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drawings/drawing20.xml" ContentType="application/vnd.openxmlformats-officedocument.drawing+xml"/>
  <Override PartName="/xl/activeX/activeX20.xml" ContentType="application/vnd.ms-office.activeX+xml"/>
  <Override PartName="/xl/activeX/activeX20.bin" ContentType="application/vnd.ms-office.activeX"/>
  <Override PartName="/xl/drawings/drawing21.xml" ContentType="application/vnd.openxmlformats-officedocument.drawing+xml"/>
  <Override PartName="/xl/drawings/drawing22.xml" ContentType="application/vnd.openxmlformats-officedocument.drawing+xml"/>
  <Override PartName="/xl/activeX/activeX21.xml" ContentType="application/vnd.ms-office.activeX+xml"/>
  <Override PartName="/xl/activeX/activeX21.bin" ContentType="application/vnd.ms-office.activeX"/>
  <Override PartName="/xl/drawings/drawing23.xml" ContentType="application/vnd.openxmlformats-officedocument.drawing+xml"/>
  <Override PartName="/xl/activeX/activeX22.xml" ContentType="application/vnd.ms-office.activeX+xml"/>
  <Override PartName="/xl/activeX/activeX22.bin" ContentType="application/vnd.ms-office.activeX"/>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defaultThemeVersion="124226"/>
  <mc:AlternateContent xmlns:mc="http://schemas.openxmlformats.org/markup-compatibility/2006">
    <mc:Choice Requires="x15">
      <x15ac:absPath xmlns:x15ac="http://schemas.microsoft.com/office/spreadsheetml/2010/11/ac" url="W:\Zz_Com_Fi\Restitutions\2024\Q2 2024\KPIs\"/>
    </mc:Choice>
  </mc:AlternateContent>
  <xr:revisionPtr revIDLastSave="0" documentId="8_{B8CA0AA6-4E42-4576-A1C2-3D8F3021872A}" xr6:coauthVersionLast="47" xr6:coauthVersionMax="47" xr10:uidLastSave="{00000000-0000-0000-0000-000000000000}"/>
  <workbookProtection workbookAlgorithmName="SHA-512" workbookHashValue="NQDbZkEBL/xrXIa5tWOtrEkVkU86P6o0qtgCElUsroR0Nj2CWPcI3JxS6eX/9K4zIAU5fLgGSV0N1s8AfgEU6g==" workbookSaltValue="qeZ5oCbacaRNFoa1Yw3j7A==" workbookSpinCount="100000" lockStructure="1"/>
  <bookViews>
    <workbookView xWindow="-13980" yWindow="-16320" windowWidth="38640" windowHeight="15840" tabRatio="881" firstSheet="1" activeTab="1" xr2:uid="{00000000-000D-0000-FFFF-FFFF00000000}"/>
  </bookViews>
  <sheets>
    <sheet name="CTRL" sheetId="2" state="hidden" r:id="rId1"/>
    <sheet name="Front page" sheetId="1" r:id="rId2"/>
    <sheet name="Glossary" sheetId="3" r:id="rId3"/>
    <sheet name="Additional information" sheetId="35" r:id="rId4"/>
    <sheet name="Group - Accounts (1)" sheetId="29" r:id="rId5"/>
    <sheet name="Group - Accounts (2)" sheetId="32" r:id="rId6"/>
    <sheet name="Group - Accounts (3)" sheetId="36" r:id="rId7"/>
    <sheet name="Group - Comparable basis" sheetId="6" r:id="rId8"/>
    <sheet name="Group - Segment report" sheetId="30" r:id="rId9"/>
    <sheet name="Telecom - Financial" sheetId="31" r:id="rId10"/>
    <sheet name="Telecom - KPIs" sheetId="9" r:id="rId11"/>
    <sheet name="Orange - Market France KPIs" sheetId="10" r:id="rId12"/>
    <sheet name="France - Financial" sheetId="11" r:id="rId13"/>
    <sheet name="France - KPIs" sheetId="12" r:id="rId14"/>
    <sheet name="Europe (excl Spain) - Financial" sheetId="28" r:id="rId15"/>
    <sheet name="Europe (excl Spain) - KPIs" sheetId="14" r:id="rId16"/>
    <sheet name="A&amp;ME - Financial" sheetId="23" r:id="rId17"/>
    <sheet name="A&amp;ME - KPIs" sheetId="24" r:id="rId18"/>
    <sheet name="Orange Business - Financial" sheetId="25" r:id="rId19"/>
    <sheet name="Orange Business - KPIs" sheetId="26" r:id="rId20"/>
    <sheet name="Totem - Financial" sheetId="34" r:id="rId21"/>
    <sheet name="IC&amp;SS - Financial" sheetId="27" r:id="rId22"/>
    <sheet name="Spain (DiscOp)" sheetId="41" r:id="rId23"/>
  </sheets>
  <definedNames>
    <definedName name="_xlnm._FilterDatabase" localSheetId="16" hidden="1">'A&amp;ME - Financial'!$B$45:$H$50</definedName>
    <definedName name="_xlnm._FilterDatabase" localSheetId="14" hidden="1">'Europe (excl Spain) - Financial'!#REF!</definedName>
    <definedName name="_xlnm._FilterDatabase" localSheetId="2" hidden="1">Glossary!$A$6:$D$107</definedName>
    <definedName name="_xlnm._FilterDatabase" localSheetId="22" hidden="1">'Spain (DiscOp)'!#REF!</definedName>
    <definedName name="_xlnm.Print_Titles" localSheetId="16">'A&amp;ME - Financial'!$A:$H,'A&amp;ME - Financial'!$1:$8</definedName>
    <definedName name="_xlnm.Print_Titles" localSheetId="17">'A&amp;ME - KPIs'!$A:$H,'A&amp;ME - KPIs'!$1:$8</definedName>
    <definedName name="_xlnm.Print_Titles" localSheetId="3">'Additional information'!$1:$6</definedName>
    <definedName name="_xlnm.Print_Titles" localSheetId="14">'Europe (excl Spain) - Financial'!$A:$H,'Europe (excl Spain) - Financial'!$1:$8</definedName>
    <definedName name="_xlnm.Print_Titles" localSheetId="15">'Europe (excl Spain) - KPIs'!$1:$8</definedName>
    <definedName name="_xlnm.Print_Titles" localSheetId="12">'France - Financial'!$A:$H</definedName>
    <definedName name="_xlnm.Print_Titles" localSheetId="13">'France - KPIs'!$1:$8</definedName>
    <definedName name="_xlnm.Print_Titles" localSheetId="2">Glossary!$1:$6</definedName>
    <definedName name="_xlnm.Print_Titles" localSheetId="4">'Group - Accounts (1)'!$A:$H,'Group - Accounts (1)'!$1:$8</definedName>
    <definedName name="_xlnm.Print_Titles" localSheetId="5">'Group - Accounts (2)'!$A:$I</definedName>
    <definedName name="_xlnm.Print_Titles" localSheetId="7">'Group - Comparable basis'!$1:$8</definedName>
    <definedName name="_xlnm.Print_Titles" localSheetId="8">'Group - Segment report'!$A:$H</definedName>
    <definedName name="_xlnm.Print_Titles" localSheetId="21">'IC&amp;SS - Financial'!$A:$H</definedName>
    <definedName name="_xlnm.Print_Titles" localSheetId="11">'Orange - Market France KPIs'!$A:$H,'Orange - Market France KPIs'!$1:$8</definedName>
    <definedName name="_xlnm.Print_Titles" localSheetId="18">'Orange Business - Financial'!$A:$H</definedName>
    <definedName name="_xlnm.Print_Titles" localSheetId="19">'Orange Business - KPIs'!$A:$H,'Orange Business - KPIs'!$1:$8</definedName>
    <definedName name="_xlnm.Print_Titles" localSheetId="22">'Spain (DiscOp)'!$A:$H,'Spain (DiscOp)'!$1:$8</definedName>
    <definedName name="_xlnm.Print_Titles" localSheetId="9">'Telecom - Financial'!$A:$H,'Telecom - Financial'!$1:$8</definedName>
    <definedName name="_xlnm.Print_Titles" localSheetId="10">'Telecom - KPIs'!$1:$8</definedName>
    <definedName name="_xlnm.Print_Titles" localSheetId="20">'Totem - Financial'!$A:$H</definedName>
    <definedName name="Print_Area" localSheetId="0">CTRL!$A$1:$C$128</definedName>
    <definedName name="PubliBelgique" localSheetId="3">CTRL!$C$4</definedName>
    <definedName name="PubliBelgique" localSheetId="20">CTRL!$C$4</definedName>
    <definedName name="PubliBelgique">CTRL!$C$4</definedName>
    <definedName name="PubliGroupe" localSheetId="3">CTRL!$C$2</definedName>
    <definedName name="PubliGroupe" localSheetId="20">CTRL!$C$2</definedName>
    <definedName name="PubliGroupe">CTRL!$C$2</definedName>
    <definedName name="PubliJordanie" localSheetId="3">CTRL!$C$7</definedName>
    <definedName name="PubliJordanie" localSheetId="20">CTRL!$C$7</definedName>
    <definedName name="PubliJordanie">CTRL!$C$7</definedName>
    <definedName name="PubliOrangeCIV">CTRL!$C$6</definedName>
    <definedName name="PubliPologne" localSheetId="3">CTRL!$C$3</definedName>
    <definedName name="PubliPologne" localSheetId="20">CTRL!$C$3</definedName>
    <definedName name="PubliPologne">CTRL!$C$3</definedName>
    <definedName name="PubliSonatel" localSheetId="3">CTRL!$C$5</definedName>
    <definedName name="PubliSonatel" localSheetId="20">CTRL!$C$5</definedName>
    <definedName name="PubliSonatel">CTRL!$C$5</definedName>
    <definedName name="TRIMESTRE" localSheetId="3">CTRL!$C$1</definedName>
    <definedName name="TRIMESTRE" localSheetId="20">CTRL!$C$1</definedName>
    <definedName name="TRIMESTRE">CTRL!$C$1</definedName>
    <definedName name="VALCTRL" localSheetId="3">CTRL!#REF!</definedName>
    <definedName name="VALCTRL" localSheetId="4">CTRL!#REF!</definedName>
    <definedName name="VALCTRL" localSheetId="5">CTRL!#REF!</definedName>
    <definedName name="VALCTRL" localSheetId="6">CTRL!#REF!</definedName>
    <definedName name="VALCTRL" localSheetId="8">CTRL!#REF!</definedName>
    <definedName name="VALCTRL" localSheetId="11">CTRL!#REF!</definedName>
    <definedName name="VALCTRL" localSheetId="19">CTRL!#REF!</definedName>
    <definedName name="VALCTRL" localSheetId="9">CTRL!#REF!</definedName>
    <definedName name="VALCTRL" localSheetId="20">CTRL!#REF!</definedName>
    <definedName name="VALCTRL">CTRL!#REF!</definedName>
    <definedName name="Z_6DF9C658_BC68_4C4C_9148_875EC5A4DDB0_.wvu.Cols" localSheetId="16" hidden="1">'A&amp;ME - Financial'!#REF!,'A&amp;ME - Financial'!$J:$J,'A&amp;ME - Financial'!$L:$L,'A&amp;ME - Financial'!$N:$N,'A&amp;ME - Financial'!$P:$P,'A&amp;ME - Financial'!$R:$R,'A&amp;ME - Financial'!$T:$T,'A&amp;ME - Financial'!$AN:$BF</definedName>
    <definedName name="Z_6DF9C658_BC68_4C4C_9148_875EC5A4DDB0_.wvu.Cols" localSheetId="14" hidden="1">'Europe (excl Spain) - Financial'!#REF!,'Europe (excl Spain) - Financial'!$J:$J,'Europe (excl Spain) - Financial'!$L:$L,'Europe (excl Spain) - Financial'!$N:$N,'Europe (excl Spain) - Financial'!$P:$P,'Europe (excl Spain) - Financial'!$R:$R,'Europe (excl Spain) - Financial'!$T:$T,'Europe (excl Spain) - Financial'!$AN:$BF</definedName>
    <definedName name="Z_6DF9C658_BC68_4C4C_9148_875EC5A4DDB0_.wvu.Cols" localSheetId="12" hidden="1">'France - Financial'!#REF!,'France - Financial'!$J:$J,'France - Financial'!$L:$L,'France - Financial'!$N:$N,'France - Financial'!$P:$P,'France - Financial'!$R:$R,'France - Financial'!$T:$T,'France - Financial'!$AN:$BF</definedName>
    <definedName name="Z_6DF9C658_BC68_4C4C_9148_875EC5A4DDB0_.wvu.Cols" localSheetId="4" hidden="1">'Group - Accounts (1)'!#REF!,'Group - Accounts (1)'!$J:$J,'Group - Accounts (1)'!$L:$L,'Group - Accounts (1)'!$N:$N,'Group - Accounts (1)'!$P:$P,'Group - Accounts (1)'!$R:$R,'Group - Accounts (1)'!$T:$T</definedName>
    <definedName name="Z_6DF9C658_BC68_4C4C_9148_875EC5A4DDB0_.wvu.Cols" localSheetId="5" hidden="1">'Group - Accounts (2)'!#REF!,'Group - Accounts (2)'!#REF!</definedName>
    <definedName name="Z_6DF9C658_BC68_4C4C_9148_875EC5A4DDB0_.wvu.Cols" localSheetId="6" hidden="1">'Group - Accounts (3)'!#REF!,'Group - Accounts (3)'!#REF!</definedName>
    <definedName name="Z_6DF9C658_BC68_4C4C_9148_875EC5A4DDB0_.wvu.Cols" localSheetId="8" hidden="1">'Group - Segment report'!#REF!,'Group - Segment report'!$BZ:$CT</definedName>
    <definedName name="Z_6DF9C658_BC68_4C4C_9148_875EC5A4DDB0_.wvu.Cols" localSheetId="21" hidden="1">'IC&amp;SS - Financial'!#REF!,'IC&amp;SS - Financial'!$J:$J,'IC&amp;SS - Financial'!$L:$L,'IC&amp;SS - Financial'!$N:$N,'IC&amp;SS - Financial'!$P:$P,'IC&amp;SS - Financial'!$R:$R,'IC&amp;SS - Financial'!$T:$T,'IC&amp;SS - Financial'!$AN:$BF</definedName>
    <definedName name="Z_6DF9C658_BC68_4C4C_9148_875EC5A4DDB0_.wvu.Cols" localSheetId="18" hidden="1">'Orange Business - Financial'!#REF!,'Orange Business - Financial'!$J:$J,'Orange Business - Financial'!$L:$L,'Orange Business - Financial'!$N:$N,'Orange Business - Financial'!$P:$P,'Orange Business - Financial'!$R:$R,'Orange Business - Financial'!$T:$T,'Orange Business - Financial'!$AN:$BF</definedName>
    <definedName name="Z_6DF9C658_BC68_4C4C_9148_875EC5A4DDB0_.wvu.Cols" localSheetId="22" hidden="1">'Spain (DiscOp)'!#REF!,'Spain (DiscOp)'!$J:$J,'Spain (DiscOp)'!$L:$L,'Spain (DiscOp)'!$N:$N,'Spain (DiscOp)'!$P:$P,'Spain (DiscOp)'!$R:$R,'Spain (DiscOp)'!$T:$T,'Spain (DiscOp)'!$AN:$BF</definedName>
    <definedName name="Z_6DF9C658_BC68_4C4C_9148_875EC5A4DDB0_.wvu.Cols" localSheetId="9" hidden="1">'Telecom - Financial'!#REF!,'Telecom - Financial'!$J:$J,'Telecom - Financial'!$L:$L,'Telecom - Financial'!$N:$N,'Telecom - Financial'!$P:$P,'Telecom - Financial'!$R:$R,'Telecom - Financial'!$T:$T,'Telecom - Financial'!$AN:$BF</definedName>
    <definedName name="Z_6DF9C658_BC68_4C4C_9148_875EC5A4DDB0_.wvu.PrintArea" localSheetId="16" hidden="1">'A&amp;ME - Financial'!$A$1:$AL$50</definedName>
    <definedName name="Z_6DF9C658_BC68_4C4C_9148_875EC5A4DDB0_.wvu.PrintArea" localSheetId="17" hidden="1">'A&amp;ME - KPIs'!$A$1:$U$57</definedName>
    <definedName name="Z_6DF9C658_BC68_4C4C_9148_875EC5A4DDB0_.wvu.PrintArea" localSheetId="3" hidden="1">'Additional information'!#REF!,'Additional information'!#REF!</definedName>
    <definedName name="Z_6DF9C658_BC68_4C4C_9148_875EC5A4DDB0_.wvu.PrintArea" localSheetId="0" hidden="1">CTRL!$A$1:$C$128</definedName>
    <definedName name="Z_6DF9C658_BC68_4C4C_9148_875EC5A4DDB0_.wvu.PrintArea" localSheetId="14" hidden="1">'Europe (excl Spain) - Financial'!$A$1:$AL$129</definedName>
    <definedName name="Z_6DF9C658_BC68_4C4C_9148_875EC5A4DDB0_.wvu.PrintArea" localSheetId="15" hidden="1">'Europe (excl Spain) - KPIs'!$A$1:$U$233</definedName>
    <definedName name="Z_6DF9C658_BC68_4C4C_9148_875EC5A4DDB0_.wvu.PrintArea" localSheetId="12" hidden="1">'France - Financial'!$A$1:$AL$37</definedName>
    <definedName name="Z_6DF9C658_BC68_4C4C_9148_875EC5A4DDB0_.wvu.PrintArea" localSheetId="13" hidden="1">'France - KPIs'!$A$1:$U$74</definedName>
    <definedName name="Z_6DF9C658_BC68_4C4C_9148_875EC5A4DDB0_.wvu.PrintArea" localSheetId="1" hidden="1">'Front page'!$A$1:$J$45</definedName>
    <definedName name="Z_6DF9C658_BC68_4C4C_9148_875EC5A4DDB0_.wvu.PrintArea" localSheetId="2" hidden="1">Glossary!$A$60:$G$108,Glossary!$A$7:$G$59</definedName>
    <definedName name="Z_6DF9C658_BC68_4C4C_9148_875EC5A4DDB0_.wvu.PrintArea" localSheetId="4" hidden="1">'Group - Accounts (1)'!$A$1:$AL$68</definedName>
    <definedName name="Z_6DF9C658_BC68_4C4C_9148_875EC5A4DDB0_.wvu.PrintArea" localSheetId="5" hidden="1">'Group - Accounts (2)'!$A$1:$I$42</definedName>
    <definedName name="Z_6DF9C658_BC68_4C4C_9148_875EC5A4DDB0_.wvu.PrintArea" localSheetId="6" hidden="1">'Group - Accounts (3)'!$A$1:$N$8</definedName>
    <definedName name="Z_6DF9C658_BC68_4C4C_9148_875EC5A4DDB0_.wvu.PrintArea" localSheetId="7" hidden="1">'Group - Comparable basis'!$A$1:$AD$74</definedName>
    <definedName name="Z_6DF9C658_BC68_4C4C_9148_875EC5A4DDB0_.wvu.PrintArea" localSheetId="8" hidden="1">'Group - Segment report'!$A$1:$BX$29</definedName>
    <definedName name="Z_6DF9C658_BC68_4C4C_9148_875EC5A4DDB0_.wvu.PrintArea" localSheetId="21" hidden="1">'IC&amp;SS - Financial'!$A$1:$AL$32</definedName>
    <definedName name="Z_6DF9C658_BC68_4C4C_9148_875EC5A4DDB0_.wvu.PrintArea" localSheetId="11" hidden="1">'Orange - Market France KPIs'!$A$1:$U$43</definedName>
    <definedName name="Z_6DF9C658_BC68_4C4C_9148_875EC5A4DDB0_.wvu.PrintArea" localSheetId="18" hidden="1">'Orange Business - Financial'!$A$1:$AL$37</definedName>
    <definedName name="Z_6DF9C658_BC68_4C4C_9148_875EC5A4DDB0_.wvu.PrintArea" localSheetId="19" hidden="1">'Orange Business - KPIs'!$A$1:$U$34</definedName>
    <definedName name="Z_6DF9C658_BC68_4C4C_9148_875EC5A4DDB0_.wvu.PrintArea" localSheetId="22" hidden="1">'Spain (DiscOp)'!$A$1:$AL$37</definedName>
    <definedName name="Z_6DF9C658_BC68_4C4C_9148_875EC5A4DDB0_.wvu.PrintArea" localSheetId="9" hidden="1">'Telecom - Financial'!$A$1:$AL$82</definedName>
    <definedName name="Z_6DF9C658_BC68_4C4C_9148_875EC5A4DDB0_.wvu.PrintArea" localSheetId="10" hidden="1">'Telecom - KPIs'!$A$1:$U$86</definedName>
    <definedName name="Z_6DF9C658_BC68_4C4C_9148_875EC5A4DDB0_.wvu.PrintTitles" localSheetId="16" hidden="1">'A&amp;ME - Financial'!$A:$H</definedName>
    <definedName name="Z_6DF9C658_BC68_4C4C_9148_875EC5A4DDB0_.wvu.PrintTitles" localSheetId="17" hidden="1">'A&amp;ME - KPIs'!$A:$H,'A&amp;ME - KPIs'!$1:$8</definedName>
    <definedName name="Z_6DF9C658_BC68_4C4C_9148_875EC5A4DDB0_.wvu.PrintTitles" localSheetId="3" hidden="1">'Additional information'!$1:$5</definedName>
    <definedName name="Z_6DF9C658_BC68_4C4C_9148_875EC5A4DDB0_.wvu.PrintTitles" localSheetId="14" hidden="1">'Europe (excl Spain) - Financial'!$A:$H</definedName>
    <definedName name="Z_6DF9C658_BC68_4C4C_9148_875EC5A4DDB0_.wvu.PrintTitles" localSheetId="12" hidden="1">'France - Financial'!$A:$H</definedName>
    <definedName name="Z_6DF9C658_BC68_4C4C_9148_875EC5A4DDB0_.wvu.PrintTitles" localSheetId="13" hidden="1">'France - KPIs'!$1:$8</definedName>
    <definedName name="Z_6DF9C658_BC68_4C4C_9148_875EC5A4DDB0_.wvu.PrintTitles" localSheetId="2" hidden="1">Glossary!$1:$5</definedName>
    <definedName name="Z_6DF9C658_BC68_4C4C_9148_875EC5A4DDB0_.wvu.PrintTitles" localSheetId="4" hidden="1">'Group - Accounts (1)'!$A:$H</definedName>
    <definedName name="Z_6DF9C658_BC68_4C4C_9148_875EC5A4DDB0_.wvu.PrintTitles" localSheetId="7" hidden="1">'Group - Comparable basis'!$1:$8</definedName>
    <definedName name="Z_6DF9C658_BC68_4C4C_9148_875EC5A4DDB0_.wvu.PrintTitles" localSheetId="8" hidden="1">'Group - Segment report'!$A:$H</definedName>
    <definedName name="Z_6DF9C658_BC68_4C4C_9148_875EC5A4DDB0_.wvu.PrintTitles" localSheetId="21" hidden="1">'IC&amp;SS - Financial'!$A:$H</definedName>
    <definedName name="Z_6DF9C658_BC68_4C4C_9148_875EC5A4DDB0_.wvu.PrintTitles" localSheetId="11" hidden="1">'Orange - Market France KPIs'!$A:$H,'Orange - Market France KPIs'!$1:$8</definedName>
    <definedName name="Z_6DF9C658_BC68_4C4C_9148_875EC5A4DDB0_.wvu.PrintTitles" localSheetId="18" hidden="1">'Orange Business - Financial'!$A:$H</definedName>
    <definedName name="Z_6DF9C658_BC68_4C4C_9148_875EC5A4DDB0_.wvu.PrintTitles" localSheetId="19" hidden="1">'Orange Business - KPIs'!$A:$H,'Orange Business - KPIs'!$1:$8</definedName>
    <definedName name="Z_6DF9C658_BC68_4C4C_9148_875EC5A4DDB0_.wvu.PrintTitles" localSheetId="22" hidden="1">'Spain (DiscOp)'!$A:$H</definedName>
    <definedName name="Z_6DF9C658_BC68_4C4C_9148_875EC5A4DDB0_.wvu.PrintTitles" localSheetId="9" hidden="1">'Telecom - Financial'!$A:$H,'Telecom - Financial'!$1:$8</definedName>
    <definedName name="Z_6DF9C658_BC68_4C4C_9148_875EC5A4DDB0_.wvu.PrintTitles" localSheetId="10" hidden="1">'Telecom - KPIs'!$1:$8</definedName>
    <definedName name="Z_6DF9C658_BC68_4C4C_9148_875EC5A4DDB0_.wvu.Rows" localSheetId="16" hidden="1">'A&amp;ME - Financial'!$60:$93</definedName>
    <definedName name="Z_6DF9C658_BC68_4C4C_9148_875EC5A4DDB0_.wvu.Rows" localSheetId="17" hidden="1">'A&amp;ME - KPIs'!$14:$15</definedName>
    <definedName name="Z_6DF9C658_BC68_4C4C_9148_875EC5A4DDB0_.wvu.Rows" localSheetId="14" hidden="1">'Europe (excl Spain) - Financial'!$138:$169</definedName>
    <definedName name="Z_6DF9C658_BC68_4C4C_9148_875EC5A4DDB0_.wvu.Rows" localSheetId="15" hidden="1">'Europe (excl Spain) - KPIs'!#REF!,'Europe (excl Spain) - KPIs'!#REF!</definedName>
    <definedName name="Z_6DF9C658_BC68_4C4C_9148_875EC5A4DDB0_.wvu.Rows" localSheetId="12" hidden="1">'France - Financial'!$42:$69</definedName>
    <definedName name="Z_6DF9C658_BC68_4C4C_9148_875EC5A4DDB0_.wvu.Rows" localSheetId="13" hidden="1">'France - KPIs'!#REF!</definedName>
    <definedName name="Z_6DF9C658_BC68_4C4C_9148_875EC5A4DDB0_.wvu.Rows" localSheetId="5" hidden="1">'Group - Accounts (2)'!$11:$11,'Group - Accounts (2)'!$48:$70</definedName>
    <definedName name="Z_6DF9C658_BC68_4C4C_9148_875EC5A4DDB0_.wvu.Rows" localSheetId="6" hidden="1">'Group - Accounts (3)'!#REF!,'Group - Accounts (3)'!$44:$63</definedName>
    <definedName name="Z_6DF9C658_BC68_4C4C_9148_875EC5A4DDB0_.wvu.Rows" localSheetId="7" hidden="1">'Group - Comparable basis'!$80:$86</definedName>
    <definedName name="Z_6DF9C658_BC68_4C4C_9148_875EC5A4DDB0_.wvu.Rows" localSheetId="8" hidden="1">'Group - Segment report'!$58:$119</definedName>
    <definedName name="Z_6DF9C658_BC68_4C4C_9148_875EC5A4DDB0_.wvu.Rows" localSheetId="21" hidden="1">'IC&amp;SS - Financial'!$11:$18,'IC&amp;SS - Financial'!$21:$22,'IC&amp;SS - Financial'!$36:$61</definedName>
    <definedName name="Z_6DF9C658_BC68_4C4C_9148_875EC5A4DDB0_.wvu.Rows" localSheetId="11" hidden="1">'Orange - Market France KPIs'!$33:$33</definedName>
    <definedName name="Z_6DF9C658_BC68_4C4C_9148_875EC5A4DDB0_.wvu.Rows" localSheetId="18" hidden="1">'Orange Business - Financial'!$42:$69</definedName>
    <definedName name="Z_6DF9C658_BC68_4C4C_9148_875EC5A4DDB0_.wvu.Rows" localSheetId="19" hidden="1">'Orange Business - KPIs'!$26:$29</definedName>
    <definedName name="Z_6DF9C658_BC68_4C4C_9148_875EC5A4DDB0_.wvu.Rows" localSheetId="22" hidden="1">'Spain (DiscOp)'!#REF!</definedName>
    <definedName name="Z_6DF9C658_BC68_4C4C_9148_875EC5A4DDB0_.wvu.Rows" localSheetId="9" hidden="1">'Telecom - Financial'!$86:$155</definedName>
    <definedName name="Z_A64694CB_40F6_4DE1_9D7E_DEB668D164B3_.wvu.PrintArea" localSheetId="16" hidden="1">'A&amp;ME - Financial'!$A$1:$W$80</definedName>
    <definedName name="Z_A64694CB_40F6_4DE1_9D7E_DEB668D164B3_.wvu.PrintArea" localSheetId="17" hidden="1">'A&amp;ME - KPIs'!$A$1:$R$83</definedName>
    <definedName name="Z_A64694CB_40F6_4DE1_9D7E_DEB668D164B3_.wvu.PrintArea" localSheetId="3" hidden="1">'Additional information'!$A$1:$G$6</definedName>
    <definedName name="Z_A64694CB_40F6_4DE1_9D7E_DEB668D164B3_.wvu.PrintArea" localSheetId="14" hidden="1">'Europe (excl Spain) - Financial'!$A$1:$W$156</definedName>
    <definedName name="Z_A64694CB_40F6_4DE1_9D7E_DEB668D164B3_.wvu.PrintArea" localSheetId="15" hidden="1">'Europe (excl Spain) - KPIs'!$A$1:$N$271</definedName>
    <definedName name="Z_A64694CB_40F6_4DE1_9D7E_DEB668D164B3_.wvu.PrintArea" localSheetId="12" hidden="1">'France - Financial'!$A$1:$I$36</definedName>
    <definedName name="Z_A64694CB_40F6_4DE1_9D7E_DEB668D164B3_.wvu.PrintArea" localSheetId="13" hidden="1">'France - KPIs'!$A$1:$M$101</definedName>
    <definedName name="Z_A64694CB_40F6_4DE1_9D7E_DEB668D164B3_.wvu.PrintArea" localSheetId="1" hidden="1">'Front page'!$A$1:$J$45</definedName>
    <definedName name="Z_A64694CB_40F6_4DE1_9D7E_DEB668D164B3_.wvu.PrintArea" localSheetId="2" hidden="1">Glossary!$A$1:$G$108</definedName>
    <definedName name="Z_A64694CB_40F6_4DE1_9D7E_DEB668D164B3_.wvu.PrintArea" localSheetId="4" hidden="1">'Group - Accounts (1)'!$A$1:$I$77</definedName>
    <definedName name="Z_A64694CB_40F6_4DE1_9D7E_DEB668D164B3_.wvu.PrintArea" localSheetId="5" hidden="1">'Group - Accounts (2)'!$A$1:$I$39</definedName>
    <definedName name="Z_A64694CB_40F6_4DE1_9D7E_DEB668D164B3_.wvu.PrintArea" localSheetId="6" hidden="1">'Group - Accounts (3)'!$A$1:$K$8</definedName>
    <definedName name="Z_A64694CB_40F6_4DE1_9D7E_DEB668D164B3_.wvu.PrintArea" localSheetId="7" hidden="1">'Group - Comparable basis'!$A$1:$AD$74</definedName>
    <definedName name="Z_A64694CB_40F6_4DE1_9D7E_DEB668D164B3_.wvu.PrintArea" localSheetId="8" hidden="1">'Group - Segment report'!$A$1:$I$72</definedName>
    <definedName name="Z_A64694CB_40F6_4DE1_9D7E_DEB668D164B3_.wvu.PrintArea" localSheetId="21" hidden="1">'IC&amp;SS - Financial'!$A$1:$I$31</definedName>
    <definedName name="Z_A64694CB_40F6_4DE1_9D7E_DEB668D164B3_.wvu.PrintArea" localSheetId="11" hidden="1">'Orange - Market France KPIs'!$A$1:$M$53</definedName>
    <definedName name="Z_A64694CB_40F6_4DE1_9D7E_DEB668D164B3_.wvu.PrintArea" localSheetId="18" hidden="1">'Orange Business - Financial'!$A$1:$I$36</definedName>
    <definedName name="Z_A64694CB_40F6_4DE1_9D7E_DEB668D164B3_.wvu.PrintArea" localSheetId="19" hidden="1">'Orange Business - KPIs'!$A$1:$M$21</definedName>
    <definedName name="Z_A64694CB_40F6_4DE1_9D7E_DEB668D164B3_.wvu.PrintArea" localSheetId="22" hidden="1">'Spain (DiscOp)'!$A$1:$W$98</definedName>
    <definedName name="Z_A64694CB_40F6_4DE1_9D7E_DEB668D164B3_.wvu.PrintArea" localSheetId="9" hidden="1">'Telecom - Financial'!$A$1:$I$82</definedName>
    <definedName name="Z_A64694CB_40F6_4DE1_9D7E_DEB668D164B3_.wvu.PrintArea" localSheetId="10" hidden="1">'Telecom - KPIs'!$A$1:$M$86</definedName>
    <definedName name="Z_A64694CB_40F6_4DE1_9D7E_DEB668D164B3_.wvu.PrintTitles" localSheetId="16" hidden="1">'A&amp;ME - Financial'!$A:$H</definedName>
    <definedName name="Z_A64694CB_40F6_4DE1_9D7E_DEB668D164B3_.wvu.PrintTitles" localSheetId="17" hidden="1">'A&amp;ME - KPIs'!$A:$H,'A&amp;ME - KPIs'!$1:$7</definedName>
    <definedName name="Z_A64694CB_40F6_4DE1_9D7E_DEB668D164B3_.wvu.PrintTitles" localSheetId="3" hidden="1">'Additional information'!$3:$5</definedName>
    <definedName name="Z_A64694CB_40F6_4DE1_9D7E_DEB668D164B3_.wvu.PrintTitles" localSheetId="14" hidden="1">'Europe (excl Spain) - Financial'!$A:$H</definedName>
    <definedName name="Z_A64694CB_40F6_4DE1_9D7E_DEB668D164B3_.wvu.PrintTitles" localSheetId="12" hidden="1">'France - Financial'!$A:$H</definedName>
    <definedName name="Z_A64694CB_40F6_4DE1_9D7E_DEB668D164B3_.wvu.PrintTitles" localSheetId="13" hidden="1">'France - KPIs'!$A:$H,'France - KPIs'!$1:$7</definedName>
    <definedName name="Z_A64694CB_40F6_4DE1_9D7E_DEB668D164B3_.wvu.PrintTitles" localSheetId="2" hidden="1">Glossary!$3:$5</definedName>
    <definedName name="Z_A64694CB_40F6_4DE1_9D7E_DEB668D164B3_.wvu.PrintTitles" localSheetId="4" hidden="1">'Group - Accounts (1)'!$A:$H</definedName>
    <definedName name="Z_A64694CB_40F6_4DE1_9D7E_DEB668D164B3_.wvu.PrintTitles" localSheetId="7" hidden="1">'Group - Comparable basis'!$1:$8</definedName>
    <definedName name="Z_A64694CB_40F6_4DE1_9D7E_DEB668D164B3_.wvu.PrintTitles" localSheetId="8" hidden="1">'Group - Segment report'!$A:$H</definedName>
    <definedName name="Z_A64694CB_40F6_4DE1_9D7E_DEB668D164B3_.wvu.PrintTitles" localSheetId="21" hidden="1">'IC&amp;SS - Financial'!$A:$H</definedName>
    <definedName name="Z_A64694CB_40F6_4DE1_9D7E_DEB668D164B3_.wvu.PrintTitles" localSheetId="11" hidden="1">'Orange - Market France KPIs'!$A:$H,'Orange - Market France KPIs'!$1:$7</definedName>
    <definedName name="Z_A64694CB_40F6_4DE1_9D7E_DEB668D164B3_.wvu.PrintTitles" localSheetId="18" hidden="1">'Orange Business - Financial'!$A:$H</definedName>
    <definedName name="Z_A64694CB_40F6_4DE1_9D7E_DEB668D164B3_.wvu.PrintTitles" localSheetId="19" hidden="1">'Orange Business - KPIs'!$A:$H,'Orange Business - KPIs'!$1:$7</definedName>
    <definedName name="Z_A64694CB_40F6_4DE1_9D7E_DEB668D164B3_.wvu.PrintTitles" localSheetId="22" hidden="1">'Spain (DiscOp)'!$A:$H</definedName>
    <definedName name="Z_A64694CB_40F6_4DE1_9D7E_DEB668D164B3_.wvu.PrintTitles" localSheetId="9" hidden="1">'Telecom - Financial'!$A:$H,'Telecom - Financial'!$1:$8</definedName>
    <definedName name="Z_D079B40A_677C_4B4A_9CB7_C61F22CB4049_.wvu.PrintArea" localSheetId="16" hidden="1">'A&amp;ME - Financial'!$A$1:$AL$50</definedName>
    <definedName name="Z_D079B40A_677C_4B4A_9CB7_C61F22CB4049_.wvu.PrintArea" localSheetId="17" hidden="1">'A&amp;ME - KPIs'!$A$1:$U$58</definedName>
    <definedName name="Z_D079B40A_677C_4B4A_9CB7_C61F22CB4049_.wvu.PrintArea" localSheetId="3" hidden="1">'Additional information'!#REF!,'Additional information'!#REF!</definedName>
    <definedName name="Z_D079B40A_677C_4B4A_9CB7_C61F22CB4049_.wvu.PrintArea" localSheetId="14" hidden="1">'Europe (excl Spain) - Financial'!$A$1:$AL$129</definedName>
    <definedName name="Z_D079B40A_677C_4B4A_9CB7_C61F22CB4049_.wvu.PrintArea" localSheetId="15" hidden="1">'Europe (excl Spain) - KPIs'!$A$1:$U$207</definedName>
    <definedName name="Z_D079B40A_677C_4B4A_9CB7_C61F22CB4049_.wvu.PrintArea" localSheetId="12" hidden="1">'France - Financial'!$A$1:$AL$36</definedName>
    <definedName name="Z_D079B40A_677C_4B4A_9CB7_C61F22CB4049_.wvu.PrintArea" localSheetId="13" hidden="1">'France - KPIs'!$A$1:$U$78</definedName>
    <definedName name="Z_D079B40A_677C_4B4A_9CB7_C61F22CB4049_.wvu.PrintArea" localSheetId="1" hidden="1">'Front page'!$A$1:$J$45</definedName>
    <definedName name="Z_D079B40A_677C_4B4A_9CB7_C61F22CB4049_.wvu.PrintArea" localSheetId="2" hidden="1">Glossary!$A$60:$G$108,Glossary!$A$7:$G$59</definedName>
    <definedName name="Z_D079B40A_677C_4B4A_9CB7_C61F22CB4049_.wvu.PrintArea" localSheetId="4" hidden="1">'Group - Accounts (1)'!$A$1:$AL$77</definedName>
    <definedName name="Z_D079B40A_677C_4B4A_9CB7_C61F22CB4049_.wvu.PrintArea" localSheetId="5" hidden="1">'Group - Accounts (2)'!$A$1:$I$39</definedName>
    <definedName name="Z_D079B40A_677C_4B4A_9CB7_C61F22CB4049_.wvu.PrintArea" localSheetId="6" hidden="1">'Group - Accounts (3)'!$A$1:$N$8</definedName>
    <definedName name="Z_D079B40A_677C_4B4A_9CB7_C61F22CB4049_.wvu.PrintArea" localSheetId="7" hidden="1">'Group - Comparable basis'!$A$1:$AD$74</definedName>
    <definedName name="Z_D079B40A_677C_4B4A_9CB7_C61F22CB4049_.wvu.PrintArea" localSheetId="8" hidden="1">'Group - Segment report'!$A$1:$BX$57</definedName>
    <definedName name="Z_D079B40A_677C_4B4A_9CB7_C61F22CB4049_.wvu.PrintArea" localSheetId="21" hidden="1">'IC&amp;SS - Financial'!$A$1:$AL$31</definedName>
    <definedName name="Z_D079B40A_677C_4B4A_9CB7_C61F22CB4049_.wvu.PrintArea" localSheetId="11" hidden="1">'Orange - Market France KPIs'!$A$1:$U$47</definedName>
    <definedName name="Z_D079B40A_677C_4B4A_9CB7_C61F22CB4049_.wvu.PrintArea" localSheetId="18" hidden="1">'Orange Business - Financial'!$A$1:$AL$36</definedName>
    <definedName name="Z_D079B40A_677C_4B4A_9CB7_C61F22CB4049_.wvu.PrintArea" localSheetId="19" hidden="1">'Orange Business - KPIs'!$A$1:$U$21</definedName>
    <definedName name="Z_D079B40A_677C_4B4A_9CB7_C61F22CB4049_.wvu.PrintArea" localSheetId="22" hidden="1">'Spain (DiscOp)'!$A$1:$AL$37</definedName>
    <definedName name="Z_D079B40A_677C_4B4A_9CB7_C61F22CB4049_.wvu.PrintArea" localSheetId="9" hidden="1">'Telecom - Financial'!$A$1:$AL$82</definedName>
    <definedName name="Z_D079B40A_677C_4B4A_9CB7_C61F22CB4049_.wvu.PrintArea" localSheetId="10" hidden="1">'Telecom - KPIs'!$A$1:$U$86</definedName>
    <definedName name="Z_D079B40A_677C_4B4A_9CB7_C61F22CB4049_.wvu.PrintTitles" localSheetId="16" hidden="1">'A&amp;ME - Financial'!$A:$H</definedName>
    <definedName name="Z_D079B40A_677C_4B4A_9CB7_C61F22CB4049_.wvu.PrintTitles" localSheetId="17" hidden="1">'A&amp;ME - KPIs'!$A:$H,'A&amp;ME - KPIs'!$1:$8</definedName>
    <definedName name="Z_D079B40A_677C_4B4A_9CB7_C61F22CB4049_.wvu.PrintTitles" localSheetId="3" hidden="1">'Additional information'!$1:$5</definedName>
    <definedName name="Z_D079B40A_677C_4B4A_9CB7_C61F22CB4049_.wvu.PrintTitles" localSheetId="14" hidden="1">'Europe (excl Spain) - Financial'!$A:$H</definedName>
    <definedName name="Z_D079B40A_677C_4B4A_9CB7_C61F22CB4049_.wvu.PrintTitles" localSheetId="12" hidden="1">'France - Financial'!$A:$H</definedName>
    <definedName name="Z_D079B40A_677C_4B4A_9CB7_C61F22CB4049_.wvu.PrintTitles" localSheetId="13" hidden="1">'France - KPIs'!$A:$H,'France - KPIs'!$1:$8</definedName>
    <definedName name="Z_D079B40A_677C_4B4A_9CB7_C61F22CB4049_.wvu.PrintTitles" localSheetId="2" hidden="1">Glossary!$1:$5</definedName>
    <definedName name="Z_D079B40A_677C_4B4A_9CB7_C61F22CB4049_.wvu.PrintTitles" localSheetId="4" hidden="1">'Group - Accounts (1)'!$A:$H</definedName>
    <definedName name="Z_D079B40A_677C_4B4A_9CB7_C61F22CB4049_.wvu.PrintTitles" localSheetId="7" hidden="1">'Group - Comparable basis'!$1:$8</definedName>
    <definedName name="Z_D079B40A_677C_4B4A_9CB7_C61F22CB4049_.wvu.PrintTitles" localSheetId="8" hidden="1">'Group - Segment report'!$A:$H</definedName>
    <definedName name="Z_D079B40A_677C_4B4A_9CB7_C61F22CB4049_.wvu.PrintTitles" localSheetId="21" hidden="1">'IC&amp;SS - Financial'!$A:$H</definedName>
    <definedName name="Z_D079B40A_677C_4B4A_9CB7_C61F22CB4049_.wvu.PrintTitles" localSheetId="11" hidden="1">'Orange - Market France KPIs'!$A:$H,'Orange - Market France KPIs'!$1:$8</definedName>
    <definedName name="Z_D079B40A_677C_4B4A_9CB7_C61F22CB4049_.wvu.PrintTitles" localSheetId="18" hidden="1">'Orange Business - Financial'!$A:$H</definedName>
    <definedName name="Z_D079B40A_677C_4B4A_9CB7_C61F22CB4049_.wvu.PrintTitles" localSheetId="19" hidden="1">'Orange Business - KPIs'!$A:$H,'Orange Business - KPIs'!$1:$8</definedName>
    <definedName name="Z_D079B40A_677C_4B4A_9CB7_C61F22CB4049_.wvu.PrintTitles" localSheetId="22" hidden="1">'Spain (DiscOp)'!$A:$H</definedName>
    <definedName name="Z_D079B40A_677C_4B4A_9CB7_C61F22CB4049_.wvu.PrintTitles" localSheetId="9" hidden="1">'Telecom - Financial'!$A:$H,'Telecom - Financial'!$1:$8</definedName>
    <definedName name="Z_D079B40A_677C_4B4A_9CB7_C61F22CB4049_.wvu.PrintTitles" localSheetId="10" hidden="1">'Telecom - KPIs'!$1:$8</definedName>
    <definedName name="Z_D079B40A_677C_4B4A_9CB7_C61F22CB4049_.wvu.Rows" localSheetId="16" hidden="1">'A&amp;ME - Financial'!$77:$79</definedName>
    <definedName name="Z_D079B40A_677C_4B4A_9CB7_C61F22CB4049_.wvu.Rows" localSheetId="17" hidden="1">'A&amp;ME - KPIs'!$77:$81</definedName>
    <definedName name="Z_D079B40A_677C_4B4A_9CB7_C61F22CB4049_.wvu.Rows" localSheetId="14" hidden="1">'Europe (excl Spain) - Financial'!$152:$153</definedName>
    <definedName name="Z_D079B40A_677C_4B4A_9CB7_C61F22CB4049_.wvu.Rows" localSheetId="15" hidden="1">'Europe (excl Spain) - KPIs'!#REF!</definedName>
    <definedName name="Z_D079B40A_677C_4B4A_9CB7_C61F22CB4049_.wvu.Rows" localSheetId="12" hidden="1">'France - Financial'!$55:$55</definedName>
    <definedName name="Z_D079B40A_677C_4B4A_9CB7_C61F22CB4049_.wvu.Rows" localSheetId="13" hidden="1">'France - KPIs'!#REF!</definedName>
    <definedName name="Z_D079B40A_677C_4B4A_9CB7_C61F22CB4049_.wvu.Rows" localSheetId="8" hidden="1">'Group - Segment report'!$73:$74</definedName>
    <definedName name="Z_D079B40A_677C_4B4A_9CB7_C61F22CB4049_.wvu.Rows" localSheetId="21" hidden="1">'IC&amp;SS - Financial'!#REF!</definedName>
    <definedName name="Z_D079B40A_677C_4B4A_9CB7_C61F22CB4049_.wvu.Rows" localSheetId="11" hidden="1">'Orange - Market France KPIs'!$54:$58</definedName>
    <definedName name="Z_D079B40A_677C_4B4A_9CB7_C61F22CB4049_.wvu.Rows" localSheetId="18" hidden="1">'Orange Business - Financial'!$54:$54</definedName>
    <definedName name="Z_D079B40A_677C_4B4A_9CB7_C61F22CB4049_.wvu.Rows" localSheetId="19" hidden="1">'Orange Business - KPIs'!#REF!</definedName>
    <definedName name="Z_D079B40A_677C_4B4A_9CB7_C61F22CB4049_.wvu.Rows" localSheetId="22" hidden="1">'Spain (DiscOp)'!#REF!</definedName>
    <definedName name="Z_F48F1FC5_36F8_4D8B_BB55_AAC38822970C_.wvu.PrintArea" localSheetId="16" hidden="1">'A&amp;ME - Financial'!$A$1:$W$80</definedName>
    <definedName name="Z_F48F1FC5_36F8_4D8B_BB55_AAC38822970C_.wvu.PrintArea" localSheetId="17" hidden="1">'A&amp;ME - KPIs'!$A$1:$R$83</definedName>
    <definedName name="Z_F48F1FC5_36F8_4D8B_BB55_AAC38822970C_.wvu.PrintArea" localSheetId="3" hidden="1">'Additional information'!$A$1:$G$6</definedName>
    <definedName name="Z_F48F1FC5_36F8_4D8B_BB55_AAC38822970C_.wvu.PrintArea" localSheetId="14" hidden="1">'Europe (excl Spain) - Financial'!$A$1:$W$156</definedName>
    <definedName name="Z_F48F1FC5_36F8_4D8B_BB55_AAC38822970C_.wvu.PrintArea" localSheetId="15" hidden="1">'Europe (excl Spain) - KPIs'!$A$1:$N$271</definedName>
    <definedName name="Z_F48F1FC5_36F8_4D8B_BB55_AAC38822970C_.wvu.PrintArea" localSheetId="12" hidden="1">'France - Financial'!$A$1:$I$36</definedName>
    <definedName name="Z_F48F1FC5_36F8_4D8B_BB55_AAC38822970C_.wvu.PrintArea" localSheetId="13" hidden="1">'France - KPIs'!$A$1:$M$101</definedName>
    <definedName name="Z_F48F1FC5_36F8_4D8B_BB55_AAC38822970C_.wvu.PrintArea" localSheetId="1" hidden="1">'Front page'!$A$1:$J$45</definedName>
    <definedName name="Z_F48F1FC5_36F8_4D8B_BB55_AAC38822970C_.wvu.PrintArea" localSheetId="2" hidden="1">Glossary!$A$1:$G$108</definedName>
    <definedName name="Z_F48F1FC5_36F8_4D8B_BB55_AAC38822970C_.wvu.PrintArea" localSheetId="4" hidden="1">'Group - Accounts (1)'!$A$1:$I$77</definedName>
    <definedName name="Z_F48F1FC5_36F8_4D8B_BB55_AAC38822970C_.wvu.PrintArea" localSheetId="5" hidden="1">'Group - Accounts (2)'!$A$1:$I$39</definedName>
    <definedName name="Z_F48F1FC5_36F8_4D8B_BB55_AAC38822970C_.wvu.PrintArea" localSheetId="6" hidden="1">'Group - Accounts (3)'!$A$1:$K$8</definedName>
    <definedName name="Z_F48F1FC5_36F8_4D8B_BB55_AAC38822970C_.wvu.PrintArea" localSheetId="7" hidden="1">'Group - Comparable basis'!$A$1:$AD$74</definedName>
    <definedName name="Z_F48F1FC5_36F8_4D8B_BB55_AAC38822970C_.wvu.PrintArea" localSheetId="8" hidden="1">'Group - Segment report'!$A$1:$I$28</definedName>
    <definedName name="Z_F48F1FC5_36F8_4D8B_BB55_AAC38822970C_.wvu.PrintArea" localSheetId="21" hidden="1">'IC&amp;SS - Financial'!$A$1:$I$31</definedName>
    <definedName name="Z_F48F1FC5_36F8_4D8B_BB55_AAC38822970C_.wvu.PrintArea" localSheetId="11" hidden="1">'Orange - Market France KPIs'!$A$1:$M$53</definedName>
    <definedName name="Z_F48F1FC5_36F8_4D8B_BB55_AAC38822970C_.wvu.PrintArea" localSheetId="18" hidden="1">'Orange Business - Financial'!$A$1:$I$36</definedName>
    <definedName name="Z_F48F1FC5_36F8_4D8B_BB55_AAC38822970C_.wvu.PrintArea" localSheetId="19" hidden="1">'Orange Business - KPIs'!$A$1:$M$21</definedName>
    <definedName name="Z_F48F1FC5_36F8_4D8B_BB55_AAC38822970C_.wvu.PrintArea" localSheetId="22" hidden="1">'Spain (DiscOp)'!$A$1:$W$98</definedName>
    <definedName name="Z_F48F1FC5_36F8_4D8B_BB55_AAC38822970C_.wvu.PrintArea" localSheetId="9" hidden="1">'Telecom - Financial'!$A$1:$I$82</definedName>
    <definedName name="Z_F48F1FC5_36F8_4D8B_BB55_AAC38822970C_.wvu.PrintArea" localSheetId="10" hidden="1">'Telecom - KPIs'!$A$1:$M$86</definedName>
    <definedName name="Z_F48F1FC5_36F8_4D8B_BB55_AAC38822970C_.wvu.PrintTitles" localSheetId="16" hidden="1">'A&amp;ME - Financial'!$A:$H</definedName>
    <definedName name="Z_F48F1FC5_36F8_4D8B_BB55_AAC38822970C_.wvu.PrintTitles" localSheetId="17" hidden="1">'A&amp;ME - KPIs'!$A:$H,'A&amp;ME - KPIs'!$1:$8</definedName>
    <definedName name="Z_F48F1FC5_36F8_4D8B_BB55_AAC38822970C_.wvu.PrintTitles" localSheetId="3" hidden="1">'Additional information'!$1:$5</definedName>
    <definedName name="Z_F48F1FC5_36F8_4D8B_BB55_AAC38822970C_.wvu.PrintTitles" localSheetId="14" hidden="1">'Europe (excl Spain) - Financial'!$A:$H</definedName>
    <definedName name="Z_F48F1FC5_36F8_4D8B_BB55_AAC38822970C_.wvu.PrintTitles" localSheetId="12" hidden="1">'France - Financial'!$A:$H</definedName>
    <definedName name="Z_F48F1FC5_36F8_4D8B_BB55_AAC38822970C_.wvu.PrintTitles" localSheetId="13" hidden="1">'France - KPIs'!$A:$H,'France - KPIs'!$1:$8</definedName>
    <definedName name="Z_F48F1FC5_36F8_4D8B_BB55_AAC38822970C_.wvu.PrintTitles" localSheetId="2" hidden="1">Glossary!$1:$5</definedName>
    <definedName name="Z_F48F1FC5_36F8_4D8B_BB55_AAC38822970C_.wvu.PrintTitles" localSheetId="4" hidden="1">'Group - Accounts (1)'!$A:$H</definedName>
    <definedName name="Z_F48F1FC5_36F8_4D8B_BB55_AAC38822970C_.wvu.PrintTitles" localSheetId="7" hidden="1">'Group - Comparable basis'!$1:$8</definedName>
    <definedName name="Z_F48F1FC5_36F8_4D8B_BB55_AAC38822970C_.wvu.PrintTitles" localSheetId="8" hidden="1">'Group - Segment report'!$A:$H</definedName>
    <definedName name="Z_F48F1FC5_36F8_4D8B_BB55_AAC38822970C_.wvu.PrintTitles" localSheetId="21" hidden="1">'IC&amp;SS - Financial'!$A:$H</definedName>
    <definedName name="Z_F48F1FC5_36F8_4D8B_BB55_AAC38822970C_.wvu.PrintTitles" localSheetId="11" hidden="1">'Orange - Market France KPIs'!$A:$H,'Orange - Market France KPIs'!$1:$8</definedName>
    <definedName name="Z_F48F1FC5_36F8_4D8B_BB55_AAC38822970C_.wvu.PrintTitles" localSheetId="18" hidden="1">'Orange Business - Financial'!$A:$H</definedName>
    <definedName name="Z_F48F1FC5_36F8_4D8B_BB55_AAC38822970C_.wvu.PrintTitles" localSheetId="19" hidden="1">'Orange Business - KPIs'!$A:$H,'Orange Business - KPIs'!$1:$8</definedName>
    <definedName name="Z_F48F1FC5_36F8_4D8B_BB55_AAC38822970C_.wvu.PrintTitles" localSheetId="22" hidden="1">'Spain (DiscOp)'!$A:$H</definedName>
    <definedName name="Z_F48F1FC5_36F8_4D8B_BB55_AAC38822970C_.wvu.PrintTitles" localSheetId="9" hidden="1">'Telecom - Financial'!$A:$H,'Telecom - Financial'!$1:$8</definedName>
    <definedName name="Z_F48F1FC5_36F8_4D8B_BB55_AAC38822970C_.wvu.Rows" localSheetId="16" hidden="1">'A&amp;ME - Financial'!#REF!</definedName>
    <definedName name="Z_F48F1FC5_36F8_4D8B_BB55_AAC38822970C_.wvu.Rows" localSheetId="17" hidden="1">'A&amp;ME - KPIs'!$64:$84</definedName>
    <definedName name="Z_F48F1FC5_36F8_4D8B_BB55_AAC38822970C_.wvu.Rows" localSheetId="14" hidden="1">'Europe (excl Spain) - Financial'!#REF!</definedName>
    <definedName name="Z_F48F1FC5_36F8_4D8B_BB55_AAC38822970C_.wvu.Rows" localSheetId="15" hidden="1">'Europe (excl Spain) - KPIs'!#REF!</definedName>
    <definedName name="Z_F48F1FC5_36F8_4D8B_BB55_AAC38822970C_.wvu.Rows" localSheetId="12" hidden="1">'France - Financial'!$55:$55</definedName>
    <definedName name="Z_F48F1FC5_36F8_4D8B_BB55_AAC38822970C_.wvu.Rows" localSheetId="13" hidden="1">'France - KPIs'!#REF!</definedName>
    <definedName name="Z_F48F1FC5_36F8_4D8B_BB55_AAC38822970C_.wvu.Rows" localSheetId="4" hidden="1">'Group - Accounts (1)'!$94:$102</definedName>
    <definedName name="Z_F48F1FC5_36F8_4D8B_BB55_AAC38822970C_.wvu.Rows" localSheetId="5" hidden="1">'Group - Accounts (2)'!$55:$62</definedName>
    <definedName name="Z_F48F1FC5_36F8_4D8B_BB55_AAC38822970C_.wvu.Rows" localSheetId="6" hidden="1">'Group - Accounts (3)'!$50:$59</definedName>
    <definedName name="Z_F48F1FC5_36F8_4D8B_BB55_AAC38822970C_.wvu.Rows" localSheetId="8" hidden="1">'Group - Segment report'!$73:$73</definedName>
    <definedName name="Z_F48F1FC5_36F8_4D8B_BB55_AAC38822970C_.wvu.Rows" localSheetId="21" hidden="1">'IC&amp;SS - Financial'!#REF!</definedName>
    <definedName name="Z_F48F1FC5_36F8_4D8B_BB55_AAC38822970C_.wvu.Rows" localSheetId="11" hidden="1">'Orange - Market France KPIs'!$54:$58</definedName>
    <definedName name="Z_F48F1FC5_36F8_4D8B_BB55_AAC38822970C_.wvu.Rows" localSheetId="18" hidden="1">'Orange Business - Financial'!$54:$54</definedName>
    <definedName name="Z_F48F1FC5_36F8_4D8B_BB55_AAC38822970C_.wvu.Rows" localSheetId="19" hidden="1">'Orange Business - KPIs'!#REF!</definedName>
    <definedName name="Z_F48F1FC5_36F8_4D8B_BB55_AAC38822970C_.wvu.Rows" localSheetId="22" hidden="1">'Spain (DiscOp)'!#REF!</definedName>
    <definedName name="Z_F48F1FC5_36F8_4D8B_BB55_AAC38822970C_.wvu.Rows" localSheetId="9" hidden="1">'Telecom - Financial'!$97:$102</definedName>
    <definedName name="Z_F48F1FC5_36F8_4D8B_BB55_AAC38822970C_.wvu.Rows" localSheetId="10" hidden="1">'Telecom - KPIs'!$96:$112</definedName>
    <definedName name="Z_F499C411_D421_49FC_BA0F_3A5BFE024471_.wvu.PrintArea" localSheetId="16" hidden="1">'A&amp;ME - Financial'!$A$1:$AL$50</definedName>
    <definedName name="Z_F499C411_D421_49FC_BA0F_3A5BFE024471_.wvu.PrintArea" localSheetId="17" hidden="1">'A&amp;ME - KPIs'!$A$1:$U$57</definedName>
    <definedName name="Z_F499C411_D421_49FC_BA0F_3A5BFE024471_.wvu.PrintArea" localSheetId="3" hidden="1">'Additional information'!#REF!,'Additional information'!#REF!</definedName>
    <definedName name="Z_F499C411_D421_49FC_BA0F_3A5BFE024471_.wvu.PrintArea" localSheetId="14" hidden="1">'Europe (excl Spain) - Financial'!$A$1:$AL$129</definedName>
    <definedName name="Z_F499C411_D421_49FC_BA0F_3A5BFE024471_.wvu.PrintArea" localSheetId="15" hidden="1">'Europe (excl Spain) - KPIs'!$A$1:$U$207</definedName>
    <definedName name="Z_F499C411_D421_49FC_BA0F_3A5BFE024471_.wvu.PrintArea" localSheetId="12" hidden="1">'France - Financial'!$A$1:$AL$36</definedName>
    <definedName name="Z_F499C411_D421_49FC_BA0F_3A5BFE024471_.wvu.PrintArea" localSheetId="13" hidden="1">'France - KPIs'!$A$1:$U$74</definedName>
    <definedName name="Z_F499C411_D421_49FC_BA0F_3A5BFE024471_.wvu.PrintArea" localSheetId="1" hidden="1">'Front page'!$A$1:$J$45</definedName>
    <definedName name="Z_F499C411_D421_49FC_BA0F_3A5BFE024471_.wvu.PrintArea" localSheetId="2" hidden="1">Glossary!$A$60:$G$108,Glossary!$A$7:$G$59</definedName>
    <definedName name="Z_F499C411_D421_49FC_BA0F_3A5BFE024471_.wvu.PrintArea" localSheetId="4" hidden="1">'Group - Accounts (1)'!$A$1:$AL$77</definedName>
    <definedName name="Z_F499C411_D421_49FC_BA0F_3A5BFE024471_.wvu.PrintArea" localSheetId="5" hidden="1">'Group - Accounts (2)'!$A$1:$I$42</definedName>
    <definedName name="Z_F499C411_D421_49FC_BA0F_3A5BFE024471_.wvu.PrintArea" localSheetId="6" hidden="1">'Group - Accounts (3)'!$A$1:$N$8</definedName>
    <definedName name="Z_F499C411_D421_49FC_BA0F_3A5BFE024471_.wvu.PrintArea" localSheetId="7" hidden="1">'Group - Comparable basis'!$A$1:$AD$74</definedName>
    <definedName name="Z_F499C411_D421_49FC_BA0F_3A5BFE024471_.wvu.PrintArea" localSheetId="8" hidden="1">'Group - Segment report'!$A$1:$BX$29</definedName>
    <definedName name="Z_F499C411_D421_49FC_BA0F_3A5BFE024471_.wvu.PrintArea" localSheetId="21" hidden="1">'IC&amp;SS - Financial'!$A$1:$AL$31</definedName>
    <definedName name="Z_F499C411_D421_49FC_BA0F_3A5BFE024471_.wvu.PrintArea" localSheetId="11" hidden="1">'Orange - Market France KPIs'!$A$1:$U$43</definedName>
    <definedName name="Z_F499C411_D421_49FC_BA0F_3A5BFE024471_.wvu.PrintArea" localSheetId="18" hidden="1">'Orange Business - Financial'!$A$1:$AL$36</definedName>
    <definedName name="Z_F499C411_D421_49FC_BA0F_3A5BFE024471_.wvu.PrintArea" localSheetId="19" hidden="1">'Orange Business - KPIs'!$A$1:$U$34</definedName>
    <definedName name="Z_F499C411_D421_49FC_BA0F_3A5BFE024471_.wvu.PrintArea" localSheetId="22" hidden="1">'Spain (DiscOp)'!$A$1:$AL$37</definedName>
    <definedName name="Z_F499C411_D421_49FC_BA0F_3A5BFE024471_.wvu.PrintArea" localSheetId="9" hidden="1">'Telecom - Financial'!$A$1:$AL$82</definedName>
    <definedName name="Z_F499C411_D421_49FC_BA0F_3A5BFE024471_.wvu.PrintArea" localSheetId="10" hidden="1">'Telecom - KPIs'!$A$1:$U$86</definedName>
    <definedName name="Z_F499C411_D421_49FC_BA0F_3A5BFE024471_.wvu.PrintTitles" localSheetId="16" hidden="1">'A&amp;ME - Financial'!$A:$H</definedName>
    <definedName name="Z_F499C411_D421_49FC_BA0F_3A5BFE024471_.wvu.PrintTitles" localSheetId="17" hidden="1">'A&amp;ME - KPIs'!$A:$H,'A&amp;ME - KPIs'!$1:$8</definedName>
    <definedName name="Z_F499C411_D421_49FC_BA0F_3A5BFE024471_.wvu.PrintTitles" localSheetId="3" hidden="1">'Additional information'!$1:$5</definedName>
    <definedName name="Z_F499C411_D421_49FC_BA0F_3A5BFE024471_.wvu.PrintTitles" localSheetId="14" hidden="1">'Europe (excl Spain) - Financial'!$A:$H</definedName>
    <definedName name="Z_F499C411_D421_49FC_BA0F_3A5BFE024471_.wvu.PrintTitles" localSheetId="12" hidden="1">'France - Financial'!$A:$H</definedName>
    <definedName name="Z_F499C411_D421_49FC_BA0F_3A5BFE024471_.wvu.PrintTitles" localSheetId="13" hidden="1">'France - KPIs'!$A:$H,'France - KPIs'!$1:$8</definedName>
    <definedName name="Z_F499C411_D421_49FC_BA0F_3A5BFE024471_.wvu.PrintTitles" localSheetId="2" hidden="1">Glossary!$1:$5</definedName>
    <definedName name="Z_F499C411_D421_49FC_BA0F_3A5BFE024471_.wvu.PrintTitles" localSheetId="4" hidden="1">'Group - Accounts (1)'!$A:$H</definedName>
    <definedName name="Z_F499C411_D421_49FC_BA0F_3A5BFE024471_.wvu.PrintTitles" localSheetId="7" hidden="1">'Group - Comparable basis'!$1:$8</definedName>
    <definedName name="Z_F499C411_D421_49FC_BA0F_3A5BFE024471_.wvu.PrintTitles" localSheetId="8" hidden="1">'Group - Segment report'!$A:$H</definedName>
    <definedName name="Z_F499C411_D421_49FC_BA0F_3A5BFE024471_.wvu.PrintTitles" localSheetId="21" hidden="1">'IC&amp;SS - Financial'!$A:$H</definedName>
    <definedName name="Z_F499C411_D421_49FC_BA0F_3A5BFE024471_.wvu.PrintTitles" localSheetId="11" hidden="1">'Orange - Market France KPIs'!$A:$H,'Orange - Market France KPIs'!$1:$8</definedName>
    <definedName name="Z_F499C411_D421_49FC_BA0F_3A5BFE024471_.wvu.PrintTitles" localSheetId="18" hidden="1">'Orange Business - Financial'!$A:$H</definedName>
    <definedName name="Z_F499C411_D421_49FC_BA0F_3A5BFE024471_.wvu.PrintTitles" localSheetId="19" hidden="1">'Orange Business - KPIs'!$A:$H,'Orange Business - KPIs'!$1:$8</definedName>
    <definedName name="Z_F499C411_D421_49FC_BA0F_3A5BFE024471_.wvu.PrintTitles" localSheetId="22" hidden="1">'Spain (DiscOp)'!$A:$H</definedName>
    <definedName name="Z_F499C411_D421_49FC_BA0F_3A5BFE024471_.wvu.PrintTitles" localSheetId="9" hidden="1">'Telecom - Financial'!$A:$H,'Telecom - Financial'!$1:$8</definedName>
    <definedName name="Z_F499C411_D421_49FC_BA0F_3A5BFE024471_.wvu.PrintTitles" localSheetId="10" hidden="1">'Telecom - KPIs'!$1:$8</definedName>
    <definedName name="Z_F499C411_D421_49FC_BA0F_3A5BFE024471_.wvu.Rows" localSheetId="8" hidden="1">'Group - Segment report'!#REF!</definedName>
    <definedName name="Z_F499C411_D421_49FC_BA0F_3A5BFE024471_.wvu.Rows" localSheetId="11" hidden="1">'Orange - Market France KPIs'!$33:$33</definedName>
    <definedName name="Z_F499C411_D421_49FC_BA0F_3A5BFE024471_.wvu.Rows" localSheetId="19" hidden="1">'Orange Business - KPIs'!$26:$29</definedName>
    <definedName name="_xlnm.Print_Area" localSheetId="16">'A&amp;ME - Financial'!$A$1:$AL$56</definedName>
    <definedName name="_xlnm.Print_Area" localSheetId="17">'A&amp;ME - KPIs'!$A$1:$U$57</definedName>
    <definedName name="_xlnm.Print_Area" localSheetId="3">'Additional information'!$A$1:$G$20</definedName>
    <definedName name="_xlnm.Print_Area" localSheetId="14">'Europe (excl Spain) - Financial'!$A$1:$AL$132</definedName>
    <definedName name="_xlnm.Print_Area" localSheetId="15">'Europe (excl Spain) - KPIs'!$A$1:$U$232</definedName>
    <definedName name="_xlnm.Print_Area" localSheetId="12">'France - Financial'!$A$1:$AL$36</definedName>
    <definedName name="_xlnm.Print_Area" localSheetId="13">'France - KPIs'!$A$1:$U$74</definedName>
    <definedName name="_xlnm.Print_Area" localSheetId="1">'Front page'!$A$1:$J$46</definedName>
    <definedName name="_xlnm.Print_Area" localSheetId="2">Glossary!$A$7:$G$58,Glossary!$A$60:$G$107</definedName>
    <definedName name="_xlnm.Print_Area" localSheetId="4">'Group - Accounts (1)'!$A$1:$AL$78</definedName>
    <definedName name="_xlnm.Print_Area" localSheetId="5">'Group - Accounts (2)'!$A$1:$X$45</definedName>
    <definedName name="_xlnm.Print_Area" localSheetId="6">'Group - Accounts (3)'!$A$1:$N$41</definedName>
    <definedName name="_xlnm.Print_Area" localSheetId="7">'Group - Comparable basis'!$A$1:$AD$76</definedName>
    <definedName name="_xlnm.Print_Area" localSheetId="8">'Group - Segment report'!$A$1:$BX$54</definedName>
    <definedName name="_xlnm.Print_Area" localSheetId="21">'IC&amp;SS - Financial'!$A$1:$AL$61</definedName>
    <definedName name="_xlnm.Print_Area" localSheetId="11">'Orange - Market France KPIs'!$A$1:$U$44</definedName>
    <definedName name="_xlnm.Print_Area" localSheetId="18">'Orange Business - Financial'!$A$1:$AL$36</definedName>
    <definedName name="_xlnm.Print_Area" localSheetId="19">'Orange Business - KPIs'!$A$1:$U$35</definedName>
    <definedName name="_xlnm.Print_Area" localSheetId="22">'Spain (DiscOp)'!$A$1:$AL$95</definedName>
    <definedName name="_xlnm.Print_Area" localSheetId="9">'Telecom - Financial'!$A$1:$AL$82</definedName>
    <definedName name="_xlnm.Print_Area" localSheetId="10">'Telecom - KPIs'!$A$1:$U$53,'Telecom - KPIs'!$A$55:$U$87</definedName>
    <definedName name="_xlnm.Print_Area" localSheetId="20">'Totem - Financial'!$A$1:$AL$61</definedName>
  </definedNames>
  <calcPr calcId="191029" concurrentManualCount="8"/>
  <customWorkbookViews>
    <customWorkbookView name="DEPLANTE Laurent FG/DCGG - Affichage personnalisé" guid="{F499C411-D421-49FC-BA0F-3A5BFE024471}" mergeInterval="0" personalView="1" maximized="1" windowWidth="1280" windowHeight="802" tabRatio="821" activeSheetId="3"/>
    <customWorkbookView name="Isabelle Pasquier - Affichage personnalisé" guid="{6DF9C658-BC68-4C4C-9148-875EC5A4DDB0}" autoUpdate="1" mergeInterval="15" personalView="1" maximized="1" windowWidth="1280" windowHeight="759" tabRatio="821" activeSheetId="20"/>
    <customWorkbookView name="MAS Catherine FG/DCGG - Affichage personnalisé" guid="{D079B40A-677C-4B4A-9CB7-C61F22CB4049}" mergeInterval="0" personalView="1" maximized="1" windowWidth="1020" windowHeight="503" tabRatio="821" activeSheetId="16"/>
    <customWorkbookView name="Laurent DEPLANTE - Affichage personnalisé" guid="{F48F1FC5-36F8-4D8B-BB55-AAC38822970C}" mergeInterval="0" personalView="1" maximized="1" windowWidth="1276" windowHeight="751" tabRatio="824" activeSheetId="3"/>
    <customWorkbookView name="HAOUDI Claire FG/DCGG - Affichage personnalisé" guid="{A64694CB-40F6-4DE1-9D7E-DEB668D164B3}" mergeInterval="0" personalView="1" maximized="1" windowWidth="1276" windowHeight="802" tabRatio="824"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2" i="32" l="1"/>
  <c r="R56" i="32" l="1"/>
  <c r="S93" i="12" l="1"/>
  <c r="AL116" i="29" l="1"/>
  <c r="AD37" i="32"/>
  <c r="AD36" i="32"/>
  <c r="AD35" i="32"/>
  <c r="AD34" i="32"/>
  <c r="AD33" i="32"/>
  <c r="AD32" i="32"/>
  <c r="AD31" i="32"/>
  <c r="AD30" i="32"/>
  <c r="AD29" i="32"/>
  <c r="AD28" i="32"/>
  <c r="AD27" i="32"/>
  <c r="AD26" i="32"/>
  <c r="AD25" i="32"/>
  <c r="AD24" i="32"/>
  <c r="AD23" i="32"/>
  <c r="AD22" i="32"/>
  <c r="AD21" i="32"/>
  <c r="AD20" i="32"/>
  <c r="AD19" i="32"/>
  <c r="AD18" i="32"/>
  <c r="AD17" i="32"/>
  <c r="AD16" i="32"/>
  <c r="AD15" i="32"/>
  <c r="AD14" i="32"/>
  <c r="AD13" i="32"/>
  <c r="AD12" i="32"/>
  <c r="AD11" i="32"/>
  <c r="AL115" i="29"/>
  <c r="X72" i="32"/>
  <c r="X69" i="32" s="1"/>
  <c r="W72" i="32"/>
  <c r="V72" i="32"/>
  <c r="V69" i="32" s="1"/>
  <c r="W68" i="32"/>
  <c r="V68" i="32"/>
  <c r="X67" i="32"/>
  <c r="V67" i="32"/>
  <c r="X66" i="32"/>
  <c r="V66" i="32"/>
  <c r="X65" i="32"/>
  <c r="V65" i="32"/>
  <c r="V62" i="32"/>
  <c r="X61" i="32"/>
  <c r="W61" i="32"/>
  <c r="V61" i="32"/>
  <c r="X60" i="32"/>
  <c r="W60" i="32"/>
  <c r="V60" i="32"/>
  <c r="X59" i="32"/>
  <c r="W59" i="32"/>
  <c r="V59" i="32"/>
  <c r="X58" i="32"/>
  <c r="W58" i="32"/>
  <c r="V58" i="32"/>
  <c r="X57" i="32"/>
  <c r="W57" i="32"/>
  <c r="V57" i="32"/>
  <c r="X56" i="32"/>
  <c r="W56" i="32"/>
  <c r="V56" i="32"/>
  <c r="X55" i="32"/>
  <c r="W55" i="32"/>
  <c r="V55" i="32"/>
  <c r="AD116" i="29"/>
  <c r="AD115" i="29"/>
  <c r="S313" i="14"/>
  <c r="S321" i="14"/>
  <c r="S307" i="14"/>
  <c r="S303" i="14"/>
  <c r="S291" i="14"/>
  <c r="S268" i="14"/>
  <c r="T317" i="14"/>
  <c r="U317" i="14"/>
  <c r="T303" i="14"/>
  <c r="U303" i="14"/>
  <c r="T289" i="14"/>
  <c r="U289" i="14"/>
  <c r="S315" i="14"/>
  <c r="S317" i="14"/>
  <c r="S293" i="14"/>
  <c r="S272" i="14"/>
  <c r="S300" i="14"/>
  <c r="S314" i="14"/>
  <c r="S322" i="14"/>
  <c r="S325" i="14"/>
  <c r="S333" i="14"/>
  <c r="S334" i="14"/>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11" i="32"/>
  <c r="S68" i="32"/>
  <c r="R68" i="32"/>
  <c r="S72" i="32"/>
  <c r="O72" i="32"/>
  <c r="K72" i="32"/>
  <c r="T72" i="32"/>
  <c r="R72" i="32"/>
  <c r="AD149" i="29" s="1"/>
  <c r="T61" i="32"/>
  <c r="S61" i="32"/>
  <c r="R61" i="32"/>
  <c r="T60" i="32"/>
  <c r="S60" i="32"/>
  <c r="R60" i="32"/>
  <c r="T59" i="32"/>
  <c r="S59" i="32"/>
  <c r="R59" i="32"/>
  <c r="T58" i="32"/>
  <c r="S58" i="32"/>
  <c r="R58" i="32"/>
  <c r="T57" i="32"/>
  <c r="S57" i="32"/>
  <c r="R57" i="32"/>
  <c r="T56" i="32"/>
  <c r="S56" i="32"/>
  <c r="T55" i="32"/>
  <c r="S55" i="32"/>
  <c r="R55" i="32"/>
  <c r="P72" i="32"/>
  <c r="N72" i="32"/>
  <c r="W149" i="29" s="1"/>
  <c r="L72" i="32"/>
  <c r="J72" i="32"/>
  <c r="O149" i="29" s="1"/>
  <c r="N62" i="32"/>
  <c r="J62" i="32"/>
  <c r="P61" i="32"/>
  <c r="O61" i="32"/>
  <c r="N61" i="32"/>
  <c r="L61" i="32"/>
  <c r="K61" i="32"/>
  <c r="J61" i="32"/>
  <c r="P60" i="32"/>
  <c r="O60" i="32"/>
  <c r="N60" i="32"/>
  <c r="L60" i="32"/>
  <c r="K60" i="32"/>
  <c r="J60" i="32"/>
  <c r="P59" i="32"/>
  <c r="O59" i="32"/>
  <c r="N59" i="32"/>
  <c r="L59" i="32"/>
  <c r="K59" i="32"/>
  <c r="J59" i="32"/>
  <c r="P58" i="32"/>
  <c r="O58" i="32"/>
  <c r="N58" i="32"/>
  <c r="L58" i="32"/>
  <c r="K58" i="32"/>
  <c r="J58" i="32"/>
  <c r="P57" i="32"/>
  <c r="O57" i="32"/>
  <c r="N57" i="32"/>
  <c r="L57" i="32"/>
  <c r="K57" i="32"/>
  <c r="J57" i="32"/>
  <c r="P56" i="32"/>
  <c r="O56" i="32"/>
  <c r="N56" i="32"/>
  <c r="L56" i="32"/>
  <c r="K56" i="32"/>
  <c r="J56" i="32"/>
  <c r="P55" i="32"/>
  <c r="O55" i="32"/>
  <c r="N55" i="32"/>
  <c r="L55" i="32"/>
  <c r="K55" i="32"/>
  <c r="J55" i="32"/>
  <c r="AE217" i="28"/>
  <c r="H50" i="32" l="1"/>
  <c r="AL149" i="29"/>
  <c r="S316" i="14"/>
  <c r="S296" i="14"/>
  <c r="S295" i="14"/>
  <c r="S264" i="14"/>
  <c r="S289" i="14"/>
  <c r="S304" i="14"/>
  <c r="S269" i="14"/>
  <c r="S254" i="14"/>
  <c r="S294" i="14"/>
  <c r="S255" i="14"/>
  <c r="S323" i="14"/>
  <c r="S281" i="14"/>
  <c r="S270" i="14"/>
  <c r="S329" i="14"/>
  <c r="S311" i="14"/>
  <c r="S328" i="14"/>
  <c r="S330" i="14"/>
  <c r="S290" i="14"/>
  <c r="S280" i="14"/>
  <c r="S318" i="14"/>
  <c r="S301" i="14"/>
  <c r="S263" i="14"/>
  <c r="S251" i="14"/>
  <c r="S246" i="14"/>
  <c r="S243" i="14"/>
  <c r="S274" i="14"/>
  <c r="S276" i="14"/>
  <c r="S327" i="14"/>
  <c r="S309" i="14"/>
  <c r="S319" i="14"/>
  <c r="S265" i="14"/>
  <c r="S326" i="14"/>
  <c r="S277" i="14"/>
  <c r="S306" i="14"/>
  <c r="S308" i="14"/>
  <c r="S273" i="14"/>
  <c r="S310" i="14"/>
  <c r="S324" i="14"/>
  <c r="S287" i="14"/>
  <c r="S285" i="14"/>
  <c r="S249" i="14"/>
  <c r="S292" i="14"/>
  <c r="S305" i="14"/>
  <c r="S320" i="14"/>
  <c r="S279" i="14"/>
  <c r="S266" i="14"/>
  <c r="S260" i="14"/>
  <c r="S283" i="14"/>
  <c r="S247" i="14"/>
  <c r="S275" i="14"/>
  <c r="S282" i="14"/>
  <c r="S267" i="14"/>
  <c r="S261" i="14"/>
  <c r="S298" i="14"/>
  <c r="S248" i="14"/>
  <c r="S257" i="14"/>
  <c r="S286" i="14"/>
  <c r="S297" i="14"/>
  <c r="S288" i="14"/>
  <c r="S262" i="14"/>
  <c r="S253" i="14"/>
  <c r="S245" i="14"/>
  <c r="S278" i="14"/>
  <c r="S252" i="14"/>
  <c r="S250" i="14"/>
  <c r="S302" i="14"/>
  <c r="S258" i="14"/>
  <c r="S259" i="14"/>
  <c r="AF199" i="28"/>
  <c r="R69" i="32"/>
  <c r="BP83" i="30"/>
  <c r="BO83" i="30"/>
  <c r="BN83" i="30"/>
  <c r="BM83" i="30"/>
  <c r="BL83" i="30"/>
  <c r="BK83" i="30"/>
  <c r="BJ83" i="30"/>
  <c r="BI83" i="30"/>
  <c r="AY83" i="30"/>
  <c r="AX83" i="30"/>
  <c r="AW83" i="30"/>
  <c r="AV83" i="30"/>
  <c r="AU83" i="30"/>
  <c r="AT83" i="30"/>
  <c r="AS83" i="30"/>
  <c r="AR83" i="30"/>
  <c r="AH83" i="30"/>
  <c r="AG83" i="30"/>
  <c r="AF83" i="30"/>
  <c r="AE83" i="30"/>
  <c r="AD83" i="30"/>
  <c r="AC83" i="30"/>
  <c r="AB83" i="30"/>
  <c r="AA83" i="30"/>
  <c r="Q83" i="30"/>
  <c r="P83" i="30"/>
  <c r="O83" i="30"/>
  <c r="N83" i="30"/>
  <c r="M83" i="30"/>
  <c r="L83" i="30"/>
  <c r="K83" i="30"/>
  <c r="J83" i="30"/>
  <c r="T66" i="32" l="1"/>
  <c r="T67" i="32"/>
  <c r="R67" i="32"/>
  <c r="R66" i="32"/>
  <c r="K68" i="32"/>
  <c r="J68" i="32"/>
  <c r="T69" i="32"/>
  <c r="O68" i="32"/>
  <c r="N68" i="32"/>
  <c r="T65" i="32"/>
  <c r="R65" i="32"/>
  <c r="AL117" i="29"/>
  <c r="AD117" i="29"/>
  <c r="BV83" i="30" l="1"/>
  <c r="BU83" i="30"/>
  <c r="BT83" i="30"/>
  <c r="BS83" i="30"/>
  <c r="BE83" i="30"/>
  <c r="BD83" i="30"/>
  <c r="BC83" i="30"/>
  <c r="BB83" i="30"/>
  <c r="BV82" i="30"/>
  <c r="BU82" i="30"/>
  <c r="BE82" i="30"/>
  <c r="BD82" i="30"/>
  <c r="BS82" i="30"/>
  <c r="BR82" i="30"/>
  <c r="BQ82" i="30"/>
  <c r="BA82" i="30"/>
  <c r="AZ82" i="30"/>
  <c r="BP82" i="30"/>
  <c r="AY82" i="30"/>
  <c r="AX82" i="30"/>
  <c r="BM82" i="30"/>
  <c r="BL82" i="30"/>
  <c r="BK82" i="30"/>
  <c r="AU82" i="30"/>
  <c r="AT82" i="30"/>
  <c r="BJ82" i="30"/>
  <c r="BI82" i="30"/>
  <c r="AS82" i="30"/>
  <c r="AR82" i="30"/>
  <c r="N62" i="36"/>
  <c r="BA83" i="30"/>
  <c r="BX82" i="30"/>
  <c r="BW82" i="30"/>
  <c r="BF82" i="30"/>
  <c r="BX83" i="30"/>
  <c r="BW83" i="30"/>
  <c r="BG83" i="30"/>
  <c r="BF83" i="30"/>
  <c r="BR83" i="30" l="1"/>
  <c r="AV82" i="30"/>
  <c r="BB82" i="30"/>
  <c r="BG82" i="30"/>
  <c r="BO82" i="30"/>
  <c r="BQ83" i="30"/>
  <c r="BN82" i="30"/>
  <c r="BT82" i="30"/>
  <c r="AZ83" i="30"/>
  <c r="AW82" i="30"/>
  <c r="BC82" i="30"/>
  <c r="AI112" i="29"/>
  <c r="AI111" i="29"/>
  <c r="AJ112" i="29"/>
  <c r="AJ111" i="29"/>
  <c r="Y112" i="29"/>
  <c r="Y111" i="29"/>
  <c r="AK112" i="29"/>
  <c r="AK111" i="29"/>
  <c r="Z112" i="29"/>
  <c r="Z111" i="29"/>
  <c r="AL112" i="29"/>
  <c r="AL111" i="29"/>
  <c r="AA111" i="29"/>
  <c r="AA112" i="29"/>
  <c r="AB111" i="29"/>
  <c r="AB112" i="29"/>
  <c r="AG112" i="29"/>
  <c r="AG111" i="29"/>
  <c r="AC112" i="29"/>
  <c r="AC111" i="29"/>
  <c r="AH112" i="29"/>
  <c r="AH111" i="29"/>
  <c r="AD112" i="29"/>
  <c r="AD111" i="29"/>
  <c r="AE112" i="29"/>
  <c r="AE111" i="29"/>
  <c r="AF112" i="29"/>
  <c r="AF111" i="29"/>
  <c r="AL107" i="29"/>
  <c r="AK107" i="29"/>
  <c r="AJ107" i="29"/>
  <c r="AI107" i="29"/>
  <c r="AH107" i="29"/>
  <c r="AG107" i="29"/>
  <c r="AF107" i="29"/>
  <c r="AE107" i="29"/>
  <c r="AD107" i="29"/>
  <c r="AC107" i="29"/>
  <c r="AB107" i="29"/>
  <c r="AA107" i="29"/>
  <c r="Z107" i="29"/>
  <c r="Y107" i="29"/>
  <c r="Z119" i="41" l="1"/>
  <c r="Z113" i="41"/>
  <c r="Z116" i="41" l="1"/>
  <c r="Z120" i="41"/>
  <c r="Z118" i="41"/>
  <c r="Z124" i="41"/>
  <c r="Z115" i="41"/>
  <c r="Z112" i="41"/>
  <c r="Z121" i="41"/>
  <c r="Z117" i="41"/>
  <c r="Z123" i="41"/>
  <c r="Z122" i="41"/>
  <c r="Z114" i="41"/>
  <c r="R317" i="14"/>
  <c r="Q317" i="14"/>
  <c r="P317" i="14"/>
  <c r="O317" i="14"/>
  <c r="N317" i="14"/>
  <c r="M317" i="14"/>
  <c r="L317" i="14"/>
  <c r="K317" i="14"/>
  <c r="J317" i="14"/>
  <c r="R303" i="14"/>
  <c r="Q303" i="14"/>
  <c r="P303" i="14"/>
  <c r="O303" i="14"/>
  <c r="N303" i="14"/>
  <c r="M303" i="14"/>
  <c r="L303" i="14"/>
  <c r="K303" i="14"/>
  <c r="J303" i="14"/>
  <c r="R289" i="14"/>
  <c r="Q289" i="14"/>
  <c r="P289" i="14"/>
  <c r="O289" i="14"/>
  <c r="N289" i="14"/>
  <c r="M289" i="14"/>
  <c r="L289" i="14"/>
  <c r="K289" i="14"/>
  <c r="J289" i="14"/>
  <c r="AL105" i="29"/>
  <c r="AK105" i="29"/>
  <c r="AJ105" i="29"/>
  <c r="AI105" i="29"/>
  <c r="AH105" i="29"/>
  <c r="AG105" i="29"/>
  <c r="AF105" i="29"/>
  <c r="AE105" i="29"/>
  <c r="AD105" i="29"/>
  <c r="AC105" i="29"/>
  <c r="Z105" i="29"/>
  <c r="Y105" i="29"/>
  <c r="AA105" i="29" l="1"/>
  <c r="AB105" i="29"/>
  <c r="AN83" i="30" l="1"/>
  <c r="AM83" i="30"/>
  <c r="AL83" i="30"/>
  <c r="AK83" i="30"/>
  <c r="W83" i="30"/>
  <c r="V83" i="30"/>
  <c r="U83" i="30"/>
  <c r="T83" i="30"/>
  <c r="AN82" i="30"/>
  <c r="AM82" i="30"/>
  <c r="W82" i="30"/>
  <c r="V82" i="30"/>
  <c r="AI82" i="30"/>
  <c r="L62" i="36"/>
  <c r="W146" i="29"/>
  <c r="AP82" i="30"/>
  <c r="Y82" i="30"/>
  <c r="L50" i="36"/>
  <c r="W116" i="29"/>
  <c r="O116" i="29"/>
  <c r="AP83" i="30"/>
  <c r="AO83" i="30"/>
  <c r="Y83" i="30"/>
  <c r="X83" i="30"/>
  <c r="W105" i="29"/>
  <c r="R105" i="29"/>
  <c r="M105" i="29"/>
  <c r="L105" i="29"/>
  <c r="K105" i="29"/>
  <c r="O115" i="29" l="1"/>
  <c r="O117" i="29"/>
  <c r="W115" i="29"/>
  <c r="W117" i="29"/>
  <c r="N67" i="32"/>
  <c r="N66" i="32"/>
  <c r="P66" i="32"/>
  <c r="P67" i="32"/>
  <c r="L65" i="32"/>
  <c r="J65" i="32"/>
  <c r="J69" i="32"/>
  <c r="L69" i="32"/>
  <c r="L66" i="32"/>
  <c r="J67" i="32"/>
  <c r="J66" i="32"/>
  <c r="L67" i="32"/>
  <c r="P65" i="32"/>
  <c r="N65" i="32"/>
  <c r="N69" i="32"/>
  <c r="P69" i="32"/>
  <c r="U82" i="30"/>
  <c r="AF82" i="30"/>
  <c r="T82" i="30"/>
  <c r="AO82" i="30"/>
  <c r="AD82" i="30"/>
  <c r="N82" i="30"/>
  <c r="R82" i="30"/>
  <c r="AJ82" i="30"/>
  <c r="O82" i="30"/>
  <c r="X82" i="30"/>
  <c r="AC82" i="30"/>
  <c r="AJ83" i="30"/>
  <c r="J82" i="30"/>
  <c r="AK82" i="30"/>
  <c r="L82" i="30"/>
  <c r="M82" i="30"/>
  <c r="S82" i="30"/>
  <c r="AA82" i="30"/>
  <c r="AG82" i="30"/>
  <c r="AI83" i="30"/>
  <c r="AB82" i="30"/>
  <c r="AH82" i="30"/>
  <c r="P82" i="30"/>
  <c r="R83" i="30"/>
  <c r="K82" i="30"/>
  <c r="Q82" i="30"/>
  <c r="S83" i="30"/>
  <c r="AE82" i="30"/>
  <c r="AL82" i="30"/>
  <c r="V146" i="29"/>
  <c r="O146" i="29"/>
  <c r="J107" i="29"/>
  <c r="J112" i="29"/>
  <c r="J111" i="29"/>
  <c r="V112" i="29"/>
  <c r="V111" i="29"/>
  <c r="U112" i="29"/>
  <c r="U111" i="29"/>
  <c r="K112" i="29"/>
  <c r="K111" i="29"/>
  <c r="W112" i="29"/>
  <c r="W111" i="29"/>
  <c r="L112" i="29"/>
  <c r="L111" i="29"/>
  <c r="M112" i="29"/>
  <c r="M111" i="29"/>
  <c r="N111" i="29"/>
  <c r="T112" i="29"/>
  <c r="T111" i="29"/>
  <c r="O112" i="29"/>
  <c r="O111" i="29"/>
  <c r="P111" i="29"/>
  <c r="P112" i="29"/>
  <c r="Q111" i="29"/>
  <c r="Q112" i="29"/>
  <c r="R112" i="29"/>
  <c r="R111" i="29"/>
  <c r="S112" i="29"/>
  <c r="S111" i="29"/>
  <c r="N112" i="29"/>
  <c r="Q107" i="29"/>
  <c r="S107" i="29"/>
  <c r="T107" i="29"/>
  <c r="P107" i="29"/>
  <c r="U107" i="29"/>
  <c r="N107" i="29"/>
  <c r="N105" i="29"/>
  <c r="Q105" i="29"/>
  <c r="V107" i="29"/>
  <c r="O107" i="29"/>
  <c r="U105" i="29"/>
  <c r="J105" i="29"/>
  <c r="V105" i="29"/>
  <c r="K107" i="29"/>
  <c r="W107" i="29"/>
  <c r="L107" i="29"/>
  <c r="O105" i="29"/>
  <c r="M107" i="29"/>
  <c r="P105" i="29"/>
  <c r="T105" i="29"/>
  <c r="R107" i="29"/>
  <c r="S105" i="29"/>
  <c r="H85" i="29" l="1"/>
  <c r="C18" i="2" s="1"/>
  <c r="H62" i="30"/>
  <c r="C37" i="2" s="1"/>
  <c r="N135" i="31" l="1"/>
  <c r="W100" i="29"/>
  <c r="M113" i="9" l="1"/>
  <c r="M111" i="9"/>
  <c r="K113" i="9"/>
  <c r="K111" i="9"/>
  <c r="L108" i="9"/>
  <c r="J112" i="9"/>
  <c r="J111" i="9"/>
  <c r="J110" i="9"/>
  <c r="J108" i="9"/>
  <c r="J107" i="9"/>
  <c r="K106" i="9"/>
  <c r="J106" i="9"/>
  <c r="L105" i="9"/>
  <c r="M105" i="9"/>
  <c r="K103" i="9"/>
  <c r="J104" i="9"/>
  <c r="K102" i="9"/>
  <c r="J102" i="9"/>
  <c r="K101" i="9"/>
  <c r="L100" i="9"/>
  <c r="M99" i="9"/>
  <c r="K100" i="9"/>
  <c r="J100" i="9"/>
  <c r="M97" i="9"/>
  <c r="K97" i="9"/>
  <c r="J97" i="9"/>
  <c r="J134" i="9"/>
  <c r="L97" i="9"/>
  <c r="J98" i="9"/>
  <c r="K98" i="9"/>
  <c r="K99" i="9"/>
  <c r="L102" i="9"/>
  <c r="L104" i="9"/>
  <c r="M104" i="9"/>
  <c r="K105" i="9"/>
  <c r="K107" i="9"/>
  <c r="M107" i="9"/>
  <c r="K108" i="9"/>
  <c r="L111" i="9"/>
  <c r="S113" i="9"/>
  <c r="T113" i="9"/>
  <c r="U113" i="9"/>
  <c r="S110" i="9"/>
  <c r="T110" i="9"/>
  <c r="U110" i="9"/>
  <c r="K134" i="9"/>
  <c r="L133" i="9"/>
  <c r="K133" i="9"/>
  <c r="M132" i="9"/>
  <c r="K132" i="9"/>
  <c r="J132" i="9"/>
  <c r="M131" i="9"/>
  <c r="L131" i="9"/>
  <c r="M130" i="9"/>
  <c r="M129" i="9"/>
  <c r="L129" i="9"/>
  <c r="K128" i="9"/>
  <c r="J128" i="9"/>
  <c r="M127" i="9"/>
  <c r="L127" i="9"/>
  <c r="K127" i="9"/>
  <c r="J131" i="9" l="1"/>
  <c r="J133" i="9"/>
  <c r="K129" i="9"/>
  <c r="K131" i="9"/>
  <c r="K104" i="9"/>
  <c r="M125" i="9"/>
  <c r="M133" i="9"/>
  <c r="K126" i="9"/>
  <c r="L126" i="9"/>
  <c r="L128" i="9"/>
  <c r="L130" i="9"/>
  <c r="L132" i="9"/>
  <c r="L134" i="9"/>
  <c r="M100" i="9"/>
  <c r="M126" i="9"/>
  <c r="M128" i="9"/>
  <c r="M134" i="9"/>
  <c r="L106" i="9"/>
  <c r="M103" i="9"/>
  <c r="L98" i="9"/>
  <c r="M112" i="9"/>
  <c r="J130" i="9"/>
  <c r="M109" i="9"/>
  <c r="M101" i="9"/>
  <c r="J109" i="9"/>
  <c r="M106" i="9"/>
  <c r="L101" i="9"/>
  <c r="M98" i="9"/>
  <c r="J113" i="9"/>
  <c r="L109" i="9"/>
  <c r="K112" i="9"/>
  <c r="K125" i="9"/>
  <c r="K130" i="9"/>
  <c r="M108" i="9"/>
  <c r="L125" i="9"/>
  <c r="L107" i="9"/>
  <c r="L99" i="9"/>
  <c r="K109" i="9"/>
  <c r="L112" i="9"/>
  <c r="L113" i="9"/>
  <c r="J129" i="9"/>
  <c r="L103" i="9"/>
  <c r="M102" i="9"/>
  <c r="J126" i="9"/>
  <c r="M110" i="9"/>
  <c r="L110" i="9"/>
  <c r="K110" i="9"/>
  <c r="J105" i="9"/>
  <c r="J103" i="9"/>
  <c r="J101" i="9"/>
  <c r="J99" i="9"/>
  <c r="J127" i="9"/>
  <c r="J125" i="9"/>
  <c r="M124" i="9" l="1"/>
  <c r="L124" i="9"/>
  <c r="K124" i="9"/>
  <c r="J124" i="9"/>
  <c r="M118" i="9"/>
  <c r="L118" i="9"/>
  <c r="K118" i="9"/>
  <c r="J118" i="9"/>
  <c r="M123" i="9"/>
  <c r="L123" i="9"/>
  <c r="K123" i="9"/>
  <c r="J123" i="9"/>
  <c r="M122" i="9"/>
  <c r="L122" i="9"/>
  <c r="K122" i="9"/>
  <c r="J122" i="9"/>
  <c r="M121" i="9"/>
  <c r="L121" i="9"/>
  <c r="K121" i="9"/>
  <c r="J121" i="9"/>
  <c r="M120" i="9"/>
  <c r="L120" i="9"/>
  <c r="K120" i="9"/>
  <c r="J120" i="9"/>
  <c r="M119" i="9"/>
  <c r="L119" i="9"/>
  <c r="K119" i="9"/>
  <c r="J119" i="9"/>
  <c r="M117" i="9"/>
  <c r="L117" i="9"/>
  <c r="K117" i="9"/>
  <c r="J117" i="9"/>
  <c r="M116" i="9"/>
  <c r="L116" i="9"/>
  <c r="K116" i="9"/>
  <c r="J116" i="9"/>
  <c r="M249" i="14" l="1"/>
  <c r="J243" i="14"/>
  <c r="K243" i="14"/>
  <c r="T243" i="14"/>
  <c r="U243" i="14"/>
  <c r="L243" i="14" l="1"/>
  <c r="M243" i="14"/>
  <c r="K245" i="14" l="1"/>
  <c r="L245" i="14"/>
  <c r="M245" i="14"/>
  <c r="T245" i="14"/>
  <c r="U245" i="14"/>
  <c r="K246" i="14"/>
  <c r="L246" i="14"/>
  <c r="M246" i="14"/>
  <c r="T246" i="14"/>
  <c r="U246" i="14"/>
  <c r="K247" i="14"/>
  <c r="L247" i="14"/>
  <c r="M247" i="14"/>
  <c r="T247" i="14"/>
  <c r="U247" i="14"/>
  <c r="K248" i="14"/>
  <c r="L248" i="14"/>
  <c r="M248" i="14"/>
  <c r="T248" i="14"/>
  <c r="U248" i="14"/>
  <c r="K249" i="14"/>
  <c r="L249" i="14"/>
  <c r="T249" i="14"/>
  <c r="U249" i="14"/>
  <c r="K250" i="14"/>
  <c r="L250" i="14"/>
  <c r="M250" i="14"/>
  <c r="T250" i="14"/>
  <c r="U250" i="14"/>
  <c r="K251" i="14"/>
  <c r="L251" i="14"/>
  <c r="M251" i="14"/>
  <c r="T251" i="14"/>
  <c r="U251" i="14"/>
  <c r="K252" i="14"/>
  <c r="L252" i="14"/>
  <c r="M252" i="14"/>
  <c r="T252" i="14"/>
  <c r="U252" i="14"/>
  <c r="K253" i="14"/>
  <c r="L253" i="14"/>
  <c r="M253" i="14"/>
  <c r="T253" i="14"/>
  <c r="U253" i="14"/>
  <c r="K254" i="14"/>
  <c r="L254" i="14"/>
  <c r="M254" i="14"/>
  <c r="T254" i="14"/>
  <c r="U254" i="14"/>
  <c r="K255" i="14"/>
  <c r="L255" i="14"/>
  <c r="M255" i="14"/>
  <c r="T255" i="14"/>
  <c r="U255" i="14"/>
  <c r="K257" i="14"/>
  <c r="L257" i="14"/>
  <c r="M257" i="14"/>
  <c r="T257" i="14"/>
  <c r="U257" i="14"/>
  <c r="K258" i="14"/>
  <c r="L258" i="14"/>
  <c r="M258" i="14"/>
  <c r="T258" i="14"/>
  <c r="U258" i="14"/>
  <c r="K259" i="14"/>
  <c r="L259" i="14"/>
  <c r="M259" i="14"/>
  <c r="T259" i="14"/>
  <c r="U259" i="14"/>
  <c r="K260" i="14"/>
  <c r="L260" i="14"/>
  <c r="M260" i="14"/>
  <c r="T260" i="14"/>
  <c r="U260" i="14"/>
  <c r="K261" i="14"/>
  <c r="L261" i="14"/>
  <c r="M261" i="14"/>
  <c r="T261" i="14"/>
  <c r="U261" i="14"/>
  <c r="K262" i="14"/>
  <c r="L262" i="14"/>
  <c r="M262" i="14"/>
  <c r="T262" i="14"/>
  <c r="U262" i="14"/>
  <c r="K263" i="14"/>
  <c r="L263" i="14"/>
  <c r="M263" i="14"/>
  <c r="T263" i="14"/>
  <c r="U263" i="14"/>
  <c r="K264" i="14"/>
  <c r="L264" i="14"/>
  <c r="M264" i="14"/>
  <c r="T264" i="14"/>
  <c r="U264" i="14"/>
  <c r="K265" i="14"/>
  <c r="L265" i="14"/>
  <c r="M265" i="14"/>
  <c r="T265" i="14"/>
  <c r="U265" i="14"/>
  <c r="K266" i="14"/>
  <c r="L266" i="14"/>
  <c r="M266" i="14"/>
  <c r="T266" i="14"/>
  <c r="U266" i="14"/>
  <c r="K267" i="14"/>
  <c r="L267" i="14"/>
  <c r="M267" i="14"/>
  <c r="T267" i="14"/>
  <c r="U267" i="14"/>
  <c r="K268" i="14"/>
  <c r="L268" i="14"/>
  <c r="M268" i="14"/>
  <c r="T268" i="14"/>
  <c r="U268" i="14"/>
  <c r="K269" i="14"/>
  <c r="L269" i="14"/>
  <c r="M269" i="14"/>
  <c r="T269" i="14"/>
  <c r="U269" i="14"/>
  <c r="K270" i="14"/>
  <c r="L270" i="14"/>
  <c r="M270" i="14"/>
  <c r="T270" i="14"/>
  <c r="U270" i="14"/>
  <c r="J270" i="14"/>
  <c r="J269" i="14"/>
  <c r="J268" i="14"/>
  <c r="J267" i="14"/>
  <c r="J260" i="14"/>
  <c r="J261" i="14"/>
  <c r="J262" i="14"/>
  <c r="J263" i="14"/>
  <c r="J264" i="14"/>
  <c r="J265" i="14"/>
  <c r="J259" i="14"/>
  <c r="J258" i="14"/>
  <c r="J257" i="14"/>
  <c r="J255" i="14"/>
  <c r="J254" i="14"/>
  <c r="J253" i="14"/>
  <c r="J252" i="14"/>
  <c r="J251" i="14"/>
  <c r="J250" i="14"/>
  <c r="J249" i="14"/>
  <c r="J248" i="14"/>
  <c r="J247" i="14"/>
  <c r="J246" i="14"/>
  <c r="J245" i="14"/>
  <c r="AD155" i="28"/>
  <c r="AC155" i="28"/>
  <c r="AD154" i="28"/>
  <c r="AC154" i="28"/>
  <c r="AF151" i="28"/>
  <c r="AE151" i="28"/>
  <c r="AD151" i="28"/>
  <c r="AC151" i="28"/>
  <c r="AB151" i="28"/>
  <c r="AA151" i="28"/>
  <c r="Q151" i="28"/>
  <c r="K151" i="28"/>
  <c r="O154" i="28"/>
  <c r="O155" i="28"/>
  <c r="L151" i="28"/>
  <c r="W155" i="28"/>
  <c r="V155" i="28"/>
  <c r="T155" i="28"/>
  <c r="W154" i="28"/>
  <c r="W151" i="28"/>
  <c r="V151" i="28"/>
  <c r="Q269" i="14"/>
  <c r="N269" i="14"/>
  <c r="P268" i="14"/>
  <c r="Q267" i="14"/>
  <c r="P267" i="14"/>
  <c r="Q266" i="14"/>
  <c r="N266" i="14"/>
  <c r="Q265" i="14"/>
  <c r="P265" i="14"/>
  <c r="Q264" i="14"/>
  <c r="N264" i="14"/>
  <c r="Q263" i="14"/>
  <c r="P263" i="14"/>
  <c r="O263" i="14"/>
  <c r="Q262" i="14"/>
  <c r="N262" i="14"/>
  <c r="Q261" i="14"/>
  <c r="P261" i="14"/>
  <c r="Q260" i="14"/>
  <c r="N260" i="14"/>
  <c r="Q259" i="14"/>
  <c r="P259" i="14"/>
  <c r="Q258" i="14"/>
  <c r="N258" i="14"/>
  <c r="Q257" i="14"/>
  <c r="P257" i="14"/>
  <c r="N249" i="14"/>
  <c r="Q255" i="14"/>
  <c r="P255" i="14"/>
  <c r="Q254" i="14"/>
  <c r="N254" i="14"/>
  <c r="Q253" i="14"/>
  <c r="P253" i="14"/>
  <c r="Q252" i="14"/>
  <c r="N252" i="14"/>
  <c r="Q251" i="14"/>
  <c r="P251" i="14"/>
  <c r="Q250" i="14"/>
  <c r="N250" i="14"/>
  <c r="Q249" i="14"/>
  <c r="P249" i="14"/>
  <c r="Q248" i="14"/>
  <c r="N248" i="14"/>
  <c r="Q247" i="14"/>
  <c r="P247" i="14"/>
  <c r="Q246" i="14"/>
  <c r="N246" i="14"/>
  <c r="Q245" i="14"/>
  <c r="P245" i="14"/>
  <c r="Q243" i="14"/>
  <c r="N243" i="14"/>
  <c r="M151" i="28" l="1"/>
  <c r="N151" i="28"/>
  <c r="O151" i="28"/>
  <c r="O113" i="9"/>
  <c r="J151" i="28"/>
  <c r="R113" i="9"/>
  <c r="N154" i="28"/>
  <c r="T151" i="28"/>
  <c r="U154" i="28"/>
  <c r="U155" i="28"/>
  <c r="S151" i="28"/>
  <c r="T154" i="28"/>
  <c r="R151" i="28"/>
  <c r="N155" i="28"/>
  <c r="P151" i="28"/>
  <c r="Q113" i="9"/>
  <c r="N113" i="9"/>
  <c r="P113" i="9"/>
  <c r="P110" i="9"/>
  <c r="U151" i="28"/>
  <c r="V154" i="28"/>
  <c r="O110" i="9"/>
  <c r="R110" i="9"/>
  <c r="Q110" i="9"/>
  <c r="N110" i="9"/>
  <c r="O243" i="14"/>
  <c r="O246" i="14"/>
  <c r="O248" i="14"/>
  <c r="O250" i="14"/>
  <c r="O252" i="14"/>
  <c r="O254" i="14"/>
  <c r="O258" i="14"/>
  <c r="O260" i="14"/>
  <c r="O262" i="14"/>
  <c r="O264" i="14"/>
  <c r="O266" i="14"/>
  <c r="O269" i="14"/>
  <c r="P243" i="14"/>
  <c r="P246" i="14"/>
  <c r="P248" i="14"/>
  <c r="P250" i="14"/>
  <c r="P252" i="14"/>
  <c r="P254" i="14"/>
  <c r="P258" i="14"/>
  <c r="P260" i="14"/>
  <c r="P262" i="14"/>
  <c r="P264" i="14"/>
  <c r="P266" i="14"/>
  <c r="P269" i="14"/>
  <c r="Q268" i="14"/>
  <c r="N245" i="14"/>
  <c r="N247" i="14"/>
  <c r="N251" i="14"/>
  <c r="N253" i="14"/>
  <c r="N255" i="14"/>
  <c r="N257" i="14"/>
  <c r="N259" i="14"/>
  <c r="N261" i="14"/>
  <c r="N263" i="14"/>
  <c r="N265" i="14"/>
  <c r="N267" i="14"/>
  <c r="N268" i="14"/>
  <c r="O245" i="14"/>
  <c r="O247" i="14"/>
  <c r="O249" i="14"/>
  <c r="O251" i="14"/>
  <c r="O253" i="14"/>
  <c r="O255" i="14"/>
  <c r="O257" i="14"/>
  <c r="O259" i="14"/>
  <c r="O261" i="14"/>
  <c r="O265" i="14"/>
  <c r="O267" i="14"/>
  <c r="O268" i="14"/>
  <c r="Q270" i="14"/>
  <c r="P270" i="14"/>
  <c r="O270" i="14"/>
  <c r="N270" i="14"/>
  <c r="O100" i="29" l="1"/>
  <c r="AL121" i="29"/>
  <c r="AI107" i="31"/>
  <c r="AH107" i="31"/>
  <c r="Y121" i="29"/>
  <c r="AJ151" i="28"/>
  <c r="AI151" i="28"/>
  <c r="AH151" i="28"/>
  <c r="AG151" i="28"/>
  <c r="Z151" i="28"/>
  <c r="Y151" i="28"/>
  <c r="AL155" i="28"/>
  <c r="AK155" i="28"/>
  <c r="AJ155" i="28"/>
  <c r="AL154" i="28"/>
  <c r="AK154" i="28"/>
  <c r="AJ154" i="28"/>
  <c r="AK107" i="31"/>
  <c r="AJ107" i="31"/>
  <c r="AG107" i="31"/>
  <c r="AF107" i="31"/>
  <c r="AE107" i="31"/>
  <c r="AD107" i="31"/>
  <c r="AC107" i="31"/>
  <c r="AB107" i="31"/>
  <c r="AA107" i="31"/>
  <c r="Z107" i="31"/>
  <c r="K107" i="31"/>
  <c r="L107" i="31"/>
  <c r="M107" i="31"/>
  <c r="N107" i="31"/>
  <c r="O107" i="31"/>
  <c r="P107" i="31"/>
  <c r="Q107" i="31"/>
  <c r="R107" i="31"/>
  <c r="S107" i="31"/>
  <c r="T107" i="31"/>
  <c r="U107" i="31"/>
  <c r="V107" i="31"/>
  <c r="W107" i="31"/>
  <c r="J107" i="31"/>
  <c r="AK121" i="29"/>
  <c r="AJ121" i="29"/>
  <c r="AI121" i="29"/>
  <c r="AG121" i="29"/>
  <c r="AF121" i="29"/>
  <c r="AE121" i="29"/>
  <c r="AD121" i="29"/>
  <c r="AC121" i="29"/>
  <c r="AB121" i="29"/>
  <c r="AA121" i="29"/>
  <c r="Z121" i="29"/>
  <c r="K121" i="29"/>
  <c r="L121" i="29"/>
  <c r="M121" i="29"/>
  <c r="N121" i="29"/>
  <c r="O121" i="29"/>
  <c r="P121" i="29"/>
  <c r="Q121" i="29"/>
  <c r="R121" i="29"/>
  <c r="S121" i="29"/>
  <c r="T121" i="29"/>
  <c r="U121" i="29"/>
  <c r="V121" i="29"/>
  <c r="W121" i="29"/>
  <c r="J121" i="29"/>
  <c r="AL106" i="29"/>
  <c r="AK106" i="29"/>
  <c r="AJ106" i="29"/>
  <c r="AI106" i="29"/>
  <c r="AH106" i="29"/>
  <c r="AG106" i="29"/>
  <c r="AF106" i="29"/>
  <c r="AE106" i="29"/>
  <c r="AD106" i="29"/>
  <c r="AC106" i="29"/>
  <c r="AB106" i="29"/>
  <c r="AA106" i="29"/>
  <c r="Z106" i="29"/>
  <c r="Y106" i="29"/>
  <c r="K106" i="29"/>
  <c r="L106" i="29"/>
  <c r="M106" i="29"/>
  <c r="N106" i="29"/>
  <c r="O106" i="29"/>
  <c r="P106" i="29"/>
  <c r="Q106" i="29"/>
  <c r="R106" i="29"/>
  <c r="S106" i="29"/>
  <c r="T106" i="29"/>
  <c r="U106" i="29"/>
  <c r="V106" i="29"/>
  <c r="W106" i="29"/>
  <c r="J106" i="29"/>
  <c r="AL107" i="31" l="1"/>
  <c r="AH121" i="29"/>
  <c r="AK151" i="28"/>
  <c r="AI154" i="28"/>
  <c r="AI155" i="28"/>
  <c r="AL151" i="28"/>
  <c r="Y107" i="31"/>
  <c r="AL128" i="41"/>
  <c r="AK128" i="41"/>
  <c r="AJ128" i="41"/>
  <c r="AI128" i="41"/>
  <c r="AG128" i="41"/>
  <c r="AE128" i="41"/>
  <c r="AD128" i="41"/>
  <c r="AC128" i="41"/>
  <c r="AA128" i="41"/>
  <c r="Y128" i="41"/>
  <c r="P128" i="41"/>
  <c r="O128" i="41"/>
  <c r="W128" i="41"/>
  <c r="V128" i="41"/>
  <c r="U128" i="41"/>
  <c r="T128" i="41"/>
  <c r="R128" i="41"/>
  <c r="N128" i="41"/>
  <c r="L128" i="41"/>
  <c r="J128" i="41"/>
  <c r="J127" i="41"/>
  <c r="S113" i="41"/>
  <c r="Q113" i="41"/>
  <c r="M113" i="41"/>
  <c r="K113" i="41"/>
  <c r="S124" i="41"/>
  <c r="Q124" i="41"/>
  <c r="M124" i="41"/>
  <c r="K124" i="41"/>
  <c r="S123" i="41"/>
  <c r="S122" i="41"/>
  <c r="S121" i="41"/>
  <c r="S120" i="41"/>
  <c r="S119" i="41"/>
  <c r="S118" i="41"/>
  <c r="S117" i="41"/>
  <c r="S116" i="41"/>
  <c r="S115" i="41"/>
  <c r="S114" i="41"/>
  <c r="S112" i="41"/>
  <c r="Q123" i="41"/>
  <c r="Q122" i="41"/>
  <c r="Q121" i="41"/>
  <c r="Q120" i="41"/>
  <c r="Q119" i="41"/>
  <c r="Q118" i="41"/>
  <c r="Q117" i="41"/>
  <c r="Q116" i="41"/>
  <c r="Q115" i="41"/>
  <c r="Q114" i="41"/>
  <c r="Q112" i="41"/>
  <c r="M123" i="41"/>
  <c r="M122" i="41"/>
  <c r="M121" i="41"/>
  <c r="M120" i="41"/>
  <c r="M119" i="41"/>
  <c r="M118" i="41"/>
  <c r="M117" i="41"/>
  <c r="M116" i="41"/>
  <c r="M115" i="41"/>
  <c r="M114" i="41"/>
  <c r="M112" i="41"/>
  <c r="K123" i="41"/>
  <c r="K122" i="41"/>
  <c r="K121" i="41"/>
  <c r="K120" i="41"/>
  <c r="K119" i="41"/>
  <c r="K118" i="41"/>
  <c r="K117" i="41"/>
  <c r="K116" i="41"/>
  <c r="K115" i="41"/>
  <c r="K114" i="41"/>
  <c r="K112" i="41"/>
  <c r="K127" i="41"/>
  <c r="L127" i="41"/>
  <c r="M127" i="41"/>
  <c r="P127" i="41"/>
  <c r="Q127" i="41"/>
  <c r="R127" i="41"/>
  <c r="S127" i="41"/>
  <c r="J108" i="41"/>
  <c r="K108" i="41"/>
  <c r="L108" i="41"/>
  <c r="M108" i="41"/>
  <c r="N108" i="41"/>
  <c r="O108" i="41"/>
  <c r="P108" i="41"/>
  <c r="Q108" i="41"/>
  <c r="R108" i="41"/>
  <c r="S108" i="41"/>
  <c r="T108" i="41"/>
  <c r="U108" i="41"/>
  <c r="V108" i="41"/>
  <c r="J109" i="41"/>
  <c r="K109" i="41"/>
  <c r="L109" i="41"/>
  <c r="M109" i="41"/>
  <c r="N109" i="41"/>
  <c r="O109" i="41"/>
  <c r="P109" i="41"/>
  <c r="Q109" i="41"/>
  <c r="R109" i="41"/>
  <c r="S109" i="41"/>
  <c r="T109" i="41"/>
  <c r="U109" i="41"/>
  <c r="V109" i="41"/>
  <c r="AF109" i="41"/>
  <c r="AE109" i="41"/>
  <c r="AD109" i="41"/>
  <c r="AC109" i="41"/>
  <c r="AB109" i="41"/>
  <c r="AA109" i="41"/>
  <c r="W109" i="41"/>
  <c r="AF108" i="41"/>
  <c r="AE108" i="41"/>
  <c r="AD108" i="41"/>
  <c r="AC108" i="41"/>
  <c r="AB108" i="41"/>
  <c r="AA108" i="41"/>
  <c r="W108" i="41"/>
  <c r="AH127" i="41"/>
  <c r="AG127" i="41"/>
  <c r="AF127" i="41"/>
  <c r="AE127" i="41"/>
  <c r="AB127" i="41"/>
  <c r="AA127" i="41"/>
  <c r="Z127" i="41"/>
  <c r="Y127" i="41"/>
  <c r="AV34" i="41"/>
  <c r="AU34" i="41"/>
  <c r="AV31" i="41"/>
  <c r="AU31" i="41"/>
  <c r="AV28" i="41"/>
  <c r="AU28" i="41"/>
  <c r="AT28" i="41"/>
  <c r="AS28" i="41"/>
  <c r="AR28" i="41"/>
  <c r="AQ28" i="41"/>
  <c r="AP28" i="41"/>
  <c r="AO28" i="41"/>
  <c r="AX28" i="41"/>
  <c r="AV26" i="41"/>
  <c r="AU26" i="41"/>
  <c r="AT26" i="41"/>
  <c r="AS26" i="41"/>
  <c r="AR26" i="41"/>
  <c r="AQ26" i="41"/>
  <c r="AP26" i="41"/>
  <c r="AO26" i="41"/>
  <c r="AY26" i="41"/>
  <c r="AX26" i="41"/>
  <c r="AV24" i="41"/>
  <c r="AU24" i="41"/>
  <c r="AT24" i="41"/>
  <c r="AS24" i="41"/>
  <c r="AR24" i="41"/>
  <c r="AQ24" i="41"/>
  <c r="AP24" i="41"/>
  <c r="AO24" i="41"/>
  <c r="AY24" i="41"/>
  <c r="AX24" i="41"/>
  <c r="AV22" i="41"/>
  <c r="AU22" i="41"/>
  <c r="AT22" i="41"/>
  <c r="AS22" i="41"/>
  <c r="AR22" i="41"/>
  <c r="AQ22" i="41"/>
  <c r="AP22" i="41"/>
  <c r="AO22" i="41"/>
  <c r="AX22" i="41"/>
  <c r="AV20" i="41"/>
  <c r="AU20" i="41"/>
  <c r="AT20" i="41"/>
  <c r="AS20" i="41"/>
  <c r="AR20" i="41"/>
  <c r="AQ20" i="41"/>
  <c r="AP20" i="41"/>
  <c r="AO20" i="41"/>
  <c r="AY20" i="41"/>
  <c r="AV18" i="41"/>
  <c r="AU18" i="41"/>
  <c r="AT18" i="41"/>
  <c r="AS18" i="41"/>
  <c r="AR18" i="41"/>
  <c r="AQ18" i="41"/>
  <c r="AP18" i="41"/>
  <c r="AO18" i="41"/>
  <c r="AY18" i="41"/>
  <c r="AX18" i="41"/>
  <c r="AV16" i="41"/>
  <c r="AU16" i="41"/>
  <c r="AT16" i="41"/>
  <c r="AS16" i="41"/>
  <c r="AR16" i="41"/>
  <c r="AQ16" i="41"/>
  <c r="AP16" i="41"/>
  <c r="AO16" i="41"/>
  <c r="AX16" i="41"/>
  <c r="AV14" i="41"/>
  <c r="AU14" i="41"/>
  <c r="AT14" i="41"/>
  <c r="AS14" i="41"/>
  <c r="AR14" i="41"/>
  <c r="AQ14" i="41"/>
  <c r="AP14" i="41"/>
  <c r="AO14" i="41"/>
  <c r="AV12" i="41"/>
  <c r="AU12" i="41"/>
  <c r="AT12" i="41"/>
  <c r="AS12" i="41"/>
  <c r="AR12" i="41"/>
  <c r="AQ12" i="41"/>
  <c r="AP12" i="41"/>
  <c r="AO12" i="41"/>
  <c r="H103" i="41" l="1"/>
  <c r="C132" i="2" s="1"/>
  <c r="H102" i="41"/>
  <c r="C131" i="2" s="1"/>
  <c r="AZ18" i="41"/>
  <c r="BD34" i="41"/>
  <c r="BE22" i="41"/>
  <c r="Y108" i="41"/>
  <c r="BE34" i="41"/>
  <c r="BD31" i="41"/>
  <c r="BA16" i="41"/>
  <c r="BA12" i="41"/>
  <c r="AZ24" i="41"/>
  <c r="AZ16" i="41"/>
  <c r="BE24" i="41"/>
  <c r="BE28" i="41"/>
  <c r="BE16" i="41"/>
  <c r="BA24" i="41"/>
  <c r="BE31" i="41"/>
  <c r="Z108" i="41"/>
  <c r="H101" i="41" s="1"/>
  <c r="AZ28" i="41"/>
  <c r="AL109" i="41"/>
  <c r="BA14" i="41"/>
  <c r="BD12" i="41"/>
  <c r="BC16" i="41"/>
  <c r="BA18" i="41"/>
  <c r="BE12" i="41"/>
  <c r="BD18" i="41"/>
  <c r="BD28" i="41"/>
  <c r="BC22" i="41"/>
  <c r="BB20" i="41"/>
  <c r="BB24" i="41"/>
  <c r="BA22" i="41"/>
  <c r="AZ26" i="41"/>
  <c r="AZ22" i="41"/>
  <c r="BD22" i="41"/>
  <c r="BA26" i="41"/>
  <c r="BB14" i="41"/>
  <c r="AZ20" i="41"/>
  <c r="AX20" i="41"/>
  <c r="BC24" i="41"/>
  <c r="BE26" i="41"/>
  <c r="Z109" i="41"/>
  <c r="BA20" i="41"/>
  <c r="AJ109" i="41"/>
  <c r="AG109" i="41"/>
  <c r="BD16" i="41"/>
  <c r="AH108" i="41"/>
  <c r="AH109" i="41"/>
  <c r="BE18" i="41"/>
  <c r="BE20" i="41"/>
  <c r="AI108" i="41"/>
  <c r="AX12" i="41"/>
  <c r="AZ14" i="41"/>
  <c r="AX14" i="41"/>
  <c r="BC28" i="41"/>
  <c r="AG108" i="41"/>
  <c r="AJ108" i="41"/>
  <c r="AY12" i="41"/>
  <c r="AY14" i="41"/>
  <c r="BB26" i="41"/>
  <c r="AZ12" i="41"/>
  <c r="AK109" i="41"/>
  <c r="BA28" i="41"/>
  <c r="BC12" i="41"/>
  <c r="BC14" i="41"/>
  <c r="AY16" i="41"/>
  <c r="BC20" i="41"/>
  <c r="AY22" i="41"/>
  <c r="BC26" i="41"/>
  <c r="AY28" i="41"/>
  <c r="BD14" i="41"/>
  <c r="BD20" i="41"/>
  <c r="BD26" i="41"/>
  <c r="BB18" i="41"/>
  <c r="BE14" i="41"/>
  <c r="BB28" i="41"/>
  <c r="BB16" i="41"/>
  <c r="BB22" i="41"/>
  <c r="AK108" i="41"/>
  <c r="AL108" i="41"/>
  <c r="AI109" i="41"/>
  <c r="BB12" i="41"/>
  <c r="Y109" i="41"/>
  <c r="BC18" i="41"/>
  <c r="BD24" i="41"/>
  <c r="C130" i="2" l="1"/>
  <c r="H104" i="41"/>
  <c r="C133" i="2" s="1"/>
  <c r="J62" i="10" l="1"/>
  <c r="K62" i="10"/>
  <c r="L62" i="10"/>
  <c r="M62" i="10"/>
  <c r="N62" i="10"/>
  <c r="O62" i="10"/>
  <c r="P62" i="10"/>
  <c r="Q62" i="10"/>
  <c r="J63" i="10"/>
  <c r="K63" i="10"/>
  <c r="L63" i="10"/>
  <c r="M63" i="10"/>
  <c r="N63" i="10"/>
  <c r="O63" i="10"/>
  <c r="P63" i="10"/>
  <c r="Q63" i="10"/>
  <c r="J64" i="10"/>
  <c r="K64" i="10"/>
  <c r="L64" i="10"/>
  <c r="M64" i="10"/>
  <c r="N64" i="10"/>
  <c r="O64" i="10"/>
  <c r="P64" i="10"/>
  <c r="Q64" i="10"/>
  <c r="J65" i="10"/>
  <c r="K65" i="10"/>
  <c r="L65" i="10"/>
  <c r="M65" i="10"/>
  <c r="N65" i="10"/>
  <c r="O65" i="10"/>
  <c r="P65" i="10"/>
  <c r="Q65" i="10"/>
  <c r="J66" i="10"/>
  <c r="K66" i="10"/>
  <c r="L66" i="10"/>
  <c r="M66" i="10"/>
  <c r="N66" i="10"/>
  <c r="O66" i="10"/>
  <c r="P66" i="10"/>
  <c r="Q66" i="10"/>
  <c r="J67" i="10"/>
  <c r="K67" i="10"/>
  <c r="L67" i="10"/>
  <c r="M67" i="10"/>
  <c r="N67" i="10"/>
  <c r="O67" i="10"/>
  <c r="P67" i="10"/>
  <c r="Q67" i="10"/>
  <c r="J68" i="10"/>
  <c r="K68" i="10"/>
  <c r="L68" i="10"/>
  <c r="M68" i="10"/>
  <c r="N68" i="10"/>
  <c r="O68" i="10"/>
  <c r="P68" i="10"/>
  <c r="Q68" i="10"/>
  <c r="J69" i="10"/>
  <c r="K69" i="10"/>
  <c r="L69" i="10"/>
  <c r="M69" i="10"/>
  <c r="N69" i="10"/>
  <c r="O69" i="10"/>
  <c r="P69" i="10"/>
  <c r="Q69" i="10"/>
  <c r="J70" i="10"/>
  <c r="K70" i="10"/>
  <c r="L70" i="10"/>
  <c r="M70" i="10"/>
  <c r="N70" i="10"/>
  <c r="O70" i="10"/>
  <c r="P70" i="10"/>
  <c r="Q70" i="10"/>
  <c r="J71" i="10"/>
  <c r="K71" i="10"/>
  <c r="L71" i="10"/>
  <c r="M71" i="10"/>
  <c r="N71" i="10"/>
  <c r="O71" i="10"/>
  <c r="P71" i="10"/>
  <c r="Q71" i="10"/>
  <c r="J72" i="10"/>
  <c r="K72" i="10"/>
  <c r="L72" i="10"/>
  <c r="M72" i="10"/>
  <c r="N72" i="10"/>
  <c r="O72" i="10"/>
  <c r="P72" i="10"/>
  <c r="Q72" i="10"/>
  <c r="J73" i="10"/>
  <c r="K73" i="10"/>
  <c r="L73" i="10"/>
  <c r="M73" i="10"/>
  <c r="N73" i="10"/>
  <c r="O73" i="10"/>
  <c r="P73" i="10"/>
  <c r="Q73" i="10"/>
  <c r="J74" i="10"/>
  <c r="K74" i="10"/>
  <c r="L74" i="10"/>
  <c r="M74" i="10"/>
  <c r="N74" i="10"/>
  <c r="O74" i="10"/>
  <c r="P74" i="10"/>
  <c r="Q74" i="10"/>
  <c r="J75" i="10"/>
  <c r="K75" i="10"/>
  <c r="L75" i="10"/>
  <c r="M75" i="10"/>
  <c r="N75" i="10"/>
  <c r="O75" i="10"/>
  <c r="P75" i="10"/>
  <c r="Q75" i="10"/>
  <c r="J76" i="10"/>
  <c r="K76" i="10"/>
  <c r="L76" i="10"/>
  <c r="M76" i="10"/>
  <c r="N76" i="10"/>
  <c r="O76" i="10"/>
  <c r="P76" i="10"/>
  <c r="Q76" i="10"/>
  <c r="J77" i="10"/>
  <c r="K77" i="10"/>
  <c r="L77" i="10"/>
  <c r="M77" i="10"/>
  <c r="N77" i="10"/>
  <c r="O77" i="10"/>
  <c r="P77" i="10"/>
  <c r="Q77" i="10"/>
  <c r="S54" i="25"/>
  <c r="S55" i="25"/>
  <c r="S56" i="25"/>
  <c r="N97" i="9"/>
  <c r="O97" i="9"/>
  <c r="P97" i="9"/>
  <c r="Q97" i="9"/>
  <c r="N98" i="9"/>
  <c r="O98" i="9"/>
  <c r="P98" i="9"/>
  <c r="Q98" i="9"/>
  <c r="N99" i="9"/>
  <c r="O99" i="9"/>
  <c r="P99" i="9"/>
  <c r="Q99" i="9"/>
  <c r="N100" i="9"/>
  <c r="O100" i="9"/>
  <c r="P100" i="9"/>
  <c r="Q100" i="9"/>
  <c r="N101" i="9"/>
  <c r="O101" i="9"/>
  <c r="P101" i="9"/>
  <c r="Q101" i="9"/>
  <c r="N102" i="9"/>
  <c r="O102" i="9"/>
  <c r="P102" i="9"/>
  <c r="Q102" i="9"/>
  <c r="N103" i="9"/>
  <c r="O103" i="9"/>
  <c r="P103" i="9"/>
  <c r="Q103" i="9"/>
  <c r="N104" i="9"/>
  <c r="O104" i="9"/>
  <c r="P104" i="9"/>
  <c r="Q104" i="9"/>
  <c r="N105" i="9"/>
  <c r="O105" i="9"/>
  <c r="P105" i="9"/>
  <c r="Q105" i="9"/>
  <c r="N106" i="9"/>
  <c r="O106" i="9"/>
  <c r="P106" i="9"/>
  <c r="Q106" i="9"/>
  <c r="N107" i="9"/>
  <c r="O107" i="9"/>
  <c r="P107" i="9"/>
  <c r="Q107" i="9"/>
  <c r="N108" i="9"/>
  <c r="O108" i="9"/>
  <c r="P108" i="9"/>
  <c r="Q108" i="9"/>
  <c r="N109" i="9"/>
  <c r="O109" i="9"/>
  <c r="P109" i="9"/>
  <c r="Q109" i="9"/>
  <c r="N111" i="9"/>
  <c r="O111" i="9"/>
  <c r="P111" i="9"/>
  <c r="Q111" i="9"/>
  <c r="N112" i="9"/>
  <c r="O112" i="9"/>
  <c r="P112" i="9"/>
  <c r="Q112" i="9"/>
  <c r="N116" i="9"/>
  <c r="O116" i="9"/>
  <c r="P116" i="9"/>
  <c r="Q116" i="9"/>
  <c r="N117" i="9"/>
  <c r="O117" i="9"/>
  <c r="P117" i="9"/>
  <c r="Q117" i="9"/>
  <c r="N118" i="9"/>
  <c r="O118" i="9"/>
  <c r="P118" i="9"/>
  <c r="Q118" i="9"/>
  <c r="N119" i="9"/>
  <c r="O119" i="9"/>
  <c r="P119" i="9"/>
  <c r="Q119" i="9"/>
  <c r="N120" i="9"/>
  <c r="O120" i="9"/>
  <c r="P120" i="9"/>
  <c r="Q120" i="9"/>
  <c r="N121" i="9"/>
  <c r="O121" i="9"/>
  <c r="P121" i="9"/>
  <c r="Q121" i="9"/>
  <c r="N122" i="9"/>
  <c r="O122" i="9"/>
  <c r="P122" i="9"/>
  <c r="Q122" i="9"/>
  <c r="N123" i="9"/>
  <c r="O123" i="9"/>
  <c r="P123" i="9"/>
  <c r="Q123" i="9"/>
  <c r="N124" i="9"/>
  <c r="O124" i="9"/>
  <c r="P124" i="9"/>
  <c r="Q124" i="9"/>
  <c r="N125" i="9"/>
  <c r="O125" i="9"/>
  <c r="P125" i="9"/>
  <c r="Q125" i="9"/>
  <c r="N126" i="9"/>
  <c r="O126" i="9"/>
  <c r="P126" i="9"/>
  <c r="Q126" i="9"/>
  <c r="N127" i="9"/>
  <c r="O127" i="9"/>
  <c r="P127" i="9"/>
  <c r="Q127" i="9"/>
  <c r="N128" i="9"/>
  <c r="O128" i="9"/>
  <c r="P128" i="9"/>
  <c r="Q128" i="9"/>
  <c r="N129" i="9"/>
  <c r="O129" i="9"/>
  <c r="P129" i="9"/>
  <c r="Q129" i="9"/>
  <c r="N130" i="9"/>
  <c r="O130" i="9"/>
  <c r="P130" i="9"/>
  <c r="Q130" i="9"/>
  <c r="N131" i="9"/>
  <c r="O131" i="9"/>
  <c r="P131" i="9"/>
  <c r="Q131" i="9"/>
  <c r="N132" i="9"/>
  <c r="O132" i="9"/>
  <c r="P132" i="9"/>
  <c r="Q132" i="9"/>
  <c r="N133" i="9"/>
  <c r="O133" i="9"/>
  <c r="P133" i="9"/>
  <c r="Q133" i="9"/>
  <c r="N134" i="9"/>
  <c r="O134" i="9"/>
  <c r="P134" i="9"/>
  <c r="Q134" i="9"/>
  <c r="R267" i="14" l="1"/>
  <c r="R265" i="14"/>
  <c r="R263" i="14"/>
  <c r="R258" i="14"/>
  <c r="R257" i="14"/>
  <c r="R254" i="14"/>
  <c r="R249" i="14"/>
  <c r="R248" i="14"/>
  <c r="R247" i="14"/>
  <c r="R246" i="14"/>
  <c r="R266" i="14" l="1"/>
  <c r="R243" i="14"/>
  <c r="R252" i="14"/>
  <c r="R261" i="14"/>
  <c r="R251" i="14"/>
  <c r="R260" i="14"/>
  <c r="R268" i="14"/>
  <c r="R259" i="14"/>
  <c r="R269" i="14"/>
  <c r="R245" i="14"/>
  <c r="R253" i="14"/>
  <c r="R262" i="14"/>
  <c r="R270" i="14"/>
  <c r="R250" i="14"/>
  <c r="R255" i="14"/>
  <c r="R264" i="14"/>
  <c r="L59" i="36"/>
  <c r="L58" i="36"/>
  <c r="N59" i="36"/>
  <c r="N58" i="36"/>
  <c r="N57" i="36"/>
  <c r="N56" i="36"/>
  <c r="N55" i="36"/>
  <c r="N54" i="36"/>
  <c r="N53" i="36"/>
  <c r="N52" i="36"/>
  <c r="N51" i="36"/>
  <c r="N50" i="36"/>
  <c r="L57" i="36"/>
  <c r="L56" i="36"/>
  <c r="L55" i="36"/>
  <c r="L54" i="36"/>
  <c r="L53" i="36"/>
  <c r="L52" i="36"/>
  <c r="L51" i="36"/>
  <c r="H45" i="36" l="1"/>
  <c r="C27" i="2" s="1"/>
  <c r="H47" i="36" l="1"/>
  <c r="C29" i="2" s="1"/>
  <c r="H46" i="36" l="1"/>
  <c r="C28" i="2" s="1"/>
  <c r="S97" i="29" l="1"/>
  <c r="V98" i="31" l="1"/>
  <c r="R117" i="9" l="1"/>
  <c r="O130" i="31"/>
  <c r="AE77" i="23" l="1"/>
  <c r="BA68" i="31" l="1"/>
  <c r="BC45" i="31"/>
  <c r="BC43" i="31"/>
  <c r="BC41" i="31"/>
  <c r="BC39" i="31"/>
  <c r="BA37" i="31"/>
  <c r="BC35" i="31"/>
  <c r="BA33" i="31"/>
  <c r="BC29" i="31"/>
  <c r="AH154" i="31"/>
  <c r="AH153" i="31"/>
  <c r="AH152" i="31"/>
  <c r="AH151" i="31"/>
  <c r="AH150" i="31"/>
  <c r="AH149" i="31"/>
  <c r="AH132" i="31"/>
  <c r="AH131" i="31"/>
  <c r="AH130" i="31"/>
  <c r="AH129" i="31"/>
  <c r="AH128" i="31"/>
  <c r="AH127" i="31"/>
  <c r="W122" i="31"/>
  <c r="W113" i="31"/>
  <c r="AH106" i="31"/>
  <c r="AH105" i="31"/>
  <c r="AH100" i="31"/>
  <c r="AH99" i="31"/>
  <c r="AH98" i="31"/>
  <c r="AH97" i="31"/>
  <c r="AH94" i="31"/>
  <c r="BC68" i="31"/>
  <c r="BC50" i="31"/>
  <c r="BA50" i="31"/>
  <c r="BC37" i="31"/>
  <c r="BC31" i="31"/>
  <c r="BA31" i="31"/>
  <c r="BA15" i="31"/>
  <c r="BC25" i="31"/>
  <c r="BC23" i="31"/>
  <c r="BC21" i="31"/>
  <c r="BC19" i="31"/>
  <c r="BA17" i="31"/>
  <c r="BC15" i="31"/>
  <c r="BC13" i="31"/>
  <c r="BA11" i="31"/>
  <c r="BA41" i="31" l="1"/>
  <c r="BA13" i="31"/>
  <c r="BC17" i="31"/>
  <c r="BA19" i="31"/>
  <c r="BA21" i="31"/>
  <c r="BC33" i="31"/>
  <c r="BA35" i="31"/>
  <c r="BC11" i="31"/>
  <c r="BA39" i="31"/>
  <c r="BA23" i="31"/>
  <c r="BA25" i="31"/>
  <c r="BA29" i="31"/>
  <c r="BA43" i="31"/>
  <c r="BA45" i="31"/>
  <c r="U71" i="24" l="1"/>
  <c r="U70" i="24"/>
  <c r="T71" i="24"/>
  <c r="T70" i="24"/>
  <c r="S71" i="24"/>
  <c r="S70" i="24"/>
  <c r="R70" i="24"/>
  <c r="R71" i="24"/>
  <c r="S153" i="28" l="1"/>
  <c r="S148" i="28"/>
  <c r="BE29" i="25" l="1"/>
  <c r="BD29" i="25"/>
  <c r="BC29" i="25"/>
  <c r="BB29" i="25"/>
  <c r="BB42" i="23"/>
  <c r="BB36" i="23"/>
  <c r="BB33" i="23"/>
  <c r="BA114" i="28"/>
  <c r="AZ114" i="28"/>
  <c r="BA112" i="28"/>
  <c r="AZ112" i="28"/>
  <c r="BA110" i="28"/>
  <c r="AZ110" i="28"/>
  <c r="BA108" i="28"/>
  <c r="AZ108" i="28"/>
  <c r="BA106" i="28"/>
  <c r="AZ106" i="28"/>
  <c r="BA104" i="28"/>
  <c r="AZ104" i="28"/>
  <c r="BA102" i="28"/>
  <c r="AZ102" i="28"/>
  <c r="BA100" i="28"/>
  <c r="AZ100" i="28"/>
  <c r="BA98" i="28"/>
  <c r="AZ98" i="28"/>
  <c r="BA84" i="28"/>
  <c r="AZ84" i="28"/>
  <c r="BA82" i="28"/>
  <c r="AZ82" i="28"/>
  <c r="BA80" i="28"/>
  <c r="AZ80" i="28"/>
  <c r="BA78" i="28"/>
  <c r="AZ78" i="28"/>
  <c r="BA76" i="28"/>
  <c r="AZ76" i="28"/>
  <c r="BA74" i="28"/>
  <c r="AZ74" i="28"/>
  <c r="BA72" i="28"/>
  <c r="AZ72" i="28"/>
  <c r="BA70" i="28"/>
  <c r="AZ70" i="28"/>
  <c r="BA68" i="28"/>
  <c r="AZ68" i="28"/>
  <c r="BC44" i="23"/>
  <c r="BC43" i="23"/>
  <c r="BC42" i="23"/>
  <c r="BC41" i="23"/>
  <c r="BC40" i="23"/>
  <c r="BC39" i="23"/>
  <c r="BC38" i="23"/>
  <c r="BC37" i="23"/>
  <c r="BC36" i="23"/>
  <c r="BC35" i="23"/>
  <c r="BC34" i="23"/>
  <c r="BC33" i="23"/>
  <c r="BC32" i="23"/>
  <c r="BC31" i="23"/>
  <c r="BB44" i="23"/>
  <c r="BB43" i="23"/>
  <c r="BB41" i="23"/>
  <c r="BB40" i="23"/>
  <c r="BB39" i="23"/>
  <c r="BB38" i="23"/>
  <c r="BB37" i="23"/>
  <c r="BB35" i="23"/>
  <c r="BB34" i="23"/>
  <c r="BB32" i="23"/>
  <c r="BB31" i="23"/>
  <c r="R335" i="14" l="1"/>
  <c r="BE44" i="23"/>
  <c r="BD44" i="23"/>
  <c r="BE43" i="23"/>
  <c r="BD43" i="23"/>
  <c r="BE42" i="23"/>
  <c r="BD42" i="23"/>
  <c r="BE41" i="23"/>
  <c r="BD41" i="23"/>
  <c r="BE40" i="23"/>
  <c r="BD40" i="23"/>
  <c r="BE39" i="23"/>
  <c r="BD39" i="23"/>
  <c r="BE38" i="23"/>
  <c r="BD38" i="23"/>
  <c r="BE37" i="23"/>
  <c r="BD37" i="23"/>
  <c r="BE36" i="23"/>
  <c r="BD36" i="23"/>
  <c r="BE35" i="23"/>
  <c r="BD35" i="23"/>
  <c r="BE34" i="23"/>
  <c r="BD34" i="23"/>
  <c r="BE33" i="23"/>
  <c r="BD33" i="23"/>
  <c r="BE32" i="23"/>
  <c r="BD32" i="23"/>
  <c r="BE31" i="23"/>
  <c r="BD31" i="23"/>
  <c r="BE127" i="28"/>
  <c r="BD127" i="28"/>
  <c r="BE124" i="28"/>
  <c r="BD124" i="28"/>
  <c r="BE90" i="28"/>
  <c r="BD90" i="28"/>
  <c r="BE87" i="28"/>
  <c r="BD87" i="28"/>
  <c r="BE62" i="28"/>
  <c r="BD62" i="28"/>
  <c r="BE59" i="28"/>
  <c r="BD59" i="28"/>
  <c r="BE23" i="27"/>
  <c r="BD23" i="27"/>
  <c r="BC23" i="27"/>
  <c r="BB23" i="27"/>
  <c r="BE19" i="27"/>
  <c r="BD19" i="27"/>
  <c r="BC19" i="27"/>
  <c r="BB19" i="27"/>
  <c r="BE9" i="27"/>
  <c r="BD9" i="27"/>
  <c r="BC9" i="27"/>
  <c r="BB9" i="27"/>
  <c r="BE19" i="34"/>
  <c r="BD19" i="34"/>
  <c r="BC19" i="34"/>
  <c r="BB19" i="34"/>
  <c r="BE9" i="34"/>
  <c r="BD9" i="34"/>
  <c r="BC9" i="34"/>
  <c r="BB9" i="34"/>
  <c r="BE27" i="25"/>
  <c r="BD27" i="25"/>
  <c r="BC27" i="25"/>
  <c r="BB27" i="25"/>
  <c r="BE25" i="25"/>
  <c r="BD25" i="25"/>
  <c r="BC25" i="25"/>
  <c r="BB25" i="25"/>
  <c r="BE23" i="25"/>
  <c r="BD23" i="25"/>
  <c r="BC23" i="25"/>
  <c r="BB23" i="25"/>
  <c r="BE21" i="25"/>
  <c r="BD21" i="25"/>
  <c r="BC21" i="25"/>
  <c r="BB21" i="25"/>
  <c r="BE19" i="25"/>
  <c r="BD19" i="25"/>
  <c r="BC19" i="25"/>
  <c r="BB19" i="25"/>
  <c r="BE17" i="25"/>
  <c r="BD17" i="25"/>
  <c r="BC17" i="25"/>
  <c r="BB17" i="25"/>
  <c r="BE15" i="25"/>
  <c r="BD15" i="25"/>
  <c r="BC15" i="25"/>
  <c r="BB15" i="25"/>
  <c r="BE13" i="25"/>
  <c r="BD13" i="25"/>
  <c r="BC13" i="25"/>
  <c r="BB13" i="25"/>
  <c r="BE9" i="25"/>
  <c r="BD9" i="25"/>
  <c r="BC9" i="25"/>
  <c r="BB9" i="25"/>
  <c r="BE30" i="23"/>
  <c r="BD30" i="23"/>
  <c r="BC30" i="23"/>
  <c r="BB30" i="23"/>
  <c r="BE26" i="23"/>
  <c r="BD26" i="23"/>
  <c r="BC26" i="23"/>
  <c r="BB26" i="23"/>
  <c r="BE24" i="23"/>
  <c r="BD24" i="23"/>
  <c r="BC24" i="23"/>
  <c r="BB24" i="23"/>
  <c r="BE22" i="23"/>
  <c r="BD22" i="23"/>
  <c r="BC22" i="23"/>
  <c r="BB22" i="23"/>
  <c r="BE20" i="23"/>
  <c r="BD20" i="23"/>
  <c r="BC20" i="23"/>
  <c r="BB20" i="23"/>
  <c r="BE18" i="23"/>
  <c r="BD18" i="23"/>
  <c r="BC18" i="23"/>
  <c r="BB18" i="23"/>
  <c r="BE16" i="23"/>
  <c r="BD16" i="23"/>
  <c r="BC16" i="23"/>
  <c r="BB16" i="23"/>
  <c r="BE14" i="23"/>
  <c r="BD14" i="23"/>
  <c r="BC14" i="23"/>
  <c r="BB14" i="23"/>
  <c r="BE12" i="23"/>
  <c r="BD12" i="23"/>
  <c r="BC12" i="23"/>
  <c r="BB12" i="23"/>
  <c r="BE10" i="23"/>
  <c r="BD10" i="23"/>
  <c r="BC10" i="23"/>
  <c r="BB10" i="23"/>
  <c r="BE132" i="28"/>
  <c r="BD132" i="28"/>
  <c r="BE122" i="28"/>
  <c r="BD122" i="28"/>
  <c r="BE121" i="28"/>
  <c r="BD121" i="28"/>
  <c r="BE120" i="28"/>
  <c r="BD120" i="28"/>
  <c r="BE119" i="28"/>
  <c r="BD119" i="28"/>
  <c r="BE118" i="28"/>
  <c r="BD118" i="28"/>
  <c r="BC114" i="28"/>
  <c r="BB114" i="28"/>
  <c r="BC112" i="28"/>
  <c r="BB112" i="28"/>
  <c r="BC110" i="28"/>
  <c r="BB110" i="28"/>
  <c r="BC108" i="28"/>
  <c r="BB108" i="28"/>
  <c r="BC106" i="28"/>
  <c r="BB106" i="28"/>
  <c r="BC104" i="28"/>
  <c r="BB104" i="28"/>
  <c r="BC102" i="28"/>
  <c r="BB102" i="28"/>
  <c r="BC100" i="28"/>
  <c r="BB100" i="28"/>
  <c r="BC98" i="28"/>
  <c r="BB98" i="28"/>
  <c r="BC84" i="28"/>
  <c r="BB84" i="28"/>
  <c r="BC82" i="28"/>
  <c r="BB82" i="28"/>
  <c r="BC80" i="28"/>
  <c r="BB80" i="28"/>
  <c r="BC78" i="28"/>
  <c r="BB78" i="28"/>
  <c r="BC76" i="28"/>
  <c r="BB76" i="28"/>
  <c r="BC74" i="28"/>
  <c r="BB74" i="28"/>
  <c r="BC72" i="28"/>
  <c r="BB72" i="28"/>
  <c r="BC70" i="28"/>
  <c r="BB70" i="28"/>
  <c r="BC68" i="28"/>
  <c r="BB68" i="28"/>
  <c r="BE56" i="28"/>
  <c r="BD56" i="28"/>
  <c r="BC56" i="28"/>
  <c r="BB56" i="28"/>
  <c r="BE54" i="28"/>
  <c r="BD54" i="28"/>
  <c r="BC54" i="28"/>
  <c r="BB54" i="28"/>
  <c r="BE52" i="28"/>
  <c r="BD52" i="28"/>
  <c r="BC52" i="28"/>
  <c r="BB52" i="28"/>
  <c r="BE50" i="28"/>
  <c r="BD50" i="28"/>
  <c r="BC50" i="28"/>
  <c r="BB50" i="28"/>
  <c r="BE48" i="28"/>
  <c r="BD48" i="28"/>
  <c r="BC48" i="28"/>
  <c r="BB48" i="28"/>
  <c r="BE46" i="28"/>
  <c r="BD46" i="28"/>
  <c r="BC46" i="28"/>
  <c r="BB46" i="28"/>
  <c r="BE44" i="28"/>
  <c r="BD44" i="28"/>
  <c r="BC44" i="28"/>
  <c r="BB44" i="28"/>
  <c r="BE42" i="28"/>
  <c r="BD42" i="28"/>
  <c r="BC42" i="28"/>
  <c r="BB42" i="28"/>
  <c r="BE40" i="28"/>
  <c r="BD40" i="28"/>
  <c r="BC40" i="28"/>
  <c r="BB40" i="28"/>
  <c r="BE28" i="28"/>
  <c r="BD28" i="28"/>
  <c r="BC28" i="28"/>
  <c r="BB28" i="28"/>
  <c r="BE26" i="28"/>
  <c r="BD26" i="28"/>
  <c r="BC26" i="28"/>
  <c r="BB26" i="28"/>
  <c r="BE24" i="28"/>
  <c r="BD24" i="28"/>
  <c r="BC24" i="28"/>
  <c r="BB24" i="28"/>
  <c r="BE22" i="28"/>
  <c r="BD22" i="28"/>
  <c r="BC22" i="28"/>
  <c r="BB22" i="28"/>
  <c r="BE20" i="28"/>
  <c r="BD20" i="28"/>
  <c r="BC20" i="28"/>
  <c r="BB20" i="28"/>
  <c r="BE18" i="28"/>
  <c r="BD18" i="28"/>
  <c r="BC18" i="28"/>
  <c r="BB18" i="28"/>
  <c r="BE16" i="28"/>
  <c r="BD16" i="28"/>
  <c r="BC16" i="28"/>
  <c r="BB16" i="28"/>
  <c r="BE14" i="28"/>
  <c r="BD14" i="28"/>
  <c r="BC14" i="28"/>
  <c r="BB14" i="28"/>
  <c r="BE12" i="28"/>
  <c r="BD12" i="28"/>
  <c r="BC12" i="28"/>
  <c r="BB12" i="28"/>
  <c r="BE29" i="11"/>
  <c r="BD29" i="11"/>
  <c r="BC29" i="11"/>
  <c r="BB29" i="11"/>
  <c r="BE27" i="11"/>
  <c r="BD27" i="11"/>
  <c r="BC27" i="11"/>
  <c r="BB27" i="11"/>
  <c r="BE25" i="11"/>
  <c r="BD25" i="11"/>
  <c r="BC25" i="11"/>
  <c r="BB25" i="11"/>
  <c r="BE23" i="11"/>
  <c r="BD23" i="11"/>
  <c r="BC23" i="11"/>
  <c r="BB23" i="11"/>
  <c r="BE21" i="11"/>
  <c r="BD21" i="11"/>
  <c r="BC21" i="11"/>
  <c r="BB21" i="11"/>
  <c r="BE19" i="11"/>
  <c r="BD19" i="11"/>
  <c r="BC19" i="11"/>
  <c r="BB19" i="11"/>
  <c r="BE17" i="11"/>
  <c r="BD17" i="11"/>
  <c r="BC17" i="11"/>
  <c r="BB17" i="11"/>
  <c r="BE15" i="11"/>
  <c r="BD15" i="11"/>
  <c r="BC15" i="11"/>
  <c r="BB15" i="11"/>
  <c r="BE13" i="11"/>
  <c r="BD13" i="11"/>
  <c r="BC13" i="11"/>
  <c r="BB13" i="11"/>
  <c r="BE11" i="11"/>
  <c r="BD11" i="11"/>
  <c r="BC11" i="11"/>
  <c r="BB11" i="11"/>
  <c r="BE9" i="11"/>
  <c r="BD9" i="11"/>
  <c r="BC9" i="11"/>
  <c r="BB9" i="11"/>
  <c r="BE29" i="27"/>
  <c r="BD29" i="27"/>
  <c r="BE26" i="27"/>
  <c r="BD26" i="27"/>
  <c r="BE29" i="34"/>
  <c r="BD29" i="34"/>
  <c r="BE26" i="34"/>
  <c r="BD26" i="34"/>
  <c r="BE35" i="25"/>
  <c r="BD35" i="25"/>
  <c r="BE32" i="25"/>
  <c r="BD32" i="25"/>
  <c r="BE49" i="23"/>
  <c r="BD49" i="23"/>
  <c r="BE46" i="23"/>
  <c r="BD46" i="23"/>
  <c r="BE34" i="28"/>
  <c r="BD34" i="28"/>
  <c r="BE31" i="28"/>
  <c r="BD31" i="28"/>
  <c r="BE35" i="11"/>
  <c r="BD35" i="11"/>
  <c r="BE32" i="11"/>
  <c r="BD32" i="11"/>
  <c r="BE72" i="28" l="1"/>
  <c r="AY72" i="28"/>
  <c r="BE76" i="28"/>
  <c r="AY76" i="28"/>
  <c r="AY80" i="28"/>
  <c r="BE80" i="28"/>
  <c r="BE84" i="28"/>
  <c r="AY84" i="28"/>
  <c r="BE100" i="28"/>
  <c r="AY100" i="28"/>
  <c r="BE112" i="28"/>
  <c r="AY112" i="28"/>
  <c r="AY68" i="28"/>
  <c r="BE68" i="28"/>
  <c r="BE108" i="28"/>
  <c r="AY108" i="28"/>
  <c r="BE104" i="28"/>
  <c r="AY104" i="28"/>
  <c r="BD70" i="28"/>
  <c r="AX70" i="28"/>
  <c r="AX74" i="28"/>
  <c r="BD74" i="28"/>
  <c r="BD78" i="28"/>
  <c r="AX78" i="28"/>
  <c r="BD82" i="28"/>
  <c r="AX82" i="28"/>
  <c r="BD98" i="28"/>
  <c r="AX98" i="28"/>
  <c r="BD102" i="28"/>
  <c r="AX102" i="28"/>
  <c r="BD106" i="28"/>
  <c r="AX106" i="28"/>
  <c r="BD110" i="28"/>
  <c r="AX110" i="28"/>
  <c r="BD114" i="28"/>
  <c r="AX114" i="28"/>
  <c r="BE70" i="28"/>
  <c r="AY70" i="28"/>
  <c r="AY74" i="28"/>
  <c r="BE74" i="28"/>
  <c r="BE78" i="28"/>
  <c r="AY78" i="28"/>
  <c r="BE82" i="28"/>
  <c r="AY82" i="28"/>
  <c r="BE98" i="28"/>
  <c r="AY98" i="28"/>
  <c r="BE102" i="28"/>
  <c r="AY102" i="28"/>
  <c r="BE106" i="28"/>
  <c r="AY106" i="28"/>
  <c r="BE110" i="28"/>
  <c r="AY110" i="28"/>
  <c r="BE114" i="28"/>
  <c r="AY114" i="28"/>
  <c r="H51" i="32"/>
  <c r="AX68" i="28"/>
  <c r="BD68" i="28"/>
  <c r="BD72" i="28"/>
  <c r="AX72" i="28"/>
  <c r="BD76" i="28"/>
  <c r="AX76" i="28"/>
  <c r="AX80" i="28"/>
  <c r="BD80" i="28"/>
  <c r="BD84" i="28"/>
  <c r="AX84" i="28"/>
  <c r="BD100" i="28"/>
  <c r="AX100" i="28"/>
  <c r="BD104" i="28"/>
  <c r="AX104" i="28"/>
  <c r="BD108" i="28"/>
  <c r="AX108" i="28"/>
  <c r="BD112" i="28"/>
  <c r="AX112" i="28"/>
  <c r="Y95" i="6" l="1"/>
  <c r="X95" i="6"/>
  <c r="W95" i="6"/>
  <c r="S95" i="6"/>
  <c r="R95" i="6"/>
  <c r="Q95" i="6"/>
  <c r="L95" i="6"/>
  <c r="M95" i="6"/>
  <c r="K95" i="6"/>
  <c r="Y94" i="6"/>
  <c r="X94" i="6"/>
  <c r="W94" i="6"/>
  <c r="S94" i="6"/>
  <c r="R94" i="6"/>
  <c r="Q94" i="6"/>
  <c r="L94" i="6"/>
  <c r="M94" i="6"/>
  <c r="K94" i="6"/>
  <c r="Y93" i="6"/>
  <c r="X93" i="6"/>
  <c r="W93" i="6"/>
  <c r="S93" i="6"/>
  <c r="R93" i="6"/>
  <c r="Q93" i="6"/>
  <c r="L93" i="6"/>
  <c r="M93" i="6"/>
  <c r="K93" i="6"/>
  <c r="Y92" i="6"/>
  <c r="X92" i="6"/>
  <c r="W92" i="6"/>
  <c r="S92" i="6"/>
  <c r="R92" i="6"/>
  <c r="Q92" i="6"/>
  <c r="L92" i="6"/>
  <c r="M92" i="6"/>
  <c r="K92" i="6"/>
  <c r="Y91" i="6"/>
  <c r="X91" i="6"/>
  <c r="W91" i="6"/>
  <c r="S91" i="6"/>
  <c r="R91" i="6"/>
  <c r="Q91" i="6"/>
  <c r="M91" i="6"/>
  <c r="L91" i="6"/>
  <c r="K91" i="6"/>
  <c r="Y90" i="6"/>
  <c r="X90" i="6"/>
  <c r="W90" i="6"/>
  <c r="S90" i="6"/>
  <c r="R90" i="6"/>
  <c r="Q90" i="6"/>
  <c r="M90" i="6"/>
  <c r="L90" i="6"/>
  <c r="K90" i="6"/>
  <c r="Y89" i="6"/>
  <c r="X89" i="6"/>
  <c r="W89" i="6"/>
  <c r="S89" i="6"/>
  <c r="R89" i="6"/>
  <c r="Q89" i="6"/>
  <c r="M89" i="6"/>
  <c r="L89" i="6"/>
  <c r="K89" i="6"/>
  <c r="Y88" i="6"/>
  <c r="X88" i="6"/>
  <c r="W88" i="6"/>
  <c r="S88" i="6"/>
  <c r="R88" i="6"/>
  <c r="Q88" i="6"/>
  <c r="M88" i="6"/>
  <c r="L88" i="6"/>
  <c r="K88" i="6"/>
  <c r="H81" i="6" l="1"/>
  <c r="T336" i="14"/>
  <c r="R336" i="14"/>
  <c r="T335" i="14"/>
  <c r="Z93" i="29"/>
  <c r="O93" i="29"/>
  <c r="Y93" i="29"/>
  <c r="AX10" i="23" l="1"/>
  <c r="O102" i="31"/>
  <c r="N102" i="31"/>
  <c r="O101" i="31"/>
  <c r="N101" i="31"/>
  <c r="W102" i="31"/>
  <c r="V102" i="31"/>
  <c r="U102" i="31"/>
  <c r="T102" i="31"/>
  <c r="W101" i="31"/>
  <c r="V101" i="31"/>
  <c r="U101" i="31"/>
  <c r="T101" i="31"/>
  <c r="AL101" i="31"/>
  <c r="AK101" i="31"/>
  <c r="AJ101" i="31"/>
  <c r="AI101" i="31"/>
  <c r="AL98" i="31"/>
  <c r="AK98" i="31"/>
  <c r="AJ98" i="31"/>
  <c r="AI98" i="31"/>
  <c r="AG98" i="31"/>
  <c r="AF98" i="31"/>
  <c r="AE98" i="31"/>
  <c r="AD98" i="31"/>
  <c r="AC98" i="31"/>
  <c r="AB98" i="31"/>
  <c r="AA98" i="31"/>
  <c r="W98" i="31"/>
  <c r="U98" i="31"/>
  <c r="T98" i="31"/>
  <c r="S98" i="31"/>
  <c r="R98" i="31"/>
  <c r="Q98" i="31"/>
  <c r="P98" i="31"/>
  <c r="O98" i="31"/>
  <c r="N98" i="31"/>
  <c r="M98" i="31"/>
  <c r="L98" i="31"/>
  <c r="K98" i="31"/>
  <c r="J98" i="31"/>
  <c r="AX34" i="23" l="1"/>
  <c r="AY34" i="23"/>
  <c r="Y98" i="31"/>
  <c r="Z98" i="31" l="1"/>
  <c r="BE45" i="29" l="1"/>
  <c r="AL79" i="23" l="1"/>
  <c r="BR78" i="30" l="1"/>
  <c r="BW73" i="30"/>
  <c r="BQ78" i="30"/>
  <c r="BK73" i="30"/>
  <c r="AJ100" i="29" l="1"/>
  <c r="AJ97" i="29"/>
  <c r="U126" i="9" l="1"/>
  <c r="N85" i="6" l="1"/>
  <c r="CF12" i="30" l="1"/>
  <c r="AH198" i="28"/>
  <c r="AG198" i="28"/>
  <c r="AH217" i="28"/>
  <c r="AG217" i="28"/>
  <c r="AF217" i="28"/>
  <c r="AF198" i="28"/>
  <c r="AE198" i="28"/>
  <c r="AL72" i="23" l="1"/>
  <c r="AJ72" i="23"/>
  <c r="AH72" i="23"/>
  <c r="AF72" i="23"/>
  <c r="AD72" i="23"/>
  <c r="AB72" i="23"/>
  <c r="Z72" i="23"/>
  <c r="AH70" i="23"/>
  <c r="AG70" i="23"/>
  <c r="AF70" i="23"/>
  <c r="AE70" i="23"/>
  <c r="AB70" i="23"/>
  <c r="AA70" i="23"/>
  <c r="Z70" i="23"/>
  <c r="Y70" i="23"/>
  <c r="S70" i="23"/>
  <c r="R70" i="23"/>
  <c r="Q70" i="23"/>
  <c r="P70" i="23"/>
  <c r="K70" i="23"/>
  <c r="L70" i="23"/>
  <c r="M70" i="23"/>
  <c r="J70" i="23"/>
  <c r="S69" i="24"/>
  <c r="T93" i="12"/>
  <c r="T72" i="10"/>
  <c r="AF97" i="29"/>
  <c r="R62" i="10" l="1"/>
  <c r="S62" i="10"/>
  <c r="T62" i="10"/>
  <c r="U62" i="10"/>
  <c r="R63" i="10"/>
  <c r="S63" i="10"/>
  <c r="T63" i="10"/>
  <c r="U63" i="10"/>
  <c r="R64" i="10"/>
  <c r="S64" i="10"/>
  <c r="T64" i="10"/>
  <c r="U64" i="10"/>
  <c r="U47" i="26"/>
  <c r="T47" i="26"/>
  <c r="S47" i="26"/>
  <c r="R47" i="26"/>
  <c r="Q47" i="26"/>
  <c r="P47" i="26"/>
  <c r="O47" i="26"/>
  <c r="N47" i="26"/>
  <c r="M47" i="26"/>
  <c r="L47" i="26"/>
  <c r="K47" i="26"/>
  <c r="J47" i="26"/>
  <c r="M49" i="26"/>
  <c r="L49" i="26"/>
  <c r="K49" i="26"/>
  <c r="J49" i="26"/>
  <c r="M48" i="26"/>
  <c r="L48" i="26"/>
  <c r="K48" i="26"/>
  <c r="J48" i="26"/>
  <c r="M46" i="26"/>
  <c r="L46" i="26"/>
  <c r="K46" i="26"/>
  <c r="J46" i="26"/>
  <c r="M45" i="26"/>
  <c r="L45" i="26"/>
  <c r="K45" i="26"/>
  <c r="J45" i="26"/>
  <c r="U46" i="26"/>
  <c r="T46" i="26"/>
  <c r="S46" i="26"/>
  <c r="R46" i="26"/>
  <c r="Q46" i="26"/>
  <c r="P46" i="26"/>
  <c r="O46" i="26"/>
  <c r="U45" i="26"/>
  <c r="T45" i="26"/>
  <c r="S45" i="26"/>
  <c r="R45" i="26"/>
  <c r="Q45" i="26"/>
  <c r="P45" i="26"/>
  <c r="O45" i="26"/>
  <c r="N46" i="26"/>
  <c r="N45" i="26"/>
  <c r="BA78" i="30" l="1"/>
  <c r="AD100" i="29" l="1"/>
  <c r="BF109" i="30"/>
  <c r="BB110" i="30"/>
  <c r="S105" i="9" l="1"/>
  <c r="AE199" i="28"/>
  <c r="AE218" i="28"/>
  <c r="AF218" i="28"/>
  <c r="Z218" i="28"/>
  <c r="Y218" i="28"/>
  <c r="Z199" i="28"/>
  <c r="Y199" i="28"/>
  <c r="R329" i="14"/>
  <c r="AX11" i="31" l="1"/>
  <c r="R328" i="14" l="1"/>
  <c r="T328" i="14"/>
  <c r="U328" i="14"/>
  <c r="J328" i="14"/>
  <c r="K328" i="14"/>
  <c r="L328" i="14"/>
  <c r="M328" i="14"/>
  <c r="N328" i="14"/>
  <c r="O328" i="14"/>
  <c r="P328" i="14"/>
  <c r="R327" i="14"/>
  <c r="T327" i="14"/>
  <c r="U327" i="14"/>
  <c r="J327" i="14"/>
  <c r="K327" i="14"/>
  <c r="L327" i="14"/>
  <c r="M327" i="14"/>
  <c r="N327" i="14"/>
  <c r="O327" i="14"/>
  <c r="P327" i="14"/>
  <c r="J266" i="14"/>
  <c r="AB198" i="28" l="1"/>
  <c r="AA198" i="28"/>
  <c r="Z198" i="28"/>
  <c r="Y198" i="28"/>
  <c r="AB217" i="28"/>
  <c r="AA217" i="28"/>
  <c r="Z217" i="28"/>
  <c r="Y217" i="28"/>
  <c r="Y148" i="28"/>
  <c r="Z99" i="31"/>
  <c r="AO78" i="30" l="1"/>
  <c r="AN78" i="30"/>
  <c r="AM78" i="30"/>
  <c r="AL78" i="30"/>
  <c r="AK78" i="30"/>
  <c r="AJ78" i="30"/>
  <c r="AI78" i="30"/>
  <c r="Y78" i="30"/>
  <c r="X78" i="30"/>
  <c r="W78" i="30"/>
  <c r="V78" i="30"/>
  <c r="U78" i="30"/>
  <c r="T78" i="30"/>
  <c r="R78" i="30"/>
  <c r="AP73" i="30"/>
  <c r="AO73" i="30"/>
  <c r="AN73" i="30"/>
  <c r="AM73" i="30"/>
  <c r="AL73" i="30"/>
  <c r="AK73" i="30"/>
  <c r="AJ73" i="30"/>
  <c r="AI73" i="30"/>
  <c r="AH73" i="30"/>
  <c r="AG73" i="30"/>
  <c r="AF73" i="30"/>
  <c r="AE73" i="30"/>
  <c r="AD73" i="30"/>
  <c r="AC73" i="30"/>
  <c r="AA73" i="30"/>
  <c r="Y73" i="30"/>
  <c r="X73" i="30"/>
  <c r="W73" i="30"/>
  <c r="V73" i="30"/>
  <c r="U73" i="30"/>
  <c r="T73" i="30"/>
  <c r="S73" i="30"/>
  <c r="R73" i="30"/>
  <c r="Q73" i="30"/>
  <c r="P73" i="30"/>
  <c r="O73" i="30"/>
  <c r="N73" i="30"/>
  <c r="M73" i="30"/>
  <c r="L73" i="30"/>
  <c r="K73" i="30"/>
  <c r="J73" i="30"/>
  <c r="W48" i="34" l="1"/>
  <c r="AI74" i="30"/>
  <c r="CQ12" i="30"/>
  <c r="AL102" i="31" l="1"/>
  <c r="AK102" i="31"/>
  <c r="AJ102" i="31"/>
  <c r="AI102" i="31"/>
  <c r="AD102" i="31"/>
  <c r="AC102" i="31"/>
  <c r="AD101" i="31"/>
  <c r="AC101" i="31"/>
  <c r="AC54" i="34"/>
  <c r="AC146" i="29"/>
  <c r="Y127" i="31"/>
  <c r="BD69" i="30"/>
  <c r="CS51" i="30"/>
  <c r="AB90" i="29"/>
  <c r="AL48" i="34" l="1"/>
  <c r="AD104" i="29"/>
  <c r="AL103" i="29" l="1"/>
  <c r="AL95" i="29"/>
  <c r="AL108" i="29"/>
  <c r="AL93" i="29" l="1"/>
  <c r="AL100" i="29"/>
  <c r="AL102" i="29"/>
  <c r="J131" i="31" l="1"/>
  <c r="AL153" i="31"/>
  <c r="AJ153" i="31"/>
  <c r="AF153" i="31"/>
  <c r="AD153" i="31"/>
  <c r="AB153" i="31"/>
  <c r="Z153" i="31"/>
  <c r="W153" i="31"/>
  <c r="U153" i="31"/>
  <c r="S153" i="31"/>
  <c r="Q153" i="31"/>
  <c r="O153" i="31"/>
  <c r="M153" i="31"/>
  <c r="K153" i="31"/>
  <c r="AL145" i="31"/>
  <c r="AK145" i="31"/>
  <c r="AJ145" i="31"/>
  <c r="AI145" i="31"/>
  <c r="AD145" i="31"/>
  <c r="AC145" i="31"/>
  <c r="W145" i="31"/>
  <c r="V145" i="31"/>
  <c r="U145" i="31"/>
  <c r="T145" i="31"/>
  <c r="O145" i="31"/>
  <c r="N145" i="31"/>
  <c r="AL138" i="31"/>
  <c r="AK138" i="31"/>
  <c r="AJ138" i="31"/>
  <c r="AI138" i="31"/>
  <c r="AD138" i="31"/>
  <c r="AC138" i="31"/>
  <c r="W138" i="31"/>
  <c r="V138" i="31"/>
  <c r="U138" i="31"/>
  <c r="T138" i="31"/>
  <c r="O138" i="31"/>
  <c r="N138" i="31"/>
  <c r="AL131" i="31"/>
  <c r="AK131" i="31"/>
  <c r="AJ131" i="31"/>
  <c r="AI131" i="31"/>
  <c r="AG131" i="31"/>
  <c r="AF131" i="31"/>
  <c r="AE131" i="31"/>
  <c r="AD131" i="31"/>
  <c r="AC131" i="31"/>
  <c r="AB131" i="31"/>
  <c r="AA131" i="31"/>
  <c r="Z131" i="31"/>
  <c r="Y131" i="31"/>
  <c r="W131" i="31"/>
  <c r="V131" i="31"/>
  <c r="U131" i="31"/>
  <c r="T131" i="31"/>
  <c r="S131" i="31"/>
  <c r="R131" i="31"/>
  <c r="Q131" i="31"/>
  <c r="P131" i="31"/>
  <c r="O131" i="31"/>
  <c r="N131" i="31"/>
  <c r="M131" i="31"/>
  <c r="L131" i="31"/>
  <c r="K131" i="31"/>
  <c r="AL60" i="34"/>
  <c r="AK60" i="34"/>
  <c r="AD60" i="34"/>
  <c r="AC60" i="34"/>
  <c r="W60" i="34"/>
  <c r="V60" i="34"/>
  <c r="O60" i="34"/>
  <c r="N60" i="34"/>
  <c r="AL59" i="34"/>
  <c r="AJ59" i="34"/>
  <c r="AH59" i="34"/>
  <c r="AF59" i="34"/>
  <c r="AD59" i="34"/>
  <c r="AB59" i="34"/>
  <c r="Z59" i="34"/>
  <c r="W59" i="34"/>
  <c r="U59" i="34"/>
  <c r="S59" i="34"/>
  <c r="Q59" i="34"/>
  <c r="O59" i="34"/>
  <c r="M59" i="34"/>
  <c r="K59" i="34"/>
  <c r="AL56" i="34"/>
  <c r="AK56" i="34"/>
  <c r="AD56" i="34"/>
  <c r="AC56" i="34"/>
  <c r="W56" i="34"/>
  <c r="V56" i="34"/>
  <c r="O56" i="34"/>
  <c r="N56" i="34"/>
  <c r="AL55" i="34"/>
  <c r="AK55" i="34"/>
  <c r="AJ55" i="34"/>
  <c r="AI55" i="34"/>
  <c r="AD55" i="34"/>
  <c r="AC55" i="34"/>
  <c r="W55" i="34"/>
  <c r="V55" i="34"/>
  <c r="U55" i="34"/>
  <c r="T55" i="34"/>
  <c r="O55" i="34"/>
  <c r="N55" i="34"/>
  <c r="AL54" i="34"/>
  <c r="AK54" i="34"/>
  <c r="AJ54" i="34"/>
  <c r="AI54" i="34"/>
  <c r="AD54" i="34"/>
  <c r="W54" i="34"/>
  <c r="V54" i="34"/>
  <c r="U54" i="34"/>
  <c r="T54" i="34"/>
  <c r="O54" i="34"/>
  <c r="N54" i="34"/>
  <c r="AL52" i="34"/>
  <c r="AK52" i="34"/>
  <c r="AD52" i="34"/>
  <c r="AC52" i="34"/>
  <c r="W52" i="34"/>
  <c r="V52" i="34"/>
  <c r="O52" i="34"/>
  <c r="N52" i="34"/>
  <c r="AL51" i="34"/>
  <c r="AK51" i="34"/>
  <c r="AJ51" i="34"/>
  <c r="AI51" i="34"/>
  <c r="AH51" i="34"/>
  <c r="AG51" i="34"/>
  <c r="AF51" i="34"/>
  <c r="AE51" i="34"/>
  <c r="AD51" i="34"/>
  <c r="AC51" i="34"/>
  <c r="AB51" i="34"/>
  <c r="AA51" i="34"/>
  <c r="Z51" i="34"/>
  <c r="Y51" i="34"/>
  <c r="W51" i="34"/>
  <c r="V51" i="34"/>
  <c r="U51" i="34"/>
  <c r="T51" i="34"/>
  <c r="S51" i="34"/>
  <c r="R51" i="34"/>
  <c r="Q51" i="34"/>
  <c r="P51" i="34"/>
  <c r="O51" i="34"/>
  <c r="N51" i="34"/>
  <c r="M51" i="34"/>
  <c r="L51" i="34"/>
  <c r="K51" i="34"/>
  <c r="J51" i="34"/>
  <c r="AK48" i="34"/>
  <c r="AJ48" i="34"/>
  <c r="AI48" i="34"/>
  <c r="AH48" i="34"/>
  <c r="AG48" i="34"/>
  <c r="AF48" i="34"/>
  <c r="AE48" i="34"/>
  <c r="AD48" i="34"/>
  <c r="AC48" i="34"/>
  <c r="AB48" i="34"/>
  <c r="AA48" i="34"/>
  <c r="Z48" i="34"/>
  <c r="Y48" i="34"/>
  <c r="V48" i="34"/>
  <c r="U48" i="34"/>
  <c r="T48" i="34"/>
  <c r="S48" i="34"/>
  <c r="R48" i="34"/>
  <c r="Q48" i="34"/>
  <c r="P48" i="34"/>
  <c r="O48" i="34"/>
  <c r="N48" i="34"/>
  <c r="M48" i="34"/>
  <c r="L48" i="34"/>
  <c r="K48" i="34"/>
  <c r="J48" i="34"/>
  <c r="AH45" i="34"/>
  <c r="AG45" i="34"/>
  <c r="AF45" i="34"/>
  <c r="AE45" i="34"/>
  <c r="AB45" i="34"/>
  <c r="AA45" i="34"/>
  <c r="Z45" i="34"/>
  <c r="Y45" i="34"/>
  <c r="S45" i="34"/>
  <c r="R45" i="34"/>
  <c r="Q45" i="34"/>
  <c r="P45" i="34"/>
  <c r="M45" i="34"/>
  <c r="L45" i="34"/>
  <c r="K45" i="34"/>
  <c r="J45" i="34"/>
  <c r="C119" i="2"/>
  <c r="AV29" i="34"/>
  <c r="AU29" i="34"/>
  <c r="AV26" i="34"/>
  <c r="AU26" i="34"/>
  <c r="BE23" i="34"/>
  <c r="BD23" i="34"/>
  <c r="BC23" i="34"/>
  <c r="BB23" i="34"/>
  <c r="BA23" i="34"/>
  <c r="AZ23" i="34"/>
  <c r="AY23" i="34"/>
  <c r="AX23" i="34"/>
  <c r="AV23" i="34"/>
  <c r="AU23" i="34"/>
  <c r="AT23" i="34"/>
  <c r="AS23" i="34"/>
  <c r="AR23" i="34"/>
  <c r="AQ23" i="34"/>
  <c r="AP23" i="34"/>
  <c r="AO23" i="34"/>
  <c r="BE21" i="34"/>
  <c r="BD21" i="34"/>
  <c r="BC21" i="34"/>
  <c r="BB21" i="34"/>
  <c r="BA21" i="34"/>
  <c r="AZ21" i="34"/>
  <c r="AY21" i="34"/>
  <c r="AX21" i="34"/>
  <c r="AV21" i="34"/>
  <c r="AU21" i="34"/>
  <c r="AT21" i="34"/>
  <c r="AS21" i="34"/>
  <c r="AR21" i="34"/>
  <c r="AQ21" i="34"/>
  <c r="AP21" i="34"/>
  <c r="AO21" i="34"/>
  <c r="BA19" i="34"/>
  <c r="AZ19" i="34"/>
  <c r="AY19" i="34"/>
  <c r="AX19" i="34"/>
  <c r="AV19" i="34"/>
  <c r="AU19" i="34"/>
  <c r="AT19" i="34"/>
  <c r="AS19" i="34"/>
  <c r="AR19" i="34"/>
  <c r="AQ19" i="34"/>
  <c r="AP19" i="34"/>
  <c r="AO19" i="34"/>
  <c r="BE17" i="34"/>
  <c r="BD17" i="34"/>
  <c r="BC17" i="34"/>
  <c r="BB17" i="34"/>
  <c r="BA17" i="34"/>
  <c r="AZ17" i="34"/>
  <c r="AY17" i="34"/>
  <c r="AX17" i="34"/>
  <c r="AV17" i="34"/>
  <c r="AU17" i="34"/>
  <c r="AT17" i="34"/>
  <c r="AS17" i="34"/>
  <c r="AR17" i="34"/>
  <c r="AQ17" i="34"/>
  <c r="AP17" i="34"/>
  <c r="AO17" i="34"/>
  <c r="BE15" i="34"/>
  <c r="BD15" i="34"/>
  <c r="BC15" i="34"/>
  <c r="BB15" i="34"/>
  <c r="BA15" i="34"/>
  <c r="AZ15" i="34"/>
  <c r="AY15" i="34"/>
  <c r="AX15" i="34"/>
  <c r="AV15" i="34"/>
  <c r="AU15" i="34"/>
  <c r="AT15" i="34"/>
  <c r="AS15" i="34"/>
  <c r="AR15" i="34"/>
  <c r="AQ15" i="34"/>
  <c r="AP15" i="34"/>
  <c r="AO15" i="34"/>
  <c r="BE13" i="34"/>
  <c r="BD13" i="34"/>
  <c r="BC13" i="34"/>
  <c r="BB13" i="34"/>
  <c r="BA13" i="34"/>
  <c r="AZ13" i="34"/>
  <c r="AY13" i="34"/>
  <c r="AX13" i="34"/>
  <c r="AV13" i="34"/>
  <c r="AU13" i="34"/>
  <c r="AT13" i="34"/>
  <c r="AS13" i="34"/>
  <c r="AR13" i="34"/>
  <c r="AQ13" i="34"/>
  <c r="AP13" i="34"/>
  <c r="AO13" i="34"/>
  <c r="BE11" i="34"/>
  <c r="BD11" i="34"/>
  <c r="BC11" i="34"/>
  <c r="BB11" i="34"/>
  <c r="BA11" i="34"/>
  <c r="AZ11" i="34"/>
  <c r="AY11" i="34"/>
  <c r="AX11" i="34"/>
  <c r="AV11" i="34"/>
  <c r="AU11" i="34"/>
  <c r="AT11" i="34"/>
  <c r="AS11" i="34"/>
  <c r="AR11" i="34"/>
  <c r="AQ11" i="34"/>
  <c r="AP11" i="34"/>
  <c r="AO11" i="34"/>
  <c r="BA9" i="34"/>
  <c r="AZ9" i="34"/>
  <c r="AY9" i="34"/>
  <c r="AX9" i="34"/>
  <c r="AV9" i="34"/>
  <c r="AU9" i="34"/>
  <c r="AT9" i="34"/>
  <c r="AS9" i="34"/>
  <c r="AR9" i="34"/>
  <c r="AQ9" i="34"/>
  <c r="AP9" i="34"/>
  <c r="AO9" i="34"/>
  <c r="H37" i="34" l="1"/>
  <c r="C118" i="2" s="1"/>
  <c r="H41" i="34"/>
  <c r="C121" i="2" s="1"/>
  <c r="H40" i="34"/>
  <c r="C120" i="2" s="1"/>
  <c r="H42" i="34"/>
  <c r="C122" i="2" s="1"/>
  <c r="AD123" i="31" l="1"/>
  <c r="AC123" i="31"/>
  <c r="AL123" i="31"/>
  <c r="AK123" i="31"/>
  <c r="AL114" i="31"/>
  <c r="AK114" i="31"/>
  <c r="AD114" i="31"/>
  <c r="AC114" i="31"/>
  <c r="W123" i="31"/>
  <c r="V123" i="31"/>
  <c r="V122" i="31"/>
  <c r="O123" i="31"/>
  <c r="N123" i="31"/>
  <c r="W114" i="31"/>
  <c r="V114" i="31"/>
  <c r="O114" i="31"/>
  <c r="N114" i="31"/>
  <c r="CG28" i="30"/>
  <c r="CF28" i="30"/>
  <c r="CG27" i="30"/>
  <c r="CF27" i="30"/>
  <c r="CG26" i="30"/>
  <c r="CF26" i="30"/>
  <c r="CG25" i="30"/>
  <c r="CF25" i="30"/>
  <c r="CG24" i="30"/>
  <c r="CF24" i="30"/>
  <c r="CG23" i="30"/>
  <c r="CF23" i="30"/>
  <c r="CG22" i="30"/>
  <c r="CF22" i="30"/>
  <c r="CG20" i="30"/>
  <c r="CF20" i="30"/>
  <c r="CG19" i="30"/>
  <c r="CF19" i="30"/>
  <c r="CG18" i="30"/>
  <c r="CF18" i="30"/>
  <c r="CG17" i="30"/>
  <c r="CF17" i="30"/>
  <c r="CG16" i="30"/>
  <c r="CF16" i="30"/>
  <c r="CG15" i="30"/>
  <c r="CF15" i="30"/>
  <c r="CG14" i="30"/>
  <c r="CF14" i="30"/>
  <c r="CG13" i="30"/>
  <c r="CF13" i="30"/>
  <c r="CB28" i="30"/>
  <c r="CA28" i="30"/>
  <c r="CB27" i="30"/>
  <c r="CA27" i="30"/>
  <c r="CB26" i="30"/>
  <c r="CA26" i="30"/>
  <c r="CB25" i="30"/>
  <c r="CA25" i="30"/>
  <c r="CB24" i="30"/>
  <c r="CA24" i="30"/>
  <c r="CB23" i="30"/>
  <c r="CA23" i="30"/>
  <c r="CB22" i="30"/>
  <c r="CA22" i="30"/>
  <c r="CB20" i="30"/>
  <c r="CA20" i="30"/>
  <c r="CB19" i="30"/>
  <c r="CA19" i="30"/>
  <c r="CB18" i="30"/>
  <c r="CA18" i="30"/>
  <c r="CB17" i="30"/>
  <c r="CA17" i="30"/>
  <c r="CB16" i="30"/>
  <c r="CA16" i="30"/>
  <c r="CB15" i="30"/>
  <c r="CA15" i="30"/>
  <c r="CB14" i="30"/>
  <c r="CA14" i="30"/>
  <c r="CB13" i="30"/>
  <c r="CA13" i="30"/>
  <c r="CB12" i="30"/>
  <c r="CG12" i="30"/>
  <c r="CA12" i="30"/>
  <c r="CQ28" i="30"/>
  <c r="CP28" i="30"/>
  <c r="CQ27" i="30"/>
  <c r="CP27" i="30"/>
  <c r="CQ26" i="30"/>
  <c r="CP26" i="30"/>
  <c r="CQ25" i="30"/>
  <c r="CP25" i="30"/>
  <c r="CQ24" i="30"/>
  <c r="CP24" i="30"/>
  <c r="CQ23" i="30"/>
  <c r="CP23" i="30"/>
  <c r="CQ22" i="30"/>
  <c r="CP22" i="30"/>
  <c r="CQ20" i="30"/>
  <c r="CP20" i="30"/>
  <c r="CQ19" i="30"/>
  <c r="CP19" i="30"/>
  <c r="CQ18" i="30"/>
  <c r="CP18" i="30"/>
  <c r="CQ17" i="30"/>
  <c r="CP17" i="30"/>
  <c r="CQ16" i="30"/>
  <c r="CP16" i="30"/>
  <c r="CQ15" i="30"/>
  <c r="CP15" i="30"/>
  <c r="CQ14" i="30"/>
  <c r="CP14" i="30"/>
  <c r="CQ13" i="30"/>
  <c r="CP13" i="30"/>
  <c r="CL28" i="30"/>
  <c r="CK28" i="30"/>
  <c r="CL27" i="30"/>
  <c r="CK27" i="30"/>
  <c r="CL26" i="30"/>
  <c r="CK26" i="30"/>
  <c r="CL25" i="30"/>
  <c r="CK25" i="30"/>
  <c r="CL24" i="30"/>
  <c r="CK24" i="30"/>
  <c r="CL23" i="30"/>
  <c r="CK23" i="30"/>
  <c r="CL22" i="30"/>
  <c r="CK22" i="30"/>
  <c r="CL20" i="30"/>
  <c r="CK20" i="30"/>
  <c r="CL19" i="30"/>
  <c r="CK19" i="30"/>
  <c r="CL18" i="30"/>
  <c r="CK18" i="30"/>
  <c r="CL17" i="30"/>
  <c r="CK17" i="30"/>
  <c r="CL16" i="30"/>
  <c r="CK16" i="30"/>
  <c r="CL15" i="30"/>
  <c r="CK15" i="30"/>
  <c r="CL14" i="30"/>
  <c r="CK14" i="30"/>
  <c r="CL13" i="30"/>
  <c r="CK13" i="30"/>
  <c r="CL12" i="30"/>
  <c r="CK12" i="30"/>
  <c r="CP12" i="30"/>
  <c r="CS52" i="30"/>
  <c r="CS50" i="30"/>
  <c r="CS49" i="30"/>
  <c r="CS48" i="30"/>
  <c r="CS47" i="30"/>
  <c r="CS46" i="30"/>
  <c r="CS44" i="30"/>
  <c r="CS43" i="30"/>
  <c r="CS42" i="30"/>
  <c r="CS41" i="30"/>
  <c r="CS40" i="30"/>
  <c r="CS39" i="30"/>
  <c r="CS38" i="30"/>
  <c r="CS37" i="30"/>
  <c r="CS36" i="30"/>
  <c r="CR52" i="30"/>
  <c r="CR51" i="30"/>
  <c r="CR50" i="30"/>
  <c r="CR49" i="30"/>
  <c r="CR48" i="30"/>
  <c r="CR47" i="30"/>
  <c r="CR46" i="30"/>
  <c r="CR44" i="30"/>
  <c r="CR43" i="30"/>
  <c r="CR42" i="30"/>
  <c r="CR41" i="30"/>
  <c r="CR40" i="30"/>
  <c r="CR39" i="30"/>
  <c r="CR38" i="30"/>
  <c r="CR37" i="30"/>
  <c r="CR36" i="30"/>
  <c r="CN52" i="30"/>
  <c r="CN51" i="30"/>
  <c r="CN50" i="30"/>
  <c r="CN49" i="30"/>
  <c r="CN48" i="30"/>
  <c r="CN47" i="30"/>
  <c r="CN46" i="30"/>
  <c r="CN44" i="30"/>
  <c r="CN43" i="30"/>
  <c r="CN42" i="30"/>
  <c r="CN41" i="30"/>
  <c r="CN40" i="30"/>
  <c r="CN39" i="30"/>
  <c r="CN38" i="30"/>
  <c r="CN37" i="30"/>
  <c r="CN36" i="30"/>
  <c r="CM52" i="30"/>
  <c r="CM51" i="30"/>
  <c r="CM50" i="30"/>
  <c r="CM49" i="30"/>
  <c r="CM48" i="30"/>
  <c r="CM47" i="30"/>
  <c r="CM46" i="30"/>
  <c r="CM44" i="30"/>
  <c r="CM43" i="30"/>
  <c r="CM42" i="30"/>
  <c r="CM41" i="30"/>
  <c r="CM40" i="30"/>
  <c r="CM39" i="30"/>
  <c r="CM38" i="30"/>
  <c r="CM37" i="30"/>
  <c r="CM36" i="30"/>
  <c r="CI36" i="30"/>
  <c r="CI52" i="30"/>
  <c r="CI51" i="30"/>
  <c r="CI50" i="30"/>
  <c r="CI49" i="30"/>
  <c r="CI48" i="30"/>
  <c r="CI47" i="30"/>
  <c r="CI46" i="30"/>
  <c r="CI44" i="30"/>
  <c r="CI43" i="30"/>
  <c r="CI42" i="30"/>
  <c r="CI41" i="30"/>
  <c r="CI40" i="30"/>
  <c r="CI39" i="30"/>
  <c r="CI38" i="30"/>
  <c r="CI37" i="30"/>
  <c r="CH52" i="30"/>
  <c r="CH51" i="30"/>
  <c r="CH50" i="30"/>
  <c r="CH49" i="30"/>
  <c r="CH48" i="30"/>
  <c r="CH47" i="30"/>
  <c r="CH46" i="30"/>
  <c r="CH44" i="30"/>
  <c r="CH43" i="30"/>
  <c r="CH42" i="30"/>
  <c r="CH41" i="30"/>
  <c r="CH40" i="30"/>
  <c r="CH39" i="30"/>
  <c r="CH38" i="30"/>
  <c r="CH37" i="30"/>
  <c r="CH36" i="30"/>
  <c r="CD52" i="30"/>
  <c r="CD51" i="30"/>
  <c r="CD50" i="30"/>
  <c r="CD49" i="30"/>
  <c r="CD48" i="30"/>
  <c r="CD47" i="30"/>
  <c r="CD46" i="30"/>
  <c r="CD44" i="30"/>
  <c r="CD43" i="30"/>
  <c r="CD42" i="30"/>
  <c r="CD41" i="30"/>
  <c r="CD40" i="30"/>
  <c r="CD39" i="30"/>
  <c r="CD38" i="30"/>
  <c r="CD37" i="30"/>
  <c r="CD36" i="30"/>
  <c r="CC52" i="30"/>
  <c r="CC51" i="30"/>
  <c r="CC50" i="30"/>
  <c r="CC49" i="30"/>
  <c r="CC48" i="30"/>
  <c r="CC47" i="30"/>
  <c r="CC46" i="30"/>
  <c r="CC44" i="30"/>
  <c r="CC43" i="30"/>
  <c r="CC42" i="30"/>
  <c r="CC41" i="30"/>
  <c r="CC40" i="30"/>
  <c r="CC39" i="30"/>
  <c r="CC38" i="30"/>
  <c r="CC37" i="30"/>
  <c r="CC36" i="30"/>
  <c r="BP68" i="30"/>
  <c r="BO68" i="30"/>
  <c r="AY68" i="30"/>
  <c r="AX68" i="30"/>
  <c r="AH68" i="30"/>
  <c r="AG68" i="30"/>
  <c r="Q68" i="30"/>
  <c r="P68" i="30"/>
  <c r="AJ79" i="30"/>
  <c r="AI79" i="30"/>
  <c r="BQ73" i="30"/>
  <c r="BR73" i="30"/>
  <c r="BS73" i="30"/>
  <c r="BQ74" i="30"/>
  <c r="BR74" i="30"/>
  <c r="BS74" i="30"/>
  <c r="BS78" i="30"/>
  <c r="BQ79" i="30"/>
  <c r="BR79" i="30"/>
  <c r="BS79" i="30"/>
  <c r="AZ78" i="30"/>
  <c r="BB78" i="30"/>
  <c r="AZ79" i="30"/>
  <c r="BA79" i="30"/>
  <c r="BB79" i="30"/>
  <c r="AZ73" i="30"/>
  <c r="BA73" i="30"/>
  <c r="BB73" i="30"/>
  <c r="AZ74" i="30"/>
  <c r="BA74" i="30"/>
  <c r="BB74" i="30"/>
  <c r="AP74" i="30"/>
  <c r="AO74" i="30"/>
  <c r="AN74" i="30"/>
  <c r="AM74" i="30"/>
  <c r="AL74" i="30"/>
  <c r="AK74" i="30"/>
  <c r="AJ74" i="30"/>
  <c r="AH74" i="30"/>
  <c r="AG74" i="30"/>
  <c r="BR99" i="30"/>
  <c r="BR104" i="30"/>
  <c r="BQ104" i="30"/>
  <c r="BQ99" i="30"/>
  <c r="BR110" i="30"/>
  <c r="BQ110" i="30"/>
  <c r="BA110" i="30"/>
  <c r="AZ110" i="30"/>
  <c r="AJ110" i="30"/>
  <c r="AI110" i="30"/>
  <c r="BA104" i="30"/>
  <c r="AZ104" i="30"/>
  <c r="BA99" i="30"/>
  <c r="AZ99" i="30"/>
  <c r="S79" i="30"/>
  <c r="R79" i="30"/>
  <c r="S78" i="30"/>
  <c r="S74" i="30"/>
  <c r="R74" i="30"/>
  <c r="BQ118" i="30"/>
  <c r="BR118" i="30"/>
  <c r="BQ113" i="30"/>
  <c r="BR113" i="30"/>
  <c r="BR112" i="30"/>
  <c r="BA118" i="30"/>
  <c r="AZ118" i="30"/>
  <c r="BA113" i="30"/>
  <c r="BA112" i="30"/>
  <c r="AZ113" i="30"/>
  <c r="S113" i="30"/>
  <c r="S112" i="30"/>
  <c r="AJ113" i="30"/>
  <c r="AI113" i="30"/>
  <c r="AJ112" i="30"/>
  <c r="AI112" i="30"/>
  <c r="BQ115" i="30"/>
  <c r="BQ114" i="30"/>
  <c r="BO113" i="30"/>
  <c r="BQ112" i="30"/>
  <c r="BO112" i="30"/>
  <c r="BR115" i="30"/>
  <c r="BR114" i="30"/>
  <c r="BP113" i="30"/>
  <c r="BP112" i="30"/>
  <c r="BA115" i="30"/>
  <c r="BA114" i="30"/>
  <c r="AY113" i="30"/>
  <c r="AY112" i="30"/>
  <c r="AZ115" i="30"/>
  <c r="AZ114" i="30"/>
  <c r="AX113" i="30"/>
  <c r="AZ112" i="30"/>
  <c r="AX112" i="30"/>
  <c r="BX76" i="30"/>
  <c r="BW76" i="30"/>
  <c r="BG76" i="30"/>
  <c r="BF76" i="30"/>
  <c r="AP76" i="30"/>
  <c r="AO76" i="30"/>
  <c r="AH113" i="30"/>
  <c r="AH112" i="30"/>
  <c r="AG113" i="30"/>
  <c r="AG112" i="30"/>
  <c r="AI115" i="30"/>
  <c r="AJ115" i="30"/>
  <c r="AJ114" i="30"/>
  <c r="AI114" i="30"/>
  <c r="AJ118" i="30"/>
  <c r="AJ104" i="30"/>
  <c r="AJ99" i="30"/>
  <c r="AI104" i="30"/>
  <c r="AI99" i="30"/>
  <c r="AI118" i="30"/>
  <c r="S118" i="30"/>
  <c r="R118" i="30"/>
  <c r="S115" i="30"/>
  <c r="R115" i="30"/>
  <c r="S114" i="30"/>
  <c r="R114" i="30"/>
  <c r="R113" i="30"/>
  <c r="R112" i="30"/>
  <c r="S104" i="30"/>
  <c r="R104" i="30"/>
  <c r="S99" i="30"/>
  <c r="R99" i="30"/>
  <c r="X76" i="30" l="1"/>
  <c r="Y76" i="30"/>
  <c r="BE78" i="31"/>
  <c r="BD78" i="31"/>
  <c r="AV78" i="31"/>
  <c r="AU78" i="31"/>
  <c r="BE60" i="31"/>
  <c r="BD60" i="31"/>
  <c r="AV60" i="31"/>
  <c r="AU60" i="31"/>
  <c r="BE21" i="31"/>
  <c r="BD21" i="31"/>
  <c r="BB21" i="31"/>
  <c r="AZ21" i="31"/>
  <c r="AY21" i="31"/>
  <c r="AX21" i="31"/>
  <c r="AV21" i="31"/>
  <c r="AU21" i="31"/>
  <c r="AT21" i="31"/>
  <c r="AS21" i="31"/>
  <c r="AR21" i="31"/>
  <c r="AQ21" i="31"/>
  <c r="AP21" i="31"/>
  <c r="AO21" i="31"/>
  <c r="U80" i="24" l="1"/>
  <c r="U134" i="9" l="1"/>
  <c r="T134" i="9"/>
  <c r="S134" i="9"/>
  <c r="R134" i="9"/>
  <c r="U133" i="9"/>
  <c r="T133" i="9"/>
  <c r="S133" i="9"/>
  <c r="R133" i="9"/>
  <c r="U130" i="9"/>
  <c r="T130" i="9"/>
  <c r="S130" i="9"/>
  <c r="R130" i="9"/>
  <c r="T126" i="9"/>
  <c r="S126" i="9"/>
  <c r="R126" i="9"/>
  <c r="U116" i="9"/>
  <c r="U112" i="9" l="1"/>
  <c r="T112" i="9"/>
  <c r="S112" i="9"/>
  <c r="R112" i="9"/>
  <c r="U111" i="9"/>
  <c r="T111" i="9"/>
  <c r="S111" i="9"/>
  <c r="R111" i="9"/>
  <c r="U109" i="9"/>
  <c r="T109" i="9"/>
  <c r="S109" i="9"/>
  <c r="R109" i="9"/>
  <c r="U108" i="9"/>
  <c r="T108" i="9"/>
  <c r="S108" i="9"/>
  <c r="R108" i="9"/>
  <c r="U107" i="9"/>
  <c r="T107" i="9"/>
  <c r="S107" i="9"/>
  <c r="R107" i="9"/>
  <c r="U106" i="9"/>
  <c r="T106" i="9"/>
  <c r="S106" i="9"/>
  <c r="R106" i="9"/>
  <c r="U105" i="9"/>
  <c r="T105" i="9"/>
  <c r="R105" i="9"/>
  <c r="U104" i="9"/>
  <c r="T104" i="9"/>
  <c r="S104" i="9"/>
  <c r="R104" i="9"/>
  <c r="U103" i="9"/>
  <c r="T103" i="9"/>
  <c r="S103" i="9"/>
  <c r="R103" i="9"/>
  <c r="U102" i="9"/>
  <c r="T102" i="9"/>
  <c r="S102" i="9"/>
  <c r="R102" i="9"/>
  <c r="U101" i="9"/>
  <c r="T101" i="9"/>
  <c r="S101" i="9"/>
  <c r="R101" i="9"/>
  <c r="U100" i="9"/>
  <c r="T100" i="9"/>
  <c r="S100" i="9"/>
  <c r="R100" i="9"/>
  <c r="U99" i="9"/>
  <c r="T99" i="9"/>
  <c r="S99" i="9"/>
  <c r="R99" i="9"/>
  <c r="U98" i="9"/>
  <c r="T98" i="9"/>
  <c r="S98" i="9"/>
  <c r="R98" i="9"/>
  <c r="U97" i="9"/>
  <c r="T97" i="9"/>
  <c r="S97" i="9"/>
  <c r="R97" i="9"/>
  <c r="T132" i="9"/>
  <c r="S132" i="9"/>
  <c r="R132" i="9"/>
  <c r="T131" i="9"/>
  <c r="S131" i="9"/>
  <c r="R131" i="9"/>
  <c r="T129" i="9"/>
  <c r="S129" i="9"/>
  <c r="R129" i="9"/>
  <c r="T128" i="9"/>
  <c r="S128" i="9"/>
  <c r="R128" i="9"/>
  <c r="T127" i="9"/>
  <c r="S127" i="9"/>
  <c r="R127" i="9"/>
  <c r="T125" i="9"/>
  <c r="S125" i="9"/>
  <c r="R125" i="9"/>
  <c r="T124" i="9"/>
  <c r="S124" i="9"/>
  <c r="R124" i="9"/>
  <c r="T123" i="9"/>
  <c r="S123" i="9"/>
  <c r="R123" i="9"/>
  <c r="T122" i="9"/>
  <c r="S122" i="9"/>
  <c r="R122" i="9"/>
  <c r="T121" i="9"/>
  <c r="S121" i="9"/>
  <c r="R121" i="9"/>
  <c r="T120" i="9"/>
  <c r="S120" i="9"/>
  <c r="R120" i="9"/>
  <c r="T119" i="9"/>
  <c r="S119" i="9"/>
  <c r="R119" i="9"/>
  <c r="T118" i="9"/>
  <c r="S118" i="9"/>
  <c r="R118" i="9"/>
  <c r="T117" i="9"/>
  <c r="S117" i="9"/>
  <c r="T116" i="9"/>
  <c r="S116" i="9"/>
  <c r="R116" i="9"/>
  <c r="U117" i="9"/>
  <c r="U118" i="9"/>
  <c r="U119" i="9"/>
  <c r="U120" i="9"/>
  <c r="U121" i="9"/>
  <c r="U122" i="9"/>
  <c r="U123" i="9"/>
  <c r="U124" i="9"/>
  <c r="U125" i="9"/>
  <c r="U127" i="9"/>
  <c r="U128" i="9"/>
  <c r="U129" i="9"/>
  <c r="U131" i="9"/>
  <c r="U132" i="9"/>
  <c r="Q74" i="24" l="1"/>
  <c r="Q80" i="24"/>
  <c r="O81" i="24"/>
  <c r="Q81" i="24"/>
  <c r="U81" i="24"/>
  <c r="T81" i="24"/>
  <c r="S81" i="24"/>
  <c r="R81" i="24"/>
  <c r="P81" i="24"/>
  <c r="N81" i="24"/>
  <c r="M81" i="24"/>
  <c r="L81" i="24"/>
  <c r="K81" i="24"/>
  <c r="J81" i="24"/>
  <c r="AH73" i="23" l="1"/>
  <c r="U69" i="24"/>
  <c r="T69" i="24"/>
  <c r="R69" i="24"/>
  <c r="AL73" i="23"/>
  <c r="AJ73" i="23"/>
  <c r="AF73" i="23"/>
  <c r="AD73" i="23"/>
  <c r="AB73" i="23"/>
  <c r="AL71" i="23"/>
  <c r="AJ71" i="23"/>
  <c r="AH71" i="23"/>
  <c r="AF71" i="23"/>
  <c r="AD71" i="23"/>
  <c r="AB71" i="23"/>
  <c r="Z73" i="23"/>
  <c r="Z71" i="23"/>
  <c r="H65" i="24" l="1"/>
  <c r="C104" i="2" s="1"/>
  <c r="U334" i="14" l="1"/>
  <c r="U333" i="14"/>
  <c r="T333" i="14"/>
  <c r="R333" i="14"/>
  <c r="Q217" i="28"/>
  <c r="AL200" i="28"/>
  <c r="AJ200" i="28"/>
  <c r="AD200" i="28"/>
  <c r="AL181" i="28"/>
  <c r="AJ181" i="28"/>
  <c r="AH181" i="28"/>
  <c r="AF181" i="28"/>
  <c r="AD181" i="28"/>
  <c r="AB181" i="28"/>
  <c r="Z181" i="28"/>
  <c r="J148" i="28"/>
  <c r="H239" i="14" l="1"/>
  <c r="C95" i="2" s="1"/>
  <c r="Q78" i="24"/>
  <c r="W79" i="23"/>
  <c r="Q311" i="14"/>
  <c r="Q325" i="14"/>
  <c r="Q330" i="14" l="1"/>
  <c r="P330" i="14"/>
  <c r="O330" i="14"/>
  <c r="N330" i="14"/>
  <c r="M330" i="14"/>
  <c r="L330" i="14"/>
  <c r="K330" i="14"/>
  <c r="J330" i="14"/>
  <c r="Q329" i="14"/>
  <c r="P329" i="14"/>
  <c r="O329" i="14"/>
  <c r="N329" i="14"/>
  <c r="M329" i="14"/>
  <c r="L329" i="14"/>
  <c r="K329" i="14"/>
  <c r="J329" i="14"/>
  <c r="Q328" i="14"/>
  <c r="Q327" i="14"/>
  <c r="Q326" i="14"/>
  <c r="P326" i="14"/>
  <c r="O326" i="14"/>
  <c r="N326" i="14"/>
  <c r="M326" i="14"/>
  <c r="L326" i="14"/>
  <c r="K326" i="14"/>
  <c r="J326" i="14"/>
  <c r="P325" i="14"/>
  <c r="O325" i="14"/>
  <c r="N325" i="14"/>
  <c r="M325" i="14"/>
  <c r="L325" i="14"/>
  <c r="K325" i="14"/>
  <c r="J325" i="14"/>
  <c r="Q324" i="14"/>
  <c r="P324" i="14"/>
  <c r="O324" i="14"/>
  <c r="N324" i="14"/>
  <c r="M324" i="14"/>
  <c r="L324" i="14"/>
  <c r="K324" i="14"/>
  <c r="J324" i="14"/>
  <c r="Q323" i="14"/>
  <c r="P323" i="14"/>
  <c r="O323" i="14"/>
  <c r="N323" i="14"/>
  <c r="M323" i="14"/>
  <c r="L323" i="14"/>
  <c r="K323" i="14"/>
  <c r="J323" i="14"/>
  <c r="Q322" i="14"/>
  <c r="P322" i="14"/>
  <c r="O322" i="14"/>
  <c r="N322" i="14"/>
  <c r="M322" i="14"/>
  <c r="L322" i="14"/>
  <c r="K322" i="14"/>
  <c r="J322" i="14"/>
  <c r="Q321" i="14"/>
  <c r="P321" i="14"/>
  <c r="O321" i="14"/>
  <c r="N321" i="14"/>
  <c r="M321" i="14"/>
  <c r="L321" i="14"/>
  <c r="K321" i="14"/>
  <c r="J321" i="14"/>
  <c r="Q320" i="14"/>
  <c r="P320" i="14"/>
  <c r="O320" i="14"/>
  <c r="N320" i="14"/>
  <c r="M320" i="14"/>
  <c r="L320" i="14"/>
  <c r="K320" i="14"/>
  <c r="J320" i="14"/>
  <c r="Q319" i="14"/>
  <c r="P319" i="14"/>
  <c r="O319" i="14"/>
  <c r="N319" i="14"/>
  <c r="M319" i="14"/>
  <c r="L319" i="14"/>
  <c r="K319" i="14"/>
  <c r="J319" i="14"/>
  <c r="Q318" i="14"/>
  <c r="P318" i="14"/>
  <c r="O318" i="14"/>
  <c r="N318" i="14"/>
  <c r="M318" i="14"/>
  <c r="L318" i="14"/>
  <c r="K318" i="14"/>
  <c r="J318" i="14"/>
  <c r="Q316" i="14"/>
  <c r="P316" i="14"/>
  <c r="O316" i="14"/>
  <c r="N316" i="14"/>
  <c r="M316" i="14"/>
  <c r="L316" i="14"/>
  <c r="K316" i="14"/>
  <c r="J316" i="14"/>
  <c r="Q315" i="14"/>
  <c r="P315" i="14"/>
  <c r="O315" i="14"/>
  <c r="N315" i="14"/>
  <c r="M315" i="14"/>
  <c r="L315" i="14"/>
  <c r="K315" i="14"/>
  <c r="J315" i="14"/>
  <c r="Q314" i="14"/>
  <c r="P314" i="14"/>
  <c r="O314" i="14"/>
  <c r="N314" i="14"/>
  <c r="M314" i="14"/>
  <c r="L314" i="14"/>
  <c r="K314" i="14"/>
  <c r="J314" i="14"/>
  <c r="Q313" i="14"/>
  <c r="P313" i="14"/>
  <c r="O313" i="14"/>
  <c r="N313" i="14"/>
  <c r="M313" i="14"/>
  <c r="L313" i="14"/>
  <c r="K313" i="14"/>
  <c r="J313" i="14"/>
  <c r="P311" i="14"/>
  <c r="O311" i="14"/>
  <c r="N311" i="14"/>
  <c r="M311" i="14"/>
  <c r="L311" i="14"/>
  <c r="K311" i="14"/>
  <c r="J311" i="14"/>
  <c r="Q310" i="14"/>
  <c r="P310" i="14"/>
  <c r="O310" i="14"/>
  <c r="N310" i="14"/>
  <c r="M310" i="14"/>
  <c r="L310" i="14"/>
  <c r="K310" i="14"/>
  <c r="J310" i="14"/>
  <c r="Q309" i="14"/>
  <c r="P309" i="14"/>
  <c r="O309" i="14"/>
  <c r="N309" i="14"/>
  <c r="M309" i="14"/>
  <c r="L309" i="14"/>
  <c r="K309" i="14"/>
  <c r="J309" i="14"/>
  <c r="Q308" i="14"/>
  <c r="P308" i="14"/>
  <c r="O308" i="14"/>
  <c r="N308" i="14"/>
  <c r="M308" i="14"/>
  <c r="L308" i="14"/>
  <c r="K308" i="14"/>
  <c r="J308" i="14"/>
  <c r="Q307" i="14"/>
  <c r="P307" i="14"/>
  <c r="O307" i="14"/>
  <c r="N307" i="14"/>
  <c r="M307" i="14"/>
  <c r="L307" i="14"/>
  <c r="K307" i="14"/>
  <c r="J307" i="14"/>
  <c r="Q306" i="14"/>
  <c r="P306" i="14"/>
  <c r="O306" i="14"/>
  <c r="N306" i="14"/>
  <c r="M306" i="14"/>
  <c r="L306" i="14"/>
  <c r="K306" i="14"/>
  <c r="J306" i="14"/>
  <c r="Q305" i="14"/>
  <c r="P305" i="14"/>
  <c r="O305" i="14"/>
  <c r="N305" i="14"/>
  <c r="M305" i="14"/>
  <c r="L305" i="14"/>
  <c r="K305" i="14"/>
  <c r="J305" i="14"/>
  <c r="Q304" i="14"/>
  <c r="P304" i="14"/>
  <c r="O304" i="14"/>
  <c r="N304" i="14"/>
  <c r="M304" i="14"/>
  <c r="L304" i="14"/>
  <c r="K304" i="14"/>
  <c r="J304" i="14"/>
  <c r="Q302" i="14"/>
  <c r="P302" i="14"/>
  <c r="O302" i="14"/>
  <c r="N302" i="14"/>
  <c r="M302" i="14"/>
  <c r="L302" i="14"/>
  <c r="K302" i="14"/>
  <c r="J302" i="14"/>
  <c r="Q301" i="14"/>
  <c r="P301" i="14"/>
  <c r="O301" i="14"/>
  <c r="N301" i="14"/>
  <c r="M301" i="14"/>
  <c r="L301" i="14"/>
  <c r="K301" i="14"/>
  <c r="J301" i="14"/>
  <c r="Q300" i="14"/>
  <c r="P300" i="14"/>
  <c r="O300" i="14"/>
  <c r="N300" i="14"/>
  <c r="M300" i="14"/>
  <c r="L300" i="14"/>
  <c r="K300" i="14"/>
  <c r="J300" i="14"/>
  <c r="Q298" i="14"/>
  <c r="P298" i="14"/>
  <c r="O298" i="14"/>
  <c r="N298" i="14"/>
  <c r="M298" i="14"/>
  <c r="L298" i="14"/>
  <c r="K298" i="14"/>
  <c r="J298" i="14"/>
  <c r="Q297" i="14"/>
  <c r="P297" i="14"/>
  <c r="O297" i="14"/>
  <c r="N297" i="14"/>
  <c r="M297" i="14"/>
  <c r="L297" i="14"/>
  <c r="K297" i="14"/>
  <c r="J297" i="14"/>
  <c r="Q296" i="14"/>
  <c r="P296" i="14"/>
  <c r="O296" i="14"/>
  <c r="N296" i="14"/>
  <c r="M296" i="14"/>
  <c r="L296" i="14"/>
  <c r="K296" i="14"/>
  <c r="J296" i="14"/>
  <c r="Q295" i="14"/>
  <c r="P295" i="14"/>
  <c r="O295" i="14"/>
  <c r="N295" i="14"/>
  <c r="M295" i="14"/>
  <c r="L295" i="14"/>
  <c r="K295" i="14"/>
  <c r="J295" i="14"/>
  <c r="Q294" i="14"/>
  <c r="P294" i="14"/>
  <c r="O294" i="14"/>
  <c r="N294" i="14"/>
  <c r="M294" i="14"/>
  <c r="L294" i="14"/>
  <c r="K294" i="14"/>
  <c r="J294" i="14"/>
  <c r="Q293" i="14"/>
  <c r="P293" i="14"/>
  <c r="O293" i="14"/>
  <c r="N293" i="14"/>
  <c r="M293" i="14"/>
  <c r="L293" i="14"/>
  <c r="K293" i="14"/>
  <c r="J293" i="14"/>
  <c r="Q292" i="14"/>
  <c r="P292" i="14"/>
  <c r="O292" i="14"/>
  <c r="N292" i="14"/>
  <c r="M292" i="14"/>
  <c r="L292" i="14"/>
  <c r="K292" i="14"/>
  <c r="J292" i="14"/>
  <c r="Q291" i="14"/>
  <c r="P291" i="14"/>
  <c r="O291" i="14"/>
  <c r="N291" i="14"/>
  <c r="M291" i="14"/>
  <c r="L291" i="14"/>
  <c r="K291" i="14"/>
  <c r="J291" i="14"/>
  <c r="Q290" i="14"/>
  <c r="P290" i="14"/>
  <c r="O290" i="14"/>
  <c r="N290" i="14"/>
  <c r="M290" i="14"/>
  <c r="L290" i="14"/>
  <c r="K290" i="14"/>
  <c r="J290" i="14"/>
  <c r="Q288" i="14"/>
  <c r="P288" i="14"/>
  <c r="O288" i="14"/>
  <c r="N288" i="14"/>
  <c r="M288" i="14"/>
  <c r="L288" i="14"/>
  <c r="K288" i="14"/>
  <c r="J288" i="14"/>
  <c r="Q287" i="14"/>
  <c r="P287" i="14"/>
  <c r="O287" i="14"/>
  <c r="N287" i="14"/>
  <c r="M287" i="14"/>
  <c r="L287" i="14"/>
  <c r="K287" i="14"/>
  <c r="J287" i="14"/>
  <c r="Q286" i="14"/>
  <c r="P286" i="14"/>
  <c r="O286" i="14"/>
  <c r="N286" i="14"/>
  <c r="M286" i="14"/>
  <c r="L286" i="14"/>
  <c r="K286" i="14"/>
  <c r="J286" i="14"/>
  <c r="Q285" i="14"/>
  <c r="P285" i="14"/>
  <c r="O285" i="14"/>
  <c r="N285" i="14"/>
  <c r="M285" i="14"/>
  <c r="L285" i="14"/>
  <c r="K285" i="14"/>
  <c r="J285" i="14"/>
  <c r="Q283" i="14"/>
  <c r="P283" i="14"/>
  <c r="O283" i="14"/>
  <c r="N283" i="14"/>
  <c r="M283" i="14"/>
  <c r="L283" i="14"/>
  <c r="K283" i="14"/>
  <c r="J283" i="14"/>
  <c r="Q282" i="14"/>
  <c r="P282" i="14"/>
  <c r="O282" i="14"/>
  <c r="N282" i="14"/>
  <c r="M282" i="14"/>
  <c r="L282" i="14"/>
  <c r="K282" i="14"/>
  <c r="J282" i="14"/>
  <c r="Q281" i="14"/>
  <c r="P281" i="14"/>
  <c r="O281" i="14"/>
  <c r="N281" i="14"/>
  <c r="M281" i="14"/>
  <c r="L281" i="14"/>
  <c r="K281" i="14"/>
  <c r="J281" i="14"/>
  <c r="Q280" i="14"/>
  <c r="P280" i="14"/>
  <c r="O280" i="14"/>
  <c r="N280" i="14"/>
  <c r="M280" i="14"/>
  <c r="L280" i="14"/>
  <c r="K280" i="14"/>
  <c r="J280" i="14"/>
  <c r="Q279" i="14"/>
  <c r="P279" i="14"/>
  <c r="O279" i="14"/>
  <c r="N279" i="14"/>
  <c r="M279" i="14"/>
  <c r="L279" i="14"/>
  <c r="K279" i="14"/>
  <c r="J279" i="14"/>
  <c r="Q278" i="14"/>
  <c r="P278" i="14"/>
  <c r="O278" i="14"/>
  <c r="N278" i="14"/>
  <c r="M278" i="14"/>
  <c r="L278" i="14"/>
  <c r="K278" i="14"/>
  <c r="J278" i="14"/>
  <c r="Q277" i="14"/>
  <c r="P277" i="14"/>
  <c r="O277" i="14"/>
  <c r="N277" i="14"/>
  <c r="M277" i="14"/>
  <c r="L277" i="14"/>
  <c r="K277" i="14"/>
  <c r="J277" i="14"/>
  <c r="Q276" i="14"/>
  <c r="P276" i="14"/>
  <c r="O276" i="14"/>
  <c r="N276" i="14"/>
  <c r="M276" i="14"/>
  <c r="L276" i="14"/>
  <c r="K276" i="14"/>
  <c r="J276" i="14"/>
  <c r="Q275" i="14"/>
  <c r="P275" i="14"/>
  <c r="O275" i="14"/>
  <c r="N275" i="14"/>
  <c r="M275" i="14"/>
  <c r="L275" i="14"/>
  <c r="K275" i="14"/>
  <c r="J275" i="14"/>
  <c r="Q274" i="14"/>
  <c r="P274" i="14"/>
  <c r="O274" i="14"/>
  <c r="N274" i="14"/>
  <c r="M274" i="14"/>
  <c r="L274" i="14"/>
  <c r="K274" i="14"/>
  <c r="J274" i="14"/>
  <c r="Q273" i="14"/>
  <c r="P273" i="14"/>
  <c r="O273" i="14"/>
  <c r="N273" i="14"/>
  <c r="M273" i="14"/>
  <c r="L273" i="14"/>
  <c r="K273" i="14"/>
  <c r="J273" i="14"/>
  <c r="Q272" i="14"/>
  <c r="P272" i="14"/>
  <c r="O272" i="14"/>
  <c r="N272" i="14"/>
  <c r="M272" i="14"/>
  <c r="L272" i="14"/>
  <c r="K272" i="14"/>
  <c r="J272" i="14"/>
  <c r="V90" i="29" l="1"/>
  <c r="T90" i="29"/>
  <c r="S90" i="29"/>
  <c r="R90" i="29"/>
  <c r="Q90" i="29"/>
  <c r="P90" i="29"/>
  <c r="N90" i="29"/>
  <c r="M90" i="29"/>
  <c r="L90" i="29"/>
  <c r="K90" i="29"/>
  <c r="J90" i="29"/>
  <c r="W125" i="31"/>
  <c r="V125" i="31"/>
  <c r="O125" i="31"/>
  <c r="N125" i="31"/>
  <c r="W124" i="31"/>
  <c r="V124" i="31"/>
  <c r="O124" i="31"/>
  <c r="N124" i="31"/>
  <c r="O122" i="31"/>
  <c r="N122" i="31"/>
  <c r="W121" i="31"/>
  <c r="V121" i="31"/>
  <c r="O121" i="31"/>
  <c r="N121" i="31"/>
  <c r="W120" i="31"/>
  <c r="V120" i="31"/>
  <c r="O120" i="31"/>
  <c r="N120" i="31"/>
  <c r="W119" i="31"/>
  <c r="V119" i="31"/>
  <c r="O119" i="31"/>
  <c r="N119" i="31"/>
  <c r="W118" i="31"/>
  <c r="V118" i="31"/>
  <c r="O118" i="31"/>
  <c r="N118" i="31"/>
  <c r="J93" i="29"/>
  <c r="K93" i="29"/>
  <c r="L93" i="29"/>
  <c r="M93" i="29"/>
  <c r="N93" i="29"/>
  <c r="P93" i="29"/>
  <c r="Q93" i="29"/>
  <c r="R93" i="29"/>
  <c r="S93" i="29"/>
  <c r="T93" i="29"/>
  <c r="U93" i="29"/>
  <c r="V93" i="29"/>
  <c r="W93" i="29"/>
  <c r="J94" i="29"/>
  <c r="K94" i="29"/>
  <c r="L94" i="29"/>
  <c r="M94" i="29"/>
  <c r="N94" i="29"/>
  <c r="O94" i="29"/>
  <c r="P94" i="29"/>
  <c r="Q94" i="29"/>
  <c r="R94" i="29"/>
  <c r="S94" i="29"/>
  <c r="T94" i="29"/>
  <c r="U94" i="29"/>
  <c r="V94" i="29"/>
  <c r="W94" i="29"/>
  <c r="J95" i="29"/>
  <c r="K95" i="29"/>
  <c r="L95" i="29"/>
  <c r="M95" i="29"/>
  <c r="N95" i="29"/>
  <c r="O95" i="29"/>
  <c r="P95" i="29"/>
  <c r="Q95" i="29"/>
  <c r="R95" i="29"/>
  <c r="S95" i="29"/>
  <c r="T95" i="29"/>
  <c r="U95" i="29"/>
  <c r="V95" i="29"/>
  <c r="W95" i="29"/>
  <c r="J96" i="29"/>
  <c r="K96" i="29"/>
  <c r="L96" i="29"/>
  <c r="M96" i="29"/>
  <c r="N96" i="29"/>
  <c r="O96" i="29"/>
  <c r="P96" i="29"/>
  <c r="Q96" i="29"/>
  <c r="R96" i="29"/>
  <c r="S96" i="29"/>
  <c r="T96" i="29"/>
  <c r="U96" i="29"/>
  <c r="V96" i="29"/>
  <c r="W96" i="29"/>
  <c r="J97" i="29"/>
  <c r="K97" i="29"/>
  <c r="L97" i="29"/>
  <c r="M97" i="29"/>
  <c r="N97" i="29"/>
  <c r="O97" i="29"/>
  <c r="P97" i="29"/>
  <c r="Q97" i="29"/>
  <c r="R97" i="29"/>
  <c r="T97" i="29"/>
  <c r="U97" i="29"/>
  <c r="V97" i="29"/>
  <c r="W97" i="29"/>
  <c r="N98" i="29"/>
  <c r="O98" i="29"/>
  <c r="T98" i="29"/>
  <c r="U98" i="29"/>
  <c r="V98" i="29"/>
  <c r="W98" i="29"/>
  <c r="O99" i="29"/>
  <c r="U99" i="29"/>
  <c r="W99" i="29"/>
  <c r="U100" i="29"/>
  <c r="O101" i="29"/>
  <c r="U101" i="29"/>
  <c r="W101" i="29"/>
  <c r="O102" i="29"/>
  <c r="U102" i="29"/>
  <c r="W102" i="29"/>
  <c r="O103" i="29"/>
  <c r="U103" i="29"/>
  <c r="W103" i="29"/>
  <c r="J104" i="29"/>
  <c r="K104" i="29"/>
  <c r="L104" i="29"/>
  <c r="M104" i="29"/>
  <c r="N104" i="29"/>
  <c r="O104" i="29"/>
  <c r="P104" i="29"/>
  <c r="Q104" i="29"/>
  <c r="R104" i="29"/>
  <c r="S104" i="29"/>
  <c r="T104" i="29"/>
  <c r="U104" i="29"/>
  <c r="V104" i="29"/>
  <c r="W104" i="29"/>
  <c r="J108" i="29"/>
  <c r="K108" i="29"/>
  <c r="L108" i="29"/>
  <c r="M108" i="29"/>
  <c r="N108" i="29"/>
  <c r="O108" i="29"/>
  <c r="P108" i="29"/>
  <c r="Q108" i="29"/>
  <c r="R108" i="29"/>
  <c r="S108" i="29"/>
  <c r="T108" i="29"/>
  <c r="U108" i="29"/>
  <c r="V108" i="29"/>
  <c r="W108" i="29"/>
  <c r="J119" i="29"/>
  <c r="K119" i="29"/>
  <c r="L119" i="29"/>
  <c r="M119" i="29"/>
  <c r="N119" i="29"/>
  <c r="O119" i="29"/>
  <c r="P119" i="29"/>
  <c r="Q119" i="29"/>
  <c r="R119" i="29"/>
  <c r="S119" i="29"/>
  <c r="T119" i="29"/>
  <c r="U119" i="29"/>
  <c r="V119" i="29"/>
  <c r="W119" i="29"/>
  <c r="J120" i="29"/>
  <c r="K120" i="29"/>
  <c r="L120" i="29"/>
  <c r="M120" i="29"/>
  <c r="N120" i="29"/>
  <c r="O120" i="29"/>
  <c r="P120" i="29"/>
  <c r="Q120" i="29"/>
  <c r="R120" i="29"/>
  <c r="S120" i="29"/>
  <c r="T120" i="29"/>
  <c r="U120" i="29"/>
  <c r="V120" i="29"/>
  <c r="W120" i="29"/>
  <c r="N123" i="29"/>
  <c r="O123" i="29"/>
  <c r="V123" i="29"/>
  <c r="W123" i="29"/>
  <c r="N124" i="29"/>
  <c r="O124" i="29"/>
  <c r="V124" i="29"/>
  <c r="W124" i="29"/>
  <c r="N125" i="29"/>
  <c r="O125" i="29"/>
  <c r="V125" i="29"/>
  <c r="W125" i="29"/>
  <c r="N126" i="29"/>
  <c r="O126" i="29"/>
  <c r="V126" i="29"/>
  <c r="W126" i="29"/>
  <c r="N127" i="29"/>
  <c r="O127" i="29"/>
  <c r="V127" i="29"/>
  <c r="W127" i="29"/>
  <c r="N128" i="29"/>
  <c r="O128" i="29"/>
  <c r="V128" i="29"/>
  <c r="W128" i="29"/>
  <c r="N129" i="29"/>
  <c r="O129" i="29"/>
  <c r="V129" i="29"/>
  <c r="W129" i="29"/>
  <c r="N130" i="29"/>
  <c r="O130" i="29"/>
  <c r="V130" i="29"/>
  <c r="W130" i="29"/>
  <c r="N131" i="29"/>
  <c r="O131" i="29"/>
  <c r="V131" i="29"/>
  <c r="W131" i="29"/>
  <c r="N132" i="29"/>
  <c r="O132" i="29"/>
  <c r="V132" i="29"/>
  <c r="W132" i="29"/>
  <c r="N133" i="29"/>
  <c r="O133" i="29"/>
  <c r="V133" i="29"/>
  <c r="W133" i="29"/>
  <c r="N134" i="29"/>
  <c r="O134" i="29"/>
  <c r="V134" i="29"/>
  <c r="W134" i="29"/>
  <c r="N135" i="29"/>
  <c r="O135" i="29"/>
  <c r="V135" i="29"/>
  <c r="W135" i="29"/>
  <c r="N136" i="29"/>
  <c r="O136" i="29"/>
  <c r="V136" i="29"/>
  <c r="W136" i="29"/>
  <c r="N137" i="29"/>
  <c r="O137" i="29"/>
  <c r="V137" i="29"/>
  <c r="W137" i="29"/>
  <c r="N138" i="29"/>
  <c r="O138" i="29"/>
  <c r="V138" i="29"/>
  <c r="W138" i="29"/>
  <c r="N139" i="29"/>
  <c r="O139" i="29"/>
  <c r="V139" i="29"/>
  <c r="W139" i="29"/>
  <c r="N140" i="29"/>
  <c r="O140" i="29"/>
  <c r="V140" i="29"/>
  <c r="W140" i="29"/>
  <c r="N141" i="29"/>
  <c r="O141" i="29"/>
  <c r="V141" i="29"/>
  <c r="W141" i="29"/>
  <c r="N142" i="29"/>
  <c r="O142" i="29"/>
  <c r="V142" i="29"/>
  <c r="W142" i="29"/>
  <c r="N143" i="29"/>
  <c r="O143" i="29"/>
  <c r="V143" i="29"/>
  <c r="W143" i="29"/>
  <c r="N146" i="29"/>
  <c r="U325" i="14" l="1"/>
  <c r="U326" i="14"/>
  <c r="T326" i="14"/>
  <c r="R326" i="14"/>
  <c r="T324" i="14" l="1"/>
  <c r="R324" i="14"/>
  <c r="U324" i="14"/>
  <c r="T325" i="14"/>
  <c r="R325" i="14"/>
  <c r="U77" i="24" l="1"/>
  <c r="AG95" i="29"/>
  <c r="AG96" i="29"/>
  <c r="BE41" i="29" l="1"/>
  <c r="AK90" i="29"/>
  <c r="AI90" i="29"/>
  <c r="AC90" i="29"/>
  <c r="AK99" i="29"/>
  <c r="AC99" i="29"/>
  <c r="AI99" i="29"/>
  <c r="AJ99" i="29"/>
  <c r="AJ108" i="29"/>
  <c r="AK95" i="29"/>
  <c r="BE12" i="29" l="1"/>
  <c r="AL52" i="27"/>
  <c r="BD13" i="31" l="1"/>
  <c r="W99" i="31" l="1"/>
  <c r="W100" i="31"/>
  <c r="W55" i="11"/>
  <c r="W116" i="31"/>
  <c r="AX31" i="31" l="1"/>
  <c r="R100" i="31"/>
  <c r="Q99" i="31"/>
  <c r="P99" i="31"/>
  <c r="O100" i="31"/>
  <c r="AU31" i="31"/>
  <c r="M100" i="31"/>
  <c r="AS31" i="31"/>
  <c r="J100" i="31"/>
  <c r="AL100" i="31"/>
  <c r="AK100" i="31"/>
  <c r="AJ100" i="31"/>
  <c r="AI100" i="31"/>
  <c r="AG100" i="31"/>
  <c r="AF100" i="31"/>
  <c r="AE100" i="31"/>
  <c r="AD100" i="31"/>
  <c r="AC100" i="31"/>
  <c r="AB100" i="31"/>
  <c r="AA100" i="31"/>
  <c r="Z100" i="31"/>
  <c r="Y100" i="31"/>
  <c r="V100" i="31"/>
  <c r="U100" i="31"/>
  <c r="T100" i="31"/>
  <c r="S100" i="31"/>
  <c r="K100" i="31"/>
  <c r="AL99" i="31"/>
  <c r="AK99" i="31"/>
  <c r="AJ99" i="31"/>
  <c r="AI99" i="31"/>
  <c r="AG99" i="31"/>
  <c r="AF99" i="31"/>
  <c r="AE99" i="31"/>
  <c r="AD99" i="31"/>
  <c r="AC99" i="31"/>
  <c r="AB99" i="31"/>
  <c r="AA99" i="31"/>
  <c r="Y99" i="31"/>
  <c r="V99" i="31"/>
  <c r="U99" i="31"/>
  <c r="T99" i="31"/>
  <c r="S99" i="31"/>
  <c r="R99" i="31"/>
  <c r="K99" i="31"/>
  <c r="J99" i="31"/>
  <c r="J97" i="31"/>
  <c r="BE31" i="31"/>
  <c r="J54" i="11"/>
  <c r="BD31" i="31"/>
  <c r="BB31" i="31"/>
  <c r="AZ31" i="31"/>
  <c r="AY31" i="31"/>
  <c r="AR31" i="31" l="1"/>
  <c r="AT31" i="31"/>
  <c r="P100" i="31"/>
  <c r="Q100" i="31"/>
  <c r="N100" i="31"/>
  <c r="AP31" i="31"/>
  <c r="O99" i="31"/>
  <c r="L100" i="31"/>
  <c r="L99" i="31"/>
  <c r="M99" i="31"/>
  <c r="N99" i="31"/>
  <c r="AQ31" i="31"/>
  <c r="AO31" i="31"/>
  <c r="AV31" i="31"/>
  <c r="AT17" i="27"/>
  <c r="AZ19" i="27"/>
  <c r="C31" i="2" l="1"/>
  <c r="U93" i="12"/>
  <c r="R93" i="12"/>
  <c r="Q93" i="12"/>
  <c r="P93" i="12"/>
  <c r="O93" i="12"/>
  <c r="N93" i="12"/>
  <c r="M93" i="12"/>
  <c r="L93" i="12"/>
  <c r="K93" i="12"/>
  <c r="J93" i="12"/>
  <c r="AF77" i="23" l="1"/>
  <c r="T294" i="14" l="1"/>
  <c r="T286" i="14"/>
  <c r="T276" i="14"/>
  <c r="T71" i="10"/>
  <c r="T94" i="12"/>
  <c r="AF129" i="31" l="1"/>
  <c r="AZ9" i="27" l="1"/>
  <c r="AZ11" i="29"/>
  <c r="T84" i="12" l="1"/>
  <c r="AF153" i="28" l="1"/>
  <c r="AE97" i="31"/>
  <c r="AE119" i="29"/>
  <c r="AC85" i="6" l="1"/>
  <c r="J85" i="6" l="1"/>
  <c r="P85" i="6" l="1"/>
  <c r="S72" i="10" l="1"/>
  <c r="BE73" i="30"/>
  <c r="BE112" i="30"/>
  <c r="AC95" i="29"/>
  <c r="BF73" i="30"/>
  <c r="BF70" i="30"/>
  <c r="S77" i="24" l="1"/>
  <c r="R78" i="23"/>
  <c r="S48" i="26" l="1"/>
  <c r="S49" i="26"/>
  <c r="R77" i="24"/>
  <c r="S74" i="24"/>
  <c r="S75" i="24"/>
  <c r="S76" i="24"/>
  <c r="S78" i="24"/>
  <c r="S79" i="24"/>
  <c r="S80" i="24"/>
  <c r="S82" i="24"/>
  <c r="S76" i="23"/>
  <c r="S77" i="23"/>
  <c r="S78" i="23"/>
  <c r="S79" i="23"/>
  <c r="AS29" i="11" l="1"/>
  <c r="AS27" i="11"/>
  <c r="AS25" i="11"/>
  <c r="AS23" i="11"/>
  <c r="AS21" i="11"/>
  <c r="AS19" i="11"/>
  <c r="AS17" i="11"/>
  <c r="AS15" i="11"/>
  <c r="AS13" i="11"/>
  <c r="AS11" i="11"/>
  <c r="AS9" i="11"/>
  <c r="AU35" i="11"/>
  <c r="AU32" i="11"/>
  <c r="AU29" i="11"/>
  <c r="AU27" i="11"/>
  <c r="AU25" i="11"/>
  <c r="AU23" i="11"/>
  <c r="AU21" i="11"/>
  <c r="AU19" i="11"/>
  <c r="AU17" i="11"/>
  <c r="AU15" i="11"/>
  <c r="AU13" i="11"/>
  <c r="AU11" i="11"/>
  <c r="AU9" i="11"/>
  <c r="AU132" i="28"/>
  <c r="AU127" i="28"/>
  <c r="AU124" i="28"/>
  <c r="AU122" i="28"/>
  <c r="AU121" i="28"/>
  <c r="AU120" i="28"/>
  <c r="AU119" i="28"/>
  <c r="AU118" i="28"/>
  <c r="AU114" i="28"/>
  <c r="AU112" i="28"/>
  <c r="AU110" i="28"/>
  <c r="AU108" i="28"/>
  <c r="AU106" i="28"/>
  <c r="AU104" i="28"/>
  <c r="AU102" i="28"/>
  <c r="AU100" i="28"/>
  <c r="AU98" i="28"/>
  <c r="AU90" i="28"/>
  <c r="AU87" i="28"/>
  <c r="AU84" i="28"/>
  <c r="AU82" i="28"/>
  <c r="AU80" i="28"/>
  <c r="AU78" i="28"/>
  <c r="AU76" i="28"/>
  <c r="AU74" i="28"/>
  <c r="AU72" i="28"/>
  <c r="AU70" i="28"/>
  <c r="AU68" i="28"/>
  <c r="AU62" i="28"/>
  <c r="AU59" i="28"/>
  <c r="AU56" i="28"/>
  <c r="AU54" i="28"/>
  <c r="AU52" i="28"/>
  <c r="AU50" i="28"/>
  <c r="AU48" i="28"/>
  <c r="AU46" i="28"/>
  <c r="AU44" i="28"/>
  <c r="AU42" i="28"/>
  <c r="AU40" i="28"/>
  <c r="AU34" i="28"/>
  <c r="AU31" i="28"/>
  <c r="AU28" i="28"/>
  <c r="AU26" i="28"/>
  <c r="AU24" i="28"/>
  <c r="AU22" i="28"/>
  <c r="AU20" i="28"/>
  <c r="AU18" i="28"/>
  <c r="AU16" i="28"/>
  <c r="AU14" i="28"/>
  <c r="AU12" i="28"/>
  <c r="AS132" i="28"/>
  <c r="AS122" i="28"/>
  <c r="AS121" i="28"/>
  <c r="AS120" i="28"/>
  <c r="AS119" i="28"/>
  <c r="AS118" i="28"/>
  <c r="AS114" i="28"/>
  <c r="AS112" i="28"/>
  <c r="AS110" i="28"/>
  <c r="AS108" i="28"/>
  <c r="AS106" i="28"/>
  <c r="AS104" i="28"/>
  <c r="AS102" i="28"/>
  <c r="AS100" i="28"/>
  <c r="AS98" i="28"/>
  <c r="AS84" i="28"/>
  <c r="AS82" i="28"/>
  <c r="AS80" i="28"/>
  <c r="AS78" i="28"/>
  <c r="AS76" i="28"/>
  <c r="AS74" i="28"/>
  <c r="AS72" i="28"/>
  <c r="AS70" i="28"/>
  <c r="AS68" i="28"/>
  <c r="AS56" i="28"/>
  <c r="AS54" i="28"/>
  <c r="AS52" i="28"/>
  <c r="AS50" i="28"/>
  <c r="AS48" i="28"/>
  <c r="AS46" i="28"/>
  <c r="AS44" i="28"/>
  <c r="AS42" i="28"/>
  <c r="AS40" i="28"/>
  <c r="AS28" i="28"/>
  <c r="AS26" i="28"/>
  <c r="AS24" i="28"/>
  <c r="AS22" i="28"/>
  <c r="AS20" i="28"/>
  <c r="AS18" i="28"/>
  <c r="AS16" i="28"/>
  <c r="AS14" i="28"/>
  <c r="AS12" i="28"/>
  <c r="AU49" i="23"/>
  <c r="AU46" i="23"/>
  <c r="AU44" i="23"/>
  <c r="AU43" i="23"/>
  <c r="AU42" i="23"/>
  <c r="AU41" i="23"/>
  <c r="AU40" i="23"/>
  <c r="AU39" i="23"/>
  <c r="AU38" i="23"/>
  <c r="AU37" i="23"/>
  <c r="AU36" i="23"/>
  <c r="AU35" i="23"/>
  <c r="AU34" i="23"/>
  <c r="AU33" i="23"/>
  <c r="AU32" i="23"/>
  <c r="AU31" i="23"/>
  <c r="AU30" i="23"/>
  <c r="AU26" i="23"/>
  <c r="AU24" i="23"/>
  <c r="AU22" i="23"/>
  <c r="AU20" i="23"/>
  <c r="AU18" i="23"/>
  <c r="AU16" i="23"/>
  <c r="AU14" i="23"/>
  <c r="AU12" i="23"/>
  <c r="AU10" i="23"/>
  <c r="AS44" i="23"/>
  <c r="AS43" i="23"/>
  <c r="AS42" i="23"/>
  <c r="AS41" i="23"/>
  <c r="AS40" i="23"/>
  <c r="AS39" i="23"/>
  <c r="AS38" i="23"/>
  <c r="AS37" i="23"/>
  <c r="AS36" i="23"/>
  <c r="AS35" i="23"/>
  <c r="AS34" i="23"/>
  <c r="AS33" i="23"/>
  <c r="AS32" i="23"/>
  <c r="AS31" i="23"/>
  <c r="AS30" i="23"/>
  <c r="AS26" i="23"/>
  <c r="AS24" i="23"/>
  <c r="AS22" i="23"/>
  <c r="AS20" i="23"/>
  <c r="AS18" i="23"/>
  <c r="AS16" i="23"/>
  <c r="AS14" i="23"/>
  <c r="AS12" i="23"/>
  <c r="AS10" i="23"/>
  <c r="AS29" i="25"/>
  <c r="AS27" i="25"/>
  <c r="AS25" i="25"/>
  <c r="AS23" i="25"/>
  <c r="AS21" i="25"/>
  <c r="AS19" i="25"/>
  <c r="AS17" i="25"/>
  <c r="AS15" i="25"/>
  <c r="AS13" i="25"/>
  <c r="AS11" i="25"/>
  <c r="AS9" i="25"/>
  <c r="AU35" i="25"/>
  <c r="AU32" i="25"/>
  <c r="AU29" i="25"/>
  <c r="AU27" i="25"/>
  <c r="AU25" i="25"/>
  <c r="AU23" i="25"/>
  <c r="AU21" i="25"/>
  <c r="AU19" i="25"/>
  <c r="AU17" i="25"/>
  <c r="AU15" i="25"/>
  <c r="AU13" i="25"/>
  <c r="AU11" i="25"/>
  <c r="AU9" i="25"/>
  <c r="AU29" i="27"/>
  <c r="AU26" i="27"/>
  <c r="AU23" i="27"/>
  <c r="AU21" i="27"/>
  <c r="AU19" i="27"/>
  <c r="AU17" i="27"/>
  <c r="AU15" i="27"/>
  <c r="AU13" i="27"/>
  <c r="AU11" i="27"/>
  <c r="AU9" i="27"/>
  <c r="AS23" i="27"/>
  <c r="AS21" i="27"/>
  <c r="AS19" i="27"/>
  <c r="AS17" i="27"/>
  <c r="AS15" i="27"/>
  <c r="AS13" i="27"/>
  <c r="AS11" i="27"/>
  <c r="AS9" i="27"/>
  <c r="AU80" i="31"/>
  <c r="AU76" i="31"/>
  <c r="AU74" i="31"/>
  <c r="AU72" i="31"/>
  <c r="AU70" i="31"/>
  <c r="AU68" i="31"/>
  <c r="AU64" i="31"/>
  <c r="AU62" i="31"/>
  <c r="AU58" i="31"/>
  <c r="AU56" i="31"/>
  <c r="AU54" i="31"/>
  <c r="AU52" i="31"/>
  <c r="AU50" i="31"/>
  <c r="AU45" i="31"/>
  <c r="AU43" i="31"/>
  <c r="AU41" i="31"/>
  <c r="AU39" i="31"/>
  <c r="AU37" i="31"/>
  <c r="AU35" i="31"/>
  <c r="AU33" i="31"/>
  <c r="AU29" i="31"/>
  <c r="AU25" i="31"/>
  <c r="AU23" i="31"/>
  <c r="AU19" i="31"/>
  <c r="AU17" i="31"/>
  <c r="AU15" i="31"/>
  <c r="AU13" i="31"/>
  <c r="AU11" i="31"/>
  <c r="AS68" i="31"/>
  <c r="AS50" i="31"/>
  <c r="AS45" i="31"/>
  <c r="AS43" i="31"/>
  <c r="AS41" i="31"/>
  <c r="AS39" i="31"/>
  <c r="AS37" i="31"/>
  <c r="AS35" i="31"/>
  <c r="AS33" i="31"/>
  <c r="AS29" i="31"/>
  <c r="AS25" i="31"/>
  <c r="AS23" i="31"/>
  <c r="AS19" i="31"/>
  <c r="AS17" i="31"/>
  <c r="AS15" i="31"/>
  <c r="AS13" i="31"/>
  <c r="AS11" i="31"/>
  <c r="BW110" i="30"/>
  <c r="BW109" i="30"/>
  <c r="BW108" i="30"/>
  <c r="BW107" i="30"/>
  <c r="BW106" i="30"/>
  <c r="BW105" i="30"/>
  <c r="BF110" i="30"/>
  <c r="BF108" i="30"/>
  <c r="BF107" i="30"/>
  <c r="BF106" i="30"/>
  <c r="BF105" i="30"/>
  <c r="AO109" i="30"/>
  <c r="AO108" i="30"/>
  <c r="AO107" i="30"/>
  <c r="AO106" i="30"/>
  <c r="AO105" i="30"/>
  <c r="X110" i="30"/>
  <c r="X109" i="30"/>
  <c r="X108" i="30"/>
  <c r="X107" i="30"/>
  <c r="X106" i="30"/>
  <c r="BG104" i="30"/>
  <c r="BF104" i="30"/>
  <c r="BX104" i="30"/>
  <c r="BW104" i="30"/>
  <c r="BV104" i="30"/>
  <c r="BU104" i="30"/>
  <c r="BE104" i="30"/>
  <c r="BD104" i="30"/>
  <c r="BG99" i="30"/>
  <c r="BF99" i="30"/>
  <c r="BE99" i="30"/>
  <c r="BD99" i="30"/>
  <c r="BX99" i="30"/>
  <c r="BW99" i="30"/>
  <c r="BV99" i="30"/>
  <c r="BU99" i="30"/>
  <c r="BX110" i="30"/>
  <c r="BV110" i="30"/>
  <c r="BU110" i="30"/>
  <c r="BG110" i="30"/>
  <c r="BE110" i="30"/>
  <c r="BD110" i="30"/>
  <c r="AP110" i="30"/>
  <c r="AO110" i="30"/>
  <c r="AN110" i="30"/>
  <c r="AM110" i="30"/>
  <c r="AP99" i="30"/>
  <c r="AO99" i="30"/>
  <c r="AN99" i="30"/>
  <c r="AM99" i="30"/>
  <c r="AP104" i="30"/>
  <c r="AO104" i="30"/>
  <c r="AN104" i="30"/>
  <c r="AM104" i="30"/>
  <c r="AL99" i="30"/>
  <c r="AK99" i="30"/>
  <c r="W110" i="30"/>
  <c r="V110" i="30"/>
  <c r="W104" i="30"/>
  <c r="V104" i="30"/>
  <c r="W99" i="30"/>
  <c r="V99" i="30"/>
  <c r="U99" i="30"/>
  <c r="T99" i="30"/>
  <c r="AK110" i="30"/>
  <c r="Y110" i="30"/>
  <c r="T110" i="30"/>
  <c r="BW97" i="30"/>
  <c r="BF97" i="30"/>
  <c r="AO97" i="30"/>
  <c r="X97" i="30"/>
  <c r="BX97" i="30"/>
  <c r="BG97" i="30"/>
  <c r="AP97" i="30"/>
  <c r="Y97" i="30"/>
  <c r="AK143" i="29" l="1"/>
  <c r="AK141" i="29"/>
  <c r="AK140" i="29"/>
  <c r="AK139" i="29"/>
  <c r="AK138" i="29"/>
  <c r="AK137" i="29"/>
  <c r="AK136" i="29"/>
  <c r="AC143" i="29"/>
  <c r="AC141" i="29"/>
  <c r="AC140" i="29"/>
  <c r="AC139" i="29"/>
  <c r="AC138" i="29"/>
  <c r="AC137" i="29"/>
  <c r="AC136" i="29"/>
  <c r="Y79" i="30"/>
  <c r="X79" i="30"/>
  <c r="W79" i="30"/>
  <c r="V79" i="30"/>
  <c r="U79" i="30"/>
  <c r="T79" i="30"/>
  <c r="Y74" i="30"/>
  <c r="X74" i="30"/>
  <c r="W74" i="30"/>
  <c r="V74" i="30"/>
  <c r="U74" i="30"/>
  <c r="T74" i="30"/>
  <c r="Q74" i="30"/>
  <c r="P74" i="30"/>
  <c r="O74" i="30"/>
  <c r="N74" i="30"/>
  <c r="M74" i="30"/>
  <c r="L74" i="30"/>
  <c r="K74" i="30"/>
  <c r="J74" i="30"/>
  <c r="AP79" i="30"/>
  <c r="AO79" i="30"/>
  <c r="AN79" i="30"/>
  <c r="AM79" i="30"/>
  <c r="AL79" i="30"/>
  <c r="AK79" i="30"/>
  <c r="AP78" i="30"/>
  <c r="AF74" i="30"/>
  <c r="AE74" i="30"/>
  <c r="AD74" i="30"/>
  <c r="AC74" i="30"/>
  <c r="AB74" i="30"/>
  <c r="AA74" i="30"/>
  <c r="AB73" i="30"/>
  <c r="BG79" i="30"/>
  <c r="BF79" i="30"/>
  <c r="BE79" i="30"/>
  <c r="BD79" i="30"/>
  <c r="BC79" i="30"/>
  <c r="BG78" i="30"/>
  <c r="BF78" i="30"/>
  <c r="BE78" i="30"/>
  <c r="BD78" i="30"/>
  <c r="BC78" i="30"/>
  <c r="BG74" i="30"/>
  <c r="BF74" i="30"/>
  <c r="BE74" i="30"/>
  <c r="BD74" i="30"/>
  <c r="BC74" i="30"/>
  <c r="AY74" i="30"/>
  <c r="AX74" i="30"/>
  <c r="AW74" i="30"/>
  <c r="AV74" i="30"/>
  <c r="AU74" i="30"/>
  <c r="AT74" i="30"/>
  <c r="AS74" i="30"/>
  <c r="AR74" i="30"/>
  <c r="BG73" i="30"/>
  <c r="BD73" i="30"/>
  <c r="BC73" i="30"/>
  <c r="AY73" i="30"/>
  <c r="AX73" i="30"/>
  <c r="AW73" i="30"/>
  <c r="AV73" i="30"/>
  <c r="AU73" i="30"/>
  <c r="AT73" i="30"/>
  <c r="AS73" i="30"/>
  <c r="AR73" i="30"/>
  <c r="BW78" i="30"/>
  <c r="BV78" i="30"/>
  <c r="BU78" i="30"/>
  <c r="BT78" i="30"/>
  <c r="BV73" i="30"/>
  <c r="BU73" i="30"/>
  <c r="BT73" i="30"/>
  <c r="BP73" i="30"/>
  <c r="BO73" i="30"/>
  <c r="BN73" i="30"/>
  <c r="BM73" i="30"/>
  <c r="BL73" i="30"/>
  <c r="BJ73" i="30"/>
  <c r="BI73" i="30"/>
  <c r="AI98" i="29"/>
  <c r="AU39" i="29"/>
  <c r="AU38" i="29"/>
  <c r="AU37" i="29"/>
  <c r="AU36" i="29"/>
  <c r="AU35" i="29"/>
  <c r="AU34" i="29"/>
  <c r="AU33" i="29"/>
  <c r="AU32" i="29"/>
  <c r="AU40" i="29"/>
  <c r="BD38" i="29"/>
  <c r="BD37" i="29"/>
  <c r="BD36" i="29"/>
  <c r="BD35" i="29"/>
  <c r="BD34" i="29"/>
  <c r="BD33" i="29"/>
  <c r="BD32" i="29"/>
  <c r="AU62" i="29"/>
  <c r="AU61" i="29"/>
  <c r="AU60" i="29"/>
  <c r="AU31" i="29"/>
  <c r="AU30" i="29"/>
  <c r="AU29" i="29"/>
  <c r="AU27" i="29"/>
  <c r="AU26" i="29"/>
  <c r="AU25" i="29"/>
  <c r="AU24" i="29"/>
  <c r="AU23" i="29"/>
  <c r="AU22" i="29"/>
  <c r="AU21" i="29"/>
  <c r="AU20" i="29"/>
  <c r="AU19" i="29"/>
  <c r="AU18" i="29"/>
  <c r="AU17" i="29"/>
  <c r="AU16" i="29"/>
  <c r="AU15" i="29"/>
  <c r="AU14" i="29"/>
  <c r="AU13" i="29"/>
  <c r="AU12" i="29"/>
  <c r="AU11" i="29"/>
  <c r="AS62" i="29"/>
  <c r="AS61" i="29"/>
  <c r="AS60" i="29"/>
  <c r="AS31" i="29"/>
  <c r="AS30" i="29"/>
  <c r="AS29" i="29"/>
  <c r="AS27" i="29"/>
  <c r="AS26" i="29"/>
  <c r="AS25" i="29"/>
  <c r="AS24" i="29"/>
  <c r="AS23" i="29"/>
  <c r="AS22" i="29"/>
  <c r="AS21" i="29"/>
  <c r="AS20" i="29"/>
  <c r="AS19" i="29"/>
  <c r="AS18" i="29"/>
  <c r="AS17" i="29"/>
  <c r="AS16" i="29"/>
  <c r="AS15" i="29"/>
  <c r="AS14" i="29"/>
  <c r="AS13" i="29"/>
  <c r="AS12" i="29"/>
  <c r="AS11" i="29"/>
  <c r="K106" i="31" l="1"/>
  <c r="L106" i="31"/>
  <c r="M106" i="31"/>
  <c r="N106" i="31"/>
  <c r="O106" i="31"/>
  <c r="P106" i="31"/>
  <c r="Q106" i="31"/>
  <c r="R106" i="31"/>
  <c r="S106" i="31"/>
  <c r="T106" i="31"/>
  <c r="U106" i="31"/>
  <c r="V106" i="31"/>
  <c r="W106" i="31"/>
  <c r="J106" i="31"/>
  <c r="M98" i="12"/>
  <c r="L98" i="12"/>
  <c r="K98" i="12"/>
  <c r="J98" i="12"/>
  <c r="M90" i="12"/>
  <c r="L90" i="12"/>
  <c r="K90" i="12"/>
  <c r="J90" i="12"/>
  <c r="M89" i="12"/>
  <c r="L89" i="12"/>
  <c r="K89" i="12"/>
  <c r="J89" i="12"/>
  <c r="M85" i="12"/>
  <c r="L85" i="12"/>
  <c r="K85" i="12"/>
  <c r="J85" i="12"/>
  <c r="AP12" i="29"/>
  <c r="AV35" i="11" l="1"/>
  <c r="AV32" i="11"/>
  <c r="AV29" i="27"/>
  <c r="AV26" i="27"/>
  <c r="AV35" i="25"/>
  <c r="AV32" i="25"/>
  <c r="AV49" i="23"/>
  <c r="AV46" i="23"/>
  <c r="AV34" i="28"/>
  <c r="AV31" i="28"/>
  <c r="AV62" i="28"/>
  <c r="AV59" i="28"/>
  <c r="AV90" i="28"/>
  <c r="AV87" i="28"/>
  <c r="AV127" i="28"/>
  <c r="AV124" i="28"/>
  <c r="AK134" i="29" l="1"/>
  <c r="AH90" i="29"/>
  <c r="AF54" i="11" l="1"/>
  <c r="C75" i="2" l="1"/>
  <c r="C74" i="2"/>
  <c r="AL150" i="31"/>
  <c r="AJ150" i="31"/>
  <c r="AF150" i="31"/>
  <c r="AD150" i="31"/>
  <c r="AB150" i="31"/>
  <c r="Z150" i="31"/>
  <c r="W150" i="31"/>
  <c r="U150" i="31"/>
  <c r="S150" i="31"/>
  <c r="Q150" i="31"/>
  <c r="O150" i="31"/>
  <c r="M150" i="31"/>
  <c r="K150" i="31"/>
  <c r="W146" i="31"/>
  <c r="V146" i="31"/>
  <c r="U146" i="31"/>
  <c r="T146" i="31"/>
  <c r="W144" i="31"/>
  <c r="V144" i="31"/>
  <c r="U144" i="31"/>
  <c r="T144" i="31"/>
  <c r="W143" i="31"/>
  <c r="V143" i="31"/>
  <c r="U143" i="31"/>
  <c r="T143" i="31"/>
  <c r="W142" i="31"/>
  <c r="V142" i="31"/>
  <c r="U142" i="31"/>
  <c r="T142" i="31"/>
  <c r="W141" i="31"/>
  <c r="V141" i="31"/>
  <c r="U141" i="31"/>
  <c r="T141" i="31"/>
  <c r="O146" i="31"/>
  <c r="N146" i="31"/>
  <c r="O144" i="31"/>
  <c r="N144" i="31"/>
  <c r="O143" i="31"/>
  <c r="N143" i="31"/>
  <c r="O142" i="31"/>
  <c r="N142" i="31"/>
  <c r="O141" i="31"/>
  <c r="N141" i="31"/>
  <c r="AL142" i="31"/>
  <c r="AK142" i="31"/>
  <c r="AJ142" i="31"/>
  <c r="AI142" i="31"/>
  <c r="AD142" i="31"/>
  <c r="AC142" i="31"/>
  <c r="W139" i="31"/>
  <c r="V139" i="31"/>
  <c r="U139" i="31"/>
  <c r="T139" i="31"/>
  <c r="W137" i="31"/>
  <c r="V137" i="31"/>
  <c r="U137" i="31"/>
  <c r="T137" i="31"/>
  <c r="W136" i="31"/>
  <c r="V136" i="31"/>
  <c r="U136" i="31"/>
  <c r="T136" i="31"/>
  <c r="W135" i="31"/>
  <c r="V135" i="31"/>
  <c r="U135" i="31"/>
  <c r="T135" i="31"/>
  <c r="W134" i="31"/>
  <c r="V134" i="31"/>
  <c r="U134" i="31"/>
  <c r="T134" i="31"/>
  <c r="AL135" i="31"/>
  <c r="AK135" i="31"/>
  <c r="AJ135" i="31"/>
  <c r="AI135" i="31"/>
  <c r="AD135" i="31"/>
  <c r="AC135" i="31"/>
  <c r="O135" i="31"/>
  <c r="AL128" i="31"/>
  <c r="AK128" i="31"/>
  <c r="AJ128" i="31"/>
  <c r="AI128" i="31"/>
  <c r="AG128" i="31"/>
  <c r="AF128" i="31"/>
  <c r="AE128" i="31"/>
  <c r="AD128" i="31"/>
  <c r="AC128" i="31"/>
  <c r="AB128" i="31"/>
  <c r="AA128" i="31"/>
  <c r="Z128" i="31"/>
  <c r="Y128" i="31"/>
  <c r="W128" i="31"/>
  <c r="V128" i="31"/>
  <c r="U128" i="31"/>
  <c r="T128" i="31"/>
  <c r="S128" i="31"/>
  <c r="R128" i="31"/>
  <c r="Q128" i="31"/>
  <c r="P128" i="31"/>
  <c r="O128" i="31"/>
  <c r="N128" i="31"/>
  <c r="M128" i="31"/>
  <c r="L128" i="31"/>
  <c r="K128" i="31"/>
  <c r="J128" i="31"/>
  <c r="S217" i="28"/>
  <c r="R217" i="28"/>
  <c r="P217" i="28"/>
  <c r="M217" i="28"/>
  <c r="L217" i="28"/>
  <c r="K217" i="28"/>
  <c r="J217" i="28"/>
  <c r="H213" i="28" s="1"/>
  <c r="S198" i="28"/>
  <c r="R198" i="28"/>
  <c r="Q198" i="28"/>
  <c r="P198" i="28"/>
  <c r="M198" i="28"/>
  <c r="L198" i="28"/>
  <c r="K198" i="28"/>
  <c r="J198" i="28"/>
  <c r="AH180" i="28"/>
  <c r="AG180" i="28"/>
  <c r="AF180" i="28"/>
  <c r="AE180" i="28"/>
  <c r="AB180" i="28"/>
  <c r="AA180" i="28"/>
  <c r="Z180" i="28"/>
  <c r="Y180" i="28"/>
  <c r="S180" i="28"/>
  <c r="R180" i="28"/>
  <c r="Q180" i="28"/>
  <c r="P180" i="28"/>
  <c r="M180" i="28"/>
  <c r="L180" i="28"/>
  <c r="K180" i="28"/>
  <c r="J180" i="28"/>
  <c r="AH148" i="28"/>
  <c r="AG148" i="28"/>
  <c r="AF148" i="28"/>
  <c r="AE148" i="28"/>
  <c r="AB148" i="28"/>
  <c r="AA148" i="28"/>
  <c r="Z148" i="28"/>
  <c r="R148" i="28"/>
  <c r="Q148" i="28"/>
  <c r="P148" i="28"/>
  <c r="M148" i="28"/>
  <c r="L148" i="28"/>
  <c r="K148" i="28"/>
  <c r="AL166" i="28"/>
  <c r="AJ166" i="28"/>
  <c r="AH166" i="28"/>
  <c r="AF166" i="28"/>
  <c r="AD166" i="28"/>
  <c r="AB166" i="28"/>
  <c r="Z166" i="28"/>
  <c r="W166" i="28"/>
  <c r="U166" i="28"/>
  <c r="S166" i="28"/>
  <c r="Q166" i="28"/>
  <c r="O166" i="28"/>
  <c r="M166" i="28"/>
  <c r="K166" i="28"/>
  <c r="W167" i="28"/>
  <c r="V167" i="28"/>
  <c r="AD167" i="28"/>
  <c r="AC167" i="28"/>
  <c r="AL167" i="28"/>
  <c r="AK167" i="28"/>
  <c r="O167" i="28"/>
  <c r="N167" i="28"/>
  <c r="AL163" i="28"/>
  <c r="AK163" i="28"/>
  <c r="AD163" i="28"/>
  <c r="AC163" i="28"/>
  <c r="W163" i="28"/>
  <c r="V163" i="28"/>
  <c r="O163" i="28"/>
  <c r="N163" i="28"/>
  <c r="AL162" i="28"/>
  <c r="AK162" i="28"/>
  <c r="AJ162" i="28"/>
  <c r="AI162" i="28"/>
  <c r="AD162" i="28"/>
  <c r="AC162" i="28"/>
  <c r="W162" i="28"/>
  <c r="V162" i="28"/>
  <c r="U162" i="28"/>
  <c r="T162" i="28"/>
  <c r="O162" i="28"/>
  <c r="N162" i="28"/>
  <c r="AL161" i="28"/>
  <c r="AK161" i="28"/>
  <c r="AJ161" i="28"/>
  <c r="AI161" i="28"/>
  <c r="AD161" i="28"/>
  <c r="AC161" i="28"/>
  <c r="W161" i="28"/>
  <c r="V161" i="28"/>
  <c r="U161" i="28"/>
  <c r="T161" i="28"/>
  <c r="O161" i="28"/>
  <c r="N161" i="28"/>
  <c r="AL159" i="28"/>
  <c r="AK159" i="28"/>
  <c r="AD159" i="28"/>
  <c r="AC159" i="28"/>
  <c r="W159" i="28"/>
  <c r="V159" i="28"/>
  <c r="O159" i="28"/>
  <c r="N159" i="28"/>
  <c r="AL158" i="28"/>
  <c r="AK158" i="28"/>
  <c r="AJ158" i="28"/>
  <c r="AI158" i="28"/>
  <c r="AH158" i="28"/>
  <c r="AG158" i="28"/>
  <c r="AF158" i="28"/>
  <c r="AE158" i="28"/>
  <c r="AD158" i="28"/>
  <c r="AC158" i="28"/>
  <c r="AB158" i="28"/>
  <c r="AA158" i="28"/>
  <c r="Z158" i="28"/>
  <c r="Y158" i="28"/>
  <c r="W158" i="28"/>
  <c r="V158" i="28"/>
  <c r="U158" i="28"/>
  <c r="T158" i="28"/>
  <c r="S158" i="28"/>
  <c r="R158" i="28"/>
  <c r="Q158" i="28"/>
  <c r="P158" i="28"/>
  <c r="O158" i="28"/>
  <c r="N158" i="28"/>
  <c r="M158" i="28"/>
  <c r="L158" i="28"/>
  <c r="K158" i="28"/>
  <c r="J158" i="28"/>
  <c r="N62" i="11"/>
  <c r="O139" i="31"/>
  <c r="N139" i="31"/>
  <c r="O137" i="31"/>
  <c r="N137" i="31"/>
  <c r="O136" i="31"/>
  <c r="N136" i="31"/>
  <c r="O134" i="31"/>
  <c r="N134" i="31"/>
  <c r="N111" i="31"/>
  <c r="N116" i="31"/>
  <c r="H144" i="28" l="1"/>
  <c r="H176" i="28"/>
  <c r="H194" i="28"/>
  <c r="O68" i="11" l="1"/>
  <c r="N68" i="11"/>
  <c r="W68" i="11"/>
  <c r="V68" i="11"/>
  <c r="U76" i="24" l="1"/>
  <c r="T76" i="24"/>
  <c r="R76" i="24"/>
  <c r="Q76" i="24"/>
  <c r="P76" i="24"/>
  <c r="O76" i="24"/>
  <c r="N76" i="24"/>
  <c r="M76" i="24"/>
  <c r="L76" i="24"/>
  <c r="K76" i="24"/>
  <c r="J76" i="24"/>
  <c r="AL101" i="29"/>
  <c r="AL99" i="29"/>
  <c r="AJ103" i="29"/>
  <c r="AJ102" i="29"/>
  <c r="AJ101" i="29"/>
  <c r="AJ98" i="29"/>
  <c r="AD103" i="29"/>
  <c r="AD102" i="29"/>
  <c r="AD101" i="29"/>
  <c r="AD99" i="29"/>
  <c r="U99" i="12" l="1"/>
  <c r="T99" i="12"/>
  <c r="S99" i="12"/>
  <c r="R99" i="12"/>
  <c r="Q99" i="12"/>
  <c r="P99" i="12"/>
  <c r="O99" i="12"/>
  <c r="N99" i="12"/>
  <c r="M99" i="12"/>
  <c r="L99" i="12"/>
  <c r="K99" i="12"/>
  <c r="J99" i="12"/>
  <c r="R279" i="14" l="1"/>
  <c r="T279" i="14"/>
  <c r="U279" i="14"/>
  <c r="R280" i="14"/>
  <c r="T280" i="14"/>
  <c r="U280" i="14"/>
  <c r="R295" i="14"/>
  <c r="T295" i="14"/>
  <c r="U295" i="14"/>
  <c r="K100" i="12"/>
  <c r="L100" i="12"/>
  <c r="M100" i="12"/>
  <c r="N100" i="12"/>
  <c r="O100" i="12"/>
  <c r="P100" i="12"/>
  <c r="Q100" i="12"/>
  <c r="R100" i="12"/>
  <c r="S100" i="12"/>
  <c r="T100" i="12"/>
  <c r="U100" i="12"/>
  <c r="J100" i="12"/>
  <c r="K95" i="12"/>
  <c r="L95" i="12"/>
  <c r="M95" i="12"/>
  <c r="N95" i="12"/>
  <c r="O95" i="12"/>
  <c r="P95" i="12"/>
  <c r="Q95" i="12"/>
  <c r="R95" i="12"/>
  <c r="S95" i="12"/>
  <c r="T95" i="12"/>
  <c r="U95" i="12"/>
  <c r="J95" i="12"/>
  <c r="K94" i="12"/>
  <c r="L94" i="12"/>
  <c r="M94" i="12"/>
  <c r="N94" i="12"/>
  <c r="O94" i="12"/>
  <c r="P94" i="12"/>
  <c r="Q94" i="12"/>
  <c r="R94" i="12"/>
  <c r="S94" i="12"/>
  <c r="U94" i="12"/>
  <c r="J94" i="12"/>
  <c r="R77" i="10"/>
  <c r="S77" i="10"/>
  <c r="T77" i="10"/>
  <c r="U77" i="10"/>
  <c r="R76" i="10"/>
  <c r="S76" i="10"/>
  <c r="T76" i="10"/>
  <c r="U76" i="10"/>
  <c r="R75" i="10"/>
  <c r="S75" i="10"/>
  <c r="T75" i="10"/>
  <c r="U75" i="10"/>
  <c r="R74" i="10"/>
  <c r="S74" i="10"/>
  <c r="T74" i="10"/>
  <c r="U74" i="10"/>
  <c r="U59" i="10" l="1"/>
  <c r="T59" i="10"/>
  <c r="S59" i="10"/>
  <c r="R59" i="10"/>
  <c r="Q59" i="10"/>
  <c r="P59" i="10"/>
  <c r="O59" i="10"/>
  <c r="N59" i="10"/>
  <c r="M59" i="10"/>
  <c r="L59" i="10"/>
  <c r="K59" i="10"/>
  <c r="J59" i="10"/>
  <c r="U57" i="10"/>
  <c r="T57" i="10"/>
  <c r="S57" i="10"/>
  <c r="R57" i="10"/>
  <c r="Q57" i="10"/>
  <c r="P57" i="10"/>
  <c r="O57" i="10"/>
  <c r="N57" i="10"/>
  <c r="M57" i="10"/>
  <c r="L57" i="10"/>
  <c r="K57" i="10"/>
  <c r="U56" i="10"/>
  <c r="T56" i="10"/>
  <c r="S56" i="10"/>
  <c r="R56" i="10"/>
  <c r="Q56" i="10"/>
  <c r="P56" i="10"/>
  <c r="O56" i="10"/>
  <c r="N56" i="10"/>
  <c r="M56" i="10"/>
  <c r="L56" i="10"/>
  <c r="K56" i="10"/>
  <c r="J57" i="10"/>
  <c r="J56" i="10"/>
  <c r="U82" i="24" l="1"/>
  <c r="T82" i="24"/>
  <c r="R82" i="24"/>
  <c r="Q82" i="24"/>
  <c r="P82" i="24"/>
  <c r="O82" i="24"/>
  <c r="N82" i="24"/>
  <c r="M82" i="24"/>
  <c r="L82" i="24"/>
  <c r="K82" i="24"/>
  <c r="J82" i="24"/>
  <c r="T80" i="24"/>
  <c r="R80" i="24"/>
  <c r="P80" i="24"/>
  <c r="O80" i="24"/>
  <c r="N80" i="24"/>
  <c r="M80" i="24"/>
  <c r="L80" i="24"/>
  <c r="K80" i="24"/>
  <c r="J80" i="24"/>
  <c r="U48" i="26"/>
  <c r="T48" i="26"/>
  <c r="R48" i="26"/>
  <c r="Q48" i="26"/>
  <c r="P48" i="26"/>
  <c r="O48" i="26"/>
  <c r="N48" i="26"/>
  <c r="AP113" i="30" l="1"/>
  <c r="AN113" i="30"/>
  <c r="AL113" i="30"/>
  <c r="AF113" i="30"/>
  <c r="AD113" i="30"/>
  <c r="AB113" i="30"/>
  <c r="AP112" i="30"/>
  <c r="AN112" i="30"/>
  <c r="AL112" i="30"/>
  <c r="AF112" i="30"/>
  <c r="AD112" i="30"/>
  <c r="AB112" i="30"/>
  <c r="AO113" i="30"/>
  <c r="AM113" i="30"/>
  <c r="AK113" i="30"/>
  <c r="AE113" i="30"/>
  <c r="AO112" i="30"/>
  <c r="AM112" i="30"/>
  <c r="AK112" i="30"/>
  <c r="AE112" i="30"/>
  <c r="AC113" i="30"/>
  <c r="AC112" i="30"/>
  <c r="AA113" i="30"/>
  <c r="AA112" i="30"/>
  <c r="Y113" i="30"/>
  <c r="Y112" i="30"/>
  <c r="W113" i="30"/>
  <c r="W112" i="30"/>
  <c r="U113" i="30"/>
  <c r="U112" i="30"/>
  <c r="Q113" i="30"/>
  <c r="Q112" i="30"/>
  <c r="O113" i="30"/>
  <c r="O112" i="30"/>
  <c r="M113" i="30"/>
  <c r="M112" i="30"/>
  <c r="X113" i="30"/>
  <c r="X112" i="30"/>
  <c r="V112" i="30"/>
  <c r="T113" i="30"/>
  <c r="T112" i="30"/>
  <c r="P113" i="30"/>
  <c r="P112" i="30"/>
  <c r="N113" i="30"/>
  <c r="N112" i="30"/>
  <c r="L113" i="30"/>
  <c r="L112" i="30"/>
  <c r="K113" i="30"/>
  <c r="K112" i="30"/>
  <c r="J113" i="30"/>
  <c r="J112" i="30"/>
  <c r="W60" i="27"/>
  <c r="V60" i="27"/>
  <c r="O60" i="27"/>
  <c r="N60" i="27"/>
  <c r="W68" i="25"/>
  <c r="V68" i="25"/>
  <c r="O68" i="25"/>
  <c r="N68" i="25"/>
  <c r="W91" i="23"/>
  <c r="V91" i="23"/>
  <c r="O91" i="23"/>
  <c r="N91" i="23"/>
  <c r="O83" i="23"/>
  <c r="N83" i="23"/>
  <c r="K90" i="23"/>
  <c r="W59" i="27"/>
  <c r="U59" i="27"/>
  <c r="S59" i="27"/>
  <c r="Q59" i="27"/>
  <c r="O59" i="27"/>
  <c r="M59" i="27"/>
  <c r="K59" i="27"/>
  <c r="W52" i="27"/>
  <c r="V52" i="27"/>
  <c r="O52" i="27"/>
  <c r="N52" i="27"/>
  <c r="W51" i="27"/>
  <c r="V51" i="27"/>
  <c r="U51" i="27"/>
  <c r="T51" i="27"/>
  <c r="S51" i="27"/>
  <c r="R51" i="27"/>
  <c r="Q51" i="27"/>
  <c r="P51" i="27"/>
  <c r="O51" i="27"/>
  <c r="N51" i="27"/>
  <c r="M51" i="27"/>
  <c r="L51" i="27"/>
  <c r="K51" i="27"/>
  <c r="J51" i="27"/>
  <c r="W67" i="25"/>
  <c r="U67" i="25"/>
  <c r="Q67" i="25"/>
  <c r="O67" i="25"/>
  <c r="M67" i="25"/>
  <c r="K67" i="25"/>
  <c r="W60" i="25"/>
  <c r="V60" i="25"/>
  <c r="O60" i="25"/>
  <c r="N60" i="25"/>
  <c r="W59" i="25"/>
  <c r="V59" i="25"/>
  <c r="U59" i="25"/>
  <c r="T59" i="25"/>
  <c r="S59" i="25"/>
  <c r="R59" i="25"/>
  <c r="Q59" i="25"/>
  <c r="P59" i="25"/>
  <c r="O59" i="25"/>
  <c r="N59" i="25"/>
  <c r="M59" i="25"/>
  <c r="L59" i="25"/>
  <c r="K59" i="25"/>
  <c r="J59" i="25"/>
  <c r="W90" i="23"/>
  <c r="U90" i="23"/>
  <c r="S90" i="23"/>
  <c r="Q90" i="23"/>
  <c r="O90" i="23"/>
  <c r="M90" i="23"/>
  <c r="W83" i="23"/>
  <c r="V83" i="23"/>
  <c r="W82" i="23"/>
  <c r="V82" i="23"/>
  <c r="U82" i="23"/>
  <c r="T82" i="23"/>
  <c r="R82" i="23"/>
  <c r="Q82" i="23"/>
  <c r="P82" i="23"/>
  <c r="O82" i="23"/>
  <c r="N82" i="23"/>
  <c r="M82" i="23"/>
  <c r="L82" i="23"/>
  <c r="K82" i="23"/>
  <c r="J82" i="23"/>
  <c r="W67" i="11"/>
  <c r="U67" i="11"/>
  <c r="S67" i="11"/>
  <c r="Q67" i="11"/>
  <c r="O67" i="11"/>
  <c r="M67" i="11"/>
  <c r="K67" i="11"/>
  <c r="W60" i="11"/>
  <c r="V60" i="11"/>
  <c r="O60" i="11"/>
  <c r="N60" i="11"/>
  <c r="W59" i="11"/>
  <c r="V59" i="11"/>
  <c r="U59" i="11"/>
  <c r="T59" i="11"/>
  <c r="S59" i="11"/>
  <c r="R59" i="11"/>
  <c r="Q59" i="11"/>
  <c r="P59" i="11"/>
  <c r="O59" i="11"/>
  <c r="N59" i="11"/>
  <c r="M59" i="11"/>
  <c r="L59" i="11"/>
  <c r="K59" i="11"/>
  <c r="J59" i="11"/>
  <c r="V116" i="31"/>
  <c r="W115" i="31"/>
  <c r="V115" i="31"/>
  <c r="V113" i="31"/>
  <c r="W112" i="31"/>
  <c r="V112" i="31"/>
  <c r="W111" i="31"/>
  <c r="V111" i="31"/>
  <c r="W110" i="31"/>
  <c r="V110" i="31"/>
  <c r="W109" i="31"/>
  <c r="V109" i="31"/>
  <c r="O109" i="31"/>
  <c r="O110" i="31"/>
  <c r="O111" i="31"/>
  <c r="O112" i="31"/>
  <c r="O113" i="31"/>
  <c r="O115" i="31"/>
  <c r="O116" i="31"/>
  <c r="N115" i="31"/>
  <c r="N113" i="31"/>
  <c r="N112" i="31"/>
  <c r="N110" i="31"/>
  <c r="N109" i="31"/>
  <c r="K105" i="31"/>
  <c r="L105" i="31"/>
  <c r="M105" i="31"/>
  <c r="N105" i="31"/>
  <c r="O105" i="31"/>
  <c r="P105" i="31"/>
  <c r="Q105" i="31"/>
  <c r="R105" i="31"/>
  <c r="S105" i="31"/>
  <c r="T105" i="31"/>
  <c r="U105" i="31"/>
  <c r="V105" i="31"/>
  <c r="W105" i="31"/>
  <c r="J105" i="31"/>
  <c r="AP118" i="30"/>
  <c r="AO118" i="30"/>
  <c r="Y118" i="30"/>
  <c r="X118" i="30"/>
  <c r="AL110" i="30"/>
  <c r="AL104" i="30"/>
  <c r="AK104" i="30"/>
  <c r="AP109" i="30"/>
  <c r="AP108" i="30"/>
  <c r="AP107" i="30"/>
  <c r="AP106" i="30"/>
  <c r="AP105" i="30"/>
  <c r="AP103" i="30"/>
  <c r="AP102" i="30"/>
  <c r="AP101" i="30"/>
  <c r="AP100" i="30"/>
  <c r="AP91" i="30"/>
  <c r="AP86" i="30"/>
  <c r="AO103" i="30"/>
  <c r="AO102" i="30"/>
  <c r="AO101" i="30"/>
  <c r="AO100" i="30"/>
  <c r="AO91" i="30"/>
  <c r="AO86" i="30"/>
  <c r="U110" i="30"/>
  <c r="U104" i="30"/>
  <c r="T104" i="30"/>
  <c r="Y109" i="30"/>
  <c r="Y108" i="30"/>
  <c r="Y107" i="30"/>
  <c r="Y106" i="30"/>
  <c r="Y105" i="30"/>
  <c r="Y104" i="30"/>
  <c r="Y103" i="30"/>
  <c r="Y102" i="30"/>
  <c r="Y101" i="30"/>
  <c r="Y100" i="30"/>
  <c r="Y99" i="30"/>
  <c r="Y91" i="30"/>
  <c r="Y86" i="30"/>
  <c r="X105" i="30"/>
  <c r="X104" i="30"/>
  <c r="X103" i="30"/>
  <c r="X102" i="30"/>
  <c r="X101" i="30"/>
  <c r="X100" i="30"/>
  <c r="X99" i="30"/>
  <c r="X91" i="30"/>
  <c r="X86" i="30"/>
  <c r="H52" i="32" l="1"/>
  <c r="V113" i="30"/>
  <c r="AL60" i="27" l="1"/>
  <c r="AK60" i="27"/>
  <c r="AD60" i="27"/>
  <c r="AC60" i="27"/>
  <c r="AL59" i="27"/>
  <c r="AJ59" i="27"/>
  <c r="AH59" i="27"/>
  <c r="AF59" i="27"/>
  <c r="AD59" i="27"/>
  <c r="AB59" i="27"/>
  <c r="Z59" i="27"/>
  <c r="AL56" i="27"/>
  <c r="AK56" i="27"/>
  <c r="AD56" i="27"/>
  <c r="AC56" i="27"/>
  <c r="W56" i="27"/>
  <c r="V56" i="27"/>
  <c r="O56" i="27"/>
  <c r="N56" i="27"/>
  <c r="AL55" i="27"/>
  <c r="AK55" i="27"/>
  <c r="AJ55" i="27"/>
  <c r="AI55" i="27"/>
  <c r="AD55" i="27"/>
  <c r="AC55" i="27"/>
  <c r="W55" i="27"/>
  <c r="V55" i="27"/>
  <c r="U55" i="27"/>
  <c r="T55" i="27"/>
  <c r="O55" i="27"/>
  <c r="N55" i="27"/>
  <c r="AL54" i="27"/>
  <c r="AK54" i="27"/>
  <c r="AJ54" i="27"/>
  <c r="AI54" i="27"/>
  <c r="AD54" i="27"/>
  <c r="AC54" i="27"/>
  <c r="W54" i="27"/>
  <c r="V54" i="27"/>
  <c r="U54" i="27"/>
  <c r="T54" i="27"/>
  <c r="O54" i="27"/>
  <c r="N54" i="27"/>
  <c r="AK52" i="27"/>
  <c r="AD52" i="27"/>
  <c r="AC52" i="27"/>
  <c r="AL51" i="27"/>
  <c r="AK51" i="27"/>
  <c r="AJ51" i="27"/>
  <c r="AI51" i="27"/>
  <c r="AH51" i="27"/>
  <c r="AG51" i="27"/>
  <c r="AF51" i="27"/>
  <c r="AE51" i="27"/>
  <c r="AD51" i="27"/>
  <c r="AC51" i="27"/>
  <c r="AB51" i="27"/>
  <c r="AA51" i="27"/>
  <c r="Z51" i="27"/>
  <c r="Y51" i="27"/>
  <c r="AL48" i="27"/>
  <c r="AK48" i="27"/>
  <c r="AJ48" i="27"/>
  <c r="AI48" i="27"/>
  <c r="AH48" i="27"/>
  <c r="AG48" i="27"/>
  <c r="AF48" i="27"/>
  <c r="AE48" i="27"/>
  <c r="AD48" i="27"/>
  <c r="AC48" i="27"/>
  <c r="AB48" i="27"/>
  <c r="AA48" i="27"/>
  <c r="Z48" i="27"/>
  <c r="Y48" i="27"/>
  <c r="W48" i="27"/>
  <c r="V48" i="27"/>
  <c r="U48" i="27"/>
  <c r="T48" i="27"/>
  <c r="S48" i="27"/>
  <c r="R48" i="27"/>
  <c r="Q48" i="27"/>
  <c r="P48" i="27"/>
  <c r="O48" i="27"/>
  <c r="N48" i="27"/>
  <c r="M48" i="27"/>
  <c r="L48" i="27"/>
  <c r="K48" i="27"/>
  <c r="J48" i="27"/>
  <c r="AH45" i="27"/>
  <c r="AG45" i="27"/>
  <c r="AF45" i="27"/>
  <c r="AE45" i="27"/>
  <c r="AB45" i="27"/>
  <c r="AA45" i="27"/>
  <c r="Z45" i="27"/>
  <c r="Y45" i="27"/>
  <c r="S45" i="27"/>
  <c r="R45" i="27"/>
  <c r="Q45" i="27"/>
  <c r="P45" i="27"/>
  <c r="M45" i="27"/>
  <c r="L45" i="27"/>
  <c r="K45" i="27"/>
  <c r="J45" i="27"/>
  <c r="BA23" i="27"/>
  <c r="AZ23" i="27"/>
  <c r="AY23" i="27"/>
  <c r="AX23" i="27"/>
  <c r="AV23" i="27"/>
  <c r="AT23" i="27"/>
  <c r="AR23" i="27"/>
  <c r="AQ23" i="27"/>
  <c r="AP23" i="27"/>
  <c r="AO23" i="27"/>
  <c r="BE21" i="27"/>
  <c r="BD21" i="27"/>
  <c r="BC21" i="27"/>
  <c r="BB21" i="27"/>
  <c r="BA21" i="27"/>
  <c r="AZ21" i="27"/>
  <c r="AY21" i="27"/>
  <c r="AX21" i="27"/>
  <c r="AV21" i="27"/>
  <c r="AT21" i="27"/>
  <c r="AR21" i="27"/>
  <c r="AQ21" i="27"/>
  <c r="AP21" i="27"/>
  <c r="AO21" i="27"/>
  <c r="BA19" i="27"/>
  <c r="AY19" i="27"/>
  <c r="AX19" i="27"/>
  <c r="AV19" i="27"/>
  <c r="AT19" i="27"/>
  <c r="AR19" i="27"/>
  <c r="AQ19" i="27"/>
  <c r="AP19" i="27"/>
  <c r="AO19" i="27"/>
  <c r="BE17" i="27"/>
  <c r="BD17" i="27"/>
  <c r="BC17" i="27"/>
  <c r="BB17" i="27"/>
  <c r="BA17" i="27"/>
  <c r="AZ17" i="27"/>
  <c r="AY17" i="27"/>
  <c r="AX17" i="27"/>
  <c r="AV17" i="27"/>
  <c r="AR17" i="27"/>
  <c r="AQ17" i="27"/>
  <c r="AP17" i="27"/>
  <c r="AO17" i="27"/>
  <c r="BE15" i="27"/>
  <c r="BD15" i="27"/>
  <c r="BC15" i="27"/>
  <c r="BB15" i="27"/>
  <c r="BA15" i="27"/>
  <c r="AZ15" i="27"/>
  <c r="AY15" i="27"/>
  <c r="AX15" i="27"/>
  <c r="AV15" i="27"/>
  <c r="AT15" i="27"/>
  <c r="AR15" i="27"/>
  <c r="AQ15" i="27"/>
  <c r="AP15" i="27"/>
  <c r="AO15" i="27"/>
  <c r="BE13" i="27"/>
  <c r="BD13" i="27"/>
  <c r="BC13" i="27"/>
  <c r="BB13" i="27"/>
  <c r="BA13" i="27"/>
  <c r="AZ13" i="27"/>
  <c r="AY13" i="27"/>
  <c r="AX13" i="27"/>
  <c r="AV13" i="27"/>
  <c r="AT13" i="27"/>
  <c r="AR13" i="27"/>
  <c r="AQ13" i="27"/>
  <c r="AP13" i="27"/>
  <c r="AO13" i="27"/>
  <c r="BE11" i="27"/>
  <c r="BD11" i="27"/>
  <c r="BC11" i="27"/>
  <c r="BB11" i="27"/>
  <c r="BA11" i="27"/>
  <c r="AZ11" i="27"/>
  <c r="AY11" i="27"/>
  <c r="AX11" i="27"/>
  <c r="AV11" i="27"/>
  <c r="AT11" i="27"/>
  <c r="AR11" i="27"/>
  <c r="AQ11" i="27"/>
  <c r="AP11" i="27"/>
  <c r="AO11" i="27"/>
  <c r="BA9" i="27"/>
  <c r="AY9" i="27"/>
  <c r="AX9" i="27"/>
  <c r="AV9" i="27"/>
  <c r="AT9" i="27"/>
  <c r="AR9" i="27"/>
  <c r="AQ9" i="27"/>
  <c r="AP9" i="27"/>
  <c r="AO9" i="27"/>
  <c r="U49" i="26"/>
  <c r="T49" i="26"/>
  <c r="R49" i="26"/>
  <c r="Q49" i="26"/>
  <c r="P49" i="26"/>
  <c r="O49" i="26"/>
  <c r="N49" i="26"/>
  <c r="AL68" i="25"/>
  <c r="AK68" i="25"/>
  <c r="AD68" i="25"/>
  <c r="AC68" i="25"/>
  <c r="AL67" i="25"/>
  <c r="AJ67" i="25"/>
  <c r="AH67" i="25"/>
  <c r="AF67" i="25"/>
  <c r="AD67" i="25"/>
  <c r="AB67" i="25"/>
  <c r="Z67" i="25"/>
  <c r="AL64" i="25"/>
  <c r="AK64" i="25"/>
  <c r="AD64" i="25"/>
  <c r="AC64" i="25"/>
  <c r="W64" i="25"/>
  <c r="V64" i="25"/>
  <c r="O64" i="25"/>
  <c r="N64" i="25"/>
  <c r="AL63" i="25"/>
  <c r="AK63" i="25"/>
  <c r="AJ63" i="25"/>
  <c r="AI63" i="25"/>
  <c r="AD63" i="25"/>
  <c r="AC63" i="25"/>
  <c r="W63" i="25"/>
  <c r="V63" i="25"/>
  <c r="U63" i="25"/>
  <c r="T63" i="25"/>
  <c r="O63" i="25"/>
  <c r="N63" i="25"/>
  <c r="AL62" i="25"/>
  <c r="AK62" i="25"/>
  <c r="AJ62" i="25"/>
  <c r="AI62" i="25"/>
  <c r="AD62" i="25"/>
  <c r="AC62" i="25"/>
  <c r="W62" i="25"/>
  <c r="V62" i="25"/>
  <c r="U62" i="25"/>
  <c r="T62" i="25"/>
  <c r="O62" i="25"/>
  <c r="N62" i="25"/>
  <c r="AL60" i="25"/>
  <c r="AK60" i="25"/>
  <c r="AD60" i="25"/>
  <c r="AC60" i="25"/>
  <c r="AL59" i="25"/>
  <c r="AK59" i="25"/>
  <c r="AJ59" i="25"/>
  <c r="AI59" i="25"/>
  <c r="AH59" i="25"/>
  <c r="AG59" i="25"/>
  <c r="AF59" i="25"/>
  <c r="AE59" i="25"/>
  <c r="AD59" i="25"/>
  <c r="AC59" i="25"/>
  <c r="AB59" i="25"/>
  <c r="AA59" i="25"/>
  <c r="Z59" i="25"/>
  <c r="Y59" i="25"/>
  <c r="AL56" i="25"/>
  <c r="AK56" i="25"/>
  <c r="AJ56" i="25"/>
  <c r="AI56" i="25"/>
  <c r="AH56" i="25"/>
  <c r="AG56" i="25"/>
  <c r="AF56" i="25"/>
  <c r="AE56" i="25"/>
  <c r="AD56" i="25"/>
  <c r="AC56" i="25"/>
  <c r="AB56" i="25"/>
  <c r="AA56" i="25"/>
  <c r="Z56" i="25"/>
  <c r="Y56" i="25"/>
  <c r="W56" i="25"/>
  <c r="V56" i="25"/>
  <c r="U56" i="25"/>
  <c r="T56" i="25"/>
  <c r="R56" i="25"/>
  <c r="Q56" i="25"/>
  <c r="P56" i="25"/>
  <c r="O56" i="25"/>
  <c r="N56" i="25"/>
  <c r="M56" i="25"/>
  <c r="L56" i="25"/>
  <c r="K56" i="25"/>
  <c r="J56" i="25"/>
  <c r="AL55" i="25"/>
  <c r="AK55" i="25"/>
  <c r="AJ55" i="25"/>
  <c r="AI55" i="25"/>
  <c r="AH55" i="25"/>
  <c r="AG55" i="25"/>
  <c r="AF55" i="25"/>
  <c r="AE55" i="25"/>
  <c r="AD55" i="25"/>
  <c r="AC55" i="25"/>
  <c r="AB55" i="25"/>
  <c r="AA55" i="25"/>
  <c r="Z55" i="25"/>
  <c r="Y55" i="25"/>
  <c r="W55" i="25"/>
  <c r="V55" i="25"/>
  <c r="U55" i="25"/>
  <c r="T55" i="25"/>
  <c r="R55" i="25"/>
  <c r="Q55" i="25"/>
  <c r="P55" i="25"/>
  <c r="O55" i="25"/>
  <c r="N55" i="25"/>
  <c r="M55" i="25"/>
  <c r="L55" i="25"/>
  <c r="K55" i="25"/>
  <c r="J55" i="25"/>
  <c r="AL54" i="25"/>
  <c r="AK54" i="25"/>
  <c r="AJ54" i="25"/>
  <c r="AI54" i="25"/>
  <c r="AH54" i="25"/>
  <c r="AG54" i="25"/>
  <c r="AF54" i="25"/>
  <c r="AE54" i="25"/>
  <c r="AD54" i="25"/>
  <c r="AC54" i="25"/>
  <c r="AB54" i="25"/>
  <c r="AA54" i="25"/>
  <c r="Z54" i="25"/>
  <c r="Y54" i="25"/>
  <c r="W54" i="25"/>
  <c r="V54" i="25"/>
  <c r="U54" i="25"/>
  <c r="T54" i="25"/>
  <c r="R54" i="25"/>
  <c r="Q54" i="25"/>
  <c r="P54" i="25"/>
  <c r="O54" i="25"/>
  <c r="N54" i="25"/>
  <c r="M54" i="25"/>
  <c r="L54" i="25"/>
  <c r="K54" i="25"/>
  <c r="J54" i="25"/>
  <c r="AH51" i="25"/>
  <c r="AG51" i="25"/>
  <c r="AF51" i="25"/>
  <c r="AE51" i="25"/>
  <c r="AB51" i="25"/>
  <c r="AA51" i="25"/>
  <c r="Z51" i="25"/>
  <c r="Y51" i="25"/>
  <c r="R51" i="25"/>
  <c r="Q51" i="25"/>
  <c r="P51" i="25"/>
  <c r="M51" i="25"/>
  <c r="L51" i="25"/>
  <c r="K51" i="25"/>
  <c r="J51" i="25"/>
  <c r="BA29" i="25"/>
  <c r="AZ29" i="25"/>
  <c r="AY29" i="25"/>
  <c r="AX29" i="25"/>
  <c r="AV29" i="25"/>
  <c r="AT29" i="25"/>
  <c r="AR29" i="25"/>
  <c r="AQ29" i="25"/>
  <c r="AP29" i="25"/>
  <c r="AO29" i="25"/>
  <c r="BA27" i="25"/>
  <c r="AZ27" i="25"/>
  <c r="AY27" i="25"/>
  <c r="AX27" i="25"/>
  <c r="AV27" i="25"/>
  <c r="AT27" i="25"/>
  <c r="AR27" i="25"/>
  <c r="AQ27" i="25"/>
  <c r="AP27" i="25"/>
  <c r="AO27" i="25"/>
  <c r="BA25" i="25"/>
  <c r="AZ25" i="25"/>
  <c r="AY25" i="25"/>
  <c r="AX25" i="25"/>
  <c r="AV25" i="25"/>
  <c r="AT25" i="25"/>
  <c r="AR25" i="25"/>
  <c r="AQ25" i="25"/>
  <c r="AP25" i="25"/>
  <c r="AO25" i="25"/>
  <c r="BA23" i="25"/>
  <c r="AZ23" i="25"/>
  <c r="AY23" i="25"/>
  <c r="AX23" i="25"/>
  <c r="AV23" i="25"/>
  <c r="AT23" i="25"/>
  <c r="AR23" i="25"/>
  <c r="AQ23" i="25"/>
  <c r="AP23" i="25"/>
  <c r="AO23" i="25"/>
  <c r="BA21" i="25"/>
  <c r="AZ21" i="25"/>
  <c r="AY21" i="25"/>
  <c r="AX21" i="25"/>
  <c r="AV21" i="25"/>
  <c r="AT21" i="25"/>
  <c r="AR21" i="25"/>
  <c r="AQ21" i="25"/>
  <c r="AP21" i="25"/>
  <c r="AO21" i="25"/>
  <c r="BA19" i="25"/>
  <c r="AZ19" i="25"/>
  <c r="AY19" i="25"/>
  <c r="AX19" i="25"/>
  <c r="AV19" i="25"/>
  <c r="AT19" i="25"/>
  <c r="AR19" i="25"/>
  <c r="AQ19" i="25"/>
  <c r="AP19" i="25"/>
  <c r="AO19" i="25"/>
  <c r="BA17" i="25"/>
  <c r="AZ17" i="25"/>
  <c r="AY17" i="25"/>
  <c r="AX17" i="25"/>
  <c r="AV17" i="25"/>
  <c r="AT17" i="25"/>
  <c r="AR17" i="25"/>
  <c r="AQ17" i="25"/>
  <c r="AP17" i="25"/>
  <c r="AO17" i="25"/>
  <c r="BA15" i="25"/>
  <c r="AZ15" i="25"/>
  <c r="AY15" i="25"/>
  <c r="AX15" i="25"/>
  <c r="AV15" i="25"/>
  <c r="AT15" i="25"/>
  <c r="AR15" i="25"/>
  <c r="AQ15" i="25"/>
  <c r="AP15" i="25"/>
  <c r="AO15" i="25"/>
  <c r="BA13" i="25"/>
  <c r="AZ13" i="25"/>
  <c r="AY13" i="25"/>
  <c r="AX13" i="25"/>
  <c r="AV13" i="25"/>
  <c r="AT13" i="25"/>
  <c r="AR13" i="25"/>
  <c r="AQ13" i="25"/>
  <c r="AP13" i="25"/>
  <c r="AO13" i="25"/>
  <c r="BE11" i="25"/>
  <c r="BD11" i="25"/>
  <c r="BC11" i="25"/>
  <c r="BB11" i="25"/>
  <c r="BA11" i="25"/>
  <c r="AZ11" i="25"/>
  <c r="AY11" i="25"/>
  <c r="AX11" i="25"/>
  <c r="AV11" i="25"/>
  <c r="AT11" i="25"/>
  <c r="AR11" i="25"/>
  <c r="AQ11" i="25"/>
  <c r="AP11" i="25"/>
  <c r="AO11" i="25"/>
  <c r="BA9" i="25"/>
  <c r="AZ9" i="25"/>
  <c r="AY9" i="25"/>
  <c r="AX9" i="25"/>
  <c r="AV9" i="25"/>
  <c r="AT9" i="25"/>
  <c r="AR9" i="25"/>
  <c r="AQ9" i="25"/>
  <c r="AP9" i="25"/>
  <c r="AO9" i="25"/>
  <c r="U79" i="24"/>
  <c r="T79" i="24"/>
  <c r="R79" i="24"/>
  <c r="Q79" i="24"/>
  <c r="P79" i="24"/>
  <c r="O79" i="24"/>
  <c r="N79" i="24"/>
  <c r="M79" i="24"/>
  <c r="L79" i="24"/>
  <c r="K79" i="24"/>
  <c r="J79" i="24"/>
  <c r="U78" i="24"/>
  <c r="T78" i="24"/>
  <c r="R78" i="24"/>
  <c r="P78" i="24"/>
  <c r="O78" i="24"/>
  <c r="N78" i="24"/>
  <c r="M78" i="24"/>
  <c r="L78" i="24"/>
  <c r="K78" i="24"/>
  <c r="J78" i="24"/>
  <c r="T77" i="24"/>
  <c r="Q77" i="24"/>
  <c r="P77" i="24"/>
  <c r="O77" i="24"/>
  <c r="N77" i="24"/>
  <c r="M77" i="24"/>
  <c r="L77" i="24"/>
  <c r="K77" i="24"/>
  <c r="J77" i="24"/>
  <c r="U75" i="24"/>
  <c r="T75" i="24"/>
  <c r="R75" i="24"/>
  <c r="Q75" i="24"/>
  <c r="P75" i="24"/>
  <c r="O75" i="24"/>
  <c r="N75" i="24"/>
  <c r="M75" i="24"/>
  <c r="L75" i="24"/>
  <c r="K75" i="24"/>
  <c r="J75" i="24"/>
  <c r="U74" i="24"/>
  <c r="T74" i="24"/>
  <c r="R74" i="24"/>
  <c r="P74" i="24"/>
  <c r="O74" i="24"/>
  <c r="N74" i="24"/>
  <c r="M74" i="24"/>
  <c r="L74" i="24"/>
  <c r="K74" i="24"/>
  <c r="J74" i="24"/>
  <c r="AL91" i="23"/>
  <c r="AK91" i="23"/>
  <c r="AD91" i="23"/>
  <c r="AC91" i="23"/>
  <c r="AL90" i="23"/>
  <c r="AJ90" i="23"/>
  <c r="AH90" i="23"/>
  <c r="AF90" i="23"/>
  <c r="AD90" i="23"/>
  <c r="AB90" i="23"/>
  <c r="Z90" i="23"/>
  <c r="AL87" i="23"/>
  <c r="AK87" i="23"/>
  <c r="AD87" i="23"/>
  <c r="AC87" i="23"/>
  <c r="W87" i="23"/>
  <c r="V87" i="23"/>
  <c r="O87" i="23"/>
  <c r="N87" i="23"/>
  <c r="AL86" i="23"/>
  <c r="AK86" i="23"/>
  <c r="AJ86" i="23"/>
  <c r="AI86" i="23"/>
  <c r="AD86" i="23"/>
  <c r="AC86" i="23"/>
  <c r="W86" i="23"/>
  <c r="V86" i="23"/>
  <c r="U86" i="23"/>
  <c r="T86" i="23"/>
  <c r="O86" i="23"/>
  <c r="N86" i="23"/>
  <c r="AL85" i="23"/>
  <c r="AK85" i="23"/>
  <c r="AJ85" i="23"/>
  <c r="AI85" i="23"/>
  <c r="AD85" i="23"/>
  <c r="AC85" i="23"/>
  <c r="W85" i="23"/>
  <c r="V85" i="23"/>
  <c r="U85" i="23"/>
  <c r="T85" i="23"/>
  <c r="O85" i="23"/>
  <c r="N85" i="23"/>
  <c r="AL83" i="23"/>
  <c r="AK83" i="23"/>
  <c r="AD83" i="23"/>
  <c r="AC83" i="23"/>
  <c r="AL82" i="23"/>
  <c r="AK82" i="23"/>
  <c r="AJ82" i="23"/>
  <c r="AI82" i="23"/>
  <c r="AH82" i="23"/>
  <c r="AG82" i="23"/>
  <c r="AF82" i="23"/>
  <c r="AE82" i="23"/>
  <c r="AD82" i="23"/>
  <c r="AC82" i="23"/>
  <c r="AB82" i="23"/>
  <c r="AA82" i="23"/>
  <c r="Z82" i="23"/>
  <c r="Y82" i="23"/>
  <c r="AK79" i="23"/>
  <c r="AJ79" i="23"/>
  <c r="AI79" i="23"/>
  <c r="AH79" i="23"/>
  <c r="AG79" i="23"/>
  <c r="AF79" i="23"/>
  <c r="AE79" i="23"/>
  <c r="AD79" i="23"/>
  <c r="AC79" i="23"/>
  <c r="AB79" i="23"/>
  <c r="AA79" i="23"/>
  <c r="Z79" i="23"/>
  <c r="Y79" i="23"/>
  <c r="V79" i="23"/>
  <c r="U79" i="23"/>
  <c r="T79" i="23"/>
  <c r="R79" i="23"/>
  <c r="Q79" i="23"/>
  <c r="P79" i="23"/>
  <c r="O79" i="23"/>
  <c r="N79" i="23"/>
  <c r="M79" i="23"/>
  <c r="L79" i="23"/>
  <c r="K79" i="23"/>
  <c r="J79" i="23"/>
  <c r="AL78" i="23"/>
  <c r="AK78" i="23"/>
  <c r="AJ78" i="23"/>
  <c r="AI78" i="23"/>
  <c r="AH78" i="23"/>
  <c r="AG78" i="23"/>
  <c r="AF78" i="23"/>
  <c r="AE78" i="23"/>
  <c r="AD78" i="23"/>
  <c r="AC78" i="23"/>
  <c r="AB78" i="23"/>
  <c r="AA78" i="23"/>
  <c r="Z78" i="23"/>
  <c r="Y78" i="23"/>
  <c r="X78" i="23"/>
  <c r="W78" i="23"/>
  <c r="V78" i="23"/>
  <c r="U78" i="23"/>
  <c r="T78" i="23"/>
  <c r="Q78" i="23"/>
  <c r="P78" i="23"/>
  <c r="O78" i="23"/>
  <c r="N78" i="23"/>
  <c r="M78" i="23"/>
  <c r="L78" i="23"/>
  <c r="K78" i="23"/>
  <c r="J78" i="23"/>
  <c r="AL77" i="23"/>
  <c r="AK77" i="23"/>
  <c r="AJ77" i="23"/>
  <c r="AI77" i="23"/>
  <c r="AH77" i="23"/>
  <c r="AG77" i="23"/>
  <c r="AD77" i="23"/>
  <c r="AC77" i="23"/>
  <c r="AB77" i="23"/>
  <c r="AA77" i="23"/>
  <c r="Z77" i="23"/>
  <c r="Y77" i="23"/>
  <c r="W77" i="23"/>
  <c r="V77" i="23"/>
  <c r="U77" i="23"/>
  <c r="T77" i="23"/>
  <c r="R77" i="23"/>
  <c r="Q77" i="23"/>
  <c r="P77" i="23"/>
  <c r="O77" i="23"/>
  <c r="N77" i="23"/>
  <c r="M77" i="23"/>
  <c r="L77" i="23"/>
  <c r="K77" i="23"/>
  <c r="J77" i="23"/>
  <c r="AL76" i="23"/>
  <c r="AK76" i="23"/>
  <c r="AJ76" i="23"/>
  <c r="AI76" i="23"/>
  <c r="AH76" i="23"/>
  <c r="AG76" i="23"/>
  <c r="AF76" i="23"/>
  <c r="AE76" i="23"/>
  <c r="AD76" i="23"/>
  <c r="AC76" i="23"/>
  <c r="AB76" i="23"/>
  <c r="AA76" i="23"/>
  <c r="Z76" i="23"/>
  <c r="Y76" i="23"/>
  <c r="W76" i="23"/>
  <c r="V76" i="23"/>
  <c r="U76" i="23"/>
  <c r="T76" i="23"/>
  <c r="R76" i="23"/>
  <c r="Q76" i="23"/>
  <c r="P76" i="23"/>
  <c r="O76" i="23"/>
  <c r="N76" i="23"/>
  <c r="M76" i="23"/>
  <c r="L76" i="23"/>
  <c r="K76" i="23"/>
  <c r="J76" i="23"/>
  <c r="BA44" i="23"/>
  <c r="AZ44" i="23"/>
  <c r="AY44" i="23"/>
  <c r="AX44" i="23"/>
  <c r="AV44" i="23"/>
  <c r="AT44" i="23"/>
  <c r="AR44" i="23"/>
  <c r="AQ44" i="23"/>
  <c r="AP44" i="23"/>
  <c r="AO44" i="23"/>
  <c r="BA43" i="23"/>
  <c r="AZ43" i="23"/>
  <c r="AY43" i="23"/>
  <c r="AX43" i="23"/>
  <c r="AV43" i="23"/>
  <c r="AT43" i="23"/>
  <c r="AR43" i="23"/>
  <c r="AQ43" i="23"/>
  <c r="AP43" i="23"/>
  <c r="AO43" i="23"/>
  <c r="BA42" i="23"/>
  <c r="AZ42" i="23"/>
  <c r="AY42" i="23"/>
  <c r="AX42" i="23"/>
  <c r="AV42" i="23"/>
  <c r="AT42" i="23"/>
  <c r="AR42" i="23"/>
  <c r="AQ42" i="23"/>
  <c r="AP42" i="23"/>
  <c r="AO42" i="23"/>
  <c r="BA41" i="23"/>
  <c r="AZ41" i="23"/>
  <c r="AY41" i="23"/>
  <c r="AX41" i="23"/>
  <c r="AV41" i="23"/>
  <c r="AT41" i="23"/>
  <c r="AR41" i="23"/>
  <c r="AQ41" i="23"/>
  <c r="AP41" i="23"/>
  <c r="AO41" i="23"/>
  <c r="BA40" i="23"/>
  <c r="AZ40" i="23"/>
  <c r="AY40" i="23"/>
  <c r="AX40" i="23"/>
  <c r="AV40" i="23"/>
  <c r="AT40" i="23"/>
  <c r="AR40" i="23"/>
  <c r="AQ40" i="23"/>
  <c r="AP40" i="23"/>
  <c r="AO40" i="23"/>
  <c r="BA39" i="23"/>
  <c r="AZ39" i="23"/>
  <c r="AY39" i="23"/>
  <c r="AX39" i="23"/>
  <c r="AV39" i="23"/>
  <c r="AT39" i="23"/>
  <c r="AR39" i="23"/>
  <c r="AQ39" i="23"/>
  <c r="AP39" i="23"/>
  <c r="AO39" i="23"/>
  <c r="BA38" i="23"/>
  <c r="AZ38" i="23"/>
  <c r="AY38" i="23"/>
  <c r="AX38" i="23"/>
  <c r="AV38" i="23"/>
  <c r="AT38" i="23"/>
  <c r="AR38" i="23"/>
  <c r="AQ38" i="23"/>
  <c r="AP38" i="23"/>
  <c r="AO38" i="23"/>
  <c r="BA37" i="23"/>
  <c r="AZ37" i="23"/>
  <c r="AY37" i="23"/>
  <c r="AX37" i="23"/>
  <c r="AV37" i="23"/>
  <c r="AT37" i="23"/>
  <c r="AR37" i="23"/>
  <c r="AQ37" i="23"/>
  <c r="AP37" i="23"/>
  <c r="AO37" i="23"/>
  <c r="BA36" i="23"/>
  <c r="AZ36" i="23"/>
  <c r="AY36" i="23"/>
  <c r="AX36" i="23"/>
  <c r="AV36" i="23"/>
  <c r="AT36" i="23"/>
  <c r="AR36" i="23"/>
  <c r="AQ36" i="23"/>
  <c r="AP36" i="23"/>
  <c r="AO36" i="23"/>
  <c r="BA35" i="23"/>
  <c r="AZ35" i="23"/>
  <c r="AY35" i="23"/>
  <c r="AX35" i="23"/>
  <c r="AV35" i="23"/>
  <c r="AT35" i="23"/>
  <c r="AR35" i="23"/>
  <c r="AQ35" i="23"/>
  <c r="AP35" i="23"/>
  <c r="AO35" i="23"/>
  <c r="BA34" i="23"/>
  <c r="AZ34" i="23"/>
  <c r="AV34" i="23"/>
  <c r="AT34" i="23"/>
  <c r="AR34" i="23"/>
  <c r="AQ34" i="23"/>
  <c r="AP34" i="23"/>
  <c r="AO34" i="23"/>
  <c r="BA33" i="23"/>
  <c r="AZ33" i="23"/>
  <c r="AY33" i="23"/>
  <c r="AX33" i="23"/>
  <c r="AV33" i="23"/>
  <c r="AT33" i="23"/>
  <c r="AR33" i="23"/>
  <c r="AQ33" i="23"/>
  <c r="AP33" i="23"/>
  <c r="AO33" i="23"/>
  <c r="BA32" i="23"/>
  <c r="AZ32" i="23"/>
  <c r="AY32" i="23"/>
  <c r="AX32" i="23"/>
  <c r="AV32" i="23"/>
  <c r="AT32" i="23"/>
  <c r="AR32" i="23"/>
  <c r="AQ32" i="23"/>
  <c r="AP32" i="23"/>
  <c r="AO32" i="23"/>
  <c r="BA31" i="23"/>
  <c r="AZ31" i="23"/>
  <c r="AY31" i="23"/>
  <c r="AX31" i="23"/>
  <c r="AV31" i="23"/>
  <c r="AT31" i="23"/>
  <c r="AR31" i="23"/>
  <c r="AQ31" i="23"/>
  <c r="AP31" i="23"/>
  <c r="AO31" i="23"/>
  <c r="BA30" i="23"/>
  <c r="AZ30" i="23"/>
  <c r="AY30" i="23"/>
  <c r="AX30" i="23"/>
  <c r="AV30" i="23"/>
  <c r="AT30" i="23"/>
  <c r="AR30" i="23"/>
  <c r="AQ30" i="23"/>
  <c r="AP30" i="23"/>
  <c r="AO30" i="23"/>
  <c r="BA26" i="23"/>
  <c r="AZ26" i="23"/>
  <c r="AY26" i="23"/>
  <c r="AX26" i="23"/>
  <c r="AV26" i="23"/>
  <c r="AT26" i="23"/>
  <c r="AR26" i="23"/>
  <c r="AQ26" i="23"/>
  <c r="AP26" i="23"/>
  <c r="AO26" i="23"/>
  <c r="BA24" i="23"/>
  <c r="AZ24" i="23"/>
  <c r="AY24" i="23"/>
  <c r="AX24" i="23"/>
  <c r="AV24" i="23"/>
  <c r="AT24" i="23"/>
  <c r="AR24" i="23"/>
  <c r="AQ24" i="23"/>
  <c r="AP24" i="23"/>
  <c r="AO24" i="23"/>
  <c r="BA22" i="23"/>
  <c r="AZ22" i="23"/>
  <c r="AY22" i="23"/>
  <c r="AX22" i="23"/>
  <c r="AV22" i="23"/>
  <c r="AT22" i="23"/>
  <c r="AR22" i="23"/>
  <c r="AQ22" i="23"/>
  <c r="AP22" i="23"/>
  <c r="AO22" i="23"/>
  <c r="BA20" i="23"/>
  <c r="AZ20" i="23"/>
  <c r="AY20" i="23"/>
  <c r="AX20" i="23"/>
  <c r="AV20" i="23"/>
  <c r="AT20" i="23"/>
  <c r="AR20" i="23"/>
  <c r="AQ20" i="23"/>
  <c r="AP20" i="23"/>
  <c r="AO20" i="23"/>
  <c r="BA18" i="23"/>
  <c r="AZ18" i="23"/>
  <c r="AY18" i="23"/>
  <c r="AX18" i="23"/>
  <c r="AV18" i="23"/>
  <c r="AT18" i="23"/>
  <c r="AR18" i="23"/>
  <c r="AQ18" i="23"/>
  <c r="AP18" i="23"/>
  <c r="AO18" i="23"/>
  <c r="BA16" i="23"/>
  <c r="AZ16" i="23"/>
  <c r="AY16" i="23"/>
  <c r="AX16" i="23"/>
  <c r="AV16" i="23"/>
  <c r="AT16" i="23"/>
  <c r="AR16" i="23"/>
  <c r="AQ16" i="23"/>
  <c r="AP16" i="23"/>
  <c r="AO16" i="23"/>
  <c r="BA14" i="23"/>
  <c r="AZ14" i="23"/>
  <c r="AY14" i="23"/>
  <c r="AX14" i="23"/>
  <c r="AV14" i="23"/>
  <c r="AT14" i="23"/>
  <c r="AR14" i="23"/>
  <c r="AQ14" i="23"/>
  <c r="AP14" i="23"/>
  <c r="AO14" i="23"/>
  <c r="BA12" i="23"/>
  <c r="AZ12" i="23"/>
  <c r="AY12" i="23"/>
  <c r="AX12" i="23"/>
  <c r="AV12" i="23"/>
  <c r="AT12" i="23"/>
  <c r="AR12" i="23"/>
  <c r="AQ12" i="23"/>
  <c r="AP12" i="23"/>
  <c r="AO12" i="23"/>
  <c r="BA10" i="23"/>
  <c r="AZ10" i="23"/>
  <c r="AY10" i="23"/>
  <c r="AV10" i="23"/>
  <c r="AT10" i="23"/>
  <c r="AR10" i="23"/>
  <c r="AQ10" i="23"/>
  <c r="AP10" i="23"/>
  <c r="AO10" i="23"/>
  <c r="U330" i="14"/>
  <c r="T330" i="14"/>
  <c r="R330" i="14"/>
  <c r="U329" i="14"/>
  <c r="T329" i="14"/>
  <c r="U323" i="14"/>
  <c r="T323" i="14"/>
  <c r="R323" i="14"/>
  <c r="U322" i="14"/>
  <c r="T322" i="14"/>
  <c r="R322" i="14"/>
  <c r="U321" i="14"/>
  <c r="T321" i="14"/>
  <c r="R321" i="14"/>
  <c r="U320" i="14"/>
  <c r="T320" i="14"/>
  <c r="R320" i="14"/>
  <c r="U319" i="14"/>
  <c r="T319" i="14"/>
  <c r="R319" i="14"/>
  <c r="U318" i="14"/>
  <c r="T318" i="14"/>
  <c r="R318" i="14"/>
  <c r="U316" i="14"/>
  <c r="T316" i="14"/>
  <c r="R316" i="14"/>
  <c r="U315" i="14"/>
  <c r="T315" i="14"/>
  <c r="R315" i="14"/>
  <c r="U314" i="14"/>
  <c r="T314" i="14"/>
  <c r="R314" i="14"/>
  <c r="U313" i="14"/>
  <c r="T313" i="14"/>
  <c r="R313" i="14"/>
  <c r="U311" i="14"/>
  <c r="T311" i="14"/>
  <c r="R311" i="14"/>
  <c r="U310" i="14"/>
  <c r="T310" i="14"/>
  <c r="R310" i="14"/>
  <c r="U309" i="14"/>
  <c r="T309" i="14"/>
  <c r="R309" i="14"/>
  <c r="U308" i="14"/>
  <c r="T308" i="14"/>
  <c r="R308" i="14"/>
  <c r="U307" i="14"/>
  <c r="T307" i="14"/>
  <c r="R307" i="14"/>
  <c r="U306" i="14"/>
  <c r="T306" i="14"/>
  <c r="R306" i="14"/>
  <c r="U305" i="14"/>
  <c r="T305" i="14"/>
  <c r="R305" i="14"/>
  <c r="U304" i="14"/>
  <c r="T304" i="14"/>
  <c r="R304" i="14"/>
  <c r="U302" i="14"/>
  <c r="T302" i="14"/>
  <c r="R302" i="14"/>
  <c r="U301" i="14"/>
  <c r="T301" i="14"/>
  <c r="R301" i="14"/>
  <c r="U300" i="14"/>
  <c r="T300" i="14"/>
  <c r="R300" i="14"/>
  <c r="U298" i="14"/>
  <c r="T298" i="14"/>
  <c r="R298" i="14"/>
  <c r="U297" i="14"/>
  <c r="T297" i="14"/>
  <c r="R297" i="14"/>
  <c r="U296" i="14"/>
  <c r="T296" i="14"/>
  <c r="R296" i="14"/>
  <c r="U294" i="14"/>
  <c r="R294" i="14"/>
  <c r="U293" i="14"/>
  <c r="T293" i="14"/>
  <c r="R293" i="14"/>
  <c r="U292" i="14"/>
  <c r="T292" i="14"/>
  <c r="R292" i="14"/>
  <c r="U291" i="14"/>
  <c r="T291" i="14"/>
  <c r="R291" i="14"/>
  <c r="U290" i="14"/>
  <c r="T290" i="14"/>
  <c r="R290" i="14"/>
  <c r="U288" i="14"/>
  <c r="T288" i="14"/>
  <c r="R288" i="14"/>
  <c r="U287" i="14"/>
  <c r="T287" i="14"/>
  <c r="R287" i="14"/>
  <c r="U286" i="14"/>
  <c r="R286" i="14"/>
  <c r="U285" i="14"/>
  <c r="T285" i="14"/>
  <c r="R285" i="14"/>
  <c r="U283" i="14"/>
  <c r="T283" i="14"/>
  <c r="R283" i="14"/>
  <c r="U282" i="14"/>
  <c r="T282" i="14"/>
  <c r="R282" i="14"/>
  <c r="U281" i="14"/>
  <c r="T281" i="14"/>
  <c r="R281" i="14"/>
  <c r="U278" i="14"/>
  <c r="T278" i="14"/>
  <c r="R278" i="14"/>
  <c r="U277" i="14"/>
  <c r="T277" i="14"/>
  <c r="R277" i="14"/>
  <c r="U276" i="14"/>
  <c r="R276" i="14"/>
  <c r="U275" i="14"/>
  <c r="T275" i="14"/>
  <c r="R275" i="14"/>
  <c r="U274" i="14"/>
  <c r="T274" i="14"/>
  <c r="R274" i="14"/>
  <c r="U273" i="14"/>
  <c r="T273" i="14"/>
  <c r="R273" i="14"/>
  <c r="U272" i="14"/>
  <c r="T272" i="14"/>
  <c r="R272" i="14"/>
  <c r="AL224" i="28"/>
  <c r="AK224" i="28"/>
  <c r="AJ224" i="28"/>
  <c r="AI224" i="28"/>
  <c r="AD224" i="28"/>
  <c r="AC224" i="28"/>
  <c r="W224" i="28"/>
  <c r="V224" i="28"/>
  <c r="U224" i="28"/>
  <c r="T224" i="28"/>
  <c r="S224" i="28"/>
  <c r="R224" i="28"/>
  <c r="Q224" i="28"/>
  <c r="P224" i="28"/>
  <c r="O224" i="28"/>
  <c r="N224" i="28"/>
  <c r="M224" i="28"/>
  <c r="L224" i="28"/>
  <c r="K224" i="28"/>
  <c r="J224" i="28"/>
  <c r="AL223" i="28"/>
  <c r="AK223" i="28"/>
  <c r="AJ223" i="28"/>
  <c r="AI223" i="28"/>
  <c r="AD223" i="28"/>
  <c r="AC223" i="28"/>
  <c r="W223" i="28"/>
  <c r="V223" i="28"/>
  <c r="U223" i="28"/>
  <c r="T223" i="28"/>
  <c r="S223" i="28"/>
  <c r="R223" i="28"/>
  <c r="Q223" i="28"/>
  <c r="P223" i="28"/>
  <c r="O223" i="28"/>
  <c r="N223" i="28"/>
  <c r="M223" i="28"/>
  <c r="L223" i="28"/>
  <c r="K223" i="28"/>
  <c r="J223" i="28"/>
  <c r="AL222" i="28"/>
  <c r="AK222" i="28"/>
  <c r="AJ222" i="28"/>
  <c r="AI222" i="28"/>
  <c r="AD222" i="28"/>
  <c r="AC222" i="28"/>
  <c r="W222" i="28"/>
  <c r="V222" i="28"/>
  <c r="U222" i="28"/>
  <c r="T222" i="28"/>
  <c r="S222" i="28"/>
  <c r="R222" i="28"/>
  <c r="Q222" i="28"/>
  <c r="P222" i="28"/>
  <c r="O222" i="28"/>
  <c r="N222" i="28"/>
  <c r="M222" i="28"/>
  <c r="L222" i="28"/>
  <c r="K222" i="28"/>
  <c r="J222" i="28"/>
  <c r="AL221" i="28"/>
  <c r="AK221" i="28"/>
  <c r="AJ221" i="28"/>
  <c r="AI221" i="28"/>
  <c r="AD221" i="28"/>
  <c r="AC221" i="28"/>
  <c r="W221" i="28"/>
  <c r="V221" i="28"/>
  <c r="U221" i="28"/>
  <c r="T221" i="28"/>
  <c r="S221" i="28"/>
  <c r="R221" i="28"/>
  <c r="Q221" i="28"/>
  <c r="P221" i="28"/>
  <c r="O221" i="28"/>
  <c r="N221" i="28"/>
  <c r="M221" i="28"/>
  <c r="L221" i="28"/>
  <c r="K221" i="28"/>
  <c r="J221" i="28"/>
  <c r="AL204" i="28"/>
  <c r="AK204" i="28"/>
  <c r="AJ204" i="28"/>
  <c r="AI204" i="28"/>
  <c r="AD204" i="28"/>
  <c r="AC204" i="28"/>
  <c r="W204" i="28"/>
  <c r="V204" i="28"/>
  <c r="U204" i="28"/>
  <c r="T204" i="28"/>
  <c r="S204" i="28"/>
  <c r="R204" i="28"/>
  <c r="Q204" i="28"/>
  <c r="P204" i="28"/>
  <c r="O204" i="28"/>
  <c r="N204" i="28"/>
  <c r="M204" i="28"/>
  <c r="L204" i="28"/>
  <c r="K204" i="28"/>
  <c r="J204" i="28"/>
  <c r="AL203" i="28"/>
  <c r="AK203" i="28"/>
  <c r="AJ203" i="28"/>
  <c r="AI203" i="28"/>
  <c r="AD203" i="28"/>
  <c r="AC203" i="28"/>
  <c r="W203" i="28"/>
  <c r="V203" i="28"/>
  <c r="U203" i="28"/>
  <c r="T203" i="28"/>
  <c r="S203" i="28"/>
  <c r="R203" i="28"/>
  <c r="Q203" i="28"/>
  <c r="P203" i="28"/>
  <c r="O203" i="28"/>
  <c r="N203" i="28"/>
  <c r="M203" i="28"/>
  <c r="L203" i="28"/>
  <c r="K203" i="28"/>
  <c r="J203" i="28"/>
  <c r="AL185" i="28"/>
  <c r="AK185" i="28"/>
  <c r="AJ185" i="28"/>
  <c r="AI185" i="28"/>
  <c r="AH185" i="28"/>
  <c r="AG185" i="28"/>
  <c r="AF185" i="28"/>
  <c r="AE185" i="28"/>
  <c r="AD185" i="28"/>
  <c r="AC185" i="28"/>
  <c r="AB185" i="28"/>
  <c r="AA185" i="28"/>
  <c r="Z185" i="28"/>
  <c r="Y185" i="28"/>
  <c r="W185" i="28"/>
  <c r="V185" i="28"/>
  <c r="U185" i="28"/>
  <c r="T185" i="28"/>
  <c r="S185" i="28"/>
  <c r="R185" i="28"/>
  <c r="Q185" i="28"/>
  <c r="P185" i="28"/>
  <c r="O185" i="28"/>
  <c r="N185" i="28"/>
  <c r="M185" i="28"/>
  <c r="L185" i="28"/>
  <c r="K185" i="28"/>
  <c r="J185" i="28"/>
  <c r="AL184" i="28"/>
  <c r="AK184" i="28"/>
  <c r="AJ184" i="28"/>
  <c r="AI184" i="28"/>
  <c r="AH184" i="28"/>
  <c r="AG184" i="28"/>
  <c r="AF184" i="28"/>
  <c r="AE184" i="28"/>
  <c r="AD184" i="28"/>
  <c r="AC184" i="28"/>
  <c r="AB184" i="28"/>
  <c r="AA184" i="28"/>
  <c r="Z184" i="28"/>
  <c r="Y184" i="28"/>
  <c r="W184" i="28"/>
  <c r="V184" i="28"/>
  <c r="U184" i="28"/>
  <c r="T184" i="28"/>
  <c r="S184" i="28"/>
  <c r="R184" i="28"/>
  <c r="Q184" i="28"/>
  <c r="P184" i="28"/>
  <c r="O184" i="28"/>
  <c r="N184" i="28"/>
  <c r="M184" i="28"/>
  <c r="L184" i="28"/>
  <c r="K184" i="28"/>
  <c r="J184" i="28"/>
  <c r="AL153" i="28"/>
  <c r="AK153" i="28"/>
  <c r="AJ153" i="28"/>
  <c r="AI153" i="28"/>
  <c r="AH153" i="28"/>
  <c r="AG153" i="28"/>
  <c r="AE153" i="28"/>
  <c r="AD153" i="28"/>
  <c r="AC153" i="28"/>
  <c r="AB153" i="28"/>
  <c r="AA153" i="28"/>
  <c r="Z153" i="28"/>
  <c r="Y153" i="28"/>
  <c r="W153" i="28"/>
  <c r="V153" i="28"/>
  <c r="U153" i="28"/>
  <c r="T153" i="28"/>
  <c r="R153" i="28"/>
  <c r="Q153" i="28"/>
  <c r="P153" i="28"/>
  <c r="O153" i="28"/>
  <c r="N153" i="28"/>
  <c r="M153" i="28"/>
  <c r="L153" i="28"/>
  <c r="K153" i="28"/>
  <c r="J153" i="28"/>
  <c r="AL152" i="28"/>
  <c r="AK152" i="28"/>
  <c r="AJ152" i="28"/>
  <c r="AI152" i="28"/>
  <c r="AH152" i="28"/>
  <c r="AG152" i="28"/>
  <c r="AF152" i="28"/>
  <c r="AE152" i="28"/>
  <c r="AD152" i="28"/>
  <c r="AC152" i="28"/>
  <c r="AB152" i="28"/>
  <c r="AA152" i="28"/>
  <c r="Z152" i="28"/>
  <c r="Y152" i="28"/>
  <c r="W152" i="28"/>
  <c r="V152" i="28"/>
  <c r="U152" i="28"/>
  <c r="T152" i="28"/>
  <c r="S152" i="28"/>
  <c r="R152" i="28"/>
  <c r="Q152" i="28"/>
  <c r="P152" i="28"/>
  <c r="O152" i="28"/>
  <c r="N152" i="28"/>
  <c r="M152" i="28"/>
  <c r="L152" i="28"/>
  <c r="K152" i="28"/>
  <c r="J152" i="28"/>
  <c r="AV132" i="28"/>
  <c r="AT132" i="28"/>
  <c r="AR132" i="28"/>
  <c r="AQ132" i="28"/>
  <c r="AP132" i="28"/>
  <c r="AO132" i="28"/>
  <c r="AV122" i="28"/>
  <c r="AT122" i="28"/>
  <c r="AR122" i="28"/>
  <c r="AQ122" i="28"/>
  <c r="AP122" i="28"/>
  <c r="AO122" i="28"/>
  <c r="AV121" i="28"/>
  <c r="AT121" i="28"/>
  <c r="AR121" i="28"/>
  <c r="AQ121" i="28"/>
  <c r="AP121" i="28"/>
  <c r="AO121" i="28"/>
  <c r="AV120" i="28"/>
  <c r="AT120" i="28"/>
  <c r="AR120" i="28"/>
  <c r="AQ120" i="28"/>
  <c r="AP120" i="28"/>
  <c r="AO120" i="28"/>
  <c r="AV119" i="28"/>
  <c r="AT119" i="28"/>
  <c r="AR119" i="28"/>
  <c r="AQ119" i="28"/>
  <c r="AP119" i="28"/>
  <c r="AO119" i="28"/>
  <c r="AV118" i="28"/>
  <c r="AT118" i="28"/>
  <c r="AR118" i="28"/>
  <c r="AQ118" i="28"/>
  <c r="AP118" i="28"/>
  <c r="AO118" i="28"/>
  <c r="AV114" i="28"/>
  <c r="AT114" i="28"/>
  <c r="AR114" i="28"/>
  <c r="AQ114" i="28"/>
  <c r="AP114" i="28"/>
  <c r="AO114" i="28"/>
  <c r="AV112" i="28"/>
  <c r="AT112" i="28"/>
  <c r="AR112" i="28"/>
  <c r="AQ112" i="28"/>
  <c r="AP112" i="28"/>
  <c r="AO112" i="28"/>
  <c r="AV110" i="28"/>
  <c r="AT110" i="28"/>
  <c r="AR110" i="28"/>
  <c r="AQ110" i="28"/>
  <c r="AP110" i="28"/>
  <c r="AO110" i="28"/>
  <c r="AV108" i="28"/>
  <c r="AT108" i="28"/>
  <c r="AR108" i="28"/>
  <c r="AQ108" i="28"/>
  <c r="AP108" i="28"/>
  <c r="AO108" i="28"/>
  <c r="AV106" i="28"/>
  <c r="AT106" i="28"/>
  <c r="AR106" i="28"/>
  <c r="AQ106" i="28"/>
  <c r="AP106" i="28"/>
  <c r="AO106" i="28"/>
  <c r="AV104" i="28"/>
  <c r="AT104" i="28"/>
  <c r="AR104" i="28"/>
  <c r="AQ104" i="28"/>
  <c r="AP104" i="28"/>
  <c r="AO104" i="28"/>
  <c r="AV102" i="28"/>
  <c r="AT102" i="28"/>
  <c r="AR102" i="28"/>
  <c r="AQ102" i="28"/>
  <c r="AP102" i="28"/>
  <c r="AO102" i="28"/>
  <c r="AV100" i="28"/>
  <c r="AT100" i="28"/>
  <c r="AR100" i="28"/>
  <c r="AQ100" i="28"/>
  <c r="AP100" i="28"/>
  <c r="AO100" i="28"/>
  <c r="AV98" i="28"/>
  <c r="AT98" i="28"/>
  <c r="AR98" i="28"/>
  <c r="AQ98" i="28"/>
  <c r="AP98" i="28"/>
  <c r="AO98" i="28"/>
  <c r="AV84" i="28"/>
  <c r="AT84" i="28"/>
  <c r="AR84" i="28"/>
  <c r="AQ84" i="28"/>
  <c r="AP84" i="28"/>
  <c r="AO84" i="28"/>
  <c r="AV82" i="28"/>
  <c r="AT82" i="28"/>
  <c r="AR82" i="28"/>
  <c r="AQ82" i="28"/>
  <c r="AP82" i="28"/>
  <c r="AO82" i="28"/>
  <c r="AV80" i="28"/>
  <c r="AT80" i="28"/>
  <c r="AR80" i="28"/>
  <c r="AQ80" i="28"/>
  <c r="AP80" i="28"/>
  <c r="AO80" i="28"/>
  <c r="AV78" i="28"/>
  <c r="AT78" i="28"/>
  <c r="AR78" i="28"/>
  <c r="AQ78" i="28"/>
  <c r="AP78" i="28"/>
  <c r="AO78" i="28"/>
  <c r="AV76" i="28"/>
  <c r="AT76" i="28"/>
  <c r="AR76" i="28"/>
  <c r="AQ76" i="28"/>
  <c r="AP76" i="28"/>
  <c r="AO76" i="28"/>
  <c r="AV74" i="28"/>
  <c r="AT74" i="28"/>
  <c r="AR74" i="28"/>
  <c r="AQ74" i="28"/>
  <c r="AP74" i="28"/>
  <c r="AO74" i="28"/>
  <c r="AV72" i="28"/>
  <c r="AT72" i="28"/>
  <c r="AR72" i="28"/>
  <c r="AQ72" i="28"/>
  <c r="AP72" i="28"/>
  <c r="AO72" i="28"/>
  <c r="AV70" i="28"/>
  <c r="AT70" i="28"/>
  <c r="AR70" i="28"/>
  <c r="AQ70" i="28"/>
  <c r="AP70" i="28"/>
  <c r="AO70" i="28"/>
  <c r="AV68" i="28"/>
  <c r="AT68" i="28"/>
  <c r="AR68" i="28"/>
  <c r="AQ68" i="28"/>
  <c r="AP68" i="28"/>
  <c r="AO68" i="28"/>
  <c r="BA56" i="28"/>
  <c r="AZ56" i="28"/>
  <c r="AY56" i="28"/>
  <c r="AX56" i="28"/>
  <c r="AV56" i="28"/>
  <c r="AT56" i="28"/>
  <c r="AR56" i="28"/>
  <c r="AQ56" i="28"/>
  <c r="AP56" i="28"/>
  <c r="AO56" i="28"/>
  <c r="BA54" i="28"/>
  <c r="AZ54" i="28"/>
  <c r="AY54" i="28"/>
  <c r="AX54" i="28"/>
  <c r="AV54" i="28"/>
  <c r="AT54" i="28"/>
  <c r="AR54" i="28"/>
  <c r="AQ54" i="28"/>
  <c r="AP54" i="28"/>
  <c r="AO54" i="28"/>
  <c r="BA52" i="28"/>
  <c r="AZ52" i="28"/>
  <c r="AY52" i="28"/>
  <c r="AX52" i="28"/>
  <c r="AV52" i="28"/>
  <c r="AT52" i="28"/>
  <c r="AR52" i="28"/>
  <c r="AQ52" i="28"/>
  <c r="AP52" i="28"/>
  <c r="AO52" i="28"/>
  <c r="BA50" i="28"/>
  <c r="AZ50" i="28"/>
  <c r="AY50" i="28"/>
  <c r="AX50" i="28"/>
  <c r="AV50" i="28"/>
  <c r="AT50" i="28"/>
  <c r="AR50" i="28"/>
  <c r="AQ50" i="28"/>
  <c r="AP50" i="28"/>
  <c r="AO50" i="28"/>
  <c r="BA48" i="28"/>
  <c r="AZ48" i="28"/>
  <c r="AY48" i="28"/>
  <c r="AX48" i="28"/>
  <c r="AV48" i="28"/>
  <c r="AT48" i="28"/>
  <c r="AR48" i="28"/>
  <c r="AQ48" i="28"/>
  <c r="AP48" i="28"/>
  <c r="AO48" i="28"/>
  <c r="BA46" i="28"/>
  <c r="AZ46" i="28"/>
  <c r="AY46" i="28"/>
  <c r="AX46" i="28"/>
  <c r="AV46" i="28"/>
  <c r="AT46" i="28"/>
  <c r="AR46" i="28"/>
  <c r="AQ46" i="28"/>
  <c r="AP46" i="28"/>
  <c r="AO46" i="28"/>
  <c r="BA44" i="28"/>
  <c r="AZ44" i="28"/>
  <c r="AY44" i="28"/>
  <c r="AX44" i="28"/>
  <c r="AV44" i="28"/>
  <c r="AT44" i="28"/>
  <c r="AR44" i="28"/>
  <c r="AQ44" i="28"/>
  <c r="AP44" i="28"/>
  <c r="AO44" i="28"/>
  <c r="BA42" i="28"/>
  <c r="AZ42" i="28"/>
  <c r="AY42" i="28"/>
  <c r="AX42" i="28"/>
  <c r="AV42" i="28"/>
  <c r="AT42" i="28"/>
  <c r="AR42" i="28"/>
  <c r="AQ42" i="28"/>
  <c r="AP42" i="28"/>
  <c r="AO42" i="28"/>
  <c r="BA40" i="28"/>
  <c r="AZ40" i="28"/>
  <c r="AY40" i="28"/>
  <c r="AX40" i="28"/>
  <c r="AV40" i="28"/>
  <c r="AT40" i="28"/>
  <c r="AR40" i="28"/>
  <c r="AQ40" i="28"/>
  <c r="AP40" i="28"/>
  <c r="AO40" i="28"/>
  <c r="BA28" i="28"/>
  <c r="AZ28" i="28"/>
  <c r="AY28" i="28"/>
  <c r="AX28" i="28"/>
  <c r="AV28" i="28"/>
  <c r="AT28" i="28"/>
  <c r="AR28" i="28"/>
  <c r="AQ28" i="28"/>
  <c r="AP28" i="28"/>
  <c r="AO28" i="28"/>
  <c r="BA26" i="28"/>
  <c r="AZ26" i="28"/>
  <c r="AY26" i="28"/>
  <c r="AX26" i="28"/>
  <c r="AV26" i="28"/>
  <c r="AT26" i="28"/>
  <c r="AR26" i="28"/>
  <c r="AQ26" i="28"/>
  <c r="AP26" i="28"/>
  <c r="AO26" i="28"/>
  <c r="BA24" i="28"/>
  <c r="AZ24" i="28"/>
  <c r="AY24" i="28"/>
  <c r="AX24" i="28"/>
  <c r="AV24" i="28"/>
  <c r="AT24" i="28"/>
  <c r="AR24" i="28"/>
  <c r="AQ24" i="28"/>
  <c r="AP24" i="28"/>
  <c r="AO24" i="28"/>
  <c r="BA22" i="28"/>
  <c r="AZ22" i="28"/>
  <c r="AY22" i="28"/>
  <c r="AX22" i="28"/>
  <c r="AV22" i="28"/>
  <c r="AT22" i="28"/>
  <c r="AR22" i="28"/>
  <c r="AQ22" i="28"/>
  <c r="AP22" i="28"/>
  <c r="AO22" i="28"/>
  <c r="BA20" i="28"/>
  <c r="AZ20" i="28"/>
  <c r="AY20" i="28"/>
  <c r="AX20" i="28"/>
  <c r="AV20" i="28"/>
  <c r="AT20" i="28"/>
  <c r="AR20" i="28"/>
  <c r="AQ20" i="28"/>
  <c r="AP20" i="28"/>
  <c r="AO20" i="28"/>
  <c r="BA18" i="28"/>
  <c r="AZ18" i="28"/>
  <c r="AY18" i="28"/>
  <c r="AX18" i="28"/>
  <c r="AV18" i="28"/>
  <c r="AT18" i="28"/>
  <c r="AR18" i="28"/>
  <c r="AQ18" i="28"/>
  <c r="AP18" i="28"/>
  <c r="AO18" i="28"/>
  <c r="BA16" i="28"/>
  <c r="AZ16" i="28"/>
  <c r="AY16" i="28"/>
  <c r="AX16" i="28"/>
  <c r="AV16" i="28"/>
  <c r="AT16" i="28"/>
  <c r="AR16" i="28"/>
  <c r="AQ16" i="28"/>
  <c r="AP16" i="28"/>
  <c r="AO16" i="28"/>
  <c r="BA14" i="28"/>
  <c r="AZ14" i="28"/>
  <c r="AY14" i="28"/>
  <c r="AX14" i="28"/>
  <c r="AV14" i="28"/>
  <c r="AT14" i="28"/>
  <c r="AR14" i="28"/>
  <c r="AQ14" i="28"/>
  <c r="AP14" i="28"/>
  <c r="AO14" i="28"/>
  <c r="BA12" i="28"/>
  <c r="AZ12" i="28"/>
  <c r="AY12" i="28"/>
  <c r="AX12" i="28"/>
  <c r="AV12" i="28"/>
  <c r="AT12" i="28"/>
  <c r="AR12" i="28"/>
  <c r="AQ12" i="28"/>
  <c r="AP12" i="28"/>
  <c r="AO12" i="28"/>
  <c r="U98" i="12"/>
  <c r="T98" i="12"/>
  <c r="S98" i="12"/>
  <c r="R98" i="12"/>
  <c r="Q98" i="12"/>
  <c r="P98" i="12"/>
  <c r="O98" i="12"/>
  <c r="N98" i="12"/>
  <c r="U97" i="12"/>
  <c r="T97" i="12"/>
  <c r="S97" i="12"/>
  <c r="R97" i="12"/>
  <c r="Q97" i="12"/>
  <c r="P97" i="12"/>
  <c r="O97" i="12"/>
  <c r="N97" i="12"/>
  <c r="M97" i="12"/>
  <c r="L97" i="12"/>
  <c r="K97" i="12"/>
  <c r="J97" i="12"/>
  <c r="U96" i="12"/>
  <c r="T96" i="12"/>
  <c r="S96" i="12"/>
  <c r="R96" i="12"/>
  <c r="Q96" i="12"/>
  <c r="P96" i="12"/>
  <c r="O96" i="12"/>
  <c r="N96" i="12"/>
  <c r="M96" i="12"/>
  <c r="L96" i="12"/>
  <c r="K96" i="12"/>
  <c r="J96" i="12"/>
  <c r="U92" i="12"/>
  <c r="T92" i="12"/>
  <c r="S92" i="12"/>
  <c r="R92" i="12"/>
  <c r="Q92" i="12"/>
  <c r="P92" i="12"/>
  <c r="O92" i="12"/>
  <c r="N92" i="12"/>
  <c r="M92" i="12"/>
  <c r="L92" i="12"/>
  <c r="K92" i="12"/>
  <c r="J92" i="12"/>
  <c r="U91" i="12"/>
  <c r="T91" i="12"/>
  <c r="S91" i="12"/>
  <c r="R91" i="12"/>
  <c r="Q91" i="12"/>
  <c r="P91" i="12"/>
  <c r="O91" i="12"/>
  <c r="N91" i="12"/>
  <c r="M91" i="12"/>
  <c r="L91" i="12"/>
  <c r="K91" i="12"/>
  <c r="J91" i="12"/>
  <c r="U90" i="12"/>
  <c r="T90" i="12"/>
  <c r="S90" i="12"/>
  <c r="R90" i="12"/>
  <c r="Q90" i="12"/>
  <c r="P90" i="12"/>
  <c r="O90" i="12"/>
  <c r="N90" i="12"/>
  <c r="U89" i="12"/>
  <c r="T89" i="12"/>
  <c r="S89" i="12"/>
  <c r="R89" i="12"/>
  <c r="Q89" i="12"/>
  <c r="P89" i="12"/>
  <c r="O89" i="12"/>
  <c r="N89" i="12"/>
  <c r="U88" i="12"/>
  <c r="T88" i="12"/>
  <c r="S88" i="12"/>
  <c r="R88" i="12"/>
  <c r="Q88" i="12"/>
  <c r="P88" i="12"/>
  <c r="O88" i="12"/>
  <c r="N88" i="12"/>
  <c r="M88" i="12"/>
  <c r="L88" i="12"/>
  <c r="K88" i="12"/>
  <c r="J88" i="12"/>
  <c r="U87" i="12"/>
  <c r="T87" i="12"/>
  <c r="S87" i="12"/>
  <c r="R87" i="12"/>
  <c r="Q87" i="12"/>
  <c r="P87" i="12"/>
  <c r="O87" i="12"/>
  <c r="N87" i="12"/>
  <c r="M87" i="12"/>
  <c r="L87" i="12"/>
  <c r="K87" i="12"/>
  <c r="J87" i="12"/>
  <c r="U86" i="12"/>
  <c r="T86" i="12"/>
  <c r="S86" i="12"/>
  <c r="R86" i="12"/>
  <c r="Q86" i="12"/>
  <c r="P86" i="12"/>
  <c r="O86" i="12"/>
  <c r="N86" i="12"/>
  <c r="M86" i="12"/>
  <c r="L86" i="12"/>
  <c r="K86" i="12"/>
  <c r="J86" i="12"/>
  <c r="U85" i="12"/>
  <c r="T85" i="12"/>
  <c r="S85" i="12"/>
  <c r="R85" i="12"/>
  <c r="Q85" i="12"/>
  <c r="P85" i="12"/>
  <c r="O85" i="12"/>
  <c r="N85" i="12"/>
  <c r="U84" i="12"/>
  <c r="S84" i="12"/>
  <c r="R84" i="12"/>
  <c r="Q84" i="12"/>
  <c r="P84" i="12"/>
  <c r="O84" i="12"/>
  <c r="N84" i="12"/>
  <c r="M84" i="12"/>
  <c r="L84" i="12"/>
  <c r="K84" i="12"/>
  <c r="J84" i="12"/>
  <c r="AL68" i="11"/>
  <c r="AK68" i="11"/>
  <c r="AD68" i="11"/>
  <c r="AC68" i="11"/>
  <c r="AL67" i="11"/>
  <c r="AJ67" i="11"/>
  <c r="AH67" i="11"/>
  <c r="AF67" i="11"/>
  <c r="AD67" i="11"/>
  <c r="AB67" i="11"/>
  <c r="Z67" i="11"/>
  <c r="AL64" i="11"/>
  <c r="AK64" i="11"/>
  <c r="AD64" i="11"/>
  <c r="AC64" i="11"/>
  <c r="W64" i="11"/>
  <c r="V64" i="11"/>
  <c r="O64" i="11"/>
  <c r="N64" i="11"/>
  <c r="AL63" i="11"/>
  <c r="AK63" i="11"/>
  <c r="AJ63" i="11"/>
  <c r="AI63" i="11"/>
  <c r="AD63" i="11"/>
  <c r="AC63" i="11"/>
  <c r="W63" i="11"/>
  <c r="V63" i="11"/>
  <c r="U63" i="11"/>
  <c r="T63" i="11"/>
  <c r="O63" i="11"/>
  <c r="N63" i="11"/>
  <c r="AL62" i="11"/>
  <c r="AK62" i="11"/>
  <c r="AJ62" i="11"/>
  <c r="AI62" i="11"/>
  <c r="AD62" i="11"/>
  <c r="AC62" i="11"/>
  <c r="W62" i="11"/>
  <c r="V62" i="11"/>
  <c r="U62" i="11"/>
  <c r="T62" i="11"/>
  <c r="O62" i="11"/>
  <c r="AL60" i="11"/>
  <c r="AK60" i="11"/>
  <c r="AD60" i="11"/>
  <c r="AC60" i="11"/>
  <c r="AL59" i="11"/>
  <c r="AK59" i="11"/>
  <c r="AJ59" i="11"/>
  <c r="AI59" i="11"/>
  <c r="AH59" i="11"/>
  <c r="AG59" i="11"/>
  <c r="AF59" i="11"/>
  <c r="AE59" i="11"/>
  <c r="AD59" i="11"/>
  <c r="AC59" i="11"/>
  <c r="AB59" i="11"/>
  <c r="AA59" i="11"/>
  <c r="Z59" i="11"/>
  <c r="Y59" i="11"/>
  <c r="AL56" i="11"/>
  <c r="AK56" i="11"/>
  <c r="AJ56" i="11"/>
  <c r="AI56" i="11"/>
  <c r="AH56" i="11"/>
  <c r="AG56" i="11"/>
  <c r="AF56" i="11"/>
  <c r="AE56" i="11"/>
  <c r="AD56" i="11"/>
  <c r="AC56" i="11"/>
  <c r="AB56" i="11"/>
  <c r="AA56" i="11"/>
  <c r="Z56" i="11"/>
  <c r="Y56" i="11"/>
  <c r="W56" i="11"/>
  <c r="V56" i="11"/>
  <c r="U56" i="11"/>
  <c r="T56" i="11"/>
  <c r="S56" i="11"/>
  <c r="R56" i="11"/>
  <c r="Q56" i="11"/>
  <c r="P56" i="11"/>
  <c r="O56" i="11"/>
  <c r="N56" i="11"/>
  <c r="M56" i="11"/>
  <c r="L56" i="11"/>
  <c r="K56" i="11"/>
  <c r="J56" i="11"/>
  <c r="AL55" i="11"/>
  <c r="AK55" i="11"/>
  <c r="AJ55" i="11"/>
  <c r="AI55" i="11"/>
  <c r="AH55" i="11"/>
  <c r="AG55" i="11"/>
  <c r="AF55" i="11"/>
  <c r="AE55" i="11"/>
  <c r="AD55" i="11"/>
  <c r="AC55" i="11"/>
  <c r="AB55" i="11"/>
  <c r="AA55" i="11"/>
  <c r="Z55" i="11"/>
  <c r="Y55" i="11"/>
  <c r="V55" i="11"/>
  <c r="U55" i="11"/>
  <c r="T55" i="11"/>
  <c r="S55" i="11"/>
  <c r="R55" i="11"/>
  <c r="Q55" i="11"/>
  <c r="P55" i="11"/>
  <c r="O55" i="11"/>
  <c r="N55" i="11"/>
  <c r="M55" i="11"/>
  <c r="L55" i="11"/>
  <c r="K55" i="11"/>
  <c r="J55" i="11"/>
  <c r="AL54" i="11"/>
  <c r="AK54" i="11"/>
  <c r="AJ54" i="11"/>
  <c r="AI54" i="11"/>
  <c r="AH54" i="11"/>
  <c r="AG54" i="11"/>
  <c r="AE54" i="11"/>
  <c r="AD54" i="11"/>
  <c r="AC54" i="11"/>
  <c r="AB54" i="11"/>
  <c r="AA54" i="11"/>
  <c r="Z54" i="11"/>
  <c r="Y54" i="11"/>
  <c r="W54" i="11"/>
  <c r="V54" i="11"/>
  <c r="U54" i="11"/>
  <c r="T54" i="11"/>
  <c r="S54" i="11"/>
  <c r="R54" i="11"/>
  <c r="Q54" i="11"/>
  <c r="P54" i="11"/>
  <c r="O54" i="11"/>
  <c r="N54" i="11"/>
  <c r="M54" i="11"/>
  <c r="L54" i="11"/>
  <c r="K54" i="11"/>
  <c r="AH51" i="11"/>
  <c r="AG51" i="11"/>
  <c r="AF51" i="11"/>
  <c r="AE51" i="11"/>
  <c r="AB51" i="11"/>
  <c r="AA51" i="11"/>
  <c r="Z51" i="11"/>
  <c r="Y51" i="11"/>
  <c r="S51" i="11"/>
  <c r="R51" i="11"/>
  <c r="Q51" i="11"/>
  <c r="P51" i="11"/>
  <c r="M51" i="11"/>
  <c r="L51" i="11"/>
  <c r="K51" i="11"/>
  <c r="J51" i="11"/>
  <c r="BA29" i="11"/>
  <c r="AZ29" i="11"/>
  <c r="AY29" i="11"/>
  <c r="AX29" i="11"/>
  <c r="AV29" i="11"/>
  <c r="AT29" i="11"/>
  <c r="AR29" i="11"/>
  <c r="AQ29" i="11"/>
  <c r="AP29" i="11"/>
  <c r="AO29" i="11"/>
  <c r="BA27" i="11"/>
  <c r="AZ27" i="11"/>
  <c r="AY27" i="11"/>
  <c r="AX27" i="11"/>
  <c r="AV27" i="11"/>
  <c r="AT27" i="11"/>
  <c r="AR27" i="11"/>
  <c r="AQ27" i="11"/>
  <c r="AP27" i="11"/>
  <c r="AO27" i="11"/>
  <c r="BA25" i="11"/>
  <c r="AZ25" i="11"/>
  <c r="AY25" i="11"/>
  <c r="AX25" i="11"/>
  <c r="AV25" i="11"/>
  <c r="AT25" i="11"/>
  <c r="AR25" i="11"/>
  <c r="AQ25" i="11"/>
  <c r="AP25" i="11"/>
  <c r="AO25" i="11"/>
  <c r="BA23" i="11"/>
  <c r="AZ23" i="11"/>
  <c r="AY23" i="11"/>
  <c r="AX23" i="11"/>
  <c r="AV23" i="11"/>
  <c r="AT23" i="11"/>
  <c r="AR23" i="11"/>
  <c r="AQ23" i="11"/>
  <c r="AP23" i="11"/>
  <c r="AO23" i="11"/>
  <c r="BA21" i="11"/>
  <c r="AZ21" i="11"/>
  <c r="AY21" i="11"/>
  <c r="AX21" i="11"/>
  <c r="AV21" i="11"/>
  <c r="AT21" i="11"/>
  <c r="AR21" i="11"/>
  <c r="AQ21" i="11"/>
  <c r="AP21" i="11"/>
  <c r="AO21" i="11"/>
  <c r="BA19" i="11"/>
  <c r="AZ19" i="11"/>
  <c r="AY19" i="11"/>
  <c r="AX19" i="11"/>
  <c r="AV19" i="11"/>
  <c r="AT19" i="11"/>
  <c r="AR19" i="11"/>
  <c r="AQ19" i="11"/>
  <c r="AP19" i="11"/>
  <c r="AO19" i="11"/>
  <c r="BA17" i="11"/>
  <c r="AZ17" i="11"/>
  <c r="AY17" i="11"/>
  <c r="AX17" i="11"/>
  <c r="AV17" i="11"/>
  <c r="AT17" i="11"/>
  <c r="AR17" i="11"/>
  <c r="AQ17" i="11"/>
  <c r="AP17" i="11"/>
  <c r="AO17" i="11"/>
  <c r="BA15" i="11"/>
  <c r="AZ15" i="11"/>
  <c r="AY15" i="11"/>
  <c r="AX15" i="11"/>
  <c r="AV15" i="11"/>
  <c r="AT15" i="11"/>
  <c r="AR15" i="11"/>
  <c r="AQ15" i="11"/>
  <c r="AP15" i="11"/>
  <c r="AO15" i="11"/>
  <c r="BA13" i="11"/>
  <c r="AZ13" i="11"/>
  <c r="AY13" i="11"/>
  <c r="AX13" i="11"/>
  <c r="AV13" i="11"/>
  <c r="AT13" i="11"/>
  <c r="AR13" i="11"/>
  <c r="AQ13" i="11"/>
  <c r="AP13" i="11"/>
  <c r="AO13" i="11"/>
  <c r="BA11" i="11"/>
  <c r="AZ11" i="11"/>
  <c r="AY11" i="11"/>
  <c r="AX11" i="11"/>
  <c r="AV11" i="11"/>
  <c r="AT11" i="11"/>
  <c r="AR11" i="11"/>
  <c r="AQ11" i="11"/>
  <c r="AP11" i="11"/>
  <c r="AO11" i="11"/>
  <c r="BA9" i="11"/>
  <c r="AZ9" i="11"/>
  <c r="AY9" i="11"/>
  <c r="AX9" i="11"/>
  <c r="AV9" i="11"/>
  <c r="AT9" i="11"/>
  <c r="AR9" i="11"/>
  <c r="AQ9" i="11"/>
  <c r="AP9" i="11"/>
  <c r="AO9" i="11"/>
  <c r="U73" i="10"/>
  <c r="T73" i="10"/>
  <c r="S73" i="10"/>
  <c r="R73" i="10"/>
  <c r="U72" i="10"/>
  <c r="R72" i="10"/>
  <c r="U71" i="10"/>
  <c r="S71" i="10"/>
  <c r="R71" i="10"/>
  <c r="U70" i="10"/>
  <c r="T70" i="10"/>
  <c r="S70" i="10"/>
  <c r="R70" i="10"/>
  <c r="U69" i="10"/>
  <c r="T69" i="10"/>
  <c r="S69" i="10"/>
  <c r="R69" i="10"/>
  <c r="U68" i="10"/>
  <c r="T68" i="10"/>
  <c r="S68" i="10"/>
  <c r="R68" i="10"/>
  <c r="U67" i="10"/>
  <c r="T67" i="10"/>
  <c r="S67" i="10"/>
  <c r="R67" i="10"/>
  <c r="U66" i="10"/>
  <c r="T66" i="10"/>
  <c r="S66" i="10"/>
  <c r="R66" i="10"/>
  <c r="U65" i="10"/>
  <c r="T65" i="10"/>
  <c r="S65" i="10"/>
  <c r="R65" i="10"/>
  <c r="U58" i="10"/>
  <c r="T58" i="10"/>
  <c r="S58" i="10"/>
  <c r="R58" i="10"/>
  <c r="Q58" i="10"/>
  <c r="P58" i="10"/>
  <c r="O58" i="10"/>
  <c r="N58" i="10"/>
  <c r="M58" i="10"/>
  <c r="L58" i="10"/>
  <c r="K58" i="10"/>
  <c r="J58" i="10"/>
  <c r="U55" i="10"/>
  <c r="T55" i="10"/>
  <c r="S55" i="10"/>
  <c r="R55" i="10"/>
  <c r="Q55" i="10"/>
  <c r="P55" i="10"/>
  <c r="O55" i="10"/>
  <c r="N55" i="10"/>
  <c r="M55" i="10"/>
  <c r="L55" i="10"/>
  <c r="K55" i="10"/>
  <c r="J55" i="10"/>
  <c r="U54" i="10"/>
  <c r="T54" i="10"/>
  <c r="S54" i="10"/>
  <c r="R54" i="10"/>
  <c r="Q54" i="10"/>
  <c r="P54" i="10"/>
  <c r="O54" i="10"/>
  <c r="N54" i="10"/>
  <c r="M54" i="10"/>
  <c r="L54" i="10"/>
  <c r="K54" i="10"/>
  <c r="J54" i="10"/>
  <c r="AL154" i="31"/>
  <c r="AJ154" i="31"/>
  <c r="AF154" i="31"/>
  <c r="AD154" i="31"/>
  <c r="AB154" i="31"/>
  <c r="Z154" i="31"/>
  <c r="W154" i="31"/>
  <c r="U154" i="31"/>
  <c r="S154" i="31"/>
  <c r="Q154" i="31"/>
  <c r="O154" i="31"/>
  <c r="M154" i="31"/>
  <c r="K154" i="31"/>
  <c r="AL152" i="31"/>
  <c r="AJ152" i="31"/>
  <c r="AF152" i="31"/>
  <c r="AD152" i="31"/>
  <c r="AB152" i="31"/>
  <c r="Z152" i="31"/>
  <c r="W152" i="31"/>
  <c r="U152" i="31"/>
  <c r="S152" i="31"/>
  <c r="Q152" i="31"/>
  <c r="O152" i="31"/>
  <c r="M152" i="31"/>
  <c r="K152" i="31"/>
  <c r="AL151" i="31"/>
  <c r="AJ151" i="31"/>
  <c r="AF151" i="31"/>
  <c r="AD151" i="31"/>
  <c r="AB151" i="31"/>
  <c r="Z151" i="31"/>
  <c r="W151" i="31"/>
  <c r="U151" i="31"/>
  <c r="S151" i="31"/>
  <c r="Q151" i="31"/>
  <c r="O151" i="31"/>
  <c r="M151" i="31"/>
  <c r="K151" i="31"/>
  <c r="AL149" i="31"/>
  <c r="AJ149" i="31"/>
  <c r="AF149" i="31"/>
  <c r="AD149" i="31"/>
  <c r="AB149" i="31"/>
  <c r="Z149" i="31"/>
  <c r="W149" i="31"/>
  <c r="U149" i="31"/>
  <c r="S149" i="31"/>
  <c r="Q149" i="31"/>
  <c r="O149" i="31"/>
  <c r="M149" i="31"/>
  <c r="K149" i="31"/>
  <c r="AL146" i="31"/>
  <c r="AK146" i="31"/>
  <c r="AJ146" i="31"/>
  <c r="AI146" i="31"/>
  <c r="AD146" i="31"/>
  <c r="AC146" i="31"/>
  <c r="AL144" i="31"/>
  <c r="AK144" i="31"/>
  <c r="AJ144" i="31"/>
  <c r="AI144" i="31"/>
  <c r="AD144" i="31"/>
  <c r="AC144" i="31"/>
  <c r="AL143" i="31"/>
  <c r="AK143" i="31"/>
  <c r="AJ143" i="31"/>
  <c r="AI143" i="31"/>
  <c r="AD143" i="31"/>
  <c r="AC143" i="31"/>
  <c r="AL141" i="31"/>
  <c r="AK141" i="31"/>
  <c r="AJ141" i="31"/>
  <c r="AI141" i="31"/>
  <c r="AD141" i="31"/>
  <c r="AC141" i="31"/>
  <c r="AL139" i="31"/>
  <c r="AK139" i="31"/>
  <c r="AJ139" i="31"/>
  <c r="AI139" i="31"/>
  <c r="AD139" i="31"/>
  <c r="AC139" i="31"/>
  <c r="AL137" i="31"/>
  <c r="AK137" i="31"/>
  <c r="AJ137" i="31"/>
  <c r="AI137" i="31"/>
  <c r="AD137" i="31"/>
  <c r="AC137" i="31"/>
  <c r="AL136" i="31"/>
  <c r="AK136" i="31"/>
  <c r="AJ136" i="31"/>
  <c r="AI136" i="31"/>
  <c r="AD136" i="31"/>
  <c r="AC136" i="31"/>
  <c r="AL134" i="31"/>
  <c r="AK134" i="31"/>
  <c r="AJ134" i="31"/>
  <c r="AI134" i="31"/>
  <c r="AD134" i="31"/>
  <c r="AC134" i="31"/>
  <c r="AL132" i="31"/>
  <c r="AK132" i="31"/>
  <c r="AJ132" i="31"/>
  <c r="AI132" i="31"/>
  <c r="AG132" i="31"/>
  <c r="AF132" i="31"/>
  <c r="AE132" i="31"/>
  <c r="AD132" i="31"/>
  <c r="AC132" i="31"/>
  <c r="AB132" i="31"/>
  <c r="AA132" i="31"/>
  <c r="Z132" i="31"/>
  <c r="Y132" i="31"/>
  <c r="W132" i="31"/>
  <c r="V132" i="31"/>
  <c r="U132" i="31"/>
  <c r="T132" i="31"/>
  <c r="S132" i="31"/>
  <c r="R132" i="31"/>
  <c r="Q132" i="31"/>
  <c r="P132" i="31"/>
  <c r="O132" i="31"/>
  <c r="N132" i="31"/>
  <c r="M132" i="31"/>
  <c r="L132" i="31"/>
  <c r="K132" i="31"/>
  <c r="J132" i="31"/>
  <c r="AL130" i="31"/>
  <c r="AK130" i="31"/>
  <c r="AJ130" i="31"/>
  <c r="AI130" i="31"/>
  <c r="AG130" i="31"/>
  <c r="AF130" i="31"/>
  <c r="AE130" i="31"/>
  <c r="AD130" i="31"/>
  <c r="AC130" i="31"/>
  <c r="AB130" i="31"/>
  <c r="AA130" i="31"/>
  <c r="Z130" i="31"/>
  <c r="Y130" i="31"/>
  <c r="W130" i="31"/>
  <c r="V130" i="31"/>
  <c r="U130" i="31"/>
  <c r="T130" i="31"/>
  <c r="S130" i="31"/>
  <c r="R130" i="31"/>
  <c r="Q130" i="31"/>
  <c r="P130" i="31"/>
  <c r="N130" i="31"/>
  <c r="M130" i="31"/>
  <c r="L130" i="31"/>
  <c r="K130" i="31"/>
  <c r="J130" i="31"/>
  <c r="AL129" i="31"/>
  <c r="AK129" i="31"/>
  <c r="AJ129" i="31"/>
  <c r="AI129" i="31"/>
  <c r="AG129" i="31"/>
  <c r="AE129" i="31"/>
  <c r="AD129" i="31"/>
  <c r="AC129" i="31"/>
  <c r="AB129" i="31"/>
  <c r="AA129" i="31"/>
  <c r="Z129" i="31"/>
  <c r="Y129" i="31"/>
  <c r="W129" i="31"/>
  <c r="V129" i="31"/>
  <c r="U129" i="31"/>
  <c r="T129" i="31"/>
  <c r="S129" i="31"/>
  <c r="R129" i="31"/>
  <c r="Q129" i="31"/>
  <c r="P129" i="31"/>
  <c r="O129" i="31"/>
  <c r="N129" i="31"/>
  <c r="M129" i="31"/>
  <c r="L129" i="31"/>
  <c r="K129" i="31"/>
  <c r="J129" i="31"/>
  <c r="AL127" i="31"/>
  <c r="AK127" i="31"/>
  <c r="AJ127" i="31"/>
  <c r="AI127" i="31"/>
  <c r="AG127" i="31"/>
  <c r="AF127" i="31"/>
  <c r="AE127" i="31"/>
  <c r="AD127" i="31"/>
  <c r="AC127" i="31"/>
  <c r="AB127" i="31"/>
  <c r="AA127" i="31"/>
  <c r="Z127" i="31"/>
  <c r="W127" i="31"/>
  <c r="V127" i="31"/>
  <c r="U127" i="31"/>
  <c r="T127" i="31"/>
  <c r="S127" i="31"/>
  <c r="R127" i="31"/>
  <c r="Q127" i="31"/>
  <c r="P127" i="31"/>
  <c r="O127" i="31"/>
  <c r="N127" i="31"/>
  <c r="M127" i="31"/>
  <c r="L127" i="31"/>
  <c r="K127" i="31"/>
  <c r="J127" i="31"/>
  <c r="AL125" i="31"/>
  <c r="AK125" i="31"/>
  <c r="AD125" i="31"/>
  <c r="AC125" i="31"/>
  <c r="AL124" i="31"/>
  <c r="AK124" i="31"/>
  <c r="AD124" i="31"/>
  <c r="AC124" i="31"/>
  <c r="AL122" i="31"/>
  <c r="AK122" i="31"/>
  <c r="AD122" i="31"/>
  <c r="AC122" i="31"/>
  <c r="AL121" i="31"/>
  <c r="AK121" i="31"/>
  <c r="AD121" i="31"/>
  <c r="AC121" i="31"/>
  <c r="AL120" i="31"/>
  <c r="AK120" i="31"/>
  <c r="AD120" i="31"/>
  <c r="AC120" i="31"/>
  <c r="AL119" i="31"/>
  <c r="AK119" i="31"/>
  <c r="AD119" i="31"/>
  <c r="AC119" i="31"/>
  <c r="AL118" i="31"/>
  <c r="AK118" i="31"/>
  <c r="AD118" i="31"/>
  <c r="AC118" i="31"/>
  <c r="AL116" i="31"/>
  <c r="AK116" i="31"/>
  <c r="AD116" i="31"/>
  <c r="AC116" i="31"/>
  <c r="AL115" i="31"/>
  <c r="AK115" i="31"/>
  <c r="AD115" i="31"/>
  <c r="AC115" i="31"/>
  <c r="AL113" i="31"/>
  <c r="AK113" i="31"/>
  <c r="AD113" i="31"/>
  <c r="AC113" i="31"/>
  <c r="AL112" i="31"/>
  <c r="AK112" i="31"/>
  <c r="AD112" i="31"/>
  <c r="AC112" i="31"/>
  <c r="AL111" i="31"/>
  <c r="AK111" i="31"/>
  <c r="AD111" i="31"/>
  <c r="AC111" i="31"/>
  <c r="AL110" i="31"/>
  <c r="AK110" i="31"/>
  <c r="AD110" i="31"/>
  <c r="AC110" i="31"/>
  <c r="AL109" i="31"/>
  <c r="AK109" i="31"/>
  <c r="AD109" i="31"/>
  <c r="AC109" i="31"/>
  <c r="AL106" i="31"/>
  <c r="AK106" i="31"/>
  <c r="AJ106" i="31"/>
  <c r="AI106" i="31"/>
  <c r="AG106" i="31"/>
  <c r="AF106" i="31"/>
  <c r="AE106" i="31"/>
  <c r="AD106" i="31"/>
  <c r="AC106" i="31"/>
  <c r="AB106" i="31"/>
  <c r="AA106" i="31"/>
  <c r="Z106" i="31"/>
  <c r="Y106" i="31"/>
  <c r="AL105" i="31"/>
  <c r="AK105" i="31"/>
  <c r="AJ105" i="31"/>
  <c r="AI105" i="31"/>
  <c r="AG105" i="31"/>
  <c r="AF105" i="31"/>
  <c r="AE105" i="31"/>
  <c r="AD105" i="31"/>
  <c r="AC105" i="31"/>
  <c r="AB105" i="31"/>
  <c r="AA105" i="31"/>
  <c r="Z105" i="31"/>
  <c r="Y105" i="31"/>
  <c r="AL97" i="31"/>
  <c r="AK97" i="31"/>
  <c r="AJ97" i="31"/>
  <c r="AI97" i="31"/>
  <c r="AG97" i="31"/>
  <c r="AF97" i="31"/>
  <c r="AD97" i="31"/>
  <c r="AC97" i="31"/>
  <c r="AB97" i="31"/>
  <c r="AA97" i="31"/>
  <c r="Z97" i="31"/>
  <c r="Y97" i="31"/>
  <c r="W97" i="31"/>
  <c r="V97" i="31"/>
  <c r="U97" i="31"/>
  <c r="T97" i="31"/>
  <c r="S97" i="31"/>
  <c r="R97" i="31"/>
  <c r="Q97" i="31"/>
  <c r="P97" i="31"/>
  <c r="O97" i="31"/>
  <c r="N97" i="31"/>
  <c r="M97" i="31"/>
  <c r="L97" i="31"/>
  <c r="K97" i="31"/>
  <c r="AG94" i="31"/>
  <c r="AF94" i="31"/>
  <c r="AE94" i="31"/>
  <c r="AB94" i="31"/>
  <c r="AA94" i="31"/>
  <c r="Z94" i="31"/>
  <c r="Y94" i="31"/>
  <c r="S94" i="31"/>
  <c r="R94" i="31"/>
  <c r="Q94" i="31"/>
  <c r="P94" i="31"/>
  <c r="M94" i="31"/>
  <c r="L94" i="31"/>
  <c r="K94" i="31"/>
  <c r="J94" i="31"/>
  <c r="BE80" i="31"/>
  <c r="BD80" i="31"/>
  <c r="AV80" i="31"/>
  <c r="BE76" i="31"/>
  <c r="BD76" i="31"/>
  <c r="AV76" i="31"/>
  <c r="BE74" i="31"/>
  <c r="BD74" i="31"/>
  <c r="AV74" i="31"/>
  <c r="BE72" i="31"/>
  <c r="BD72" i="31"/>
  <c r="AV72" i="31"/>
  <c r="BE70" i="31"/>
  <c r="BD70" i="31"/>
  <c r="AV70" i="31"/>
  <c r="BE68" i="31"/>
  <c r="BD68" i="31"/>
  <c r="BB68" i="31"/>
  <c r="AZ68" i="31"/>
  <c r="AY68" i="31"/>
  <c r="AX68" i="31"/>
  <c r="AV68" i="31"/>
  <c r="AT68" i="31"/>
  <c r="AR68" i="31"/>
  <c r="AQ68" i="31"/>
  <c r="AP68" i="31"/>
  <c r="AO68" i="31"/>
  <c r="BE64" i="31"/>
  <c r="BD64" i="31"/>
  <c r="AV64" i="31"/>
  <c r="BE62" i="31"/>
  <c r="BD62" i="31"/>
  <c r="AV62" i="31"/>
  <c r="BE58" i="31"/>
  <c r="BD58" i="31"/>
  <c r="AV58" i="31"/>
  <c r="BE56" i="31"/>
  <c r="BD56" i="31"/>
  <c r="AV56" i="31"/>
  <c r="BE54" i="31"/>
  <c r="BD54" i="31"/>
  <c r="AV54" i="31"/>
  <c r="BE52" i="31"/>
  <c r="BD52" i="31"/>
  <c r="AV52" i="31"/>
  <c r="BE50" i="31"/>
  <c r="BD50" i="31"/>
  <c r="BB50" i="31"/>
  <c r="AZ50" i="31"/>
  <c r="AY50" i="31"/>
  <c r="AX50" i="31"/>
  <c r="AV50" i="31"/>
  <c r="AT50" i="31"/>
  <c r="AR50" i="31"/>
  <c r="AQ50" i="31"/>
  <c r="AP50" i="31"/>
  <c r="AO50" i="31"/>
  <c r="BE45" i="31"/>
  <c r="BD45" i="31"/>
  <c r="BB45" i="31"/>
  <c r="AZ45" i="31"/>
  <c r="AY45" i="31"/>
  <c r="AX45" i="31"/>
  <c r="AV45" i="31"/>
  <c r="AT45" i="31"/>
  <c r="AR45" i="31"/>
  <c r="AQ45" i="31"/>
  <c r="AP45" i="31"/>
  <c r="AO45" i="31"/>
  <c r="BE43" i="31"/>
  <c r="BD43" i="31"/>
  <c r="BB43" i="31"/>
  <c r="AZ43" i="31"/>
  <c r="AY43" i="31"/>
  <c r="AX43" i="31"/>
  <c r="AV43" i="31"/>
  <c r="AT43" i="31"/>
  <c r="AR43" i="31"/>
  <c r="AQ43" i="31"/>
  <c r="AP43" i="31"/>
  <c r="AO43" i="31"/>
  <c r="BE41" i="31"/>
  <c r="BD41" i="31"/>
  <c r="BB41" i="31"/>
  <c r="AZ41" i="31"/>
  <c r="AY41" i="31"/>
  <c r="AX41" i="31"/>
  <c r="AV41" i="31"/>
  <c r="AT41" i="31"/>
  <c r="AR41" i="31"/>
  <c r="AQ41" i="31"/>
  <c r="AP41" i="31"/>
  <c r="AO41" i="31"/>
  <c r="BE39" i="31"/>
  <c r="BD39" i="31"/>
  <c r="BB39" i="31"/>
  <c r="AZ39" i="31"/>
  <c r="AY39" i="31"/>
  <c r="AX39" i="31"/>
  <c r="AV39" i="31"/>
  <c r="AT39" i="31"/>
  <c r="AR39" i="31"/>
  <c r="AQ39" i="31"/>
  <c r="AP39" i="31"/>
  <c r="AO39" i="31"/>
  <c r="BE37" i="31"/>
  <c r="BD37" i="31"/>
  <c r="BB37" i="31"/>
  <c r="AZ37" i="31"/>
  <c r="AY37" i="31"/>
  <c r="AX37" i="31"/>
  <c r="AV37" i="31"/>
  <c r="AT37" i="31"/>
  <c r="AR37" i="31"/>
  <c r="AQ37" i="31"/>
  <c r="AP37" i="31"/>
  <c r="AO37" i="31"/>
  <c r="BE35" i="31"/>
  <c r="BD35" i="31"/>
  <c r="BB35" i="31"/>
  <c r="AZ35" i="31"/>
  <c r="AY35" i="31"/>
  <c r="AX35" i="31"/>
  <c r="AV35" i="31"/>
  <c r="AT35" i="31"/>
  <c r="AR35" i="31"/>
  <c r="AQ35" i="31"/>
  <c r="AP35" i="31"/>
  <c r="AO35" i="31"/>
  <c r="BE33" i="31"/>
  <c r="BD33" i="31"/>
  <c r="BB33" i="31"/>
  <c r="AZ33" i="31"/>
  <c r="AY33" i="31"/>
  <c r="AX33" i="31"/>
  <c r="AV33" i="31"/>
  <c r="AT33" i="31"/>
  <c r="AR33" i="31"/>
  <c r="AQ33" i="31"/>
  <c r="AP33" i="31"/>
  <c r="AO33" i="31"/>
  <c r="BE29" i="31"/>
  <c r="BD29" i="31"/>
  <c r="BB29" i="31"/>
  <c r="AZ29" i="31"/>
  <c r="AY29" i="31"/>
  <c r="AX29" i="31"/>
  <c r="AV29" i="31"/>
  <c r="AT29" i="31"/>
  <c r="AR29" i="31"/>
  <c r="AQ29" i="31"/>
  <c r="AP29" i="31"/>
  <c r="AO29" i="31"/>
  <c r="BE25" i="31"/>
  <c r="BD25" i="31"/>
  <c r="BB25" i="31"/>
  <c r="AZ25" i="31"/>
  <c r="AY25" i="31"/>
  <c r="AX25" i="31"/>
  <c r="AV25" i="31"/>
  <c r="AT25" i="31"/>
  <c r="AR25" i="31"/>
  <c r="AQ25" i="31"/>
  <c r="AP25" i="31"/>
  <c r="AO25" i="31"/>
  <c r="BE23" i="31"/>
  <c r="BD23" i="31"/>
  <c r="BB23" i="31"/>
  <c r="AZ23" i="31"/>
  <c r="AY23" i="31"/>
  <c r="AX23" i="31"/>
  <c r="AV23" i="31"/>
  <c r="AT23" i="31"/>
  <c r="AR23" i="31"/>
  <c r="AQ23" i="31"/>
  <c r="AP23" i="31"/>
  <c r="AO23" i="31"/>
  <c r="BE19" i="31"/>
  <c r="BD19" i="31"/>
  <c r="BB19" i="31"/>
  <c r="AZ19" i="31"/>
  <c r="AY19" i="31"/>
  <c r="AX19" i="31"/>
  <c r="AV19" i="31"/>
  <c r="AT19" i="31"/>
  <c r="AR19" i="31"/>
  <c r="AQ19" i="31"/>
  <c r="AP19" i="31"/>
  <c r="AO19" i="31"/>
  <c r="BE17" i="31"/>
  <c r="BD17" i="31"/>
  <c r="BB17" i="31"/>
  <c r="AZ17" i="31"/>
  <c r="AY17" i="31"/>
  <c r="AX17" i="31"/>
  <c r="AV17" i="31"/>
  <c r="AT17" i="31"/>
  <c r="AR17" i="31"/>
  <c r="AQ17" i="31"/>
  <c r="AP17" i="31"/>
  <c r="AO17" i="31"/>
  <c r="BE15" i="31"/>
  <c r="BD15" i="31"/>
  <c r="BB15" i="31"/>
  <c r="AZ15" i="31"/>
  <c r="AY15" i="31"/>
  <c r="AX15" i="31"/>
  <c r="AV15" i="31"/>
  <c r="AT15" i="31"/>
  <c r="AR15" i="31"/>
  <c r="AQ15" i="31"/>
  <c r="AP15" i="31"/>
  <c r="AO15" i="31"/>
  <c r="BE13" i="31"/>
  <c r="BB13" i="31"/>
  <c r="AZ13" i="31"/>
  <c r="AY13" i="31"/>
  <c r="AX13" i="31"/>
  <c r="AV13" i="31"/>
  <c r="AT13" i="31"/>
  <c r="AR13" i="31"/>
  <c r="AQ13" i="31"/>
  <c r="AP13" i="31"/>
  <c r="AO13" i="31"/>
  <c r="BE11" i="31"/>
  <c r="BD11" i="31"/>
  <c r="BB11" i="31"/>
  <c r="AZ11" i="31"/>
  <c r="AY11" i="31"/>
  <c r="AV11" i="31"/>
  <c r="AT11" i="31"/>
  <c r="AR11" i="31"/>
  <c r="AQ11" i="31"/>
  <c r="AP11" i="31"/>
  <c r="AO11" i="31"/>
  <c r="BX118" i="30"/>
  <c r="BW118" i="30"/>
  <c r="BG118" i="30"/>
  <c r="BF118" i="30"/>
  <c r="BX113" i="30"/>
  <c r="BW113" i="30"/>
  <c r="BV113" i="30"/>
  <c r="BU113" i="30"/>
  <c r="BT113" i="30"/>
  <c r="BS113" i="30"/>
  <c r="BN113" i="30"/>
  <c r="BM113" i="30"/>
  <c r="BL113" i="30"/>
  <c r="BK113" i="30"/>
  <c r="BJ113" i="30"/>
  <c r="BI113" i="30"/>
  <c r="BG113" i="30"/>
  <c r="BF113" i="30"/>
  <c r="BE113" i="30"/>
  <c r="BD113" i="30"/>
  <c r="BC113" i="30"/>
  <c r="BB113" i="30"/>
  <c r="AW113" i="30"/>
  <c r="AV113" i="30"/>
  <c r="AU113" i="30"/>
  <c r="AT113" i="30"/>
  <c r="AS113" i="30"/>
  <c r="AR113" i="30"/>
  <c r="BX112" i="30"/>
  <c r="BW112" i="30"/>
  <c r="BV112" i="30"/>
  <c r="BU112" i="30"/>
  <c r="BT112" i="30"/>
  <c r="BS112" i="30"/>
  <c r="BN112" i="30"/>
  <c r="BM112" i="30"/>
  <c r="BL112" i="30"/>
  <c r="BK112" i="30"/>
  <c r="BJ112" i="30"/>
  <c r="BI112" i="30"/>
  <c r="BG112" i="30"/>
  <c r="BF112" i="30"/>
  <c r="BD112" i="30"/>
  <c r="BC112" i="30"/>
  <c r="BB112" i="30"/>
  <c r="AW112" i="30"/>
  <c r="AV112" i="30"/>
  <c r="AU112" i="30"/>
  <c r="AT112" i="30"/>
  <c r="AS112" i="30"/>
  <c r="AR112" i="30"/>
  <c r="BX109" i="30"/>
  <c r="BG109" i="30"/>
  <c r="BX108" i="30"/>
  <c r="BG108" i="30"/>
  <c r="BX107" i="30"/>
  <c r="BG107" i="30"/>
  <c r="BX106" i="30"/>
  <c r="BG106" i="30"/>
  <c r="BX105" i="30"/>
  <c r="BG105" i="30"/>
  <c r="BT104" i="30"/>
  <c r="BS104" i="30"/>
  <c r="BC104" i="30"/>
  <c r="BB104" i="30"/>
  <c r="BX103" i="30"/>
  <c r="BW103" i="30"/>
  <c r="BG103" i="30"/>
  <c r="BF103" i="30"/>
  <c r="BX102" i="30"/>
  <c r="BW102" i="30"/>
  <c r="BG102" i="30"/>
  <c r="BF102" i="30"/>
  <c r="BX101" i="30"/>
  <c r="BW101" i="30"/>
  <c r="BG101" i="30"/>
  <c r="BF101" i="30"/>
  <c r="BX100" i="30"/>
  <c r="BW100" i="30"/>
  <c r="BG100" i="30"/>
  <c r="BF100" i="30"/>
  <c r="BT99" i="30"/>
  <c r="BS99" i="30"/>
  <c r="BC99" i="30"/>
  <c r="BB99" i="30"/>
  <c r="BX91" i="30"/>
  <c r="BW91" i="30"/>
  <c r="BG91" i="30"/>
  <c r="BF91" i="30"/>
  <c r="BX86" i="30"/>
  <c r="BW86" i="30"/>
  <c r="BG86" i="30"/>
  <c r="BF86" i="30"/>
  <c r="BX79" i="30"/>
  <c r="BW79" i="30"/>
  <c r="BV79" i="30"/>
  <c r="BU79" i="30"/>
  <c r="BT79" i="30"/>
  <c r="BX78" i="30"/>
  <c r="BX74" i="30"/>
  <c r="BW74" i="30"/>
  <c r="BV74" i="30"/>
  <c r="BU74" i="30"/>
  <c r="BT74" i="30"/>
  <c r="BP74" i="30"/>
  <c r="BO74" i="30"/>
  <c r="BN74" i="30"/>
  <c r="BM74" i="30"/>
  <c r="BL74" i="30"/>
  <c r="BK74" i="30"/>
  <c r="BJ74" i="30"/>
  <c r="BI74" i="30"/>
  <c r="BX73" i="30"/>
  <c r="BX70" i="30"/>
  <c r="BW70" i="30"/>
  <c r="BV70" i="30"/>
  <c r="BU70" i="30"/>
  <c r="BT70" i="30"/>
  <c r="BS70" i="30"/>
  <c r="BG70" i="30"/>
  <c r="BE70" i="30"/>
  <c r="BD70" i="30"/>
  <c r="BC70" i="30"/>
  <c r="BB70" i="30"/>
  <c r="AP70" i="30"/>
  <c r="AO70" i="30"/>
  <c r="AN70" i="30"/>
  <c r="AM70" i="30"/>
  <c r="AL70" i="30"/>
  <c r="AK70" i="30"/>
  <c r="Y70" i="30"/>
  <c r="X70" i="30"/>
  <c r="W70" i="30"/>
  <c r="V70" i="30"/>
  <c r="U70" i="30"/>
  <c r="T70" i="30"/>
  <c r="BV69" i="30"/>
  <c r="BU69" i="30"/>
  <c r="BE69" i="30"/>
  <c r="AN69" i="30"/>
  <c r="AM69" i="30"/>
  <c r="W69" i="30"/>
  <c r="V69" i="30"/>
  <c r="BN68" i="30"/>
  <c r="BM68" i="30"/>
  <c r="BL68" i="30"/>
  <c r="BK68" i="30"/>
  <c r="BJ68" i="30"/>
  <c r="BI68" i="30"/>
  <c r="AW68" i="30"/>
  <c r="AV68" i="30"/>
  <c r="AU68" i="30"/>
  <c r="AT68" i="30"/>
  <c r="AS68" i="30"/>
  <c r="AR68" i="30"/>
  <c r="AF68" i="30"/>
  <c r="AE68" i="30"/>
  <c r="AD68" i="30"/>
  <c r="AC68" i="30"/>
  <c r="AB68" i="30"/>
  <c r="AA68" i="30"/>
  <c r="O68" i="30"/>
  <c r="N68" i="30"/>
  <c r="M68" i="30"/>
  <c r="L68" i="30"/>
  <c r="K68" i="30"/>
  <c r="J68" i="30"/>
  <c r="AB85" i="6"/>
  <c r="Z85" i="6"/>
  <c r="V85" i="6"/>
  <c r="T85" i="6"/>
  <c r="AL146" i="29"/>
  <c r="AK146" i="29"/>
  <c r="AD146" i="29"/>
  <c r="AL143" i="29"/>
  <c r="AD143" i="29"/>
  <c r="AL141" i="29"/>
  <c r="AD141" i="29"/>
  <c r="AL140" i="29"/>
  <c r="AD140" i="29"/>
  <c r="AL139" i="29"/>
  <c r="AD139" i="29"/>
  <c r="AL138" i="29"/>
  <c r="AD138" i="29"/>
  <c r="AL137" i="29"/>
  <c r="AD137" i="29"/>
  <c r="AL136" i="29"/>
  <c r="AD136" i="29"/>
  <c r="AL135" i="29"/>
  <c r="AK135" i="29"/>
  <c r="AD135" i="29"/>
  <c r="AC135" i="29"/>
  <c r="AL134" i="29"/>
  <c r="AD134" i="29"/>
  <c r="AC134" i="29"/>
  <c r="AL133" i="29"/>
  <c r="AK133" i="29"/>
  <c r="AD133" i="29"/>
  <c r="AC133" i="29"/>
  <c r="AL132" i="29"/>
  <c r="AK132" i="29"/>
  <c r="AD132" i="29"/>
  <c r="AC132" i="29"/>
  <c r="AL131" i="29"/>
  <c r="AK131" i="29"/>
  <c r="AD131" i="29"/>
  <c r="AC131" i="29"/>
  <c r="AL130" i="29"/>
  <c r="AK130" i="29"/>
  <c r="AD130" i="29"/>
  <c r="AC130" i="29"/>
  <c r="AL129" i="29"/>
  <c r="AK129" i="29"/>
  <c r="AD129" i="29"/>
  <c r="AC129" i="29"/>
  <c r="AL128" i="29"/>
  <c r="AK128" i="29"/>
  <c r="AD128" i="29"/>
  <c r="AC128" i="29"/>
  <c r="AL127" i="29"/>
  <c r="AK127" i="29"/>
  <c r="AD127" i="29"/>
  <c r="AC127" i="29"/>
  <c r="AL126" i="29"/>
  <c r="AK126" i="29"/>
  <c r="AD126" i="29"/>
  <c r="AC126" i="29"/>
  <c r="AL125" i="29"/>
  <c r="AK125" i="29"/>
  <c r="AD125" i="29"/>
  <c r="AC125" i="29"/>
  <c r="AL124" i="29"/>
  <c r="AK124" i="29"/>
  <c r="AD124" i="29"/>
  <c r="AC124" i="29"/>
  <c r="AL123" i="29"/>
  <c r="AK123" i="29"/>
  <c r="AD123" i="29"/>
  <c r="AC123" i="29"/>
  <c r="AL120" i="29"/>
  <c r="AK120" i="29"/>
  <c r="AJ120" i="29"/>
  <c r="AI120" i="29"/>
  <c r="AH120" i="29"/>
  <c r="AG120" i="29"/>
  <c r="AF120" i="29"/>
  <c r="AE120" i="29"/>
  <c r="AD120" i="29"/>
  <c r="AC120" i="29"/>
  <c r="AB120" i="29"/>
  <c r="AA120" i="29"/>
  <c r="Z120" i="29"/>
  <c r="Y120" i="29"/>
  <c r="AL119" i="29"/>
  <c r="AK119" i="29"/>
  <c r="AJ119" i="29"/>
  <c r="AI119" i="29"/>
  <c r="AH119" i="29"/>
  <c r="AG119" i="29"/>
  <c r="AF119" i="29"/>
  <c r="AD119" i="29"/>
  <c r="AC119" i="29"/>
  <c r="AB119" i="29"/>
  <c r="AA119" i="29"/>
  <c r="Z119" i="29"/>
  <c r="Y119" i="29"/>
  <c r="AK108" i="29"/>
  <c r="AI108" i="29"/>
  <c r="AH108" i="29"/>
  <c r="AG108" i="29"/>
  <c r="AF108" i="29"/>
  <c r="AE108" i="29"/>
  <c r="AD108" i="29"/>
  <c r="AC108" i="29"/>
  <c r="AB108" i="29"/>
  <c r="AA108" i="29"/>
  <c r="Z108" i="29"/>
  <c r="Y108" i="29"/>
  <c r="AL104" i="29"/>
  <c r="AK104" i="29"/>
  <c r="AJ104" i="29"/>
  <c r="AI104" i="29"/>
  <c r="AH104" i="29"/>
  <c r="AG104" i="29"/>
  <c r="AF104" i="29"/>
  <c r="AE104" i="29"/>
  <c r="AC104" i="29"/>
  <c r="AB104" i="29"/>
  <c r="AA104" i="29"/>
  <c r="Z104" i="29"/>
  <c r="Y104" i="29"/>
  <c r="AL97" i="29"/>
  <c r="AK97" i="29"/>
  <c r="AI97" i="29"/>
  <c r="AH97" i="29"/>
  <c r="AG97" i="29"/>
  <c r="AE97" i="29"/>
  <c r="AD97" i="29"/>
  <c r="AC97" i="29"/>
  <c r="AB97" i="29"/>
  <c r="AA97" i="29"/>
  <c r="Z97" i="29"/>
  <c r="Y97" i="29"/>
  <c r="AL96" i="29"/>
  <c r="AK96" i="29"/>
  <c r="AJ96" i="29"/>
  <c r="AI96" i="29"/>
  <c r="AH96" i="29"/>
  <c r="AF96" i="29"/>
  <c r="AE96" i="29"/>
  <c r="AD96" i="29"/>
  <c r="AC96" i="29"/>
  <c r="AB96" i="29"/>
  <c r="AA96" i="29"/>
  <c r="Z96" i="29"/>
  <c r="Y96" i="29"/>
  <c r="AJ95" i="29"/>
  <c r="AI95" i="29"/>
  <c r="AH95" i="29"/>
  <c r="AF95" i="29"/>
  <c r="AE95" i="29"/>
  <c r="AD95" i="29"/>
  <c r="AB95" i="29"/>
  <c r="AA95" i="29"/>
  <c r="Z95" i="29"/>
  <c r="Y95" i="29"/>
  <c r="AL94" i="29"/>
  <c r="AK94" i="29"/>
  <c r="AJ94" i="29"/>
  <c r="AI94" i="29"/>
  <c r="AH94" i="29"/>
  <c r="AG94" i="29"/>
  <c r="AF94" i="29"/>
  <c r="AE94" i="29"/>
  <c r="AD94" i="29"/>
  <c r="AC94" i="29"/>
  <c r="AB94" i="29"/>
  <c r="AA94" i="29"/>
  <c r="Z94" i="29"/>
  <c r="Y94" i="29"/>
  <c r="AK93" i="29"/>
  <c r="AJ93" i="29"/>
  <c r="AI93" i="29"/>
  <c r="AH93" i="29"/>
  <c r="AG93" i="29"/>
  <c r="AF93" i="29"/>
  <c r="AE93" i="29"/>
  <c r="AD93" i="29"/>
  <c r="AC93" i="29"/>
  <c r="AB93" i="29"/>
  <c r="AA93" i="29"/>
  <c r="AG90" i="29"/>
  <c r="AF90" i="29"/>
  <c r="AE90" i="29"/>
  <c r="AA90" i="29"/>
  <c r="Z90" i="29"/>
  <c r="Y90" i="29"/>
  <c r="BE62" i="29"/>
  <c r="BD62" i="29"/>
  <c r="BC62" i="29"/>
  <c r="BB62" i="29"/>
  <c r="BA62" i="29"/>
  <c r="AZ62" i="29"/>
  <c r="AY62" i="29"/>
  <c r="AX62" i="29"/>
  <c r="AV62" i="29"/>
  <c r="AT62" i="29"/>
  <c r="AR62" i="29"/>
  <c r="AQ62" i="29"/>
  <c r="AP62" i="29"/>
  <c r="AO62" i="29"/>
  <c r="BE61" i="29"/>
  <c r="BD61" i="29"/>
  <c r="BC61" i="29"/>
  <c r="BB61" i="29"/>
  <c r="BA61" i="29"/>
  <c r="AZ61" i="29"/>
  <c r="AY61" i="29"/>
  <c r="AX61" i="29"/>
  <c r="AV61" i="29"/>
  <c r="AT61" i="29"/>
  <c r="AR61" i="29"/>
  <c r="AQ61" i="29"/>
  <c r="AP61" i="29"/>
  <c r="AO61" i="29"/>
  <c r="BE60" i="29"/>
  <c r="BD60" i="29"/>
  <c r="BC60" i="29"/>
  <c r="BB60" i="29"/>
  <c r="BA60" i="29"/>
  <c r="AZ60" i="29"/>
  <c r="AY60" i="29"/>
  <c r="AX60" i="29"/>
  <c r="AV60" i="29"/>
  <c r="AT60" i="29"/>
  <c r="AR60" i="29"/>
  <c r="AQ60" i="29"/>
  <c r="AP60" i="29"/>
  <c r="AO60" i="29"/>
  <c r="BE47" i="29"/>
  <c r="AV47" i="29"/>
  <c r="BE46" i="29"/>
  <c r="AV46" i="29"/>
  <c r="AV45" i="29"/>
  <c r="BE44" i="29"/>
  <c r="AV44" i="29"/>
  <c r="BE43" i="29"/>
  <c r="AV43" i="29"/>
  <c r="BE42" i="29"/>
  <c r="AV42" i="29"/>
  <c r="AV41" i="29"/>
  <c r="BE40" i="29"/>
  <c r="BD40" i="29"/>
  <c r="AV40" i="29"/>
  <c r="AV39" i="29"/>
  <c r="BE38" i="29"/>
  <c r="AV38" i="29"/>
  <c r="BE37" i="29"/>
  <c r="AV37" i="29"/>
  <c r="BE36" i="29"/>
  <c r="AV36" i="29"/>
  <c r="BE35" i="29"/>
  <c r="AV35" i="29"/>
  <c r="BE34" i="29"/>
  <c r="AV34" i="29"/>
  <c r="BE33" i="29"/>
  <c r="AV33" i="29"/>
  <c r="BE32" i="29"/>
  <c r="AV32" i="29"/>
  <c r="BE31" i="29"/>
  <c r="BD31" i="29"/>
  <c r="BC31" i="29"/>
  <c r="BB31" i="29"/>
  <c r="BA31" i="29"/>
  <c r="AZ31" i="29"/>
  <c r="AY31" i="29"/>
  <c r="AX31" i="29"/>
  <c r="AV31" i="29"/>
  <c r="AT31" i="29"/>
  <c r="AR31" i="29"/>
  <c r="AQ31" i="29"/>
  <c r="AP31" i="29"/>
  <c r="AO31" i="29"/>
  <c r="BE30" i="29"/>
  <c r="BD30" i="29"/>
  <c r="BC30" i="29"/>
  <c r="BB30" i="29"/>
  <c r="BA30" i="29"/>
  <c r="AZ30" i="29"/>
  <c r="AY30" i="29"/>
  <c r="AX30" i="29"/>
  <c r="AV30" i="29"/>
  <c r="AT30" i="29"/>
  <c r="AR30" i="29"/>
  <c r="AQ30" i="29"/>
  <c r="AP30" i="29"/>
  <c r="AO30" i="29"/>
  <c r="BE29" i="29"/>
  <c r="BD29" i="29"/>
  <c r="BC29" i="29"/>
  <c r="BB29" i="29"/>
  <c r="BA29" i="29"/>
  <c r="AZ29" i="29"/>
  <c r="AY29" i="29"/>
  <c r="AX29" i="29"/>
  <c r="AV29" i="29"/>
  <c r="AT29" i="29"/>
  <c r="AR29" i="29"/>
  <c r="AQ29" i="29"/>
  <c r="AP29" i="29"/>
  <c r="AO29" i="29"/>
  <c r="BE27" i="29"/>
  <c r="BD27" i="29"/>
  <c r="BC27" i="29"/>
  <c r="BB27" i="29"/>
  <c r="BA27" i="29"/>
  <c r="AZ27" i="29"/>
  <c r="AY27" i="29"/>
  <c r="AX27" i="29"/>
  <c r="AV27" i="29"/>
  <c r="AT27" i="29"/>
  <c r="AR27" i="29"/>
  <c r="AQ27" i="29"/>
  <c r="AP27" i="29"/>
  <c r="AO27" i="29"/>
  <c r="BE26" i="29"/>
  <c r="BD26" i="29"/>
  <c r="BC26" i="29"/>
  <c r="BB26" i="29"/>
  <c r="BA26" i="29"/>
  <c r="AZ26" i="29"/>
  <c r="AY26" i="29"/>
  <c r="AX26" i="29"/>
  <c r="AV26" i="29"/>
  <c r="AT26" i="29"/>
  <c r="AR26" i="29"/>
  <c r="AQ26" i="29"/>
  <c r="AP26" i="29"/>
  <c r="AO26" i="29"/>
  <c r="BE25" i="29"/>
  <c r="BD25" i="29"/>
  <c r="BC25" i="29"/>
  <c r="BB25" i="29"/>
  <c r="BA25" i="29"/>
  <c r="AZ25" i="29"/>
  <c r="AY25" i="29"/>
  <c r="AX25" i="29"/>
  <c r="AV25" i="29"/>
  <c r="AT25" i="29"/>
  <c r="AR25" i="29"/>
  <c r="AQ25" i="29"/>
  <c r="AP25" i="29"/>
  <c r="AO25" i="29"/>
  <c r="BE24" i="29"/>
  <c r="BD24" i="29"/>
  <c r="BC24" i="29"/>
  <c r="BB24" i="29"/>
  <c r="BA24" i="29"/>
  <c r="AZ24" i="29"/>
  <c r="AY24" i="29"/>
  <c r="AX24" i="29"/>
  <c r="AV24" i="29"/>
  <c r="AT24" i="29"/>
  <c r="AR24" i="29"/>
  <c r="AQ24" i="29"/>
  <c r="AP24" i="29"/>
  <c r="AO24" i="29"/>
  <c r="BE23" i="29"/>
  <c r="BD23" i="29"/>
  <c r="BC23" i="29"/>
  <c r="BB23" i="29"/>
  <c r="BA23" i="29"/>
  <c r="AZ23" i="29"/>
  <c r="AY23" i="29"/>
  <c r="AX23" i="29"/>
  <c r="AV23" i="29"/>
  <c r="AT23" i="29"/>
  <c r="AR23" i="29"/>
  <c r="AQ23" i="29"/>
  <c r="AP23" i="29"/>
  <c r="AO23" i="29"/>
  <c r="BE22" i="29"/>
  <c r="BD22" i="29"/>
  <c r="BC22" i="29"/>
  <c r="BB22" i="29"/>
  <c r="BA22" i="29"/>
  <c r="AZ22" i="29"/>
  <c r="AY22" i="29"/>
  <c r="AX22" i="29"/>
  <c r="AV22" i="29"/>
  <c r="AT22" i="29"/>
  <c r="AR22" i="29"/>
  <c r="AQ22" i="29"/>
  <c r="AP22" i="29"/>
  <c r="AO22" i="29"/>
  <c r="BE21" i="29"/>
  <c r="BD21" i="29"/>
  <c r="BC21" i="29"/>
  <c r="BB21" i="29"/>
  <c r="BA21" i="29"/>
  <c r="AZ21" i="29"/>
  <c r="AY21" i="29"/>
  <c r="AX21" i="29"/>
  <c r="AV21" i="29"/>
  <c r="AT21" i="29"/>
  <c r="AR21" i="29"/>
  <c r="AQ21" i="29"/>
  <c r="AP21" i="29"/>
  <c r="AO21" i="29"/>
  <c r="BE20" i="29"/>
  <c r="BD20" i="29"/>
  <c r="BC20" i="29"/>
  <c r="BB20" i="29"/>
  <c r="BA20" i="29"/>
  <c r="AZ20" i="29"/>
  <c r="AY20" i="29"/>
  <c r="AX20" i="29"/>
  <c r="AV20" i="29"/>
  <c r="AT20" i="29"/>
  <c r="AR20" i="29"/>
  <c r="AQ20" i="29"/>
  <c r="AP20" i="29"/>
  <c r="AO20" i="29"/>
  <c r="BE19" i="29"/>
  <c r="BD19" i="29"/>
  <c r="BC19" i="29"/>
  <c r="BB19" i="29"/>
  <c r="BA19" i="29"/>
  <c r="AZ19" i="29"/>
  <c r="AY19" i="29"/>
  <c r="AX19" i="29"/>
  <c r="AV19" i="29"/>
  <c r="AT19" i="29"/>
  <c r="AR19" i="29"/>
  <c r="AQ19" i="29"/>
  <c r="AP19" i="29"/>
  <c r="AO19" i="29"/>
  <c r="BE18" i="29"/>
  <c r="BD18" i="29"/>
  <c r="BC18" i="29"/>
  <c r="BB18" i="29"/>
  <c r="BA18" i="29"/>
  <c r="AZ18" i="29"/>
  <c r="AY18" i="29"/>
  <c r="AX18" i="29"/>
  <c r="AV18" i="29"/>
  <c r="AT18" i="29"/>
  <c r="AR18" i="29"/>
  <c r="AQ18" i="29"/>
  <c r="AP18" i="29"/>
  <c r="AO18" i="29"/>
  <c r="BE17" i="29"/>
  <c r="BD17" i="29"/>
  <c r="BC17" i="29"/>
  <c r="BB17" i="29"/>
  <c r="BA17" i="29"/>
  <c r="AZ17" i="29"/>
  <c r="AY17" i="29"/>
  <c r="AX17" i="29"/>
  <c r="AV17" i="29"/>
  <c r="AT17" i="29"/>
  <c r="AR17" i="29"/>
  <c r="AQ17" i="29"/>
  <c r="AP17" i="29"/>
  <c r="AO17" i="29"/>
  <c r="BE16" i="29"/>
  <c r="BD16" i="29"/>
  <c r="BC16" i="29"/>
  <c r="BB16" i="29"/>
  <c r="BA16" i="29"/>
  <c r="AZ16" i="29"/>
  <c r="AY16" i="29"/>
  <c r="AX16" i="29"/>
  <c r="AV16" i="29"/>
  <c r="AT16" i="29"/>
  <c r="AR16" i="29"/>
  <c r="AQ16" i="29"/>
  <c r="AP16" i="29"/>
  <c r="AO16" i="29"/>
  <c r="BE15" i="29"/>
  <c r="BD15" i="29"/>
  <c r="BC15" i="29"/>
  <c r="BB15" i="29"/>
  <c r="BA15" i="29"/>
  <c r="AZ15" i="29"/>
  <c r="AY15" i="29"/>
  <c r="AX15" i="29"/>
  <c r="AV15" i="29"/>
  <c r="AT15" i="29"/>
  <c r="AR15" i="29"/>
  <c r="AQ15" i="29"/>
  <c r="AP15" i="29"/>
  <c r="AO15" i="29"/>
  <c r="BE14" i="29"/>
  <c r="BD14" i="29"/>
  <c r="BC14" i="29"/>
  <c r="BB14" i="29"/>
  <c r="BA14" i="29"/>
  <c r="AZ14" i="29"/>
  <c r="AY14" i="29"/>
  <c r="AX14" i="29"/>
  <c r="AV14" i="29"/>
  <c r="AT14" i="29"/>
  <c r="AR14" i="29"/>
  <c r="AQ14" i="29"/>
  <c r="AP14" i="29"/>
  <c r="AO14" i="29"/>
  <c r="BE13" i="29"/>
  <c r="BD13" i="29"/>
  <c r="BC13" i="29"/>
  <c r="BB13" i="29"/>
  <c r="BA13" i="29"/>
  <c r="AZ13" i="29"/>
  <c r="AY13" i="29"/>
  <c r="AX13" i="29"/>
  <c r="AV13" i="29"/>
  <c r="AT13" i="29"/>
  <c r="AR13" i="29"/>
  <c r="AQ13" i="29"/>
  <c r="AP13" i="29"/>
  <c r="AO13" i="29"/>
  <c r="BD12" i="29"/>
  <c r="BC12" i="29"/>
  <c r="BB12" i="29"/>
  <c r="BA12" i="29"/>
  <c r="AZ12" i="29"/>
  <c r="AY12" i="29"/>
  <c r="AX12" i="29"/>
  <c r="AV12" i="29"/>
  <c r="AT12" i="29"/>
  <c r="AR12" i="29"/>
  <c r="AQ12" i="29"/>
  <c r="AO12" i="29"/>
  <c r="BE11" i="29"/>
  <c r="BD11" i="29"/>
  <c r="BC11" i="29"/>
  <c r="BB11" i="29"/>
  <c r="BA11" i="29"/>
  <c r="AY11" i="29"/>
  <c r="AX11" i="29"/>
  <c r="AV11" i="29"/>
  <c r="AT11" i="29"/>
  <c r="AR11" i="29"/>
  <c r="AQ11" i="29"/>
  <c r="AP11" i="29"/>
  <c r="AO11" i="29"/>
  <c r="C88" i="2"/>
  <c r="C81" i="2"/>
  <c r="C67" i="2"/>
  <c r="H41" i="26" l="1"/>
  <c r="C114" i="2" s="1"/>
  <c r="H44" i="11"/>
  <c r="H238" i="14"/>
  <c r="C93" i="2" s="1"/>
  <c r="H66" i="23"/>
  <c r="C100" i="2" s="1"/>
  <c r="H87" i="31"/>
  <c r="C41" i="2" s="1"/>
  <c r="H177" i="28"/>
  <c r="H240" i="14"/>
  <c r="H210" i="28"/>
  <c r="H82" i="6"/>
  <c r="C32" i="2" s="1"/>
  <c r="H41" i="27"/>
  <c r="C127" i="2" s="1"/>
  <c r="H37" i="27"/>
  <c r="C124" i="2" s="1"/>
  <c r="H47" i="11"/>
  <c r="C58" i="2" s="1"/>
  <c r="H40" i="27"/>
  <c r="C126" i="2" s="1"/>
  <c r="H47" i="25"/>
  <c r="C111" i="2" s="1"/>
  <c r="H43" i="25"/>
  <c r="C108" i="2" s="1"/>
  <c r="H43" i="11"/>
  <c r="C55" i="2" s="1"/>
  <c r="H62" i="23"/>
  <c r="C97" i="2" s="1"/>
  <c r="H63" i="30"/>
  <c r="C38" i="2" s="1"/>
  <c r="H209" i="28"/>
  <c r="C86" i="2" s="1"/>
  <c r="H59" i="30"/>
  <c r="C34" i="2" s="1"/>
  <c r="H60" i="30"/>
  <c r="C35" i="2" s="1"/>
  <c r="C24" i="2"/>
  <c r="H49" i="32"/>
  <c r="C22" i="2" s="1"/>
  <c r="C25" i="2"/>
  <c r="H86" i="29"/>
  <c r="C19" i="2" s="1"/>
  <c r="C83" i="2"/>
  <c r="C76" i="2"/>
  <c r="H190" i="28"/>
  <c r="C79" i="2" s="1"/>
  <c r="H140" i="28"/>
  <c r="C65" i="2" s="1"/>
  <c r="H172" i="28"/>
  <c r="C72" i="2" s="1"/>
  <c r="H90" i="31"/>
  <c r="C44" i="2" s="1"/>
  <c r="H89" i="31"/>
  <c r="C43" i="2" s="1"/>
  <c r="H42" i="26"/>
  <c r="C115" i="2" s="1"/>
  <c r="H49" i="10"/>
  <c r="C51" i="2" s="1"/>
  <c r="H66" i="24"/>
  <c r="C105" i="2" s="1"/>
  <c r="H64" i="24"/>
  <c r="C103" i="2" s="1"/>
  <c r="H81" i="12"/>
  <c r="C62" i="2" s="1"/>
  <c r="H80" i="12"/>
  <c r="C61" i="2" s="1"/>
  <c r="H50" i="10"/>
  <c r="C52" i="2" s="1"/>
  <c r="H51" i="10"/>
  <c r="C53" i="2" s="1"/>
  <c r="H92" i="9"/>
  <c r="C47" i="2" s="1"/>
  <c r="H94" i="9"/>
  <c r="C49" i="2" s="1"/>
  <c r="H93" i="9"/>
  <c r="C48" i="2" s="1"/>
  <c r="H46" i="11"/>
  <c r="C57" i="2" s="1"/>
  <c r="H46" i="25"/>
  <c r="C110" i="2" s="1"/>
  <c r="C82" i="2"/>
  <c r="H143" i="28"/>
  <c r="C68" i="2" s="1"/>
  <c r="C89" i="2"/>
  <c r="H65" i="23"/>
  <c r="C99" i="2" s="1"/>
  <c r="C23" i="2" l="1"/>
  <c r="C94" i="2"/>
  <c r="H67" i="23"/>
  <c r="C101" i="2" s="1"/>
  <c r="H63" i="23"/>
  <c r="C98" i="2" s="1"/>
  <c r="H48" i="11"/>
  <c r="C59" i="2" s="1"/>
  <c r="H214" i="28"/>
  <c r="C91" i="2" s="1"/>
  <c r="C56" i="2"/>
  <c r="H44" i="25"/>
  <c r="C109" i="2" s="1"/>
  <c r="H48" i="25"/>
  <c r="C112" i="2" s="1"/>
  <c r="H42" i="27"/>
  <c r="C128" i="2" s="1"/>
  <c r="H38" i="27"/>
  <c r="C125" i="2" s="1"/>
  <c r="H145" i="28"/>
  <c r="C70" i="2" s="1"/>
  <c r="H88" i="31"/>
  <c r="C42" i="2" s="1"/>
  <c r="H91" i="31"/>
  <c r="C45" i="2" s="1"/>
  <c r="H195" i="28"/>
  <c r="C84" i="2" s="1"/>
  <c r="H191" i="28"/>
  <c r="C80" i="2" s="1"/>
  <c r="C77" i="2"/>
  <c r="H141" i="28"/>
  <c r="C66" i="2" s="1"/>
  <c r="C87" i="2"/>
  <c r="H173" i="28"/>
  <c r="C69" i="2" l="1"/>
  <c r="C73" i="2"/>
  <c r="AC98" i="29"/>
  <c r="AC142" i="29"/>
  <c r="AL142" i="29"/>
  <c r="BT110" i="30"/>
  <c r="H64" i="30" s="1"/>
  <c r="AL98" i="29"/>
  <c r="BC110" i="30"/>
  <c r="BD39" i="29"/>
  <c r="AK142" i="29"/>
  <c r="BS110" i="30"/>
  <c r="AK98" i="29"/>
  <c r="H84" i="29" l="1"/>
  <c r="C39" i="2"/>
  <c r="H61" i="30"/>
  <c r="C36" i="2" s="1"/>
  <c r="BE39" i="29"/>
  <c r="H83" i="29" s="1"/>
  <c r="C16" i="2" s="1"/>
  <c r="AD98" i="29"/>
  <c r="AD142" i="29"/>
  <c r="C17" i="2" l="1"/>
  <c r="H87" i="29"/>
  <c r="C20" i="2" s="1"/>
  <c r="H82" i="29"/>
  <c r="C15" i="2" s="1"/>
  <c r="C10" i="2" l="1"/>
  <c r="C90" i="2"/>
  <c r="C9" i="2" s="1"/>
</calcChain>
</file>

<file path=xl/sharedStrings.xml><?xml version="1.0" encoding="utf-8"?>
<sst xmlns="http://schemas.openxmlformats.org/spreadsheetml/2006/main" count="3587" uniqueCount="1029">
  <si>
    <t>% of revenues</t>
  </si>
  <si>
    <t>IP VPN accesses</t>
  </si>
  <si>
    <t>France</t>
  </si>
  <si>
    <t>1.13</t>
  </si>
  <si>
    <t>1.15</t>
  </si>
  <si>
    <t>1.20</t>
  </si>
  <si>
    <t>internet features</t>
  </si>
  <si>
    <t>1.21</t>
  </si>
  <si>
    <t>1.22</t>
  </si>
  <si>
    <t>Poland</t>
  </si>
  <si>
    <t>EBIT</t>
  </si>
  <si>
    <t xml:space="preserve">France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</si>
  <si>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</si>
  <si>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</si>
  <si>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</si>
  <si>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</si>
  <si>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</si>
  <si>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</si>
  <si>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</si>
  <si>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</si>
  <si>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</si>
  <si>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</si>
  <si>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Sosh</t>
  </si>
  <si>
    <t>CTRL (EBIT)</t>
  </si>
  <si>
    <t>CTRL (revenues by country)</t>
  </si>
  <si>
    <t>CTRL (revenues by activity)</t>
  </si>
  <si>
    <t>CTRL (revenues)</t>
  </si>
  <si>
    <t>(in millions of euros)</t>
  </si>
  <si>
    <t>Jordan (1)</t>
  </si>
  <si>
    <t xml:space="preserve">Cameroon </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</si>
  <si>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</si>
  <si>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</si>
  <si>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</si>
  <si>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 4G coverage of population</t>
  </si>
  <si>
    <t>Belgium &amp; Luxembourg</t>
  </si>
  <si>
    <t>Africa &amp; Middle East</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</si>
  <si>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</si>
  <si>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</si>
  <si>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</si>
  <si>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</si>
  <si>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</si>
  <si>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</si>
  <si>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</si>
  <si>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</si>
  <si>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</si>
  <si>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</si>
  <si>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N-2cb)</t>
  </si>
  <si>
    <t>CTRL
(1H N-1)</t>
  </si>
  <si>
    <t>CTRL
(FY N-1)</t>
  </si>
  <si>
    <t>CTRL
(FY N-1cb)</t>
  </si>
  <si>
    <t>CTRL
(FY N)</t>
  </si>
  <si>
    <t>CTRL
(1H N-1cb)</t>
  </si>
  <si>
    <t>CTRL
(1H N)</t>
  </si>
  <si>
    <t>Group
Total</t>
  </si>
  <si>
    <t>Belgium network coverage</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</si>
  <si>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</si>
  <si>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</si>
  <si>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</si>
  <si>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</si>
  <si>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</si>
  <si>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</si>
  <si>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</si>
  <si>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</si>
  <si>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</si>
  <si>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</si>
  <si>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</si>
  <si>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</si>
  <si>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</si>
  <si>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</si>
  <si>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</si>
  <si>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</si>
  <si>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o/w Open multi-lignes</t>
  </si>
  <si>
    <t xml:space="preserve">Moldova </t>
  </si>
  <si>
    <t>Madagascar</t>
  </si>
  <si>
    <t>Onglet</t>
  </si>
  <si>
    <t>Type de contrôle</t>
  </si>
  <si>
    <t>CTRL (Group - segment reporting / revenues)</t>
  </si>
  <si>
    <t>CTRL (Group - segment reporting / labour expenses)</t>
  </si>
  <si>
    <t>CTRL (Group - segment reporting / other operating income &amp; expenses)</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</si>
  <si>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</si>
  <si>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</si>
  <si>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</si>
  <si>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</si>
  <si>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</si>
  <si>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</si>
  <si>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</si>
  <si>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</si>
  <si>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</si>
  <si>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(France financials / revenues)</t>
  </si>
  <si>
    <t>CTRL (Europe financials / revenues)</t>
  </si>
  <si>
    <t>CTRL (France financials / revenues / % variance cb)</t>
  </si>
  <si>
    <t>CTRL (Europe financials / revenues / % variance cb)</t>
  </si>
  <si>
    <t>CTRL (Africa &amp; Middle East / revenues / % variance cb)</t>
  </si>
  <si>
    <t>Nb d'écarts entre onglets &gt; 1 M€ ou 0,1 %</t>
  </si>
  <si>
    <t>Nb d'écarts en colonne &gt; 2 M€</t>
  </si>
  <si>
    <t>Nb d'écarts en ligne &gt; 2 M€</t>
  </si>
  <si>
    <t>NB D'ECARTS EN COLONNE &gt; 2 k</t>
  </si>
  <si>
    <t>NB D'ECARTS ENTRE ONGLETS  &gt; 2 k</t>
  </si>
  <si>
    <t>Nb d'écarts en colonne &gt; 2 k</t>
  </si>
  <si>
    <t>Nb d'écarts entre onglets &gt; 2 k</t>
  </si>
  <si>
    <t>NB D'ECARTS ENTRE ONGLETS  &gt; 2 M€</t>
  </si>
  <si>
    <t>Nb d'écarts entre onglets &gt; 2 M€</t>
  </si>
  <si>
    <t>CTRL (Group - segment reporting / operating taxes and levies)</t>
  </si>
  <si>
    <t>ABSCENCE / PRESENCE D'ERREURS DE FORMULES</t>
  </si>
  <si>
    <t>Absence / présence d'erreurs de formules</t>
  </si>
  <si>
    <t>Erreurs de calcul</t>
  </si>
  <si>
    <t>Nombre d'erreurs de calcul :</t>
  </si>
  <si>
    <t>Nombre d'erreurs de formules :</t>
  </si>
  <si>
    <t>Liberia</t>
  </si>
  <si>
    <t>FRANCE
financial KPIs</t>
  </si>
  <si>
    <t>FRANCE
operational KPIs</t>
  </si>
  <si>
    <t>AFRICA &amp; MIDDLE EAST
financial KPIs</t>
  </si>
  <si>
    <t>AFRICA &amp; MIDDLE EAST
operational KPIs</t>
  </si>
  <si>
    <t>INTERNATIONAL CARRIER
&amp; SHARED SERVICES</t>
  </si>
  <si>
    <t>Burkina Faso</t>
  </si>
  <si>
    <t>CTRL (Group - conso accounts (1) / % of revenues / adjusted EBITDA)</t>
  </si>
  <si>
    <t>CTRL (Group - segment reporting / adjustments)</t>
  </si>
  <si>
    <t>TELECOMS ACTIVITIES
financial KPIs</t>
  </si>
  <si>
    <t>TELECOMS ACTIVITIES
operational KPIs</t>
  </si>
  <si>
    <t>CTRL (Group - segment reporting / revenues / France)</t>
  </si>
  <si>
    <t>Enterprise KPIs</t>
  </si>
  <si>
    <t>CTRL
(FY N-2cb)</t>
  </si>
  <si>
    <t>XoIP offers</t>
  </si>
  <si>
    <t>1.12</t>
  </si>
  <si>
    <t>PRESENCE DE DONNEES NON ATTENDUES</t>
  </si>
  <si>
    <t>Présence de données non attendues</t>
  </si>
  <si>
    <t>CTRL (Présence de données non attendues)</t>
  </si>
  <si>
    <t>Orange - Market France</t>
  </si>
  <si>
    <t>1.01</t>
  </si>
  <si>
    <t>1.02</t>
  </si>
  <si>
    <t>1.03</t>
  </si>
  <si>
    <t>1.04</t>
  </si>
  <si>
    <t>1.05</t>
  </si>
  <si>
    <t>1.06</t>
  </si>
  <si>
    <t>1.07</t>
  </si>
  <si>
    <t>Senegal</t>
  </si>
  <si>
    <t>Mali</t>
  </si>
  <si>
    <t>Guinea</t>
  </si>
  <si>
    <t>Guinea Bissau</t>
  </si>
  <si>
    <t>Sierra Leone</t>
  </si>
  <si>
    <t>Sonatel Subgroup (1)</t>
  </si>
  <si>
    <t>o/w Senegal</t>
  </si>
  <si>
    <t>o/w Mali</t>
  </si>
  <si>
    <t>o/w Guinea</t>
  </si>
  <si>
    <t>o/w Ivory Coast</t>
  </si>
  <si>
    <t>(2) Sonatel Subgroup: Senegal, Mali, Guinea, Guinea-Bissau and Sierra Leone.</t>
  </si>
  <si>
    <t>Sonatel Subgroup (1) (2)</t>
  </si>
  <si>
    <t>(3) Ivory Coast Subgroup: Ivory Coast, Burkina Faso and Liberia.</t>
  </si>
  <si>
    <t>Hosted MVNO customers on Orange networks.</t>
  </si>
  <si>
    <t>Orange
Investors data book</t>
  </si>
  <si>
    <t xml:space="preserve">convergent services </t>
  </si>
  <si>
    <t>equipment sales</t>
  </si>
  <si>
    <t>IT &amp; integration services</t>
  </si>
  <si>
    <t>mobile only services</t>
  </si>
  <si>
    <t>fixed only services</t>
  </si>
  <si>
    <t>Morocco</t>
  </si>
  <si>
    <t>Belgium quarterly ARPO (per month, in euros)</t>
  </si>
  <si>
    <t>o/w Burkina Faso</t>
  </si>
  <si>
    <t>Central African Republic (CAR)</t>
  </si>
  <si>
    <t>Democratic Republic of Congo (DRC)</t>
  </si>
  <si>
    <t>CTRL (Group - segment reporting / external purchases)</t>
  </si>
  <si>
    <t>CTRL (Group - segment reporting / revenues / Group)</t>
  </si>
  <si>
    <t xml:space="preserve">na </t>
  </si>
  <si>
    <t>FTTH</t>
  </si>
  <si>
    <t>M2M (machine-to-machine)</t>
  </si>
  <si>
    <t>FTTH and cable</t>
  </si>
  <si>
    <t>1.10</t>
  </si>
  <si>
    <t>1.11</t>
  </si>
  <si>
    <t>1.14</t>
  </si>
  <si>
    <t>1.23</t>
  </si>
  <si>
    <t>1.24</t>
  </si>
  <si>
    <t>1.25</t>
  </si>
  <si>
    <t>1.26</t>
  </si>
  <si>
    <t>1.30</t>
  </si>
  <si>
    <t>Table of contents</t>
  </si>
  <si>
    <t>Sheet 1</t>
  </si>
  <si>
    <t>Sheet 3</t>
  </si>
  <si>
    <t>Sheet 5</t>
  </si>
  <si>
    <t>Sheet 6</t>
  </si>
  <si>
    <t>Sheet 8</t>
  </si>
  <si>
    <t>Sheet 10</t>
  </si>
  <si>
    <t>Sheet 11</t>
  </si>
  <si>
    <t>Sheet 12</t>
  </si>
  <si>
    <t>Sheet 13</t>
  </si>
  <si>
    <t>Sheet 14</t>
  </si>
  <si>
    <t>Sheet 17</t>
  </si>
  <si>
    <t>Glossary</t>
  </si>
  <si>
    <t>Comparable basis data</t>
  </si>
  <si>
    <t>Operational KPIs</t>
  </si>
  <si>
    <t>Financial figures</t>
  </si>
  <si>
    <t>Revenues</t>
  </si>
  <si>
    <t>Cash flow elements</t>
  </si>
  <si>
    <t>Net financial debt</t>
  </si>
  <si>
    <t>1. Financial KPIs</t>
  </si>
  <si>
    <t>2. Operational KPIs</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</si>
  <si>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</si>
  <si>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</si>
  <si>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</si>
  <si>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</si>
  <si>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</si>
  <si>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</si>
  <si>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</si>
  <si>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</si>
  <si>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</si>
  <si>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</si>
  <si>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</si>
  <si>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</si>
  <si>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</si>
  <si>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Labour expenses</t>
  </si>
  <si>
    <t>Change in working capital requirement</t>
  </si>
  <si>
    <t>Other operational items</t>
  </si>
  <si>
    <t>Data on a comparable basis</t>
  </si>
  <si>
    <t>Contract</t>
  </si>
  <si>
    <t>Prepaid</t>
  </si>
  <si>
    <t>Mobile volume market share (in %)</t>
  </si>
  <si>
    <t>Net adds broadband market share (in %)</t>
  </si>
  <si>
    <t>Enterprise - XoIP</t>
  </si>
  <si>
    <t>Headcount (end of period)</t>
  </si>
  <si>
    <t>IT &amp; Integration services</t>
  </si>
  <si>
    <t>Operating taxes and levies</t>
  </si>
  <si>
    <t>Other operating income &amp; expenses</t>
  </si>
  <si>
    <t>Impairment of goodwill and fixed assets</t>
  </si>
  <si>
    <t>Income tax</t>
  </si>
  <si>
    <t>Non controlling interests</t>
  </si>
  <si>
    <t>Number of ordinary shares at the end of the period</t>
  </si>
  <si>
    <t>Mobile only ARPO
(quarterly)</t>
  </si>
  <si>
    <t>Fixed only broadband ARPO
(quarterly)</t>
  </si>
  <si>
    <t>Convergent ARPO
(quarterly)</t>
  </si>
  <si>
    <t>Consolidated net income - Group share</t>
  </si>
  <si>
    <t>Consolidated net income</t>
  </si>
  <si>
    <t>Share of profits (losses) of associates and joint ventures</t>
  </si>
  <si>
    <t>Dividends to Orange shareholders</t>
  </si>
  <si>
    <t>Minority shareholders remuneration in group subsidiaries</t>
  </si>
  <si>
    <t>Euros</t>
  </si>
  <si>
    <t>Zloty</t>
  </si>
  <si>
    <t>Egyptian pound</t>
  </si>
  <si>
    <t>Other</t>
  </si>
  <si>
    <t>Currency</t>
  </si>
  <si>
    <t>GROUP
Comparable basis</t>
  </si>
  <si>
    <t>Group - Profit &amp; loss statement</t>
  </si>
  <si>
    <t>Revenues by country</t>
  </si>
  <si>
    <t>Eliminations</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</si>
  <si>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</si>
  <si>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</si>
  <si>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</si>
  <si>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</si>
  <si>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</si>
  <si>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</si>
  <si>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</si>
  <si>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</si>
  <si>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</si>
  <si>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</si>
  <si>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</si>
  <si>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</si>
  <si>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</si>
  <si>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</si>
  <si>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</si>
  <si>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</si>
  <si>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</si>
  <si>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</si>
  <si>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</si>
  <si>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</si>
  <si>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</si>
  <si>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</si>
  <si>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</si>
  <si>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2.40</t>
  </si>
  <si>
    <t>2.50</t>
  </si>
  <si>
    <t>2.60</t>
  </si>
  <si>
    <t>2.61</t>
  </si>
  <si>
    <t>Mobile contract churn excluding M2M (quarterly)</t>
  </si>
  <si>
    <t>Quarterly Orange fixed broadband net adds divided by the quarterly fixed broadband net adds in the market.</t>
  </si>
  <si>
    <t>Broadband volume market share (in %)</t>
  </si>
  <si>
    <t>GROUP
Segment reporting</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</si>
  <si>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</si>
  <si>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</si>
  <si>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</si>
  <si>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1.08</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</si>
  <si>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</si>
  <si>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</si>
  <si>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</si>
  <si>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</si>
  <si>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</si>
  <si>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</si>
  <si>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</si>
  <si>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</si>
  <si>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</si>
  <si>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</si>
  <si>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Retail services (B2C+B2B)</t>
  </si>
  <si>
    <t xml:space="preserve">Poland - Mobile KPIs </t>
  </si>
  <si>
    <t xml:space="preserve">Poland - Convergent KPIs </t>
  </si>
  <si>
    <t xml:space="preserve">Poland - Fixed KPIs </t>
  </si>
  <si>
    <t>CTRL (retail services revenues)</t>
  </si>
  <si>
    <t>CTRL Poland</t>
  </si>
  <si>
    <t>CTRL Belgium &amp; Luxembourg</t>
  </si>
  <si>
    <t>CTRL (revenues by country EC)</t>
  </si>
  <si>
    <t>CTRL Europe centrale</t>
  </si>
  <si>
    <t>CTRL (revenues by countries)</t>
  </si>
  <si>
    <t>o/w voice</t>
  </si>
  <si>
    <t>o/w data</t>
  </si>
  <si>
    <t>CTRL (revenues fixed only)</t>
  </si>
  <si>
    <t>CTRL (revenues mobile)</t>
  </si>
  <si>
    <t>Central Europe</t>
  </si>
  <si>
    <t>CTRL (Total Telecom activities)</t>
  </si>
  <si>
    <t>CTRL (Group - EBIT)</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</si>
  <si>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</si>
  <si>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</si>
  <si>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</si>
  <si>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</si>
  <si>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</si>
  <si>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adjustments)</t>
  </si>
  <si>
    <t>CTRL (Group - conso accounts (1) - Group / impairment of goodwill and fixed assets)</t>
  </si>
  <si>
    <t>CTRL (Group - conso accounts (1) - Group / share of profit/loss of associates)</t>
  </si>
  <si>
    <t>CTRL (Group - conso accounts (1) - Group / EBIT)</t>
  </si>
  <si>
    <t>CTRL Europe</t>
  </si>
  <si>
    <t>CTRL (Poland - M2M)</t>
  </si>
  <si>
    <t>CTRL (Poland - prepaid)</t>
  </si>
  <si>
    <t>CTRL (Europe - M2M)</t>
  </si>
  <si>
    <t>CTRL (Europe - prepaid)</t>
  </si>
  <si>
    <t>CTRL (Poland - convergent customers (excl. MVNOs))</t>
  </si>
  <si>
    <t>CTRL (Poland - number of mobile lines per convergent offer)</t>
  </si>
  <si>
    <t>CTRL (Belgium &amp; Lux. - convergent customers (excl. MVNOs))</t>
  </si>
  <si>
    <t>CTRL (Belgium &amp; Lux. - M2M)</t>
  </si>
  <si>
    <t>CTRL (Belgium &amp; Lux. - prepaid)</t>
  </si>
  <si>
    <t>CTRL (Central Europe - convergent customers (excl. MVNOs))</t>
  </si>
  <si>
    <t>CTRL (Total Europe - convergent customers (excl. MVNOs))</t>
  </si>
  <si>
    <t>CTRL (Total Europe - homes connectable)</t>
  </si>
  <si>
    <t xml:space="preserve">Convergent KPIs </t>
  </si>
  <si>
    <t>Customer base</t>
  </si>
  <si>
    <t>Internet features</t>
  </si>
  <si>
    <t>Market share</t>
  </si>
  <si>
    <t xml:space="preserve">Customer base </t>
  </si>
  <si>
    <t>Number of mobile lines per convergent offer</t>
  </si>
  <si>
    <t>Quarterly ARPO (per month, in euros)</t>
  </si>
  <si>
    <t>Commercial offers</t>
  </si>
  <si>
    <t>Quarterly churn</t>
  </si>
  <si>
    <t>Contract churn excluding M2M</t>
  </si>
  <si>
    <t>Mobile only blended ARPO</t>
  </si>
  <si>
    <t>Network coverage</t>
  </si>
  <si>
    <t>Fixed only broadband ARPO</t>
  </si>
  <si>
    <t>Quarterly ARPO (per month, in PLN)</t>
  </si>
  <si>
    <t>Convergent ARPO</t>
  </si>
  <si>
    <t>Network coverage (% 4G coverage of population)</t>
  </si>
  <si>
    <t>Others (4)</t>
  </si>
  <si>
    <t>Mobile</t>
  </si>
  <si>
    <t>Customer base - Worldwide</t>
  </si>
  <si>
    <t>Customer base - France</t>
  </si>
  <si>
    <t>CTRL (Group - segment reporting / revenues / Eliminations</t>
  </si>
  <si>
    <t>CTRL (Group - segment reporting / EBIT / Eliminations)</t>
  </si>
  <si>
    <t>Number of SIM cards dedicated to exchange of information between machines that is established between the central control system (server) and any type of equipment, through one or several commmunication networks.</t>
  </si>
  <si>
    <t>Headcount (average cumulated FTE)</t>
  </si>
  <si>
    <t>Change in gross inventories, plus change in gross trade receivables, plus change in trade payables for other goods and services, plus change in other customer contract assets and liabilities, plus change in other assets and liabilities (excluding receivables and payables related to operating taxes and levies).</t>
  </si>
  <si>
    <t>EBITDAaL</t>
  </si>
  <si>
    <t>eCAPEX</t>
  </si>
  <si>
    <t>CTRL (Group - segment reporting / EBITDAaL / France)</t>
  </si>
  <si>
    <t>CTRL (Group - segment reporting / EBITDAaL / Europe)</t>
  </si>
  <si>
    <t>CTRL (Group - segment reporting / EBITDAaL / Africa &amp; Middle East)</t>
  </si>
  <si>
    <t>CTRL (France financials / EBITDAaL)</t>
  </si>
  <si>
    <t>CTRL (Europe financials / EBITDAaL)</t>
  </si>
  <si>
    <t>CTRL (Africa &amp; Middle East / EBITDAaL)</t>
  </si>
  <si>
    <t>CTRL (France financials / eCAPEX)</t>
  </si>
  <si>
    <t>CTRL (Europe financials / eCAPEX)</t>
  </si>
  <si>
    <t>CTRL (Africa &amp; Middle East / eCAPEX)</t>
  </si>
  <si>
    <t>CTRL (EBITDAaL - eCAPEX)</t>
  </si>
  <si>
    <t>Egypt</t>
  </si>
  <si>
    <t>Average number of active employees over the period, pro-rata to their working time, including permanent contracts and fixed-term contracts. FTE = Full Time Equivalent.</t>
  </si>
  <si>
    <t>Change in eCAPEX payables</t>
  </si>
  <si>
    <t>EBITDAaL (see 1.15) minus eCAPEX (see 1.20).</t>
  </si>
  <si>
    <t>CTRL (Group - segment reporting / EBITDAaL)</t>
  </si>
  <si>
    <t>CTRL (EBITDAaL)</t>
  </si>
  <si>
    <t>CTRL (eCAPEX)</t>
  </si>
  <si>
    <t>CTRL (Group - segment reporting / EBITDAaL / Group)</t>
  </si>
  <si>
    <t>CTRL (Group - segment reporting / EBITDAaL / Eliminations)</t>
  </si>
  <si>
    <t>CTRL (Group - EBITDAaL)</t>
  </si>
  <si>
    <t>CTRL (Group - conso accounts (1) - Group / EBITDAaL)</t>
  </si>
  <si>
    <t>CTRL (Group - segment reporting /EBITDAaL / % of revenues)</t>
  </si>
  <si>
    <t>CTRL (Group - segment reporting / EBITDAaL / % of revenues)</t>
  </si>
  <si>
    <t>Presentation adjustments (1)</t>
  </si>
  <si>
    <t>ABSENCE / PRESENCE D'ERREURS DE FORMULES</t>
  </si>
  <si>
    <t>Amortization and impairment of financed assets</t>
  </si>
  <si>
    <t>Interest expenses on lease liabilities and on liabilities related to financed assets</t>
  </si>
  <si>
    <t>Amortization and impairment of rights of use assets</t>
  </si>
  <si>
    <t>Amortization of fixed assets</t>
  </si>
  <si>
    <t>CTRL (Group - conso accounts (1) - Group / effects resulting from business combinations, reclass. of cumulative translation adjustment from liquidated entities)</t>
  </si>
  <si>
    <t>CTRL (Group - segment reporting / effects resulting from business combinations, reclass. of cumulative translation adjustment from liquidated entities)</t>
  </si>
  <si>
    <t>Interest expenses (lease liabilities &amp; related to financed assets)</t>
  </si>
  <si>
    <t>CTRL (Group - segment reporting / amortization of fixed assets)</t>
  </si>
  <si>
    <t>CTRL (Group - conso accounts (1) - Group / amortization of fixed assets)</t>
  </si>
  <si>
    <t xml:space="preserve">Financial result </t>
  </si>
  <si>
    <t>Neutralization of financial interests included in EBITDAaL</t>
  </si>
  <si>
    <t>Neutralization of financial interest included in EBITDAaL</t>
  </si>
  <si>
    <t>CTRL (Group - segment reporting / EBIT  / Group)</t>
  </si>
  <si>
    <t>Number of households for which optical fiber is deployed close to the households, for which there are no constraints to connect future customers, and to which Orange can access, either through its own deployments, or through third-party operators under co-financing, purchase or rental agreements.</t>
  </si>
  <si>
    <t>eCAPEX correspond to (i) investments in property, plant and equipment and intangible assets, excluding telecommunications licenses and financed assets, and (ii) less the price on disposals of fixed assets.</t>
  </si>
  <si>
    <t>Significant litigations paid (and cashed)</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</si>
  <si>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</si>
  <si>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</si>
  <si>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(3) Comparable basis: unaudited figures, subject to adjustments.</t>
  </si>
  <si>
    <t>Telecommunication licenses paid</t>
  </si>
  <si>
    <t>Fixed accesses</t>
  </si>
  <si>
    <t>Fixed narrowband accesses</t>
  </si>
  <si>
    <t>Retail PSTN accesses</t>
  </si>
  <si>
    <t>xDSL</t>
  </si>
  <si>
    <t>LTE for fixed and others</t>
  </si>
  <si>
    <t>Wholesale accesses</t>
  </si>
  <si>
    <t>FTTx</t>
  </si>
  <si>
    <t>Copper (xDSL+PSTN)</t>
  </si>
  <si>
    <t>CTRL (fixed narrowband accesses)</t>
  </si>
  <si>
    <t>CTRL (fixed accesses)</t>
  </si>
  <si>
    <t>CTRL (consumer accesses)</t>
  </si>
  <si>
    <t>CTRL (wholesale accesses)</t>
  </si>
  <si>
    <t>M2M</t>
  </si>
  <si>
    <t>Excluding M2M</t>
  </si>
  <si>
    <t>Mobile only prepaid ARPO</t>
  </si>
  <si>
    <t>Convergent</t>
  </si>
  <si>
    <t>Mobile only</t>
  </si>
  <si>
    <t>Contract excluding M2M</t>
  </si>
  <si>
    <t>Contract ARPO</t>
  </si>
  <si>
    <t>Prepaid ARPO</t>
  </si>
  <si>
    <t>Mobile only contract ARPO</t>
  </si>
  <si>
    <t>B2C convergent</t>
  </si>
  <si>
    <t>Broadband only</t>
  </si>
  <si>
    <t>Fixed broadband accesses - by offer</t>
  </si>
  <si>
    <t>(1) Including payphone.</t>
  </si>
  <si>
    <t>Fixed broadband accesses</t>
  </si>
  <si>
    <t>Fixed broadband accesses - by country</t>
  </si>
  <si>
    <t>Ivory Coast</t>
  </si>
  <si>
    <t>Cameroon</t>
  </si>
  <si>
    <t>CTRL (fixed broadband accesses)</t>
  </si>
  <si>
    <t>CTRL (Total Europe - fixed accesses)</t>
  </si>
  <si>
    <t>Fixed accesses - by market</t>
  </si>
  <si>
    <t>PSTN accesses</t>
  </si>
  <si>
    <t>Fixed accesses - by technology</t>
  </si>
  <si>
    <t>Retail accesses</t>
  </si>
  <si>
    <t>Fixed broadband accesses - by technology</t>
  </si>
  <si>
    <t>Fixed Broadband accesses - by technology</t>
  </si>
  <si>
    <t>Mobile accesses (excl. MVNOs)</t>
  </si>
  <si>
    <t>Mobile accesses (excl. MVNOs) - by country</t>
  </si>
  <si>
    <t>Mobile accesses (excl. MVNOs) - by offer</t>
  </si>
  <si>
    <t>Other fixed accesses</t>
  </si>
  <si>
    <t>Mobile accesses (excl. MVNOs) - by type of billing</t>
  </si>
  <si>
    <t>Number of fixed broadband and narrowband wholesale accesses operated by Orange.</t>
  </si>
  <si>
    <t>CTRL (retail accesses)</t>
  </si>
  <si>
    <t>CTRL (Total Europe - retail accesses)</t>
  </si>
  <si>
    <t>CTRL (Total Europe - wholesale accesses)</t>
  </si>
  <si>
    <t>CTRL (Europe - fixed accesses)</t>
  </si>
  <si>
    <t>CTRL (Europe - retail accesses)</t>
  </si>
  <si>
    <t>o/w Full unbundling</t>
  </si>
  <si>
    <t>o/w Naked ADSL</t>
  </si>
  <si>
    <t>CTRL (fixed accesses - by market)</t>
  </si>
  <si>
    <t>CTRL (fixed accesses - by access)</t>
  </si>
  <si>
    <t>CTRL (fixed narrowdband accesses)</t>
  </si>
  <si>
    <t>CTRL (fixed accesses - other group fixed lines)</t>
  </si>
  <si>
    <t>CTRL (wholesale accesses - o/w full unbundling)</t>
  </si>
  <si>
    <t>CTRL (fixed accesses - consumer accesses)</t>
  </si>
  <si>
    <t>CTRL (fixed accesses - business accesses)</t>
  </si>
  <si>
    <t>CTRL (fixed accesses - wholesale accesses)</t>
  </si>
  <si>
    <t>o/w Naked xDSL</t>
  </si>
  <si>
    <t>CTRL (group accesses (excl. MVNOs))</t>
  </si>
  <si>
    <t>CTRL (mobile accesses (excl. MVNOs))</t>
  </si>
  <si>
    <t>CTRL (contract mobile accesses (excl. MVNOs))</t>
  </si>
  <si>
    <t>CTRL (contract mobile M2M accesses (excl. MVNOs))</t>
  </si>
  <si>
    <t>CTRL (contract mobile excluding M2M accesses (excl. MVNOs))</t>
  </si>
  <si>
    <t>CTRL (prepaid mobile accesses (excl. MVNOs))</t>
  </si>
  <si>
    <t>CTRL (mobile only accesses (excl. MVNOs))</t>
  </si>
  <si>
    <t>CTRL (fixed broadband convergent accesses)</t>
  </si>
  <si>
    <t>CTRL (fixed broadband only accesses)</t>
  </si>
  <si>
    <t>(accesses in thousands)</t>
  </si>
  <si>
    <t>CTRL (mobile convergents accesses (excl. MVNOs) )</t>
  </si>
  <si>
    <t>Group accesses</t>
  </si>
  <si>
    <t>Number of mobile accesses (see 2.20) and fixed accesses (see 2.30). Excluding MVNOs customers and accesses of entities accounted for under the equity method.</t>
  </si>
  <si>
    <t>CTRL (mobile accesses (excl. MVNOs) - contract)</t>
  </si>
  <si>
    <t>CTRL (mobile accesses (excl. MVNOs) - contract M2M)</t>
  </si>
  <si>
    <t>CTRL (mobile accesses (excl. MVNOs) - excluding M2M)</t>
  </si>
  <si>
    <t>CTRL (fixed broadband accesses - xDSL)</t>
  </si>
  <si>
    <t>CTRL (fixed broadband accesses - o/w naked xDSL)</t>
  </si>
  <si>
    <t>CTRL (fixed broadband accesses - FTTH accesses)</t>
  </si>
  <si>
    <t>CTRL (mobile accesses (excl. MVNOs)</t>
  </si>
  <si>
    <t>CTRL (mobile only accesses (excl. MVNOs) - prepaid)</t>
  </si>
  <si>
    <t>CTRL (mobile only accesses (excl. MVNOs) - contract - M2M)</t>
  </si>
  <si>
    <t>CTRL (Central Europe - fixed broadband accesses)</t>
  </si>
  <si>
    <t>CTRL (Total Europe - fixed broadband accesses)</t>
  </si>
  <si>
    <t>CTRL (Total Europe - fixed broadband accesses - FTTH and cable)</t>
  </si>
  <si>
    <t>CTRL (Total Europe - fixed broadband accesses - xDSL)</t>
  </si>
  <si>
    <t>CTRL (Total Europe - fixed broadband accesses - LTE for fixed and others)</t>
  </si>
  <si>
    <t>CTRL (Total Europe - fixed broadband accesses - convergent)</t>
  </si>
  <si>
    <t>CTRL (Total Europe - fixed broadband accesses - broadband only)</t>
  </si>
  <si>
    <t>CTRL (Europe - fixed broadband accesses)</t>
  </si>
  <si>
    <t>CTRL (Poland - fixed broadband accesses)</t>
  </si>
  <si>
    <t>CTRL (Belgium &amp; Lux. - fixed broadband accesses)</t>
  </si>
  <si>
    <t>CTRL (Total Europe - mobile accesses (excl. MVNOs))</t>
  </si>
  <si>
    <t>CTRL (Total Europe - mobile accesses - contract)</t>
  </si>
  <si>
    <t>CTRL (Total Europe - mobile accesses - M2M)</t>
  </si>
  <si>
    <t>CTRL (Total Europe - mobile accesses - excluding M2M)</t>
  </si>
  <si>
    <t>CTRL (Total Europe - mobile accesses - prepaid)</t>
  </si>
  <si>
    <t>CTRL (Total Europe - mobile accesses - convergent)</t>
  </si>
  <si>
    <t>CTRL (Total Europe - mobile accesses - mobile only accesses)</t>
  </si>
  <si>
    <t>CTRL (Total Europe - mobile accesses - mobile only accesses - M2M)</t>
  </si>
  <si>
    <t>CTRL (Total Europe - mobile accesses - mobile only accesses - contract excluding M2M)</t>
  </si>
  <si>
    <t>CTRL (Total Europe - mobile accesses - mobile only accesses - prepaid)</t>
  </si>
  <si>
    <t>CTRL (Europe - mobile accesses (excl. MVNOs))</t>
  </si>
  <si>
    <t>CTRL (Europe - contract mobile accesses (excl. MVNOs))</t>
  </si>
  <si>
    <t>CTRL (Europe - mobile only accesses (excl. MVNOs))</t>
  </si>
  <si>
    <t>CTRL (Poland - mobile accesses (excl. MVNOs))</t>
  </si>
  <si>
    <t>CTRL (Poland - contract mobile accesses (excl. MVNOs))</t>
  </si>
  <si>
    <t>CTRL (Poland - mobile only accesses (excl. MVNOs))</t>
  </si>
  <si>
    <t>CTRL (Belgium &amp; Lux. - mobile accesses (excl. MVNOs))</t>
  </si>
  <si>
    <t>CTRL (Belgium &amp; Lux. - contract mobile accesses (excl. MVNOs))</t>
  </si>
  <si>
    <t>CTRL (Belgium &amp; Lux. - mobile only accesses (excl. MVNOs))</t>
  </si>
  <si>
    <t>CTRL (Central Europe - mobile accesses (excl. MVNOs))</t>
  </si>
  <si>
    <t>CTRL (Central Europe - contract mobile accesses (excl. MVNOs))</t>
  </si>
  <si>
    <t>CTRL (Central Europe - mobile only accesses (excl. MVNOs))</t>
  </si>
  <si>
    <t>CTRL (Total Europe - fixed narrowband accesses)</t>
  </si>
  <si>
    <t>CTRL (Poland - fixed accesses)</t>
  </si>
  <si>
    <t>CTRL (mobile accesses (excl. MVNOs) - Sonatel Subgroup)</t>
  </si>
  <si>
    <t>CTRL (mobile accesses (excl. MVNOs) - Ivory Coast Subgroup)</t>
  </si>
  <si>
    <t>Number of active SIM cards, including (i) M2M and (ii) business and internet everywhere. Excluding MVNOs customers and accesses of entities accounted for under the equity method.</t>
  </si>
  <si>
    <t>Mobile only accesses</t>
  </si>
  <si>
    <t>Number of Orange fixed broadband accesses divided by the number of fixed broadband accesses in the market.</t>
  </si>
  <si>
    <t>Naked xDSL accesses</t>
  </si>
  <si>
    <t>Fixed broadband only accesses</t>
  </si>
  <si>
    <t>CTRL (Convergent customers (excl. MVNOs))</t>
  </si>
  <si>
    <t>Number of mobile accesses per convergent offer</t>
  </si>
  <si>
    <t>CTRL (number of mobile accesses per convergent offer)</t>
  </si>
  <si>
    <t xml:space="preserve">B2C convergent customers (excl. MVNOs) </t>
  </si>
  <si>
    <t>B2C convergent customers (excl. MVNOs)</t>
  </si>
  <si>
    <t>Convergent customers (excl. MVNOs)</t>
  </si>
  <si>
    <t>2.41</t>
  </si>
  <si>
    <t>IPTV and satellite accesses</t>
  </si>
  <si>
    <t>CTRL (IPTV and satellite accesses)</t>
  </si>
  <si>
    <t>CTRL (Total Europe - IPTV and satellite accesses)</t>
  </si>
  <si>
    <t xml:space="preserve">EBITDAaL (1) </t>
  </si>
  <si>
    <t>Retail accesses (France operating segment)</t>
  </si>
  <si>
    <t>Wholesale accesses (France operating segment)</t>
  </si>
  <si>
    <t>Number of mobile customers paying in advance for any use of data or voice, via the purchase of refills, without a contractual agreement binding the customer to Orange.</t>
  </si>
  <si>
    <t>Fixed retail accesses</t>
  </si>
  <si>
    <t>Number of B2C customers holding an offer combining at least a broadband access (xDSL, FTTx, cable or Fixed-4G (fLTE) with cell-lock) and a mobile voice contract (excluding MVNOs). The broadband convergent cutomer base is equal to the convergent access base (see 2.10).</t>
  </si>
  <si>
    <t>Fixed wholesale accesses</t>
  </si>
  <si>
    <t>CTRL Spain</t>
  </si>
  <si>
    <t>CTRL (Spain - number of mobile accesses per convergent offer)</t>
  </si>
  <si>
    <t>CTRL (Spain - mobile accesses (excl. MVNOs))</t>
  </si>
  <si>
    <t>CTRL (Spain - mobile accesses (excl. MVNOs) - contract)</t>
  </si>
  <si>
    <t>CTRL (Spain - mobile only accesses (excl. MVNOs))</t>
  </si>
  <si>
    <t>CTRL (Spain - mobile only accesses (excl. MVNOs) - contract - M2M)</t>
  </si>
  <si>
    <t>CTRL (Spain - mobile only accesses (excl. MVNOs) - prepaid)</t>
  </si>
  <si>
    <t>CTRL (Spain - fixed accesses)</t>
  </si>
  <si>
    <t>CTRL (Spain - fixed broadband accesses)</t>
  </si>
  <si>
    <t>Organic cash flow</t>
  </si>
  <si>
    <t>Include the following operationnal expenses, excluding leases set within the scope of the standard IFRS 16: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</si>
  <si>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 Excluding leases set within the scope of the standard IFRS 16.</t>
  </si>
  <si>
    <t>Net financial debt variation</t>
  </si>
  <si>
    <t>Net financial debt variation: (+) decrease / (-) increase</t>
  </si>
  <si>
    <t>Eliminations of revenues</t>
  </si>
  <si>
    <t>Sheet</t>
  </si>
  <si>
    <t>Page</t>
  </si>
  <si>
    <t>Sheet 2</t>
  </si>
  <si>
    <t>Sheet 4</t>
  </si>
  <si>
    <t>Sheet 7</t>
  </si>
  <si>
    <t>Sheet 9</t>
  </si>
  <si>
    <t>Sheet 15</t>
  </si>
  <si>
    <t>Sheet 16</t>
  </si>
  <si>
    <t>Botswana</t>
  </si>
  <si>
    <t>Mobile Financial Services</t>
  </si>
  <si>
    <t>Network expenses &amp; interconnection costs</t>
  </si>
  <si>
    <t>Property, general expenses, capitalized costs and others</t>
  </si>
  <si>
    <t>Other network expenses &amp; IT expenses (Other IT&amp;N expenses)</t>
  </si>
  <si>
    <t>Commercial and equipment expenses &amp; content rights</t>
  </si>
  <si>
    <t>Service fees and inter-operator costs (network expenses and interconnection costs). Excluding leases set within the scope of the standard IFRS 16.</t>
  </si>
  <si>
    <t>Other network expenses &amp; IT expenses</t>
  </si>
  <si>
    <t>Other IT&amp;N expenses. Outsourcing expenses for operations and technical maintenance, and IT expenses. Excluding leases set within the scope of the standard IFRS 16.</t>
  </si>
  <si>
    <t>CTRL (Group - segment reporting / revenues / MFS)</t>
  </si>
  <si>
    <t>CTRL (Group - segment reporting / EBITDAaL / MFS)</t>
  </si>
  <si>
    <t>CTRL (Group - segment reporting / EBIT / MFS)</t>
  </si>
  <si>
    <t xml:space="preserve">Net financial debt as defined and used by Orange does not include Mobile Financial Services activities for which the concept is not relevant. It consists of (a) financial liabilities excluding operating payables (translated into euros at the year-end closing rate) including derivative instruments (assets and liabilities), less (b) cash collateral paid, cash, cash equivalents and financial assets at fair value. Furthermore, financial instruments designated as cash flow hedges included in net financial debt are set up to hedge in particular items that are not included therein, such as future cash flows. As a consequence, the portion of these unmatured hedging instruments recorded in other comprehensive income is added to the gross financial debt to offset this temporary difference. </t>
  </si>
  <si>
    <t>1Q21</t>
  </si>
  <si>
    <t>2Q21</t>
  </si>
  <si>
    <t>3Q21</t>
  </si>
  <si>
    <t>4Q21</t>
  </si>
  <si>
    <t>(4) Mainly Botswana, Madagascar, Central African Republic (CAR).</t>
  </si>
  <si>
    <t>Other fixed accesses (1)</t>
  </si>
  <si>
    <t>Others</t>
  </si>
  <si>
    <t>Of which (i) disbursements related to “Part-Time for Seniors” plan in France (TPS) and related to restructuring and integration costs, (ii) (ii) gap between lease liabilities’ repayments and their non-monetary effects included in EBITDAaL, and (iii) elimination of other non-monetary effects included in EBITDAaL.</t>
  </si>
  <si>
    <t>CTRL (FTTH homes connectable)</t>
  </si>
  <si>
    <t>CTRL (Total Europe - FTTH homes connectable)</t>
  </si>
  <si>
    <t>o/w FTTH homes connectable</t>
  </si>
  <si>
    <t>FTTH homes connectable</t>
  </si>
  <si>
    <t>Front page'!A1</t>
  </si>
  <si>
    <t>CTRL (Open)</t>
  </si>
  <si>
    <t>CTRL (1Q N-1 comparable basis)</t>
  </si>
  <si>
    <t>CTRL (2Q N-1 comparable basis)</t>
  </si>
  <si>
    <t>CTRL (1H N-1 comparable basis)</t>
  </si>
  <si>
    <t>CTRL (3Q N-1 comparable basis)</t>
  </si>
  <si>
    <t>CTRL (9M N-1 comparable basis)</t>
  </si>
  <si>
    <t>CTRL (4Q N-1 comparable basis)</t>
  </si>
  <si>
    <t>CTRL (2H N-1 comparable basis)</t>
  </si>
  <si>
    <t>CTRL (FY N-1 comparable basis)</t>
  </si>
  <si>
    <r>
      <t xml:space="preserve">ORANGE
Market France KPIs </t>
    </r>
    <r>
      <rPr>
        <b/>
        <sz val="12"/>
        <color rgb="FFFF7900"/>
        <rFont val="Arial"/>
        <family val="2"/>
      </rPr>
      <t>(1)</t>
    </r>
  </si>
  <si>
    <t>CTRL (Africa &amp; Middle East financials / revenues)</t>
  </si>
  <si>
    <t>Revenues including (i) equipment sales to brokers and dealers, (ii) portal, (iii) on-line advertising revenues, (iv) corporate transversal business line activities, and (v) other miscellaneous revenues.</t>
  </si>
  <si>
    <t>Revenues from B2C convergent retail offers, excluding equipment sales (see 1.07). A convergent offer is defined as an offer combining at least a broadband access (xDSL, FTTx, cable or Fixed-4G (fLTE) with cell-lock) and a mobile voice contract (excluding MVNOs).</t>
  </si>
  <si>
    <r>
      <t>Number of mobile accesses (see 2.20) excluding mobile B2C convergent</t>
    </r>
    <r>
      <rPr>
        <sz val="10"/>
        <color rgb="FFFF0000"/>
        <rFont val="Arial"/>
        <family val="2"/>
      </rPr>
      <t xml:space="preserve"> </t>
    </r>
    <r>
      <rPr>
        <sz val="10"/>
        <rFont val="Arial"/>
        <family val="2"/>
      </rPr>
      <t>accesses (see 2.24).</t>
    </r>
  </si>
  <si>
    <t>Number of mobile accesses of B2C convergent customers (see 2.10).</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</si>
  <si>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</si>
  <si>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mobile only services are calculated by dividing (a) the service revenues (excluding IFRS 15 adjustment and M2M) from mobile only  offers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</si>
  <si>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Number of fixed retail accesses (see 2.31) and fixed wholesale accesses (see 2.37) operated by Orange. Excluding accesses of entities accounted for under the equity method.</t>
  </si>
  <si>
    <t>Average Revenues Per Offer (ARPO) of fixed only broadband services are calculated by dividing (a) the service revenues (excluding IFRS 15 adjustment) from fixed only broadband offers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</si>
  <si>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t>Revenues from unified communication and collaboration services (Local Area Network and telephony, advising, integration and project management), hosting and infrastructure services (including Cloud Computing), applications services (customer relations management and other applications services), security services, video conferencing offers, machine-to-machine services (excluded connectivity) as well as sales of equipment related to the above products and services.</t>
  </si>
  <si>
    <t>CTRL (Spain - Convergent customers (excl. MVNOs))</t>
  </si>
  <si>
    <t>CTRL (Central Europe - fixed accesses)</t>
  </si>
  <si>
    <t>1Q22</t>
  </si>
  <si>
    <t>2Q22</t>
  </si>
  <si>
    <t>3Q22</t>
  </si>
  <si>
    <t>4Q22</t>
  </si>
  <si>
    <t>CTRL (Présence de données filiales côtées - Pologne)</t>
  </si>
  <si>
    <t>CTRL (Présence de données filiales côtées - Belgique)</t>
  </si>
  <si>
    <t>CTRL (Présence de données filiales côtées - Jordanie)</t>
  </si>
  <si>
    <t>CTRL (fixed retail accesses)</t>
  </si>
  <si>
    <t>M2M (1)</t>
  </si>
  <si>
    <t>Group - Accounts (1)</t>
  </si>
  <si>
    <t>Group - Accounts (2)</t>
  </si>
  <si>
    <t>Group - Comparable basis</t>
  </si>
  <si>
    <t>Group - Segment report</t>
  </si>
  <si>
    <t>Orange - Market France KPIs</t>
  </si>
  <si>
    <t>France - Financial</t>
  </si>
  <si>
    <t>France - KPIs</t>
  </si>
  <si>
    <t>Europe - Financial</t>
  </si>
  <si>
    <t>Europe - Financial (Poland)</t>
  </si>
  <si>
    <t>Europe - Financial (Belgium &amp; Lux.)</t>
  </si>
  <si>
    <t>Europe - Financial (Central Europe)</t>
  </si>
  <si>
    <t>Europe - KPIs</t>
  </si>
  <si>
    <t>A&amp;ME - Financial</t>
  </si>
  <si>
    <t>A&amp;ME - KPIs</t>
  </si>
  <si>
    <t>IC&amp;SS - Financial</t>
  </si>
  <si>
    <t>Glossary &amp; Additional information</t>
  </si>
  <si>
    <t>Additional information</t>
  </si>
  <si>
    <t>GROUP
Additional information</t>
  </si>
  <si>
    <t>Sheet 18</t>
  </si>
  <si>
    <t>Sheet 19</t>
  </si>
  <si>
    <t>Group revenues split in convergent services, mobile only services, fixed only services, IT &amp; integration services, wholesale, equipment sales and other revenues.</t>
  </si>
  <si>
    <t>TRIMESTRE DE PUBLICATION :</t>
  </si>
  <si>
    <r>
      <rPr>
        <b/>
        <sz val="10"/>
        <color rgb="FF0000FF"/>
        <rFont val="Wingdings"/>
        <charset val="2"/>
      </rPr>
      <t>è</t>
    </r>
    <r>
      <rPr>
        <b/>
        <sz val="10"/>
        <color rgb="FF0000FF"/>
        <rFont val="Arial"/>
        <family val="2"/>
      </rPr>
      <t xml:space="preserve"> </t>
    </r>
    <r>
      <rPr>
        <b/>
        <u/>
        <sz val="10"/>
        <color rgb="FF0000FF"/>
        <rFont val="Arial"/>
        <family val="2"/>
      </rPr>
      <t>A METTRE A JOUR !</t>
    </r>
    <r>
      <rPr>
        <b/>
        <sz val="10"/>
        <color rgb="FF0000FF"/>
        <rFont val="Arial"/>
        <family val="2"/>
      </rPr>
      <t xml:space="preserve"> </t>
    </r>
    <r>
      <rPr>
        <b/>
        <sz val="10"/>
        <color rgb="FF0000FF"/>
        <rFont val="Wingdings"/>
        <charset val="2"/>
      </rPr>
      <t>è</t>
    </r>
  </si>
  <si>
    <t>DATE DE PUBLICATION :</t>
  </si>
  <si>
    <t>Revenues from mobile retail offers (mainly outgoing calls: voice, SMS and data) and M2M connectivity, excluding convergent services (see 1.02) and equipment sales (see 1.07).</t>
  </si>
  <si>
    <t>Aggregation of revenues from (i) convergent services (see 1.02), (ii) mobile only services (see 1.03), (iii) fixed only services (see 1.04), and (iv) IT &amp; Integration services (see 1.05). Retail services (B2C+B2B) revenues include all revenues of a given scope excluding revenues from wholesale (see 1.06), equipment sales (see 1.07) and other revenues (see 1.08).</t>
  </si>
  <si>
    <t>Number of B2C customers holding a retail offer combining at least a broadband access (xDSL, FTTx, cable or Fixed-4G (fLTE) with cell-lock) and a mobile voice contract (excluding MVNOs). The convergent customer base is equal to the broadband convergent access base (see 2.34).</t>
  </si>
  <si>
    <t>Convergent services (B2C)</t>
  </si>
  <si>
    <t>Convergent customers (B2C)</t>
  </si>
  <si>
    <t>Mobile convergent accesses (B2C)</t>
  </si>
  <si>
    <t>Fixed broadband convergent accesses (B2C)</t>
  </si>
  <si>
    <t>Number of retail fixed broadband accesses (see 2.32) and fixed narrowband accesses (see 2.36).</t>
  </si>
  <si>
    <t>Number of fixed broadband accesses (see 2.32) excluding fixed broadband convergent accesses (see 2.34).</t>
  </si>
  <si>
    <t>GROUPE ORANGE :</t>
  </si>
  <si>
    <t>ORANGE POLSKA :</t>
  </si>
  <si>
    <t>ORANGE BELGIUM :</t>
  </si>
  <si>
    <t>GROUPE SONATEL :</t>
  </si>
  <si>
    <t>ORANGE JORDAN :</t>
  </si>
  <si>
    <t>Income paid tax</t>
  </si>
  <si>
    <t>Actual per currency</t>
  </si>
  <si>
    <t>Forex impact</t>
  </si>
  <si>
    <t>Perimeter impact (3)</t>
  </si>
  <si>
    <t>IC&amp;SS</t>
  </si>
  <si>
    <t>International Carrier &amp; Shared Services (IC&amp;SS)</t>
  </si>
  <si>
    <t>CTRL (Group - segment reporting / revenues / International Carrier &amp; Shared Services (IC&amp;SS))</t>
  </si>
  <si>
    <t>CTRL (Group - segment reporting / EBITDAaL / International Carrier &amp; Shared Services (IC&amp;SS))</t>
  </si>
  <si>
    <t>CTRL (International Carrier &amp; Shared Services (IC&amp;SS) financials / revenues)</t>
  </si>
  <si>
    <t>CTRL (International Carrier &amp; Shared Services (IC&amp;SS) financials / EBITDAaL)</t>
  </si>
  <si>
    <t>CTRL (International Carrier &amp; Shared Services (IC&amp;SS) financials / eCAPEX)</t>
  </si>
  <si>
    <t>CTRL (International Carrier &amp; Shared Services (IC&amp;SS) financials / revenues / % variance cb)</t>
  </si>
  <si>
    <t>CTRL (FTTH and cable homes connectable)</t>
  </si>
  <si>
    <t>Eliminations and others</t>
  </si>
  <si>
    <t>Revenues (1)</t>
  </si>
  <si>
    <t>CTRL (Présence de données filiales côtées - Sonatel)</t>
  </si>
  <si>
    <t>Totem</t>
  </si>
  <si>
    <t>CTRL (Group - segment reporting / revenues / Totem)</t>
  </si>
  <si>
    <t>CTRL (Group - segment reporting / EBITDAaL / Totem)</t>
  </si>
  <si>
    <t>CTRL (Totem financials / revenues)</t>
  </si>
  <si>
    <t>CTRL (Totem financials / EBITDAaL)</t>
  </si>
  <si>
    <t>CTRL (Totem financials / eCAPEX)</t>
  </si>
  <si>
    <t>CTRL (Totem financials / revenues / % variance cb)</t>
  </si>
  <si>
    <r>
      <t xml:space="preserve">Belgium &amp; Luxembourg </t>
    </r>
    <r>
      <rPr>
        <b/>
        <sz val="11"/>
        <rFont val="Arial"/>
        <family val="2"/>
      </rPr>
      <t>(1)</t>
    </r>
  </si>
  <si>
    <t>TOTEM
financial KPIs</t>
  </si>
  <si>
    <t>1.16</t>
  </si>
  <si>
    <t>Presentation adjustments</t>
  </si>
  <si>
    <t>Significant litigations, Specific labor expenses, Fixed assets, investments &amp; businesses portfolio review, Restructuring program costs, Acquisition &amp; integration costs and Other specific items.</t>
  </si>
  <si>
    <t>International</t>
  </si>
  <si>
    <t>Fixed narrowband accesses (1)</t>
  </si>
  <si>
    <t>(1) Data not disclosed in 1Q and 3Q: data not released by the legal entity.</t>
  </si>
  <si>
    <t>Financial figures: Revenues, EBITDAaL and eCAPEX by segment</t>
  </si>
  <si>
    <t>(1) Data not disclosed: data not yet released by the legal entity.</t>
  </si>
  <si>
    <t>Number of fixed broadband accesses: xDSL (ADSL and VDSL), FTTx, cable, Fixed-4G (fLTE) and other broadband accesses (satellite, Wimax and others).</t>
  </si>
  <si>
    <t>2.42</t>
  </si>
  <si>
    <t>Number of fixed broadband accesses (see 2.32) with TV services included.</t>
  </si>
  <si>
    <t>GROUP
Glossary</t>
  </si>
  <si>
    <t>Ivory Coast Subgroup (1) (3)</t>
  </si>
  <si>
    <t>Ivory Coast Subgroup (1)</t>
  </si>
  <si>
    <t>GROUPE ORANGE COTE D'IVOIRE :</t>
  </si>
  <si>
    <t>CTRL (Présence de données filiales côtées - Orange Cote d'Ivoire)</t>
  </si>
  <si>
    <t>1Q23</t>
  </si>
  <si>
    <t>1Q22cb</t>
  </si>
  <si>
    <t>2Q22cb</t>
  </si>
  <si>
    <t>1H22cb</t>
  </si>
  <si>
    <t>3Q22cb</t>
  </si>
  <si>
    <t>4Q22cb</t>
  </si>
  <si>
    <t>2H22cb</t>
  </si>
  <si>
    <t>FY22cb</t>
  </si>
  <si>
    <t>2Q23</t>
  </si>
  <si>
    <t>1H23</t>
  </si>
  <si>
    <t>3Q23</t>
  </si>
  <si>
    <t>4Q23</t>
  </si>
  <si>
    <t>2H23</t>
  </si>
  <si>
    <t>FY23</t>
  </si>
  <si>
    <t>Group accesses (excl. MVNOs)</t>
  </si>
  <si>
    <t>(1) M2M mobile base in France and abroad.</t>
  </si>
  <si>
    <t>Central Europe - Convergent KPIs</t>
  </si>
  <si>
    <t>Central Europe - Mobile KPIs</t>
  </si>
  <si>
    <t>Central Europe - Fixed KPIs</t>
  </si>
  <si>
    <t>(2) Historical figures of quarterly market shares may vary due to retroactive updating of market data by Arcep (French regulator).</t>
  </si>
  <si>
    <t>Broadband volume market share (in %) (2)</t>
  </si>
  <si>
    <t>Net adds broadband market share (in %) (2)</t>
  </si>
  <si>
    <t>Mobile volume market share (in %) (2)</t>
  </si>
  <si>
    <t>Euro exchange rate applied in 1Q23</t>
  </si>
  <si>
    <t>Euro exchange rate applied in 2Q23</t>
  </si>
  <si>
    <t>Euro exchange rate applied in 1H23</t>
  </si>
  <si>
    <t>Euro exchange rate applied in 3Q23</t>
  </si>
  <si>
    <t>Euro exchange rate applied in 9m23</t>
  </si>
  <si>
    <t>Euro exchange rate applied in 4Q23</t>
  </si>
  <si>
    <t>Euro exchange rate applied in 2H23</t>
  </si>
  <si>
    <t>Euro exchange rate applied in FY23</t>
  </si>
  <si>
    <t>Other financial items</t>
  </si>
  <si>
    <t>Revenues from other carriers including (i) mobile services to other carriers, which include in particular incoming mobile traffic, visitor roaming, network sharing, national roaming, and MVNOs, (ii) fixed services to carriers, which include in particular national interconnection, services to international carriers, high-speed and very high-speed broadband access services (fiber access, unbundling of telephone lines, xDSL access sales), and sales of telephone lines on the wholesale market, and (iii) equipment sales to other carriers.</t>
  </si>
  <si>
    <t>(2) Data not disclosed in 1Q and 3Q: data not released by the legal entity.</t>
  </si>
  <si>
    <r>
      <t xml:space="preserve">Belgium &amp; Luxembourg - Fixed KPIs </t>
    </r>
    <r>
      <rPr>
        <b/>
        <sz val="11"/>
        <rFont val="Arial"/>
        <family val="2"/>
      </rPr>
      <t>(1) (2)</t>
    </r>
  </si>
  <si>
    <r>
      <t xml:space="preserve">Belgium &amp; Luxembourg - Mobile KPIs </t>
    </r>
    <r>
      <rPr>
        <b/>
        <sz val="11"/>
        <rFont val="Arial"/>
        <family val="2"/>
      </rPr>
      <t>(1) (2)</t>
    </r>
    <r>
      <rPr>
        <b/>
        <sz val="14"/>
        <rFont val="Arial"/>
        <family val="2"/>
      </rPr>
      <t xml:space="preserve"> </t>
    </r>
  </si>
  <si>
    <r>
      <t xml:space="preserve">Belgium &amp; Luxembourg - Convergent KPIs </t>
    </r>
    <r>
      <rPr>
        <b/>
        <sz val="11"/>
        <rFont val="Arial"/>
        <family val="2"/>
      </rPr>
      <t>(1) (2)</t>
    </r>
  </si>
  <si>
    <t>Headcount (average cumulated full time equivalent - historical basis) (2)</t>
  </si>
  <si>
    <t>Headcount (end of periode - historical basis) (2)</t>
  </si>
  <si>
    <t>(2) The headcount numbers reflect the Group's current consolidated scope (all associates are excluded).</t>
  </si>
  <si>
    <t>Orange Business</t>
  </si>
  <si>
    <t>Business accesses (Orange Business operating segment)</t>
  </si>
  <si>
    <t>(1) Accesses in France of "France" and "Orange Business" operating segments.</t>
  </si>
  <si>
    <t>ORANGE BUSINESS
financial KPIs</t>
  </si>
  <si>
    <t>ORANGE BUSINESS
operational KPIs</t>
  </si>
  <si>
    <t>Orange Business - Financial</t>
  </si>
  <si>
    <t>Orange Business - KPIs</t>
  </si>
  <si>
    <t>B2C convergent ARPO (3)</t>
  </si>
  <si>
    <t>Mobile only blended ARPO (3)</t>
  </si>
  <si>
    <t>CTRL (Organic cash flow)</t>
  </si>
  <si>
    <t>Variation of net financial debt (see 1.27).</t>
  </si>
  <si>
    <t>1.27</t>
  </si>
  <si>
    <t>Earnings per share</t>
  </si>
  <si>
    <t>Earnings per share - Group share</t>
  </si>
  <si>
    <t>Weighted average number of ordinary shares outstanding - Basic</t>
  </si>
  <si>
    <t>Weighted average number of ordinary shares outstanding - Diluted</t>
  </si>
  <si>
    <r>
      <t>Net income - Basic</t>
    </r>
    <r>
      <rPr>
        <sz val="10"/>
        <color rgb="FF000000"/>
        <rFont val="Arial"/>
        <family val="2"/>
      </rPr>
      <t xml:space="preserve"> (in euros)</t>
    </r>
  </si>
  <si>
    <r>
      <t>Net income - Diluted</t>
    </r>
    <r>
      <rPr>
        <sz val="10"/>
        <color rgb="FF000000"/>
        <rFont val="Arial"/>
        <family val="2"/>
      </rPr>
      <t xml:space="preserve"> (in euros)</t>
    </r>
  </si>
  <si>
    <t>Net income of continuing operations - Basic</t>
  </si>
  <si>
    <t>Net income of discontinued operations - Diluted</t>
  </si>
  <si>
    <t>Net income of discontinued operations - Basic</t>
  </si>
  <si>
    <t>Net income of continuing operations - Diluted</t>
  </si>
  <si>
    <t>1.28</t>
  </si>
  <si>
    <t>1.29</t>
  </si>
  <si>
    <t>Earnings per share - Group share
Net income - Basic</t>
  </si>
  <si>
    <t>Earnings per share - Group share
Net income - Diluted</t>
  </si>
  <si>
    <t>Diluted earnings per share are calculated based on the same net income (see 1.28), adjusted for the finance cost of dilutive debt instruments, net of the related tax effect. The number of shares used to calculate diluted earnings per share takes into account the conversion into ordinary shares of potentially dilutive instruments outstanding during the period. These instruments are considered dilutive when they have the effect of reducing earnings per share of continuing operations.</t>
  </si>
  <si>
    <t>Telecom - Financial</t>
  </si>
  <si>
    <t>Telecom - KPIs</t>
  </si>
  <si>
    <t>CTRL (Telecom - financial KPIs / revenues)</t>
  </si>
  <si>
    <t>CTRL (Telecom - financial KPIs / EBITDAaL)</t>
  </si>
  <si>
    <t>CTRL (Telecom - financial KPIs / eCAPEX)</t>
  </si>
  <si>
    <t>CTRL (Telecom - financial KPIs / revenues / % variance cb)</t>
  </si>
  <si>
    <t>Telecom activities</t>
  </si>
  <si>
    <t>CTRL (headcount (end of periode) - Telecom activities)</t>
  </si>
  <si>
    <t>CTRL (headcount (average cumulated full time equivalent) - Telecom activities)</t>
  </si>
  <si>
    <t>CTRL (EBITDAaL - Telecom activities)</t>
  </si>
  <si>
    <t>CTRL (eCAPEX - Telecom activities)</t>
  </si>
  <si>
    <t>CTRL (Group - conso accounts (1) / Telecom activities / revenues)</t>
  </si>
  <si>
    <t>CTRL (Group - conso accounts (1) / Telecom activities / EBITDAaL)</t>
  </si>
  <si>
    <t>CTRL (Group - conso accounts (1) / Telecom activities / eCAPEX)</t>
  </si>
  <si>
    <t>CTRL (Group - segment reporting / revenues / Telecom activities)</t>
  </si>
  <si>
    <t>CTRL (Group - segment reporting / revenues / Telecom eliminations)</t>
  </si>
  <si>
    <t>CTRL (Group - segment reporting / EBITDAaL / Telecom activities)</t>
  </si>
  <si>
    <t>CTRL (Group - segment reporting / EBITDAaL / Telecom eliminations)</t>
  </si>
  <si>
    <t>CTRL (Telecom - EBIT)</t>
  </si>
  <si>
    <t>CTRL (Telecom - EBITDAaL)</t>
  </si>
  <si>
    <t>CTRL (Group - conso accounts (1) - Telecom / revenues)</t>
  </si>
  <si>
    <t>CTRL (Group - conso accounts (1) - Telecom / external purchases)</t>
  </si>
  <si>
    <t>CTRL (Group - conso accounts (1) - Telecom / labour expenses)</t>
  </si>
  <si>
    <t>CTRL (Group - conso accounts (1) - Telecom / other operating income &amp; expenses (1))</t>
  </si>
  <si>
    <t>CTRL (Group - conso accounts (1) - Telecom / operating taxes and levies)</t>
  </si>
  <si>
    <t>CTRL (Group - conso accounts (1) - Telecom / EBITDAaL)</t>
  </si>
  <si>
    <t>CTRL (Group - conso accounts (1) - Telecom / adjustments)</t>
  </si>
  <si>
    <t>CTRL (Group - conso accounts (1) - Telecom / amortization of fixed assets)</t>
  </si>
  <si>
    <t>CTRL (Group - conso accounts (1) - Telecom / effects resulting from business combinations, reclass. of cumulative translation adjustment from liquidated entities)</t>
  </si>
  <si>
    <t>CTRL (Group - conso accounts (1) - Telecom / impairment of goodwill and fixed assets)</t>
  </si>
  <si>
    <t>CTRL (Group - conso accounts (1) - Telecom / share of profit/loss of associates)</t>
  </si>
  <si>
    <t>CTRL (Group - conso accounts (1) - Telecom / EBIT)</t>
  </si>
  <si>
    <t>CTRL (Telecom - financial KPIs - Telecom / revenues)</t>
  </si>
  <si>
    <t>CTRL (Telecom - financial KPIs - Telecom / EBITDAaL)</t>
  </si>
  <si>
    <t>CTRL (Telecom - financial KPIs - Group / revenues)</t>
  </si>
  <si>
    <t>CTRL (Telecom - financial KPIs - Group / EBITDAaL)</t>
  </si>
  <si>
    <t>Telecom activities Total</t>
  </si>
  <si>
    <t>Telecom</t>
  </si>
  <si>
    <t>Telecom - Profit &amp; loss statement</t>
  </si>
  <si>
    <t>CTRL (Group - conso accounts (2) / EBITDAaL / Telecom)</t>
  </si>
  <si>
    <t>CTRL (Group - conso accounts (2) / eCAPEX / Telecom)</t>
  </si>
  <si>
    <t>CTRL (Group - conso accounts (2) / EBITDAaL - eCAPEX / Telecom)</t>
  </si>
  <si>
    <t>CTRL (Telecom - financial KPIs / revenues / Telecom)</t>
  </si>
  <si>
    <t>CTRL (Telecom - financial KPIs / EBITDAaL / Telecom)</t>
  </si>
  <si>
    <t>CTRL (Telecom - financial KPIs / eCAPEX / Telecom)</t>
  </si>
  <si>
    <t>CTRL (Group - segment reporting / revenues / Telecom)</t>
  </si>
  <si>
    <t>CTRL (Group - segment reporting / EBITDAaL / Telecom)</t>
  </si>
  <si>
    <t>CTRL (Group - segment reporting / EBIT  / Telecom)</t>
  </si>
  <si>
    <t>CTRL (Group - segment reporting / EBITDAaL Telecom / % of revenues)</t>
  </si>
  <si>
    <t>CTRL (Group - conso accounts (1) / EBITDAaL - telecom activities)</t>
  </si>
  <si>
    <t>CTRL (Group - conso accounts (1) / eCAPEX - telecom activities)</t>
  </si>
  <si>
    <t>CTRL (Group - conso accounts (1) / EBITDAaL - eCAPEX - telecom activities)</t>
  </si>
  <si>
    <t>Organic cash flow from telecom activities corresponds to net cash provided by operating activities, minus (i) repayments of lease liabilities and on debts related to financed assets, and (ii) purchases and sales of property, plant and equipment and intangible assets, net of the change in the fixed assets payables, (iii) excluding effect of telecommunication licenses paid and excluding effect of significant litigations paid (and received).</t>
  </si>
  <si>
    <t>Cash flow statement &amp; Net financial debt from telecom activities</t>
  </si>
  <si>
    <t>ROCE from telecom activities</t>
  </si>
  <si>
    <t>Neutralisation of the theoretical effect on tax of financial result excluding interest expenses on lease liabilities and on liabilities related to financed assets</t>
  </si>
  <si>
    <t>(a)</t>
  </si>
  <si>
    <t>(b)</t>
  </si>
  <si>
    <t>(c)</t>
  </si>
  <si>
    <t>(d)</t>
  </si>
  <si>
    <t>Theoretical effect on tax of financial result excluding interest expenses on lease liabilities and on liabilities related to financed assets</t>
  </si>
  <si>
    <t>(e) = - (c) x (d)</t>
  </si>
  <si>
    <t>Adjusted income tax (telecom activities)</t>
  </si>
  <si>
    <t>(f) = (b) - (e)</t>
  </si>
  <si>
    <t>Net Operating Assets (NOA) N-1 (telecom activities)</t>
  </si>
  <si>
    <t>(g) = (a) + (f)</t>
  </si>
  <si>
    <t>(h)</t>
  </si>
  <si>
    <t>(i)</t>
  </si>
  <si>
    <t>(j)</t>
  </si>
  <si>
    <t>(k) = (h) + (i) + (j)</t>
  </si>
  <si>
    <t>(g) / (k)</t>
  </si>
  <si>
    <t>CTRL (Adjusted EBIT)</t>
  </si>
  <si>
    <t>CTRL (Adjusted income tax)</t>
  </si>
  <si>
    <t>CTRL (Neutralisation of the theoretical effect on tax of financial result )</t>
  </si>
  <si>
    <t>CTRL (Theoretical effect on tax of financial result )</t>
  </si>
  <si>
    <t>CTRL (Net Operating Profit After Tax (NOPAT))</t>
  </si>
  <si>
    <t>CTRL (Total financial liabilities excluding liabilities related to financed assets N-1)</t>
  </si>
  <si>
    <t>CTRL (Total financial assets including investments in Mobile Financial Services N-1)</t>
  </si>
  <si>
    <t>Net Operating Profit After Tax (NOPAT) (telecom activities)</t>
  </si>
  <si>
    <t>CTRL (Net Operating Assets (NOA) N-1)</t>
  </si>
  <si>
    <t>CTRL (ROCE)</t>
  </si>
  <si>
    <t>CTRL (ROCE avec 1 seule décimale)</t>
  </si>
  <si>
    <t>CTRL (Group - conso accounts (1) / EBIT - telecom activities)</t>
  </si>
  <si>
    <t>Group - Accounts (3)</t>
  </si>
  <si>
    <t>Sheet 20</t>
  </si>
  <si>
    <t>Segment reporting: Profit &amp; Loss statement by segment</t>
  </si>
  <si>
    <t>Profit &amp; Loss statement, Operating cash flow, Capital evolution &amp; EPS</t>
  </si>
  <si>
    <t xml:space="preserve">Net Operating Profit After Tax
(NOPAT) </t>
  </si>
  <si>
    <t>Return On Capital Employed (ROCE) (telecom activities)</t>
  </si>
  <si>
    <t>Return On Capital Employed
(ROCE)</t>
  </si>
  <si>
    <t>Net Operating Assets
(NOA)</t>
  </si>
  <si>
    <t>ROCE (Return On Capital Employed) from telecoms activities corresponds to Net Operating Profit After Tax (NOPAT, see 1.28) for the year ended (N) divided by Net Operating Assets (NOA, see 1.29) for the previous year (N-1).</t>
  </si>
  <si>
    <t>Net Operating Assets (NOA) for the previous year (N-1) correspond to (i) equity and (ii) financial liabilities and derivative liabilities (non‑current and current), excluding debts on financed assets, (iii) less financial assets and derivative assets (non‑current and current), cash and cash equivalents, including investments in Mobile Financial Services.</t>
  </si>
  <si>
    <t>1.31</t>
  </si>
  <si>
    <t>1.32</t>
  </si>
  <si>
    <t>1.33</t>
  </si>
  <si>
    <t>Basic earnings per share are calculated by dividing (a) net income for the year attributable to the shareholders of the Group, after deduction of the remuneration net of the tax to holders of subordinated notes, by (b) the weighted average number of ordinary shares outstanding during the period.</t>
  </si>
  <si>
    <t>Return On Capital Employed</t>
  </si>
  <si>
    <t>Calculation</t>
  </si>
  <si>
    <t>EBITDAaL (EBITDA after Leases) corresponds to operating income (i) before depreciation and amortization of fixed assets, effects resulting from business combinations, impairment of goodwill and fixed assets, share of profits (losses) of associates and joint ventures, (ii) after interest on lease liabilities and on debts related to financed assets, and (iii) adjusted for significant litigation, specific labor expenses, fixed assets, investments and businesses portfolio review, restructuring programs costs, acquisition and integration costs and, where appropriate, other specific items.</t>
  </si>
  <si>
    <t>Coupon payments on subordinated notes</t>
  </si>
  <si>
    <t>(3) Since 3Q 2023, data not released by the legal entity.</t>
  </si>
  <si>
    <t>Free cash flow all-in</t>
  </si>
  <si>
    <t>Free cash flow all-in from telecom activities corresponds to net cash provided by operating activities, minus (i) purchases and sales of property, plant and equipment and intangible assets, net of the change in the fixed assets payables, (ii) repayments of lease liabilities and on debts related to financed assets, and (iii) payments of coupons on subordinated notes.</t>
  </si>
  <si>
    <t>Net Operating Profit After Tax (NOPAT) for the year ended (N) corresponds to operating profit (i) after interest on lease liabilities and on debts related to financed assets, and (ii) after income tax adjusted for the tax impact of financial income excluding interest on lease liabilities and on debts related to financed assets (tax charge calculated on the basis of the statutory tax rate applicable in France, the tax jurisdiction of the parent company Orange SA).</t>
  </si>
  <si>
    <t>Revenues from fixed retail offers, excluding convergent services (see 1.02) and equipment sales (see 1.07). It includes (i) fixed narrowband services (conventional fixed telephony), (ii) fixed broadband services, and (iii) business solutions and networks (with the exception of France, for which essential business solutions and networks are supported by Orange Business segment). For the Orange Business segment, fixed-only service revenues include sales of network equipment related to the operation of voice and data services.</t>
  </si>
  <si>
    <t>(1) See Notes 1.3 and 1.4 to the Consolidated Financial Statements for the 2023 financial year.</t>
  </si>
  <si>
    <t>(2) Legal tax rate in France, the tax jurisdiction of the parent company Orange SA. See Note 10.2 to the Consolidated Financial Statements for the 2023 financial year.</t>
  </si>
  <si>
    <t>(3) See Note 13.2 to the Consolidated Financial Statements for the 2023 financial year.</t>
  </si>
  <si>
    <t>(4) See Note 1.8 to the Consolidated Financial Statements for the 2023 financial year.</t>
  </si>
  <si>
    <t>(6) See Note 13.3 to the Consolidated Financial Statements for the 2023 financial year.</t>
  </si>
  <si>
    <t>(8) Investment securities in Mobile Financial Services eliminated on consolidation.</t>
  </si>
  <si>
    <t>Interest expenses on lease liabilities and on liabilities related to financed assets (1)</t>
  </si>
  <si>
    <t>Statutory tax rate in France (2)</t>
  </si>
  <si>
    <t>Financial result excluding interest expenses on lease liabilities and on liabilities related to financed assets (1) (3)</t>
  </si>
  <si>
    <t>Equity (telecom activities) N-1 (4)</t>
  </si>
  <si>
    <t>Total financial liabilities (telecom activities) (5) excluding liabilities related to financed assets N-1</t>
  </si>
  <si>
    <t>Total financial liabilities (telecom activities) (5)</t>
  </si>
  <si>
    <t>Neutralisation of liabilities related to financed assets (6)</t>
  </si>
  <si>
    <t>Total financial assets (telecom activities) (7) including investments in Mobile Financial Services N-1</t>
  </si>
  <si>
    <t>Total financial assets (telecom activities) (7)</t>
  </si>
  <si>
    <t>Investments in Mobile Financial Services (8)</t>
  </si>
  <si>
    <t>Revenues from all mobile and fixed equipment sales, excluding (i) equipment sales associated with the supply of IT &amp; Integration services, (ii) sales of network equipment related to the operation of voice and data services in the Orange Business segment, (iii) equipment sales to other carriers, and (iv) equipment sales to dealers and brokers.</t>
  </si>
  <si>
    <t>Adjusted EBIT (telecom activities) (1)</t>
  </si>
  <si>
    <t>(7) Total financial assets of telecom activities: financial assets, derivative assets (non-current and current), cash and cash equivalents of telecom activities. See Note 13.1 to the Consolidated Financial Statements for the 2023 financial year.</t>
  </si>
  <si>
    <t>(5) Total financial liabilities of telecom activities: financial liabilities and derivative liabilities (non-current and current) of telecom activities. See Note 13.1 to the Consolidated Financial Statements for the 2023 financial year.</t>
  </si>
  <si>
    <t>1Q24</t>
  </si>
  <si>
    <t>2Q24</t>
  </si>
  <si>
    <t>1H24</t>
  </si>
  <si>
    <t>3Q24</t>
  </si>
  <si>
    <t>4Q24</t>
  </si>
  <si>
    <t>2H24</t>
  </si>
  <si>
    <t>FY24</t>
  </si>
  <si>
    <t>1Q23cb</t>
  </si>
  <si>
    <t>2Q23cb</t>
  </si>
  <si>
    <t>1H23cb</t>
  </si>
  <si>
    <t>3Q23cb</t>
  </si>
  <si>
    <t>4Q23cb</t>
  </si>
  <si>
    <t>2H23cb</t>
  </si>
  <si>
    <t>FY23cb</t>
  </si>
  <si>
    <t>1Q23 comparable basis</t>
  </si>
  <si>
    <t>2Q23 comparable basis</t>
  </si>
  <si>
    <t>3Q23 comparable basis</t>
  </si>
  <si>
    <t>4Q23 comparable basis</t>
  </si>
  <si>
    <t>Euro exchange rate applied in FY24</t>
  </si>
  <si>
    <t>FY23 comparable basis</t>
  </si>
  <si>
    <t>Euro exchange rate applied in 2H24</t>
  </si>
  <si>
    <t>2H23 comparable basis</t>
  </si>
  <si>
    <t>Euro exchange rate applied in 9m24</t>
  </si>
  <si>
    <t>9M23</t>
  </si>
  <si>
    <t>9M23 comparable basis</t>
  </si>
  <si>
    <t>Euro exchange rate applied in 3Q24</t>
  </si>
  <si>
    <t>Euro exchange rate applied in 1H24</t>
  </si>
  <si>
    <t>Euro exchange rate applied in 2Q24</t>
  </si>
  <si>
    <t>Euro exchange rate applied in 1Q24</t>
  </si>
  <si>
    <t>1H23 comparable basis</t>
  </si>
  <si>
    <t>Euro exchange rate applied in 4Q24</t>
  </si>
  <si>
    <t>Effects resulting from business combinations</t>
  </si>
  <si>
    <t>(1) Since 3Q 2023, data including accesses from the telecom operator VOO acquired by Orange Belgium in June 2023.</t>
  </si>
  <si>
    <r>
      <t>(1) In 2Q 2023, data excluding headcount of the telecom operator VOO acquired in June 2023 by Orange Belgium and in the process of being integrated as of June 30</t>
    </r>
    <r>
      <rPr>
        <vertAlign val="superscript"/>
        <sz val="10"/>
        <color rgb="FF000000"/>
        <rFont val="Arial"/>
        <family val="2"/>
      </rPr>
      <t>th</t>
    </r>
    <r>
      <rPr>
        <sz val="10"/>
        <color indexed="8"/>
        <rFont val="Arial"/>
        <family val="2"/>
      </rPr>
      <t>, 2023.</t>
    </r>
  </si>
  <si>
    <t>Eliminations Europe (excluding Spain)</t>
  </si>
  <si>
    <t>EUROPE (excluding Spain)
financial KPIs</t>
  </si>
  <si>
    <t>EUROPE (excluding Spain)
operational KPIs</t>
  </si>
  <si>
    <t>Financial KPIs</t>
  </si>
  <si>
    <t xml:space="preserve">Mobile KPIs </t>
  </si>
  <si>
    <t xml:space="preserve">Fixed KPIs </t>
  </si>
  <si>
    <r>
      <t>Operational KPIs</t>
    </r>
    <r>
      <rPr>
        <b/>
        <sz val="14"/>
        <color rgb="FFFF7900"/>
        <rFont val="Arial"/>
        <family val="2"/>
      </rPr>
      <t xml:space="preserve"> </t>
    </r>
  </si>
  <si>
    <t>Financials</t>
  </si>
  <si>
    <t>KPIs</t>
  </si>
  <si>
    <t>Europe (excluding Spain)</t>
  </si>
  <si>
    <t>Financial figures &amp; Operational KPIs</t>
  </si>
  <si>
    <t>Sheet 21</t>
  </si>
  <si>
    <t>CTRL (Group - segment reporting / revenues / Orange Business)</t>
  </si>
  <si>
    <t>CTRL (Group - segment reporting / EBITDAaL / Orange Business)</t>
  </si>
  <si>
    <t>CTRL (Orange Business financials / revenues)</t>
  </si>
  <si>
    <t>CTRL (Orange Business financials / revenues / % variance cb)</t>
  </si>
  <si>
    <t>CTRL (Orange Business financials / eCAPEX)</t>
  </si>
  <si>
    <t>CTRL (Orange Business financials / EBITDAaL)</t>
  </si>
  <si>
    <t>OK</t>
  </si>
  <si>
    <r>
      <t xml:space="preserve">Europe </t>
    </r>
    <r>
      <rPr>
        <b/>
        <i/>
        <sz val="12"/>
        <color rgb="FFFF7900"/>
        <rFont val="Arial"/>
        <family val="2"/>
      </rPr>
      <t>(excluding Spain)</t>
    </r>
  </si>
  <si>
    <t>Effect of the creation of MásOrange, the joint venture between Orange and MásMóvil in Spain</t>
  </si>
  <si>
    <t>Unless stated otherwise, data in the tables are presented in millions of euros, without a decimal point. This presentation may lead to non material differences in the totals and sub‑totals in the tables in certain cases.
Furthermore, the changes presented are calculated on the basis of data in thousands of euros.</t>
  </si>
  <si>
    <t>CTRL (EBITDAaL including Spain)</t>
  </si>
  <si>
    <t>CTRL (eCAPEX including Spain)</t>
  </si>
  <si>
    <t>Net interest paid (2)</t>
  </si>
  <si>
    <t>CTRL (Free cash flow all-in)</t>
  </si>
  <si>
    <t>Spain (DiscOp)</t>
  </si>
  <si>
    <t>Totem - Financial</t>
  </si>
  <si>
    <t>EBIT (telecom activities) including Spain (1)</t>
  </si>
  <si>
    <t>EBITDAaL - eCAPEX / Spain</t>
  </si>
  <si>
    <t>valeur</t>
  </si>
  <si>
    <t>ROCE from telecom activities (including Spain)</t>
  </si>
  <si>
    <r>
      <t>EBIT / Spain ▬►</t>
    </r>
    <r>
      <rPr>
        <sz val="8"/>
        <color theme="0"/>
        <rFont val="Arial"/>
        <family val="2"/>
      </rPr>
      <t xml:space="preserve"> Valeur à Saisir !</t>
    </r>
  </si>
  <si>
    <t>(2) Excluding interests paid on lease liabilities and on liabilities related to financed assets.</t>
  </si>
  <si>
    <t>CTRL (Net debt variation ( (+) decrease / (-) increase))</t>
  </si>
  <si>
    <t>CTRL (Revenues)</t>
  </si>
  <si>
    <t>CTRL (External purchases)</t>
  </si>
  <si>
    <t>CTRL (Consolidated net income)</t>
  </si>
  <si>
    <t>CTRL (Consolidated net income - Group share)</t>
  </si>
  <si>
    <t>Income tax (telecom activities) including Spain (1)</t>
  </si>
  <si>
    <t>CTRL (Revenues by country - Telecom activities)</t>
  </si>
  <si>
    <t>CTRL (Revenues by activity)</t>
  </si>
  <si>
    <t>CTRL (Revenues - Retail services (B2C + B2B))</t>
  </si>
  <si>
    <r>
      <t xml:space="preserve">SPAIN </t>
    </r>
    <r>
      <rPr>
        <b/>
        <i/>
        <sz val="15"/>
        <color rgb="FFFF7900"/>
        <rFont val="Arial"/>
        <family val="2"/>
      </rPr>
      <t>(discontinued operations)</t>
    </r>
    <r>
      <rPr>
        <b/>
        <sz val="18"/>
        <color rgb="FFFF7900"/>
        <rFont val="Arial"/>
        <family val="2"/>
      </rPr>
      <t xml:space="preserve">
financial &amp; operational KPIs</t>
    </r>
  </si>
  <si>
    <t>Disclaimer</t>
  </si>
  <si>
    <t>CTRL (eCAPEX Telecom / % of revenues)</t>
  </si>
  <si>
    <t>CTRL (EBITDAaL Telecom / % of revenues)</t>
  </si>
  <si>
    <t>Nb d'écarts d'incohérence de ratio &gt; 0,1 %</t>
  </si>
  <si>
    <t>NB D'ECARTS D'INCOHERENCE DE RATIO &gt; 0,1 %</t>
  </si>
  <si>
    <t>CTRL (Telecoms - EBITDAaL / % of revenues)</t>
  </si>
  <si>
    <t>CTRL (Group - EBITDAaL / % of revenues)</t>
  </si>
  <si>
    <t>2Q
2024</t>
  </si>
  <si>
    <t>OK - Marouane</t>
  </si>
  <si>
    <t>TO DO</t>
  </si>
  <si>
    <t>Number of retail narrowband accesses (mainly PSTN accesses, payphones and others). Additional analog lines on a narrowband access are not taken into account.</t>
  </si>
  <si>
    <t>o/w Convergent</t>
  </si>
  <si>
    <t>o/w Mobile Only</t>
  </si>
  <si>
    <t>eCAPEX (Excluding Spain)</t>
  </si>
  <si>
    <t>CTRL (Poland - mobile contracts (excl. M2M))</t>
  </si>
  <si>
    <t>CTRL (Belgium &amp; Lux. - mobile contracts (excl. M2M))</t>
  </si>
  <si>
    <t>CTRL (Central Europe - mobile contracts (excl. M2M))</t>
  </si>
  <si>
    <t>CTRL (Group - conso accounts (1) / eCAPEX - Excluding Spain)</t>
  </si>
  <si>
    <t>CTRL (Group - conso accounts (1) / eCAPEX - Spain)</t>
  </si>
  <si>
    <t>CTRL (eCAPEX - Excluding Spain)</t>
  </si>
  <si>
    <t>CTRL (EBITDAaL - eCAPEX - Excluding Spain)</t>
  </si>
  <si>
    <t>Operating cash flow (EBITDAaL - eCAPEX) (telecom activities)</t>
  </si>
  <si>
    <t>EBITDAaL (telecom activities)</t>
  </si>
  <si>
    <t>eCAPEX (telecom activities)</t>
  </si>
  <si>
    <t>Organic cash flow (telecom activities)</t>
  </si>
  <si>
    <t>Free cash flow all-in (telecom activities)</t>
  </si>
  <si>
    <t>Operating cash flow (EBITDAaL - eCAPEX) - Excluding Spain</t>
  </si>
  <si>
    <t>o/w
Excluding Spain</t>
  </si>
  <si>
    <t>Organic cash flow (Spain and Eliminations)</t>
  </si>
  <si>
    <t>Free cash flow all-in (Spain and Eliminations)</t>
  </si>
  <si>
    <t>Free cash flow all-in (Excluding Spain)</t>
  </si>
  <si>
    <t>Organic cash flow (Excluding Spain)</t>
  </si>
  <si>
    <t>EBITDAaL from continuing operations</t>
  </si>
  <si>
    <t>EBITDAaL from discontinued operations (Spain)</t>
  </si>
  <si>
    <t>eCAPEX (Spain)</t>
  </si>
  <si>
    <r>
      <t xml:space="preserve">Spain </t>
    </r>
    <r>
      <rPr>
        <b/>
        <i/>
        <sz val="12"/>
        <color rgb="FFFF7900"/>
        <rFont val="Arial"/>
        <family val="2"/>
      </rPr>
      <t>(discontinued operations until 1Q 2024)</t>
    </r>
  </si>
  <si>
    <r>
      <t xml:space="preserve">As a result of the creation of MásOrange, the joint venture between Orange and MásMóvil in Spain on March 26, 2024, the Group's business in Spain (excluding Totem's activities in Spain) has been considered as a discontinued operation since March 26, 2024, in application of IFRS 5 </t>
    </r>
    <r>
      <rPr>
        <i/>
        <sz val="10"/>
        <rFont val="Arial"/>
        <family val="2"/>
      </rPr>
      <t>"Non-current assets held for sale and discontinued operations"</t>
    </r>
    <r>
      <rPr>
        <sz val="10"/>
        <rFont val="Arial"/>
        <family val="2"/>
      </rPr>
      <t>. As a result:
− the consolidated income statement presents continuing operations and discontinued operations separately. Until March 26, 2024, the net income and expenses of Orange Spain and its subsidiaries are included in the consolidated net income of discontinued operations, and published data for prior years has been restated accordingly. Retroactively, the aggregates constituting the consolidated net income of continuing operations no longer include the net income and expenses of Orange Espagne and its subsidiaries, and internal operating flows are no longer eliminated;
− the previously published consolidated statement of financial position and consolidated statement of cash flows remain unchanged and include the assets/liabilities and cash flows of Orange Espagne and its subsidiaries until March 26, 2024.
Since March 26, 2024, the interests and share of profit in MásOrange joint venture has been consolidated using the equity method in the Orange Group's consolidated income statement and are disclosed in the segment Europe.</t>
    </r>
  </si>
  <si>
    <t>Consolidated net income - Continuing operations</t>
  </si>
  <si>
    <t>Consolidated net income - Discontinued operations (Spain)</t>
  </si>
  <si>
    <t>Operating cash flow (excluding Spain)</t>
  </si>
  <si>
    <t>o/w
Spain</t>
  </si>
  <si>
    <t>Group
Total (1)</t>
  </si>
  <si>
    <t>(1) Including business in Spain in 2023 and until 1Q 2024 (see Additionnal information).</t>
  </si>
  <si>
    <t>eCAPEX excluding Spain (1)</t>
  </si>
  <si>
    <t>eCAPEX excluding Spain</t>
  </si>
  <si>
    <t>eCAPEX of Spain</t>
  </si>
  <si>
    <t>(4) Including subordinated notes reclassified as short-term debt for €198 million in 2023.</t>
  </si>
  <si>
    <t>Subordinated notes issuances (purchases) and other related fees (4)</t>
  </si>
  <si>
    <t>Net impact of changes in the scope of consolidation (3)</t>
  </si>
  <si>
    <t>eCAPEX (excluding Spain)</t>
  </si>
  <si>
    <t>Europe</t>
  </si>
  <si>
    <t>Share of profits (losses) of associates &amp; joint ventures (1)</t>
  </si>
  <si>
    <r>
      <t xml:space="preserve">(3) In 1H 2024, including €4,461 million in cash proceeds received as part of the creation of MásOrange. See </t>
    </r>
    <r>
      <rPr>
        <i/>
        <sz val="10"/>
        <rFont val="Arial"/>
        <family val="2"/>
      </rPr>
      <t>Additional information</t>
    </r>
    <r>
      <rPr>
        <sz val="10"/>
        <rFont val="Arial"/>
        <family val="2"/>
      </rPr>
      <t>.</t>
    </r>
  </si>
  <si>
    <r>
      <t xml:space="preserve">(1) Including MásOrange's share of profits (losses) in the Europe operating segment since 2Q 2024. See </t>
    </r>
    <r>
      <rPr>
        <i/>
        <sz val="10"/>
        <rFont val="Arial"/>
        <family val="2"/>
      </rPr>
      <t>Additional information</t>
    </r>
    <r>
      <rPr>
        <sz val="10"/>
        <rFont val="Arial"/>
        <family val="2"/>
      </rPr>
      <t>.</t>
    </r>
  </si>
  <si>
    <r>
      <t>Mobile group KPIs</t>
    </r>
    <r>
      <rPr>
        <b/>
        <sz val="12"/>
        <color rgb="FFFF7900"/>
        <rFont val="Arial"/>
        <family val="2"/>
      </rPr>
      <t xml:space="preserve"> (1)</t>
    </r>
  </si>
  <si>
    <r>
      <t>Convergent KPIs</t>
    </r>
    <r>
      <rPr>
        <b/>
        <sz val="12"/>
        <color rgb="FFFF7900"/>
        <rFont val="Arial"/>
        <family val="2"/>
      </rPr>
      <t xml:space="preserve"> (1)</t>
    </r>
  </si>
  <si>
    <r>
      <t>Group KPIs</t>
    </r>
    <r>
      <rPr>
        <b/>
        <sz val="12"/>
        <color rgb="FFFF7900"/>
        <rFont val="Arial"/>
        <family val="2"/>
      </rPr>
      <t xml:space="preserve"> (1)</t>
    </r>
  </si>
  <si>
    <r>
      <t>Fixed group KPIs</t>
    </r>
    <r>
      <rPr>
        <b/>
        <sz val="12"/>
        <color rgb="FFFF7900"/>
        <rFont val="Arial"/>
        <family val="2"/>
      </rPr>
      <t xml:space="preserve"> (1)</t>
    </r>
  </si>
  <si>
    <r>
      <t>Headcount</t>
    </r>
    <r>
      <rPr>
        <b/>
        <sz val="12"/>
        <color rgb="FFFF7900"/>
        <rFont val="Arial"/>
        <family val="2"/>
      </rPr>
      <t xml:space="preserve"> (1)</t>
    </r>
  </si>
  <si>
    <r>
      <t>Europe (excluding Spain) - Convergent KPIs</t>
    </r>
    <r>
      <rPr>
        <b/>
        <sz val="12"/>
        <color rgb="FFFF7900"/>
        <rFont val="Arial"/>
        <family val="2"/>
      </rPr>
      <t xml:space="preserve"> (1)</t>
    </r>
  </si>
  <si>
    <r>
      <t>Europe (excluding Spain)  - Mobile KPIs</t>
    </r>
    <r>
      <rPr>
        <b/>
        <sz val="12"/>
        <color rgb="FFFF7900"/>
        <rFont val="Arial"/>
        <family val="2"/>
      </rPr>
      <t xml:space="preserve"> (1)</t>
    </r>
  </si>
  <si>
    <r>
      <t>Europe (excluding Spain) - Fixed KPIs</t>
    </r>
    <r>
      <rPr>
        <b/>
        <sz val="12"/>
        <color rgb="FFFF7900"/>
        <rFont val="Arial"/>
        <family val="2"/>
      </rPr>
      <t xml:space="preserve"> (1)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</si>
</sst>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0">
    <numFmt numFmtId="41" formatCode="_-* #,##0_-;\-* #,##0_-;_-* &quot;-&quot;_-;_-@_-"/>
    <numFmt numFmtId="43" formatCode="_-* #,##0.00_-;\-* #,##0.00_-;_-* &quot;-&quot;??_-;_-@_-"/>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0.00_);\(0.00\);0.00"/>
    <numFmt numFmtId="247" formatCode="0.0%_);\(0.0%\)_)"/>
    <numFmt numFmtId="248" formatCode="&quot;$&quot;#,##0.00_);[Red]\(&quot;$&quot;#,##0.00\)"/>
    <numFmt numFmtId="249" formatCode="_-* #,##0.00&quot;F&quot;_-;\-* #,##0.00&quot;F&quot;_-;_-* &quot;-&quot;??&quot;F&quot;_-;_-@_-"/>
    <numFmt numFmtId="250" formatCode="&quot;$&quot;#,##0.00000000000000000000000000_);[Red]\(&quot;$&quot;#,##0.00000000000000000000000000\)"/>
    <numFmt numFmtId="251" formatCode="&quot;*&quot;0&quot;#&quot;"/>
    <numFmt numFmtId="252" formatCode="dd\.mm\.yy"/>
    <numFmt numFmtId="253" formatCode="#,##0.000;\(#,##0.000\)"/>
    <numFmt numFmtId="254" formatCode="#,##0.00;\(#,##0.00\)"/>
    <numFmt numFmtId="255" formatCode="_-* #,##0_-;\-* #,##0_-;_-* &quot;-&quot;??_-;_-@_-"/>
    <numFmt numFmtId="256" formatCode="m/d/yy_%_)"/>
    <numFmt numFmtId="257" formatCode="yyyy"/>
    <numFmt numFmtId="258" formatCode="#,##0\ &quot;FB&quot;;[Red]\-#,##0\ &quot;FB&quot;"/>
    <numFmt numFmtId="259" formatCode="#,##0.0000_);[Red]\(#,##0.0000\);0.0000_)"/>
    <numFmt numFmtId="260" formatCode="&quot;£&quot;#,##0;\-&quot;£&quot;#,##0"/>
    <numFmt numFmtId="261" formatCode="&quot;C&quot;&quot;$&quot;#,##0.00_);[Red]\(&quot;C&quot;&quot;$&quot;#,##0.00\)"/>
    <numFmt numFmtId="262" formatCode="&quot;$&quot;#,##0_);[Red]\(&quot;$&quot;#,##0\)"/>
    <numFmt numFmtId="263" formatCode="&quot;$&quot;#,##0.00&quot;A&quot;;[Red]\(&quot;$&quot;#,##0.00\)&quot;A&quot;"/>
    <numFmt numFmtId="264" formatCode="&quot;$&quot;#,##0.00&quot;E&quot;;[Red]\(&quot;$&quot;#,##0.00\)&quot;E&quot;"/>
    <numFmt numFmtId="265" formatCode="_ * #,##0_ ;_ * \-#,##0_ ;_ * &quot;-&quot;_ ;_ @_ "/>
    <numFmt numFmtId="266" formatCode="_([$€]* #,##0.00_);_([$€]* \(#,##0.00\);_([$€]* &quot;-&quot;??_);_(@_)"/>
    <numFmt numFmtId="267" formatCode="_-* #,##0.00\ [$€]_-;\-* #,##0.00\ [$€]_-;_-* &quot;-&quot;??\ [$€]_-;_-@_-"/>
    <numFmt numFmtId="268" formatCode="&quot;£&quot;0.0"/>
    <numFmt numFmtId="269" formatCode="##0&quot;%&quot;;\(##0&quot;%&quot;\)"/>
    <numFmt numFmtId="270" formatCode="&quot;£&quot;#,##0.00;\-&quot;£&quot;#,##0.00"/>
    <numFmt numFmtId="271" formatCode="&quot;£&quot;#,##0.00;[Red]\-&quot;£&quot;#,##0.00"/>
    <numFmt numFmtId="272" formatCode="#,##0.00&quot;F&quot;;[Red]\-#,##0.00&quot;F&quot;"/>
    <numFmt numFmtId="273" formatCode="#,##0.0000\ ;\(#,##0.0000\)"/>
    <numFmt numFmtId="274" formatCode="\£#,##0.00"/>
    <numFmt numFmtId="275" formatCode="0.0%_);[Red]\(0.0%\)"/>
    <numFmt numFmtId="276" formatCode="0.00%_);\(0.00%\)"/>
    <numFmt numFmtId="277" formatCode="0.00%;\(0.00%\)"/>
    <numFmt numFmtId="278" formatCode="0;\(#\)"/>
    <numFmt numFmtId="279" formatCode="0.00_);\(0.00\);0.00_)"/>
    <numFmt numFmtId="280" formatCode="#,##0.000,&quot; k$&quot;"/>
    <numFmt numFmtId="281" formatCode="#,##0.000,&quot; k€&quot;;\-\ #,##0.000,&quot; k€&quot;;&quot;.&quot;;@"/>
    <numFmt numFmtId="282" formatCode="\+\ #,##0.000,&quot; k€&quot;;\-\ #,##0.000,&quot; k€&quot;;&quot;-&quot;;@"/>
    <numFmt numFmtId="283" formatCode="#,##0.00_);[Red]\(#,##0.00\);0.00_)"/>
    <numFmt numFmtId="284" formatCode="#,##0.00_)&quot; F&quot;;[Red]\(#,##0.00\)&quot; F&quot;;0.00_)&quot; F&quot;"/>
    <numFmt numFmtId="285" formatCode="#,##0.00\x_);[Red]\(#,##0.00\x\)"/>
    <numFmt numFmtId="286" formatCode="&quot;$&quot;#,##0.0000000000000000000000000_);[Red]\(&quot;$&quot;#,##0.0000000000000000000000000\)"/>
    <numFmt numFmtId="287" formatCode="_ * #,##0.00_ ;_ * \-#,##0.00_ ;_ * &quot;-&quot;??_ ;_ @_ "/>
    <numFmt numFmtId="288" formatCode="_-* #,##0.0_-;\-* #,##0.0_-;_-* &quot;-&quot;??_-;_-@_-"/>
    <numFmt numFmtId="289" formatCode="_-* #,##0.00\ _K_č_-;\-* #,##0.00\ _K_č_-;_-* &quot;-&quot;??\ _K_č_-;_-@_-"/>
    <numFmt numFmtId="290" formatCode="#,##0_);\(#,##0\);0_._0_)"/>
    <numFmt numFmtId="291" formatCode="0.0000"/>
    <numFmt numFmtId="292" formatCode="_(* #,##0.00_);_(* \(#,##0.00\);_(* &quot;-&quot;??_);_(@_)"/>
    <numFmt numFmtId="293" formatCode="_(* #,##0_);_(* \(#,##0\);_(* &quot;-&quot;_);_(@_)"/>
    <numFmt numFmtId="294" formatCode="#,##0_);\(#,##0\);;"/>
    <numFmt numFmtId="295" formatCode="General_)"/>
    <numFmt numFmtId="296" formatCode="#,##0.0000;\(#,##0.0000\)"/>
    <numFmt numFmtId="297" formatCode="0.00\%;\-0.00\%;0.00\%"/>
    <numFmt numFmtId="298" formatCode="#.0"/>
    <numFmt numFmtId="299" formatCode="##0.00000"/>
    <numFmt numFmtId="300" formatCode="0.00%_);[Red]\(0.00%\)"/>
    <numFmt numFmtId="301" formatCode="\$#,##0"/>
    <numFmt numFmtId="302" formatCode="0.0000%"/>
    <numFmt numFmtId="303" formatCode="#,##0.00_)\ \x;\(#,##0.00\)\ \x"/>
    <numFmt numFmtId="304" formatCode="#,##0.00000000;\(#,##0.00000000\)"/>
    <numFmt numFmtId="305" formatCode="0\.000"/>
    <numFmt numFmtId="306" formatCode="[$$-409]#,##0"/>
    <numFmt numFmtId="307" formatCode="#,##0.00\ &quot;FB&quot;;\-#,##0.00\ &quot;FB&quot;"/>
    <numFmt numFmtId="308" formatCode="_-* #,##0.00\ &quot;pta&quot;_-;\-* #,##0.00\ &quot;pta&quot;_-;_-* &quot;-&quot;??\ &quot;pta&quot;_-;_-@_-"/>
    <numFmt numFmtId="309" formatCode="&quot;var. &quot;#,##0;[Red]&quot;var. &quot;\(#,##0\)"/>
    <numFmt numFmtId="310" formatCode="#,##0_);\(#,##0\);\-_)"/>
    <numFmt numFmtId="311" formatCode="dd\-mm\-yyyy"/>
    <numFmt numFmtId="312" formatCode="_-* #,##0\ &quot;FB&quot;_-;\-* #,##0\ &quot;FB&quot;_-;_-* &quot;-&quot;\ &quot;FB&quot;_-;_-@_-"/>
    <numFmt numFmtId="313" formatCode="#,##0.0,"/>
    <numFmt numFmtId="314" formatCode="0;\-\ 0;&quot;.&quot;;@"/>
    <numFmt numFmtId="315" formatCode="#,##0.00000"/>
    <numFmt numFmtId="316" formatCode="&quot;Obj. : &quot;#,##0;;;&quot;Obj. : &quot;@"/>
    <numFmt numFmtId="317" formatCode="&quot;Obj. : &quot;#,##0&quot; €&quot;"/>
    <numFmt numFmtId="318" formatCode="&quot;Obj. : &quot;0&quot; mois&quot;"/>
    <numFmt numFmtId="319" formatCode="0.0%;\(0.0%\)"/>
    <numFmt numFmtId="320" formatCode="0.0000000000"/>
    <numFmt numFmtId="321" formatCode="0%;\(0%\)"/>
    <numFmt numFmtId="322" formatCode="mmmm\-yy"/>
    <numFmt numFmtId="323" formatCode="\+0"/>
    <numFmt numFmtId="324" formatCode="0.00%;\-0.00%;&quot;&quot;;@"/>
    <numFmt numFmtId="325" formatCode="_-&quot;£&quot;* #,##0_-;\-&quot;£&quot;* #,##0_-;_-&quot;£&quot;* &quot;-&quot;_-;_-@_-"/>
    <numFmt numFmtId="326" formatCode="_-&quot;£&quot;* #,##0.00_-;\-&quot;£&quot;* #,##0.00_-;_-&quot;£&quot;* &quot;-&quot;??_-;_-@_-"/>
    <numFmt numFmtId="327" formatCode="mmm\ yyyy"/>
    <numFmt numFmtId="328" formatCode="0%;[Red]\-0%"/>
    <numFmt numFmtId="329" formatCode="#,##0;\(#,##0\);"/>
    <numFmt numFmtId="330" formatCode="#,##0.00;\(#,##0.00\);"/>
    <numFmt numFmtId="331" formatCode="#,##0.0_)%_);\(#,##0.0\)%_);\-_)_)"/>
    <numFmt numFmtId="332" formatCode="#,##0;[Red]\(#,##0\);&quot;-&quot;"/>
    <numFmt numFmtId="333" formatCode="#,##0.0,,_);[Red]\(#,##0.0,,\)"/>
    <numFmt numFmtId="334" formatCode="#,##0.00_);\(#,##0.0\);0.00_)"/>
    <numFmt numFmtId="335" formatCode="0.000000000000000000000000000000000%"/>
    <numFmt numFmtId="336" formatCode="_-* #,##0\ _S_k_-;\-* #,##0\ _S_k_-;_-* &quot;-&quot;\ _S_k_-;_-@_-"/>
    <numFmt numFmtId="337" formatCode="_-* #,##0.00\ _S_k_-;\-* #,##0.00\ _S_k_-;_-* &quot;-&quot;??\ _S_k_-;_-@_-"/>
    <numFmt numFmtId="338" formatCode="#,##0\ &quot;Ft&quot;;\-#,##0\ &quot;Ft&quot;"/>
    <numFmt numFmtId="339" formatCode="#,##0_ ;\-#,##0\ "/>
    <numFmt numFmtId="340" formatCode="000"/>
    <numFmt numFmtId="341" formatCode="_-* #,##0\ _z_ł_-;\-* #,##0\ _z_ł_-;_-* &quot;-&quot;\ _z_ł_-;_-@_-"/>
    <numFmt numFmtId="342" formatCode="_-* #,##0\ _z_l_-;\-* #,##0\ _z_l_-;_-* &quot;-&quot;\ _z_l_-;_-@_-"/>
    <numFmt numFmtId="343" formatCode="_ * #,##0_)_P_L_N_ ;_ * \(#,##0\)_P_L_N_ ;_ * &quot;-&quot;_)_P_L_N_ ;_ @_ "/>
    <numFmt numFmtId="344" formatCode="0&quot; min&quot;"/>
    <numFmt numFmtId="345" formatCode="_-* #,##0.00\ _z_ł_-;\-* #,##0.00\ _z_ł_-;_-* &quot;-&quot;??\ _z_ł_-;_-@_-"/>
    <numFmt numFmtId="346" formatCode="00"/>
    <numFmt numFmtId="347" formatCode="mmmm\ yy"/>
    <numFmt numFmtId="348" formatCode=";;;"/>
    <numFmt numFmtId="349" formatCode="#,##0.0000000_);\(#,##0.0000000\);0.0000000_)"/>
    <numFmt numFmtId="350" formatCode="#,##0.00_);\(#,##0.00\);0_)"/>
    <numFmt numFmtId="351" formatCode="0.0%_);\(0.0%\);\-_)"/>
  </numFmts>
  <fonts count="361">
    <font>
      <sz val="11"/>
      <color indexed="8"/>
      <name val="Calibri"/>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u/>
      <sz val="10"/>
      <color indexed="12"/>
      <name val="Arial"/>
      <family val="2"/>
    </font>
    <font>
      <sz val="16"/>
      <name val="Arial"/>
      <family val="2"/>
    </font>
    <font>
      <sz val="11"/>
      <color indexed="8"/>
      <name val="Arial"/>
      <family val="2"/>
    </font>
    <font>
      <sz val="14"/>
      <color indexed="8"/>
      <name val="Arial"/>
      <family val="2"/>
    </font>
    <font>
      <sz val="10"/>
      <color indexed="8"/>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20"/>
      <color rgb="FFFF6600"/>
      <name val="Arial"/>
      <family val="2"/>
    </font>
    <font>
      <u/>
      <sz val="10"/>
      <color theme="10"/>
      <name val="Arial"/>
      <family val="2"/>
    </font>
    <font>
      <sz val="18"/>
      <color rgb="FF0000FF"/>
      <name val="Arial"/>
      <family val="2"/>
    </font>
    <font>
      <i/>
      <sz val="12"/>
      <color indexed="10"/>
      <name val="Bookman Old Style"/>
      <family val="1"/>
    </font>
    <font>
      <sz val="10"/>
      <color rgb="FF808080"/>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
      <b/>
      <sz val="10"/>
      <color rgb="FF808080"/>
      <name val="Arial"/>
      <family val="2"/>
    </font>
    <font>
      <b/>
      <sz val="11"/>
      <color indexed="9"/>
      <name val="Arial"/>
      <family val="2"/>
    </font>
    <font>
      <i/>
      <sz val="10"/>
      <color rgb="FF808080"/>
      <name val="Arial"/>
      <family val="2"/>
    </font>
    <font>
      <u/>
      <sz val="10"/>
      <color theme="0"/>
      <name val="Arial"/>
      <family val="2"/>
    </font>
    <font>
      <b/>
      <sz val="18"/>
      <color rgb="FFFF7900"/>
      <name val="Arial"/>
      <family val="2"/>
    </font>
    <font>
      <b/>
      <sz val="24"/>
      <color rgb="FFFF7900"/>
      <name val="Arial"/>
      <family val="2"/>
    </font>
    <font>
      <b/>
      <sz val="20"/>
      <color rgb="FFFF7900"/>
      <name val="Arial"/>
      <family val="2"/>
    </font>
    <font>
      <b/>
      <sz val="10"/>
      <color rgb="FFFF7900"/>
      <name val="Arial"/>
      <family val="2"/>
    </font>
    <font>
      <b/>
      <sz val="16"/>
      <color rgb="FFFF7900"/>
      <name val="Arial"/>
      <family val="2"/>
    </font>
    <font>
      <b/>
      <sz val="12"/>
      <color rgb="FFFF7900"/>
      <name val="Arial"/>
      <family val="2"/>
    </font>
    <font>
      <sz val="10"/>
      <color rgb="FFFF7900"/>
      <name val="Arial"/>
      <family val="2"/>
    </font>
    <font>
      <sz val="18"/>
      <color rgb="FFFF7900"/>
      <name val="Arial"/>
      <family val="2"/>
    </font>
    <font>
      <sz val="11"/>
      <color rgb="FFFF7900"/>
      <name val="Arial"/>
      <family val="2"/>
    </font>
    <font>
      <b/>
      <sz val="14"/>
      <color rgb="FFFF7900"/>
      <name val="Arial"/>
      <family val="2"/>
    </font>
    <font>
      <b/>
      <sz val="11"/>
      <color rgb="FFFFFFFF"/>
      <name val="Arial"/>
      <family val="2"/>
    </font>
    <font>
      <b/>
      <sz val="8"/>
      <color rgb="FF000000"/>
      <name val="Arial"/>
      <family val="2"/>
    </font>
    <font>
      <b/>
      <sz val="8"/>
      <color rgb="FFFF7900"/>
      <name val="Arial"/>
      <family val="2"/>
    </font>
    <font>
      <b/>
      <u/>
      <sz val="10"/>
      <color rgb="FF0000FF"/>
      <name val="Arial"/>
      <family val="2"/>
    </font>
    <font>
      <b/>
      <sz val="10"/>
      <color rgb="FF0000FF"/>
      <name val="Wingdings"/>
      <charset val="2"/>
    </font>
    <font>
      <b/>
      <sz val="10"/>
      <color rgb="FF0000FF"/>
      <name val="Arial"/>
      <family val="2"/>
      <charset val="2"/>
    </font>
    <font>
      <vertAlign val="superscript"/>
      <sz val="10"/>
      <color rgb="FF000000"/>
      <name val="Arial"/>
      <family val="2"/>
    </font>
    <font>
      <i/>
      <sz val="10"/>
      <color rgb="FFFF0000"/>
      <name val="Arial"/>
      <family val="2"/>
    </font>
    <font>
      <sz val="10"/>
      <color rgb="FF000000"/>
      <name val="Arial"/>
      <family val="2"/>
    </font>
    <font>
      <b/>
      <i/>
      <sz val="12"/>
      <color rgb="FFFF7900"/>
      <name val="Arial"/>
      <family val="2"/>
    </font>
    <font>
      <b/>
      <sz val="11"/>
      <color theme="0"/>
      <name val="Arial"/>
      <family val="2"/>
    </font>
    <font>
      <b/>
      <sz val="12"/>
      <color theme="0"/>
      <name val="Arial"/>
      <family val="2"/>
    </font>
    <font>
      <b/>
      <i/>
      <sz val="15"/>
      <color rgb="FFFF7900"/>
      <name val="Arial"/>
      <family val="2"/>
    </font>
  </fonts>
  <fills count="92">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rgb="FFC0C0C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indexed="54"/>
      </patternFill>
    </fill>
    <fill>
      <patternFill patternType="solid">
        <fgColor theme="0" tint="-0.249977111117893"/>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
      <patternFill patternType="solid">
        <fgColor rgb="FFFF7900"/>
        <bgColor indexed="64"/>
      </patternFill>
    </fill>
    <fill>
      <patternFill patternType="solid">
        <fgColor rgb="FFFFFF00"/>
        <bgColor indexed="64"/>
      </patternFill>
    </fill>
    <fill>
      <patternFill patternType="solid">
        <fgColor rgb="FFC6C6C6"/>
        <bgColor indexed="64"/>
      </patternFill>
    </fill>
    <fill>
      <patternFill patternType="solid">
        <fgColor theme="1"/>
        <bgColor indexed="64"/>
      </patternFill>
    </fill>
    <fill>
      <patternFill patternType="solid">
        <fgColor rgb="FFFFC000"/>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bottom style="thin">
        <color indexed="64"/>
      </bottom>
      <diagonal/>
    </border>
    <border>
      <left/>
      <right style="dotted">
        <color indexed="64"/>
      </right>
      <top/>
      <bottom/>
      <diagonal/>
    </border>
    <border>
      <left/>
      <right/>
      <top style="double">
        <color indexed="64"/>
      </top>
      <bottom style="thin">
        <color indexed="64"/>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dotted">
        <color indexed="64"/>
      </right>
      <top style="thin">
        <color indexed="64"/>
      </top>
      <bottom style="double">
        <color indexed="64"/>
      </bottom>
      <diagonal/>
    </border>
    <border>
      <left/>
      <right/>
      <top style="double">
        <color auto="1"/>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top/>
      <bottom style="double">
        <color auto="1"/>
      </bottom>
      <diagonal/>
    </border>
    <border>
      <left/>
      <right/>
      <top/>
      <bottom style="thin">
        <color indexed="8"/>
      </bottom>
      <diagonal/>
    </border>
    <border>
      <left style="dotted">
        <color auto="1"/>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
      <left style="dotted">
        <color auto="1"/>
      </left>
      <right/>
      <top/>
      <bottom style="thin">
        <color auto="1"/>
      </bottom>
      <diagonal/>
    </border>
    <border>
      <left/>
      <right style="thin">
        <color indexed="64"/>
      </right>
      <top style="thin">
        <color auto="1"/>
      </top>
      <bottom style="double">
        <color auto="1"/>
      </bottom>
      <diagonal/>
    </border>
    <border>
      <left/>
      <right/>
      <top style="thin">
        <color auto="1"/>
      </top>
      <bottom style="double">
        <color auto="1"/>
      </bottom>
      <diagonal/>
    </border>
    <border>
      <left/>
      <right style="dotted">
        <color indexed="64"/>
      </right>
      <top/>
      <bottom style="thin">
        <color auto="1"/>
      </bottom>
      <diagonal/>
    </border>
    <border>
      <left/>
      <right style="thin">
        <color indexed="64"/>
      </right>
      <top/>
      <bottom style="double">
        <color indexed="64"/>
      </bottom>
      <diagonal/>
    </border>
    <border>
      <left/>
      <right style="dotted">
        <color indexed="64"/>
      </right>
      <top/>
      <bottom style="double">
        <color auto="1"/>
      </bottom>
      <diagonal/>
    </border>
    <border>
      <left/>
      <right/>
      <top style="thin">
        <color indexed="64"/>
      </top>
      <bottom/>
      <diagonal/>
    </border>
    <border>
      <left/>
      <right style="dotted">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tted">
        <color indexed="64"/>
      </left>
      <right/>
      <top style="thin">
        <color indexed="64"/>
      </top>
      <bottom style="double">
        <color auto="1"/>
      </bottom>
      <diagonal/>
    </border>
    <border>
      <left/>
      <right/>
      <top/>
      <bottom style="double">
        <color auto="1"/>
      </bottom>
      <diagonal/>
    </border>
    <border>
      <left style="dotted">
        <color indexed="64"/>
      </left>
      <right/>
      <top/>
      <bottom style="double">
        <color auto="1"/>
      </bottom>
      <diagonal/>
    </border>
    <border>
      <left/>
      <right/>
      <top style="thin">
        <color auto="1"/>
      </top>
      <bottom style="double">
        <color auto="1"/>
      </bottom>
      <diagonal/>
    </border>
    <border>
      <left style="thin">
        <color indexed="64"/>
      </left>
      <right/>
      <top/>
      <bottom style="double">
        <color auto="1"/>
      </bottom>
      <diagonal/>
    </border>
    <border>
      <left/>
      <right style="thin">
        <color indexed="64"/>
      </right>
      <top style="thin">
        <color indexed="64"/>
      </top>
      <bottom/>
      <diagonal/>
    </border>
    <border>
      <left/>
      <right style="thin">
        <color indexed="64"/>
      </right>
      <top style="thin">
        <color indexed="64"/>
      </top>
      <bottom style="double">
        <color auto="1"/>
      </bottom>
      <diagonal/>
    </border>
  </borders>
  <cellStyleXfs count="57643">
    <xf numFmtId="0" fontId="0" fillId="0" borderId="0"/>
    <xf numFmtId="0" fontId="34" fillId="0" borderId="0" applyNumberFormat="0" applyFill="0" applyBorder="0" applyAlignment="0" applyProtection="0"/>
    <xf numFmtId="171" fontId="10" fillId="0" borderId="0"/>
    <xf numFmtId="0" fontId="35" fillId="0" borderId="0"/>
    <xf numFmtId="0" fontId="35" fillId="0" borderId="0"/>
    <xf numFmtId="0" fontId="35" fillId="0" borderId="0"/>
    <xf numFmtId="0" fontId="35" fillId="0" borderId="0"/>
    <xf numFmtId="0" fontId="35" fillId="0" borderId="0"/>
    <xf numFmtId="0" fontId="10" fillId="0" borderId="0"/>
    <xf numFmtId="0" fontId="228" fillId="0" borderId="0"/>
    <xf numFmtId="0" fontId="35" fillId="0" borderId="0"/>
    <xf numFmtId="0" fontId="35" fillId="0" borderId="0"/>
    <xf numFmtId="171" fontId="10" fillId="0" borderId="0"/>
    <xf numFmtId="0" fontId="35" fillId="0" borderId="0"/>
    <xf numFmtId="0" fontId="35" fillId="0" borderId="0"/>
    <xf numFmtId="0" fontId="35" fillId="0" borderId="0"/>
    <xf numFmtId="172" fontId="36" fillId="0" borderId="0" applyFont="0" applyFill="0" applyBorder="0" applyAlignment="0" applyProtection="0"/>
    <xf numFmtId="0" fontId="35" fillId="0" borderId="0"/>
    <xf numFmtId="0" fontId="10" fillId="0" borderId="0"/>
    <xf numFmtId="0" fontId="228" fillId="0" borderId="0"/>
    <xf numFmtId="0" fontId="35" fillId="0" borderId="0"/>
    <xf numFmtId="0" fontId="35" fillId="0" borderId="0"/>
    <xf numFmtId="0" fontId="10" fillId="0" borderId="1" applyNumberFormat="0">
      <alignment vertical="center"/>
      <protection locked="0"/>
    </xf>
    <xf numFmtId="0" fontId="10" fillId="2" borderId="1" applyNumberFormat="0">
      <alignment horizontal="centerContinuous" vertical="center" wrapText="1"/>
    </xf>
    <xf numFmtId="0" fontId="10" fillId="3" borderId="1" applyNumberFormat="0">
      <alignment horizontal="left" vertical="center"/>
    </xf>
    <xf numFmtId="168" fontId="37" fillId="0" borderId="0"/>
    <xf numFmtId="0" fontId="10" fillId="0" borderId="0"/>
    <xf numFmtId="0" fontId="10" fillId="0" borderId="0"/>
    <xf numFmtId="0"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0" fontId="38" fillId="0" borderId="0"/>
    <xf numFmtId="0" fontId="10" fillId="0" borderId="0"/>
    <xf numFmtId="0" fontId="10" fillId="0" borderId="0"/>
    <xf numFmtId="0" fontId="38" fillId="0" borderId="0"/>
    <xf numFmtId="175" fontId="39" fillId="4" borderId="0" applyNumberFormat="0" applyFont="0"/>
    <xf numFmtId="175" fontId="39" fillId="4" borderId="0" applyNumberFormat="0" applyFont="0"/>
    <xf numFmtId="168" fontId="37" fillId="0" borderId="0"/>
    <xf numFmtId="0" fontId="10" fillId="0" borderId="0" applyFont="0" applyFill="0" applyBorder="0" applyAlignment="0" applyProtection="0"/>
    <xf numFmtId="168" fontId="37" fillId="0" borderId="0"/>
    <xf numFmtId="175" fontId="39" fillId="4" borderId="0" applyNumberFormat="0" applyFont="0"/>
    <xf numFmtId="0" fontId="10" fillId="0" borderId="0"/>
    <xf numFmtId="176" fontId="10" fillId="0" borderId="0" applyFont="0" applyFill="0" applyBorder="0" applyAlignment="0" applyProtection="0"/>
    <xf numFmtId="0"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0" fontId="39" fillId="0" borderId="0" applyNumberFormat="0" applyFill="0" applyBorder="0" applyAlignment="0" applyProtection="0"/>
    <xf numFmtId="0" fontId="229" fillId="0" borderId="0" applyNumberFormat="0" applyFill="0" applyBorder="0" applyAlignment="0" applyProtection="0"/>
    <xf numFmtId="0" fontId="39" fillId="0" borderId="0" applyNumberForma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8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5"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32"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39"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38" fillId="0" borderId="0"/>
    <xf numFmtId="188" fontId="10" fillId="0" borderId="0" applyFont="0" applyFill="0" applyBorder="0" applyAlignment="0" applyProtection="0"/>
    <xf numFmtId="168" fontId="37" fillId="0" borderId="0"/>
    <xf numFmtId="0" fontId="10" fillId="0" borderId="0" applyFont="0" applyFill="0" applyBorder="0" applyAlignment="0" applyProtection="0"/>
    <xf numFmtId="168" fontId="37" fillId="0" borderId="0"/>
    <xf numFmtId="0" fontId="40"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4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5" borderId="0" applyNumberFormat="0" applyFont="0" applyAlignment="0" applyProtection="0"/>
    <xf numFmtId="0" fontId="10" fillId="0" borderId="0"/>
    <xf numFmtId="0" fontId="228" fillId="0" borderId="0"/>
    <xf numFmtId="0" fontId="42" fillId="0" borderId="0" applyNumberFormat="0" applyFill="0" applyBorder="0" applyAlignment="0" applyProtection="0"/>
    <xf numFmtId="0" fontId="42"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194"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5" fontId="32" fillId="0" borderId="0" applyFont="0" applyFill="0" applyBorder="0" applyAlignment="0" applyProtection="0"/>
    <xf numFmtId="0" fontId="10" fillId="0" borderId="0" applyFont="0" applyFill="0" applyBorder="0" applyAlignment="0" applyProtection="0"/>
    <xf numFmtId="196"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8" fontId="10" fillId="0" borderId="0" applyFont="0" applyFill="0" applyBorder="0" applyProtection="0">
      <alignment horizontal="right"/>
    </xf>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197"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7" fontId="10" fillId="0" borderId="0" applyFont="0" applyFill="0" applyBorder="0" applyAlignment="0" applyProtection="0"/>
    <xf numFmtId="204" fontId="32" fillId="0" borderId="0" applyFont="0" applyFill="0" applyBorder="0" applyAlignment="0" applyProtection="0"/>
    <xf numFmtId="204" fontId="32" fillId="0" borderId="0" applyFont="0" applyFill="0" applyBorder="0" applyAlignment="0" applyProtection="0"/>
    <xf numFmtId="205" fontId="32" fillId="0" borderId="0" applyFont="0" applyFill="0" applyBorder="0" applyAlignment="0" applyProtection="0"/>
    <xf numFmtId="205" fontId="32" fillId="0" borderId="0" applyFont="0" applyFill="0" applyBorder="0" applyAlignment="0" applyProtection="0"/>
    <xf numFmtId="1" fontId="32" fillId="0" borderId="0" applyFont="0" applyFill="0" applyBorder="0" applyAlignment="0" applyProtection="0"/>
    <xf numFmtId="204"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05" fontId="32" fillId="0" borderId="0" applyFont="0" applyFill="0" applyBorder="0" applyAlignment="0" applyProtection="0"/>
    <xf numFmtId="0" fontId="32" fillId="0" borderId="0" applyFont="0" applyFill="0" applyBorder="0" applyAlignment="0" applyProtection="0"/>
    <xf numFmtId="206" fontId="10" fillId="0" borderId="0" applyFont="0" applyFill="0" applyBorder="0" applyAlignment="0" applyProtection="0"/>
    <xf numFmtId="168" fontId="37" fillId="0" borderId="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8"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209" fontId="32" fillId="0" borderId="0" applyFont="0" applyFill="0" applyBorder="0" applyAlignment="0" applyProtection="0"/>
    <xf numFmtId="210"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0" fontId="10" fillId="0" borderId="0" applyFont="0" applyFill="0" applyBorder="0" applyAlignment="0" applyProtection="0"/>
    <xf numFmtId="211"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215"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184" fontId="10" fillId="0" borderId="0" applyFont="0" applyFill="0" applyBorder="0" applyAlignment="0" applyProtection="0"/>
    <xf numFmtId="216" fontId="10" fillId="0" borderId="0" applyFont="0" applyFill="0" applyBorder="0" applyAlignment="0" applyProtection="0"/>
    <xf numFmtId="168" fontId="37"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10" fillId="0" borderId="0" applyNumberFormat="0" applyFill="0" applyBorder="0" applyAlignment="0" applyProtection="0"/>
    <xf numFmtId="0" fontId="43" fillId="0" borderId="0" applyNumberFormat="0" applyFill="0" applyBorder="0" applyProtection="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 fillId="0" borderId="0" applyNumberFormat="0" applyFill="0" applyBorder="0" applyAlignment="0" applyProtection="0"/>
    <xf numFmtId="0" fontId="37" fillId="0" borderId="2"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45"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0" applyNumberFormat="0" applyFill="0" applyBorder="0" applyProtection="0">
      <alignment horizontal="left"/>
    </xf>
    <xf numFmtId="0" fontId="45"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46"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38" fillId="0" borderId="0"/>
    <xf numFmtId="0" fontId="10" fillId="0" borderId="0"/>
    <xf numFmtId="217" fontId="10" fillId="0" borderId="0" applyFont="0" applyFill="0" applyBorder="0" applyAlignment="0" applyProtection="0"/>
    <xf numFmtId="218" fontId="10"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10" fillId="0" borderId="0"/>
    <xf numFmtId="0" fontId="228" fillId="0" borderId="0"/>
    <xf numFmtId="0" fontId="10" fillId="0" borderId="0"/>
    <xf numFmtId="0" fontId="47" fillId="0" borderId="0" applyNumberFormat="0" applyFill="0" applyBorder="0" applyAlignment="0" applyProtection="0"/>
    <xf numFmtId="0" fontId="10" fillId="0" borderId="0"/>
    <xf numFmtId="0" fontId="48" fillId="0" borderId="0"/>
    <xf numFmtId="0" fontId="49" fillId="0" borderId="0"/>
    <xf numFmtId="0" fontId="50" fillId="0" borderId="0"/>
    <xf numFmtId="0" fontId="28" fillId="0" borderId="5"/>
    <xf numFmtId="3" fontId="28" fillId="0" borderId="6"/>
    <xf numFmtId="0" fontId="28" fillId="0" borderId="0" applyNumberFormat="0"/>
    <xf numFmtId="3" fontId="51" fillId="0" borderId="0"/>
    <xf numFmtId="0" fontId="10" fillId="0" borderId="0" applyNumberFormat="0"/>
    <xf numFmtId="10" fontId="51" fillId="0" borderId="0"/>
    <xf numFmtId="0" fontId="10" fillId="0" borderId="0" applyNumberFormat="0"/>
    <xf numFmtId="4" fontId="51" fillId="0" borderId="0"/>
    <xf numFmtId="170" fontId="51" fillId="0" borderId="0"/>
    <xf numFmtId="3" fontId="52" fillId="0" borderId="0"/>
    <xf numFmtId="195" fontId="38" fillId="0" borderId="0"/>
    <xf numFmtId="219" fontId="10" fillId="0" borderId="0"/>
    <xf numFmtId="0" fontId="53" fillId="0" borderId="0" applyFont="0" applyFill="0" applyBorder="0" applyAlignment="0" applyProtection="0"/>
    <xf numFmtId="0" fontId="54" fillId="0" borderId="7" applyFont="0" applyFill="0" applyBorder="0" applyAlignment="0" applyProtection="0">
      <alignment horizontal="center"/>
    </xf>
    <xf numFmtId="0" fontId="10" fillId="0" borderId="8" applyNumberFormat="0"/>
    <xf numFmtId="10" fontId="52" fillId="0" borderId="0"/>
    <xf numFmtId="4" fontId="52" fillId="0" borderId="0"/>
    <xf numFmtId="170" fontId="52" fillId="0" borderId="0"/>
    <xf numFmtId="3" fontId="10" fillId="0" borderId="9"/>
    <xf numFmtId="3" fontId="10" fillId="0" borderId="10"/>
    <xf numFmtId="3" fontId="55" fillId="0" borderId="9"/>
    <xf numFmtId="0" fontId="56" fillId="6" borderId="0">
      <alignment wrapText="1"/>
    </xf>
    <xf numFmtId="0" fontId="56" fillId="0" borderId="0">
      <alignment wrapText="1"/>
    </xf>
    <xf numFmtId="0" fontId="56" fillId="7" borderId="0" applyNumberFormat="0">
      <alignment horizontal="right" vertical="top" wrapText="1"/>
    </xf>
    <xf numFmtId="2" fontId="38" fillId="0" borderId="0"/>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6" fillId="14" borderId="0">
      <alignment wrapText="1"/>
    </xf>
    <xf numFmtId="0" fontId="56" fillId="0" borderId="0">
      <alignment wrapText="1"/>
    </xf>
    <xf numFmtId="0" fontId="10" fillId="0" borderId="0"/>
    <xf numFmtId="0" fontId="56" fillId="6" borderId="0" applyNumberFormat="0">
      <alignment horizontal="right" vertical="top" wrapText="1"/>
    </xf>
    <xf numFmtId="0" fontId="58" fillId="0" borderId="0" applyFont="0" applyFill="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30" fillId="0" borderId="0"/>
    <xf numFmtId="0" fontId="59" fillId="0" borderId="0"/>
    <xf numFmtId="0" fontId="59" fillId="0" borderId="0"/>
    <xf numFmtId="0" fontId="230" fillId="0" borderId="0"/>
    <xf numFmtId="0" fontId="59" fillId="0" borderId="0"/>
    <xf numFmtId="0" fontId="10" fillId="0" borderId="0"/>
    <xf numFmtId="0" fontId="228" fillId="0" borderId="0"/>
    <xf numFmtId="0" fontId="10" fillId="0" borderId="0"/>
    <xf numFmtId="0" fontId="59" fillId="0" borderId="0"/>
    <xf numFmtId="0" fontId="59"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230" fillId="0" borderId="0"/>
    <xf numFmtId="0" fontId="59" fillId="0" borderId="0"/>
    <xf numFmtId="0" fontId="10"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59" fillId="0" borderId="0"/>
    <xf numFmtId="0" fontId="230" fillId="0" borderId="0"/>
    <xf numFmtId="0" fontId="59" fillId="0" borderId="0"/>
    <xf numFmtId="0" fontId="10" fillId="0" borderId="0"/>
    <xf numFmtId="0" fontId="228"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52" fillId="14" borderId="0" applyFont="0" applyFill="0"/>
    <xf numFmtId="205" fontId="10" fillId="0" borderId="0" applyNumberFormat="0" applyFill="0" applyBorder="0" applyAlignment="0"/>
    <xf numFmtId="0" fontId="227" fillId="20" borderId="0" applyNumberFormat="0" applyBorder="0" applyAlignment="0" applyProtection="0"/>
    <xf numFmtId="0" fontId="227" fillId="21" borderId="0" applyNumberFormat="0" applyBorder="0" applyAlignment="0" applyProtection="0"/>
    <xf numFmtId="0" fontId="227" fillId="22" borderId="0" applyNumberFormat="0" applyBorder="0" applyAlignment="0" applyProtection="0"/>
    <xf numFmtId="0" fontId="227" fillId="18" borderId="0" applyNumberFormat="0" applyBorder="0" applyAlignment="0" applyProtection="0"/>
    <xf numFmtId="0" fontId="227" fillId="19" borderId="0" applyNumberFormat="0" applyBorder="0" applyAlignment="0" applyProtection="0"/>
    <xf numFmtId="0" fontId="227" fillId="23" borderId="0" applyNumberFormat="0" applyBorder="0" applyAlignment="0" applyProtection="0"/>
    <xf numFmtId="220" fontId="10" fillId="0" borderId="0" applyFill="0" applyBorder="0" applyProtection="0">
      <alignment horizontal="right"/>
    </xf>
    <xf numFmtId="221" fontId="10" fillId="0" borderId="0" applyFont="0" applyFill="0" applyBorder="0">
      <alignment horizontal="right"/>
    </xf>
    <xf numFmtId="0" fontId="32" fillId="0" borderId="0" applyNumberFormat="0" applyAlignment="0"/>
    <xf numFmtId="0" fontId="28" fillId="24" borderId="11" applyNumberFormat="0" applyAlignment="0">
      <alignment horizontal="right"/>
    </xf>
    <xf numFmtId="222" fontId="10" fillId="25" borderId="12">
      <alignment horizontal="center" vertical="center"/>
    </xf>
    <xf numFmtId="171" fontId="10" fillId="0" borderId="0"/>
    <xf numFmtId="164" fontId="61" fillId="0" borderId="0" applyFill="0" applyBorder="0" applyProtection="0"/>
    <xf numFmtId="0" fontId="62" fillId="0" borderId="0"/>
    <xf numFmtId="223" fontId="63" fillId="0" borderId="0"/>
    <xf numFmtId="224" fontId="64" fillId="0" borderId="0" applyFont="0" applyFill="0" applyBorder="0" applyAlignment="0" applyProtection="0"/>
    <xf numFmtId="225" fontId="65" fillId="0" borderId="0" applyFont="0" applyFill="0" applyBorder="0" applyAlignment="0" applyProtection="0"/>
    <xf numFmtId="0" fontId="10" fillId="0" borderId="0" applyNumberFormat="0" applyFill="0" applyBorder="0" applyAlignment="0" applyProtection="0"/>
    <xf numFmtId="0" fontId="13" fillId="0" borderId="0" applyNumberFormat="0" applyFill="0" applyBorder="0" applyAlignment="0" applyProtection="0"/>
    <xf numFmtId="3" fontId="66" fillId="0" borderId="0"/>
    <xf numFmtId="0" fontId="67" fillId="0" borderId="13" applyNumberFormat="0" applyFill="0" applyBorder="0" applyAlignment="0" applyProtection="0"/>
    <xf numFmtId="0" fontId="68" fillId="0" borderId="13" applyNumberFormat="0" applyFill="0" applyBorder="0" applyAlignment="0" applyProtection="0"/>
    <xf numFmtId="0" fontId="69" fillId="0" borderId="13" applyNumberFormat="0" applyFill="0" applyBorder="0" applyAlignment="0" applyProtection="0"/>
    <xf numFmtId="0" fontId="32" fillId="0" borderId="13" applyNumberFormat="0" applyFill="0" applyAlignment="0" applyProtection="0"/>
    <xf numFmtId="226" fontId="70" fillId="0" borderId="14" applyNumberFormat="0" applyBorder="0" applyProtection="0">
      <alignment horizontal="center" vertical="center"/>
    </xf>
    <xf numFmtId="0" fontId="53" fillId="0" borderId="0" applyNumberFormat="0" applyFill="0" applyBorder="0" applyAlignment="0" applyProtection="0"/>
    <xf numFmtId="10" fontId="71" fillId="26" borderId="0" applyBorder="0"/>
    <xf numFmtId="168" fontId="72" fillId="27" borderId="0" applyNumberFormat="0" applyFill="0" applyBorder="0" applyAlignment="0" applyProtection="0">
      <alignment horizontal="right"/>
    </xf>
    <xf numFmtId="0" fontId="64" fillId="0" borderId="0" applyNumberFormat="0" applyFill="0" applyBorder="0" applyAlignment="0" applyProtection="0"/>
    <xf numFmtId="0" fontId="12" fillId="28" borderId="0"/>
    <xf numFmtId="2" fontId="73" fillId="29" borderId="0">
      <alignment vertical="center"/>
    </xf>
    <xf numFmtId="14" fontId="74" fillId="30" borderId="0" applyNumberFormat="0" applyBorder="0" applyProtection="0">
      <alignment horizontal="left" vertical="center" wrapText="1"/>
    </xf>
    <xf numFmtId="175" fontId="39" fillId="4" borderId="0" applyNumberFormat="0" applyFont="0"/>
    <xf numFmtId="227" fontId="75" fillId="0" borderId="0" applyFill="0" applyBorder="0" applyAlignment="0" applyProtection="0">
      <protection locked="0"/>
    </xf>
    <xf numFmtId="3" fontId="76" fillId="0" borderId="0"/>
    <xf numFmtId="228" fontId="10" fillId="0" borderId="0" applyFont="0" applyFill="0" applyBorder="0" applyAlignment="0" applyProtection="0"/>
    <xf numFmtId="0" fontId="77" fillId="0" borderId="0" applyNumberFormat="0" applyFill="0" applyBorder="0" applyAlignment="0" applyProtection="0"/>
    <xf numFmtId="0" fontId="78" fillId="27" borderId="0" applyNumberFormat="0" applyFill="0" applyBorder="0" applyAlignment="0" applyProtection="0">
      <protection locked="0"/>
    </xf>
    <xf numFmtId="0" fontId="79" fillId="29" borderId="0"/>
    <xf numFmtId="178" fontId="64" fillId="0" borderId="0" applyNumberFormat="0" applyFont="0" applyAlignment="0" applyProtection="0"/>
    <xf numFmtId="0" fontId="80" fillId="31" borderId="0" applyNumberFormat="0" applyBorder="0">
      <alignment horizontal="center" vertical="center"/>
    </xf>
    <xf numFmtId="0" fontId="81" fillId="0" borderId="0" applyNumberFormat="0" applyFill="0" applyBorder="0" applyAlignment="0" applyProtection="0"/>
    <xf numFmtId="0" fontId="82" fillId="31" borderId="15"/>
    <xf numFmtId="0" fontId="84" fillId="0" borderId="0" applyNumberFormat="0" applyFill="0" applyBorder="0" applyAlignment="0" applyProtection="0"/>
    <xf numFmtId="0" fontId="13" fillId="0" borderId="16">
      <alignment horizontal="center"/>
    </xf>
    <xf numFmtId="0" fontId="10" fillId="0" borderId="16">
      <alignment horizontal="center"/>
    </xf>
    <xf numFmtId="0" fontId="68" fillId="0" borderId="16">
      <alignment horizontal="center"/>
    </xf>
    <xf numFmtId="0" fontId="32" fillId="0" borderId="16">
      <alignment horizontal="center"/>
    </xf>
    <xf numFmtId="0" fontId="68" fillId="0" borderId="5" applyNumberFormat="0" applyFill="0" applyBorder="0" applyAlignment="0" applyProtection="0"/>
    <xf numFmtId="0" fontId="85" fillId="0" borderId="17" applyNumberFormat="0" applyFill="0" applyAlignment="0" applyProtection="0"/>
    <xf numFmtId="0" fontId="86" fillId="27" borderId="18" applyNumberFormat="0" applyFill="0" applyBorder="0" applyAlignment="0" applyProtection="0">
      <protection locked="0"/>
    </xf>
    <xf numFmtId="0" fontId="34" fillId="0" borderId="5" applyAlignment="0" applyProtection="0"/>
    <xf numFmtId="0" fontId="75" fillId="0" borderId="19" applyNumberFormat="0" applyFont="0" applyFill="0" applyAlignment="0" applyProtection="0"/>
    <xf numFmtId="229" fontId="10" fillId="0" borderId="20" applyNumberFormat="0" applyFill="0" applyAlignment="0" applyProtection="0"/>
    <xf numFmtId="0" fontId="87" fillId="0" borderId="10">
      <alignment horizontal="right"/>
    </xf>
    <xf numFmtId="231" fontId="88" fillId="0" borderId="0" applyFont="0" applyFill="0" applyBorder="0" applyAlignment="0" applyProtection="0"/>
    <xf numFmtId="0" fontId="89" fillId="0" borderId="5">
      <alignment horizontal="left" wrapText="1"/>
    </xf>
    <xf numFmtId="232" fontId="10" fillId="0" borderId="0" applyFont="0" applyFill="0" applyBorder="0" applyAlignment="0" applyProtection="0"/>
    <xf numFmtId="233" fontId="90" fillId="0" borderId="0" applyNumberFormat="0" applyFont="0" applyFill="0" applyBorder="0" applyProtection="0"/>
    <xf numFmtId="0" fontId="39" fillId="0" borderId="0" applyFont="0" applyFill="0" applyBorder="0" applyAlignment="0" applyProtection="0"/>
    <xf numFmtId="234" fontId="10" fillId="0" borderId="0" applyFont="0" applyFill="0" applyBorder="0" applyAlignment="0" applyProtection="0"/>
    <xf numFmtId="0" fontId="58" fillId="0" borderId="0"/>
    <xf numFmtId="0" fontId="91" fillId="0" borderId="0"/>
    <xf numFmtId="235" fontId="32" fillId="0" borderId="0">
      <alignment horizontal="right" vertical="center"/>
    </xf>
    <xf numFmtId="0" fontId="92" fillId="0" borderId="11"/>
    <xf numFmtId="236" fontId="93" fillId="0" borderId="0" applyFill="0" applyBorder="0" applyAlignment="0"/>
    <xf numFmtId="237" fontId="93" fillId="0" borderId="0" applyFill="0" applyBorder="0" applyAlignment="0"/>
    <xf numFmtId="238" fontId="93" fillId="0" borderId="0" applyFill="0" applyBorder="0" applyAlignment="0"/>
    <xf numFmtId="239" fontId="93" fillId="0" borderId="0" applyFill="0" applyBorder="0" applyAlignment="0"/>
    <xf numFmtId="240" fontId="93" fillId="0" borderId="0" applyFill="0" applyBorder="0" applyAlignment="0"/>
    <xf numFmtId="236" fontId="93" fillId="0" borderId="0" applyFill="0" applyBorder="0" applyAlignment="0"/>
    <xf numFmtId="241" fontId="93" fillId="0" borderId="0" applyFill="0" applyBorder="0" applyAlignment="0"/>
    <xf numFmtId="237" fontId="93" fillId="0" borderId="0" applyFill="0" applyBorder="0" applyAlignment="0"/>
    <xf numFmtId="0" fontId="94" fillId="12" borderId="1" applyNumberFormat="0" applyAlignment="0" applyProtection="0"/>
    <xf numFmtId="37" fontId="95" fillId="32" borderId="0" applyNumberFormat="0" applyFont="0" applyBorder="0" applyAlignment="0">
      <alignment horizontal="center"/>
    </xf>
    <xf numFmtId="206" fontId="75" fillId="0" borderId="0" applyFill="0" applyBorder="0" applyProtection="0"/>
    <xf numFmtId="227" fontId="75" fillId="0" borderId="0" applyFont="0" applyFill="0" applyBorder="0" applyAlignment="0" applyProtection="0">
      <protection locked="0"/>
    </xf>
    <xf numFmtId="242" fontId="32" fillId="0" borderId="21"/>
    <xf numFmtId="0" fontId="96" fillId="12" borderId="0" applyNumberFormat="0" applyBorder="0" applyProtection="0"/>
    <xf numFmtId="169" fontId="10" fillId="0" borderId="0"/>
    <xf numFmtId="1" fontId="98" fillId="0" borderId="0"/>
    <xf numFmtId="0" fontId="10" fillId="0" borderId="0"/>
    <xf numFmtId="0" fontId="76" fillId="0" borderId="0">
      <alignment horizontal="center" wrapText="1"/>
      <protection hidden="1"/>
    </xf>
    <xf numFmtId="0" fontId="99" fillId="33" borderId="11" applyNumberFormat="0" applyBorder="0" applyProtection="0">
      <alignment horizontal="center" vertical="center" wrapText="1"/>
    </xf>
    <xf numFmtId="0" fontId="100" fillId="0" borderId="0" applyNumberFormat="0" applyFill="0" applyBorder="0" applyProtection="0">
      <alignment horizontal="right"/>
    </xf>
    <xf numFmtId="164" fontId="101" fillId="0" borderId="0" applyFont="0" applyFill="0" applyBorder="0" applyAlignment="0" applyProtection="0"/>
    <xf numFmtId="243" fontId="10" fillId="0" borderId="0" applyFont="0" applyFill="0" applyBorder="0" applyAlignment="0" applyProtection="0"/>
    <xf numFmtId="244" fontId="10" fillId="0" borderId="0" applyFont="0" applyFill="0" applyBorder="0" applyAlignment="0" applyProtection="0"/>
    <xf numFmtId="236" fontId="10" fillId="0" borderId="0" applyFont="0" applyFill="0" applyBorder="0" applyAlignment="0" applyProtection="0"/>
    <xf numFmtId="38" fontId="102" fillId="0" borderId="0">
      <alignment horizontal="center"/>
      <protection locked="0"/>
    </xf>
    <xf numFmtId="40" fontId="103" fillId="0" borderId="0" applyFont="0" applyFill="0" applyBorder="0" applyAlignment="0" applyProtection="0">
      <alignment horizontal="center"/>
    </xf>
    <xf numFmtId="245" fontId="10" fillId="0" borderId="0" applyFont="0" applyFill="0" applyBorder="0" applyAlignment="0" applyProtection="0">
      <alignment horizontal="center"/>
    </xf>
    <xf numFmtId="0" fontId="104" fillId="0" borderId="0" applyFont="0" applyFill="0" applyBorder="0" applyAlignment="0" applyProtection="0">
      <alignment horizontal="right"/>
    </xf>
    <xf numFmtId="0" fontId="104"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178" fontId="32" fillId="0" borderId="0"/>
    <xf numFmtId="0" fontId="32" fillId="0" borderId="0"/>
    <xf numFmtId="3" fontId="105" fillId="0" borderId="0" applyFont="0" applyFill="0" applyBorder="0" applyAlignment="0" applyProtection="0"/>
    <xf numFmtId="0" fontId="10" fillId="0" borderId="0" applyFont="0" applyFill="0" applyBorder="0" applyAlignment="0" applyProtection="0"/>
    <xf numFmtId="164" fontId="64" fillId="0" borderId="0" applyFont="0" applyFill="0" applyBorder="0" applyAlignment="0" applyProtection="0"/>
    <xf numFmtId="0" fontId="106" fillId="12" borderId="0">
      <alignment vertical="center"/>
    </xf>
    <xf numFmtId="0" fontId="107" fillId="34" borderId="0">
      <alignment horizontal="center" vertical="center" wrapText="1"/>
    </xf>
    <xf numFmtId="219" fontId="10" fillId="0" borderId="0"/>
    <xf numFmtId="0" fontId="107" fillId="34" borderId="0">
      <alignment horizontal="center" vertical="center" wrapText="1"/>
    </xf>
    <xf numFmtId="37" fontId="108" fillId="35" borderId="11">
      <alignment horizontal="right"/>
    </xf>
    <xf numFmtId="0" fontId="109" fillId="0" borderId="0" applyNumberFormat="0" applyAlignment="0">
      <alignment horizontal="left"/>
    </xf>
    <xf numFmtId="0" fontId="110" fillId="0" borderId="0">
      <alignment horizontal="left"/>
    </xf>
    <xf numFmtId="0" fontId="35" fillId="0" borderId="0"/>
    <xf numFmtId="0" fontId="111" fillId="0" borderId="0">
      <alignment horizontal="left"/>
    </xf>
    <xf numFmtId="246" fontId="76" fillId="0" borderId="0" applyFill="0" applyBorder="0">
      <alignment horizontal="right"/>
      <protection locked="0"/>
    </xf>
    <xf numFmtId="221" fontId="10" fillId="0" borderId="11"/>
    <xf numFmtId="237" fontId="10" fillId="0" borderId="0" applyFont="0" applyFill="0" applyBorder="0" applyAlignment="0" applyProtection="0"/>
    <xf numFmtId="247" fontId="10" fillId="0" borderId="0"/>
    <xf numFmtId="248" fontId="112" fillId="0" borderId="24">
      <protection locked="0"/>
    </xf>
    <xf numFmtId="249" fontId="10"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250" fontId="10" fillId="0" borderId="0" applyFont="0" applyFill="0" applyBorder="0" applyAlignment="0" applyProtection="0"/>
    <xf numFmtId="251" fontId="64" fillId="0" borderId="0" applyFont="0" applyFill="0" applyBorder="0" applyAlignment="0" applyProtection="0"/>
    <xf numFmtId="165" fontId="92" fillId="0" borderId="0" applyFill="0" applyBorder="0">
      <alignment horizontal="right"/>
    </xf>
    <xf numFmtId="0" fontId="10" fillId="36" borderId="0" applyNumberFormat="0" applyFont="0" applyAlignment="0"/>
    <xf numFmtId="0" fontId="39" fillId="0" borderId="0" applyFont="0" applyFill="0" applyBorder="0" applyAlignment="0" applyProtection="0"/>
    <xf numFmtId="218" fontId="113" fillId="0" borderId="0" applyNumberFormat="0" applyFill="0" applyBorder="0" applyAlignment="0"/>
    <xf numFmtId="252" fontId="64" fillId="0" borderId="0" applyFont="0" applyFill="0" applyBorder="0" applyAlignment="0"/>
    <xf numFmtId="15" fontId="68" fillId="0" borderId="0" applyFill="0" applyBorder="0" applyAlignment="0"/>
    <xf numFmtId="0" fontId="68" fillId="37" borderId="0" applyFont="0" applyFill="0" applyBorder="0" applyAlignment="0" applyProtection="0"/>
    <xf numFmtId="253" fontId="10" fillId="37" borderId="26" applyFont="0" applyFill="0" applyBorder="0" applyAlignment="0" applyProtection="0"/>
    <xf numFmtId="254" fontId="10" fillId="37" borderId="0" applyFont="0" applyFill="0" applyBorder="0" applyAlignment="0" applyProtection="0"/>
    <xf numFmtId="17" fontId="68" fillId="0" borderId="0" applyFill="0" applyBorder="0">
      <alignment horizontal="right"/>
    </xf>
    <xf numFmtId="255" fontId="10" fillId="0" borderId="17" applyFont="0" applyFill="0" applyBorder="0" applyAlignment="0" applyProtection="0"/>
    <xf numFmtId="256" fontId="104" fillId="0" borderId="0" applyFont="0" applyFill="0" applyBorder="0" applyAlignment="0" applyProtection="0"/>
    <xf numFmtId="14" fontId="103" fillId="0" borderId="0" applyFill="0" applyBorder="0" applyProtection="0">
      <alignment horizontal="center"/>
    </xf>
    <xf numFmtId="14" fontId="93" fillId="0" borderId="0" applyFill="0" applyBorder="0" applyAlignment="0"/>
    <xf numFmtId="257" fontId="103" fillId="0" borderId="0" applyFill="0" applyBorder="0" applyProtection="0">
      <alignment horizontal="center"/>
    </xf>
    <xf numFmtId="258" fontId="10" fillId="0" borderId="0" applyFont="0" applyFill="0" applyBorder="0" applyProtection="0">
      <alignment horizontal="right"/>
    </xf>
    <xf numFmtId="254" fontId="10" fillId="0" borderId="0" applyFill="0" applyBorder="0">
      <alignment horizontal="right"/>
    </xf>
    <xf numFmtId="4" fontId="28" fillId="1" borderId="27">
      <alignment horizontal="right"/>
    </xf>
    <xf numFmtId="0" fontId="10" fillId="0" borderId="0">
      <alignment horizontal="right"/>
    </xf>
    <xf numFmtId="14" fontId="103" fillId="0" borderId="0" applyFont="0" applyFill="0" applyBorder="0" applyAlignment="0" applyProtection="0">
      <alignment horizontal="center"/>
    </xf>
    <xf numFmtId="257" fontId="103" fillId="0" borderId="0" applyFont="0" applyFill="0" applyBorder="0" applyAlignment="0" applyProtection="0">
      <alignment horizontal="center"/>
    </xf>
    <xf numFmtId="14" fontId="76" fillId="0" borderId="0"/>
    <xf numFmtId="1" fontId="64" fillId="0" borderId="0" applyFont="0" applyFill="0" applyBorder="0" applyAlignment="0" applyProtection="0">
      <alignment horizontal="right"/>
    </xf>
    <xf numFmtId="3" fontId="114" fillId="12" borderId="14" applyNumberFormat="0" applyBorder="0" applyProtection="0">
      <alignment horizontal="right" vertical="center"/>
    </xf>
    <xf numFmtId="164" fontId="114" fillId="12" borderId="14" applyNumberFormat="0" applyBorder="0" applyProtection="0">
      <alignment horizontal="right" vertical="center"/>
    </xf>
    <xf numFmtId="4" fontId="96" fillId="12" borderId="14" applyNumberFormat="0" applyBorder="0" applyProtection="0">
      <alignment horizontal="right" vertical="center"/>
    </xf>
    <xf numFmtId="170" fontId="96" fillId="12" borderId="14" applyNumberFormat="0" applyBorder="0" applyProtection="0">
      <alignment horizontal="right" vertical="center"/>
    </xf>
    <xf numFmtId="205" fontId="38" fillId="0" borderId="0" applyFont="0" applyFill="0" applyBorder="0" applyAlignment="0" applyProtection="0"/>
    <xf numFmtId="205" fontId="115" fillId="0" borderId="0"/>
    <xf numFmtId="166" fontId="116" fillId="0" borderId="7" applyNumberFormat="0" applyFill="0" applyBorder="0" applyAlignment="0">
      <alignment horizontal="left"/>
      <protection locked="0"/>
    </xf>
    <xf numFmtId="259" fontId="64" fillId="0" borderId="0" applyFont="0" applyFill="0" applyBorder="0" applyAlignment="0" applyProtection="0"/>
    <xf numFmtId="43" fontId="10" fillId="0" borderId="0" applyFont="0" applyFill="0" applyBorder="0" applyAlignment="0" applyProtection="0"/>
    <xf numFmtId="0" fontId="117" fillId="0" borderId="0">
      <protection locked="0"/>
    </xf>
    <xf numFmtId="0" fontId="118" fillId="0" borderId="11">
      <alignment horizontal="center"/>
    </xf>
    <xf numFmtId="168" fontId="37" fillId="0" borderId="0"/>
    <xf numFmtId="38" fontId="75" fillId="27" borderId="0">
      <alignment horizontal="right"/>
    </xf>
    <xf numFmtId="260" fontId="10" fillId="0" borderId="0"/>
    <xf numFmtId="261" fontId="103" fillId="0" borderId="0" applyFill="0" applyBorder="0" applyProtection="0"/>
    <xf numFmtId="262" fontId="75" fillId="0" borderId="0" applyFill="0" applyBorder="0" applyProtection="0"/>
    <xf numFmtId="0" fontId="32" fillId="0" borderId="0"/>
    <xf numFmtId="262" fontId="75" fillId="0" borderId="0" applyFont="0" applyFill="0" applyBorder="0" applyAlignment="0" applyProtection="0"/>
    <xf numFmtId="3" fontId="119" fillId="0" borderId="0"/>
    <xf numFmtId="0" fontId="104" fillId="0" borderId="28" applyNumberFormat="0" applyFont="0" applyFill="0" applyAlignment="0" applyProtection="0"/>
    <xf numFmtId="218" fontId="120" fillId="0" borderId="0" applyFill="0" applyBorder="0" applyAlignment="0" applyProtection="0"/>
    <xf numFmtId="209" fontId="121" fillId="0" borderId="5" applyNumberFormat="0" applyBorder="0"/>
    <xf numFmtId="165" fontId="122" fillId="0" borderId="29" applyNumberFormat="0" applyAlignment="0" applyProtection="0">
      <alignment vertical="top"/>
    </xf>
    <xf numFmtId="0" fontId="32" fillId="14" borderId="0" applyNumberFormat="0" applyFont="0" applyBorder="0" applyAlignment="0" applyProtection="0"/>
    <xf numFmtId="165" fontId="122" fillId="0" borderId="29" applyNumberFormat="0" applyAlignment="0" applyProtection="0">
      <alignment vertical="top"/>
    </xf>
    <xf numFmtId="205" fontId="123" fillId="0" borderId="0"/>
    <xf numFmtId="0" fontId="10" fillId="0" borderId="0">
      <protection locked="0"/>
    </xf>
    <xf numFmtId="0" fontId="10" fillId="0" borderId="0">
      <protection locked="0"/>
    </xf>
    <xf numFmtId="1" fontId="38" fillId="0" borderId="0" applyFont="0" applyFill="0" applyBorder="0" applyAlignment="0" applyProtection="0"/>
    <xf numFmtId="236" fontId="52" fillId="0" borderId="0" applyFill="0" applyBorder="0" applyAlignment="0"/>
    <xf numFmtId="237" fontId="52" fillId="0" borderId="0" applyFill="0" applyBorder="0" applyAlignment="0"/>
    <xf numFmtId="236" fontId="52" fillId="0" borderId="0" applyFill="0" applyBorder="0" applyAlignment="0"/>
    <xf numFmtId="241" fontId="52" fillId="0" borderId="0" applyFill="0" applyBorder="0" applyAlignment="0"/>
    <xf numFmtId="237" fontId="52" fillId="0" borderId="0" applyFill="0" applyBorder="0" applyAlignment="0"/>
    <xf numFmtId="0" fontId="124" fillId="0" borderId="0" applyNumberFormat="0" applyAlignment="0">
      <alignment horizontal="left"/>
    </xf>
    <xf numFmtId="0" fontId="125" fillId="0" borderId="0" applyNumberFormat="0" applyFill="0" applyBorder="0" applyAlignment="0" applyProtection="0"/>
    <xf numFmtId="0" fontId="126" fillId="0" borderId="0" applyNumberFormat="0" applyFill="0" applyBorder="0" applyAlignment="0" applyProtection="0"/>
    <xf numFmtId="0" fontId="28" fillId="0" borderId="0" applyNumberFormat="0" applyFill="0" applyBorder="0"/>
    <xf numFmtId="0" fontId="28" fillId="0" borderId="0" applyNumberFormat="0" applyFill="0" applyBorder="0"/>
    <xf numFmtId="0" fontId="64" fillId="0" borderId="0" applyFont="0" applyFill="0" applyBorder="0" applyAlignment="0"/>
    <xf numFmtId="218" fontId="10" fillId="0" borderId="0">
      <alignment horizontal="center"/>
      <protection locked="0"/>
    </xf>
    <xf numFmtId="0" fontId="75" fillId="38" borderId="30" applyNumberFormat="0" applyFont="0" applyAlignment="0">
      <protection locked="0"/>
    </xf>
    <xf numFmtId="248" fontId="75" fillId="0" borderId="0" applyFont="0" applyFill="0" applyBorder="0" applyAlignment="0" applyProtection="0">
      <alignment horizontal="right"/>
    </xf>
    <xf numFmtId="263" fontId="64" fillId="0" borderId="0" applyFont="0" applyFill="0" applyBorder="0" applyProtection="0">
      <alignment horizontal="left"/>
      <protection locked="0"/>
    </xf>
    <xf numFmtId="264" fontId="64" fillId="0" borderId="0" applyFont="0" applyFill="0" applyBorder="0" applyProtection="0">
      <alignment horizontal="left"/>
      <protection locked="0"/>
    </xf>
    <xf numFmtId="0" fontId="127" fillId="0" borderId="0"/>
    <xf numFmtId="0" fontId="127" fillId="0" borderId="0"/>
    <xf numFmtId="0" fontId="128" fillId="39" borderId="31"/>
    <xf numFmtId="0" fontId="127" fillId="0" borderId="0"/>
    <xf numFmtId="0" fontId="129" fillId="40" borderId="0"/>
    <xf numFmtId="248" fontId="130" fillId="0" borderId="0"/>
    <xf numFmtId="165" fontId="130" fillId="0" borderId="0"/>
    <xf numFmtId="265" fontId="10" fillId="0" borderId="0"/>
    <xf numFmtId="0" fontId="131" fillId="0" borderId="19" applyFont="0" applyFill="0" applyBorder="0" applyAlignment="0" applyProtection="0">
      <alignment horizontal="center" vertical="center" wrapText="1"/>
    </xf>
    <xf numFmtId="0" fontId="32" fillId="0" borderId="0"/>
    <xf numFmtId="26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67" fontId="10" fillId="0" borderId="0" applyFont="0" applyFill="0" applyBorder="0" applyAlignment="0" applyProtection="0"/>
    <xf numFmtId="268" fontId="10" fillId="27" borderId="32" applyFont="0" applyFill="0" applyBorder="0" applyAlignment="0" applyProtection="0"/>
    <xf numFmtId="221" fontId="64" fillId="0" borderId="0" applyFont="0" applyFill="0" applyBorder="0" applyAlignment="0" applyProtection="0"/>
    <xf numFmtId="0" fontId="39" fillId="0" borderId="0" applyNumberFormat="0" applyFill="0" applyBorder="0" applyAlignment="0" applyProtection="0"/>
    <xf numFmtId="164" fontId="64" fillId="0" borderId="0" applyNumberFormat="0" applyBorder="0" applyProtection="0"/>
    <xf numFmtId="269" fontId="132" fillId="0" borderId="0" applyFont="0" applyFill="0" applyBorder="0" applyAlignment="0"/>
    <xf numFmtId="3" fontId="133" fillId="0" borderId="0" applyNumberFormat="0" applyFont="0" applyFill="0" applyBorder="0" applyAlignment="0" applyProtection="0">
      <alignment horizontal="left"/>
    </xf>
    <xf numFmtId="0" fontId="10" fillId="0" borderId="0">
      <protection locked="0"/>
    </xf>
    <xf numFmtId="178" fontId="64" fillId="0" borderId="0" applyFont="0" applyFill="0" applyBorder="0" applyAlignment="0" applyProtection="0">
      <alignment horizontal="right"/>
    </xf>
    <xf numFmtId="192" fontId="64" fillId="0" borderId="0" applyProtection="0"/>
    <xf numFmtId="3" fontId="105" fillId="0" borderId="0" applyFont="0" applyFill="0" applyBorder="0" applyAlignment="0" applyProtection="0"/>
    <xf numFmtId="0" fontId="10" fillId="0" borderId="0">
      <protection locked="0"/>
    </xf>
    <xf numFmtId="270" fontId="10" fillId="0" borderId="0"/>
    <xf numFmtId="271" fontId="10" fillId="0" borderId="0"/>
    <xf numFmtId="0" fontId="10" fillId="37" borderId="0" applyFont="0" applyFill="0" applyBorder="0" applyAlignment="0"/>
    <xf numFmtId="209" fontId="10" fillId="0" borderId="0" applyFill="0" applyBorder="0">
      <alignment horizontal="right"/>
    </xf>
    <xf numFmtId="0" fontId="32" fillId="0" borderId="0"/>
    <xf numFmtId="168" fontId="37" fillId="0" borderId="0"/>
    <xf numFmtId="0" fontId="134" fillId="0" borderId="0" applyNumberFormat="0" applyFill="0" applyBorder="0" applyAlignment="0" applyProtection="0">
      <alignment vertical="top"/>
      <protection locked="0"/>
    </xf>
    <xf numFmtId="0" fontId="32" fillId="0" borderId="0" applyNumberFormat="0" applyFill="0" applyBorder="0" applyAlignment="0" applyProtection="0"/>
    <xf numFmtId="0" fontId="135" fillId="0" borderId="0">
      <alignment horizontal="left"/>
    </xf>
    <xf numFmtId="0" fontId="136" fillId="0" borderId="0">
      <alignment horizontal="left"/>
    </xf>
    <xf numFmtId="0" fontId="137" fillId="0" borderId="0">
      <alignment horizontal="left"/>
    </xf>
    <xf numFmtId="0" fontId="137" fillId="0" borderId="0" applyNumberFormat="0" applyFill="0" applyBorder="0" applyProtection="0">
      <alignment horizontal="left"/>
    </xf>
    <xf numFmtId="0" fontId="137" fillId="0" borderId="0">
      <alignment horizontal="left"/>
    </xf>
    <xf numFmtId="37" fontId="138" fillId="41" borderId="0" applyNumberFormat="0" applyBorder="0" applyAlignment="0" applyProtection="0"/>
    <xf numFmtId="0" fontId="10" fillId="42" borderId="0"/>
    <xf numFmtId="272" fontId="10" fillId="27" borderId="11" applyFont="0" applyBorder="0" applyAlignment="0" applyProtection="0">
      <alignment vertical="top"/>
    </xf>
    <xf numFmtId="273" fontId="68" fillId="0" borderId="0" applyBorder="0" applyProtection="0"/>
    <xf numFmtId="0" fontId="139" fillId="43" borderId="0"/>
    <xf numFmtId="3" fontId="140" fillId="44" borderId="11">
      <alignment horizontal="right" vertical="center"/>
    </xf>
    <xf numFmtId="1" fontId="10" fillId="45" borderId="11"/>
    <xf numFmtId="0" fontId="32" fillId="0" borderId="0"/>
    <xf numFmtId="0" fontId="10" fillId="0" borderId="0" applyFont="0" applyFill="0" applyBorder="0" applyAlignment="0" applyProtection="0"/>
    <xf numFmtId="0" fontId="63" fillId="0" borderId="0" applyFont="0" applyFill="0" applyBorder="0" applyAlignment="0" applyProtection="0"/>
    <xf numFmtId="0" fontId="10" fillId="0" borderId="0" applyFont="0" applyFill="0" applyBorder="0" applyAlignment="0" applyProtection="0"/>
    <xf numFmtId="0" fontId="63" fillId="0" borderId="0" applyFont="0" applyFill="0" applyBorder="0" applyAlignment="0" applyProtection="0"/>
    <xf numFmtId="0" fontId="141" fillId="12" borderId="14" applyNumberFormat="0" applyBorder="0" applyProtection="0">
      <alignment horizontal="right" vertical="center"/>
    </xf>
    <xf numFmtId="206" fontId="75" fillId="0" borderId="0" applyFill="0" applyBorder="0" applyAlignment="0" applyProtection="0">
      <protection locked="0"/>
    </xf>
    <xf numFmtId="38" fontId="32" fillId="41" borderId="0" applyNumberFormat="0" applyFont="0" applyBorder="0" applyAlignment="0">
      <protection hidden="1"/>
    </xf>
    <xf numFmtId="275" fontId="75" fillId="0" borderId="0" applyFill="0" applyBorder="0" applyAlignment="0" applyProtection="0">
      <alignment horizontal="right"/>
    </xf>
    <xf numFmtId="10" fontId="75" fillId="27" borderId="0" applyFill="0" applyAlignment="0">
      <alignment horizontal="right"/>
    </xf>
    <xf numFmtId="275" fontId="142" fillId="0" borderId="0" applyFill="0" applyBorder="0" applyAlignment="0" applyProtection="0"/>
    <xf numFmtId="275" fontId="143" fillId="0" borderId="0" applyAlignment="0">
      <alignment horizontal="left"/>
      <protection locked="0"/>
    </xf>
    <xf numFmtId="276" fontId="144" fillId="27" borderId="0" applyAlignment="0">
      <alignment horizontal="right"/>
    </xf>
    <xf numFmtId="0" fontId="28" fillId="0" borderId="0" applyBorder="0">
      <alignment horizontal="left"/>
    </xf>
    <xf numFmtId="0" fontId="64" fillId="0" borderId="0"/>
    <xf numFmtId="195" fontId="145" fillId="0" borderId="0" applyNumberFormat="0" applyFill="0" applyBorder="0" applyAlignment="0" applyProtection="0"/>
    <xf numFmtId="277" fontId="68" fillId="37" borderId="11" applyNumberFormat="0" applyFont="0" applyAlignment="0"/>
    <xf numFmtId="0" fontId="104" fillId="0" borderId="0" applyFont="0" applyFill="0" applyBorder="0" applyAlignment="0" applyProtection="0">
      <alignment horizontal="right"/>
    </xf>
    <xf numFmtId="0" fontId="10" fillId="1" borderId="0" applyNumberFormat="0" applyBorder="0" applyProtection="0">
      <alignment horizontal="left" vertical="center"/>
    </xf>
    <xf numFmtId="0" fontId="146" fillId="0" borderId="0">
      <alignment horizontal="centerContinuous"/>
    </xf>
    <xf numFmtId="0" fontId="147" fillId="0" borderId="0">
      <alignment horizontal="left"/>
    </xf>
    <xf numFmtId="0" fontId="14" fillId="0" borderId="33" applyNumberFormat="0" applyAlignment="0" applyProtection="0">
      <alignment horizontal="left" vertical="center"/>
    </xf>
    <xf numFmtId="0" fontId="14" fillId="0" borderId="34">
      <alignment horizontal="left" vertical="center"/>
    </xf>
    <xf numFmtId="0" fontId="14" fillId="0" borderId="0"/>
    <xf numFmtId="0" fontId="28" fillId="26" borderId="34" applyFill="0">
      <alignment horizontal="center"/>
    </xf>
    <xf numFmtId="0" fontId="10" fillId="17" borderId="0"/>
    <xf numFmtId="0" fontId="148" fillId="0" borderId="0">
      <alignment horizontal="left"/>
    </xf>
    <xf numFmtId="0" fontId="149" fillId="0" borderId="7">
      <alignment horizontal="left" vertical="top"/>
    </xf>
    <xf numFmtId="0" fontId="150" fillId="0" borderId="0">
      <alignment horizontal="left"/>
    </xf>
    <xf numFmtId="0" fontId="151" fillId="0" borderId="7">
      <alignment horizontal="left" vertical="top"/>
    </xf>
    <xf numFmtId="0" fontId="152" fillId="0" borderId="0">
      <alignment horizontal="left"/>
    </xf>
    <xf numFmtId="0" fontId="154" fillId="0" borderId="0"/>
    <xf numFmtId="0" fontId="10" fillId="0" borderId="0">
      <protection locked="0"/>
    </xf>
    <xf numFmtId="0" fontId="28" fillId="0" borderId="0"/>
    <xf numFmtId="0" fontId="155" fillId="2" borderId="0" applyNumberFormat="0" applyBorder="0" applyAlignment="0" applyProtection="0"/>
    <xf numFmtId="242" fontId="156" fillId="0" borderId="0" applyNumberFormat="0" applyFill="0" applyBorder="0" applyAlignment="0"/>
    <xf numFmtId="37" fontId="138" fillId="0" borderId="0" applyNumberFormat="0" applyBorder="0" applyAlignment="0" applyProtection="0"/>
    <xf numFmtId="0" fontId="157" fillId="0" borderId="0" applyNumberFormat="0" applyFill="0" applyBorder="0" applyAlignment="0" applyProtection="0">
      <alignment vertical="top"/>
      <protection locked="0"/>
    </xf>
    <xf numFmtId="206" fontId="75" fillId="0" borderId="0" applyFill="0" applyBorder="0" applyAlignment="0" applyProtection="0">
      <alignment horizontal="right"/>
      <protection locked="0"/>
    </xf>
    <xf numFmtId="242" fontId="83" fillId="0" borderId="0" applyNumberFormat="0" applyFill="0" applyBorder="0" applyAlignment="0">
      <protection locked="0"/>
    </xf>
    <xf numFmtId="10" fontId="158" fillId="0" borderId="0"/>
    <xf numFmtId="278" fontId="10" fillId="0" borderId="0"/>
    <xf numFmtId="10" fontId="32" fillId="37" borderId="11" applyNumberFormat="0" applyBorder="0" applyAlignment="0" applyProtection="0"/>
    <xf numFmtId="9" fontId="10" fillId="45" borderId="35" applyNumberFormat="0" applyFont="0" applyAlignment="0" applyProtection="0"/>
    <xf numFmtId="248" fontId="32" fillId="0" borderId="0"/>
    <xf numFmtId="254" fontId="10" fillId="37" borderId="0" applyFont="0" applyBorder="0" applyAlignment="0" applyProtection="0">
      <protection locked="0"/>
    </xf>
    <xf numFmtId="0" fontId="32" fillId="37" borderId="0" applyFont="0" applyBorder="0" applyAlignment="0">
      <protection locked="0"/>
    </xf>
    <xf numFmtId="206" fontId="32" fillId="37" borderId="0">
      <protection locked="0"/>
    </xf>
    <xf numFmtId="10" fontId="159" fillId="0" borderId="0"/>
    <xf numFmtId="10" fontId="32" fillId="37" borderId="0">
      <protection locked="0"/>
    </xf>
    <xf numFmtId="206" fontId="160" fillId="37" borderId="0" applyNumberFormat="0" applyBorder="0" applyAlignment="0">
      <protection locked="0"/>
    </xf>
    <xf numFmtId="0" fontId="161" fillId="0" borderId="36"/>
    <xf numFmtId="0" fontId="10" fillId="37" borderId="11"/>
    <xf numFmtId="0" fontId="10" fillId="37" borderId="11"/>
    <xf numFmtId="258" fontId="10" fillId="37" borderId="0" applyNumberFormat="0" applyFont="0" applyBorder="0" applyAlignment="0" applyProtection="0">
      <alignment horizontal="center"/>
      <protection locked="0"/>
    </xf>
    <xf numFmtId="205" fontId="32" fillId="37" borderId="17" applyNumberFormat="0" applyFont="0" applyAlignment="0" applyProtection="0">
      <alignment horizontal="center"/>
      <protection locked="0"/>
    </xf>
    <xf numFmtId="0" fontId="10" fillId="37" borderId="11"/>
    <xf numFmtId="0" fontId="102" fillId="0" borderId="0"/>
    <xf numFmtId="0" fontId="102" fillId="0" borderId="0"/>
    <xf numFmtId="0" fontId="162" fillId="46" borderId="0" applyNumberFormat="0" applyBorder="0" applyProtection="0"/>
    <xf numFmtId="0" fontId="163" fillId="47" borderId="0" applyNumberFormat="0"/>
    <xf numFmtId="0" fontId="220" fillId="8" borderId="0" applyNumberFormat="0" applyBorder="0" applyAlignment="0" applyProtection="0"/>
    <xf numFmtId="0" fontId="164" fillId="12" borderId="0">
      <alignment vertical="center"/>
    </xf>
    <xf numFmtId="41" fontId="10" fillId="0" borderId="0"/>
    <xf numFmtId="0" fontId="165" fillId="0" borderId="0">
      <protection locked="0"/>
    </xf>
    <xf numFmtId="279" fontId="76" fillId="0" borderId="0" applyFill="0" applyBorder="0">
      <alignment horizontal="right"/>
      <protection locked="0"/>
    </xf>
    <xf numFmtId="0" fontId="34" fillId="48" borderId="25">
      <alignment horizontal="left" vertical="center" wrapText="1"/>
    </xf>
    <xf numFmtId="219" fontId="10" fillId="0" borderId="0" applyFont="0" applyFill="0" applyBorder="0" applyAlignment="0" applyProtection="0"/>
    <xf numFmtId="38" fontId="10" fillId="0" borderId="0" applyFont="0" applyFill="0" applyBorder="0" applyAlignment="0" applyProtection="0"/>
    <xf numFmtId="0" fontId="166" fillId="0" borderId="14" applyNumberFormat="0" applyBorder="0" applyProtection="0"/>
    <xf numFmtId="0" fontId="78" fillId="0" borderId="14" applyNumberFormat="0" applyBorder="0" applyProtection="0"/>
    <xf numFmtId="0" fontId="167" fillId="0" borderId="0" applyNumberFormat="0" applyBorder="0" applyProtection="0"/>
    <xf numFmtId="0" fontId="168" fillId="30" borderId="0" applyNumberFormat="0" applyBorder="0" applyProtection="0">
      <alignment vertical="center"/>
    </xf>
    <xf numFmtId="0" fontId="169" fillId="20" borderId="0" applyNumberFormat="0" applyBorder="0" applyProtection="0"/>
    <xf numFmtId="0" fontId="170" fillId="12" borderId="0" applyNumberFormat="0" applyBorder="0" applyProtection="0"/>
    <xf numFmtId="0" fontId="171" fillId="12" borderId="0" applyNumberFormat="0" applyBorder="0" applyProtection="0"/>
    <xf numFmtId="0" fontId="172" fillId="0" borderId="14" applyNumberFormat="0" applyBorder="0" applyProtection="0"/>
    <xf numFmtId="0" fontId="80" fillId="20" borderId="0" applyNumberFormat="0" applyBorder="0" applyProtection="0"/>
    <xf numFmtId="0" fontId="171" fillId="12" borderId="0" applyNumberFormat="0" applyBorder="0" applyProtection="0"/>
    <xf numFmtId="0" fontId="173" fillId="0" borderId="0" applyNumberFormat="0" applyFill="0" applyBorder="0" applyAlignment="0"/>
    <xf numFmtId="0" fontId="28" fillId="0" borderId="0"/>
    <xf numFmtId="280" fontId="28" fillId="0" borderId="0"/>
    <xf numFmtId="280" fontId="28" fillId="0" borderId="0"/>
    <xf numFmtId="280" fontId="28" fillId="0" borderId="0"/>
    <xf numFmtId="280" fontId="28" fillId="0" borderId="0"/>
    <xf numFmtId="280" fontId="28" fillId="0" borderId="0"/>
    <xf numFmtId="280" fontId="28" fillId="0" borderId="0"/>
    <xf numFmtId="0" fontId="28" fillId="0" borderId="0"/>
    <xf numFmtId="0" fontId="28" fillId="0" borderId="0"/>
    <xf numFmtId="281" fontId="28" fillId="0" borderId="0"/>
    <xf numFmtId="0" fontId="174" fillId="0" borderId="0"/>
    <xf numFmtId="282" fontId="174" fillId="0" borderId="0"/>
    <xf numFmtId="282" fontId="174" fillId="0" borderId="0"/>
    <xf numFmtId="282" fontId="174" fillId="0" borderId="0"/>
    <xf numFmtId="281" fontId="28" fillId="0" borderId="0"/>
    <xf numFmtId="281" fontId="28" fillId="0" borderId="0"/>
    <xf numFmtId="0" fontId="11" fillId="14" borderId="0" applyFont="0" applyFill="0"/>
    <xf numFmtId="41" fontId="10" fillId="0" borderId="0" applyFont="0" applyFill="0" applyBorder="0" applyAlignment="0" applyProtection="0"/>
    <xf numFmtId="43" fontId="10" fillId="0" borderId="0" applyFont="0" applyFill="0" applyBorder="0" applyAlignment="0" applyProtection="0"/>
    <xf numFmtId="1" fontId="175" fillId="1" borderId="37">
      <protection locked="0"/>
    </xf>
    <xf numFmtId="206" fontId="176" fillId="0" borderId="0" applyNumberFormat="0" applyFill="0" applyBorder="0" applyAlignment="0" applyProtection="0"/>
    <xf numFmtId="168" fontId="177" fillId="0" borderId="17" applyNumberFormat="0" applyFill="0">
      <alignment vertical="center"/>
    </xf>
    <xf numFmtId="0" fontId="16" fillId="0" borderId="0" applyNumberFormat="0" applyFill="0" applyBorder="0" applyAlignment="0" applyProtection="0">
      <alignment vertical="top"/>
      <protection locked="0"/>
    </xf>
    <xf numFmtId="3" fontId="10" fillId="49" borderId="0" applyFont="0" applyBorder="0" applyAlignment="0"/>
    <xf numFmtId="236" fontId="178" fillId="0" borderId="0" applyFill="0" applyBorder="0" applyAlignment="0"/>
    <xf numFmtId="237" fontId="178" fillId="0" borderId="0" applyFill="0" applyBorder="0" applyAlignment="0"/>
    <xf numFmtId="236" fontId="178" fillId="0" borderId="0" applyFill="0" applyBorder="0" applyAlignment="0"/>
    <xf numFmtId="241" fontId="178" fillId="0" borderId="0" applyFill="0" applyBorder="0" applyAlignment="0"/>
    <xf numFmtId="237" fontId="178" fillId="0" borderId="0" applyFill="0" applyBorder="0" applyAlignment="0"/>
    <xf numFmtId="37" fontId="179" fillId="0" borderId="0" applyNumberFormat="0" applyFill="0" applyBorder="0" applyAlignment="0" applyProtection="0">
      <alignment horizontal="right"/>
    </xf>
    <xf numFmtId="0" fontId="97" fillId="0" borderId="22" applyNumberFormat="0" applyFill="0" applyAlignment="0" applyProtection="0"/>
    <xf numFmtId="0" fontId="180" fillId="0" borderId="0"/>
    <xf numFmtId="178" fontId="181" fillId="0" borderId="0" applyNumberFormat="0" applyFont="0" applyFill="0" applyBorder="0" applyAlignment="0">
      <protection hidden="1"/>
    </xf>
    <xf numFmtId="3" fontId="10" fillId="0" borderId="0"/>
    <xf numFmtId="0" fontId="182" fillId="0" borderId="0" applyNumberFormat="0" applyFill="0" applyBorder="0" applyProtection="0">
      <alignment horizontal="left" vertical="center"/>
    </xf>
    <xf numFmtId="3" fontId="10" fillId="0" borderId="19"/>
    <xf numFmtId="262" fontId="75" fillId="0" borderId="0" applyAlignment="0">
      <alignment horizontal="left"/>
    </xf>
    <xf numFmtId="172" fontId="113" fillId="0" borderId="0" applyFill="0" applyBorder="0" applyAlignment="0" applyProtection="0"/>
    <xf numFmtId="2" fontId="10" fillId="0" borderId="11">
      <alignment horizontal="right" vertical="top" wrapText="1"/>
    </xf>
    <xf numFmtId="3" fontId="127" fillId="50" borderId="0"/>
    <xf numFmtId="3" fontId="150" fillId="0" borderId="0" applyFont="0" applyFill="0" applyBorder="0" applyAlignment="0" applyProtection="0"/>
    <xf numFmtId="2" fontId="183" fillId="0" borderId="0" applyFont="0"/>
    <xf numFmtId="38" fontId="184" fillId="0" borderId="0" applyFill="0" applyBorder="0" applyAlignment="0" applyProtection="0"/>
    <xf numFmtId="221" fontId="185" fillId="0" borderId="0"/>
    <xf numFmtId="283" fontId="64" fillId="0" borderId="0" applyFont="0" applyFill="0" applyBorder="0" applyAlignment="0" applyProtection="0"/>
    <xf numFmtId="0" fontId="10" fillId="0" borderId="0" applyFont="0" applyFill="0" applyBorder="0"/>
    <xf numFmtId="0" fontId="64" fillId="0" borderId="26" applyFont="0" applyFill="0" applyBorder="0" applyAlignment="0">
      <alignment vertical="center" wrapText="1"/>
    </xf>
    <xf numFmtId="0" fontId="10" fillId="0" borderId="0" applyFont="0" applyFill="0" applyBorder="0" applyAlignment="0" applyProtection="0"/>
    <xf numFmtId="3" fontId="39" fillId="0" borderId="0"/>
    <xf numFmtId="2" fontId="186" fillId="51" borderId="0" applyNumberFormat="0" applyFont="0" applyBorder="0" applyAlignment="0" applyProtection="0"/>
    <xf numFmtId="3" fontId="39" fillId="0" borderId="0"/>
    <xf numFmtId="0" fontId="49" fillId="0" borderId="0"/>
    <xf numFmtId="0" fontId="10" fillId="0" borderId="0" applyFont="0" applyFill="0" applyBorder="0" applyAlignment="0" applyProtection="0"/>
    <xf numFmtId="175" fontId="10" fillId="0" borderId="0" applyFont="0" applyFill="0" applyBorder="0" applyAlignment="0" applyProtection="0"/>
    <xf numFmtId="0" fontId="32" fillId="0" borderId="0" applyFont="0" applyFill="0" applyBorder="0" applyAlignment="0" applyProtection="0"/>
    <xf numFmtId="0" fontId="58" fillId="0" borderId="0" applyFont="0" applyFill="0" applyBorder="0" applyAlignment="0" applyProtection="0"/>
    <xf numFmtId="0" fontId="187" fillId="0" borderId="0">
      <protection locked="0"/>
    </xf>
    <xf numFmtId="0" fontId="187" fillId="0" borderId="0">
      <protection locked="0"/>
    </xf>
    <xf numFmtId="284" fontId="10" fillId="0" borderId="0" applyFont="0" applyFill="0" applyBorder="0" applyAlignment="0"/>
    <xf numFmtId="0" fontId="187" fillId="0" borderId="0">
      <protection locked="0"/>
    </xf>
    <xf numFmtId="0" fontId="10" fillId="0" borderId="0" applyFont="0" applyFill="0" applyBorder="0" applyAlignment="0" applyProtection="0"/>
    <xf numFmtId="0" fontId="10" fillId="0" borderId="0">
      <protection locked="0"/>
    </xf>
    <xf numFmtId="285" fontId="75" fillId="0" borderId="0" applyFont="0" applyFill="0" applyBorder="0" applyAlignment="0" applyProtection="0"/>
    <xf numFmtId="0" fontId="10" fillId="0" borderId="0" applyFill="0" applyBorder="0" applyProtection="0">
      <alignment horizontal="right"/>
    </xf>
    <xf numFmtId="40" fontId="75" fillId="0" borderId="0" applyFill="0" applyBorder="0" applyAlignment="0" applyProtection="0">
      <alignment horizontal="left"/>
    </xf>
    <xf numFmtId="0" fontId="10" fillId="0" borderId="0" applyFont="0" applyFill="0" applyBorder="0" applyProtection="0">
      <alignment horizontal="right"/>
    </xf>
    <xf numFmtId="0" fontId="10" fillId="0" borderId="0"/>
    <xf numFmtId="0" fontId="228" fillId="0" borderId="0"/>
    <xf numFmtId="0" fontId="10" fillId="0" borderId="0"/>
    <xf numFmtId="0" fontId="10" fillId="0" borderId="0"/>
    <xf numFmtId="308" fontId="228" fillId="0" borderId="0"/>
    <xf numFmtId="0" fontId="10" fillId="0" borderId="0"/>
    <xf numFmtId="0" fontId="228" fillId="0" borderId="0"/>
    <xf numFmtId="0" fontId="10" fillId="0" borderId="0"/>
    <xf numFmtId="0"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7"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228" fillId="0" borderId="0"/>
    <xf numFmtId="205" fontId="10" fillId="41" borderId="0" applyFont="0" applyBorder="0" applyAlignment="0" applyProtection="0">
      <alignment horizontal="right"/>
      <protection hidden="1"/>
    </xf>
    <xf numFmtId="0" fontId="221" fillId="5" borderId="0" applyNumberFormat="0" applyBorder="0" applyAlignment="0" applyProtection="0"/>
    <xf numFmtId="37" fontId="188" fillId="0" borderId="0"/>
    <xf numFmtId="286" fontId="10" fillId="0" borderId="0"/>
    <xf numFmtId="1" fontId="189" fillId="0" borderId="0" applyFill="0" applyBorder="0"/>
    <xf numFmtId="38" fontId="32" fillId="0" borderId="0" applyFont="0" applyFill="0" applyBorder="0" applyAlignment="0"/>
    <xf numFmtId="206" fontId="10" fillId="0" borderId="0" applyFont="0" applyFill="0" applyBorder="0" applyAlignment="0"/>
    <xf numFmtId="40" fontId="32" fillId="0" borderId="0" applyFont="0" applyFill="0" applyBorder="0" applyAlignment="0"/>
    <xf numFmtId="287" fontId="10" fillId="0" borderId="0" applyFont="0" applyFill="0" applyBorder="0" applyAlignment="0"/>
    <xf numFmtId="0" fontId="10" fillId="0" borderId="0"/>
    <xf numFmtId="206" fontId="68" fillId="0" borderId="0" applyNumberFormat="0" applyFill="0" applyBorder="0" applyAlignment="0" applyProtection="0"/>
    <xf numFmtId="0" fontId="32" fillId="0" borderId="0" applyFont="0" applyFill="0" applyBorder="0" applyAlignment="0" applyProtection="0"/>
    <xf numFmtId="0" fontId="10" fillId="0" borderId="0"/>
    <xf numFmtId="195" fontId="64" fillId="0" borderId="0" applyFill="0" applyBorder="0" applyAlignment="0" applyProtection="0"/>
    <xf numFmtId="0" fontId="190" fillId="0" borderId="0"/>
    <xf numFmtId="288" fontId="10" fillId="0" borderId="0"/>
    <xf numFmtId="37" fontId="191" fillId="0" borderId="0" applyNumberFormat="0" applyFont="0" applyFill="0" applyBorder="0" applyAlignment="0" applyProtection="0"/>
    <xf numFmtId="0" fontId="192" fillId="0" borderId="31"/>
    <xf numFmtId="289" fontId="10" fillId="0" borderId="0" applyFont="0" applyFill="0" applyBorder="0" applyAlignment="0" applyProtection="0"/>
    <xf numFmtId="290" fontId="10" fillId="0" borderId="0"/>
    <xf numFmtId="37" fontId="159" fillId="0" borderId="0"/>
    <xf numFmtId="37" fontId="38" fillId="0" borderId="0"/>
    <xf numFmtId="291" fontId="10" fillId="0" borderId="0" applyFont="0" applyFill="0" applyBorder="0" applyAlignment="0" applyProtection="0"/>
    <xf numFmtId="292" fontId="64" fillId="0" borderId="0" applyFont="0" applyFill="0" applyBorder="0" applyAlignment="0" applyProtection="0"/>
    <xf numFmtId="293" fontId="64" fillId="0" borderId="0" applyFont="0" applyFill="0" applyBorder="0" applyAlignment="0" applyProtection="0"/>
    <xf numFmtId="294" fontId="193" fillId="52" borderId="7" applyFont="0" applyBorder="0"/>
    <xf numFmtId="205" fontId="78" fillId="0" borderId="0"/>
    <xf numFmtId="0" fontId="10" fillId="0" borderId="11">
      <alignment vertical="center" wrapText="1"/>
    </xf>
    <xf numFmtId="1" fontId="190" fillId="0" borderId="0" applyProtection="0">
      <alignment horizontal="right" vertical="center"/>
    </xf>
    <xf numFmtId="0" fontId="32" fillId="0" borderId="0"/>
    <xf numFmtId="165" fontId="38" fillId="0" borderId="0" applyFont="0" applyFill="0" applyBorder="0" applyAlignment="0" applyProtection="0"/>
    <xf numFmtId="10" fontId="38" fillId="0" borderId="0" applyFont="0" applyFill="0" applyBorder="0" applyAlignment="0" applyProtection="0"/>
    <xf numFmtId="0" fontId="10" fillId="0" borderId="0" applyFont="0" applyFill="0" applyBorder="0" applyAlignment="0"/>
    <xf numFmtId="295" fontId="10" fillId="0" borderId="0" applyFont="0" applyFill="0" applyBorder="0" applyAlignment="0"/>
    <xf numFmtId="296" fontId="10" fillId="14" borderId="0" applyFont="0" applyFill="0" applyBorder="0" applyAlignment="0" applyProtection="0"/>
    <xf numFmtId="9" fontId="64" fillId="0" borderId="0"/>
    <xf numFmtId="0" fontId="32" fillId="0" borderId="0"/>
    <xf numFmtId="10" fontId="64" fillId="0" borderId="0"/>
    <xf numFmtId="9" fontId="64" fillId="0" borderId="0"/>
    <xf numFmtId="0" fontId="32" fillId="0" borderId="0" applyFont="0" applyFill="0" applyBorder="0" applyAlignment="0" applyProtection="0"/>
    <xf numFmtId="297" fontId="76" fillId="0" borderId="0" applyFill="0" applyBorder="0">
      <alignment horizontal="right"/>
      <protection locked="0"/>
    </xf>
    <xf numFmtId="0" fontId="10" fillId="0" borderId="0" applyFill="0" applyBorder="0" applyAlignment="0" applyProtection="0"/>
    <xf numFmtId="275" fontId="75" fillId="0" borderId="0" applyFont="0" applyFill="0" applyBorder="0" applyAlignment="0" applyProtection="0"/>
    <xf numFmtId="184" fontId="10" fillId="0" borderId="0" applyFont="0" applyFill="0" applyBorder="0" applyAlignment="0" applyProtection="0"/>
    <xf numFmtId="248" fontId="75" fillId="0" borderId="0" applyFont="0" applyFill="0" applyBorder="0" applyAlignment="0" applyProtection="0"/>
    <xf numFmtId="206" fontId="75" fillId="0" borderId="0" applyFont="0" applyFill="0" applyBorder="0" applyAlignment="0" applyProtection="0">
      <protection locked="0"/>
    </xf>
    <xf numFmtId="9" fontId="58" fillId="0" borderId="0" applyFont="0" applyFill="0" applyBorder="0" applyAlignment="0" applyProtection="0"/>
    <xf numFmtId="9" fontId="10" fillId="37" borderId="0" applyNumberFormat="0" applyFont="0" applyAlignment="0" applyProtection="0"/>
    <xf numFmtId="9" fontId="33" fillId="0" borderId="0" applyFont="0" applyFill="0" applyBorder="0" applyAlignment="0" applyProtection="0"/>
    <xf numFmtId="172" fontId="192" fillId="0" borderId="0" applyFill="0" applyBorder="0" applyAlignment="0" applyProtection="0"/>
    <xf numFmtId="276" fontId="10" fillId="0" borderId="0" applyFont="0" applyFill="0" applyBorder="0" applyAlignment="0"/>
    <xf numFmtId="206" fontId="75" fillId="0" borderId="0" applyFill="0" applyBorder="0" applyAlignment="0" applyProtection="0"/>
    <xf numFmtId="38" fontId="75" fillId="0" borderId="0" applyFont="0" applyFill="0" applyBorder="0" applyAlignment="0" applyProtection="0"/>
    <xf numFmtId="248" fontId="194" fillId="0" borderId="38">
      <alignment horizontal="right"/>
    </xf>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206" fontId="195" fillId="0" borderId="0" applyNumberFormat="0" applyFill="0" applyBorder="0" applyAlignment="0" applyProtection="0">
      <alignment horizontal="left"/>
    </xf>
    <xf numFmtId="37" fontId="196" fillId="0" borderId="0" applyNumberFormat="0" applyFill="0" applyBorder="0" applyAlignment="0" applyProtection="0"/>
    <xf numFmtId="206" fontId="103" fillId="0" borderId="0" applyFont="0" applyFill="0" applyBorder="0" applyAlignment="0" applyProtection="0"/>
    <xf numFmtId="0" fontId="197" fillId="0" borderId="0" applyNumberFormat="0" applyFill="0" applyBorder="0" applyProtection="0">
      <alignment horizontal="right" vertical="center"/>
    </xf>
    <xf numFmtId="0" fontId="198" fillId="12" borderId="0" applyFont="0" applyFill="0" applyAlignment="0"/>
    <xf numFmtId="0" fontId="32" fillId="0"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xf numFmtId="166" fontId="200" fillId="0" borderId="7" applyNumberFormat="0" applyFill="0" applyBorder="0">
      <protection locked="0"/>
    </xf>
    <xf numFmtId="0" fontId="190" fillId="0" borderId="39">
      <alignment vertical="center"/>
    </xf>
    <xf numFmtId="0" fontId="219" fillId="9" borderId="0" applyNumberFormat="0" applyBorder="0" applyAlignment="0" applyProtection="0"/>
    <xf numFmtId="299" fontId="201" fillId="0" borderId="0" applyFill="0" applyBorder="0">
      <alignment horizontal="right"/>
      <protection hidden="1"/>
    </xf>
    <xf numFmtId="0" fontId="202" fillId="34" borderId="11">
      <alignment horizontal="center" vertical="center" wrapText="1"/>
      <protection hidden="1"/>
    </xf>
    <xf numFmtId="227" fontId="75" fillId="0" borderId="0" applyFill="0" applyBorder="0" applyAlignment="0" applyProtection="0">
      <protection locked="0"/>
    </xf>
    <xf numFmtId="0" fontId="177" fillId="0" borderId="0" applyFont="0" applyFill="0" applyBorder="0">
      <alignment horizontal="right"/>
    </xf>
    <xf numFmtId="218" fontId="203" fillId="0" borderId="0" applyFill="0" applyBorder="0" applyAlignment="0" applyProtection="0"/>
    <xf numFmtId="0" fontId="222" fillId="17" borderId="40" applyNumberFormat="0" applyAlignment="0" applyProtection="0"/>
    <xf numFmtId="168" fontId="177" fillId="0" borderId="0" applyNumberFormat="0" applyFill="0" applyBorder="0" applyAlignment="0"/>
    <xf numFmtId="0" fontId="64" fillId="0" borderId="0" applyFont="0" applyFill="0" applyBorder="0" applyAlignment="0" applyProtection="0"/>
    <xf numFmtId="0" fontId="32" fillId="53" borderId="0" applyNumberFormat="0" applyFont="0" applyBorder="0" applyAlignment="0">
      <protection hidden="1"/>
    </xf>
    <xf numFmtId="0" fontId="38" fillId="0" borderId="0"/>
    <xf numFmtId="168" fontId="37" fillId="0" borderId="0"/>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10" fillId="0" borderId="0"/>
    <xf numFmtId="300" fontId="204" fillId="0" borderId="0" applyFill="0" applyBorder="0" applyAlignment="0" applyProtection="0">
      <alignment horizontal="left"/>
      <protection locked="0"/>
    </xf>
    <xf numFmtId="0" fontId="205" fillId="0" borderId="0" applyNumberFormat="0" applyFill="0" applyBorder="0" applyProtection="0">
      <alignment horizontal="left" vertical="center"/>
    </xf>
    <xf numFmtId="300" fontId="206" fillId="0" borderId="0" applyFill="0" applyBorder="0" applyAlignment="0" applyProtection="0">
      <alignment horizontal="left"/>
      <protection locked="0"/>
    </xf>
    <xf numFmtId="206" fontId="75" fillId="0" borderId="0" applyFill="0" applyBorder="0" applyAlignment="0" applyProtection="0"/>
    <xf numFmtId="206" fontId="144" fillId="0" borderId="0" applyFill="0" applyBorder="0" applyAlignment="0" applyProtection="0"/>
    <xf numFmtId="0" fontId="75" fillId="0" borderId="0"/>
    <xf numFmtId="0" fontId="190" fillId="0" borderId="0" applyBorder="0" applyProtection="0">
      <alignment vertical="center"/>
    </xf>
    <xf numFmtId="0" fontId="190" fillId="0" borderId="17" applyBorder="0" applyProtection="0">
      <alignment horizontal="right" vertical="center"/>
    </xf>
    <xf numFmtId="0" fontId="190" fillId="54" borderId="0" applyBorder="0" applyProtection="0">
      <alignment horizontal="centerContinuous" vertical="center"/>
    </xf>
    <xf numFmtId="0" fontId="190" fillId="29" borderId="17" applyBorder="0" applyProtection="0">
      <alignment horizontal="centerContinuous" vertical="center"/>
    </xf>
    <xf numFmtId="195" fontId="32" fillId="0" borderId="0">
      <alignment horizontal="right"/>
    </xf>
    <xf numFmtId="3" fontId="32" fillId="0" borderId="0">
      <alignment horizontal="right"/>
    </xf>
    <xf numFmtId="0" fontId="190" fillId="0" borderId="0"/>
    <xf numFmtId="0" fontId="207" fillId="0" borderId="0">
      <alignment horizontal="centerContinuous"/>
    </xf>
    <xf numFmtId="0" fontId="190" fillId="0" borderId="7" applyFill="0" applyBorder="0" applyProtection="0">
      <alignment horizontal="left" vertical="top"/>
    </xf>
    <xf numFmtId="301" fontId="32" fillId="0" borderId="0" applyNumberFormat="0" applyFill="0" applyBorder="0">
      <alignment horizontal="left"/>
    </xf>
    <xf numFmtId="301" fontId="32" fillId="0" borderId="0" applyNumberFormat="0" applyFill="0" applyBorder="0">
      <alignment horizontal="right"/>
    </xf>
    <xf numFmtId="0" fontId="75" fillId="0" borderId="0"/>
    <xf numFmtId="0" fontId="207" fillId="0" borderId="0">
      <alignment horizontal="centerContinuous"/>
    </xf>
    <xf numFmtId="0" fontId="10" fillId="35" borderId="0" applyNumberFormat="0" applyFont="0" applyBorder="0" applyAlignment="0" applyProtection="0"/>
    <xf numFmtId="0" fontId="190" fillId="0" borderId="0"/>
    <xf numFmtId="0" fontId="190" fillId="0" borderId="0"/>
    <xf numFmtId="0" fontId="225" fillId="0" borderId="0" applyNumberFormat="0" applyFill="0" applyBorder="0" applyAlignment="0" applyProtection="0"/>
    <xf numFmtId="302" fontId="10" fillId="0" borderId="0" applyFill="0" applyBorder="0" applyAlignment="0" applyProtection="0">
      <alignment horizontal="right"/>
    </xf>
    <xf numFmtId="1" fontId="103" fillId="0" borderId="34" applyFill="0" applyBorder="0" applyProtection="0">
      <alignment horizontal="right"/>
    </xf>
    <xf numFmtId="303" fontId="10" fillId="0" borderId="0"/>
    <xf numFmtId="0" fontId="64" fillId="0" borderId="0" applyNumberFormat="0" applyFill="0" applyBorder="0" applyAlignment="0" applyProtection="0"/>
    <xf numFmtId="0" fontId="39" fillId="0" borderId="0" applyNumberFormat="0" applyFill="0" applyBorder="0" applyAlignment="0" applyProtection="0"/>
    <xf numFmtId="0" fontId="103" fillId="0" borderId="0" applyFill="0" applyBorder="0" applyProtection="0"/>
    <xf numFmtId="0" fontId="10" fillId="0" borderId="41"/>
    <xf numFmtId="206" fontId="153" fillId="0" borderId="42"/>
    <xf numFmtId="206" fontId="194" fillId="0" borderId="0" applyNumberFormat="0" applyFill="0" applyBorder="0" applyAlignment="0" applyProtection="0"/>
    <xf numFmtId="0" fontId="76" fillId="0" borderId="0" applyBorder="0"/>
    <xf numFmtId="0" fontId="215" fillId="0" borderId="0" applyNumberFormat="0" applyFill="0" applyBorder="0" applyAlignment="0" applyProtection="0"/>
    <xf numFmtId="0" fontId="216" fillId="0" borderId="43" applyNumberFormat="0" applyFill="0" applyAlignment="0" applyProtection="0"/>
    <xf numFmtId="0" fontId="217" fillId="0" borderId="44" applyNumberFormat="0" applyFill="0" applyAlignment="0" applyProtection="0"/>
    <xf numFmtId="0" fontId="218" fillId="0" borderId="45" applyNumberFormat="0" applyFill="0" applyAlignment="0" applyProtection="0"/>
    <xf numFmtId="0" fontId="218" fillId="0" borderId="0" applyNumberFormat="0" applyFill="0" applyBorder="0" applyAlignment="0" applyProtection="0"/>
    <xf numFmtId="37" fontId="208" fillId="17" borderId="46" applyNumberFormat="0" applyBorder="0">
      <alignment horizontal="center"/>
    </xf>
    <xf numFmtId="38" fontId="177" fillId="42" borderId="17" applyAlignment="0"/>
    <xf numFmtId="0" fontId="10" fillId="0" borderId="0" applyNumberFormat="0" applyFont="0" applyFill="0" applyBorder="0" applyAlignment="0">
      <alignment horizontal="left" vertical="center"/>
    </xf>
    <xf numFmtId="178" fontId="10" fillId="0" borderId="5" applyNumberFormat="0" applyFont="0" applyFill="0" applyAlignment="0"/>
    <xf numFmtId="0" fontId="226" fillId="0" borderId="47" applyNumberFormat="0" applyFill="0" applyAlignment="0" applyProtection="0"/>
    <xf numFmtId="3" fontId="28" fillId="0" borderId="5"/>
    <xf numFmtId="304" fontId="10" fillId="0" borderId="5"/>
    <xf numFmtId="287" fontId="10" fillId="0" borderId="0" applyFont="0" applyFill="0" applyBorder="0" applyAlignment="0" applyProtection="0"/>
    <xf numFmtId="293" fontId="10" fillId="0" borderId="0" applyFont="0" applyFill="0" applyBorder="0" applyAlignment="0" applyProtection="0"/>
    <xf numFmtId="292" fontId="10" fillId="0" borderId="0" applyFont="0" applyFill="0" applyBorder="0" applyAlignment="0" applyProtection="0"/>
    <xf numFmtId="37" fontId="64" fillId="55" borderId="11" applyNumberFormat="0" applyAlignment="0" applyProtection="0"/>
    <xf numFmtId="0" fontId="190" fillId="0" borderId="0">
      <alignment horizontal="fill"/>
    </xf>
    <xf numFmtId="0" fontId="10" fillId="0" borderId="0"/>
    <xf numFmtId="0" fontId="209" fillId="0" borderId="0"/>
    <xf numFmtId="209" fontId="210" fillId="0" borderId="0" applyNumberFormat="0"/>
    <xf numFmtId="0" fontId="55" fillId="50" borderId="48">
      <alignment horizontal="left"/>
    </xf>
    <xf numFmtId="38" fontId="75" fillId="0" borderId="0" applyFill="0" applyBorder="0" applyAlignment="0" applyProtection="0">
      <alignment horizontal="left"/>
    </xf>
    <xf numFmtId="38" fontId="103" fillId="0" borderId="0" applyFill="0" applyBorder="0" applyAlignment="0" applyProtection="0">
      <alignment horizontal="left"/>
    </xf>
    <xf numFmtId="38" fontId="75" fillId="0" borderId="0" applyFill="0" applyBorder="0" applyAlignment="0" applyProtection="0">
      <alignment horizontal="left"/>
    </xf>
    <xf numFmtId="218" fontId="10" fillId="0" borderId="0" applyFont="0" applyFill="0" applyBorder="0" applyAlignment="0" applyProtection="0"/>
    <xf numFmtId="0" fontId="223" fillId="30" borderId="23" applyNumberFormat="0" applyAlignment="0" applyProtection="0"/>
    <xf numFmtId="305" fontId="185" fillId="0" borderId="0"/>
    <xf numFmtId="0" fontId="211" fillId="0" borderId="0" applyNumberFormat="0" applyFont="0" applyFill="0" applyBorder="0" applyAlignment="0" applyProtection="0">
      <alignment horizontal="left"/>
    </xf>
    <xf numFmtId="0" fontId="212" fillId="0" borderId="0" applyNumberFormat="0" applyFill="0" applyBorder="0" applyAlignment="0" applyProtection="0"/>
    <xf numFmtId="1" fontId="75" fillId="0" borderId="0" applyFont="0" applyFill="0" applyBorder="0" applyAlignment="0" applyProtection="0"/>
    <xf numFmtId="1" fontId="146" fillId="0" borderId="0">
      <alignment horizontal="right"/>
    </xf>
    <xf numFmtId="30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237" fillId="0" borderId="0" applyNumberFormat="0" applyFill="0" applyBorder="0" applyAlignment="0" applyProtection="0">
      <protection locked="0"/>
    </xf>
    <xf numFmtId="314" fontId="10" fillId="0" borderId="0">
      <alignment horizontal="center"/>
    </xf>
    <xf numFmtId="3" fontId="140" fillId="44" borderId="54" applyNumberFormat="0">
      <alignment horizontal="right" vertical="center"/>
    </xf>
    <xf numFmtId="1" fontId="39" fillId="0" borderId="0"/>
    <xf numFmtId="0" fontId="238" fillId="0" borderId="0"/>
    <xf numFmtId="0" fontId="238" fillId="0" borderId="0"/>
    <xf numFmtId="0" fontId="238" fillId="0" borderId="0"/>
    <xf numFmtId="0" fontId="238" fillId="0" borderId="0"/>
    <xf numFmtId="0" fontId="239" fillId="0" borderId="0" applyFill="0" applyBorder="0" applyAlignment="0" applyProtection="0"/>
    <xf numFmtId="0" fontId="20" fillId="21" borderId="0">
      <alignment vertical="center"/>
    </xf>
    <xf numFmtId="0" fontId="10" fillId="0" borderId="0"/>
    <xf numFmtId="316" fontId="240" fillId="0" borderId="0"/>
    <xf numFmtId="317" fontId="240" fillId="0" borderId="0">
      <alignment horizontal="right"/>
    </xf>
    <xf numFmtId="318" fontId="240" fillId="0" borderId="0">
      <alignment horizontal="right"/>
    </xf>
    <xf numFmtId="37" fontId="10" fillId="41" borderId="11">
      <alignment horizontal="right"/>
    </xf>
    <xf numFmtId="40" fontId="10" fillId="27" borderId="0">
      <alignment horizontal="right"/>
    </xf>
    <xf numFmtId="0" fontId="241" fillId="27" borderId="0">
      <alignment horizontal="right"/>
    </xf>
    <xf numFmtId="0" fontId="10" fillId="27" borderId="18"/>
    <xf numFmtId="0" fontId="28" fillId="0" borderId="0" applyBorder="0">
      <alignment horizontal="centerContinuous"/>
    </xf>
    <xf numFmtId="0" fontId="242" fillId="0" borderId="0" applyBorder="0">
      <alignment horizontal="centerContinuous"/>
    </xf>
    <xf numFmtId="37" fontId="32" fillId="0" borderId="0" applyBorder="0">
      <protection locked="0"/>
    </xf>
    <xf numFmtId="0" fontId="10" fillId="0" borderId="0" applyProtection="0">
      <alignment horizontal="left"/>
    </xf>
    <xf numFmtId="0" fontId="10" fillId="0" borderId="0" applyFill="0" applyBorder="0" applyProtection="0">
      <alignment horizontal="left"/>
    </xf>
    <xf numFmtId="0" fontId="10" fillId="0" borderId="0" applyFill="0" applyBorder="0" applyProtection="0">
      <alignment horizontal="left"/>
    </xf>
    <xf numFmtId="0" fontId="243" fillId="0" borderId="0" applyProtection="0">
      <alignment horizontal="left"/>
    </xf>
    <xf numFmtId="319" fontId="10" fillId="0" borderId="0" applyFill="0" applyBorder="0"/>
    <xf numFmtId="221" fontId="10" fillId="0" borderId="0" applyFont="0" applyFill="0" applyBorder="0" applyAlignment="0" applyProtection="0"/>
    <xf numFmtId="9" fontId="10" fillId="0" borderId="0" applyFont="0" applyFill="0" applyBorder="0" applyAlignment="0" applyProtection="0"/>
    <xf numFmtId="10" fontId="10" fillId="0" borderId="0" applyFont="0" applyFill="0" applyBorder="0" applyAlignment="0" applyProtection="0"/>
    <xf numFmtId="321" fontId="10" fillId="0" borderId="0" applyFont="0" applyFill="0" applyBorder="0" applyAlignment="0" applyProtection="0"/>
    <xf numFmtId="312" fontId="10" fillId="0" borderId="0" applyFont="0" applyFill="0" applyBorder="0" applyProtection="0">
      <alignment horizontal="right"/>
    </xf>
    <xf numFmtId="10" fontId="32" fillId="0" borderId="0"/>
    <xf numFmtId="322" fontId="92" fillId="0" borderId="0" applyFill="0" applyBorder="0">
      <alignment horizontal="right"/>
    </xf>
    <xf numFmtId="1" fontId="39" fillId="0" borderId="0"/>
    <xf numFmtId="323" fontId="10" fillId="0" borderId="0"/>
    <xf numFmtId="311" fontId="10" fillId="0" borderId="0">
      <protection locked="0"/>
    </xf>
    <xf numFmtId="0" fontId="76" fillId="0" borderId="0"/>
    <xf numFmtId="320" fontId="10" fillId="0" borderId="0"/>
    <xf numFmtId="221" fontId="10" fillId="0" borderId="0"/>
    <xf numFmtId="222" fontId="10" fillId="0" borderId="0"/>
    <xf numFmtId="324" fontId="64" fillId="0" borderId="26">
      <alignment vertical="center" wrapText="1"/>
    </xf>
    <xf numFmtId="236" fontId="235" fillId="0" borderId="0" applyFill="0" applyBorder="0" applyAlignment="0"/>
    <xf numFmtId="237" fontId="235" fillId="0" borderId="0" applyFill="0" applyBorder="0" applyAlignment="0"/>
    <xf numFmtId="236" fontId="235" fillId="0" borderId="0" applyFill="0" applyBorder="0" applyAlignment="0"/>
    <xf numFmtId="241" fontId="235" fillId="0" borderId="0" applyFill="0" applyBorder="0" applyAlignment="0"/>
    <xf numFmtId="237" fontId="235" fillId="0" borderId="0" applyFill="0" applyBorder="0" applyAlignment="0"/>
    <xf numFmtId="0" fontId="68" fillId="41" borderId="11" applyNumberFormat="0" applyFont="0" applyAlignment="0" applyProtection="0"/>
    <xf numFmtId="308" fontId="10" fillId="41" borderId="0" applyNumberFormat="0" applyFont="0" applyBorder="0" applyAlignment="0" applyProtection="0">
      <alignment horizontal="center"/>
      <protection locked="0"/>
    </xf>
    <xf numFmtId="9" fontId="10"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34" fillId="0" borderId="19">
      <alignment horizontal="center"/>
    </xf>
    <xf numFmtId="3" fontId="76" fillId="0" borderId="0" applyFont="0" applyFill="0" applyBorder="0" applyAlignment="0" applyProtection="0"/>
    <xf numFmtId="0" fontId="76" fillId="57" borderId="0" applyNumberFormat="0" applyFont="0" applyBorder="0" applyAlignment="0" applyProtection="0"/>
    <xf numFmtId="0" fontId="244" fillId="0" borderId="11">
      <alignment horizontal="center" vertical="center"/>
    </xf>
    <xf numFmtId="0" fontId="127" fillId="0" borderId="55" applyBorder="0">
      <alignment vertical="top"/>
      <protection locked="0"/>
    </xf>
    <xf numFmtId="0" fontId="174" fillId="41" borderId="11">
      <alignment horizontal="center"/>
    </xf>
    <xf numFmtId="0" fontId="32" fillId="45" borderId="0" applyAlignment="0">
      <alignment horizontal="right"/>
    </xf>
    <xf numFmtId="3" fontId="10" fillId="58" borderId="11"/>
    <xf numFmtId="217" fontId="9" fillId="0" borderId="0" applyProtection="0">
      <alignment horizontal="right"/>
    </xf>
    <xf numFmtId="315" fontId="10" fillId="0" borderId="0" applyProtection="0">
      <alignment horizontal="right"/>
    </xf>
    <xf numFmtId="3" fontId="186" fillId="58" borderId="11"/>
    <xf numFmtId="202" fontId="92" fillId="0" borderId="0" applyNumberFormat="0" applyFill="0" applyBorder="0" applyAlignment="0" applyProtection="0">
      <alignment horizontal="left"/>
    </xf>
    <xf numFmtId="0" fontId="68" fillId="0" borderId="0" applyNumberFormat="0" applyFill="0" applyBorder="0"/>
    <xf numFmtId="0" fontId="245" fillId="0" borderId="56"/>
    <xf numFmtId="218" fontId="9" fillId="0" borderId="0">
      <alignment horizontal="left"/>
    </xf>
    <xf numFmtId="0" fontId="246" fillId="0" borderId="0" applyNumberFormat="0" applyFill="0" applyBorder="0" applyProtection="0">
      <alignment horizontal="left" vertical="center"/>
    </xf>
    <xf numFmtId="0" fontId="247" fillId="59" borderId="34"/>
    <xf numFmtId="0" fontId="247" fillId="59" borderId="34"/>
    <xf numFmtId="0" fontId="248" fillId="59" borderId="34"/>
    <xf numFmtId="0" fontId="10" fillId="60" borderId="0" applyNumberFormat="0"/>
    <xf numFmtId="217" fontId="10" fillId="0" borderId="0" applyFont="0" applyFill="0" applyBorder="0" applyAlignment="0" applyProtection="0"/>
    <xf numFmtId="292" fontId="10" fillId="0" borderId="0" applyFont="0" applyFill="0" applyBorder="0" applyAlignment="0" applyProtection="0"/>
    <xf numFmtId="0" fontId="10" fillId="61" borderId="0" applyNumberFormat="0" applyFont="0" applyBorder="0" applyAlignment="0" applyProtection="0"/>
    <xf numFmtId="260" fontId="110" fillId="40" borderId="5">
      <alignment horizontal="right"/>
    </xf>
    <xf numFmtId="205" fontId="9" fillId="0" borderId="0">
      <alignment horizontal="left"/>
    </xf>
    <xf numFmtId="0" fontId="10" fillId="0" borderId="0"/>
    <xf numFmtId="4" fontId="10" fillId="0" borderId="0"/>
    <xf numFmtId="170" fontId="10" fillId="0" borderId="0"/>
    <xf numFmtId="0" fontId="10" fillId="0" borderId="0"/>
    <xf numFmtId="0" fontId="87" fillId="0" borderId="57"/>
    <xf numFmtId="40" fontId="249" fillId="0" borderId="0" applyBorder="0">
      <alignment horizontal="right"/>
    </xf>
    <xf numFmtId="0" fontId="10" fillId="60" borderId="0" applyNumberFormat="0" applyFont="0" applyBorder="0" applyAlignment="0" applyProtection="0">
      <protection locked="0"/>
    </xf>
    <xf numFmtId="0" fontId="68" fillId="41" borderId="0" applyNumberFormat="0" applyFont="0" applyBorder="0" applyAlignment="0" applyProtection="0"/>
    <xf numFmtId="0" fontId="87" fillId="0" borderId="0" applyFill="0" applyBorder="0" applyProtection="0">
      <alignment horizontal="center" vertical="center"/>
    </xf>
    <xf numFmtId="0" fontId="137" fillId="0" borderId="0" applyNumberFormat="0" applyFill="0" applyBorder="0" applyProtection="0">
      <alignment horizontal="left"/>
    </xf>
    <xf numFmtId="0" fontId="87" fillId="0" borderId="0" applyFill="0" applyBorder="0" applyProtection="0"/>
    <xf numFmtId="0" fontId="27" fillId="27" borderId="5" applyNumberFormat="0" applyFont="0" applyFill="0" applyAlignment="0" applyProtection="0">
      <protection locked="0"/>
    </xf>
    <xf numFmtId="0" fontId="27" fillId="27" borderId="58" applyNumberFormat="0" applyFont="0" applyFill="0" applyAlignment="0" applyProtection="0">
      <protection locked="0"/>
    </xf>
    <xf numFmtId="0" fontId="162" fillId="46" borderId="0" applyNumberFormat="0" applyBorder="0" applyProtection="0"/>
    <xf numFmtId="0" fontId="68" fillId="0" borderId="0" applyNumberFormat="0" applyFill="0" applyBorder="0" applyAlignment="0" applyProtection="0"/>
    <xf numFmtId="0" fontId="250" fillId="0" borderId="0" applyNumberFormat="0" applyFill="0" applyBorder="0" applyProtection="0"/>
    <xf numFmtId="0" fontId="251" fillId="0" borderId="0" applyNumberFormat="0" applyFill="0" applyBorder="0" applyProtection="0"/>
    <xf numFmtId="0" fontId="250" fillId="0" borderId="0" applyNumberFormat="0" applyFill="0" applyBorder="0" applyProtection="0"/>
    <xf numFmtId="0" fontId="250" fillId="0" borderId="0"/>
    <xf numFmtId="49" fontId="20" fillId="0" borderId="0" applyFill="0" applyBorder="0" applyAlignment="0"/>
    <xf numFmtId="261" fontId="16" fillId="0" borderId="0" applyFill="0" applyBorder="0" applyAlignment="0"/>
    <xf numFmtId="262" fontId="16" fillId="0" borderId="0" applyFill="0" applyBorder="0" applyAlignment="0"/>
    <xf numFmtId="263" fontId="11" fillId="0" borderId="0" applyFont="0" applyFill="0" applyBorder="0" applyAlignment="0" applyProtection="0"/>
    <xf numFmtId="0" fontId="10" fillId="0" borderId="0">
      <alignment horizontal="left"/>
    </xf>
    <xf numFmtId="18" fontId="10" fillId="27" borderId="0" applyFont="0" applyFill="0" applyBorder="0" applyAlignment="0" applyProtection="0">
      <protection locked="0"/>
    </xf>
    <xf numFmtId="0" fontId="236" fillId="0" borderId="0">
      <alignment horizontal="left"/>
    </xf>
    <xf numFmtId="0" fontId="29" fillId="0" borderId="0" applyFill="0" applyBorder="0" applyAlignment="0" applyProtection="0">
      <protection locked="0"/>
    </xf>
    <xf numFmtId="37" fontId="10" fillId="43" borderId="11">
      <alignment horizontal="right"/>
    </xf>
    <xf numFmtId="3" fontId="10" fillId="62" borderId="11"/>
    <xf numFmtId="0" fontId="251" fillId="0" borderId="0"/>
    <xf numFmtId="0" fontId="250" fillId="0" borderId="0"/>
    <xf numFmtId="165" fontId="162" fillId="63" borderId="0" applyNumberFormat="0" applyProtection="0"/>
    <xf numFmtId="0" fontId="21" fillId="21" borderId="0">
      <alignment vertical="center"/>
    </xf>
    <xf numFmtId="0" fontId="252" fillId="21" borderId="0"/>
    <xf numFmtId="20" fontId="76" fillId="0" borderId="0"/>
    <xf numFmtId="0" fontId="162" fillId="46" borderId="0" applyNumberFormat="0" applyBorder="0" applyProtection="0"/>
    <xf numFmtId="37" fontId="32" fillId="41" borderId="0" applyNumberFormat="0" applyBorder="0" applyAlignment="0" applyProtection="0"/>
    <xf numFmtId="37" fontId="32" fillId="0" borderId="0"/>
    <xf numFmtId="3" fontId="10" fillId="0" borderId="59" applyProtection="0"/>
    <xf numFmtId="264" fontId="159" fillId="0" borderId="0" applyFont="0" applyFill="0" applyBorder="0" applyAlignment="0" applyProtection="0"/>
    <xf numFmtId="265" fontId="116" fillId="0" borderId="0" applyFont="0" applyFill="0" applyBorder="0" applyAlignment="0" applyProtection="0"/>
    <xf numFmtId="266" fontId="116" fillId="0" borderId="0" applyFont="0" applyFill="0" applyBorder="0" applyAlignment="0" applyProtection="0"/>
    <xf numFmtId="267" fontId="116" fillId="0" borderId="0" applyFont="0" applyFill="0" applyBorder="0" applyAlignment="0" applyProtection="0"/>
    <xf numFmtId="218" fontId="253" fillId="0" borderId="0" applyFont="0" applyFill="0" applyBorder="0" applyAlignment="0" applyProtection="0"/>
    <xf numFmtId="217" fontId="253" fillId="0" borderId="0" applyFont="0" applyFill="0" applyBorder="0" applyAlignment="0" applyProtection="0"/>
    <xf numFmtId="2" fontId="105" fillId="0" borderId="0" applyFont="0" applyFill="0" applyBorder="0" applyAlignment="0" applyProtection="0"/>
    <xf numFmtId="0" fontId="224" fillId="0" borderId="0" applyNumberFormat="0" applyFill="0" applyBorder="0" applyAlignment="0" applyProtection="0"/>
    <xf numFmtId="0" fontId="68" fillId="27" borderId="0" applyNumberFormat="0" applyFont="0" applyAlignment="0" applyProtection="0"/>
    <xf numFmtId="0" fontId="68" fillId="27" borderId="5" applyNumberFormat="0" applyFont="0" applyAlignment="0" applyProtection="0">
      <protection locked="0"/>
    </xf>
    <xf numFmtId="0" fontId="10" fillId="0" borderId="0" applyNumberFormat="0" applyFill="0" applyBorder="0" applyAlignment="0" applyProtection="0"/>
    <xf numFmtId="0" fontId="28" fillId="0" borderId="34" applyNumberFormat="0" applyFont="0">
      <alignment horizontal="center" vertical="top" wrapText="1"/>
    </xf>
    <xf numFmtId="0" fontId="56" fillId="0" borderId="34" applyNumberFormat="0">
      <alignment horizontal="right" vertical="top" wrapText="1"/>
    </xf>
    <xf numFmtId="0" fontId="254" fillId="0" borderId="49" applyNumberFormat="0" applyFill="0" applyBorder="0" applyAlignment="0" applyProtection="0"/>
    <xf numFmtId="0" fontId="10" fillId="0" borderId="0"/>
    <xf numFmtId="0" fontId="257" fillId="0" borderId="0"/>
    <xf numFmtId="0" fontId="10" fillId="0" borderId="0"/>
    <xf numFmtId="0" fontId="10" fillId="0" borderId="0"/>
    <xf numFmtId="0" fontId="10" fillId="0" borderId="0"/>
    <xf numFmtId="172" fontId="36" fillId="0" borderId="0" applyFont="0" applyFill="0" applyBorder="0" applyAlignment="0" applyProtection="0"/>
    <xf numFmtId="172" fontId="36" fillId="0" borderId="0" applyFont="0" applyFill="0" applyBorder="0" applyAlignment="0" applyProtection="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39" fillId="0" borderId="0" applyNumberFormat="0" applyFill="0" applyBorder="0" applyAlignment="0" applyProtection="0"/>
    <xf numFmtId="168" fontId="37" fillId="0" borderId="0"/>
    <xf numFmtId="0" fontId="257" fillId="0" borderId="0"/>
    <xf numFmtId="0" fontId="10" fillId="0" borderId="0"/>
    <xf numFmtId="0" fontId="10" fillId="0" borderId="0"/>
    <xf numFmtId="0" fontId="257" fillId="0" borderId="0" applyFont="0" applyFill="0" applyBorder="0" applyAlignment="0" applyProtection="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xf numFmtId="0" fontId="10" fillId="0" borderId="0"/>
    <xf numFmtId="0" fontId="10" fillId="0" borderId="0"/>
    <xf numFmtId="0" fontId="10" fillId="0" borderId="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37" fillId="0" borderId="2" applyNumberFormat="0" applyFill="0" applyAlignment="0" applyProtection="0"/>
    <xf numFmtId="0" fontId="37" fillId="0" borderId="2" applyNumberFormat="0" applyFill="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3" applyNumberFormat="0" applyFill="0" applyProtection="0">
      <alignment horizontal="center"/>
    </xf>
    <xf numFmtId="0" fontId="45" fillId="0" borderId="3" applyNumberFormat="0" applyFill="0" applyProtection="0">
      <alignment horizontal="center"/>
    </xf>
    <xf numFmtId="0" fontId="45"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4" applyNumberFormat="0" applyFont="0" applyFill="0" applyAlignment="0" applyProtection="0"/>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10"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28" fillId="24" borderId="11" applyNumberFormat="0" applyAlignment="0">
      <alignment horizontal="right"/>
    </xf>
    <xf numFmtId="0" fontId="94" fillId="12" borderId="61" applyNumberFormat="0" applyAlignment="0" applyProtection="0"/>
    <xf numFmtId="0" fontId="257" fillId="0" borderId="0" applyFont="0" applyFill="0" applyBorder="0" applyAlignment="0" applyProtection="0"/>
    <xf numFmtId="325" fontId="257" fillId="0" borderId="0" applyFont="0" applyFill="0" applyBorder="0" applyAlignment="0" applyProtection="0"/>
    <xf numFmtId="326" fontId="257" fillId="0" borderId="0" applyFont="0" applyFill="0" applyBorder="0" applyAlignment="0" applyProtection="0"/>
    <xf numFmtId="0" fontId="258" fillId="0" borderId="0" applyNumberFormat="0" applyFill="0" applyBorder="0" applyAlignment="0" applyProtection="0">
      <alignment vertical="top"/>
      <protection locked="0"/>
    </xf>
    <xf numFmtId="0" fontId="259" fillId="0" borderId="36" applyNumberFormat="0" applyFill="0" applyAlignment="0" applyProtection="0"/>
    <xf numFmtId="214" fontId="257" fillId="0" borderId="0"/>
    <xf numFmtId="0" fontId="28" fillId="0" borderId="0"/>
    <xf numFmtId="215" fontId="257" fillId="0" borderId="0"/>
    <xf numFmtId="0" fontId="174" fillId="0" borderId="0"/>
    <xf numFmtId="0" fontId="257" fillId="0" borderId="0"/>
    <xf numFmtId="0" fontId="28" fillId="0" borderId="0"/>
    <xf numFmtId="0" fontId="97" fillId="0" borderId="22" applyNumberFormat="0" applyFill="0" applyAlignment="0" applyProtection="0"/>
    <xf numFmtId="307" fontId="257" fillId="0" borderId="0"/>
    <xf numFmtId="308" fontId="257" fillId="0" borderId="0"/>
    <xf numFmtId="308" fontId="257"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257" fillId="0" borderId="0"/>
    <xf numFmtId="308" fontId="10" fillId="0" borderId="0"/>
    <xf numFmtId="0" fontId="10" fillId="0" borderId="0"/>
    <xf numFmtId="308" fontId="257" fillId="0" borderId="0"/>
    <xf numFmtId="308" fontId="10" fillId="0" borderId="0"/>
    <xf numFmtId="0"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28" fontId="260" fillId="0" borderId="0" applyNumberFormat="0" applyFill="0" applyBorder="0" applyAlignment="0" applyProtection="0"/>
    <xf numFmtId="327" fontId="257" fillId="0" borderId="0" applyFont="0" applyFill="0" applyBorder="0" applyProtection="0">
      <alignment horizontal="right"/>
    </xf>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224" fillId="0" borderId="0" applyNumberFormat="0" applyFill="0" applyBorder="0" applyAlignment="0" applyProtection="0"/>
    <xf numFmtId="0" fontId="257" fillId="0" borderId="0"/>
    <xf numFmtId="0" fontId="10" fillId="0" borderId="0"/>
    <xf numFmtId="0" fontId="257" fillId="0" borderId="0"/>
    <xf numFmtId="0" fontId="10" fillId="0" borderId="0"/>
    <xf numFmtId="0" fontId="257" fillId="0" borderId="0"/>
    <xf numFmtId="0" fontId="39" fillId="0" borderId="0" applyNumberFormat="0" applyFill="0" applyBorder="0" applyAlignment="0" applyProtection="0"/>
    <xf numFmtId="0" fontId="257"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xf numFmtId="0" fontId="10"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59" fillId="0" borderId="0"/>
    <xf numFmtId="0" fontId="59"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59" fillId="0" borderId="0"/>
    <xf numFmtId="0" fontId="257"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59" fillId="0" borderId="0"/>
    <xf numFmtId="0" fontId="257" fillId="0" borderId="0"/>
    <xf numFmtId="0" fontId="10" fillId="0" borderId="0"/>
    <xf numFmtId="0" fontId="257" fillId="0" borderId="0" applyFont="0" applyFill="0" applyBorder="0" applyAlignment="0" applyProtection="0"/>
    <xf numFmtId="0" fontId="38" fillId="0" borderId="0"/>
    <xf numFmtId="0" fontId="261" fillId="0" borderId="0" applyNumberFormat="0" applyFill="0" applyBorder="0" applyAlignment="0" applyProtection="0">
      <alignment vertical="top"/>
      <protection locked="0"/>
    </xf>
    <xf numFmtId="280" fontId="28" fillId="0" borderId="0"/>
    <xf numFmtId="281" fontId="28" fillId="0" borderId="0"/>
    <xf numFmtId="282" fontId="174" fillId="0" borderId="0"/>
    <xf numFmtId="307" fontId="257" fillId="0" borderId="0"/>
    <xf numFmtId="308" fontId="257" fillId="0" borderId="0"/>
    <xf numFmtId="308" fontId="257" fillId="0" borderId="0"/>
    <xf numFmtId="308" fontId="10" fillId="0" borderId="0"/>
    <xf numFmtId="0" fontId="257" fillId="0" borderId="0"/>
    <xf numFmtId="0" fontId="10" fillId="0" borderId="0"/>
    <xf numFmtId="0" fontId="257" fillId="0" borderId="0"/>
    <xf numFmtId="0" fontId="10" fillId="0" borderId="0"/>
    <xf numFmtId="308"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308" fontId="257" fillId="0" borderId="0"/>
    <xf numFmtId="308" fontId="10" fillId="0" borderId="0"/>
    <xf numFmtId="308" fontId="257" fillId="0" borderId="0"/>
    <xf numFmtId="308"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2" fillId="0" borderId="0"/>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42" fillId="0" borderId="0"/>
    <xf numFmtId="0" fontId="35" fillId="0" borderId="0"/>
    <xf numFmtId="0" fontId="56" fillId="0" borderId="0">
      <alignment vertical="top"/>
    </xf>
    <xf numFmtId="0" fontId="3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xf numFmtId="0" fontId="35" fillId="0" borderId="0"/>
    <xf numFmtId="0" fontId="10" fillId="0" borderId="0"/>
    <xf numFmtId="0" fontId="35" fillId="0" borderId="0"/>
    <xf numFmtId="0" fontId="42" fillId="0" borderId="0" applyNumberFormat="0" applyFill="0" applyBorder="0" applyAlignment="0" applyProtection="0"/>
    <xf numFmtId="0" fontId="10" fillId="0" borderId="0"/>
    <xf numFmtId="0" fontId="42" fillId="0" borderId="0" applyNumberFormat="0" applyFill="0" applyBorder="0" applyAlignment="0" applyProtection="0"/>
    <xf numFmtId="0" fontId="10" fillId="0" borderId="0" applyFont="0" applyFill="0" applyBorder="0" applyAlignment="0" applyProtection="0"/>
    <xf numFmtId="0" fontId="263" fillId="0" borderId="0"/>
    <xf numFmtId="0" fontId="10" fillId="0" borderId="0"/>
    <xf numFmtId="0" fontId="38" fillId="0" borderId="0"/>
    <xf numFmtId="0" fontId="10" fillId="0" borderId="0"/>
    <xf numFmtId="0" fontId="38" fillId="0" borderId="0"/>
    <xf numFmtId="0" fontId="10" fillId="0" borderId="0"/>
    <xf numFmtId="0" fontId="10" fillId="0" borderId="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9" fillId="0" borderId="0"/>
    <xf numFmtId="0" fontId="38" fillId="0" borderId="0"/>
    <xf numFmtId="0" fontId="39" fillId="0" borderId="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xf numFmtId="0" fontId="42" fillId="0" borderId="0" applyNumberFormat="0" applyFill="0" applyBorder="0" applyAlignment="0" applyProtection="0"/>
    <xf numFmtId="0" fontId="59" fillId="0" borderId="0"/>
    <xf numFmtId="0" fontId="59" fillId="0" borderId="0"/>
    <xf numFmtId="0" fontId="59" fillId="0" borderId="0"/>
    <xf numFmtId="0" fontId="59"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59"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257" fillId="0" borderId="0"/>
    <xf numFmtId="0" fontId="257" fillId="0" borderId="0"/>
    <xf numFmtId="0" fontId="264" fillId="0" borderId="0" applyNumberFormat="0" applyFill="0" applyBorder="0" applyAlignment="0" applyProtection="0"/>
    <xf numFmtId="0" fontId="257" fillId="0" borderId="0"/>
    <xf numFmtId="0" fontId="265" fillId="0" borderId="0"/>
    <xf numFmtId="0" fontId="265" fillId="0" borderId="0"/>
    <xf numFmtId="0" fontId="265"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65" fillId="0" borderId="0"/>
    <xf numFmtId="0"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14" fontId="266" fillId="0" borderId="0"/>
    <xf numFmtId="215"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298" fontId="266" fillId="0" borderId="0"/>
    <xf numFmtId="298" fontId="266" fillId="0" borderId="0"/>
    <xf numFmtId="298" fontId="266" fillId="0" borderId="0"/>
    <xf numFmtId="298" fontId="266" fillId="0" borderId="0"/>
    <xf numFmtId="298" fontId="266" fillId="0" borderId="0"/>
    <xf numFmtId="0" fontId="266" fillId="0" borderId="0"/>
    <xf numFmtId="0" fontId="266" fillId="0" borderId="0"/>
    <xf numFmtId="0" fontId="10" fillId="0" borderId="0"/>
    <xf numFmtId="0"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9" fillId="0" borderId="0" applyNumberFormat="0" applyFill="0" applyBorder="0" applyAlignment="0" applyProtection="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96" fontId="16" fillId="0" borderId="0"/>
    <xf numFmtId="308" fontId="10" fillId="0" borderId="0"/>
    <xf numFmtId="0" fontId="58" fillId="0" borderId="0" applyNumberFormat="0" applyFont="0" applyFill="0" applyBorder="0" applyProtection="0">
      <alignment horizontal="center" vertical="center" wrapText="1"/>
    </xf>
    <xf numFmtId="38" fontId="274" fillId="0" borderId="0" applyFont="0" applyFill="0" applyBorder="0" applyAlignment="0" applyProtection="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7" fillId="0" borderId="64" applyNumberFormat="0" applyFill="0" applyBorder="0" applyAlignment="0" applyProtection="0"/>
    <xf numFmtId="0" fontId="68" fillId="0" borderId="64" applyNumberFormat="0" applyFill="0" applyBorder="0" applyAlignment="0" applyProtection="0"/>
    <xf numFmtId="0" fontId="69" fillId="0" borderId="64" applyNumberFormat="0" applyFill="0" applyBorder="0" applyAlignment="0" applyProtection="0"/>
    <xf numFmtId="0" fontId="32" fillId="0" borderId="64" applyNumberFormat="0" applyFill="0" applyAlignment="0" applyProtection="0"/>
    <xf numFmtId="0" fontId="27" fillId="27" borderId="0" applyNumberFormat="0" applyFill="0" applyBorder="0" applyAlignment="0" applyProtection="0">
      <protection locked="0"/>
    </xf>
    <xf numFmtId="0" fontId="68" fillId="0" borderId="63" applyNumberFormat="0" applyFill="0" applyBorder="0" applyAlignment="0" applyProtection="0"/>
    <xf numFmtId="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0" fontId="94" fillId="12" borderId="61" applyNumberFormat="0" applyAlignment="0" applyProtection="0"/>
    <xf numFmtId="248" fontId="112" fillId="0" borderId="65">
      <protection locked="0"/>
    </xf>
    <xf numFmtId="14" fontId="20" fillId="0" borderId="0" applyFill="0" applyBorder="0" applyAlignment="0"/>
    <xf numFmtId="209" fontId="121" fillId="0" borderId="63" applyNumberFormat="0" applyBorder="0"/>
    <xf numFmtId="0" fontId="34" fillId="48" borderId="66">
      <alignment horizontal="left" vertical="center" wrapText="1"/>
    </xf>
    <xf numFmtId="0" fontId="27" fillId="0" borderId="14" applyNumberFormat="0" applyBorder="0" applyProtection="0"/>
    <xf numFmtId="0" fontId="35" fillId="0" borderId="0"/>
    <xf numFmtId="0" fontId="35" fillId="0" borderId="0"/>
    <xf numFmtId="172" fontId="36" fillId="0" borderId="0" applyFont="0" applyFill="0" applyBorder="0" applyAlignment="0" applyProtection="0"/>
    <xf numFmtId="0" fontId="35" fillId="0" borderId="0"/>
    <xf numFmtId="0" fontId="35" fillId="0" borderId="0"/>
    <xf numFmtId="0" fontId="35" fillId="0" borderId="0"/>
    <xf numFmtId="0" fontId="35" fillId="0" borderId="0"/>
    <xf numFmtId="171" fontId="10" fillId="0" borderId="0"/>
    <xf numFmtId="171" fontId="10" fillId="0" borderId="0"/>
    <xf numFmtId="0" fontId="35" fillId="0" borderId="0"/>
    <xf numFmtId="0" fontId="35" fillId="0" borderId="0"/>
    <xf numFmtId="0" fontId="10" fillId="0" borderId="0"/>
    <xf numFmtId="0" fontId="35" fillId="0" borderId="0"/>
    <xf numFmtId="0" fontId="10" fillId="0" borderId="0"/>
    <xf numFmtId="308" fontId="10" fillId="0" borderId="0"/>
    <xf numFmtId="0" fontId="56" fillId="7" borderId="0" applyNumberFormat="0">
      <alignment horizontal="right" vertical="top" wrapText="1"/>
    </xf>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308" fontId="10" fillId="0" borderId="0"/>
    <xf numFmtId="308" fontId="10" fillId="0" borderId="0"/>
    <xf numFmtId="0" fontId="174" fillId="0" borderId="0"/>
    <xf numFmtId="308" fontId="10" fillId="0" borderId="0"/>
    <xf numFmtId="0" fontId="272" fillId="0" borderId="0"/>
    <xf numFmtId="0" fontId="10" fillId="0" borderId="0"/>
    <xf numFmtId="0" fontId="64" fillId="0" borderId="0" applyNumberFormat="0" applyFont="0" applyFill="0" applyBorder="0" applyProtection="0">
      <alignment horizontal="left" vertical="center"/>
    </xf>
    <xf numFmtId="0"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0"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0" fontId="10" fillId="0" borderId="0"/>
    <xf numFmtId="313" fontId="10" fillId="0" borderId="0"/>
    <xf numFmtId="0" fontId="10" fillId="0" borderId="0"/>
    <xf numFmtId="308" fontId="10" fillId="0" borderId="0"/>
    <xf numFmtId="308" fontId="10" fillId="0" borderId="0"/>
    <xf numFmtId="307" fontId="10" fillId="0" borderId="0"/>
    <xf numFmtId="309" fontId="10" fillId="0" borderId="0"/>
    <xf numFmtId="308" fontId="10" fillId="0" borderId="0"/>
    <xf numFmtId="309" fontId="10" fillId="0" borderId="0"/>
    <xf numFmtId="307" fontId="10" fillId="0" borderId="0"/>
    <xf numFmtId="309" fontId="10" fillId="0" borderId="0"/>
    <xf numFmtId="307"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307" fontId="10" fillId="0" borderId="0"/>
    <xf numFmtId="0" fontId="10" fillId="0" borderId="0"/>
    <xf numFmtId="307"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0" fontId="10" fillId="0" borderId="0"/>
    <xf numFmtId="0" fontId="10" fillId="0" borderId="0"/>
    <xf numFmtId="308" fontId="10" fillId="0" borderId="0"/>
    <xf numFmtId="308" fontId="10" fillId="0" borderId="0"/>
    <xf numFmtId="171"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281" fontId="28" fillId="0" borderId="0"/>
    <xf numFmtId="307" fontId="10" fillId="0" borderId="0"/>
    <xf numFmtId="205" fontId="27" fillId="0" borderId="0"/>
    <xf numFmtId="0" fontId="222" fillId="17" borderId="62" applyNumberFormat="0" applyAlignment="0" applyProtection="0"/>
    <xf numFmtId="37" fontId="208" fillId="17" borderId="67" applyNumberFormat="0" applyBorder="0">
      <alignment horizontal="center"/>
    </xf>
    <xf numFmtId="178" fontId="10" fillId="0" borderId="63" applyNumberFormat="0" applyFont="0" applyFill="0" applyAlignment="0"/>
    <xf numFmtId="0" fontId="226" fillId="0" borderId="68" applyNumberFormat="0" applyFill="0" applyAlignment="0" applyProtection="0"/>
    <xf numFmtId="3" fontId="28" fillId="0" borderId="63"/>
    <xf numFmtId="304" fontId="10" fillId="0" borderId="63"/>
    <xf numFmtId="0" fontId="10" fillId="0" borderId="0"/>
    <xf numFmtId="0" fontId="10" fillId="0" borderId="0"/>
    <xf numFmtId="307" fontId="10" fillId="0" borderId="0"/>
    <xf numFmtId="0" fontId="10" fillId="0" borderId="0"/>
    <xf numFmtId="308" fontId="10" fillId="0" borderId="0"/>
    <xf numFmtId="307"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0" fontId="44"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272" fillId="0" borderId="0"/>
    <xf numFmtId="217" fontId="8" fillId="0" borderId="0" applyProtection="0">
      <alignment horizontal="right"/>
    </xf>
    <xf numFmtId="218" fontId="8" fillId="0" borderId="0">
      <alignment horizontal="left"/>
    </xf>
    <xf numFmtId="260" fontId="110" fillId="40" borderId="63">
      <alignment horizontal="right"/>
    </xf>
    <xf numFmtId="205" fontId="8" fillId="0" borderId="0">
      <alignment horizontal="left"/>
    </xf>
    <xf numFmtId="0" fontId="27" fillId="27" borderId="63" applyNumberFormat="0" applyFont="0" applyFill="0" applyAlignment="0" applyProtection="0">
      <protection locked="0"/>
    </xf>
    <xf numFmtId="0" fontId="68" fillId="27" borderId="63" applyNumberFormat="0" applyFont="0" applyAlignment="0" applyProtection="0">
      <protection locked="0"/>
    </xf>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4" fontId="10" fillId="0" borderId="0"/>
    <xf numFmtId="215" fontId="10" fillId="0" borderId="0"/>
    <xf numFmtId="0" fontId="10" fillId="0" borderId="0"/>
    <xf numFmtId="307" fontId="10" fillId="0" borderId="0"/>
    <xf numFmtId="308" fontId="10" fillId="0" borderId="0"/>
    <xf numFmtId="308" fontId="10" fillId="0" borderId="0"/>
    <xf numFmtId="0" fontId="10" fillId="0" borderId="0" applyNumberFormat="0" applyFill="0" applyBorder="0" applyAlignment="0" applyProtection="0"/>
    <xf numFmtId="0" fontId="10" fillId="0" borderId="0"/>
    <xf numFmtId="0" fontId="44"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55" fillId="2" borderId="0" applyNumberFormat="0" applyBorder="0" applyAlignment="0" applyProtection="0"/>
    <xf numFmtId="308" fontId="10" fillId="0" borderId="0"/>
    <xf numFmtId="0" fontId="132" fillId="0" borderId="0" applyFont="0" applyFill="0" applyAlignment="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7"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307" fontId="10" fillId="0" borderId="0"/>
    <xf numFmtId="308" fontId="10" fillId="0" borderId="0"/>
    <xf numFmtId="308"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307" fontId="10" fillId="0" borderId="0"/>
    <xf numFmtId="0" fontId="10" fillId="0" borderId="0" applyNumberFormat="0" applyFill="0" applyBorder="0" applyAlignment="0" applyProtection="0"/>
    <xf numFmtId="0" fontId="10" fillId="0" borderId="0" applyFont="0" applyFill="0" applyBorder="0" applyAlignment="0" applyProtection="0"/>
    <xf numFmtId="0" fontId="44" fillId="0" borderId="0"/>
    <xf numFmtId="0" fontId="10" fillId="0" borderId="0"/>
    <xf numFmtId="0" fontId="10" fillId="0" borderId="0"/>
    <xf numFmtId="0" fontId="10" fillId="0" borderId="0"/>
    <xf numFmtId="0" fontId="10" fillId="0" borderId="0"/>
    <xf numFmtId="308" fontId="10" fillId="0" borderId="0"/>
    <xf numFmtId="38" fontId="268" fillId="0" borderId="0"/>
    <xf numFmtId="308" fontId="10" fillId="0" borderId="0"/>
    <xf numFmtId="0" fontId="10" fillId="0" borderId="0"/>
    <xf numFmtId="309"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172" fontId="36" fillId="0" borderId="0" applyFont="0" applyFill="0" applyBorder="0" applyAlignment="0" applyProtection="0"/>
    <xf numFmtId="0" fontId="44"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38"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applyNumberFormat="0" applyFill="0" applyBorder="0" applyAlignment="0" applyProtection="0"/>
    <xf numFmtId="168" fontId="37" fillId="0" borderId="0"/>
    <xf numFmtId="0" fontId="10" fillId="0" borderId="0"/>
    <xf numFmtId="0" fontId="10" fillId="0" borderId="0"/>
    <xf numFmtId="0" fontId="10" fillId="0" borderId="0"/>
    <xf numFmtId="0" fontId="10" fillId="0" borderId="0"/>
    <xf numFmtId="308" fontId="10" fillId="0" borderId="0"/>
    <xf numFmtId="282" fontId="174" fillId="0" borderId="0"/>
    <xf numFmtId="38" fontId="271"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0" fontId="35" fillId="0" borderId="0"/>
    <xf numFmtId="0" fontId="10" fillId="0" borderId="0"/>
    <xf numFmtId="0" fontId="10" fillId="0" borderId="0"/>
    <xf numFmtId="0" fontId="10" fillId="0" borderId="0"/>
    <xf numFmtId="0" fontId="44" fillId="0" borderId="0"/>
    <xf numFmtId="171" fontId="10" fillId="0" borderId="0"/>
    <xf numFmtId="0" fontId="10" fillId="0" borderId="0" applyFont="0" applyFill="0" applyBorder="0" applyAlignment="0" applyProtection="0"/>
    <xf numFmtId="0" fontId="10" fillId="0" borderId="0" applyNumberFormat="0" applyFill="0" applyBorder="0" applyAlignment="0" applyProtection="0"/>
    <xf numFmtId="175" fontId="39" fillId="4" borderId="0" applyNumberFormat="0" applyFont="0"/>
    <xf numFmtId="0" fontId="10" fillId="0" borderId="0"/>
    <xf numFmtId="0" fontId="10" fillId="0" borderId="0"/>
    <xf numFmtId="0" fontId="68" fillId="0" borderId="69">
      <alignment horizontal="center"/>
    </xf>
    <xf numFmtId="0" fontId="10" fillId="0" borderId="0"/>
    <xf numFmtId="0" fontId="10" fillId="0" borderId="0"/>
    <xf numFmtId="0" fontId="10" fillId="0" borderId="0"/>
    <xf numFmtId="0" fontId="267" fillId="0" borderId="0" applyNumberFormat="0" applyFill="0" applyBorder="0" applyAlignment="0" applyProtection="0">
      <alignment vertical="top"/>
      <protection locked="0"/>
    </xf>
    <xf numFmtId="0" fontId="147" fillId="0" borderId="0">
      <alignment horizontal="left"/>
    </xf>
    <xf numFmtId="0" fontId="259" fillId="0" borderId="36" applyNumberFormat="0" applyFill="0" applyAlignment="0" applyProtection="0"/>
    <xf numFmtId="280" fontId="28" fillId="0" borderId="0"/>
    <xf numFmtId="0" fontId="10" fillId="0" borderId="0"/>
    <xf numFmtId="0" fontId="28"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0" fontId="274" fillId="0" borderId="0"/>
    <xf numFmtId="0" fontId="35" fillId="0" borderId="0"/>
    <xf numFmtId="0" fontId="10" fillId="0" borderId="0"/>
    <xf numFmtId="0" fontId="35" fillId="0" borderId="0"/>
    <xf numFmtId="0" fontId="44" fillId="0" borderId="0"/>
    <xf numFmtId="0" fontId="10" fillId="0" borderId="0"/>
    <xf numFmtId="0" fontId="10" fillId="0" borderId="0" applyNumberForma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38" fontId="27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2" fontId="162" fillId="0" borderId="0" applyFont="0" applyFill="0" applyBorder="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13"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0" fontId="10" fillId="0" borderId="0"/>
    <xf numFmtId="308" fontId="10" fillId="0" borderId="0"/>
    <xf numFmtId="309"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7" fontId="10" fillId="0" borderId="0"/>
    <xf numFmtId="0" fontId="187" fillId="0" borderId="0">
      <protection locked="0"/>
    </xf>
    <xf numFmtId="38" fontId="269"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applyFont="0" applyFill="0" applyBorder="0" applyAlignment="0" applyProtection="0"/>
    <xf numFmtId="171"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3" fontId="162" fillId="0" borderId="0" applyFont="0" applyFill="0" applyBorder="0" applyAlignment="0" applyProtection="0"/>
    <xf numFmtId="40" fontId="274" fillId="0" borderId="0" applyFont="0" applyFill="0" applyBorder="0" applyAlignment="0" applyProtection="0"/>
    <xf numFmtId="308" fontId="10" fillId="0" borderId="0"/>
    <xf numFmtId="295" fontId="16" fillId="0" borderId="0"/>
    <xf numFmtId="307"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5" fillId="0" borderId="0" applyNumberFormat="0" applyFill="0" applyBorder="0" applyAlignment="0" applyProtection="0"/>
    <xf numFmtId="0" fontId="275" fillId="0" borderId="0" applyNumberFormat="0" applyFill="0" applyBorder="0" applyAlignment="0" applyProtection="0"/>
    <xf numFmtId="0" fontId="266" fillId="0" borderId="0"/>
    <xf numFmtId="0" fontId="276" fillId="0" borderId="0"/>
    <xf numFmtId="0" fontId="276" fillId="0" borderId="0"/>
    <xf numFmtId="0" fontId="27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6" fillId="0" borderId="0"/>
    <xf numFmtId="9" fontId="6" fillId="0" borderId="0" applyFont="0" applyFill="0" applyBorder="0" applyAlignment="0" applyProtection="0"/>
    <xf numFmtId="0" fontId="282" fillId="0" borderId="0"/>
    <xf numFmtId="0" fontId="284" fillId="0" borderId="0"/>
    <xf numFmtId="0" fontId="283" fillId="0" borderId="0"/>
    <xf numFmtId="0" fontId="283" fillId="0" borderId="0"/>
    <xf numFmtId="0" fontId="10"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39" fillId="0" borderId="0" applyBorder="0"/>
    <xf numFmtId="0" fontId="263" fillId="0" borderId="0"/>
    <xf numFmtId="0" fontId="38" fillId="0" borderId="0"/>
    <xf numFmtId="0" fontId="38" fillId="0" borderId="0"/>
    <xf numFmtId="0" fontId="38" fillId="0" borderId="0"/>
    <xf numFmtId="0" fontId="38" fillId="0" borderId="0"/>
    <xf numFmtId="0" fontId="42" fillId="0" borderId="0" applyNumberFormat="0" applyFon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38" fillId="0" borderId="0"/>
    <xf numFmtId="0" fontId="39" fillId="0" borderId="0" applyBorder="0"/>
    <xf numFmtId="0" fontId="39" fillId="0" borderId="0" applyBorder="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38"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38" fillId="0" borderId="0"/>
    <xf numFmtId="0" fontId="42" fillId="0" borderId="0" applyNumberFormat="0" applyFont="0" applyFill="0" applyBorder="0" applyAlignment="0" applyProtection="0"/>
    <xf numFmtId="0" fontId="38" fillId="0" borderId="0"/>
    <xf numFmtId="0" fontId="38" fillId="0" borderId="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291" fillId="12" borderId="0" applyNumberFormat="0" applyBorder="0" applyAlignment="0" applyProtection="0"/>
    <xf numFmtId="0" fontId="291" fillId="11" borderId="0" applyNumberFormat="0" applyBorder="0" applyAlignment="0" applyProtection="0"/>
    <xf numFmtId="0" fontId="291" fillId="13" borderId="0" applyNumberFormat="0" applyBorder="0" applyAlignment="0" applyProtection="0"/>
    <xf numFmtId="0" fontId="291" fillId="12" borderId="0" applyNumberFormat="0" applyBorder="0" applyAlignment="0" applyProtection="0"/>
    <xf numFmtId="0" fontId="291" fillId="10" borderId="0" applyNumberFormat="0" applyBorder="0" applyAlignment="0" applyProtection="0"/>
    <xf numFmtId="0" fontId="291" fillId="11"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3" borderId="0" applyNumberFormat="0" applyBorder="0" applyAlignment="0" applyProtection="0"/>
    <xf numFmtId="0" fontId="33" fillId="12"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291" fillId="17" borderId="0" applyNumberFormat="0" applyBorder="0" applyAlignment="0" applyProtection="0"/>
    <xf numFmtId="0" fontId="291" fillId="16" borderId="0" applyNumberFormat="0" applyBorder="0" applyAlignment="0" applyProtection="0"/>
    <xf numFmtId="0" fontId="291" fillId="5" borderId="0" applyNumberFormat="0" applyBorder="0" applyAlignment="0" applyProtection="0"/>
    <xf numFmtId="0" fontId="291" fillId="17" borderId="0" applyNumberFormat="0" applyBorder="0" applyAlignment="0" applyProtection="0"/>
    <xf numFmtId="0" fontId="291" fillId="15" borderId="0" applyNumberFormat="0" applyBorder="0" applyAlignment="0" applyProtection="0"/>
    <xf numFmtId="0" fontId="291" fillId="11" borderId="0" applyNumberFormat="0" applyBorder="0" applyAlignment="0" applyProtection="0"/>
    <xf numFmtId="0" fontId="33" fillId="17" borderId="0" applyNumberFormat="0" applyBorder="0" applyAlignment="0" applyProtection="0"/>
    <xf numFmtId="0" fontId="33" fillId="16" borderId="0" applyNumberFormat="0" applyBorder="0" applyAlignment="0" applyProtection="0"/>
    <xf numFmtId="0" fontId="33" fillId="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82" fillId="19" borderId="0" applyNumberFormat="0" applyBorder="0" applyAlignment="0" applyProtection="0"/>
    <xf numFmtId="0" fontId="82" fillId="16" borderId="0" applyNumberFormat="0" applyBorder="0" applyAlignment="0" applyProtection="0"/>
    <xf numFmtId="0" fontId="82" fillId="5" borderId="0" applyNumberFormat="0" applyBorder="0" applyAlignment="0" applyProtection="0"/>
    <xf numFmtId="0" fontId="82" fillId="17" borderId="0" applyNumberFormat="0" applyBorder="0" applyAlignment="0" applyProtection="0"/>
    <xf numFmtId="0" fontId="82" fillId="19" borderId="0" applyNumberFormat="0" applyBorder="0" applyAlignment="0" applyProtection="0"/>
    <xf numFmtId="0" fontId="82" fillId="11"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19"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66"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222" fillId="12" borderId="62" applyNumberFormat="0" applyAlignment="0" applyProtection="0"/>
    <xf numFmtId="0" fontId="235" fillId="0" borderId="0" applyNumberFormat="0" applyFill="0" applyBorder="0" applyAlignment="0" applyProtection="0"/>
    <xf numFmtId="0" fontId="94" fillId="12" borderId="61" applyNumberFormat="0" applyAlignment="0" applyProtection="0"/>
    <xf numFmtId="0" fontId="292" fillId="0" borderId="0" applyNumberFormat="0" applyFill="0" applyBorder="0" applyAlignment="0" applyProtection="0">
      <alignment vertical="top"/>
      <protection locked="0"/>
    </xf>
    <xf numFmtId="0" fontId="273" fillId="59" borderId="37" applyNumberFormat="0" applyProtection="0">
      <alignment vertical="center"/>
    </xf>
    <xf numFmtId="0" fontId="51" fillId="0" borderId="72" applyNumberFormat="0" applyFill="0" applyAlignment="0" applyProtection="0"/>
    <xf numFmtId="0" fontId="28" fillId="60" borderId="11" applyNumberFormat="0" applyProtection="0">
      <alignment horizontal="center" vertical="center" wrapText="1"/>
      <protection locked="0"/>
    </xf>
    <xf numFmtId="43" fontId="10" fillId="0" borderId="0" applyFont="0" applyFill="0" applyBorder="0" applyAlignment="0" applyProtection="0"/>
    <xf numFmtId="0" fontId="10" fillId="13" borderId="73" applyNumberFormat="0" applyFont="0" applyAlignment="0" applyProtection="0"/>
    <xf numFmtId="0" fontId="293" fillId="14" borderId="11">
      <alignment horizontal="right"/>
    </xf>
    <xf numFmtId="332" fontId="32" fillId="14" borderId="11"/>
    <xf numFmtId="41" fontId="10" fillId="0" borderId="0" applyFont="0" applyFill="0" applyBorder="0" applyAlignment="0" applyProtection="0"/>
    <xf numFmtId="0" fontId="294" fillId="5" borderId="61" applyNumberFormat="0" applyAlignment="0" applyProtection="0"/>
    <xf numFmtId="0" fontId="293" fillId="11" borderId="61" applyNumberFormat="0" applyAlignment="0" applyProtection="0"/>
    <xf numFmtId="0" fontId="226" fillId="0" borderId="74" applyNumberFormat="0" applyFill="0" applyAlignment="0" applyProtection="0"/>
    <xf numFmtId="0" fontId="225" fillId="0" borderId="0" applyNumberFormat="0" applyFill="0" applyBorder="0" applyAlignment="0" applyProtection="0"/>
    <xf numFmtId="332" fontId="32" fillId="0" borderId="30"/>
    <xf numFmtId="0" fontId="10" fillId="41" borderId="0"/>
    <xf numFmtId="0" fontId="219" fillId="9" borderId="0" applyNumberFormat="0" applyBorder="0" applyAlignment="0" applyProtection="0"/>
    <xf numFmtId="0" fontId="295" fillId="0" borderId="0"/>
    <xf numFmtId="49" fontId="28" fillId="0" borderId="0">
      <alignment horizontal="left"/>
    </xf>
    <xf numFmtId="49" fontId="296" fillId="0" borderId="0">
      <alignment horizontal="left"/>
    </xf>
    <xf numFmtId="9" fontId="32" fillId="14" borderId="30"/>
    <xf numFmtId="0" fontId="297" fillId="8" borderId="0" applyNumberFormat="0" applyBorder="0" applyAlignment="0" applyProtection="0"/>
    <xf numFmtId="0" fontId="298" fillId="0" borderId="0"/>
    <xf numFmtId="37" fontId="179" fillId="0" borderId="0" applyNumberFormat="0" applyFill="0" applyBorder="0" applyAlignment="0" applyProtection="0">
      <alignment horizontal="right"/>
    </xf>
    <xf numFmtId="0" fontId="299" fillId="0" borderId="0"/>
    <xf numFmtId="0" fontId="64" fillId="0" borderId="0" applyNumberFormat="0" applyFill="0" applyBorder="0" applyAlignment="0" applyProtection="0"/>
    <xf numFmtId="0" fontId="64" fillId="0" borderId="0" applyNumberFormat="0" applyFill="0" applyBorder="0" applyAlignment="0" applyProtection="0"/>
    <xf numFmtId="0" fontId="300" fillId="0" borderId="0" applyNumberFormat="0" applyFill="0" applyBorder="0" applyAlignment="0" applyProtection="0"/>
    <xf numFmtId="292" fontId="10" fillId="0" borderId="0" applyFont="0" applyFill="0" applyBorder="0" applyAlignment="0" applyProtection="0"/>
    <xf numFmtId="333" fontId="32" fillId="0" borderId="0" applyFont="0" applyFill="0" applyBorder="0" applyAlignment="0" applyProtection="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2" fillId="0" borderId="0"/>
    <xf numFmtId="0" fontId="10" fillId="0" borderId="0"/>
    <xf numFmtId="9" fontId="2" fillId="0" borderId="0" applyFont="0" applyFill="0" applyBorder="0" applyAlignment="0" applyProtection="0"/>
    <xf numFmtId="0" fontId="10" fillId="0" borderId="0"/>
    <xf numFmtId="0" fontId="10" fillId="0" borderId="0"/>
    <xf numFmtId="0" fontId="303" fillId="0" borderId="0" applyNumberFormat="0" applyFill="0" applyBorder="0" applyAlignment="0" applyProtection="0"/>
    <xf numFmtId="0" fontId="1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214" fontId="10"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0" fontId="39" fillId="0" borderId="0" applyNumberFormat="0" applyFill="0" applyBorder="0" applyAlignment="0" applyProtection="0"/>
    <xf numFmtId="0" fontId="10"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32" fillId="0" borderId="64" applyNumberFormat="0" applyFill="0" applyAlignment="0" applyProtection="0"/>
    <xf numFmtId="0" fontId="27" fillId="27" borderId="0" applyNumberFormat="0" applyFill="0" applyBorder="0" applyAlignment="0" applyProtection="0">
      <protection locked="0"/>
    </xf>
    <xf numFmtId="14" fontId="83" fillId="0" borderId="0" applyNumberFormat="0" applyFill="0" applyBorder="0" applyAlignment="0" applyProtection="0">
      <alignment horizontal="center"/>
    </xf>
    <xf numFmtId="23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218" fontId="75" fillId="0" borderId="0" applyFont="0" applyFill="0" applyBorder="0" applyAlignment="0" applyProtection="0"/>
    <xf numFmtId="14" fontId="20" fillId="0" borderId="0" applyFill="0" applyBorder="0" applyAlignment="0"/>
    <xf numFmtId="165" fontId="32" fillId="0" borderId="0"/>
    <xf numFmtId="3" fontId="32" fillId="0" borderId="63" applyNumberFormat="0" applyBorder="0"/>
    <xf numFmtId="262" fontId="64" fillId="0" borderId="0">
      <protection locked="0"/>
    </xf>
    <xf numFmtId="274" fontId="10" fillId="0" borderId="0" applyFont="0" applyFill="0" applyBorder="0" applyAlignment="0" applyProtection="0"/>
    <xf numFmtId="0" fontId="14" fillId="0" borderId="0"/>
    <xf numFmtId="9" fontId="305" fillId="0" borderId="36" applyFill="0" applyAlignment="0" applyProtection="0"/>
    <xf numFmtId="0" fontId="34" fillId="48" borderId="66">
      <alignment horizontal="left" vertical="center" wrapText="1"/>
    </xf>
    <xf numFmtId="0" fontId="27" fillId="0" borderId="14" applyNumberFormat="0" applyBorder="0" applyProtection="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7" fillId="0" borderId="0"/>
    <xf numFmtId="0" fontId="10" fillId="0" borderId="0"/>
    <xf numFmtId="0" fontId="10" fillId="0" borderId="0"/>
    <xf numFmtId="171" fontId="10" fillId="0" borderId="0"/>
    <xf numFmtId="171" fontId="291" fillId="0" borderId="0"/>
    <xf numFmtId="171" fontId="10" fillId="0" borderId="0"/>
    <xf numFmtId="171" fontId="308" fillId="0" borderId="0"/>
    <xf numFmtId="171" fontId="308" fillId="0" borderId="0"/>
    <xf numFmtId="171" fontId="10" fillId="0" borderId="0"/>
    <xf numFmtId="171" fontId="10" fillId="0" borderId="0"/>
    <xf numFmtId="0" fontId="10" fillId="0" borderId="0"/>
    <xf numFmtId="0" fontId="10" fillId="0" borderId="0"/>
    <xf numFmtId="0" fontId="10" fillId="0" borderId="0"/>
    <xf numFmtId="171" fontId="308" fillId="0" borderId="0"/>
    <xf numFmtId="171" fontId="308" fillId="0" borderId="0"/>
    <xf numFmtId="171" fontId="308" fillId="0" borderId="0"/>
    <xf numFmtId="171" fontId="30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6" fillId="0" borderId="0" applyFont="0" applyFill="0" applyBorder="0" applyAlignment="0" applyProtection="0"/>
    <xf numFmtId="171" fontId="10" fillId="0" borderId="0"/>
    <xf numFmtId="172"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0" fontId="10" fillId="0" borderId="0"/>
    <xf numFmtId="171" fontId="10" fillId="0" borderId="0"/>
    <xf numFmtId="171" fontId="10" fillId="0" borderId="0"/>
    <xf numFmtId="0" fontId="308" fillId="0" borderId="0"/>
    <xf numFmtId="0" fontId="308" fillId="0" borderId="0"/>
    <xf numFmtId="0" fontId="308" fillId="0" borderId="0"/>
    <xf numFmtId="171" fontId="10" fillId="0" borderId="0"/>
    <xf numFmtId="171" fontId="10" fillId="0" borderId="0"/>
    <xf numFmtId="171" fontId="10" fillId="0" borderId="0"/>
    <xf numFmtId="0" fontId="35" fillId="0" borderId="0"/>
    <xf numFmtId="171" fontId="10" fillId="0" borderId="0"/>
    <xf numFmtId="0" fontId="10" fillId="0" borderId="0"/>
    <xf numFmtId="171" fontId="10" fillId="0" borderId="0"/>
    <xf numFmtId="0" fontId="10" fillId="0" borderId="0"/>
    <xf numFmtId="0" fontId="10" fillId="0" borderId="0"/>
    <xf numFmtId="0" fontId="10" fillId="0" borderId="0"/>
    <xf numFmtId="0" fontId="308" fillId="0" borderId="0"/>
    <xf numFmtId="0" fontId="308" fillId="0" borderId="0"/>
    <xf numFmtId="0" fontId="308" fillId="0" borderId="0"/>
    <xf numFmtId="171" fontId="10" fillId="0" borderId="0"/>
    <xf numFmtId="0" fontId="35" fillId="0" borderId="0"/>
    <xf numFmtId="0" fontId="35" fillId="0" borderId="0"/>
    <xf numFmtId="0" fontId="308" fillId="0" borderId="0"/>
    <xf numFmtId="0" fontId="308" fillId="0" borderId="0"/>
    <xf numFmtId="0" fontId="308" fillId="0" borderId="0"/>
    <xf numFmtId="0" fontId="290" fillId="0" borderId="0"/>
    <xf numFmtId="0" fontId="309" fillId="0" borderId="0"/>
    <xf numFmtId="0" fontId="39" fillId="0" borderId="0" applyBorder="0"/>
    <xf numFmtId="0" fontId="263" fillId="0" borderId="0"/>
    <xf numFmtId="0" fontId="44" fillId="0" borderId="0"/>
    <xf numFmtId="0" fontId="250" fillId="0" borderId="0" applyNumberFormat="0" applyAlignment="0" applyProtection="0"/>
    <xf numFmtId="0" fontId="3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68" fontId="37" fillId="0" borderId="0"/>
    <xf numFmtId="0" fontId="38" fillId="0" borderId="0"/>
    <xf numFmtId="0" fontId="41" fillId="0" borderId="0" applyNumberFormat="0" applyFill="0" applyBorder="0" applyAlignment="0" applyProtection="0"/>
    <xf numFmtId="0" fontId="10" fillId="0" borderId="0"/>
    <xf numFmtId="0" fontId="44"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44" fillId="0" borderId="0"/>
    <xf numFmtId="0" fontId="310"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0" fontId="310" fillId="0" borderId="0"/>
    <xf numFmtId="0" fontId="3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0" fillId="0" borderId="0" applyFont="0" applyFill="0" applyBorder="0" applyAlignment="0" applyProtection="0"/>
    <xf numFmtId="0" fontId="10" fillId="0" borderId="0" applyFont="0" applyFill="0" applyBorder="0" applyAlignment="0" applyProtection="0"/>
    <xf numFmtId="0" fontId="39" fillId="0" borderId="0"/>
    <xf numFmtId="0" fontId="10"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44" fillId="0" borderId="0"/>
    <xf numFmtId="0" fontId="44"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44" fillId="0" borderId="0"/>
    <xf numFmtId="0" fontId="44" fillId="0" borderId="0"/>
    <xf numFmtId="0" fontId="10" fillId="0" borderId="0" applyFont="0" applyFill="0" applyBorder="0" applyAlignment="0" applyProtection="0"/>
    <xf numFmtId="0" fontId="38" fillId="0" borderId="0"/>
    <xf numFmtId="0" fontId="44" fillId="0" borderId="0"/>
    <xf numFmtId="0" fontId="44" fillId="0" borderId="0"/>
    <xf numFmtId="0" fontId="311" fillId="0" borderId="0"/>
    <xf numFmtId="0" fontId="312" fillId="69" borderId="0" applyNumberFormat="0" applyBorder="0" applyAlignment="0" applyProtection="0"/>
    <xf numFmtId="0" fontId="312" fillId="8" borderId="0" applyNumberFormat="0" applyBorder="0" applyAlignment="0" applyProtection="0"/>
    <xf numFmtId="0" fontId="312" fillId="9" borderId="0" applyNumberFormat="0" applyBorder="0" applyAlignment="0" applyProtection="0"/>
    <xf numFmtId="0" fontId="312" fillId="70" borderId="0" applyNumberFormat="0" applyBorder="0" applyAlignment="0" applyProtection="0"/>
    <xf numFmtId="0" fontId="312" fillId="10" borderId="0" applyNumberFormat="0" applyBorder="0" applyAlignment="0" applyProtection="0"/>
    <xf numFmtId="0" fontId="312" fillId="11" borderId="0" applyNumberFormat="0" applyBorder="0" applyAlignment="0" applyProtection="0"/>
    <xf numFmtId="0" fontId="312" fillId="15" borderId="0" applyNumberFormat="0" applyBorder="0" applyAlignment="0" applyProtection="0"/>
    <xf numFmtId="0" fontId="312" fillId="16" borderId="0" applyNumberFormat="0" applyBorder="0" applyAlignment="0" applyProtection="0"/>
    <xf numFmtId="0" fontId="312" fillId="71" borderId="0" applyNumberFormat="0" applyBorder="0" applyAlignment="0" applyProtection="0"/>
    <xf numFmtId="0" fontId="312" fillId="70" borderId="0" applyNumberFormat="0" applyBorder="0" applyAlignment="0" applyProtection="0"/>
    <xf numFmtId="0" fontId="312" fillId="15" borderId="0" applyNumberFormat="0" applyBorder="0" applyAlignment="0" applyProtection="0"/>
    <xf numFmtId="0" fontId="312" fillId="72" borderId="0" applyNumberFormat="0" applyBorder="0" applyAlignment="0" applyProtection="0"/>
    <xf numFmtId="178" fontId="313" fillId="0" borderId="11">
      <alignment horizontal="center" vertical="center"/>
    </xf>
    <xf numFmtId="0" fontId="59" fillId="0" borderId="0"/>
    <xf numFmtId="0" fontId="314" fillId="0" borderId="0"/>
    <xf numFmtId="0" fontId="59" fillId="0" borderId="0"/>
    <xf numFmtId="0" fontId="3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4" fillId="0" borderId="0"/>
    <xf numFmtId="0" fontId="10" fillId="0" borderId="0"/>
    <xf numFmtId="0" fontId="315" fillId="73" borderId="0" applyNumberFormat="0" applyBorder="0" applyAlignment="0" applyProtection="0"/>
    <xf numFmtId="0" fontId="315" fillId="16" borderId="0" applyNumberFormat="0" applyBorder="0" applyAlignment="0" applyProtection="0"/>
    <xf numFmtId="0" fontId="315" fillId="71" borderId="0" applyNumberFormat="0" applyBorder="0" applyAlignment="0" applyProtection="0"/>
    <xf numFmtId="0" fontId="315" fillId="18" borderId="0" applyNumberFormat="0" applyBorder="0" applyAlignment="0" applyProtection="0"/>
    <xf numFmtId="0" fontId="315" fillId="19" borderId="0" applyNumberFormat="0" applyBorder="0" applyAlignment="0" applyProtection="0"/>
    <xf numFmtId="0" fontId="315" fillId="74" borderId="0" applyNumberFormat="0" applyBorder="0" applyAlignment="0" applyProtection="0"/>
    <xf numFmtId="0" fontId="316" fillId="0" borderId="0">
      <alignment vertical="center"/>
    </xf>
    <xf numFmtId="0" fontId="317" fillId="41" borderId="18">
      <alignment vertical="center"/>
    </xf>
    <xf numFmtId="0" fontId="318" fillId="0" borderId="0" applyNumberFormat="0" applyAlignment="0"/>
    <xf numFmtId="0" fontId="33" fillId="75" borderId="0" applyNumberFormat="0" applyBorder="0" applyAlignment="0" applyProtection="0"/>
    <xf numFmtId="0" fontId="60"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60" fillId="79" borderId="0" applyNumberFormat="0" applyBorder="0" applyAlignment="0" applyProtection="0"/>
    <xf numFmtId="0" fontId="33" fillId="80" borderId="0" applyNumberFormat="0" applyBorder="0" applyAlignment="0" applyProtection="0"/>
    <xf numFmtId="0" fontId="60" fillId="78" borderId="0" applyNumberFormat="0" applyBorder="0" applyAlignment="0" applyProtection="0"/>
    <xf numFmtId="0" fontId="33" fillId="81" borderId="0" applyNumberFormat="0" applyBorder="0" applyAlignment="0" applyProtection="0"/>
    <xf numFmtId="0" fontId="33" fillId="82" borderId="0" applyNumberFormat="0" applyBorder="0" applyAlignment="0" applyProtection="0"/>
    <xf numFmtId="0" fontId="60" fillId="82" borderId="0" applyNumberFormat="0" applyBorder="0" applyAlignment="0" applyProtection="0"/>
    <xf numFmtId="0" fontId="315" fillId="20" borderId="0" applyNumberFormat="0" applyBorder="0" applyAlignment="0" applyProtection="0"/>
    <xf numFmtId="0" fontId="315" fillId="21" borderId="0" applyNumberFormat="0" applyBorder="0" applyAlignment="0" applyProtection="0"/>
    <xf numFmtId="0" fontId="315" fillId="22" borderId="0" applyNumberFormat="0" applyBorder="0" applyAlignment="0" applyProtection="0"/>
    <xf numFmtId="0" fontId="315" fillId="18" borderId="0" applyNumberFormat="0" applyBorder="0" applyAlignment="0" applyProtection="0"/>
    <xf numFmtId="0" fontId="315" fillId="19" borderId="0" applyNumberFormat="0" applyBorder="0" applyAlignment="0" applyProtection="0"/>
    <xf numFmtId="0" fontId="315" fillId="23" borderId="0" applyNumberFormat="0" applyBorder="0" applyAlignment="0" applyProtection="0"/>
    <xf numFmtId="0" fontId="319" fillId="0" borderId="0"/>
    <xf numFmtId="0" fontId="320" fillId="83" borderId="0" applyNumberFormat="0" applyFill="0" applyBorder="0" applyAlignment="0"/>
    <xf numFmtId="3" fontId="321" fillId="0" borderId="0"/>
    <xf numFmtId="336" fontId="322" fillId="0" borderId="0" applyFont="0" applyFill="0" applyBorder="0" applyAlignment="0" applyProtection="0"/>
    <xf numFmtId="337" fontId="322" fillId="0" borderId="0" applyFont="0" applyFill="0" applyBorder="0" applyAlignment="0" applyProtection="0"/>
    <xf numFmtId="3" fontId="52" fillId="84" borderId="0">
      <protection locked="0"/>
    </xf>
    <xf numFmtId="0" fontId="134"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293" fontId="10" fillId="0" borderId="0" applyFont="0" applyFill="0" applyBorder="0" applyAlignment="0" applyProtection="0"/>
    <xf numFmtId="40" fontId="76" fillId="0" borderId="0" applyFont="0" applyFill="0" applyBorder="0" applyAlignment="0" applyProtection="0"/>
    <xf numFmtId="338" fontId="10" fillId="0" borderId="0" applyFont="0" applyFill="0" applyBorder="0" applyAlignment="0" applyProtection="0"/>
    <xf numFmtId="339" fontId="10" fillId="0" borderId="0" applyFont="0" applyFill="0" applyBorder="0" applyAlignment="0" applyProtection="0"/>
    <xf numFmtId="43" fontId="33" fillId="0" borderId="0" applyFont="0" applyFill="0" applyBorder="0" applyAlignment="0" applyProtection="0"/>
    <xf numFmtId="340" fontId="323" fillId="14" borderId="0">
      <alignment horizontal="left"/>
    </xf>
    <xf numFmtId="3" fontId="20" fillId="85" borderId="0" applyBorder="0" applyAlignment="0"/>
    <xf numFmtId="0" fontId="10" fillId="17" borderId="84" applyNumberFormat="0">
      <alignment horizontal="center"/>
    </xf>
    <xf numFmtId="0" fontId="324" fillId="11" borderId="82" applyNumberFormat="0" applyAlignment="0" applyProtection="0"/>
    <xf numFmtId="0" fontId="325" fillId="17" borderId="83" applyNumberFormat="0" applyAlignment="0" applyProtection="0"/>
    <xf numFmtId="0" fontId="326" fillId="9" borderId="0" applyNumberFormat="0" applyBorder="0" applyAlignment="0" applyProtection="0"/>
    <xf numFmtId="38" fontId="76" fillId="0" borderId="0" applyFont="0" applyFill="0" applyBorder="0" applyAlignment="0" applyProtection="0"/>
    <xf numFmtId="341" fontId="327" fillId="0" borderId="0" applyFont="0" applyFill="0" applyBorder="0" applyAlignment="0" applyProtection="0"/>
    <xf numFmtId="293" fontId="328" fillId="0" borderId="0" applyFont="0" applyFill="0" applyBorder="0" applyAlignment="0" applyProtection="0"/>
    <xf numFmtId="293" fontId="327" fillId="0" borderId="0" applyFont="0" applyFill="0" applyBorder="0" applyAlignment="0" applyProtection="0"/>
    <xf numFmtId="341" fontId="10" fillId="0" borderId="0" applyFont="0" applyFill="0" applyBorder="0" applyAlignment="0" applyProtection="0"/>
    <xf numFmtId="341" fontId="327" fillId="0" borderId="0" applyFont="0" applyFill="0" applyBorder="0" applyAlignment="0" applyProtection="0"/>
    <xf numFmtId="342" fontId="322" fillId="0" borderId="0" applyFont="0" applyFill="0" applyBorder="0" applyAlignment="0" applyProtection="0"/>
    <xf numFmtId="216" fontId="44" fillId="0" borderId="0" applyFont="0" applyFill="0" applyBorder="0" applyAlignment="0" applyProtection="0"/>
    <xf numFmtId="342" fontId="44" fillId="0" borderId="0" applyFont="0" applyFill="0" applyBorder="0" applyAlignment="0" applyProtection="0"/>
    <xf numFmtId="341" fontId="327" fillId="0" borderId="0" applyFont="0" applyFill="0" applyBorder="0" applyAlignment="0" applyProtection="0"/>
    <xf numFmtId="341" fontId="322" fillId="0" borderId="0" applyFont="0" applyFill="0" applyBorder="0" applyAlignment="0" applyProtection="0"/>
    <xf numFmtId="343" fontId="327" fillId="0" borderId="0" applyFont="0" applyFill="0" applyBorder="0" applyAlignment="0" applyProtection="0"/>
    <xf numFmtId="341" fontId="327" fillId="0" borderId="0" applyFont="0" applyFill="0" applyBorder="0" applyAlignment="0" applyProtection="0"/>
    <xf numFmtId="342" fontId="44" fillId="0" borderId="0" applyFont="0" applyFill="0" applyBorder="0" applyAlignment="0" applyProtection="0"/>
    <xf numFmtId="293" fontId="327" fillId="0" borderId="0" applyFont="0" applyFill="0" applyBorder="0" applyAlignment="0" applyProtection="0"/>
    <xf numFmtId="341" fontId="327" fillId="0" borderId="0" applyFont="0" applyFill="0" applyBorder="0" applyAlignment="0" applyProtection="0"/>
    <xf numFmtId="342" fontId="329" fillId="0" borderId="0" applyFont="0" applyFill="0" applyBorder="0" applyAlignment="0" applyProtection="0"/>
    <xf numFmtId="341" fontId="327" fillId="0" borderId="0" applyFont="0" applyFill="0" applyBorder="0" applyAlignment="0" applyProtection="0"/>
    <xf numFmtId="341" fontId="327" fillId="0" borderId="0" applyFont="0" applyFill="0" applyBorder="0" applyAlignment="0" applyProtection="0"/>
    <xf numFmtId="341" fontId="327" fillId="0" borderId="0" applyFont="0" applyFill="0" applyBorder="0" applyAlignment="0" applyProtection="0"/>
    <xf numFmtId="293" fontId="327" fillId="0" borderId="0" applyFont="0" applyFill="0" applyBorder="0" applyAlignment="0" applyProtection="0"/>
    <xf numFmtId="293" fontId="327" fillId="0" borderId="0" applyFont="0" applyFill="0" applyBorder="0" applyAlignment="0" applyProtection="0"/>
    <xf numFmtId="342" fontId="44" fillId="0" borderId="0" applyFont="0" applyFill="0" applyBorder="0" applyAlignment="0" applyProtection="0"/>
    <xf numFmtId="216" fontId="44" fillId="0" borderId="0" applyFont="0" applyFill="0" applyBorder="0" applyAlignment="0" applyProtection="0"/>
    <xf numFmtId="344" fontId="322" fillId="0" borderId="0" applyFont="0" applyFill="0" applyBorder="0" applyAlignment="0" applyProtection="0"/>
    <xf numFmtId="40" fontId="76" fillId="0" borderId="0" applyFont="0" applyFill="0" applyBorder="0" applyAlignment="0" applyProtection="0"/>
    <xf numFmtId="345" fontId="327" fillId="0" borderId="0" applyFont="0" applyFill="0" applyBorder="0" applyAlignment="0" applyProtection="0"/>
    <xf numFmtId="345" fontId="10" fillId="0" borderId="0" applyFont="0" applyFill="0" applyBorder="0" applyAlignment="0" applyProtection="0"/>
    <xf numFmtId="345" fontId="327" fillId="0" borderId="0" applyFont="0" applyFill="0" applyBorder="0" applyAlignment="0" applyProtection="0"/>
    <xf numFmtId="293" fontId="182" fillId="0" borderId="0" applyFont="0" applyFill="0" applyBorder="0" applyAlignment="0" applyProtection="0"/>
    <xf numFmtId="294" fontId="330" fillId="0" borderId="0" applyFont="0" applyFill="0" applyBorder="0" applyAlignment="0" applyProtection="0"/>
    <xf numFmtId="293" fontId="330" fillId="0" borderId="0" applyFont="0" applyFill="0" applyBorder="0" applyAlignment="0" applyProtection="0"/>
    <xf numFmtId="345" fontId="327" fillId="0" borderId="0" applyFont="0" applyFill="0" applyBorder="0" applyAlignment="0" applyProtection="0"/>
    <xf numFmtId="345" fontId="322" fillId="0" borderId="0" applyFont="0" applyFill="0" applyBorder="0" applyAlignment="0" applyProtection="0"/>
    <xf numFmtId="346" fontId="189" fillId="0" borderId="0" applyFont="0" applyFill="0" applyBorder="0" applyAlignment="0" applyProtection="0"/>
    <xf numFmtId="345" fontId="327" fillId="0" borderId="0" applyFont="0" applyFill="0" applyBorder="0" applyAlignment="0" applyProtection="0"/>
    <xf numFmtId="319" fontId="18" fillId="0" borderId="0" applyFont="0" applyFill="0" applyBorder="0" applyAlignment="0" applyProtection="0"/>
    <xf numFmtId="293" fontId="330" fillId="0" borderId="0" applyFont="0" applyFill="0" applyBorder="0" applyAlignment="0" applyProtection="0"/>
    <xf numFmtId="292" fontId="327" fillId="0" borderId="0" applyFont="0" applyFill="0" applyBorder="0" applyAlignment="0" applyProtection="0"/>
    <xf numFmtId="345" fontId="327" fillId="0" borderId="0" applyFont="0" applyFill="0" applyBorder="0" applyAlignment="0" applyProtection="0"/>
    <xf numFmtId="293" fontId="239" fillId="0" borderId="0" applyFont="0" applyFill="0" applyBorder="0" applyAlignment="0" applyProtection="0"/>
    <xf numFmtId="345" fontId="327" fillId="0" borderId="0" applyFont="0" applyFill="0" applyBorder="0" applyAlignment="0" applyProtection="0"/>
    <xf numFmtId="345" fontId="327" fillId="0" borderId="0" applyFont="0" applyFill="0" applyBorder="0" applyAlignment="0" applyProtection="0"/>
    <xf numFmtId="345" fontId="327" fillId="0" borderId="0" applyFont="0" applyFill="0" applyBorder="0" applyAlignment="0" applyProtection="0"/>
    <xf numFmtId="292" fontId="327" fillId="0" borderId="0" applyFont="0" applyFill="0" applyBorder="0" applyAlignment="0" applyProtection="0"/>
    <xf numFmtId="292" fontId="327" fillId="0" borderId="0" applyFont="0" applyFill="0" applyBorder="0" applyAlignment="0" applyProtection="0"/>
    <xf numFmtId="293" fontId="330" fillId="0" borderId="0" applyFont="0" applyFill="0" applyBorder="0" applyAlignment="0" applyProtection="0"/>
    <xf numFmtId="294" fontId="330" fillId="0" borderId="0" applyFont="0" applyFill="0" applyBorder="0" applyAlignment="0" applyProtection="0"/>
    <xf numFmtId="0" fontId="182" fillId="0" borderId="0" applyFont="0" applyFill="0" applyBorder="0" applyAlignment="0" applyProtection="0"/>
    <xf numFmtId="323" fontId="18" fillId="0" borderId="0" applyFont="0" applyFill="0" applyBorder="0" applyAlignment="0" applyProtection="0"/>
    <xf numFmtId="299" fontId="331" fillId="86" borderId="0">
      <alignment horizontal="right"/>
    </xf>
    <xf numFmtId="0" fontId="100" fillId="52" borderId="0"/>
    <xf numFmtId="347" fontId="159" fillId="0" borderId="0"/>
    <xf numFmtId="223" fontId="332" fillId="0" borderId="0"/>
    <xf numFmtId="0" fontId="333" fillId="0" borderId="0" applyNumberFormat="0" applyFill="0" applyBorder="0" applyAlignment="0" applyProtection="0"/>
    <xf numFmtId="0" fontId="14" fillId="0" borderId="0" applyNumberFormat="0" applyFill="0" applyBorder="0" applyAlignment="0" applyProtection="0"/>
    <xf numFmtId="0" fontId="20" fillId="85" borderId="0" applyNumberFormat="0" applyFont="0" applyFill="0" applyBorder="0" applyAlignment="0">
      <alignment horizontal="left"/>
      <protection hidden="1"/>
    </xf>
    <xf numFmtId="1" fontId="10" fillId="0" borderId="0" applyFont="0" applyFill="0" applyBorder="0" applyAlignment="0" applyProtection="0"/>
    <xf numFmtId="280" fontId="28" fillId="0" borderId="0"/>
    <xf numFmtId="214" fontId="10" fillId="0" borderId="0"/>
    <xf numFmtId="281" fontId="28" fillId="0" borderId="0"/>
    <xf numFmtId="282" fontId="174" fillId="0" borderId="0"/>
    <xf numFmtId="215" fontId="10" fillId="0" borderId="0"/>
    <xf numFmtId="335" fontId="10" fillId="0" borderId="0"/>
    <xf numFmtId="307"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cellStyleXfs>
  <cellXfs count="1269">
    <xf numFmtId="0" fontId="0" fillId="0" borderId="0" xfId="0"/>
    <xf numFmtId="0" fontId="10" fillId="0" borderId="0" xfId="0" applyFont="1"/>
    <xf numFmtId="0" fontId="18" fillId="0" borderId="0" xfId="0" applyFont="1" applyAlignment="1">
      <alignment vertical="center"/>
    </xf>
    <xf numFmtId="0" fontId="10" fillId="0" borderId="0" xfId="0" applyFont="1" applyAlignment="1">
      <alignment vertical="center"/>
    </xf>
    <xf numFmtId="166" fontId="10" fillId="0" borderId="0" xfId="0" applyNumberFormat="1" applyFont="1" applyAlignment="1">
      <alignment vertical="center"/>
    </xf>
    <xf numFmtId="0" fontId="20" fillId="0" borderId="0" xfId="0" applyFont="1" applyFill="1"/>
    <xf numFmtId="0" fontId="10" fillId="41" borderId="0" xfId="0" applyFont="1" applyFill="1" applyAlignment="1">
      <alignment horizontal="left" vertical="center" wrapText="1" indent="1"/>
    </xf>
    <xf numFmtId="0" fontId="20" fillId="0" borderId="0" xfId="0" applyFont="1"/>
    <xf numFmtId="0" fontId="20" fillId="0" borderId="0" xfId="0" applyFont="1" applyAlignment="1">
      <alignment vertical="center"/>
    </xf>
    <xf numFmtId="0" fontId="20" fillId="0" borderId="0" xfId="0" applyFont="1" applyAlignment="1">
      <alignment horizontal="left" indent="1"/>
    </xf>
    <xf numFmtId="0" fontId="16" fillId="0" borderId="0" xfId="1621" quotePrefix="1" applyAlignment="1" applyProtection="1">
      <alignment horizontal="left" indent="1"/>
    </xf>
    <xf numFmtId="0" fontId="16" fillId="0" borderId="0" xfId="1621" applyAlignment="1" applyProtection="1">
      <alignment horizontal="left" indent="1"/>
    </xf>
    <xf numFmtId="0" fontId="20" fillId="42" borderId="0" xfId="0" applyFont="1" applyFill="1"/>
    <xf numFmtId="0" fontId="279" fillId="0" borderId="0" xfId="0" applyFont="1" applyAlignment="1">
      <alignment horizontal="left" indent="1"/>
    </xf>
    <xf numFmtId="0" fontId="255" fillId="65" borderId="36" xfId="0" applyFont="1" applyFill="1" applyBorder="1" applyAlignment="1">
      <alignment horizontal="center" vertical="center"/>
    </xf>
    <xf numFmtId="0" fontId="20" fillId="0" borderId="0" xfId="0" applyFont="1" applyFill="1" applyAlignment="1">
      <alignment horizontal="left" indent="1"/>
    </xf>
    <xf numFmtId="0" fontId="234" fillId="0" borderId="0" xfId="0" applyFont="1" applyAlignment="1">
      <alignment horizontal="right" vertical="center" indent="1"/>
    </xf>
    <xf numFmtId="166" fontId="10" fillId="0" borderId="0" xfId="0" applyNumberFormat="1" applyFont="1" applyAlignment="1">
      <alignment horizontal="center" vertical="center"/>
    </xf>
    <xf numFmtId="0" fontId="279" fillId="0" borderId="0" xfId="0" applyFont="1" applyAlignment="1">
      <alignment horizontal="center" wrapText="1"/>
    </xf>
    <xf numFmtId="0" fontId="10" fillId="56" borderId="0" xfId="0" applyFont="1" applyFill="1" applyAlignment="1">
      <alignment horizontal="left" vertical="center" wrapText="1" indent="1"/>
    </xf>
    <xf numFmtId="0" fontId="10" fillId="0" borderId="0" xfId="0" applyFont="1" applyAlignment="1">
      <alignment horizontal="left" vertical="center" wrapText="1" indent="1"/>
    </xf>
    <xf numFmtId="0" fontId="10" fillId="0" borderId="0" xfId="0" applyFont="1" applyAlignment="1">
      <alignment horizontal="left" vertical="center" indent="1"/>
    </xf>
    <xf numFmtId="0" fontId="10" fillId="41" borderId="0" xfId="0" applyFont="1" applyFill="1" applyAlignment="1">
      <alignment horizontal="left" vertical="center" indent="1"/>
    </xf>
    <xf numFmtId="0" fontId="10" fillId="56" borderId="0" xfId="0" applyFont="1" applyFill="1" applyAlignment="1">
      <alignment horizontal="left" vertical="center" indent="1"/>
    </xf>
    <xf numFmtId="0" fontId="18" fillId="0" borderId="0" xfId="0" applyFont="1" applyAlignment="1">
      <alignment wrapText="1"/>
    </xf>
    <xf numFmtId="0" fontId="337" fillId="0" borderId="0" xfId="1621" quotePrefix="1" applyFont="1" applyFill="1" applyAlignment="1" applyProtection="1"/>
    <xf numFmtId="0" fontId="10" fillId="64" borderId="0" xfId="0" applyFont="1" applyFill="1" applyAlignment="1">
      <alignment vertical="center"/>
    </xf>
    <xf numFmtId="0" fontId="337" fillId="0" borderId="0" xfId="1621" quotePrefix="1" applyFont="1" applyFill="1" applyAlignment="1" applyProtection="1">
      <protection locked="0"/>
    </xf>
    <xf numFmtId="0" fontId="18" fillId="0" borderId="0" xfId="0" applyFont="1" applyAlignment="1" applyProtection="1">
      <alignment vertical="center"/>
      <protection locked="0"/>
    </xf>
    <xf numFmtId="0" fontId="18" fillId="0" borderId="0" xfId="0" applyFont="1" applyProtection="1">
      <protection locked="0"/>
    </xf>
    <xf numFmtId="0" fontId="21" fillId="0" borderId="50"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30" fillId="0" borderId="0" xfId="2821" applyNumberFormat="1" applyFont="1" applyFill="1" applyAlignment="1" applyProtection="1">
      <alignment vertical="center"/>
      <protection locked="0"/>
    </xf>
    <xf numFmtId="0" fontId="30" fillId="0" borderId="0" xfId="2821" applyNumberFormat="1" applyFont="1" applyFill="1" applyAlignment="1" applyProtection="1">
      <alignment horizontal="center" vertical="center"/>
      <protection locked="0"/>
    </xf>
    <xf numFmtId="165" fontId="30" fillId="0" borderId="0" xfId="2821" applyNumberFormat="1" applyFont="1" applyFill="1" applyAlignment="1" applyProtection="1">
      <alignment vertical="center"/>
      <protection locked="0"/>
    </xf>
    <xf numFmtId="166" fontId="234" fillId="56" borderId="0" xfId="0" applyNumberFormat="1" applyFont="1" applyFill="1" applyAlignment="1" applyProtection="1">
      <alignment vertical="center"/>
      <protection locked="0"/>
    </xf>
    <xf numFmtId="166" fontId="234" fillId="41" borderId="0" xfId="0" applyNumberFormat="1" applyFont="1" applyFill="1" applyAlignment="1" applyProtection="1">
      <alignment vertical="center"/>
      <protection locked="0"/>
    </xf>
    <xf numFmtId="166" fontId="234" fillId="41" borderId="51" xfId="0" applyNumberFormat="1" applyFont="1" applyFill="1" applyBorder="1" applyAlignment="1" applyProtection="1">
      <alignment vertical="center"/>
      <protection locked="0"/>
    </xf>
    <xf numFmtId="166" fontId="234" fillId="41" borderId="18" xfId="0" applyNumberFormat="1" applyFont="1" applyFill="1" applyBorder="1" applyAlignment="1" applyProtection="1">
      <alignment vertical="center"/>
      <protection locked="0"/>
    </xf>
    <xf numFmtId="0" fontId="234" fillId="0" borderId="0" xfId="0" applyFont="1" applyAlignment="1" applyProtection="1">
      <alignment vertical="center"/>
      <protection locked="0"/>
    </xf>
    <xf numFmtId="0" fontId="232" fillId="0" borderId="0" xfId="2821" applyNumberFormat="1" applyFont="1" applyFill="1" applyAlignment="1" applyProtection="1">
      <alignment vertical="center"/>
      <protection locked="0"/>
    </xf>
    <xf numFmtId="0" fontId="232" fillId="0" borderId="0" xfId="2821" applyNumberFormat="1" applyFont="1" applyFill="1" applyAlignment="1" applyProtection="1">
      <alignment horizontal="center" vertical="center"/>
      <protection locked="0"/>
    </xf>
    <xf numFmtId="165" fontId="232" fillId="0" borderId="0" xfId="2821" applyNumberFormat="1" applyFont="1" applyFill="1" applyAlignment="1" applyProtection="1">
      <alignment vertical="center"/>
      <protection locked="0"/>
    </xf>
    <xf numFmtId="165" fontId="232" fillId="0" borderId="51" xfId="2821" applyNumberFormat="1" applyFont="1" applyFill="1" applyBorder="1" applyAlignment="1" applyProtection="1">
      <alignment vertical="center"/>
      <protection locked="0"/>
    </xf>
    <xf numFmtId="165" fontId="232" fillId="0" borderId="18" xfId="2821" applyNumberFormat="1" applyFont="1" applyFill="1" applyBorder="1" applyAlignment="1" applyProtection="1">
      <alignment vertical="center"/>
      <protection locked="0"/>
    </xf>
    <xf numFmtId="166" fontId="255" fillId="56" borderId="0" xfId="0" applyNumberFormat="1" applyFont="1" applyFill="1" applyAlignment="1" applyProtection="1">
      <alignment vertical="center"/>
      <protection locked="0"/>
    </xf>
    <xf numFmtId="166" fontId="21" fillId="41" borderId="0" xfId="0" applyNumberFormat="1" applyFont="1" applyFill="1" applyAlignment="1" applyProtection="1">
      <alignment vertical="center"/>
      <protection locked="0"/>
    </xf>
    <xf numFmtId="166" fontId="21" fillId="41" borderId="51" xfId="0" applyNumberFormat="1" applyFont="1" applyFill="1" applyBorder="1" applyAlignment="1" applyProtection="1">
      <alignment vertical="center"/>
      <protection locked="0"/>
    </xf>
    <xf numFmtId="166" fontId="21" fillId="41" borderId="18" xfId="0" applyNumberFormat="1" applyFont="1" applyFill="1" applyBorder="1" applyAlignment="1" applyProtection="1">
      <alignment vertical="center"/>
      <protection locked="0"/>
    </xf>
    <xf numFmtId="0" fontId="21" fillId="0" borderId="0" xfId="0" applyFont="1" applyAlignment="1" applyProtection="1">
      <alignment vertical="center"/>
      <protection locked="0"/>
    </xf>
    <xf numFmtId="165" fontId="31" fillId="0" borderId="0" xfId="2821" applyNumberFormat="1" applyFont="1" applyFill="1" applyAlignment="1" applyProtection="1">
      <alignment vertical="center"/>
      <protection locked="0"/>
    </xf>
    <xf numFmtId="165" fontId="30" fillId="0" borderId="51" xfId="2821"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locked="0"/>
    </xf>
    <xf numFmtId="0" fontId="20" fillId="0" borderId="0" xfId="0" applyFont="1" applyAlignment="1" applyProtection="1">
      <alignment vertical="center"/>
      <protection locked="0"/>
    </xf>
    <xf numFmtId="0" fontId="233" fillId="0" borderId="0" xfId="0" applyFont="1" applyAlignment="1" applyProtection="1">
      <alignment vertical="center"/>
      <protection locked="0"/>
    </xf>
    <xf numFmtId="0" fontId="20" fillId="0" borderId="0" xfId="0" applyFont="1" applyProtection="1">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20" fillId="0" borderId="0" xfId="0" applyFont="1" applyAlignment="1" applyProtection="1">
      <alignment vertical="center"/>
      <protection hidden="1"/>
    </xf>
    <xf numFmtId="0" fontId="233" fillId="0" borderId="0" xfId="0" applyFont="1" applyAlignment="1" applyProtection="1">
      <alignment horizontal="left" vertical="center"/>
      <protection hidden="1"/>
    </xf>
    <xf numFmtId="0" fontId="233" fillId="0" borderId="0" xfId="0" applyFont="1" applyAlignment="1" applyProtection="1">
      <alignment vertical="center"/>
      <protection hidden="1"/>
    </xf>
    <xf numFmtId="166" fontId="233" fillId="0" borderId="0" xfId="0" applyNumberFormat="1" applyFont="1" applyAlignment="1" applyProtection="1">
      <alignment vertical="center"/>
      <protection hidden="1"/>
    </xf>
    <xf numFmtId="166" fontId="233" fillId="42" borderId="0" xfId="0" applyNumberFormat="1" applyFont="1" applyFill="1" applyAlignment="1" applyProtection="1">
      <alignment vertical="center"/>
      <protection hidden="1"/>
    </xf>
    <xf numFmtId="166" fontId="233" fillId="0" borderId="0" xfId="0" applyNumberFormat="1" applyFont="1" applyAlignment="1" applyProtection="1">
      <alignment horizontal="center" vertical="center"/>
      <protection hidden="1"/>
    </xf>
    <xf numFmtId="0" fontId="20" fillId="0" borderId="60" xfId="0" applyFont="1" applyBorder="1" applyAlignment="1" applyProtection="1">
      <alignment vertical="center"/>
      <protection hidden="1"/>
    </xf>
    <xf numFmtId="0" fontId="20" fillId="0" borderId="60" xfId="0" applyFont="1" applyBorder="1" applyAlignment="1" applyProtection="1">
      <alignment horizontal="center" vertical="center"/>
      <protection hidden="1"/>
    </xf>
    <xf numFmtId="0" fontId="278" fillId="0" borderId="0" xfId="0" applyFont="1" applyAlignment="1" applyProtection="1">
      <alignment vertical="center"/>
      <protection hidden="1"/>
    </xf>
    <xf numFmtId="0" fontId="278" fillId="0" borderId="0" xfId="0" applyFont="1" applyAlignment="1" applyProtection="1">
      <alignment horizontal="center" vertical="center"/>
      <protection hidden="1"/>
    </xf>
    <xf numFmtId="310" fontId="278" fillId="0" borderId="0" xfId="0" applyNumberFormat="1" applyFont="1" applyAlignment="1" applyProtection="1">
      <alignment vertical="center"/>
      <protection hidden="1"/>
    </xf>
    <xf numFmtId="310" fontId="278" fillId="42" borderId="0" xfId="0" applyNumberFormat="1" applyFont="1" applyFill="1" applyAlignment="1" applyProtection="1">
      <alignment vertical="center"/>
      <protection hidden="1"/>
    </xf>
    <xf numFmtId="0" fontId="233" fillId="0" borderId="0" xfId="0" applyFont="1" applyProtection="1">
      <protection hidden="1"/>
    </xf>
    <xf numFmtId="0" fontId="233" fillId="0" borderId="0" xfId="0" applyFont="1" applyAlignment="1" applyProtection="1">
      <alignment horizontal="center"/>
      <protection hidden="1"/>
    </xf>
    <xf numFmtId="310" fontId="233" fillId="0" borderId="0" xfId="0" applyNumberFormat="1" applyFont="1" applyProtection="1">
      <protection hidden="1"/>
    </xf>
    <xf numFmtId="0" fontId="20" fillId="0" borderId="0" xfId="0" applyFont="1" applyAlignment="1" applyProtection="1">
      <alignment horizontal="center" vertical="center"/>
      <protection hidden="1"/>
    </xf>
    <xf numFmtId="310" fontId="233" fillId="42" borderId="0" xfId="0" applyNumberFormat="1" applyFont="1" applyFill="1" applyProtection="1">
      <protection hidden="1"/>
    </xf>
    <xf numFmtId="331" fontId="278" fillId="42" borderId="0" xfId="0" applyNumberFormat="1" applyFont="1" applyFill="1" applyAlignment="1" applyProtection="1">
      <alignment vertical="center"/>
      <protection hidden="1"/>
    </xf>
    <xf numFmtId="331" fontId="278" fillId="0" borderId="0" xfId="0" applyNumberFormat="1" applyFont="1" applyAlignment="1" applyProtection="1">
      <alignment vertical="center"/>
      <protection hidden="1"/>
    </xf>
    <xf numFmtId="166" fontId="20" fillId="42" borderId="0" xfId="0" applyNumberFormat="1" applyFont="1" applyFill="1" applyAlignment="1" applyProtection="1">
      <alignment vertical="center"/>
      <protection hidden="1"/>
    </xf>
    <xf numFmtId="165" fontId="30" fillId="0" borderId="0" xfId="2821" applyNumberFormat="1" applyFont="1" applyFill="1" applyAlignment="1" applyProtection="1">
      <alignment vertical="center"/>
      <protection hidden="1"/>
    </xf>
    <xf numFmtId="165" fontId="232" fillId="0" borderId="0" xfId="2821" applyNumberFormat="1" applyFont="1" applyFill="1" applyAlignment="1" applyProtection="1">
      <alignment vertical="center"/>
      <protection hidden="1"/>
    </xf>
    <xf numFmtId="0" fontId="28" fillId="0" borderId="60" xfId="0" applyFont="1" applyBorder="1" applyAlignment="1" applyProtection="1">
      <alignment horizontal="center" vertical="center"/>
      <protection locked="0"/>
    </xf>
    <xf numFmtId="0" fontId="28" fillId="0" borderId="85"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9" fontId="10" fillId="0" borderId="0" xfId="2821" applyFont="1" applyFill="1" applyAlignment="1" applyProtection="1">
      <alignment vertical="center"/>
      <protection locked="0"/>
    </xf>
    <xf numFmtId="166" fontId="28" fillId="41" borderId="77" xfId="0" applyNumberFormat="1" applyFont="1" applyFill="1" applyBorder="1" applyAlignment="1" applyProtection="1">
      <alignment vertical="center"/>
      <protection locked="0"/>
    </xf>
    <xf numFmtId="166" fontId="10" fillId="41" borderId="51" xfId="0" applyNumberFormat="1" applyFont="1" applyFill="1" applyBorder="1" applyAlignment="1" applyProtection="1">
      <alignment vertical="center"/>
      <protection locked="0"/>
    </xf>
    <xf numFmtId="166" fontId="10" fillId="41" borderId="0" xfId="0" applyNumberFormat="1" applyFont="1" applyFill="1" applyAlignment="1" applyProtection="1">
      <alignment vertical="center"/>
      <protection locked="0"/>
    </xf>
    <xf numFmtId="166" fontId="10" fillId="41" borderId="53" xfId="0" applyNumberFormat="1" applyFont="1" applyFill="1" applyBorder="1" applyAlignment="1" applyProtection="1">
      <alignment vertical="center"/>
      <protection locked="0"/>
    </xf>
    <xf numFmtId="166" fontId="28" fillId="56" borderId="77" xfId="0" applyNumberFormat="1" applyFont="1" applyFill="1" applyBorder="1" applyAlignment="1" applyProtection="1">
      <alignment vertical="center"/>
      <protection locked="0"/>
    </xf>
    <xf numFmtId="166" fontId="10" fillId="56" borderId="51" xfId="0" applyNumberFormat="1" applyFont="1" applyFill="1" applyBorder="1" applyAlignment="1" applyProtection="1">
      <alignment vertical="center"/>
      <protection locked="0"/>
    </xf>
    <xf numFmtId="166" fontId="10" fillId="56" borderId="0" xfId="0" applyNumberFormat="1" applyFont="1" applyFill="1" applyAlignment="1" applyProtection="1">
      <alignment vertical="center"/>
      <protection locked="0"/>
    </xf>
    <xf numFmtId="166" fontId="10" fillId="56" borderId="53" xfId="0" applyNumberFormat="1" applyFont="1" applyFill="1" applyBorder="1" applyAlignment="1" applyProtection="1">
      <alignment vertical="center"/>
      <protection locked="0"/>
    </xf>
    <xf numFmtId="0" fontId="233" fillId="0" borderId="0" xfId="0" applyFont="1" applyAlignment="1" applyProtection="1">
      <alignment horizontal="center" vertical="center"/>
      <protection hidden="1"/>
    </xf>
    <xf numFmtId="166" fontId="256" fillId="56" borderId="0" xfId="0" applyNumberFormat="1" applyFont="1" applyFill="1" applyAlignment="1" applyProtection="1">
      <alignment vertical="center"/>
      <protection locked="0"/>
    </xf>
    <xf numFmtId="166" fontId="20" fillId="41" borderId="0" xfId="0" applyNumberFormat="1" applyFont="1" applyFill="1" applyAlignment="1" applyProtection="1">
      <alignment vertical="center"/>
      <protection locked="0"/>
    </xf>
    <xf numFmtId="166" fontId="20" fillId="41" borderId="51" xfId="0" applyNumberFormat="1" applyFont="1" applyFill="1" applyBorder="1" applyAlignment="1" applyProtection="1">
      <alignment vertical="center"/>
      <protection locked="0"/>
    </xf>
    <xf numFmtId="166" fontId="20" fillId="41" borderId="18" xfId="0"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hidden="1"/>
    </xf>
    <xf numFmtId="10" fontId="10" fillId="0" borderId="0" xfId="2821" applyNumberFormat="1" applyFont="1" applyFill="1" applyAlignment="1" applyProtection="1">
      <alignment vertical="center"/>
      <protection locked="0"/>
    </xf>
    <xf numFmtId="166" fontId="28" fillId="56" borderId="0" xfId="0" applyNumberFormat="1" applyFont="1" applyFill="1" applyAlignment="1" applyProtection="1">
      <alignment vertical="center"/>
      <protection locked="0"/>
    </xf>
    <xf numFmtId="166" fontId="28" fillId="56" borderId="53" xfId="0" applyNumberFormat="1" applyFont="1" applyFill="1" applyBorder="1" applyAlignment="1" applyProtection="1">
      <alignment vertical="center"/>
      <protection locked="0"/>
    </xf>
    <xf numFmtId="0" fontId="10" fillId="0" borderId="0" xfId="0" applyFont="1" applyAlignment="1" applyProtection="1">
      <alignment vertical="center"/>
      <protection locked="0"/>
    </xf>
    <xf numFmtId="10" fontId="18" fillId="0" borderId="0" xfId="0" applyNumberFormat="1" applyFont="1" applyAlignment="1" applyProtection="1">
      <alignment vertical="center"/>
      <protection locked="0"/>
    </xf>
    <xf numFmtId="9" fontId="18" fillId="0" borderId="0" xfId="0" applyNumberFormat="1" applyFont="1" applyAlignment="1" applyProtection="1">
      <alignment vertical="center"/>
      <protection locked="0"/>
    </xf>
    <xf numFmtId="0" fontId="18" fillId="0" borderId="0" xfId="0" applyFont="1" applyAlignment="1" applyProtection="1">
      <alignment horizontal="center"/>
      <protection locked="0"/>
    </xf>
    <xf numFmtId="0" fontId="18" fillId="0" borderId="0" xfId="0" applyFont="1" applyAlignment="1" applyProtection="1">
      <alignment wrapText="1"/>
      <protection locked="0"/>
    </xf>
    <xf numFmtId="0" fontId="22" fillId="0" borderId="0" xfId="0" applyFont="1" applyProtection="1">
      <protection locked="0"/>
    </xf>
    <xf numFmtId="0" fontId="19" fillId="0" borderId="0" xfId="0" applyFont="1" applyProtection="1">
      <protection locked="0"/>
    </xf>
    <xf numFmtId="0" fontId="21" fillId="0" borderId="0" xfId="0" applyFont="1" applyAlignment="1" applyProtection="1">
      <alignment horizontal="center"/>
      <protection locked="0"/>
    </xf>
    <xf numFmtId="0" fontId="24" fillId="0" borderId="60" xfId="0" applyFont="1" applyBorder="1" applyAlignment="1" applyProtection="1">
      <alignment horizontal="center" vertical="center"/>
      <protection locked="0"/>
    </xf>
    <xf numFmtId="0" fontId="21" fillId="0" borderId="60" xfId="0" applyFont="1" applyBorder="1" applyAlignment="1" applyProtection="1">
      <alignment horizontal="center" vertical="center"/>
      <protection locked="0"/>
    </xf>
    <xf numFmtId="165" fontId="30" fillId="0" borderId="0" xfId="2821" applyNumberFormat="1" applyFont="1" applyFill="1" applyAlignment="1" applyProtection="1">
      <alignment horizontal="center" vertical="center"/>
      <protection locked="0"/>
    </xf>
    <xf numFmtId="165" fontId="31" fillId="0" borderId="0" xfId="2821" applyNumberFormat="1" applyFont="1" applyFill="1" applyAlignment="1" applyProtection="1">
      <alignment vertical="top"/>
      <protection locked="0"/>
    </xf>
    <xf numFmtId="165" fontId="55" fillId="0" borderId="0" xfId="2821" applyNumberFormat="1" applyFont="1" applyFill="1" applyAlignment="1" applyProtection="1">
      <alignment vertical="top"/>
      <protection locked="0"/>
    </xf>
    <xf numFmtId="165" fontId="55" fillId="0" borderId="51" xfId="2821" applyNumberFormat="1" applyFont="1" applyFill="1" applyBorder="1" applyAlignment="1" applyProtection="1">
      <alignment vertical="top"/>
      <protection locked="0"/>
    </xf>
    <xf numFmtId="166" fontId="31" fillId="0" borderId="0" xfId="2821" applyNumberFormat="1" applyFont="1" applyFill="1" applyAlignment="1" applyProtection="1">
      <alignment vertical="top"/>
      <protection locked="0"/>
    </xf>
    <xf numFmtId="165" fontId="55" fillId="0" borderId="18" xfId="2821" applyNumberFormat="1" applyFont="1" applyFill="1" applyBorder="1" applyAlignment="1" applyProtection="1">
      <alignment vertical="top"/>
      <protection locked="0"/>
    </xf>
    <xf numFmtId="165" fontId="30" fillId="0" borderId="0" xfId="2821" applyNumberFormat="1" applyFont="1" applyFill="1" applyAlignment="1" applyProtection="1">
      <alignment vertical="top"/>
      <protection locked="0"/>
    </xf>
    <xf numFmtId="0" fontId="21" fillId="41" borderId="0" xfId="0" applyFont="1" applyFill="1" applyAlignment="1" applyProtection="1">
      <alignment vertical="center"/>
      <protection locked="0"/>
    </xf>
    <xf numFmtId="0" fontId="20" fillId="41" borderId="0" xfId="0" applyFont="1" applyFill="1" applyAlignment="1" applyProtection="1">
      <alignment horizontal="center" vertical="center"/>
      <protection locked="0"/>
    </xf>
    <xf numFmtId="166" fontId="255" fillId="56" borderId="0" xfId="0" applyNumberFormat="1" applyFont="1" applyFill="1" applyAlignment="1" applyProtection="1">
      <alignment vertical="top"/>
      <protection locked="0"/>
    </xf>
    <xf numFmtId="166" fontId="28" fillId="41" borderId="0" xfId="0" applyNumberFormat="1" applyFont="1" applyFill="1" applyAlignment="1" applyProtection="1">
      <alignment vertical="top"/>
      <protection locked="0"/>
    </xf>
    <xf numFmtId="166" fontId="28" fillId="41" borderId="51" xfId="0" applyNumberFormat="1" applyFont="1" applyFill="1" applyBorder="1" applyAlignment="1" applyProtection="1">
      <alignment vertical="top"/>
      <protection locked="0"/>
    </xf>
    <xf numFmtId="166" fontId="28" fillId="41" borderId="18" xfId="0" applyNumberFormat="1" applyFont="1" applyFill="1" applyBorder="1" applyAlignment="1" applyProtection="1">
      <alignment vertical="top"/>
      <protection locked="0"/>
    </xf>
    <xf numFmtId="0" fontId="21" fillId="0" borderId="0" xfId="0" applyFont="1" applyAlignment="1" applyProtection="1">
      <alignment vertical="top"/>
      <protection locked="0"/>
    </xf>
    <xf numFmtId="166" fontId="10" fillId="41" borderId="51" xfId="0" applyNumberFormat="1" applyFont="1" applyFill="1" applyBorder="1" applyAlignment="1" applyProtection="1">
      <alignment vertical="top"/>
      <protection locked="0"/>
    </xf>
    <xf numFmtId="166" fontId="10" fillId="41" borderId="18" xfId="0" applyNumberFormat="1" applyFont="1" applyFill="1" applyBorder="1" applyAlignment="1" applyProtection="1">
      <alignment vertical="top"/>
      <protection locked="0"/>
    </xf>
    <xf numFmtId="10" fontId="18" fillId="0" borderId="0" xfId="0" applyNumberFormat="1" applyFont="1" applyProtection="1">
      <protection locked="0"/>
    </xf>
    <xf numFmtId="9" fontId="18" fillId="0" borderId="0" xfId="0" applyNumberFormat="1" applyFont="1" applyProtection="1">
      <protection locked="0"/>
    </xf>
    <xf numFmtId="0" fontId="20" fillId="0" borderId="0" xfId="0" applyFont="1" applyProtection="1">
      <protection hidden="1"/>
    </xf>
    <xf numFmtId="0" fontId="20" fillId="0" borderId="0" xfId="0" applyFont="1" applyAlignment="1" applyProtection="1">
      <alignment horizontal="center"/>
      <protection hidden="1"/>
    </xf>
    <xf numFmtId="0" fontId="21" fillId="0" borderId="7" xfId="0" applyFont="1" applyBorder="1" applyAlignment="1" applyProtection="1">
      <alignment horizontal="center"/>
      <protection hidden="1"/>
    </xf>
    <xf numFmtId="165" fontId="30" fillId="0" borderId="7" xfId="2821" applyNumberFormat="1" applyFont="1" applyFill="1" applyBorder="1" applyAlignment="1" applyProtection="1">
      <alignment vertical="center"/>
      <protection hidden="1"/>
    </xf>
    <xf numFmtId="0" fontId="20" fillId="0" borderId="7" xfId="0" applyFont="1" applyBorder="1" applyAlignment="1" applyProtection="1">
      <alignment vertical="center"/>
      <protection hidden="1"/>
    </xf>
    <xf numFmtId="0" fontId="20" fillId="0" borderId="7" xfId="0" applyFont="1" applyBorder="1" applyProtection="1">
      <protection hidden="1"/>
    </xf>
    <xf numFmtId="167" fontId="28" fillId="41" borderId="77" xfId="0" applyNumberFormat="1" applyFont="1" applyFill="1" applyBorder="1" applyAlignment="1" applyProtection="1">
      <alignment vertical="center"/>
      <protection locked="0"/>
    </xf>
    <xf numFmtId="165" fontId="10" fillId="41" borderId="77"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vertical="center"/>
      <protection locked="0"/>
    </xf>
    <xf numFmtId="165" fontId="55" fillId="0" borderId="51" xfId="2821" applyNumberFormat="1" applyFont="1" applyFill="1" applyBorder="1" applyAlignment="1" applyProtection="1">
      <alignment vertical="center"/>
      <protection locked="0"/>
    </xf>
    <xf numFmtId="165" fontId="55" fillId="0" borderId="53" xfId="2821" applyNumberFormat="1" applyFont="1" applyFill="1" applyBorder="1" applyAlignment="1" applyProtection="1">
      <alignment horizontal="right" vertical="center"/>
      <protection locked="0"/>
    </xf>
    <xf numFmtId="167" fontId="10" fillId="41" borderId="0" xfId="0" applyNumberFormat="1" applyFont="1" applyFill="1" applyAlignment="1" applyProtection="1">
      <alignment vertical="center"/>
      <protection locked="0"/>
    </xf>
    <xf numFmtId="167" fontId="10" fillId="41" borderId="53" xfId="0" applyNumberFormat="1" applyFont="1" applyFill="1" applyBorder="1" applyAlignment="1" applyProtection="1">
      <alignment vertical="center"/>
      <protection locked="0"/>
    </xf>
    <xf numFmtId="0" fontId="20" fillId="0" borderId="0" xfId="2821" applyNumberFormat="1" applyFont="1" applyFill="1" applyBorder="1" applyAlignment="1" applyProtection="1">
      <alignment vertical="center"/>
      <protection locked="0"/>
    </xf>
    <xf numFmtId="0" fontId="20" fillId="0" borderId="0" xfId="2821" applyNumberFormat="1" applyFont="1" applyBorder="1" applyAlignment="1" applyProtection="1">
      <alignment vertical="center"/>
      <protection locked="0"/>
    </xf>
    <xf numFmtId="9" fontId="10" fillId="0" borderId="0" xfId="2821" applyFont="1" applyFill="1" applyBorder="1" applyAlignment="1" applyProtection="1">
      <alignment vertical="center"/>
      <protection locked="0"/>
    </xf>
    <xf numFmtId="166" fontId="28" fillId="41" borderId="0" xfId="0" applyNumberFormat="1" applyFont="1" applyFill="1" applyAlignment="1" applyProtection="1">
      <alignment vertical="center"/>
      <protection locked="0"/>
    </xf>
    <xf numFmtId="166" fontId="28" fillId="41" borderId="53" xfId="0" applyNumberFormat="1" applyFont="1" applyFill="1" applyBorder="1" applyAlignment="1" applyProtection="1">
      <alignment vertical="center"/>
      <protection locked="0"/>
    </xf>
    <xf numFmtId="0" fontId="28" fillId="0" borderId="0" xfId="0" applyFont="1" applyAlignment="1" applyProtection="1">
      <alignment vertical="center"/>
      <protection locked="0"/>
    </xf>
    <xf numFmtId="166" fontId="10" fillId="41" borderId="77" xfId="0" applyNumberFormat="1" applyFont="1" applyFill="1" applyBorder="1" applyAlignment="1" applyProtection="1">
      <alignment vertical="center"/>
      <protection locked="0"/>
    </xf>
    <xf numFmtId="166" fontId="28" fillId="41" borderId="51" xfId="0" applyNumberFormat="1" applyFont="1" applyFill="1" applyBorder="1" applyAlignment="1" applyProtection="1">
      <alignment vertical="center"/>
      <protection locked="0"/>
    </xf>
    <xf numFmtId="0" fontId="18" fillId="0" borderId="0" xfId="0" applyFont="1" applyAlignment="1" applyProtection="1">
      <alignment vertical="center"/>
      <protection hidden="1"/>
    </xf>
    <xf numFmtId="0" fontId="18" fillId="0" borderId="0" xfId="0" applyFont="1" applyAlignment="1" applyProtection="1">
      <alignment horizontal="center" vertical="center"/>
      <protection hidden="1"/>
    </xf>
    <xf numFmtId="0" fontId="334" fillId="0" borderId="60" xfId="0" applyFont="1" applyBorder="1" applyAlignment="1" applyProtection="1">
      <alignment horizontal="center" vertical="center"/>
      <protection locked="0"/>
    </xf>
    <xf numFmtId="165" fontId="336" fillId="0" borderId="0" xfId="2821" applyNumberFormat="1" applyFont="1" applyFill="1" applyAlignment="1" applyProtection="1">
      <alignment vertical="center"/>
      <protection locked="0"/>
    </xf>
    <xf numFmtId="166" fontId="336" fillId="0" borderId="0" xfId="2821" applyNumberFormat="1" applyFont="1" applyFill="1" applyAlignment="1" applyProtection="1">
      <alignment vertical="top"/>
      <protection locked="0"/>
    </xf>
    <xf numFmtId="165" fontId="336" fillId="0" borderId="0" xfId="2821" applyNumberFormat="1" applyFont="1" applyFill="1" applyAlignment="1" applyProtection="1">
      <alignment vertical="top"/>
      <protection locked="0"/>
    </xf>
    <xf numFmtId="165" fontId="232" fillId="0" borderId="0" xfId="2821" applyNumberFormat="1" applyFont="1" applyFill="1" applyAlignment="1" applyProtection="1">
      <alignment vertical="top"/>
      <protection locked="0"/>
    </xf>
    <xf numFmtId="0" fontId="234" fillId="0" borderId="0" xfId="0" applyFont="1" applyAlignment="1" applyProtection="1">
      <alignment vertical="top"/>
      <protection locked="0"/>
    </xf>
    <xf numFmtId="165" fontId="55" fillId="0" borderId="0" xfId="2821" applyNumberFormat="1" applyFont="1" applyFill="1" applyAlignment="1" applyProtection="1">
      <alignment vertical="center"/>
      <protection locked="0"/>
    </xf>
    <xf numFmtId="166" fontId="336" fillId="0" borderId="0" xfId="2821" applyNumberFormat="1" applyFont="1" applyFill="1" applyAlignment="1" applyProtection="1">
      <alignment vertical="center"/>
      <protection locked="0"/>
    </xf>
    <xf numFmtId="165" fontId="55" fillId="0" borderId="18" xfId="2821" applyNumberFormat="1" applyFont="1" applyFill="1" applyBorder="1" applyAlignment="1" applyProtection="1">
      <alignment vertical="center"/>
      <protection locked="0"/>
    </xf>
    <xf numFmtId="166" fontId="28" fillId="41" borderId="18" xfId="0" applyNumberFormat="1" applyFont="1" applyFill="1" applyBorder="1" applyAlignment="1" applyProtection="1">
      <alignment vertical="center"/>
      <protection locked="0"/>
    </xf>
    <xf numFmtId="166" fontId="10" fillId="41" borderId="18" xfId="0" applyNumberFormat="1" applyFont="1" applyFill="1" applyBorder="1" applyAlignment="1" applyProtection="1">
      <alignment vertical="center"/>
      <protection locked="0"/>
    </xf>
    <xf numFmtId="0" fontId="21" fillId="0" borderId="7" xfId="0" applyFont="1" applyBorder="1" applyAlignment="1" applyProtection="1">
      <alignment vertical="center"/>
      <protection hidden="1"/>
    </xf>
    <xf numFmtId="0" fontId="18" fillId="0" borderId="0" xfId="0" applyFont="1" applyProtection="1">
      <protection hidden="1"/>
    </xf>
    <xf numFmtId="0" fontId="18" fillId="0" borderId="0" xfId="0" applyFont="1" applyAlignment="1" applyProtection="1">
      <alignment horizontal="center"/>
      <protection hidden="1"/>
    </xf>
    <xf numFmtId="167" fontId="28" fillId="41" borderId="53" xfId="0" applyNumberFormat="1" applyFont="1" applyFill="1" applyBorder="1" applyAlignment="1" applyProtection="1">
      <alignment vertical="center"/>
      <protection locked="0"/>
    </xf>
    <xf numFmtId="165" fontId="10" fillId="0" borderId="0" xfId="2821" applyNumberFormat="1" applyFont="1" applyFill="1" applyBorder="1" applyAlignment="1" applyProtection="1">
      <alignment vertical="center"/>
      <protection locked="0"/>
    </xf>
    <xf numFmtId="165" fontId="10" fillId="41" borderId="87" xfId="2821" applyNumberFormat="1" applyFont="1" applyFill="1" applyBorder="1" applyAlignment="1" applyProtection="1">
      <alignment vertical="center"/>
      <protection locked="0"/>
    </xf>
    <xf numFmtId="166" fontId="28" fillId="41" borderId="70" xfId="0" applyNumberFormat="1" applyFont="1" applyFill="1" applyBorder="1" applyAlignment="1" applyProtection="1">
      <alignment vertical="center"/>
      <protection locked="0"/>
    </xf>
    <xf numFmtId="166" fontId="28" fillId="41" borderId="87" xfId="0" applyNumberFormat="1" applyFont="1" applyFill="1" applyBorder="1" applyAlignment="1" applyProtection="1">
      <alignment vertical="center"/>
      <protection locked="0"/>
    </xf>
    <xf numFmtId="0" fontId="20" fillId="0" borderId="0" xfId="2821" applyNumberFormat="1" applyFont="1" applyFill="1" applyAlignment="1" applyProtection="1">
      <alignment vertical="center"/>
      <protection locked="0"/>
    </xf>
    <xf numFmtId="165" fontId="31" fillId="0" borderId="0" xfId="2821" applyNumberFormat="1" applyFont="1" applyFill="1" applyBorder="1" applyAlignment="1" applyProtection="1">
      <alignment vertical="center"/>
      <protection locked="0"/>
    </xf>
    <xf numFmtId="165" fontId="30" fillId="0" borderId="0" xfId="2821" applyNumberFormat="1" applyFont="1" applyFill="1" applyBorder="1" applyAlignment="1" applyProtection="1">
      <alignment vertical="center"/>
      <protection locked="0"/>
    </xf>
    <xf numFmtId="0" fontId="30" fillId="0" borderId="0" xfId="2821" applyNumberFormat="1" applyFont="1" applyFill="1" applyBorder="1" applyAlignment="1" applyProtection="1">
      <alignment vertical="center"/>
      <protection locked="0"/>
    </xf>
    <xf numFmtId="310" fontId="233" fillId="0" borderId="0" xfId="0" applyNumberFormat="1" applyFont="1" applyAlignment="1" applyProtection="1">
      <alignment vertical="center"/>
      <protection hidden="1"/>
    </xf>
    <xf numFmtId="310" fontId="233" fillId="42" borderId="0" xfId="0" applyNumberFormat="1" applyFont="1" applyFill="1" applyAlignment="1" applyProtection="1">
      <alignment vertical="center"/>
      <protection hidden="1"/>
    </xf>
    <xf numFmtId="310" fontId="233" fillId="68" borderId="0" xfId="0" applyNumberFormat="1" applyFont="1" applyFill="1" applyAlignment="1" applyProtection="1">
      <alignment vertical="center"/>
      <protection hidden="1"/>
    </xf>
    <xf numFmtId="0" fontId="21" fillId="0" borderId="7" xfId="0" applyFont="1" applyBorder="1" applyAlignment="1" applyProtection="1">
      <alignment horizontal="center" vertical="center"/>
      <protection hidden="1"/>
    </xf>
    <xf numFmtId="0" fontId="233" fillId="0" borderId="0" xfId="0" applyFont="1" applyAlignment="1" applyProtection="1">
      <alignment horizontal="center" vertical="center" wrapText="1"/>
      <protection hidden="1"/>
    </xf>
    <xf numFmtId="0" fontId="21" fillId="0" borderId="0" xfId="0" applyFont="1" applyAlignment="1" applyProtection="1">
      <alignment horizontal="center" vertical="center"/>
      <protection hidden="1"/>
    </xf>
    <xf numFmtId="0" fontId="21" fillId="0" borderId="18" xfId="0" applyFont="1" applyBorder="1" applyAlignment="1" applyProtection="1">
      <alignment horizontal="center" vertical="center"/>
      <protection hidden="1"/>
    </xf>
    <xf numFmtId="0" fontId="20" fillId="0" borderId="18" xfId="0" applyFont="1" applyBorder="1" applyAlignment="1" applyProtection="1">
      <alignment vertical="center"/>
      <protection hidden="1"/>
    </xf>
    <xf numFmtId="166" fontId="30" fillId="42" borderId="0" xfId="0" applyNumberFormat="1" applyFont="1" applyFill="1" applyAlignment="1" applyProtection="1">
      <alignment vertical="center"/>
      <protection hidden="1"/>
    </xf>
    <xf numFmtId="165" fontId="30" fillId="0" borderId="0" xfId="2821" applyNumberFormat="1" applyFont="1" applyFill="1" applyBorder="1" applyAlignment="1" applyProtection="1">
      <alignment vertical="center"/>
      <protection hidden="1"/>
    </xf>
    <xf numFmtId="0" fontId="24" fillId="0" borderId="80" xfId="0" applyFont="1" applyBorder="1" applyAlignment="1" applyProtection="1">
      <alignment horizontal="center" vertical="center"/>
      <protection locked="0"/>
    </xf>
    <xf numFmtId="0" fontId="21" fillId="0" borderId="80" xfId="0" applyFont="1" applyBorder="1" applyAlignment="1" applyProtection="1">
      <alignment horizontal="center" vertical="center"/>
      <protection locked="0"/>
    </xf>
    <xf numFmtId="0" fontId="24" fillId="0" borderId="81" xfId="0" applyFont="1" applyBorder="1" applyAlignment="1" applyProtection="1">
      <alignment horizontal="center" vertical="center"/>
      <protection locked="0"/>
    </xf>
    <xf numFmtId="166" fontId="256" fillId="56" borderId="7" xfId="0" applyNumberFormat="1" applyFont="1" applyFill="1" applyBorder="1" applyAlignment="1" applyProtection="1">
      <alignment vertical="center"/>
      <protection locked="0"/>
    </xf>
    <xf numFmtId="165" fontId="31" fillId="0" borderId="7" xfId="2821" applyNumberFormat="1" applyFont="1" applyFill="1" applyBorder="1" applyAlignment="1" applyProtection="1">
      <alignment vertical="center"/>
      <protection locked="0"/>
    </xf>
    <xf numFmtId="165" fontId="30" fillId="68" borderId="0" xfId="2821" applyNumberFormat="1" applyFont="1" applyFill="1" applyBorder="1" applyAlignment="1" applyProtection="1">
      <alignment vertical="center"/>
      <protection locked="0"/>
    </xf>
    <xf numFmtId="0" fontId="28" fillId="0" borderId="7" xfId="0" applyFont="1" applyBorder="1" applyAlignment="1" applyProtection="1">
      <alignment vertical="center"/>
      <protection hidden="1"/>
    </xf>
    <xf numFmtId="0" fontId="28" fillId="0" borderId="0" xfId="0" applyFont="1" applyAlignment="1" applyProtection="1">
      <alignment vertical="center" wrapText="1"/>
      <protection hidden="1"/>
    </xf>
    <xf numFmtId="0" fontId="28" fillId="0" borderId="18" xfId="0" applyFont="1" applyBorder="1" applyAlignment="1" applyProtection="1">
      <alignment vertical="center"/>
      <protection hidden="1"/>
    </xf>
    <xf numFmtId="165" fontId="30" fillId="68" borderId="0" xfId="2821" applyNumberFormat="1" applyFont="1" applyFill="1" applyBorder="1" applyAlignment="1" applyProtection="1">
      <alignment vertical="center"/>
      <protection hidden="1"/>
    </xf>
    <xf numFmtId="164" fontId="21" fillId="27" borderId="0" xfId="0" applyNumberFormat="1" applyFont="1" applyFill="1" applyAlignment="1" applyProtection="1">
      <alignment vertical="center"/>
      <protection hidden="1"/>
    </xf>
    <xf numFmtId="0" fontId="21" fillId="27" borderId="0" xfId="0" applyFont="1" applyFill="1" applyAlignment="1" applyProtection="1">
      <alignment vertical="center"/>
      <protection hidden="1"/>
    </xf>
    <xf numFmtId="0" fontId="20" fillId="42" borderId="0" xfId="0" applyFont="1" applyFill="1" applyAlignment="1" applyProtection="1">
      <alignment vertical="center"/>
      <protection hidden="1"/>
    </xf>
    <xf numFmtId="9" fontId="28" fillId="0" borderId="0" xfId="2821" applyFont="1" applyFill="1" applyBorder="1" applyAlignment="1" applyProtection="1">
      <alignment horizontal="center" vertical="center"/>
      <protection locked="0"/>
    </xf>
    <xf numFmtId="0" fontId="285" fillId="0" borderId="0" xfId="0" applyFont="1" applyAlignment="1" applyProtection="1">
      <alignment vertical="center"/>
      <protection locked="0"/>
    </xf>
    <xf numFmtId="0" fontId="0" fillId="0" borderId="0" xfId="0" applyAlignment="1" applyProtection="1">
      <alignment vertical="center"/>
      <protection locked="0"/>
    </xf>
    <xf numFmtId="166" fontId="10" fillId="68" borderId="18" xfId="0" applyNumberFormat="1" applyFont="1" applyFill="1" applyBorder="1" applyAlignment="1" applyProtection="1">
      <alignment vertical="center"/>
      <protection locked="0"/>
    </xf>
    <xf numFmtId="166" fontId="10" fillId="68" borderId="0" xfId="0" applyNumberFormat="1" applyFont="1" applyFill="1" applyAlignment="1" applyProtection="1">
      <alignment vertical="center"/>
      <protection locked="0"/>
    </xf>
    <xf numFmtId="166" fontId="28" fillId="68" borderId="50" xfId="0" applyNumberFormat="1" applyFont="1" applyFill="1" applyBorder="1" applyAlignment="1" applyProtection="1">
      <alignment vertical="center"/>
      <protection locked="0"/>
    </xf>
    <xf numFmtId="0" fontId="28" fillId="0" borderId="7" xfId="0" applyFont="1" applyBorder="1" applyAlignment="1" applyProtection="1">
      <alignment horizontal="center" vertical="center"/>
      <protection hidden="1"/>
    </xf>
    <xf numFmtId="0" fontId="28" fillId="0" borderId="18" xfId="0" applyFont="1" applyBorder="1" applyAlignment="1" applyProtection="1">
      <alignment horizontal="center" vertical="center"/>
      <protection hidden="1"/>
    </xf>
    <xf numFmtId="0" fontId="19" fillId="0" borderId="0" xfId="0" applyFont="1" applyAlignment="1" applyProtection="1">
      <alignment vertical="center"/>
      <protection locked="0"/>
    </xf>
    <xf numFmtId="166" fontId="255" fillId="67" borderId="0" xfId="0" applyNumberFormat="1" applyFont="1" applyFill="1" applyAlignment="1" applyProtection="1">
      <alignment vertical="center"/>
      <protection locked="0"/>
    </xf>
    <xf numFmtId="166" fontId="21" fillId="67" borderId="0" xfId="0" applyNumberFormat="1" applyFont="1" applyFill="1" applyAlignment="1" applyProtection="1">
      <alignment vertical="center"/>
      <protection locked="0"/>
    </xf>
    <xf numFmtId="166" fontId="21" fillId="67" borderId="51" xfId="0" applyNumberFormat="1" applyFont="1" applyFill="1" applyBorder="1" applyAlignment="1" applyProtection="1">
      <alignment vertical="center"/>
      <protection locked="0"/>
    </xf>
    <xf numFmtId="166" fontId="21" fillId="67" borderId="18" xfId="0" applyNumberFormat="1" applyFont="1" applyFill="1" applyBorder="1" applyAlignment="1" applyProtection="1">
      <alignment vertical="center"/>
      <protection locked="0"/>
    </xf>
    <xf numFmtId="166" fontId="21" fillId="56" borderId="79" xfId="0" applyNumberFormat="1" applyFont="1" applyFill="1" applyBorder="1" applyAlignment="1" applyProtection="1">
      <alignment vertical="center"/>
      <protection locked="0"/>
    </xf>
    <xf numFmtId="166" fontId="255" fillId="56" borderId="78" xfId="0" applyNumberFormat="1" applyFont="1" applyFill="1" applyBorder="1" applyAlignment="1" applyProtection="1">
      <alignment vertical="center"/>
      <protection locked="0"/>
    </xf>
    <xf numFmtId="310" fontId="233" fillId="64" borderId="0" xfId="0" applyNumberFormat="1" applyFont="1" applyFill="1" applyAlignment="1" applyProtection="1">
      <alignment vertical="center"/>
      <protection hidden="1"/>
    </xf>
    <xf numFmtId="0" fontId="233" fillId="0" borderId="7" xfId="0" applyFont="1" applyBorder="1" applyAlignment="1" applyProtection="1">
      <alignment vertical="center"/>
      <protection hidden="1"/>
    </xf>
    <xf numFmtId="0" fontId="233" fillId="0" borderId="18" xfId="0" applyFont="1" applyBorder="1" applyAlignment="1" applyProtection="1">
      <alignment vertical="center"/>
      <protection hidden="1"/>
    </xf>
    <xf numFmtId="348" fontId="20" fillId="0" borderId="0" xfId="0" applyNumberFormat="1" applyFont="1" applyAlignment="1" applyProtection="1">
      <alignment vertical="center"/>
      <protection hidden="1"/>
    </xf>
    <xf numFmtId="348" fontId="233" fillId="0" borderId="0" xfId="0" applyNumberFormat="1" applyFont="1" applyAlignment="1" applyProtection="1">
      <alignment vertical="center"/>
      <protection hidden="1"/>
    </xf>
    <xf numFmtId="348" fontId="278" fillId="0" borderId="0" xfId="0" applyNumberFormat="1" applyFont="1" applyAlignment="1" applyProtection="1">
      <alignment vertical="center"/>
      <protection hidden="1"/>
    </xf>
    <xf numFmtId="348" fontId="233" fillId="0" borderId="0" xfId="0" applyNumberFormat="1" applyFont="1" applyProtection="1">
      <protection hidden="1"/>
    </xf>
    <xf numFmtId="0" fontId="30" fillId="0" borderId="0" xfId="2821" applyNumberFormat="1" applyFont="1" applyFill="1" applyAlignment="1" applyProtection="1">
      <alignment vertical="center"/>
      <protection hidden="1"/>
    </xf>
    <xf numFmtId="0" fontId="30" fillId="0" borderId="18" xfId="2821" applyNumberFormat="1" applyFont="1" applyFill="1" applyBorder="1" applyAlignment="1" applyProtection="1">
      <alignment vertical="center"/>
      <protection hidden="1"/>
    </xf>
    <xf numFmtId="0" fontId="232" fillId="0" borderId="0" xfId="2821" applyNumberFormat="1" applyFont="1" applyFill="1" applyAlignment="1" applyProtection="1">
      <alignment vertical="center"/>
      <protection hidden="1"/>
    </xf>
    <xf numFmtId="0" fontId="232" fillId="0" borderId="18" xfId="2821" applyNumberFormat="1" applyFont="1" applyFill="1" applyBorder="1" applyAlignment="1" applyProtection="1">
      <alignment vertical="center"/>
      <protection hidden="1"/>
    </xf>
    <xf numFmtId="310" fontId="20" fillId="0" borderId="0" xfId="0" applyNumberFormat="1" applyFont="1" applyAlignment="1" applyProtection="1">
      <alignment vertical="center"/>
      <protection hidden="1"/>
    </xf>
    <xf numFmtId="310" fontId="233" fillId="0" borderId="0" xfId="0" applyNumberFormat="1" applyFont="1" applyAlignment="1" applyProtection="1">
      <alignment horizontal="left" vertical="center"/>
      <protection hidden="1"/>
    </xf>
    <xf numFmtId="310" fontId="233" fillId="0" borderId="0" xfId="0" applyNumberFormat="1" applyFont="1" applyAlignment="1" applyProtection="1">
      <alignment horizontal="center" vertical="center"/>
      <protection hidden="1"/>
    </xf>
    <xf numFmtId="310" fontId="20" fillId="0" borderId="60" xfId="0" applyNumberFormat="1" applyFont="1" applyBorder="1" applyAlignment="1" applyProtection="1">
      <alignment vertical="center"/>
      <protection hidden="1"/>
    </xf>
    <xf numFmtId="310" fontId="20" fillId="0" borderId="60" xfId="0" applyNumberFormat="1" applyFont="1" applyBorder="1" applyAlignment="1" applyProtection="1">
      <alignment horizontal="center" vertical="center"/>
      <protection hidden="1"/>
    </xf>
    <xf numFmtId="310" fontId="278" fillId="0" borderId="0" xfId="0" applyNumberFormat="1" applyFont="1" applyAlignment="1" applyProtection="1">
      <alignment horizontal="center" vertical="center"/>
      <protection hidden="1"/>
    </xf>
    <xf numFmtId="310" fontId="20" fillId="0" borderId="0" xfId="0" applyNumberFormat="1" applyFont="1" applyAlignment="1" applyProtection="1">
      <alignment horizontal="center" vertical="center"/>
      <protection hidden="1"/>
    </xf>
    <xf numFmtId="10" fontId="21" fillId="0" borderId="0" xfId="2821" applyNumberFormat="1" applyFont="1" applyFill="1" applyBorder="1" applyAlignment="1" applyProtection="1">
      <protection locked="0"/>
    </xf>
    <xf numFmtId="166" fontId="21" fillId="0" borderId="0" xfId="0" applyNumberFormat="1" applyFont="1" applyAlignment="1" applyProtection="1">
      <alignment vertical="center"/>
      <protection locked="0"/>
    </xf>
    <xf numFmtId="1" fontId="21" fillId="0" borderId="0" xfId="0" applyNumberFormat="1" applyFont="1" applyAlignment="1" applyProtection="1">
      <alignment vertical="center"/>
      <protection locked="0"/>
    </xf>
    <xf numFmtId="4" fontId="21" fillId="0" borderId="0" xfId="0" applyNumberFormat="1" applyFont="1" applyAlignment="1" applyProtection="1">
      <alignment vertical="center"/>
      <protection locked="0"/>
    </xf>
    <xf numFmtId="348" fontId="18" fillId="0" borderId="0" xfId="0" applyNumberFormat="1" applyFont="1" applyProtection="1">
      <protection hidden="1"/>
    </xf>
    <xf numFmtId="348" fontId="231" fillId="0" borderId="0" xfId="0" applyNumberFormat="1" applyFont="1" applyAlignment="1" applyProtection="1">
      <alignment vertical="center"/>
      <protection hidden="1"/>
    </xf>
    <xf numFmtId="0" fontId="234" fillId="0" borderId="0" xfId="0" applyFont="1" applyAlignment="1" applyProtection="1">
      <alignment vertical="center"/>
      <protection hidden="1"/>
    </xf>
    <xf numFmtId="348" fontId="20" fillId="0" borderId="0" xfId="0" applyNumberFormat="1" applyFont="1" applyProtection="1">
      <protection hidden="1"/>
    </xf>
    <xf numFmtId="310" fontId="20" fillId="42" borderId="0" xfId="0" applyNumberFormat="1" applyFont="1" applyFill="1" applyAlignment="1" applyProtection="1">
      <alignment vertical="center"/>
      <protection hidden="1"/>
    </xf>
    <xf numFmtId="310" fontId="30" fillId="0" borderId="0" xfId="2821" applyNumberFormat="1" applyFont="1" applyFill="1" applyAlignment="1" applyProtection="1">
      <alignment vertical="center"/>
      <protection hidden="1"/>
    </xf>
    <xf numFmtId="310" fontId="232" fillId="0" borderId="7" xfId="2821" applyNumberFormat="1" applyFont="1" applyFill="1" applyBorder="1" applyAlignment="1" applyProtection="1">
      <alignment vertical="center"/>
      <protection hidden="1"/>
    </xf>
    <xf numFmtId="310" fontId="232" fillId="0" borderId="0" xfId="2821" applyNumberFormat="1" applyFont="1" applyFill="1" applyAlignment="1" applyProtection="1">
      <alignment vertical="center"/>
      <protection hidden="1"/>
    </xf>
    <xf numFmtId="310" fontId="232" fillId="0" borderId="18" xfId="2821" applyNumberFormat="1" applyFont="1" applyFill="1" applyBorder="1" applyAlignment="1" applyProtection="1">
      <alignment vertical="center"/>
      <protection hidden="1"/>
    </xf>
    <xf numFmtId="310" fontId="30" fillId="0" borderId="7" xfId="2821" applyNumberFormat="1" applyFont="1" applyFill="1" applyBorder="1" applyAlignment="1" applyProtection="1">
      <alignment vertical="center"/>
      <protection hidden="1"/>
    </xf>
    <xf numFmtId="310" fontId="30" fillId="0" borderId="18" xfId="2821" applyNumberFormat="1" applyFont="1" applyFill="1" applyBorder="1" applyAlignment="1" applyProtection="1">
      <alignment vertical="center"/>
      <protection hidden="1"/>
    </xf>
    <xf numFmtId="310" fontId="233" fillId="0" borderId="0" xfId="0" applyNumberFormat="1" applyFont="1" applyAlignment="1" applyProtection="1">
      <alignment horizontal="center"/>
      <protection hidden="1"/>
    </xf>
    <xf numFmtId="0" fontId="30" fillId="0" borderId="7" xfId="2821" applyNumberFormat="1" applyFont="1" applyFill="1" applyBorder="1" applyAlignment="1" applyProtection="1">
      <alignment vertical="center"/>
      <protection hidden="1"/>
    </xf>
    <xf numFmtId="0" fontId="232" fillId="0" borderId="7" xfId="2821" applyNumberFormat="1" applyFont="1" applyFill="1" applyBorder="1" applyAlignment="1" applyProtection="1">
      <alignment vertical="center"/>
      <protection hidden="1"/>
    </xf>
    <xf numFmtId="0" fontId="231" fillId="0" borderId="0" xfId="0" applyFont="1" applyAlignment="1" applyProtection="1">
      <alignment vertical="center"/>
      <protection hidden="1"/>
    </xf>
    <xf numFmtId="9" fontId="10" fillId="0" borderId="0" xfId="2821" applyFont="1" applyFill="1" applyAlignment="1" applyProtection="1">
      <alignment vertical="center"/>
      <protection hidden="1"/>
    </xf>
    <xf numFmtId="165" fontId="10" fillId="0" borderId="0" xfId="2821" applyNumberFormat="1" applyFont="1" applyFill="1" applyBorder="1" applyAlignment="1" applyProtection="1">
      <alignment vertical="center"/>
      <protection hidden="1"/>
    </xf>
    <xf numFmtId="165" fontId="10" fillId="0" borderId="0" xfId="2821" applyNumberFormat="1" applyFont="1" applyFill="1" applyBorder="1" applyAlignment="1" applyProtection="1">
      <alignment horizontal="right" vertical="center"/>
      <protection hidden="1"/>
    </xf>
    <xf numFmtId="165" fontId="281" fillId="0" borderId="0" xfId="2821" applyNumberFormat="1" applyFont="1" applyFill="1" applyBorder="1" applyAlignment="1" applyProtection="1">
      <alignment vertical="center"/>
      <protection hidden="1"/>
    </xf>
    <xf numFmtId="0" fontId="28" fillId="0" borderId="88" xfId="0" applyFont="1" applyBorder="1" applyAlignment="1" applyProtection="1">
      <alignment horizontal="center" vertical="center"/>
      <protection hidden="1"/>
    </xf>
    <xf numFmtId="0" fontId="234" fillId="27" borderId="0" xfId="0" applyFont="1" applyFill="1" applyAlignment="1" applyProtection="1">
      <alignment vertical="center"/>
      <protection hidden="1"/>
    </xf>
    <xf numFmtId="3" fontId="20" fillId="0" borderId="0" xfId="0" applyNumberFormat="1" applyFont="1" applyAlignment="1" applyProtection="1">
      <alignment vertical="center"/>
      <protection hidden="1"/>
    </xf>
    <xf numFmtId="3" fontId="233" fillId="0" borderId="0" xfId="0" applyNumberFormat="1" applyFont="1" applyAlignment="1" applyProtection="1">
      <alignment vertical="center"/>
      <protection hidden="1"/>
    </xf>
    <xf numFmtId="0" fontId="233" fillId="27" borderId="0" xfId="0" applyFont="1" applyFill="1" applyAlignment="1" applyProtection="1">
      <alignment vertical="center"/>
      <protection hidden="1"/>
    </xf>
    <xf numFmtId="49" fontId="234" fillId="27" borderId="0" xfId="0" applyNumberFormat="1" applyFont="1" applyFill="1" applyAlignment="1" applyProtection="1">
      <alignment vertical="center"/>
      <protection hidden="1"/>
    </xf>
    <xf numFmtId="3" fontId="234" fillId="27" borderId="0" xfId="0" applyNumberFormat="1" applyFont="1" applyFill="1" applyAlignment="1" applyProtection="1">
      <alignment vertical="center"/>
      <protection hidden="1"/>
    </xf>
    <xf numFmtId="164" fontId="234" fillId="27" borderId="0" xfId="0" applyNumberFormat="1" applyFont="1" applyFill="1" applyAlignment="1" applyProtection="1">
      <alignment vertical="center"/>
      <protection hidden="1"/>
    </xf>
    <xf numFmtId="164" fontId="233" fillId="27" borderId="0" xfId="0" applyNumberFormat="1" applyFont="1" applyFill="1" applyAlignment="1" applyProtection="1">
      <alignment horizontal="center" vertical="center"/>
      <protection hidden="1"/>
    </xf>
    <xf numFmtId="0" fontId="233" fillId="27" borderId="60" xfId="0" applyFont="1" applyFill="1" applyBorder="1" applyAlignment="1" applyProtection="1">
      <alignment vertical="center"/>
      <protection hidden="1"/>
    </xf>
    <xf numFmtId="49" fontId="234" fillId="27" borderId="60" xfId="0" applyNumberFormat="1" applyFont="1" applyFill="1" applyBorder="1" applyAlignment="1" applyProtection="1">
      <alignment vertical="center"/>
      <protection hidden="1"/>
    </xf>
    <xf numFmtId="3" fontId="234" fillId="27" borderId="60" xfId="0" applyNumberFormat="1" applyFont="1" applyFill="1" applyBorder="1" applyAlignment="1" applyProtection="1">
      <alignment vertical="center"/>
      <protection hidden="1"/>
    </xf>
    <xf numFmtId="164" fontId="234" fillId="27" borderId="60" xfId="0" applyNumberFormat="1" applyFont="1" applyFill="1" applyBorder="1" applyAlignment="1" applyProtection="1">
      <alignment vertical="center"/>
      <protection hidden="1"/>
    </xf>
    <xf numFmtId="164" fontId="233" fillId="27" borderId="60" xfId="0" applyNumberFormat="1" applyFont="1" applyFill="1" applyBorder="1" applyAlignment="1" applyProtection="1">
      <alignment horizontal="center" vertical="center"/>
      <protection hidden="1"/>
    </xf>
    <xf numFmtId="0" fontId="234" fillId="27" borderId="60" xfId="0" applyFont="1" applyFill="1" applyBorder="1" applyAlignment="1" applyProtection="1">
      <alignment vertical="center"/>
      <protection hidden="1"/>
    </xf>
    <xf numFmtId="3" fontId="10" fillId="0" borderId="0" xfId="0" applyNumberFormat="1" applyFont="1" applyAlignment="1" applyProtection="1">
      <alignment vertical="center"/>
      <protection hidden="1"/>
    </xf>
    <xf numFmtId="0" fontId="26" fillId="87" borderId="77" xfId="0" applyFont="1" applyFill="1" applyBorder="1" applyAlignment="1" applyProtection="1">
      <alignment horizontal="centerContinuous" vertical="center"/>
      <protection locked="0"/>
    </xf>
    <xf numFmtId="0" fontId="338" fillId="0" borderId="0" xfId="0" applyFont="1" applyAlignment="1">
      <alignment vertical="center"/>
    </xf>
    <xf numFmtId="0" fontId="343" fillId="0" borderId="0" xfId="0" applyFont="1" applyAlignment="1">
      <alignment vertical="center"/>
    </xf>
    <xf numFmtId="165" fontId="20" fillId="0" borderId="0" xfId="2821" applyNumberFormat="1" applyFont="1" applyFill="1" applyAlignment="1" applyProtection="1">
      <alignment vertical="center"/>
      <protection locked="0"/>
    </xf>
    <xf numFmtId="166" fontId="255" fillId="56" borderId="7" xfId="0" applyNumberFormat="1" applyFont="1" applyFill="1" applyBorder="1" applyAlignment="1" applyProtection="1">
      <alignment vertical="center"/>
      <protection locked="0"/>
    </xf>
    <xf numFmtId="165" fontId="31" fillId="0" borderId="53" xfId="2821" applyNumberFormat="1" applyFont="1" applyFill="1" applyBorder="1" applyAlignment="1" applyProtection="1">
      <alignment vertical="center"/>
      <protection locked="0"/>
    </xf>
    <xf numFmtId="165" fontId="30" fillId="0" borderId="51" xfId="2821" applyNumberFormat="1" applyFont="1" applyFill="1" applyBorder="1" applyAlignment="1">
      <alignment vertical="center"/>
    </xf>
    <xf numFmtId="165" fontId="31" fillId="0" borderId="0" xfId="2821" applyNumberFormat="1" applyFont="1" applyFill="1" applyAlignment="1">
      <alignment vertical="center"/>
    </xf>
    <xf numFmtId="165" fontId="30" fillId="0" borderId="18" xfId="2821" applyNumberFormat="1" applyFont="1" applyFill="1" applyBorder="1" applyAlignment="1">
      <alignment vertical="center"/>
    </xf>
    <xf numFmtId="165" fontId="30" fillId="0" borderId="0" xfId="2821" applyNumberFormat="1" applyFont="1" applyFill="1" applyAlignment="1">
      <alignment vertical="center"/>
    </xf>
    <xf numFmtId="165" fontId="30" fillId="0" borderId="89" xfId="0" applyNumberFormat="1" applyFont="1" applyBorder="1" applyAlignment="1">
      <alignment vertical="center"/>
    </xf>
    <xf numFmtId="166" fontId="233" fillId="0" borderId="0" xfId="0" applyNumberFormat="1" applyFont="1" applyAlignment="1" applyProtection="1">
      <alignment vertical="center"/>
      <protection locked="0"/>
    </xf>
    <xf numFmtId="165" fontId="21" fillId="0" borderId="0" xfId="2821" applyNumberFormat="1" applyFont="1" applyFill="1" applyBorder="1" applyAlignment="1" applyProtection="1">
      <alignment vertical="center"/>
      <protection locked="0"/>
    </xf>
    <xf numFmtId="0" fontId="349" fillId="0" borderId="0" xfId="0" applyFont="1"/>
    <xf numFmtId="0" fontId="350" fillId="0" borderId="0" xfId="0" applyFont="1"/>
    <xf numFmtId="166" fontId="20" fillId="0" borderId="0" xfId="0" applyNumberFormat="1" applyFont="1" applyAlignment="1" applyProtection="1">
      <alignment vertical="center"/>
      <protection locked="0"/>
    </xf>
    <xf numFmtId="166" fontId="10" fillId="56" borderId="18" xfId="0" applyNumberFormat="1" applyFont="1" applyFill="1" applyBorder="1" applyAlignment="1" applyProtection="1">
      <alignment vertical="center"/>
      <protection locked="0"/>
    </xf>
    <xf numFmtId="0" fontId="10" fillId="0" borderId="0" xfId="0" applyFont="1" applyAlignment="1" applyProtection="1">
      <alignment vertical="center"/>
      <protection hidden="1"/>
    </xf>
    <xf numFmtId="166" fontId="10" fillId="0" borderId="0" xfId="0" applyNumberFormat="1" applyFont="1" applyAlignment="1" applyProtection="1">
      <alignment vertical="center"/>
      <protection locked="0"/>
    </xf>
    <xf numFmtId="166" fontId="10" fillId="0" borderId="51" xfId="0" applyNumberFormat="1" applyFont="1" applyBorder="1" applyAlignment="1" applyProtection="1">
      <alignment vertical="center"/>
      <protection locked="0"/>
    </xf>
    <xf numFmtId="166" fontId="28" fillId="0" borderId="0" xfId="0" applyNumberFormat="1" applyFont="1" applyAlignment="1" applyProtection="1">
      <alignment vertical="center"/>
      <protection locked="0"/>
    </xf>
    <xf numFmtId="166" fontId="28" fillId="0" borderId="51" xfId="0" applyNumberFormat="1" applyFont="1" applyBorder="1" applyAlignment="1" applyProtection="1">
      <alignment vertical="center"/>
      <protection locked="0"/>
    </xf>
    <xf numFmtId="166" fontId="10" fillId="0" borderId="90" xfId="0" applyNumberFormat="1" applyFont="1" applyBorder="1" applyAlignment="1" applyProtection="1">
      <alignment vertical="center"/>
      <protection locked="0"/>
    </xf>
    <xf numFmtId="3" fontId="10" fillId="0" borderId="0" xfId="0" applyNumberFormat="1" applyFont="1" applyAlignment="1" applyProtection="1">
      <alignment vertical="center"/>
      <protection locked="0"/>
    </xf>
    <xf numFmtId="0" fontId="10" fillId="0" borderId="88" xfId="0" applyFont="1" applyBorder="1" applyAlignment="1" applyProtection="1">
      <alignment vertical="center"/>
      <protection locked="0"/>
    </xf>
    <xf numFmtId="0" fontId="10" fillId="0" borderId="51" xfId="0" applyFont="1" applyBorder="1" applyAlignment="1" applyProtection="1">
      <alignment vertical="center"/>
      <protection locked="0"/>
    </xf>
    <xf numFmtId="167" fontId="10" fillId="0" borderId="0" xfId="0" applyNumberFormat="1" applyFont="1" applyAlignment="1" applyProtection="1">
      <alignment vertical="center"/>
      <protection locked="0"/>
    </xf>
    <xf numFmtId="9" fontId="10" fillId="41" borderId="87" xfId="2821" applyFont="1" applyFill="1" applyBorder="1" applyAlignment="1" applyProtection="1">
      <alignment vertical="center"/>
      <protection locked="0"/>
    </xf>
    <xf numFmtId="167" fontId="28" fillId="41" borderId="0" xfId="0" applyNumberFormat="1" applyFont="1" applyFill="1" applyAlignment="1" applyProtection="1">
      <alignment vertical="center"/>
      <protection locked="0"/>
    </xf>
    <xf numFmtId="166" fontId="10" fillId="41" borderId="87" xfId="0" applyNumberFormat="1" applyFont="1" applyFill="1" applyBorder="1" applyAlignment="1" applyProtection="1">
      <alignment vertical="center"/>
      <protection locked="0"/>
    </xf>
    <xf numFmtId="14" fontId="255" fillId="65" borderId="0" xfId="0" applyNumberFormat="1" applyFont="1" applyFill="1" applyBorder="1" applyAlignment="1">
      <alignment horizontal="center" vertical="center"/>
    </xf>
    <xf numFmtId="0" fontId="10" fillId="56" borderId="0" xfId="0" applyFont="1" applyFill="1" applyAlignment="1" applyProtection="1">
      <alignment vertical="center"/>
      <protection locked="0"/>
    </xf>
    <xf numFmtId="0" fontId="10" fillId="56" borderId="53" xfId="0" applyFont="1" applyFill="1" applyBorder="1" applyAlignment="1" applyProtection="1">
      <alignment vertical="center"/>
      <protection locked="0"/>
    </xf>
    <xf numFmtId="0" fontId="26" fillId="87" borderId="91" xfId="0" applyFont="1" applyFill="1" applyBorder="1" applyAlignment="1" applyProtection="1">
      <alignment horizontal="centerContinuous" vertical="center"/>
      <protection locked="0"/>
    </xf>
    <xf numFmtId="0" fontId="21" fillId="27" borderId="91" xfId="0" applyFont="1" applyFill="1" applyBorder="1" applyAlignment="1" applyProtection="1">
      <alignment vertical="center"/>
      <protection hidden="1"/>
    </xf>
    <xf numFmtId="0" fontId="20" fillId="27" borderId="91" xfId="0" applyFont="1" applyFill="1" applyBorder="1" applyAlignment="1" applyProtection="1">
      <alignment vertical="center"/>
      <protection hidden="1"/>
    </xf>
    <xf numFmtId="0" fontId="18" fillId="0" borderId="0" xfId="0" applyFont="1" applyAlignment="1" applyProtection="1">
      <alignment vertical="center" wrapText="1"/>
      <protection locked="0"/>
    </xf>
    <xf numFmtId="0" fontId="22" fillId="0" borderId="0" xfId="0" applyFont="1" applyAlignment="1" applyProtection="1">
      <alignment vertical="center"/>
      <protection locked="0"/>
    </xf>
    <xf numFmtId="0" fontId="21" fillId="0" borderId="88" xfId="0" applyFont="1" applyBorder="1" applyAlignment="1" applyProtection="1">
      <alignment horizontal="center" vertical="center"/>
      <protection locked="0"/>
    </xf>
    <xf numFmtId="310" fontId="21" fillId="0" borderId="7" xfId="0" applyNumberFormat="1" applyFont="1" applyBorder="1" applyAlignment="1" applyProtection="1">
      <alignment horizontal="center" vertical="center"/>
      <protection hidden="1"/>
    </xf>
    <xf numFmtId="310" fontId="233" fillId="0" borderId="0" xfId="0" applyNumberFormat="1" applyFont="1" applyAlignment="1" applyProtection="1">
      <alignment horizontal="center" vertical="center" wrapText="1"/>
      <protection hidden="1"/>
    </xf>
    <xf numFmtId="310" fontId="21" fillId="0" borderId="0" xfId="0" applyNumberFormat="1" applyFont="1" applyAlignment="1" applyProtection="1">
      <alignment horizontal="center" vertical="center"/>
      <protection hidden="1"/>
    </xf>
    <xf numFmtId="310" fontId="21" fillId="0" borderId="18" xfId="0" applyNumberFormat="1" applyFont="1" applyBorder="1" applyAlignment="1" applyProtection="1">
      <alignment horizontal="center" vertical="center"/>
      <protection hidden="1"/>
    </xf>
    <xf numFmtId="0" fontId="23" fillId="0" borderId="0" xfId="0" applyFont="1" applyAlignment="1" applyProtection="1">
      <alignment vertical="center"/>
      <protection locked="0"/>
    </xf>
    <xf numFmtId="310" fontId="20" fillId="0" borderId="0" xfId="0" applyNumberFormat="1" applyFont="1" applyProtection="1">
      <protection hidden="1"/>
    </xf>
    <xf numFmtId="0" fontId="21" fillId="0" borderId="91" xfId="0" applyFont="1" applyBorder="1" applyAlignment="1" applyProtection="1">
      <alignment vertical="center"/>
      <protection locked="0"/>
    </xf>
    <xf numFmtId="0" fontId="21" fillId="0" borderId="91" xfId="0" applyFont="1" applyBorder="1" applyAlignment="1" applyProtection="1">
      <alignment horizontal="center" vertical="center"/>
      <protection locked="0"/>
    </xf>
    <xf numFmtId="166" fontId="24" fillId="0" borderId="91" xfId="0" applyNumberFormat="1" applyFont="1" applyBorder="1" applyAlignment="1" applyProtection="1">
      <alignment vertical="center"/>
      <protection locked="0"/>
    </xf>
    <xf numFmtId="166" fontId="21" fillId="0" borderId="91" xfId="0" applyNumberFormat="1" applyFont="1" applyBorder="1" applyAlignment="1" applyProtection="1">
      <alignment vertical="center"/>
      <protection locked="0"/>
    </xf>
    <xf numFmtId="166" fontId="21" fillId="0" borderId="92" xfId="0" applyNumberFormat="1" applyFont="1" applyBorder="1" applyAlignment="1" applyProtection="1">
      <alignment vertical="center"/>
      <protection locked="0"/>
    </xf>
    <xf numFmtId="166" fontId="21" fillId="0" borderId="79" xfId="0" applyNumberFormat="1" applyFont="1" applyBorder="1" applyAlignment="1" applyProtection="1">
      <alignment vertical="center"/>
      <protection locked="0"/>
    </xf>
    <xf numFmtId="310" fontId="20" fillId="0" borderId="7" xfId="0" applyNumberFormat="1" applyFont="1" applyBorder="1" applyAlignment="1" applyProtection="1">
      <alignment vertical="center"/>
      <protection hidden="1"/>
    </xf>
    <xf numFmtId="310" fontId="233" fillId="0" borderId="91" xfId="0" applyNumberFormat="1" applyFont="1" applyBorder="1" applyAlignment="1" applyProtection="1">
      <alignment vertical="center"/>
      <protection hidden="1"/>
    </xf>
    <xf numFmtId="310" fontId="20" fillId="0" borderId="18" xfId="0" applyNumberFormat="1" applyFont="1" applyBorder="1" applyAlignment="1" applyProtection="1">
      <alignment vertical="center"/>
      <protection hidden="1"/>
    </xf>
    <xf numFmtId="0" fontId="30" fillId="0" borderId="0" xfId="0" applyFont="1" applyAlignment="1" applyProtection="1">
      <alignment vertical="center"/>
      <protection locked="0"/>
    </xf>
    <xf numFmtId="165" fontId="31" fillId="0" borderId="0" xfId="0" applyNumberFormat="1" applyFont="1" applyAlignment="1" applyProtection="1">
      <alignment vertical="center"/>
      <protection locked="0"/>
    </xf>
    <xf numFmtId="165" fontId="30" fillId="0" borderId="0" xfId="0" applyNumberFormat="1" applyFont="1" applyAlignment="1" applyProtection="1">
      <alignment vertical="center"/>
      <protection locked="0"/>
    </xf>
    <xf numFmtId="165" fontId="30" fillId="0" borderId="51" xfId="0" applyNumberFormat="1" applyFont="1" applyBorder="1" applyAlignment="1" applyProtection="1">
      <alignment vertical="center"/>
      <protection locked="0"/>
    </xf>
    <xf numFmtId="165" fontId="30" fillId="0" borderId="18" xfId="0" applyNumberFormat="1" applyFont="1" applyBorder="1" applyAlignment="1" applyProtection="1">
      <alignment vertical="center"/>
      <protection locked="0"/>
    </xf>
    <xf numFmtId="310" fontId="30" fillId="0" borderId="7" xfId="0" applyNumberFormat="1" applyFont="1" applyBorder="1" applyAlignment="1" applyProtection="1">
      <alignment vertical="center"/>
      <protection hidden="1"/>
    </xf>
    <xf numFmtId="310" fontId="30" fillId="0" borderId="18" xfId="0" applyNumberFormat="1" applyFont="1" applyBorder="1" applyAlignment="1" applyProtection="1">
      <alignment vertical="center"/>
      <protection hidden="1"/>
    </xf>
    <xf numFmtId="0" fontId="234" fillId="41" borderId="0" xfId="0" applyFont="1" applyFill="1" applyAlignment="1" applyProtection="1">
      <alignment vertical="center"/>
      <protection locked="0"/>
    </xf>
    <xf numFmtId="0" fontId="233" fillId="41" borderId="0" xfId="0" applyFont="1" applyFill="1" applyAlignment="1" applyProtection="1">
      <alignment horizontal="center" vertical="center"/>
      <protection locked="0"/>
    </xf>
    <xf numFmtId="310" fontId="234" fillId="0" borderId="7" xfId="0" applyNumberFormat="1" applyFont="1" applyBorder="1" applyAlignment="1" applyProtection="1">
      <alignment vertical="center"/>
      <protection hidden="1"/>
    </xf>
    <xf numFmtId="310" fontId="233" fillId="0" borderId="18" xfId="0" applyNumberFormat="1" applyFont="1" applyBorder="1" applyAlignment="1" applyProtection="1">
      <alignment vertical="center"/>
      <protection hidden="1"/>
    </xf>
    <xf numFmtId="166" fontId="21" fillId="0" borderId="0" xfId="0" applyNumberFormat="1" applyFont="1" applyAlignment="1" applyProtection="1">
      <alignment vertical="center"/>
      <protection hidden="1"/>
    </xf>
    <xf numFmtId="0" fontId="30" fillId="0" borderId="0" xfId="0" applyFont="1" applyAlignment="1" applyProtection="1">
      <alignment vertical="center"/>
      <protection hidden="1"/>
    </xf>
    <xf numFmtId="310" fontId="21" fillId="0" borderId="7" xfId="0" applyNumberFormat="1" applyFont="1" applyBorder="1" applyAlignment="1" applyProtection="1">
      <alignment vertical="center"/>
      <protection hidden="1"/>
    </xf>
    <xf numFmtId="0" fontId="30" fillId="0" borderId="0" xfId="0" applyFont="1" applyProtection="1">
      <protection locked="0"/>
    </xf>
    <xf numFmtId="0" fontId="233" fillId="0" borderId="0" xfId="0" applyFont="1" applyProtection="1">
      <protection locked="0"/>
    </xf>
    <xf numFmtId="0" fontId="232" fillId="0" borderId="0" xfId="0" applyFont="1" applyProtection="1">
      <protection locked="0"/>
    </xf>
    <xf numFmtId="165" fontId="232" fillId="0" borderId="90" xfId="0" applyNumberFormat="1" applyFont="1" applyBorder="1" applyAlignment="1" applyProtection="1">
      <alignment vertical="center"/>
      <protection locked="0"/>
    </xf>
    <xf numFmtId="165" fontId="232" fillId="0" borderId="89" xfId="0" applyNumberFormat="1" applyFont="1" applyBorder="1" applyAlignment="1" applyProtection="1">
      <alignment vertical="center"/>
      <protection locked="0"/>
    </xf>
    <xf numFmtId="0" fontId="232" fillId="0" borderId="0" xfId="0" applyFont="1" applyAlignment="1" applyProtection="1">
      <alignment vertical="center"/>
      <protection locked="0"/>
    </xf>
    <xf numFmtId="310" fontId="232" fillId="0" borderId="7" xfId="0" applyNumberFormat="1" applyFont="1" applyBorder="1" applyProtection="1">
      <protection hidden="1"/>
    </xf>
    <xf numFmtId="310" fontId="232" fillId="0" borderId="18" xfId="0" applyNumberFormat="1" applyFont="1" applyBorder="1" applyProtection="1">
      <protection hidden="1"/>
    </xf>
    <xf numFmtId="0" fontId="21" fillId="0" borderId="52" xfId="0" applyFont="1" applyBorder="1" applyAlignment="1" applyProtection="1">
      <alignment vertical="center"/>
      <protection locked="0"/>
    </xf>
    <xf numFmtId="166" fontId="24" fillId="0" borderId="52" xfId="0" applyNumberFormat="1" applyFont="1" applyBorder="1" applyAlignment="1" applyProtection="1">
      <alignment vertical="center"/>
      <protection locked="0"/>
    </xf>
    <xf numFmtId="166" fontId="21" fillId="0" borderId="52" xfId="0" applyNumberFormat="1" applyFont="1" applyBorder="1" applyAlignment="1" applyProtection="1">
      <alignment vertical="center"/>
      <protection locked="0"/>
    </xf>
    <xf numFmtId="0" fontId="21" fillId="0" borderId="0" xfId="0" applyFont="1" applyProtection="1">
      <protection locked="0"/>
    </xf>
    <xf numFmtId="0" fontId="20" fillId="0" borderId="91" xfId="0" applyFont="1" applyBorder="1" applyAlignment="1" applyProtection="1">
      <alignment horizontal="center" vertical="center"/>
      <protection locked="0"/>
    </xf>
    <xf numFmtId="166" fontId="24" fillId="0" borderId="0" xfId="0" applyNumberFormat="1" applyFont="1" applyAlignment="1" applyProtection="1">
      <alignment vertical="center"/>
      <protection locked="0"/>
    </xf>
    <xf numFmtId="166" fontId="21" fillId="0" borderId="51" xfId="0" applyNumberFormat="1" applyFont="1" applyBorder="1" applyAlignment="1" applyProtection="1">
      <alignment vertical="center"/>
      <protection locked="0"/>
    </xf>
    <xf numFmtId="166" fontId="21" fillId="0" borderId="18" xfId="0" applyNumberFormat="1" applyFont="1" applyBorder="1" applyAlignment="1" applyProtection="1">
      <alignment vertical="center"/>
      <protection locked="0"/>
    </xf>
    <xf numFmtId="310" fontId="233" fillId="42" borderId="91" xfId="0" applyNumberFormat="1" applyFont="1" applyFill="1" applyBorder="1" applyAlignment="1" applyProtection="1">
      <alignment vertical="center"/>
      <protection hidden="1"/>
    </xf>
    <xf numFmtId="165" fontId="20" fillId="0" borderId="90" xfId="0" applyNumberFormat="1" applyFont="1" applyBorder="1" applyAlignment="1" applyProtection="1">
      <alignment vertical="center"/>
      <protection locked="0"/>
    </xf>
    <xf numFmtId="165" fontId="30" fillId="0" borderId="90" xfId="0" applyNumberFormat="1" applyFont="1" applyBorder="1" applyAlignment="1" applyProtection="1">
      <alignment vertical="center"/>
      <protection locked="0"/>
    </xf>
    <xf numFmtId="165" fontId="20" fillId="0" borderId="89" xfId="0" applyNumberFormat="1" applyFont="1" applyBorder="1" applyAlignment="1" applyProtection="1">
      <alignment vertical="center"/>
      <protection locked="0"/>
    </xf>
    <xf numFmtId="0" fontId="20" fillId="0" borderId="0" xfId="0" applyFont="1" applyAlignment="1" applyProtection="1">
      <alignment horizontal="center"/>
      <protection locked="0"/>
    </xf>
    <xf numFmtId="0" fontId="280" fillId="0" borderId="0" xfId="0" applyFont="1" applyAlignment="1" applyProtection="1">
      <alignment vertical="center"/>
      <protection locked="0"/>
    </xf>
    <xf numFmtId="165" fontId="30" fillId="0" borderId="89" xfId="0" applyNumberFormat="1" applyFont="1" applyBorder="1" applyAlignment="1" applyProtection="1">
      <alignment vertical="center"/>
      <protection locked="0"/>
    </xf>
    <xf numFmtId="0" fontId="10" fillId="0" borderId="0" xfId="0" applyFont="1" applyAlignment="1" applyProtection="1">
      <alignment horizontal="center" vertical="center"/>
      <protection locked="0"/>
    </xf>
    <xf numFmtId="310" fontId="20" fillId="0" borderId="91" xfId="0" applyNumberFormat="1" applyFont="1" applyBorder="1" applyAlignment="1" applyProtection="1">
      <alignment vertical="center"/>
      <protection hidden="1"/>
    </xf>
    <xf numFmtId="310" fontId="20" fillId="0" borderId="91" xfId="0" applyNumberFormat="1" applyFont="1" applyBorder="1" applyAlignment="1" applyProtection="1">
      <alignment horizontal="center" vertical="center"/>
      <protection hidden="1"/>
    </xf>
    <xf numFmtId="348" fontId="10" fillId="27" borderId="0" xfId="0" applyNumberFormat="1" applyFont="1" applyFill="1" applyAlignment="1" applyProtection="1">
      <alignment vertical="center"/>
      <protection hidden="1"/>
    </xf>
    <xf numFmtId="310" fontId="10" fillId="27" borderId="0" xfId="0" applyNumberFormat="1" applyFont="1" applyFill="1" applyAlignment="1" applyProtection="1">
      <alignment vertical="center"/>
      <protection hidden="1"/>
    </xf>
    <xf numFmtId="310" fontId="233" fillId="27" borderId="0" xfId="0" applyNumberFormat="1" applyFont="1" applyFill="1" applyAlignment="1" applyProtection="1">
      <alignment horizontal="center" vertical="center"/>
      <protection hidden="1"/>
    </xf>
    <xf numFmtId="310" fontId="10" fillId="27" borderId="0" xfId="0" applyNumberFormat="1" applyFont="1" applyFill="1" applyAlignment="1" applyProtection="1">
      <alignment horizontal="center" vertical="center"/>
      <protection hidden="1"/>
    </xf>
    <xf numFmtId="3" fontId="10" fillId="0" borderId="0" xfId="0" applyNumberFormat="1" applyFont="1" applyAlignment="1" applyProtection="1">
      <alignment horizontal="center" vertical="center"/>
      <protection locked="0"/>
    </xf>
    <xf numFmtId="165" fontId="18" fillId="0" borderId="0" xfId="0" applyNumberFormat="1" applyFont="1" applyAlignment="1" applyProtection="1">
      <alignment vertical="center"/>
      <protection locked="0"/>
    </xf>
    <xf numFmtId="0" fontId="18" fillId="0" borderId="0" xfId="0" applyFont="1"/>
    <xf numFmtId="166" fontId="23" fillId="0" borderId="0" xfId="0" applyNumberFormat="1" applyFont="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18" xfId="0" applyNumberFormat="1" applyFont="1" applyBorder="1" applyAlignment="1" applyProtection="1">
      <alignment vertical="center"/>
      <protection locked="0"/>
    </xf>
    <xf numFmtId="166" fontId="23" fillId="0" borderId="7" xfId="0" applyNumberFormat="1" applyFont="1" applyBorder="1" applyAlignment="1" applyProtection="1">
      <alignment vertical="center"/>
      <protection locked="0"/>
    </xf>
    <xf numFmtId="310" fontId="233" fillId="42" borderId="87" xfId="0" applyNumberFormat="1" applyFont="1" applyFill="1" applyBorder="1" applyAlignment="1" applyProtection="1">
      <alignment vertical="center"/>
      <protection hidden="1"/>
    </xf>
    <xf numFmtId="166" fontId="28" fillId="27" borderId="91" xfId="25638" applyNumberFormat="1" applyFont="1" applyFill="1" applyBorder="1" applyAlignment="1" applyProtection="1">
      <alignment vertical="center"/>
      <protection locked="0"/>
    </xf>
    <xf numFmtId="329" fontId="28" fillId="27" borderId="0" xfId="25638" applyNumberFormat="1" applyFont="1" applyFill="1" applyAlignment="1" applyProtection="1">
      <alignment vertical="center"/>
      <protection locked="0"/>
    </xf>
    <xf numFmtId="334" fontId="10" fillId="56" borderId="0" xfId="25638" applyNumberFormat="1" applyFill="1" applyAlignment="1" applyProtection="1">
      <alignment vertical="center"/>
      <protection locked="0"/>
    </xf>
    <xf numFmtId="330" fontId="10" fillId="27" borderId="0" xfId="25638" applyNumberFormat="1" applyFill="1" applyAlignment="1" applyProtection="1">
      <alignment vertical="center"/>
      <protection locked="0"/>
    </xf>
    <xf numFmtId="334" fontId="10" fillId="0" borderId="0" xfId="25638" applyNumberFormat="1" applyAlignment="1" applyProtection="1">
      <alignment vertical="center"/>
      <protection locked="0"/>
    </xf>
    <xf numFmtId="166" fontId="10" fillId="56" borderId="0" xfId="25638" applyNumberFormat="1" applyFill="1" applyAlignment="1" applyProtection="1">
      <alignment vertical="center"/>
      <protection locked="0"/>
    </xf>
    <xf numFmtId="166" fontId="10" fillId="0" borderId="0" xfId="25638" applyNumberFormat="1" applyAlignment="1" applyProtection="1">
      <alignment vertical="center"/>
      <protection locked="0"/>
    </xf>
    <xf numFmtId="330" fontId="10" fillId="0" borderId="0" xfId="25638" applyNumberFormat="1" applyAlignment="1" applyProtection="1">
      <alignment vertical="center"/>
      <protection locked="0"/>
    </xf>
    <xf numFmtId="329" fontId="28" fillId="0" borderId="0" xfId="25638" applyNumberFormat="1" applyFont="1" applyAlignment="1" applyProtection="1">
      <alignment vertical="center"/>
      <protection locked="0"/>
    </xf>
    <xf numFmtId="329" fontId="286" fillId="0" borderId="0" xfId="25638" applyNumberFormat="1" applyFont="1" applyAlignment="1" applyProtection="1">
      <alignment horizontal="right" vertical="center"/>
      <protection locked="0"/>
    </xf>
    <xf numFmtId="329" fontId="10" fillId="27" borderId="0" xfId="25638" applyNumberFormat="1" applyFill="1" applyAlignment="1" applyProtection="1">
      <alignment vertical="center"/>
      <protection locked="0"/>
    </xf>
    <xf numFmtId="329" fontId="28" fillId="0" borderId="0" xfId="25638" applyNumberFormat="1" applyFont="1" applyAlignment="1" applyProtection="1">
      <alignment horizontal="center" vertical="center"/>
      <protection locked="0"/>
    </xf>
    <xf numFmtId="329" fontId="10" fillId="0" borderId="0" xfId="25638" applyNumberFormat="1" applyAlignment="1" applyProtection="1">
      <alignment vertical="center"/>
      <protection locked="0"/>
    </xf>
    <xf numFmtId="0" fontId="353" fillId="0" borderId="0" xfId="0" applyFont="1" applyAlignment="1">
      <alignment horizontal="center" vertical="center"/>
    </xf>
    <xf numFmtId="0" fontId="13" fillId="0" borderId="0" xfId="1621" applyFont="1" applyFill="1" applyBorder="1" applyAlignment="1" applyProtection="1">
      <alignment horizontal="left" vertical="center" indent="1"/>
    </xf>
    <xf numFmtId="0" fontId="13" fillId="0" borderId="0" xfId="1621" applyFont="1" applyFill="1" applyBorder="1" applyAlignment="1" applyProtection="1">
      <alignment horizontal="right" vertical="center" indent="1"/>
    </xf>
    <xf numFmtId="0" fontId="343" fillId="0" borderId="0" xfId="0" applyFont="1" applyAlignment="1">
      <alignment horizontal="left" indent="1"/>
    </xf>
    <xf numFmtId="0" fontId="13" fillId="56" borderId="0" xfId="1621" applyFont="1" applyFill="1" applyBorder="1" applyAlignment="1" applyProtection="1">
      <alignment horizontal="left" vertical="center" indent="1"/>
    </xf>
    <xf numFmtId="0" fontId="13" fillId="56" borderId="0" xfId="1621" applyFont="1" applyFill="1" applyBorder="1" applyAlignment="1" applyProtection="1">
      <alignment horizontal="right" vertical="center" indent="1"/>
    </xf>
    <xf numFmtId="165" fontId="10" fillId="41" borderId="91" xfId="2821" applyNumberFormat="1" applyFont="1" applyFill="1" applyBorder="1" applyAlignment="1" applyProtection="1">
      <alignment horizontal="right" vertical="center"/>
      <protection locked="0"/>
    </xf>
    <xf numFmtId="166" fontId="10" fillId="41" borderId="91" xfId="0" applyNumberFormat="1" applyFont="1" applyFill="1" applyBorder="1" applyAlignment="1" applyProtection="1">
      <alignment vertical="center"/>
      <protection locked="0"/>
    </xf>
    <xf numFmtId="166" fontId="10" fillId="41" borderId="92" xfId="0" applyNumberFormat="1" applyFont="1" applyFill="1" applyBorder="1" applyAlignment="1" applyProtection="1">
      <alignment vertical="center"/>
      <protection locked="0"/>
    </xf>
    <xf numFmtId="0" fontId="13" fillId="67" borderId="0" xfId="1621" applyFont="1" applyFill="1" applyBorder="1" applyAlignment="1" applyProtection="1">
      <alignment horizontal="right" vertical="center" indent="1"/>
    </xf>
    <xf numFmtId="166" fontId="10" fillId="67" borderId="0" xfId="0" applyNumberFormat="1" applyFont="1" applyFill="1" applyAlignment="1" applyProtection="1">
      <alignment vertical="center"/>
      <protection locked="0"/>
    </xf>
    <xf numFmtId="166" fontId="10" fillId="67" borderId="51" xfId="0" applyNumberFormat="1" applyFont="1" applyFill="1" applyBorder="1" applyAlignment="1" applyProtection="1">
      <alignment vertical="center"/>
      <protection locked="0"/>
    </xf>
    <xf numFmtId="166" fontId="28" fillId="67" borderId="87" xfId="0" applyNumberFormat="1" applyFont="1" applyFill="1" applyBorder="1" applyAlignment="1" applyProtection="1">
      <alignment vertical="center"/>
      <protection locked="0"/>
    </xf>
    <xf numFmtId="166" fontId="28" fillId="41" borderId="91" xfId="0" applyNumberFormat="1" applyFont="1" applyFill="1" applyBorder="1" applyAlignment="1" applyProtection="1">
      <alignment vertical="center"/>
      <protection locked="0"/>
    </xf>
    <xf numFmtId="165" fontId="10" fillId="56" borderId="91" xfId="2821" applyNumberFormat="1" applyFont="1" applyFill="1" applyBorder="1" applyAlignment="1" applyProtection="1">
      <alignment vertical="center"/>
      <protection locked="0"/>
    </xf>
    <xf numFmtId="0" fontId="20" fillId="0" borderId="91" xfId="0" applyFont="1" applyBorder="1" applyAlignment="1" applyProtection="1">
      <alignment vertical="center"/>
      <protection hidden="1"/>
    </xf>
    <xf numFmtId="167" fontId="28" fillId="41" borderId="91" xfId="0" applyNumberFormat="1" applyFont="1" applyFill="1" applyBorder="1" applyAlignment="1" applyProtection="1">
      <alignment vertical="center"/>
      <protection locked="0"/>
    </xf>
    <xf numFmtId="166" fontId="28" fillId="0" borderId="91" xfId="0" applyNumberFormat="1" applyFont="1" applyBorder="1" applyAlignment="1" applyProtection="1">
      <alignment vertical="center"/>
      <protection locked="0"/>
    </xf>
    <xf numFmtId="166" fontId="28" fillId="56" borderId="91" xfId="0" applyNumberFormat="1" applyFont="1" applyFill="1" applyBorder="1" applyAlignment="1" applyProtection="1">
      <alignment vertical="center"/>
      <protection locked="0"/>
    </xf>
    <xf numFmtId="166" fontId="28" fillId="56" borderId="92" xfId="0" applyNumberFormat="1" applyFont="1" applyFill="1" applyBorder="1" applyAlignment="1" applyProtection="1">
      <alignment vertical="center"/>
      <protection locked="0"/>
    </xf>
    <xf numFmtId="9" fontId="10" fillId="67" borderId="77" xfId="0" applyNumberFormat="1" applyFont="1" applyFill="1" applyBorder="1" applyAlignment="1" applyProtection="1">
      <alignment horizontal="right" vertical="center"/>
      <protection locked="0"/>
    </xf>
    <xf numFmtId="166" fontId="10" fillId="0" borderId="53" xfId="0" applyNumberFormat="1" applyFont="1" applyBorder="1" applyAlignment="1" applyProtection="1">
      <alignment vertical="center"/>
      <protection locked="0"/>
    </xf>
    <xf numFmtId="166" fontId="28" fillId="0" borderId="53" xfId="0" applyNumberFormat="1" applyFont="1" applyBorder="1" applyAlignment="1" applyProtection="1">
      <alignment vertical="center"/>
      <protection locked="0"/>
    </xf>
    <xf numFmtId="166" fontId="10" fillId="0" borderId="97" xfId="0" applyNumberFormat="1" applyFont="1" applyBorder="1" applyAlignment="1" applyProtection="1">
      <alignment vertical="center"/>
      <protection locked="0"/>
    </xf>
    <xf numFmtId="166" fontId="10" fillId="0" borderId="98" xfId="0" applyNumberFormat="1" applyFont="1" applyBorder="1" applyAlignment="1" applyProtection="1">
      <alignment vertical="center"/>
      <protection locked="0"/>
    </xf>
    <xf numFmtId="0" fontId="28" fillId="0" borderId="88" xfId="0" applyFont="1" applyBorder="1" applyAlignment="1" applyProtection="1">
      <alignment horizontal="center" vertical="center"/>
      <protection locked="0"/>
    </xf>
    <xf numFmtId="0" fontId="20" fillId="0" borderId="53" xfId="0" applyFont="1" applyBorder="1" applyAlignment="1" applyProtection="1">
      <alignment vertical="center"/>
      <protection locked="0"/>
    </xf>
    <xf numFmtId="165" fontId="55" fillId="0" borderId="97" xfId="2821" applyNumberFormat="1" applyFont="1" applyFill="1" applyBorder="1" applyAlignment="1" applyProtection="1">
      <alignment vertical="center"/>
      <protection locked="0"/>
    </xf>
    <xf numFmtId="0" fontId="10" fillId="0" borderId="53" xfId="0" applyFont="1" applyBorder="1" applyAlignment="1" applyProtection="1">
      <alignment vertical="center"/>
      <protection locked="0"/>
    </xf>
    <xf numFmtId="9" fontId="10" fillId="41" borderId="96" xfId="2821" applyFont="1" applyFill="1" applyBorder="1" applyAlignment="1" applyProtection="1">
      <alignment vertical="center"/>
      <protection locked="0"/>
    </xf>
    <xf numFmtId="166" fontId="28" fillId="0" borderId="77" xfId="0" applyNumberFormat="1" applyFont="1" applyBorder="1" applyAlignment="1" applyProtection="1">
      <alignment vertical="center"/>
      <protection locked="0"/>
    </xf>
    <xf numFmtId="166" fontId="233" fillId="0" borderId="53" xfId="0" applyNumberFormat="1" applyFont="1" applyBorder="1" applyAlignment="1" applyProtection="1">
      <alignment vertical="center"/>
      <protection locked="0"/>
    </xf>
    <xf numFmtId="166" fontId="10" fillId="0" borderId="85" xfId="0" applyNumberFormat="1" applyFont="1" applyBorder="1" applyAlignment="1" applyProtection="1">
      <alignment vertical="center"/>
      <protection locked="0"/>
    </xf>
    <xf numFmtId="0" fontId="13" fillId="0" borderId="0" xfId="0" applyFont="1" applyAlignment="1" applyProtection="1">
      <alignment vertical="center"/>
      <protection locked="0"/>
    </xf>
    <xf numFmtId="166" fontId="10" fillId="67" borderId="91" xfId="0" applyNumberFormat="1" applyFont="1" applyFill="1" applyBorder="1" applyAlignment="1" applyProtection="1">
      <alignment vertical="center"/>
      <protection locked="0"/>
    </xf>
    <xf numFmtId="165" fontId="10" fillId="0" borderId="97" xfId="2821" applyNumberFormat="1" applyFont="1" applyFill="1" applyBorder="1" applyAlignment="1" applyProtection="1">
      <alignment vertical="center"/>
      <protection locked="0"/>
    </xf>
    <xf numFmtId="165" fontId="10" fillId="56" borderId="92" xfId="2821" applyNumberFormat="1" applyFont="1" applyFill="1" applyBorder="1" applyAlignment="1" applyProtection="1">
      <alignment vertical="center"/>
      <protection locked="0"/>
    </xf>
    <xf numFmtId="166" fontId="28" fillId="67" borderId="77" xfId="0" applyNumberFormat="1" applyFont="1" applyFill="1" applyBorder="1" applyAlignment="1" applyProtection="1">
      <alignment vertical="center"/>
      <protection locked="0"/>
    </xf>
    <xf numFmtId="166" fontId="28" fillId="67" borderId="96" xfId="0" applyNumberFormat="1" applyFont="1" applyFill="1" applyBorder="1" applyAlignment="1" applyProtection="1">
      <alignment vertical="center"/>
      <protection locked="0"/>
    </xf>
    <xf numFmtId="167" fontId="28" fillId="67" borderId="77" xfId="0" applyNumberFormat="1" applyFont="1" applyFill="1" applyBorder="1" applyAlignment="1" applyProtection="1">
      <alignment vertical="center"/>
      <protection locked="0"/>
    </xf>
    <xf numFmtId="167" fontId="10" fillId="67" borderId="53" xfId="0" applyNumberFormat="1" applyFont="1" applyFill="1" applyBorder="1" applyAlignment="1" applyProtection="1">
      <alignment vertical="center"/>
      <protection locked="0"/>
    </xf>
    <xf numFmtId="166" fontId="10" fillId="67" borderId="53" xfId="0" applyNumberFormat="1" applyFont="1" applyFill="1" applyBorder="1" applyAlignment="1" applyProtection="1">
      <alignment vertical="center"/>
      <protection locked="0"/>
    </xf>
    <xf numFmtId="166" fontId="28" fillId="67" borderId="53" xfId="0" applyNumberFormat="1" applyFont="1" applyFill="1" applyBorder="1" applyAlignment="1" applyProtection="1">
      <alignment vertical="center"/>
      <protection locked="0"/>
    </xf>
    <xf numFmtId="166" fontId="10" fillId="67" borderId="77" xfId="0" applyNumberFormat="1" applyFont="1" applyFill="1" applyBorder="1" applyAlignment="1" applyProtection="1">
      <alignment vertical="center"/>
      <protection locked="0"/>
    </xf>
    <xf numFmtId="0" fontId="10" fillId="0" borderId="80" xfId="0" applyFont="1" applyBorder="1" applyAlignment="1">
      <alignment horizontal="center"/>
    </xf>
    <xf numFmtId="0" fontId="236" fillId="0" borderId="0" xfId="0" applyFont="1" applyAlignment="1">
      <alignment horizontal="center"/>
    </xf>
    <xf numFmtId="0" fontId="10" fillId="0" borderId="78" xfId="0" applyFont="1" applyBorder="1"/>
    <xf numFmtId="0" fontId="10" fillId="0" borderId="91" xfId="0" applyFont="1" applyBorder="1"/>
    <xf numFmtId="0" fontId="10" fillId="0" borderId="91" xfId="0" applyFont="1" applyBorder="1" applyAlignment="1">
      <alignment horizontal="left"/>
    </xf>
    <xf numFmtId="0" fontId="10" fillId="0" borderId="79" xfId="0" applyFont="1" applyBorder="1"/>
    <xf numFmtId="0" fontId="10" fillId="0" borderId="7" xfId="0" applyFont="1" applyBorder="1"/>
    <xf numFmtId="0" fontId="214" fillId="87" borderId="0" xfId="0" applyFont="1" applyFill="1" applyAlignment="1">
      <alignment horizontal="left" vertical="center" indent="1"/>
    </xf>
    <xf numFmtId="0" fontId="15" fillId="87" borderId="0" xfId="0" applyFont="1" applyFill="1" applyAlignment="1">
      <alignment horizontal="left" vertical="center" indent="1"/>
    </xf>
    <xf numFmtId="0" fontId="15" fillId="0" borderId="18" xfId="0" applyFont="1" applyBorder="1" applyAlignment="1">
      <alignment vertical="center"/>
    </xf>
    <xf numFmtId="0" fontId="341" fillId="0" borderId="0" xfId="0" applyFont="1" applyAlignment="1">
      <alignment horizontal="left"/>
    </xf>
    <xf numFmtId="0" fontId="10" fillId="0" borderId="0" xfId="0" applyFont="1" applyAlignment="1">
      <alignment horizontal="left"/>
    </xf>
    <xf numFmtId="0" fontId="10" fillId="0" borderId="18" xfId="0" applyFont="1" applyBorder="1"/>
    <xf numFmtId="0" fontId="10" fillId="0" borderId="7" xfId="0" applyFont="1" applyBorder="1" applyAlignment="1">
      <alignment vertical="center"/>
    </xf>
    <xf numFmtId="0" fontId="10" fillId="0" borderId="18" xfId="0" applyFont="1" applyBorder="1" applyAlignment="1">
      <alignment vertical="center"/>
    </xf>
    <xf numFmtId="0" fontId="12" fillId="0" borderId="0" xfId="0" applyFont="1" applyAlignment="1">
      <alignment vertical="center"/>
    </xf>
    <xf numFmtId="0" fontId="10" fillId="0" borderId="0" xfId="0" applyFont="1" applyAlignment="1">
      <alignment horizontal="right" indent="1"/>
    </xf>
    <xf numFmtId="0" fontId="17" fillId="0" borderId="0" xfId="0" applyFont="1" applyAlignment="1">
      <alignment vertical="center"/>
    </xf>
    <xf numFmtId="0" fontId="17" fillId="0" borderId="7" xfId="0" applyFont="1" applyBorder="1" applyAlignment="1">
      <alignment vertical="center"/>
    </xf>
    <xf numFmtId="0" fontId="17" fillId="0" borderId="18" xfId="0" applyFont="1" applyBorder="1" applyAlignment="1">
      <alignment vertical="center"/>
    </xf>
    <xf numFmtId="0" fontId="17" fillId="0" borderId="0" xfId="0" applyFont="1"/>
    <xf numFmtId="0" fontId="17" fillId="0" borderId="7" xfId="0" applyFont="1" applyBorder="1"/>
    <xf numFmtId="0" fontId="342" fillId="0" borderId="0" xfId="0" applyFont="1" applyAlignment="1">
      <alignment horizontal="left"/>
    </xf>
    <xf numFmtId="0" fontId="17" fillId="0" borderId="18" xfId="0" applyFont="1" applyBorder="1"/>
    <xf numFmtId="0" fontId="233" fillId="0" borderId="0" xfId="0" applyFont="1" applyAlignment="1">
      <alignment horizontal="right" indent="1"/>
    </xf>
    <xf numFmtId="0" fontId="10" fillId="0" borderId="80" xfId="0" applyFont="1" applyBorder="1"/>
    <xf numFmtId="0" fontId="10" fillId="0" borderId="50" xfId="0" applyFont="1" applyBorder="1"/>
    <xf numFmtId="0" fontId="10" fillId="56" borderId="91" xfId="0" applyFont="1" applyFill="1" applyBorder="1" applyAlignment="1">
      <alignment horizontal="left" vertical="center" indent="1"/>
    </xf>
    <xf numFmtId="0" fontId="10" fillId="56" borderId="91" xfId="0" applyFont="1" applyFill="1" applyBorder="1" applyAlignment="1">
      <alignment horizontal="left" vertical="center" wrapText="1" indent="1"/>
    </xf>
    <xf numFmtId="0" fontId="10" fillId="67" borderId="97" xfId="0" applyFont="1" applyFill="1" applyBorder="1" applyAlignment="1">
      <alignment horizontal="left" vertical="center" indent="1"/>
    </xf>
    <xf numFmtId="0" fontId="10" fillId="56" borderId="97" xfId="0" applyFont="1" applyFill="1" applyBorder="1" applyAlignment="1">
      <alignment horizontal="left" vertical="center" wrapText="1" indent="1"/>
    </xf>
    <xf numFmtId="0" fontId="10" fillId="67" borderId="91" xfId="0" applyFont="1" applyFill="1" applyBorder="1" applyAlignment="1">
      <alignment horizontal="left" vertical="center" wrapText="1" indent="1"/>
    </xf>
    <xf numFmtId="0" fontId="10" fillId="56" borderId="97" xfId="0" applyFont="1" applyFill="1" applyBorder="1" applyAlignment="1">
      <alignment horizontal="left" vertical="center" indent="1"/>
    </xf>
    <xf numFmtId="0" fontId="10" fillId="0" borderId="97" xfId="0" applyFont="1" applyBorder="1" applyAlignment="1">
      <alignment horizontal="left" vertical="center" indent="1"/>
    </xf>
    <xf numFmtId="0" fontId="10" fillId="0" borderId="97" xfId="0" applyFont="1" applyBorder="1" applyAlignment="1">
      <alignment horizontal="left" vertical="center" wrapText="1" indent="1"/>
    </xf>
    <xf numFmtId="0" fontId="10" fillId="56" borderId="87" xfId="0" applyFont="1" applyFill="1" applyBorder="1" applyAlignment="1">
      <alignment horizontal="left" vertical="center" indent="1"/>
    </xf>
    <xf numFmtId="0" fontId="10" fillId="56" borderId="87" xfId="0" applyFont="1" applyFill="1" applyBorder="1" applyAlignment="1">
      <alignment horizontal="left" vertical="center" wrapText="1" indent="1"/>
    </xf>
    <xf numFmtId="0" fontId="10" fillId="41" borderId="87" xfId="0" applyFont="1" applyFill="1" applyBorder="1" applyAlignment="1">
      <alignment horizontal="left" vertical="center" indent="1"/>
    </xf>
    <xf numFmtId="0" fontId="10" fillId="41" borderId="91" xfId="0" applyFont="1" applyFill="1" applyBorder="1" applyAlignment="1">
      <alignment horizontal="left" vertical="center" indent="1"/>
    </xf>
    <xf numFmtId="0" fontId="10" fillId="41" borderId="91" xfId="0" applyFont="1" applyFill="1" applyBorder="1" applyAlignment="1">
      <alignment horizontal="left" vertical="center" wrapText="1" indent="1"/>
    </xf>
    <xf numFmtId="0" fontId="233" fillId="0" borderId="0" xfId="0" applyFont="1"/>
    <xf numFmtId="0" fontId="233" fillId="0" borderId="0" xfId="0" applyFont="1" applyAlignment="1">
      <alignment horizontal="left" vertical="center" indent="1"/>
    </xf>
    <xf numFmtId="0" fontId="233" fillId="0" borderId="0" xfId="0" applyFont="1" applyAlignment="1">
      <alignment vertical="center"/>
    </xf>
    <xf numFmtId="0" fontId="233" fillId="0" borderId="0" xfId="0" applyFont="1" applyAlignment="1">
      <alignment horizontal="left" vertical="center" wrapText="1" indent="1"/>
    </xf>
    <xf numFmtId="0" fontId="10" fillId="64" borderId="0" xfId="0" applyFont="1" applyFill="1" applyAlignment="1">
      <alignment horizontal="left" vertical="center" indent="1"/>
    </xf>
    <xf numFmtId="0" fontId="10" fillId="64" borderId="0" xfId="0" applyFont="1" applyFill="1" applyAlignment="1">
      <alignment horizontal="left" vertical="center" wrapText="1" indent="1"/>
    </xf>
    <xf numFmtId="0" fontId="10" fillId="64" borderId="0" xfId="0" applyFont="1" applyFill="1"/>
    <xf numFmtId="20" fontId="10" fillId="0" borderId="0" xfId="0" applyNumberFormat="1" applyFont="1"/>
    <xf numFmtId="20" fontId="10" fillId="0" borderId="97" xfId="0" applyNumberFormat="1" applyFont="1" applyBorder="1" applyAlignment="1">
      <alignment horizontal="left" vertical="center" indent="1"/>
    </xf>
    <xf numFmtId="20" fontId="10" fillId="0" borderId="0" xfId="0" applyNumberFormat="1" applyFont="1" applyAlignment="1">
      <alignment vertical="center"/>
    </xf>
    <xf numFmtId="20" fontId="10" fillId="0" borderId="97" xfId="0" applyNumberFormat="1" applyFont="1" applyBorder="1" applyAlignment="1">
      <alignment horizontal="left" vertical="center" wrapText="1" indent="1"/>
    </xf>
    <xf numFmtId="0" fontId="338" fillId="0" borderId="0" xfId="0" applyFont="1" applyAlignment="1" applyProtection="1">
      <alignment vertical="center"/>
      <protection locked="0"/>
    </xf>
    <xf numFmtId="0" fontId="21" fillId="56" borderId="91" xfId="0" applyFont="1" applyFill="1" applyBorder="1" applyAlignment="1" applyProtection="1">
      <alignment vertical="center"/>
      <protection locked="0"/>
    </xf>
    <xf numFmtId="0" fontId="21" fillId="56" borderId="91" xfId="0" applyFont="1" applyFill="1" applyBorder="1" applyAlignment="1" applyProtection="1">
      <alignment horizontal="center" vertical="center"/>
      <protection locked="0"/>
    </xf>
    <xf numFmtId="166" fontId="255" fillId="56" borderId="91" xfId="0" applyNumberFormat="1" applyFont="1" applyFill="1" applyBorder="1" applyAlignment="1" applyProtection="1">
      <alignment vertical="center"/>
      <protection locked="0"/>
    </xf>
    <xf numFmtId="166" fontId="21" fillId="56" borderId="91" xfId="0" applyNumberFormat="1" applyFont="1" applyFill="1" applyBorder="1" applyAlignment="1" applyProtection="1">
      <alignment vertical="center"/>
      <protection locked="0"/>
    </xf>
    <xf numFmtId="166" fontId="21" fillId="56" borderId="92" xfId="0" applyNumberFormat="1" applyFont="1" applyFill="1" applyBorder="1" applyAlignment="1" applyProtection="1">
      <alignment vertical="center"/>
      <protection locked="0"/>
    </xf>
    <xf numFmtId="0" fontId="20" fillId="0" borderId="0" xfId="0" quotePrefix="1" applyFont="1" applyAlignment="1" applyProtection="1">
      <alignment vertical="center"/>
      <protection locked="0"/>
    </xf>
    <xf numFmtId="0" fontId="233" fillId="0" borderId="0" xfId="0" quotePrefix="1" applyFont="1" applyAlignment="1" applyProtection="1">
      <alignment vertical="center"/>
      <protection locked="0"/>
    </xf>
    <xf numFmtId="0" fontId="233" fillId="0" borderId="0" xfId="0" applyFont="1" applyAlignment="1" applyProtection="1">
      <alignment horizontal="center" vertical="center"/>
      <protection locked="0"/>
    </xf>
    <xf numFmtId="166" fontId="233" fillId="0" borderId="51" xfId="0" applyNumberFormat="1" applyFont="1" applyBorder="1" applyAlignment="1" applyProtection="1">
      <alignment vertical="center"/>
      <protection locked="0"/>
    </xf>
    <xf numFmtId="166" fontId="233" fillId="0" borderId="18" xfId="0" applyNumberFormat="1" applyFont="1" applyBorder="1" applyAlignment="1" applyProtection="1">
      <alignment vertical="center"/>
      <protection locked="0"/>
    </xf>
    <xf numFmtId="0" fontId="20" fillId="41" borderId="0" xfId="0" applyFont="1" applyFill="1" applyAlignment="1" applyProtection="1">
      <alignment vertical="center"/>
      <protection locked="0"/>
    </xf>
    <xf numFmtId="0" fontId="20" fillId="67" borderId="0" xfId="0" applyFont="1" applyFill="1" applyAlignment="1" applyProtection="1">
      <alignment vertical="center"/>
      <protection locked="0"/>
    </xf>
    <xf numFmtId="0" fontId="21" fillId="67" borderId="0" xfId="0" applyFont="1" applyFill="1" applyAlignment="1" applyProtection="1">
      <alignment vertical="center"/>
      <protection locked="0"/>
    </xf>
    <xf numFmtId="0" fontId="20" fillId="67" borderId="0" xfId="0" applyFont="1" applyFill="1" applyAlignment="1" applyProtection="1">
      <alignment horizontal="center" vertical="center"/>
      <protection locked="0"/>
    </xf>
    <xf numFmtId="0" fontId="30" fillId="0" borderId="0" xfId="0" applyFont="1" applyAlignment="1" applyProtection="1">
      <alignment horizontal="center" vertical="center"/>
      <protection locked="0"/>
    </xf>
    <xf numFmtId="165" fontId="30" fillId="0" borderId="51" xfId="0" applyNumberFormat="1" applyFont="1" applyBorder="1" applyAlignment="1" applyProtection="1">
      <alignment horizontal="right" vertical="center"/>
      <protection locked="0"/>
    </xf>
    <xf numFmtId="165" fontId="30" fillId="0" borderId="18" xfId="0" applyNumberFormat="1" applyFont="1" applyBorder="1" applyAlignment="1" applyProtection="1">
      <alignment horizontal="right" vertical="center"/>
      <protection locked="0"/>
    </xf>
    <xf numFmtId="165" fontId="30" fillId="0" borderId="0" xfId="0" applyNumberFormat="1" applyFont="1" applyAlignment="1" applyProtection="1">
      <alignment horizontal="right" vertical="center"/>
      <protection locked="0"/>
    </xf>
    <xf numFmtId="0" fontId="30" fillId="0" borderId="7" xfId="0" applyFont="1" applyBorder="1" applyAlignment="1" applyProtection="1">
      <alignment vertical="center"/>
      <protection hidden="1"/>
    </xf>
    <xf numFmtId="0" fontId="30" fillId="0" borderId="18" xfId="0" applyFont="1" applyBorder="1" applyAlignment="1" applyProtection="1">
      <alignment vertical="center"/>
      <protection hidden="1"/>
    </xf>
    <xf numFmtId="166" fontId="256" fillId="0" borderId="0" xfId="0" applyNumberFormat="1" applyFont="1" applyAlignment="1" applyProtection="1">
      <alignment vertical="center"/>
      <protection locked="0"/>
    </xf>
    <xf numFmtId="0" fontId="21" fillId="41" borderId="0" xfId="0" applyFont="1" applyFill="1" applyAlignment="1" applyProtection="1">
      <alignment horizontal="center" vertical="center"/>
      <protection locked="0"/>
    </xf>
    <xf numFmtId="166" fontId="233" fillId="0" borderId="7" xfId="0" applyNumberFormat="1" applyFont="1" applyBorder="1" applyAlignment="1" applyProtection="1">
      <alignment vertical="center"/>
      <protection locked="0"/>
    </xf>
    <xf numFmtId="0" fontId="21" fillId="0" borderId="97" xfId="0" applyFont="1" applyBorder="1" applyAlignment="1" applyProtection="1">
      <alignment vertical="center"/>
      <protection locked="0"/>
    </xf>
    <xf numFmtId="0" fontId="20" fillId="0" borderId="97" xfId="0" applyFont="1" applyBorder="1" applyAlignment="1" applyProtection="1">
      <alignment horizontal="center" vertical="center"/>
      <protection locked="0"/>
    </xf>
    <xf numFmtId="166" fontId="24" fillId="0" borderId="97" xfId="0" applyNumberFormat="1" applyFont="1" applyBorder="1" applyAlignment="1" applyProtection="1">
      <alignment vertical="center"/>
      <protection locked="0"/>
    </xf>
    <xf numFmtId="166" fontId="21" fillId="0" borderId="97" xfId="0" applyNumberFormat="1" applyFont="1" applyBorder="1" applyAlignment="1" applyProtection="1">
      <alignment vertical="center"/>
      <protection locked="0"/>
    </xf>
    <xf numFmtId="166" fontId="21" fillId="0" borderId="90" xfId="0" applyNumberFormat="1" applyFont="1" applyBorder="1" applyAlignment="1" applyProtection="1">
      <alignment vertical="center"/>
      <protection locked="0"/>
    </xf>
    <xf numFmtId="166" fontId="21" fillId="0" borderId="89" xfId="0" applyNumberFormat="1" applyFont="1" applyBorder="1" applyAlignment="1" applyProtection="1">
      <alignment vertical="center"/>
      <protection locked="0"/>
    </xf>
    <xf numFmtId="310" fontId="233" fillId="42" borderId="97" xfId="0" applyNumberFormat="1" applyFont="1" applyFill="1" applyBorder="1" applyAlignment="1" applyProtection="1">
      <alignment vertical="center"/>
      <protection hidden="1"/>
    </xf>
    <xf numFmtId="310" fontId="233" fillId="0" borderId="97" xfId="0" applyNumberFormat="1" applyFont="1" applyBorder="1" applyAlignment="1" applyProtection="1">
      <alignment vertical="center"/>
      <protection hidden="1"/>
    </xf>
    <xf numFmtId="166" fontId="341" fillId="0" borderId="0" xfId="0" applyNumberFormat="1" applyFont="1" applyAlignment="1" applyProtection="1">
      <alignment vertical="center"/>
      <protection locked="0"/>
    </xf>
    <xf numFmtId="166" fontId="341" fillId="0" borderId="0" xfId="0" applyNumberFormat="1" applyFont="1" applyAlignment="1" applyProtection="1">
      <alignment vertical="center"/>
      <protection hidden="1"/>
    </xf>
    <xf numFmtId="166" fontId="344" fillId="0" borderId="0" xfId="0" applyNumberFormat="1" applyFont="1" applyAlignment="1" applyProtection="1">
      <alignment vertical="center"/>
      <protection hidden="1"/>
    </xf>
    <xf numFmtId="0" fontId="338" fillId="0" borderId="0" xfId="0" applyFont="1" applyAlignment="1" applyProtection="1">
      <alignment horizontal="center" vertical="center"/>
      <protection locked="0"/>
    </xf>
    <xf numFmtId="166" fontId="338" fillId="0" borderId="0" xfId="0" applyNumberFormat="1" applyFont="1" applyAlignment="1" applyProtection="1">
      <alignment vertical="center"/>
      <protection locked="0"/>
    </xf>
    <xf numFmtId="166" fontId="338" fillId="0" borderId="0" xfId="0" applyNumberFormat="1" applyFont="1" applyAlignment="1" applyProtection="1">
      <alignment vertical="center"/>
      <protection hidden="1"/>
    </xf>
    <xf numFmtId="3" fontId="304" fillId="0" borderId="0" xfId="0" applyNumberFormat="1" applyFont="1" applyAlignment="1" applyProtection="1">
      <alignment vertical="center"/>
      <protection hidden="1"/>
    </xf>
    <xf numFmtId="166" fontId="304" fillId="0" borderId="0" xfId="0" applyNumberFormat="1" applyFont="1" applyAlignment="1" applyProtection="1">
      <alignment vertical="center"/>
      <protection hidden="1"/>
    </xf>
    <xf numFmtId="166" fontId="345" fillId="0" borderId="0" xfId="0" applyNumberFormat="1" applyFont="1" applyAlignment="1" applyProtection="1">
      <alignment vertical="center"/>
      <protection hidden="1"/>
    </xf>
    <xf numFmtId="3" fontId="338"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hidden="1"/>
    </xf>
    <xf numFmtId="3" fontId="20" fillId="0" borderId="0" xfId="0" applyNumberFormat="1" applyFont="1" applyAlignment="1" applyProtection="1">
      <alignment vertical="center"/>
      <protection locked="0"/>
    </xf>
    <xf numFmtId="0" fontId="20" fillId="56" borderId="91" xfId="0" applyFont="1" applyFill="1" applyBorder="1" applyAlignment="1" applyProtection="1">
      <alignment horizontal="center" vertical="center"/>
      <protection locked="0"/>
    </xf>
    <xf numFmtId="166" fontId="24" fillId="0" borderId="7" xfId="0" applyNumberFormat="1" applyFont="1" applyBorder="1" applyAlignment="1" applyProtection="1">
      <alignment vertical="center"/>
      <protection locked="0"/>
    </xf>
    <xf numFmtId="0" fontId="20" fillId="64" borderId="97" xfId="0" applyFont="1" applyFill="1" applyBorder="1" applyAlignment="1" applyProtection="1">
      <alignment horizontal="center" vertical="center"/>
      <protection locked="0"/>
    </xf>
    <xf numFmtId="0" fontId="24" fillId="0" borderId="0" xfId="0" applyFont="1" applyAlignment="1" applyProtection="1">
      <alignment vertical="center"/>
      <protection locked="0"/>
    </xf>
    <xf numFmtId="166" fontId="23" fillId="0" borderId="0" xfId="0" applyNumberFormat="1" applyFont="1" applyAlignment="1" applyProtection="1">
      <alignment vertical="center"/>
      <protection hidden="1"/>
    </xf>
    <xf numFmtId="0" fontId="20" fillId="56" borderId="91" xfId="0" applyFont="1" applyFill="1" applyBorder="1" applyAlignment="1" applyProtection="1">
      <alignment vertical="center"/>
      <protection locked="0"/>
    </xf>
    <xf numFmtId="166" fontId="23" fillId="56" borderId="91" xfId="0" applyNumberFormat="1" applyFont="1" applyFill="1" applyBorder="1" applyAlignment="1" applyProtection="1">
      <alignment vertical="center"/>
      <protection locked="0"/>
    </xf>
    <xf numFmtId="166" fontId="20" fillId="56" borderId="79" xfId="0" applyNumberFormat="1" applyFont="1" applyFill="1" applyBorder="1" applyAlignment="1" applyProtection="1">
      <alignment vertical="center"/>
      <protection locked="0"/>
    </xf>
    <xf numFmtId="0" fontId="20" fillId="56" borderId="97" xfId="0" applyFont="1" applyFill="1" applyBorder="1" applyAlignment="1" applyProtection="1">
      <alignment vertical="center"/>
      <protection locked="0"/>
    </xf>
    <xf numFmtId="0" fontId="20" fillId="56" borderId="97" xfId="0" applyFont="1" applyFill="1" applyBorder="1" applyAlignment="1" applyProtection="1">
      <alignment horizontal="center" vertical="center"/>
      <protection locked="0"/>
    </xf>
    <xf numFmtId="166" fontId="23" fillId="56" borderId="97" xfId="0" applyNumberFormat="1" applyFont="1" applyFill="1" applyBorder="1" applyAlignment="1" applyProtection="1">
      <alignment vertical="center"/>
      <protection locked="0"/>
    </xf>
    <xf numFmtId="166" fontId="20" fillId="56" borderId="89" xfId="0" applyNumberFormat="1" applyFont="1" applyFill="1" applyBorder="1" applyAlignment="1" applyProtection="1">
      <alignment vertical="center"/>
      <protection locked="0"/>
    </xf>
    <xf numFmtId="0" fontId="29" fillId="0" borderId="0" xfId="0" applyFont="1" applyAlignment="1" applyProtection="1">
      <alignment vertical="center"/>
      <protection locked="0"/>
    </xf>
    <xf numFmtId="0" fontId="12" fillId="0" borderId="0" xfId="0" applyFont="1" applyAlignment="1" applyProtection="1">
      <alignment vertical="center"/>
      <protection locked="0"/>
    </xf>
    <xf numFmtId="310" fontId="234" fillId="0" borderId="91" xfId="0" applyNumberFormat="1" applyFont="1" applyBorder="1" applyAlignment="1" applyProtection="1">
      <alignment vertical="center"/>
      <protection hidden="1"/>
    </xf>
    <xf numFmtId="0" fontId="21" fillId="0" borderId="18" xfId="0" applyFont="1" applyBorder="1" applyAlignment="1" applyProtection="1">
      <alignment vertical="center"/>
      <protection hidden="1"/>
    </xf>
    <xf numFmtId="166" fontId="10" fillId="0" borderId="18" xfId="0" applyNumberFormat="1" applyFont="1" applyBorder="1" applyAlignment="1" applyProtection="1">
      <alignment vertical="center"/>
      <protection locked="0"/>
    </xf>
    <xf numFmtId="0" fontId="10" fillId="41" borderId="0" xfId="0" applyFont="1" applyFill="1" applyAlignment="1" applyProtection="1">
      <alignment vertical="center"/>
      <protection locked="0"/>
    </xf>
    <xf numFmtId="0" fontId="21" fillId="0" borderId="60" xfId="0" applyFont="1" applyBorder="1" applyAlignment="1" applyProtection="1">
      <alignment vertical="center"/>
      <protection locked="0"/>
    </xf>
    <xf numFmtId="0" fontId="20" fillId="0" borderId="60" xfId="0" applyFont="1" applyBorder="1" applyAlignment="1" applyProtection="1">
      <alignment horizontal="center" vertical="center"/>
      <protection locked="0"/>
    </xf>
    <xf numFmtId="166" fontId="28" fillId="68" borderId="60" xfId="0" applyNumberFormat="1" applyFont="1" applyFill="1" applyBorder="1" applyAlignment="1" applyProtection="1">
      <alignment vertical="center"/>
      <protection locked="0"/>
    </xf>
    <xf numFmtId="166" fontId="28" fillId="0" borderId="60" xfId="0" applyNumberFormat="1" applyFont="1" applyBorder="1" applyAlignment="1" applyProtection="1">
      <alignment vertical="center"/>
      <protection locked="0"/>
    </xf>
    <xf numFmtId="166" fontId="28" fillId="0" borderId="89" xfId="0" applyNumberFormat="1" applyFont="1" applyBorder="1" applyAlignment="1" applyProtection="1">
      <alignment vertical="center"/>
      <protection locked="0"/>
    </xf>
    <xf numFmtId="310" fontId="234" fillId="0" borderId="97" xfId="0" applyNumberFormat="1" applyFont="1" applyBorder="1" applyAlignment="1" applyProtection="1">
      <alignment vertical="center"/>
      <protection hidden="1"/>
    </xf>
    <xf numFmtId="310" fontId="234" fillId="42" borderId="97" xfId="0" applyNumberFormat="1" applyFont="1" applyFill="1" applyBorder="1" applyAlignment="1" applyProtection="1">
      <alignment vertical="center"/>
      <protection hidden="1"/>
    </xf>
    <xf numFmtId="166" fontId="234" fillId="0" borderId="0" xfId="0" applyNumberFormat="1" applyFont="1" applyAlignment="1" applyProtection="1">
      <alignment vertical="center"/>
      <protection hidden="1"/>
    </xf>
    <xf numFmtId="0" fontId="21" fillId="41" borderId="97" xfId="0" applyFont="1" applyFill="1" applyBorder="1" applyAlignment="1" applyProtection="1">
      <alignment vertical="center"/>
      <protection locked="0"/>
    </xf>
    <xf numFmtId="0" fontId="20" fillId="27" borderId="0" xfId="0" applyFont="1" applyFill="1" applyAlignment="1" applyProtection="1">
      <alignment vertical="center"/>
      <protection locked="0"/>
    </xf>
    <xf numFmtId="0" fontId="20" fillId="41" borderId="97" xfId="0" applyFont="1" applyFill="1" applyBorder="1" applyAlignment="1" applyProtection="1">
      <alignment horizontal="center" vertical="center"/>
      <protection locked="0"/>
    </xf>
    <xf numFmtId="166" fontId="28" fillId="41" borderId="97" xfId="0" applyNumberFormat="1" applyFont="1" applyFill="1" applyBorder="1" applyAlignment="1" applyProtection="1">
      <alignment vertical="center"/>
      <protection locked="0"/>
    </xf>
    <xf numFmtId="166" fontId="28" fillId="41" borderId="89" xfId="0" applyNumberFormat="1" applyFont="1" applyFill="1" applyBorder="1" applyAlignment="1" applyProtection="1">
      <alignment vertical="center"/>
      <protection locked="0"/>
    </xf>
    <xf numFmtId="3" fontId="20" fillId="0" borderId="91" xfId="0" applyNumberFormat="1" applyFont="1" applyBorder="1" applyAlignment="1" applyProtection="1">
      <alignment vertical="center"/>
      <protection hidden="1"/>
    </xf>
    <xf numFmtId="3" fontId="20" fillId="0" borderId="91" xfId="0" applyNumberFormat="1" applyFont="1" applyBorder="1" applyAlignment="1" applyProtection="1">
      <alignment horizontal="center" vertical="center"/>
      <protection hidden="1"/>
    </xf>
    <xf numFmtId="3" fontId="233" fillId="0" borderId="0" xfId="0" quotePrefix="1" applyNumberFormat="1" applyFont="1" applyAlignment="1" applyProtection="1">
      <alignment vertical="center"/>
      <protection hidden="1"/>
    </xf>
    <xf numFmtId="3" fontId="233" fillId="0" borderId="0" xfId="0" applyNumberFormat="1" applyFont="1" applyAlignment="1" applyProtection="1">
      <alignment horizontal="center" vertical="center"/>
      <protection hidden="1"/>
    </xf>
    <xf numFmtId="310" fontId="233" fillId="0" borderId="60" xfId="0" applyNumberFormat="1" applyFont="1" applyBorder="1" applyAlignment="1" applyProtection="1">
      <alignment vertical="center"/>
      <protection hidden="1"/>
    </xf>
    <xf numFmtId="0" fontId="346" fillId="0" borderId="0" xfId="2785" applyFont="1" applyAlignment="1" applyProtection="1">
      <alignment vertical="center"/>
      <protection locked="0"/>
    </xf>
    <xf numFmtId="0" fontId="29" fillId="0" borderId="0" xfId="2785" applyFont="1" applyAlignment="1" applyProtection="1">
      <alignment vertical="center"/>
      <protection locked="0"/>
    </xf>
    <xf numFmtId="0" fontId="12" fillId="0" borderId="0" xfId="2785" applyFont="1" applyAlignment="1" applyProtection="1">
      <alignment horizontal="left" vertical="center"/>
      <protection locked="0"/>
    </xf>
    <xf numFmtId="0" fontId="12" fillId="0" borderId="0" xfId="2785" applyFont="1" applyAlignment="1" applyProtection="1">
      <alignment vertical="center"/>
      <protection locked="0"/>
    </xf>
    <xf numFmtId="0" fontId="25" fillId="0" borderId="0" xfId="2785" applyFont="1" applyAlignment="1" applyProtection="1">
      <alignment vertical="center"/>
      <protection locked="0"/>
    </xf>
    <xf numFmtId="0" fontId="12" fillId="0" borderId="0" xfId="2785" applyFont="1" applyAlignment="1" applyProtection="1">
      <alignment vertical="center" wrapText="1"/>
      <protection locked="0"/>
    </xf>
    <xf numFmtId="0" fontId="10" fillId="0" borderId="0" xfId="2785" applyAlignment="1" applyProtection="1">
      <alignment vertical="center"/>
      <protection locked="0"/>
    </xf>
    <xf numFmtId="0" fontId="29" fillId="0" borderId="0" xfId="2785" applyFont="1" applyAlignment="1" applyProtection="1">
      <alignment horizontal="center" vertical="center"/>
      <protection locked="0"/>
    </xf>
    <xf numFmtId="0" fontId="335" fillId="87" borderId="91" xfId="2785" applyFont="1" applyFill="1" applyBorder="1" applyAlignment="1" applyProtection="1">
      <alignment horizontal="centerContinuous" vertical="center"/>
      <protection locked="0"/>
    </xf>
    <xf numFmtId="0" fontId="214" fillId="87" borderId="91" xfId="2785" applyFont="1" applyFill="1" applyBorder="1" applyAlignment="1" applyProtection="1">
      <alignment horizontal="centerContinuous" vertical="center"/>
      <protection locked="0"/>
    </xf>
    <xf numFmtId="0" fontId="13" fillId="0" borderId="0" xfId="2785" applyFont="1" applyAlignment="1" applyProtection="1">
      <alignment vertical="center"/>
      <protection locked="0"/>
    </xf>
    <xf numFmtId="0" fontId="348" fillId="87" borderId="91" xfId="2785" applyFont="1" applyFill="1" applyBorder="1" applyAlignment="1" applyProtection="1">
      <alignment horizontal="centerContinuous" vertical="center"/>
      <protection locked="0"/>
    </xf>
    <xf numFmtId="0" fontId="26" fillId="0" borderId="0" xfId="2785" applyFont="1" applyAlignment="1" applyProtection="1">
      <alignment horizontal="center" vertical="center"/>
      <protection locked="0"/>
    </xf>
    <xf numFmtId="0" fontId="28" fillId="0" borderId="60" xfId="2785" applyFont="1" applyBorder="1" applyAlignment="1" applyProtection="1">
      <alignment horizontal="center" vertical="center"/>
      <protection locked="0"/>
    </xf>
    <xf numFmtId="0" fontId="28" fillId="0" borderId="60" xfId="2785" applyFont="1" applyBorder="1" applyAlignment="1" applyProtection="1">
      <alignment horizontal="center" vertical="center" wrapText="1"/>
      <protection locked="0"/>
    </xf>
    <xf numFmtId="0" fontId="28" fillId="0" borderId="0" xfId="2785" applyFont="1" applyAlignment="1" applyProtection="1">
      <alignment horizontal="center" vertical="center"/>
      <protection locked="0"/>
    </xf>
    <xf numFmtId="0" fontId="24" fillId="0" borderId="0" xfId="2785" applyFont="1" applyAlignment="1" applyProtection="1">
      <alignment horizontal="center" vertical="center"/>
      <protection locked="0"/>
    </xf>
    <xf numFmtId="0" fontId="347" fillId="0" borderId="0" xfId="2785" applyFont="1" applyAlignment="1" applyProtection="1">
      <alignment vertical="center"/>
      <protection locked="0"/>
    </xf>
    <xf numFmtId="0" fontId="10" fillId="0" borderId="0" xfId="2785" applyAlignment="1" applyProtection="1">
      <alignment horizontal="left" vertical="center"/>
      <protection locked="0"/>
    </xf>
    <xf numFmtId="0" fontId="55" fillId="0" borderId="0" xfId="2785" applyFont="1" applyAlignment="1" applyProtection="1">
      <alignment horizontal="left" vertical="center"/>
      <protection locked="0"/>
    </xf>
    <xf numFmtId="0" fontId="28" fillId="0" borderId="0" xfId="2785" applyFont="1" applyAlignment="1" applyProtection="1">
      <alignment vertical="center"/>
      <protection locked="0"/>
    </xf>
    <xf numFmtId="0" fontId="28" fillId="0" borderId="91" xfId="2785" applyFont="1" applyBorder="1" applyAlignment="1" applyProtection="1">
      <alignment horizontal="left" vertical="center"/>
      <protection locked="0"/>
    </xf>
    <xf numFmtId="0" fontId="28" fillId="0" borderId="91" xfId="2785" applyFont="1" applyBorder="1" applyAlignment="1" applyProtection="1">
      <alignment horizontal="right" vertical="center"/>
      <protection locked="0"/>
    </xf>
    <xf numFmtId="0" fontId="28" fillId="0" borderId="91" xfId="2785" applyFont="1" applyBorder="1" applyAlignment="1" applyProtection="1">
      <alignment vertical="center"/>
      <protection locked="0"/>
    </xf>
    <xf numFmtId="0" fontId="28" fillId="0" borderId="0" xfId="2785" applyFont="1" applyAlignment="1" applyProtection="1">
      <alignment horizontal="right" vertical="center"/>
      <protection locked="0"/>
    </xf>
    <xf numFmtId="0" fontId="10" fillId="0" borderId="91" xfId="2785" applyBorder="1" applyAlignment="1" applyProtection="1">
      <alignment horizontal="center" vertical="center"/>
      <protection locked="0"/>
    </xf>
    <xf numFmtId="3" fontId="28" fillId="0" borderId="0" xfId="2785" applyNumberFormat="1" applyFont="1" applyAlignment="1" applyProtection="1">
      <alignment vertical="center"/>
      <protection locked="0"/>
    </xf>
    <xf numFmtId="0" fontId="20" fillId="56" borderId="0" xfId="0" applyFont="1" applyFill="1" applyAlignment="1" applyProtection="1">
      <alignment vertical="center"/>
      <protection locked="0"/>
    </xf>
    <xf numFmtId="0" fontId="23" fillId="0" borderId="0" xfId="2785" applyFont="1" applyAlignment="1" applyProtection="1">
      <alignment horizontal="center" vertical="center"/>
      <protection locked="0"/>
    </xf>
    <xf numFmtId="0" fontId="10" fillId="56" borderId="0" xfId="2785" applyFill="1" applyAlignment="1" applyProtection="1">
      <alignment horizontal="center" vertical="center"/>
      <protection locked="0"/>
    </xf>
    <xf numFmtId="0" fontId="10" fillId="0" borderId="0" xfId="2785" applyAlignment="1" applyProtection="1">
      <alignment horizontal="center" vertical="center"/>
      <protection locked="0"/>
    </xf>
    <xf numFmtId="0" fontId="28" fillId="56" borderId="97" xfId="2785" applyFont="1" applyFill="1" applyBorder="1" applyAlignment="1" applyProtection="1">
      <alignment horizontal="left" vertical="center"/>
      <protection locked="0"/>
    </xf>
    <xf numFmtId="0" fontId="211" fillId="56" borderId="97" xfId="2785" applyFont="1" applyFill="1" applyBorder="1" applyAlignment="1" applyProtection="1">
      <alignment horizontal="left" vertical="center"/>
      <protection locked="0"/>
    </xf>
    <xf numFmtId="0" fontId="255" fillId="56" borderId="97" xfId="2785" applyFont="1" applyFill="1" applyBorder="1" applyAlignment="1" applyProtection="1">
      <alignment horizontal="center" vertical="center"/>
      <protection locked="0"/>
    </xf>
    <xf numFmtId="0" fontId="10" fillId="56" borderId="97" xfId="2785" applyFill="1" applyBorder="1" applyAlignment="1" applyProtection="1">
      <alignment horizontal="center" vertical="center"/>
      <protection locked="0"/>
    </xf>
    <xf numFmtId="166" fontId="28" fillId="56" borderId="97" xfId="25638" applyNumberFormat="1" applyFont="1" applyFill="1" applyBorder="1" applyAlignment="1" applyProtection="1">
      <alignment vertical="center"/>
      <protection locked="0"/>
    </xf>
    <xf numFmtId="3" fontId="10" fillId="0" borderId="0" xfId="2785" applyNumberFormat="1" applyAlignment="1" applyProtection="1">
      <alignment horizontal="right" vertical="center"/>
      <protection locked="0"/>
    </xf>
    <xf numFmtId="0" fontId="10" fillId="0" borderId="0" xfId="2785" applyAlignment="1" applyProtection="1">
      <alignment horizontal="right" vertical="center"/>
      <protection locked="0"/>
    </xf>
    <xf numFmtId="0" fontId="10" fillId="0" borderId="0" xfId="8" applyAlignment="1" applyProtection="1">
      <alignment vertical="center"/>
      <protection locked="0"/>
    </xf>
    <xf numFmtId="0" fontId="28" fillId="0" borderId="0" xfId="8" applyFont="1" applyAlignment="1" applyProtection="1">
      <alignment vertical="center"/>
      <protection locked="0"/>
    </xf>
    <xf numFmtId="0" fontId="10" fillId="0" borderId="0" xfId="8" applyAlignment="1" applyProtection="1">
      <alignment horizontal="left" vertical="center"/>
      <protection locked="0"/>
    </xf>
    <xf numFmtId="329" fontId="23" fillId="0" borderId="0" xfId="8" applyNumberFormat="1" applyFont="1" applyAlignment="1" applyProtection="1">
      <alignment vertical="center"/>
      <protection locked="0"/>
    </xf>
    <xf numFmtId="329" fontId="10" fillId="0" borderId="0" xfId="8" applyNumberFormat="1" applyAlignment="1" applyProtection="1">
      <alignment vertical="center"/>
      <protection locked="0"/>
    </xf>
    <xf numFmtId="0" fontId="344" fillId="0" borderId="0" xfId="2785" applyFont="1" applyAlignment="1" applyProtection="1">
      <alignment vertical="center"/>
      <protection locked="0"/>
    </xf>
    <xf numFmtId="0" fontId="23" fillId="0" borderId="0" xfId="2785" applyFont="1" applyAlignment="1" applyProtection="1">
      <alignment vertical="center"/>
      <protection locked="0"/>
    </xf>
    <xf numFmtId="3" fontId="23" fillId="0" borderId="0" xfId="2785" applyNumberFormat="1" applyFont="1" applyAlignment="1" applyProtection="1">
      <alignment vertical="center"/>
      <protection locked="0"/>
    </xf>
    <xf numFmtId="0" fontId="20" fillId="0" borderId="91" xfId="0" applyFont="1" applyBorder="1" applyAlignment="1" applyProtection="1">
      <alignment horizontal="center" vertical="center"/>
      <protection hidden="1"/>
    </xf>
    <xf numFmtId="0" fontId="28" fillId="0" borderId="0" xfId="0" applyFont="1" applyAlignment="1" applyProtection="1">
      <alignment horizontal="centerContinuous" vertical="center"/>
      <protection locked="0"/>
    </xf>
    <xf numFmtId="0" fontId="28" fillId="0" borderId="51"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wrapText="1"/>
      <protection locked="0"/>
    </xf>
    <xf numFmtId="0" fontId="28" fillId="0" borderId="51" xfId="0" applyFont="1" applyBorder="1" applyAlignment="1" applyProtection="1">
      <alignment horizontal="centerContinuous" vertical="center" wrapText="1"/>
      <protection locked="0"/>
    </xf>
    <xf numFmtId="0" fontId="28" fillId="0" borderId="18" xfId="0" applyFont="1" applyBorder="1" applyAlignment="1" applyProtection="1">
      <alignment horizontal="centerContinuous" vertical="center" wrapText="1"/>
      <protection locked="0"/>
    </xf>
    <xf numFmtId="0" fontId="28" fillId="0" borderId="7" xfId="0" applyFont="1" applyBorder="1" applyAlignment="1" applyProtection="1">
      <alignment horizontal="centerContinuous" vertical="center" wrapText="1"/>
      <protection locked="0"/>
    </xf>
    <xf numFmtId="0" fontId="21" fillId="0" borderId="0" xfId="0" applyFont="1" applyAlignment="1" applyProtection="1">
      <alignment vertical="center"/>
      <protection hidden="1"/>
    </xf>
    <xf numFmtId="0" fontId="338" fillId="0" borderId="0" xfId="0" applyFont="1" applyAlignment="1" applyProtection="1">
      <alignment vertical="center"/>
      <protection hidden="1"/>
    </xf>
    <xf numFmtId="0" fontId="277" fillId="0" borderId="0" xfId="0" applyFont="1" applyAlignment="1" applyProtection="1">
      <alignment vertical="center"/>
      <protection hidden="1"/>
    </xf>
    <xf numFmtId="166" fontId="24" fillId="0" borderId="78" xfId="0" applyNumberFormat="1" applyFont="1" applyBorder="1" applyAlignment="1" applyProtection="1">
      <alignment vertical="center"/>
      <protection locked="0"/>
    </xf>
    <xf numFmtId="166" fontId="289" fillId="0" borderId="0" xfId="0" applyNumberFormat="1" applyFont="1" applyAlignment="1" applyProtection="1">
      <alignment vertical="center"/>
      <protection locked="0"/>
    </xf>
    <xf numFmtId="166" fontId="306" fillId="0" borderId="7" xfId="0" applyNumberFormat="1" applyFont="1" applyBorder="1" applyAlignment="1" applyProtection="1">
      <alignment vertical="center"/>
      <protection locked="0"/>
    </xf>
    <xf numFmtId="166" fontId="306" fillId="0" borderId="0" xfId="0" applyNumberFormat="1" applyFont="1" applyAlignment="1" applyProtection="1">
      <alignment vertical="center"/>
      <protection locked="0"/>
    </xf>
    <xf numFmtId="0" fontId="21" fillId="56" borderId="97" xfId="0" applyFont="1" applyFill="1" applyBorder="1" applyAlignment="1" applyProtection="1">
      <alignment horizontal="center" vertical="center"/>
      <protection locked="0"/>
    </xf>
    <xf numFmtId="166" fontId="255" fillId="56" borderId="97" xfId="0" applyNumberFormat="1" applyFont="1" applyFill="1" applyBorder="1" applyAlignment="1" applyProtection="1">
      <alignment vertical="center"/>
      <protection locked="0"/>
    </xf>
    <xf numFmtId="166" fontId="21" fillId="56" borderId="90" xfId="0" applyNumberFormat="1" applyFont="1" applyFill="1" applyBorder="1" applyAlignment="1" applyProtection="1">
      <alignment vertical="center"/>
      <protection locked="0"/>
    </xf>
    <xf numFmtId="166" fontId="28" fillId="56" borderId="90" xfId="0" applyNumberFormat="1" applyFont="1" applyFill="1" applyBorder="1" applyAlignment="1" applyProtection="1">
      <alignment vertical="center"/>
      <protection locked="0"/>
    </xf>
    <xf numFmtId="166" fontId="21" fillId="56" borderId="97" xfId="0" applyNumberFormat="1" applyFont="1" applyFill="1" applyBorder="1" applyAlignment="1" applyProtection="1">
      <alignment vertical="center"/>
      <protection locked="0"/>
    </xf>
    <xf numFmtId="166" fontId="255" fillId="56" borderId="75" xfId="0" applyNumberFormat="1" applyFont="1" applyFill="1" applyBorder="1" applyAlignment="1" applyProtection="1">
      <alignment vertical="center"/>
      <protection locked="0"/>
    </xf>
    <xf numFmtId="0" fontId="231" fillId="68" borderId="0" xfId="0" applyFont="1" applyFill="1" applyAlignment="1" applyProtection="1">
      <alignment vertical="center"/>
      <protection hidden="1"/>
    </xf>
    <xf numFmtId="0" fontId="18" fillId="68" borderId="0" xfId="0" applyFont="1" applyFill="1" applyAlignment="1" applyProtection="1">
      <alignment vertical="center"/>
      <protection hidden="1"/>
    </xf>
    <xf numFmtId="0" fontId="18" fillId="68" borderId="0" xfId="0" applyFont="1" applyFill="1" applyAlignment="1" applyProtection="1">
      <alignment vertical="center"/>
      <protection locked="0"/>
    </xf>
    <xf numFmtId="0" fontId="28" fillId="0" borderId="0" xfId="0" applyFont="1" applyAlignment="1" applyProtection="1">
      <alignment horizontal="centerContinuous" vertical="center" wrapText="1"/>
      <protection locked="0"/>
    </xf>
    <xf numFmtId="0" fontId="233" fillId="68" borderId="0" xfId="0" applyFont="1" applyFill="1" applyAlignment="1" applyProtection="1">
      <alignment horizontal="center" vertical="center"/>
      <protection hidden="1"/>
    </xf>
    <xf numFmtId="0" fontId="28" fillId="68" borderId="0" xfId="0" applyFont="1" applyFill="1" applyAlignment="1" applyProtection="1">
      <alignment vertical="center"/>
      <protection hidden="1"/>
    </xf>
    <xf numFmtId="0" fontId="28" fillId="68" borderId="0" xfId="0" applyFont="1" applyFill="1" applyAlignment="1" applyProtection="1">
      <alignment vertical="center"/>
      <protection locked="0"/>
    </xf>
    <xf numFmtId="0" fontId="233" fillId="68" borderId="0" xfId="0" applyFont="1" applyFill="1" applyAlignment="1" applyProtection="1">
      <alignment horizontal="center" vertical="center" wrapText="1"/>
      <protection hidden="1"/>
    </xf>
    <xf numFmtId="0" fontId="21" fillId="68" borderId="0" xfId="0" applyFont="1" applyFill="1" applyAlignment="1" applyProtection="1">
      <alignment horizontal="center" vertical="center"/>
      <protection hidden="1"/>
    </xf>
    <xf numFmtId="0" fontId="21" fillId="68" borderId="0" xfId="0" applyFont="1" applyFill="1" applyAlignment="1" applyProtection="1">
      <alignment horizontal="center" vertical="center"/>
      <protection locked="0"/>
    </xf>
    <xf numFmtId="0" fontId="233" fillId="68" borderId="0" xfId="0" applyFont="1" applyFill="1" applyAlignment="1" applyProtection="1">
      <alignment vertical="center"/>
      <protection hidden="1"/>
    </xf>
    <xf numFmtId="0" fontId="20" fillId="68" borderId="0" xfId="0" applyFont="1" applyFill="1" applyAlignment="1" applyProtection="1">
      <alignment vertical="center"/>
      <protection hidden="1"/>
    </xf>
    <xf numFmtId="0" fontId="20" fillId="68" borderId="0" xfId="0" applyFont="1" applyFill="1" applyAlignment="1" applyProtection="1">
      <alignment vertical="center"/>
      <protection locked="0"/>
    </xf>
    <xf numFmtId="0" fontId="277" fillId="68" borderId="0" xfId="0" applyFont="1" applyFill="1" applyAlignment="1" applyProtection="1">
      <alignment vertical="center"/>
      <protection hidden="1"/>
    </xf>
    <xf numFmtId="0" fontId="338" fillId="68" borderId="0" xfId="0" applyFont="1" applyFill="1" applyAlignment="1" applyProtection="1">
      <alignment vertical="center"/>
      <protection hidden="1"/>
    </xf>
    <xf numFmtId="0" fontId="338" fillId="68" borderId="0" xfId="0" applyFont="1" applyFill="1" applyAlignment="1" applyProtection="1">
      <alignment vertical="center"/>
      <protection locked="0"/>
    </xf>
    <xf numFmtId="0" fontId="21" fillId="68" borderId="0" xfId="0" applyFont="1" applyFill="1" applyAlignment="1" applyProtection="1">
      <alignment vertical="center"/>
      <protection locked="0"/>
    </xf>
    <xf numFmtId="0" fontId="10" fillId="0" borderId="0" xfId="2785" applyAlignment="1" applyProtection="1">
      <alignment vertical="center"/>
      <protection hidden="1"/>
    </xf>
    <xf numFmtId="49" fontId="21" fillId="27" borderId="91" xfId="0" applyNumberFormat="1" applyFont="1" applyFill="1" applyBorder="1" applyAlignment="1" applyProtection="1">
      <alignment vertical="center"/>
      <protection hidden="1"/>
    </xf>
    <xf numFmtId="3" fontId="21" fillId="27" borderId="91" xfId="0" applyNumberFormat="1" applyFont="1" applyFill="1" applyBorder="1" applyAlignment="1" applyProtection="1">
      <alignment vertical="center"/>
      <protection hidden="1"/>
    </xf>
    <xf numFmtId="164" fontId="21" fillId="27" borderId="91" xfId="0" applyNumberFormat="1" applyFont="1" applyFill="1" applyBorder="1" applyAlignment="1" applyProtection="1">
      <alignment vertical="center"/>
      <protection hidden="1"/>
    </xf>
    <xf numFmtId="164" fontId="20" fillId="27" borderId="91" xfId="0" applyNumberFormat="1" applyFont="1" applyFill="1" applyBorder="1" applyAlignment="1" applyProtection="1">
      <alignment horizontal="center" vertical="center"/>
      <protection hidden="1"/>
    </xf>
    <xf numFmtId="166" fontId="21" fillId="41" borderId="97" xfId="0" applyNumberFormat="1" applyFont="1" applyFill="1" applyBorder="1" applyAlignment="1" applyProtection="1">
      <alignment vertical="center"/>
      <protection locked="0"/>
    </xf>
    <xf numFmtId="166" fontId="21" fillId="41" borderId="90" xfId="0" applyNumberFormat="1" applyFont="1" applyFill="1" applyBorder="1" applyAlignment="1" applyProtection="1">
      <alignment vertical="center"/>
      <protection locked="0"/>
    </xf>
    <xf numFmtId="166" fontId="21" fillId="41" borderId="89" xfId="0" applyNumberFormat="1" applyFont="1" applyFill="1" applyBorder="1" applyAlignment="1" applyProtection="1">
      <alignment vertical="center"/>
      <protection locked="0"/>
    </xf>
    <xf numFmtId="0" fontId="280" fillId="0" borderId="0" xfId="0" applyFont="1" applyAlignment="1" applyProtection="1">
      <alignment horizontal="center" vertical="center"/>
      <protection locked="0"/>
    </xf>
    <xf numFmtId="0" fontId="280" fillId="0" borderId="7" xfId="0" applyFont="1" applyBorder="1" applyAlignment="1" applyProtection="1">
      <alignment vertical="center"/>
      <protection hidden="1"/>
    </xf>
    <xf numFmtId="0" fontId="30" fillId="0" borderId="97" xfId="2821" applyNumberFormat="1" applyFont="1" applyFill="1" applyBorder="1" applyAlignment="1" applyProtection="1">
      <alignment vertical="center"/>
      <protection locked="0"/>
    </xf>
    <xf numFmtId="0" fontId="30" fillId="0" borderId="97" xfId="2821" applyNumberFormat="1" applyFont="1" applyFill="1" applyBorder="1" applyAlignment="1" applyProtection="1">
      <alignment horizontal="center" vertical="center"/>
      <protection locked="0"/>
    </xf>
    <xf numFmtId="165" fontId="31" fillId="0" borderId="97" xfId="2821" applyNumberFormat="1" applyFont="1" applyFill="1" applyBorder="1" applyAlignment="1" applyProtection="1">
      <alignment vertical="center"/>
      <protection locked="0"/>
    </xf>
    <xf numFmtId="165" fontId="30" fillId="0" borderId="97" xfId="2821" applyNumberFormat="1" applyFont="1" applyFill="1" applyBorder="1" applyAlignment="1" applyProtection="1">
      <alignment vertical="center"/>
      <protection locked="0"/>
    </xf>
    <xf numFmtId="165" fontId="30" fillId="0" borderId="90" xfId="2821" applyNumberFormat="1" applyFont="1" applyFill="1" applyBorder="1" applyAlignment="1" applyProtection="1">
      <alignment vertical="center"/>
      <protection locked="0"/>
    </xf>
    <xf numFmtId="165" fontId="30" fillId="0" borderId="89" xfId="2821" applyNumberFormat="1" applyFont="1" applyFill="1" applyBorder="1" applyAlignment="1" applyProtection="1">
      <alignment vertical="center"/>
      <protection locked="0"/>
    </xf>
    <xf numFmtId="166" fontId="30" fillId="42" borderId="97" xfId="0" applyNumberFormat="1" applyFont="1" applyFill="1" applyBorder="1" applyAlignment="1" applyProtection="1">
      <alignment vertical="center"/>
      <protection hidden="1"/>
    </xf>
    <xf numFmtId="166" fontId="21" fillId="41" borderId="75" xfId="0" applyNumberFormat="1" applyFont="1" applyFill="1" applyBorder="1" applyAlignment="1" applyProtection="1">
      <alignment vertical="center"/>
      <protection locked="0"/>
    </xf>
    <xf numFmtId="166" fontId="20" fillId="42" borderId="97" xfId="0" applyNumberFormat="1" applyFont="1" applyFill="1" applyBorder="1" applyAlignment="1" applyProtection="1">
      <alignment vertical="center"/>
      <protection hidden="1"/>
    </xf>
    <xf numFmtId="165" fontId="30" fillId="0" borderId="89" xfId="2821" applyNumberFormat="1" applyFont="1" applyFill="1" applyBorder="1" applyAlignment="1" applyProtection="1">
      <alignment horizontal="right" vertical="center"/>
      <protection locked="0"/>
    </xf>
    <xf numFmtId="0" fontId="26" fillId="87" borderId="92" xfId="0" applyFont="1" applyFill="1" applyBorder="1" applyAlignment="1" applyProtection="1">
      <alignment horizontal="centerContinuous" vertical="center"/>
      <protection hidden="1"/>
    </xf>
    <xf numFmtId="0" fontId="341" fillId="0" borderId="0" xfId="0" applyFont="1" applyAlignment="1" applyProtection="1">
      <alignment vertical="center"/>
      <protection locked="0"/>
    </xf>
    <xf numFmtId="0" fontId="21" fillId="41" borderId="87" xfId="0" applyFont="1" applyFill="1" applyBorder="1" applyAlignment="1" applyProtection="1">
      <alignment vertical="center"/>
      <protection locked="0"/>
    </xf>
    <xf numFmtId="0" fontId="20" fillId="41" borderId="87" xfId="0" applyFont="1" applyFill="1" applyBorder="1" applyAlignment="1" applyProtection="1">
      <alignment horizontal="center" vertical="center"/>
      <protection locked="0"/>
    </xf>
    <xf numFmtId="0" fontId="10" fillId="41" borderId="87" xfId="0" applyFont="1" applyFill="1" applyBorder="1" applyAlignment="1" applyProtection="1">
      <alignment horizontal="center" vertical="center"/>
      <protection locked="0"/>
    </xf>
    <xf numFmtId="0" fontId="21" fillId="41" borderId="91" xfId="0" applyFont="1" applyFill="1" applyBorder="1" applyAlignment="1" applyProtection="1">
      <alignment vertical="center"/>
      <protection locked="0"/>
    </xf>
    <xf numFmtId="0" fontId="20" fillId="41" borderId="91" xfId="0" applyFont="1" applyFill="1" applyBorder="1" applyAlignment="1" applyProtection="1">
      <alignment horizontal="center" vertical="center"/>
      <protection locked="0"/>
    </xf>
    <xf numFmtId="166" fontId="28" fillId="67" borderId="91" xfId="0" applyNumberFormat="1" applyFont="1" applyFill="1" applyBorder="1" applyAlignment="1" applyProtection="1">
      <alignment vertical="center"/>
      <protection locked="0"/>
    </xf>
    <xf numFmtId="166" fontId="28" fillId="67" borderId="92" xfId="0" applyNumberFormat="1" applyFont="1" applyFill="1" applyBorder="1" applyAlignment="1" applyProtection="1">
      <alignment vertical="center"/>
      <protection locked="0"/>
    </xf>
    <xf numFmtId="0" fontId="10" fillId="41" borderId="0" xfId="0" quotePrefix="1" applyFont="1" applyFill="1" applyAlignment="1" applyProtection="1">
      <alignment vertical="center"/>
      <protection locked="0"/>
    </xf>
    <xf numFmtId="0" fontId="10" fillId="56" borderId="0" xfId="0" applyFont="1" applyFill="1" applyAlignment="1" applyProtection="1">
      <alignment horizontal="center" vertical="center"/>
      <protection locked="0"/>
    </xf>
    <xf numFmtId="0" fontId="20" fillId="41" borderId="0" xfId="0" quotePrefix="1" applyFont="1" applyFill="1" applyAlignment="1" applyProtection="1">
      <alignment vertical="center"/>
      <protection locked="0"/>
    </xf>
    <xf numFmtId="0" fontId="20" fillId="0" borderId="97" xfId="0" applyFont="1" applyBorder="1" applyAlignment="1" applyProtection="1">
      <alignment vertical="center"/>
      <protection locked="0"/>
    </xf>
    <xf numFmtId="0" fontId="20" fillId="0" borderId="97" xfId="0" quotePrefix="1" applyFont="1" applyBorder="1" applyAlignment="1" applyProtection="1">
      <alignment vertical="center"/>
      <protection locked="0"/>
    </xf>
    <xf numFmtId="0" fontId="10" fillId="0" borderId="97" xfId="0" applyFont="1" applyBorder="1" applyAlignment="1" applyProtection="1">
      <alignment horizontal="center" vertical="center"/>
      <protection locked="0"/>
    </xf>
    <xf numFmtId="166" fontId="28" fillId="0" borderId="92" xfId="0" applyNumberFormat="1" applyFont="1" applyBorder="1" applyAlignment="1" applyProtection="1">
      <alignment vertical="center"/>
      <protection locked="0"/>
    </xf>
    <xf numFmtId="0" fontId="21" fillId="41" borderId="0" xfId="0" quotePrefix="1" applyFont="1" applyFill="1" applyAlignment="1" applyProtection="1">
      <alignment vertical="center"/>
      <protection locked="0"/>
    </xf>
    <xf numFmtId="0" fontId="341" fillId="0" borderId="60" xfId="0" applyFont="1" applyBorder="1" applyAlignment="1" applyProtection="1">
      <alignment vertical="center"/>
      <protection locked="0"/>
    </xf>
    <xf numFmtId="0" fontId="20" fillId="0" borderId="60" xfId="0" applyFont="1" applyBorder="1" applyAlignment="1" applyProtection="1">
      <alignment vertical="center"/>
      <protection locked="0"/>
    </xf>
    <xf numFmtId="0" fontId="10" fillId="0" borderId="60" xfId="0" applyFont="1" applyBorder="1" applyAlignment="1" applyProtection="1">
      <alignment vertical="center"/>
      <protection locked="0"/>
    </xf>
    <xf numFmtId="0" fontId="10" fillId="41" borderId="0" xfId="0" applyFont="1" applyFill="1" applyAlignment="1" applyProtection="1">
      <alignment horizontal="center" vertical="center"/>
      <protection locked="0"/>
    </xf>
    <xf numFmtId="0" fontId="10" fillId="0" borderId="97" xfId="0" applyFont="1" applyBorder="1" applyAlignment="1" applyProtection="1">
      <alignment vertical="center"/>
      <protection locked="0"/>
    </xf>
    <xf numFmtId="0" fontId="20" fillId="67" borderId="97" xfId="0" applyFont="1" applyFill="1" applyBorder="1" applyAlignment="1" applyProtection="1">
      <alignment vertical="center"/>
      <protection locked="0"/>
    </xf>
    <xf numFmtId="166" fontId="20" fillId="0" borderId="91" xfId="0" applyNumberFormat="1" applyFont="1" applyBorder="1" applyAlignment="1" applyProtection="1">
      <alignment vertical="center"/>
      <protection hidden="1"/>
    </xf>
    <xf numFmtId="166" fontId="10" fillId="0" borderId="0" xfId="0" applyNumberFormat="1" applyFont="1" applyAlignment="1" applyProtection="1">
      <alignment vertical="center"/>
      <protection hidden="1"/>
    </xf>
    <xf numFmtId="0" fontId="20" fillId="41" borderId="87" xfId="0" applyFont="1" applyFill="1" applyBorder="1" applyAlignment="1" applyProtection="1">
      <alignment vertical="center"/>
      <protection locked="0"/>
    </xf>
    <xf numFmtId="165" fontId="10" fillId="41" borderId="87" xfId="2821" applyNumberFormat="1" applyFont="1" applyFill="1" applyBorder="1" applyAlignment="1" applyProtection="1">
      <alignment horizontal="right" vertical="center"/>
      <protection locked="0"/>
    </xf>
    <xf numFmtId="0" fontId="20" fillId="64" borderId="0" xfId="0" applyFont="1" applyFill="1" applyAlignment="1" applyProtection="1">
      <alignment vertical="center"/>
      <protection locked="0"/>
    </xf>
    <xf numFmtId="0" fontId="20" fillId="41" borderId="91" xfId="0" applyFont="1" applyFill="1" applyBorder="1" applyAlignment="1" applyProtection="1">
      <alignment vertical="center"/>
      <protection locked="0"/>
    </xf>
    <xf numFmtId="165" fontId="10" fillId="56" borderId="91" xfId="2821" applyNumberFormat="1" applyFont="1" applyFill="1" applyBorder="1" applyAlignment="1" applyProtection="1">
      <alignment horizontal="right" vertical="center"/>
      <protection locked="0"/>
    </xf>
    <xf numFmtId="165" fontId="10" fillId="0" borderId="97" xfId="2821" applyNumberFormat="1" applyFont="1" applyFill="1" applyBorder="1" applyAlignment="1" applyProtection="1">
      <alignment horizontal="right" vertical="center"/>
      <protection locked="0"/>
    </xf>
    <xf numFmtId="166" fontId="18" fillId="0" borderId="0" xfId="0" applyNumberFormat="1" applyFont="1" applyAlignment="1" applyProtection="1">
      <alignment vertical="center"/>
      <protection hidden="1"/>
    </xf>
    <xf numFmtId="0" fontId="21" fillId="0" borderId="18" xfId="0" applyFont="1" applyBorder="1" applyAlignment="1" applyProtection="1">
      <alignment horizontal="center"/>
      <protection hidden="1"/>
    </xf>
    <xf numFmtId="0" fontId="23" fillId="0" borderId="0" xfId="0" applyFont="1" applyProtection="1">
      <protection locked="0"/>
    </xf>
    <xf numFmtId="0" fontId="30" fillId="0" borderId="97" xfId="0" applyFont="1" applyBorder="1" applyAlignment="1" applyProtection="1">
      <alignment vertical="center"/>
      <protection locked="0"/>
    </xf>
    <xf numFmtId="0" fontId="30" fillId="0" borderId="97" xfId="0" applyFont="1" applyBorder="1" applyAlignment="1" applyProtection="1">
      <alignment horizontal="center" vertical="center"/>
      <protection locked="0"/>
    </xf>
    <xf numFmtId="165" fontId="31" fillId="0" borderId="97" xfId="0" applyNumberFormat="1" applyFont="1" applyBorder="1" applyAlignment="1" applyProtection="1">
      <alignment vertical="center"/>
      <protection locked="0"/>
    </xf>
    <xf numFmtId="165" fontId="30" fillId="0" borderId="97" xfId="0" applyNumberFormat="1" applyFont="1" applyBorder="1" applyAlignment="1" applyProtection="1">
      <alignment vertical="center"/>
      <protection locked="0"/>
    </xf>
    <xf numFmtId="165" fontId="30" fillId="0" borderId="90" xfId="0" applyNumberFormat="1" applyFont="1" applyBorder="1" applyAlignment="1">
      <alignment vertical="center"/>
    </xf>
    <xf numFmtId="165" fontId="31" fillId="0" borderId="97" xfId="0" applyNumberFormat="1" applyFont="1" applyBorder="1" applyAlignment="1">
      <alignment vertical="center"/>
    </xf>
    <xf numFmtId="165" fontId="30" fillId="0" borderId="97" xfId="0" applyNumberFormat="1" applyFont="1" applyBorder="1" applyAlignment="1">
      <alignment vertical="center"/>
    </xf>
    <xf numFmtId="0" fontId="30" fillId="0" borderId="7" xfId="0" applyFont="1" applyBorder="1" applyProtection="1">
      <protection hidden="1"/>
    </xf>
    <xf numFmtId="0" fontId="30" fillId="0" borderId="18" xfId="0" applyFont="1" applyBorder="1" applyProtection="1">
      <protection hidden="1"/>
    </xf>
    <xf numFmtId="0" fontId="24" fillId="0" borderId="0" xfId="0" applyFont="1" applyProtection="1">
      <protection locked="0"/>
    </xf>
    <xf numFmtId="166" fontId="24" fillId="0" borderId="0" xfId="0" applyNumberFormat="1" applyFont="1" applyProtection="1">
      <protection locked="0"/>
    </xf>
    <xf numFmtId="166" fontId="21" fillId="0" borderId="0" xfId="0" applyNumberFormat="1" applyFont="1" applyProtection="1">
      <protection locked="0"/>
    </xf>
    <xf numFmtId="0" fontId="21" fillId="0" borderId="0" xfId="0" applyFont="1" applyProtection="1">
      <protection hidden="1"/>
    </xf>
    <xf numFmtId="0" fontId="21" fillId="0" borderId="7" xfId="0" applyFont="1" applyBorder="1" applyProtection="1">
      <protection hidden="1"/>
    </xf>
    <xf numFmtId="0" fontId="20" fillId="0" borderId="18" xfId="0" applyFont="1" applyBorder="1" applyProtection="1">
      <protection hidden="1"/>
    </xf>
    <xf numFmtId="166" fontId="23" fillId="0" borderId="0" xfId="0" applyNumberFormat="1" applyFont="1" applyProtection="1">
      <protection locked="0"/>
    </xf>
    <xf numFmtId="3" fontId="233" fillId="27" borderId="0" xfId="0" applyNumberFormat="1" applyFont="1" applyFill="1" applyAlignment="1" applyProtection="1">
      <alignment horizontal="center" vertical="center"/>
      <protection hidden="1"/>
    </xf>
    <xf numFmtId="167" fontId="10" fillId="0" borderId="53" xfId="0" applyNumberFormat="1" applyFont="1" applyBorder="1" applyAlignment="1" applyProtection="1">
      <alignment vertical="center"/>
      <protection locked="0"/>
    </xf>
    <xf numFmtId="165" fontId="55" fillId="0" borderId="97" xfId="2821" applyNumberFormat="1" applyFont="1" applyFill="1" applyBorder="1" applyAlignment="1" applyProtection="1">
      <alignment horizontal="right" vertical="center"/>
      <protection locked="0"/>
    </xf>
    <xf numFmtId="165" fontId="55" fillId="0" borderId="98" xfId="2821" applyNumberFormat="1" applyFont="1" applyFill="1" applyBorder="1" applyAlignment="1" applyProtection="1">
      <alignment horizontal="right" vertical="center"/>
      <protection locked="0"/>
    </xf>
    <xf numFmtId="166" fontId="10" fillId="0" borderId="0" xfId="49517" applyNumberFormat="1" applyFont="1" applyAlignment="1" applyProtection="1">
      <alignment vertical="center"/>
      <protection locked="0"/>
    </xf>
    <xf numFmtId="0" fontId="20" fillId="56" borderId="0" xfId="0" applyFont="1" applyFill="1" applyAlignment="1" applyProtection="1">
      <alignment horizontal="center" vertical="center"/>
      <protection locked="0"/>
    </xf>
    <xf numFmtId="165" fontId="10" fillId="41" borderId="91" xfId="2821" applyNumberFormat="1" applyFont="1" applyFill="1" applyBorder="1" applyAlignment="1" applyProtection="1">
      <alignment vertical="center"/>
      <protection locked="0"/>
    </xf>
    <xf numFmtId="0" fontId="10" fillId="56" borderId="91" xfId="0" applyFont="1" applyFill="1" applyBorder="1" applyAlignment="1" applyProtection="1">
      <alignment horizontal="center" vertical="center"/>
      <protection locked="0"/>
    </xf>
    <xf numFmtId="0" fontId="21" fillId="56" borderId="0" xfId="0" applyFont="1" applyFill="1" applyAlignment="1" applyProtection="1">
      <alignment vertical="center"/>
      <protection locked="0"/>
    </xf>
    <xf numFmtId="0" fontId="21" fillId="56" borderId="0" xfId="0" quotePrefix="1" applyFont="1" applyFill="1" applyAlignment="1" applyProtection="1">
      <alignment vertical="center"/>
      <protection locked="0"/>
    </xf>
    <xf numFmtId="0" fontId="21" fillId="0" borderId="0" xfId="0" quotePrefix="1" applyFont="1" applyAlignment="1" applyProtection="1">
      <alignment vertical="center"/>
      <protection locked="0"/>
    </xf>
    <xf numFmtId="0" fontId="20" fillId="56" borderId="0" xfId="0" quotePrefix="1" applyFont="1" applyFill="1" applyAlignment="1" applyProtection="1">
      <alignment vertical="center"/>
      <protection locked="0"/>
    </xf>
    <xf numFmtId="166" fontId="233" fillId="0" borderId="0" xfId="49517" applyNumberFormat="1" applyFont="1" applyAlignment="1" applyProtection="1">
      <alignment vertical="center"/>
      <protection locked="0"/>
    </xf>
    <xf numFmtId="166" fontId="10" fillId="0" borderId="60" xfId="0" applyNumberFormat="1" applyFont="1" applyBorder="1" applyAlignment="1" applyProtection="1">
      <alignment vertical="center"/>
      <protection locked="0"/>
    </xf>
    <xf numFmtId="0" fontId="10" fillId="41" borderId="91" xfId="0" applyFont="1" applyFill="1" applyBorder="1" applyAlignment="1" applyProtection="1">
      <alignment vertical="center"/>
      <protection locked="0"/>
    </xf>
    <xf numFmtId="0" fontId="10" fillId="41" borderId="87" xfId="0" applyFont="1" applyFill="1" applyBorder="1" applyAlignment="1" applyProtection="1">
      <alignment vertical="center"/>
      <protection locked="0"/>
    </xf>
    <xf numFmtId="166" fontId="10" fillId="41" borderId="96" xfId="0" applyNumberFormat="1" applyFont="1" applyFill="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28" fillId="0" borderId="60" xfId="0" applyFont="1" applyBorder="1" applyAlignment="1" applyProtection="1">
      <alignment horizontal="center"/>
      <protection locked="0"/>
    </xf>
    <xf numFmtId="0" fontId="21" fillId="0" borderId="60" xfId="0" applyFont="1" applyBorder="1" applyAlignment="1" applyProtection="1">
      <alignment horizontal="center"/>
      <protection locked="0"/>
    </xf>
    <xf numFmtId="0" fontId="24" fillId="0" borderId="60" xfId="0" applyFont="1" applyBorder="1" applyAlignment="1" applyProtection="1">
      <alignment horizontal="center"/>
      <protection locked="0"/>
    </xf>
    <xf numFmtId="0" fontId="21" fillId="0" borderId="0" xfId="0" applyFont="1" applyAlignment="1" applyProtection="1">
      <alignment horizontal="center"/>
      <protection hidden="1"/>
    </xf>
    <xf numFmtId="166" fontId="334" fillId="0" borderId="91" xfId="0" applyNumberFormat="1" applyFont="1" applyBorder="1" applyAlignment="1" applyProtection="1">
      <alignment vertical="center"/>
      <protection locked="0"/>
    </xf>
    <xf numFmtId="166" fontId="28" fillId="0" borderId="92" xfId="0" applyNumberFormat="1" applyFont="1" applyBorder="1" applyAlignment="1" applyProtection="1">
      <alignment vertical="top"/>
      <protection locked="0"/>
    </xf>
    <xf numFmtId="166" fontId="334" fillId="0" borderId="91" xfId="0" applyNumberFormat="1" applyFont="1" applyBorder="1" applyAlignment="1" applyProtection="1">
      <alignment vertical="top"/>
      <protection locked="0"/>
    </xf>
    <xf numFmtId="166" fontId="28" fillId="0" borderId="91" xfId="0" applyNumberFormat="1" applyFont="1" applyBorder="1" applyAlignment="1" applyProtection="1">
      <alignment vertical="top"/>
      <protection locked="0"/>
    </xf>
    <xf numFmtId="166" fontId="28" fillId="0" borderId="79" xfId="0" applyNumberFormat="1" applyFont="1" applyBorder="1" applyAlignment="1" applyProtection="1">
      <alignment vertical="top"/>
      <protection locked="0"/>
    </xf>
    <xf numFmtId="165" fontId="336" fillId="0" borderId="97" xfId="0" applyNumberFormat="1" applyFont="1" applyBorder="1" applyAlignment="1" applyProtection="1">
      <alignment vertical="center"/>
      <protection locked="0"/>
    </xf>
    <xf numFmtId="165" fontId="55" fillId="0" borderId="90" xfId="2821" applyNumberFormat="1" applyFont="1" applyFill="1" applyBorder="1" applyAlignment="1" applyProtection="1">
      <alignment vertical="top"/>
      <protection locked="0"/>
    </xf>
    <xf numFmtId="0" fontId="336" fillId="0" borderId="97" xfId="2821" applyNumberFormat="1" applyFont="1" applyFill="1" applyBorder="1" applyAlignment="1" applyProtection="1">
      <alignment vertical="top"/>
      <protection locked="0"/>
    </xf>
    <xf numFmtId="165" fontId="336" fillId="0" borderId="97" xfId="2821" applyNumberFormat="1" applyFont="1" applyFill="1" applyBorder="1" applyAlignment="1" applyProtection="1">
      <alignment vertical="top"/>
      <protection locked="0"/>
    </xf>
    <xf numFmtId="165" fontId="55" fillId="0" borderId="97" xfId="2821" applyNumberFormat="1" applyFont="1" applyFill="1" applyBorder="1" applyAlignment="1" applyProtection="1">
      <alignment vertical="top"/>
      <protection locked="0"/>
    </xf>
    <xf numFmtId="165" fontId="55" fillId="0" borderId="89" xfId="2821" applyNumberFormat="1" applyFont="1" applyFill="1" applyBorder="1" applyAlignment="1" applyProtection="1">
      <alignment vertical="top"/>
      <protection locked="0"/>
    </xf>
    <xf numFmtId="0" fontId="10" fillId="0" borderId="0" xfId="0" applyFont="1" applyAlignment="1" applyProtection="1">
      <alignment vertical="top"/>
      <protection locked="0"/>
    </xf>
    <xf numFmtId="0" fontId="20" fillId="0" borderId="0" xfId="0" applyFont="1" applyAlignment="1" applyProtection="1">
      <alignment vertical="top"/>
      <protection locked="0"/>
    </xf>
    <xf numFmtId="165" fontId="55" fillId="0" borderId="0" xfId="0" applyNumberFormat="1" applyFont="1" applyProtection="1">
      <protection locked="0"/>
    </xf>
    <xf numFmtId="165" fontId="30" fillId="0" borderId="0" xfId="0" applyNumberFormat="1" applyFont="1" applyProtection="1">
      <protection locked="0"/>
    </xf>
    <xf numFmtId="0" fontId="30" fillId="0" borderId="0" xfId="0" applyFont="1" applyProtection="1">
      <protection hidden="1"/>
    </xf>
    <xf numFmtId="0" fontId="30" fillId="0" borderId="0" xfId="0" applyFont="1" applyAlignment="1" applyProtection="1">
      <alignment horizontal="center"/>
      <protection locked="0"/>
    </xf>
    <xf numFmtId="0" fontId="14" fillId="0" borderId="0" xfId="0" applyFont="1" applyAlignment="1" applyProtection="1">
      <alignment vertical="center"/>
      <protection locked="0"/>
    </xf>
    <xf numFmtId="0" fontId="236" fillId="0" borderId="0" xfId="0" applyFont="1" applyAlignment="1" applyProtection="1">
      <alignment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vertical="center"/>
      <protection hidden="1"/>
    </xf>
    <xf numFmtId="0" fontId="10" fillId="0" borderId="0" xfId="0" quotePrefix="1" applyFont="1" applyAlignment="1" applyProtection="1">
      <alignment horizontal="center" vertical="center"/>
      <protection locked="0"/>
    </xf>
    <xf numFmtId="166" fontId="21" fillId="0" borderId="71" xfId="0" applyNumberFormat="1" applyFont="1" applyBorder="1" applyAlignment="1" applyProtection="1">
      <alignment vertical="center"/>
      <protection locked="0"/>
    </xf>
    <xf numFmtId="0" fontId="55" fillId="0" borderId="0" xfId="0" applyFont="1" applyProtection="1">
      <protection locked="0"/>
    </xf>
    <xf numFmtId="166" fontId="10" fillId="0" borderId="0" xfId="0" applyNumberFormat="1" applyFont="1" applyProtection="1">
      <protection locked="0"/>
    </xf>
    <xf numFmtId="0" fontId="10" fillId="0" borderId="0" xfId="0" applyFont="1" applyProtection="1">
      <protection hidden="1"/>
    </xf>
    <xf numFmtId="166" fontId="28" fillId="0" borderId="71" xfId="0" applyNumberFormat="1" applyFont="1" applyBorder="1" applyAlignment="1" applyProtection="1">
      <alignment vertical="center"/>
      <protection locked="0"/>
    </xf>
    <xf numFmtId="0" fontId="55" fillId="0" borderId="0" xfId="0" applyFont="1" applyAlignment="1" applyProtection="1">
      <alignment vertical="center"/>
      <protection locked="0"/>
    </xf>
    <xf numFmtId="165" fontId="55" fillId="0" borderId="0" xfId="0" applyNumberFormat="1" applyFont="1" applyAlignment="1" applyProtection="1">
      <alignment vertical="center"/>
      <protection locked="0"/>
    </xf>
    <xf numFmtId="166" fontId="28" fillId="0" borderId="79" xfId="0" applyNumberFormat="1" applyFont="1" applyBorder="1" applyAlignment="1" applyProtection="1">
      <alignment vertical="center"/>
      <protection locked="0"/>
    </xf>
    <xf numFmtId="165" fontId="55" fillId="0" borderId="97" xfId="0" applyNumberFormat="1" applyFont="1" applyBorder="1" applyAlignment="1" applyProtection="1">
      <alignment vertical="center"/>
      <protection locked="0"/>
    </xf>
    <xf numFmtId="165" fontId="55" fillId="0" borderId="90" xfId="0" applyNumberFormat="1" applyFont="1" applyBorder="1" applyAlignment="1" applyProtection="1">
      <alignment vertical="center"/>
      <protection locked="0"/>
    </xf>
    <xf numFmtId="165" fontId="55" fillId="0" borderId="89" xfId="0" applyNumberFormat="1" applyFont="1" applyBorder="1" applyAlignment="1" applyProtection="1">
      <alignment vertical="center"/>
      <protection locked="0"/>
    </xf>
    <xf numFmtId="0" fontId="28" fillId="0" borderId="60" xfId="0" applyFont="1" applyBorder="1" applyAlignment="1" applyProtection="1">
      <alignment vertical="center"/>
      <protection locked="0"/>
    </xf>
    <xf numFmtId="0" fontId="24" fillId="0" borderId="60" xfId="0" applyFont="1" applyBorder="1" applyAlignment="1" applyProtection="1">
      <alignment vertical="center"/>
      <protection locked="0"/>
    </xf>
    <xf numFmtId="166" fontId="306" fillId="0" borderId="97" xfId="0" applyNumberFormat="1" applyFont="1" applyBorder="1" applyAlignment="1" applyProtection="1">
      <alignment vertical="center"/>
      <protection locked="0"/>
    </xf>
    <xf numFmtId="166" fontId="10" fillId="0" borderId="89" xfId="0" applyNumberFormat="1" applyFont="1" applyBorder="1" applyAlignment="1" applyProtection="1">
      <alignment vertical="center"/>
      <protection locked="0"/>
    </xf>
    <xf numFmtId="0" fontId="233" fillId="0" borderId="52" xfId="0" applyFont="1" applyBorder="1" applyAlignment="1" applyProtection="1">
      <alignment horizontal="center" vertical="center"/>
      <protection locked="0"/>
    </xf>
    <xf numFmtId="0" fontId="234" fillId="0" borderId="0" xfId="0" applyFont="1" applyProtection="1">
      <protection locked="0"/>
    </xf>
    <xf numFmtId="0" fontId="10" fillId="0" borderId="52" xfId="0" applyFont="1" applyBorder="1" applyAlignment="1" applyProtection="1">
      <alignment vertical="center"/>
      <protection locked="0"/>
    </xf>
    <xf numFmtId="0" fontId="20" fillId="0" borderId="51" xfId="0" applyFont="1" applyBorder="1" applyAlignment="1" applyProtection="1">
      <alignment vertical="center"/>
      <protection locked="0"/>
    </xf>
    <xf numFmtId="0" fontId="21" fillId="0" borderId="87" xfId="0" applyFont="1" applyBorder="1" applyAlignment="1" applyProtection="1">
      <alignment horizontal="center" vertical="center"/>
      <protection locked="0"/>
    </xf>
    <xf numFmtId="166" fontId="334" fillId="0" borderId="87" xfId="0" applyNumberFormat="1" applyFont="1" applyBorder="1" applyAlignment="1" applyProtection="1">
      <alignment vertical="center"/>
      <protection locked="0"/>
    </xf>
    <xf numFmtId="166" fontId="28" fillId="0" borderId="87" xfId="0" applyNumberFormat="1" applyFont="1" applyBorder="1" applyAlignment="1" applyProtection="1">
      <alignment vertical="center"/>
      <protection locked="0"/>
    </xf>
    <xf numFmtId="166" fontId="28" fillId="0" borderId="70" xfId="0" applyNumberFormat="1" applyFont="1" applyBorder="1" applyAlignment="1" applyProtection="1">
      <alignment vertical="center"/>
      <protection locked="0"/>
    </xf>
    <xf numFmtId="166" fontId="28" fillId="0" borderId="86" xfId="0" applyNumberFormat="1" applyFont="1" applyBorder="1" applyAlignment="1" applyProtection="1">
      <alignment vertical="center"/>
      <protection locked="0"/>
    </xf>
    <xf numFmtId="310" fontId="233" fillId="0" borderId="87" xfId="0" applyNumberFormat="1" applyFont="1" applyBorder="1" applyAlignment="1" applyProtection="1">
      <alignment vertical="center"/>
      <protection hidden="1"/>
    </xf>
    <xf numFmtId="0" fontId="234" fillId="0" borderId="0" xfId="0" applyFont="1" applyProtection="1">
      <protection hidden="1"/>
    </xf>
    <xf numFmtId="3" fontId="233" fillId="0" borderId="0" xfId="0" applyNumberFormat="1" applyFont="1" applyProtection="1">
      <protection hidden="1"/>
    </xf>
    <xf numFmtId="3" fontId="233" fillId="0" borderId="0" xfId="0" applyNumberFormat="1" applyFont="1" applyAlignment="1" applyProtection="1">
      <alignment horizontal="center"/>
      <protection hidden="1"/>
    </xf>
    <xf numFmtId="3" fontId="232" fillId="0" borderId="0" xfId="0" applyNumberFormat="1" applyFont="1" applyProtection="1">
      <protection hidden="1"/>
    </xf>
    <xf numFmtId="166" fontId="233" fillId="0" borderId="0" xfId="0" applyNumberFormat="1" applyFont="1" applyProtection="1">
      <protection hidden="1"/>
    </xf>
    <xf numFmtId="0" fontId="20" fillId="27" borderId="0" xfId="0" applyFont="1" applyFill="1" applyAlignment="1" applyProtection="1">
      <alignment vertical="center"/>
      <protection hidden="1"/>
    </xf>
    <xf numFmtId="3" fontId="233" fillId="27" borderId="0" xfId="0" applyNumberFormat="1" applyFont="1" applyFill="1" applyAlignment="1" applyProtection="1">
      <alignment vertical="center"/>
      <protection hidden="1"/>
    </xf>
    <xf numFmtId="3" fontId="10" fillId="0" borderId="0" xfId="0" applyNumberFormat="1" applyFont="1" applyProtection="1">
      <protection locked="0"/>
    </xf>
    <xf numFmtId="3" fontId="10" fillId="0" borderId="0" xfId="0" applyNumberFormat="1" applyFont="1" applyAlignment="1" applyProtection="1">
      <alignment horizontal="center"/>
      <protection locked="0"/>
    </xf>
    <xf numFmtId="3" fontId="55" fillId="0" borderId="0" xfId="0" applyNumberFormat="1" applyFont="1" applyProtection="1">
      <protection locked="0"/>
    </xf>
    <xf numFmtId="0" fontId="10" fillId="0" borderId="0" xfId="49518" applyProtection="1">
      <protection locked="0"/>
    </xf>
    <xf numFmtId="0" fontId="21" fillId="56" borderId="87" xfId="0" applyFont="1" applyFill="1" applyBorder="1" applyAlignment="1" applyProtection="1">
      <alignment vertical="center"/>
      <protection locked="0"/>
    </xf>
    <xf numFmtId="0" fontId="20" fillId="56" borderId="87" xfId="0" applyFont="1" applyFill="1" applyBorder="1" applyAlignment="1" applyProtection="1">
      <alignment horizontal="center" vertical="center"/>
      <protection locked="0"/>
    </xf>
    <xf numFmtId="166" fontId="28" fillId="41" borderId="96" xfId="0" applyNumberFormat="1" applyFont="1" applyFill="1" applyBorder="1" applyAlignment="1" applyProtection="1">
      <alignment vertical="center"/>
      <protection locked="0"/>
    </xf>
    <xf numFmtId="0" fontId="28" fillId="56" borderId="91" xfId="0" applyFont="1" applyFill="1" applyBorder="1" applyAlignment="1" applyProtection="1">
      <alignment vertical="center"/>
      <protection locked="0"/>
    </xf>
    <xf numFmtId="0" fontId="10" fillId="67" borderId="91" xfId="0" applyFont="1" applyFill="1" applyBorder="1" applyAlignment="1" applyProtection="1">
      <alignment horizontal="center" vertical="center"/>
      <protection locked="0"/>
    </xf>
    <xf numFmtId="0" fontId="20" fillId="41" borderId="97" xfId="0" applyFont="1" applyFill="1" applyBorder="1" applyAlignment="1" applyProtection="1">
      <alignment vertical="center"/>
      <protection locked="0"/>
    </xf>
    <xf numFmtId="0" fontId="20" fillId="41" borderId="97" xfId="0" quotePrefix="1" applyFont="1" applyFill="1" applyBorder="1" applyAlignment="1" applyProtection="1">
      <alignment vertical="center"/>
      <protection locked="0"/>
    </xf>
    <xf numFmtId="0" fontId="10" fillId="56" borderId="97" xfId="0" applyFont="1" applyFill="1" applyBorder="1" applyAlignment="1" applyProtection="1">
      <alignment horizontal="center" vertical="center"/>
      <protection locked="0"/>
    </xf>
    <xf numFmtId="166" fontId="10" fillId="41" borderId="97" xfId="0" applyNumberFormat="1" applyFont="1" applyFill="1" applyBorder="1" applyAlignment="1" applyProtection="1">
      <alignment vertical="center"/>
      <protection locked="0"/>
    </xf>
    <xf numFmtId="166" fontId="10" fillId="41" borderId="98" xfId="0" applyNumberFormat="1" applyFont="1" applyFill="1" applyBorder="1" applyAlignment="1" applyProtection="1">
      <alignment vertical="center"/>
      <protection locked="0"/>
    </xf>
    <xf numFmtId="0" fontId="20" fillId="56" borderId="87" xfId="0" applyFont="1" applyFill="1" applyBorder="1" applyAlignment="1" applyProtection="1">
      <alignment vertical="center"/>
      <protection locked="0"/>
    </xf>
    <xf numFmtId="0" fontId="10" fillId="0" borderId="85" xfId="0" applyFont="1" applyBorder="1" applyAlignment="1" applyProtection="1">
      <alignment vertical="center"/>
      <protection locked="0"/>
    </xf>
    <xf numFmtId="9" fontId="10" fillId="41" borderId="97" xfId="0" applyNumberFormat="1" applyFont="1" applyFill="1" applyBorder="1" applyAlignment="1" applyProtection="1">
      <alignment vertical="center"/>
      <protection locked="0"/>
    </xf>
    <xf numFmtId="9" fontId="10" fillId="41" borderId="98" xfId="0" applyNumberFormat="1" applyFont="1" applyFill="1" applyBorder="1" applyAlignment="1" applyProtection="1">
      <alignment vertical="center"/>
      <protection locked="0"/>
    </xf>
    <xf numFmtId="9" fontId="10" fillId="0" borderId="0" xfId="0" applyNumberFormat="1" applyFont="1" applyAlignment="1" applyProtection="1">
      <alignment vertical="center"/>
      <protection locked="0"/>
    </xf>
    <xf numFmtId="9" fontId="10" fillId="67" borderId="96" xfId="2821" applyFont="1" applyFill="1" applyBorder="1" applyAlignment="1" applyProtection="1">
      <alignment vertical="center"/>
      <protection locked="0"/>
    </xf>
    <xf numFmtId="0" fontId="20" fillId="56" borderId="91" xfId="0" quotePrefix="1" applyFont="1" applyFill="1" applyBorder="1" applyAlignment="1" applyProtection="1">
      <alignment vertical="center"/>
      <protection locked="0"/>
    </xf>
    <xf numFmtId="9" fontId="10" fillId="56" borderId="91" xfId="2821" applyFont="1" applyFill="1" applyBorder="1" applyAlignment="1" applyProtection="1">
      <alignment horizontal="right" vertical="center"/>
      <protection locked="0"/>
    </xf>
    <xf numFmtId="9" fontId="10" fillId="0" borderId="0" xfId="2821" applyFont="1" applyFill="1" applyBorder="1" applyAlignment="1" applyProtection="1">
      <alignment horizontal="right" vertical="center"/>
      <protection locked="0"/>
    </xf>
    <xf numFmtId="9" fontId="10" fillId="0" borderId="53" xfId="2821" applyFont="1" applyFill="1" applyBorder="1" applyAlignment="1" applyProtection="1">
      <alignment horizontal="right" vertical="center"/>
      <protection locked="0"/>
    </xf>
    <xf numFmtId="0" fontId="20" fillId="56" borderId="97" xfId="0" quotePrefix="1" applyFont="1" applyFill="1" applyBorder="1" applyAlignment="1" applyProtection="1">
      <alignment vertical="center"/>
      <protection locked="0"/>
    </xf>
    <xf numFmtId="9" fontId="10" fillId="56" borderId="97" xfId="2821" applyFont="1" applyFill="1" applyBorder="1" applyAlignment="1" applyProtection="1">
      <alignment horizontal="right" vertical="center"/>
      <protection locked="0"/>
    </xf>
    <xf numFmtId="9" fontId="10" fillId="67" borderId="98" xfId="2821" applyFont="1" applyFill="1" applyBorder="1" applyAlignment="1" applyProtection="1">
      <alignment horizontal="right" vertical="center"/>
      <protection locked="0"/>
    </xf>
    <xf numFmtId="0" fontId="28" fillId="41" borderId="91" xfId="0" applyFont="1" applyFill="1" applyBorder="1" applyAlignment="1" applyProtection="1">
      <alignment vertical="center"/>
      <protection locked="0"/>
    </xf>
    <xf numFmtId="0" fontId="28" fillId="41" borderId="0" xfId="0" applyFont="1" applyFill="1" applyAlignment="1" applyProtection="1">
      <alignment vertical="center"/>
      <protection locked="0"/>
    </xf>
    <xf numFmtId="0" fontId="28" fillId="56" borderId="0" xfId="0" quotePrefix="1" applyFont="1" applyFill="1" applyAlignment="1" applyProtection="1">
      <alignment vertical="center"/>
      <protection locked="0"/>
    </xf>
    <xf numFmtId="0" fontId="28" fillId="56" borderId="0" xfId="0" applyFont="1" applyFill="1" applyAlignment="1" applyProtection="1">
      <alignment vertical="center"/>
      <protection locked="0"/>
    </xf>
    <xf numFmtId="166" fontId="10" fillId="56" borderId="91" xfId="0" applyNumberFormat="1" applyFont="1" applyFill="1" applyBorder="1" applyAlignment="1" applyProtection="1">
      <alignment vertical="center"/>
      <protection locked="0"/>
    </xf>
    <xf numFmtId="0" fontId="10" fillId="56" borderId="87" xfId="0" applyFont="1" applyFill="1" applyBorder="1" applyAlignment="1" applyProtection="1">
      <alignment horizontal="center" vertical="center"/>
      <protection locked="0"/>
    </xf>
    <xf numFmtId="166" fontId="10" fillId="56" borderId="87" xfId="0" applyNumberFormat="1" applyFont="1" applyFill="1" applyBorder="1" applyAlignment="1" applyProtection="1">
      <alignment vertical="center"/>
      <protection locked="0"/>
    </xf>
    <xf numFmtId="166" fontId="10" fillId="67" borderId="96" xfId="0" applyNumberFormat="1" applyFont="1" applyFill="1" applyBorder="1" applyAlignment="1" applyProtection="1">
      <alignment vertical="center"/>
      <protection locked="0"/>
    </xf>
    <xf numFmtId="0" fontId="1" fillId="0" borderId="0" xfId="0" quotePrefix="1" applyFont="1" applyAlignment="1" applyProtection="1">
      <alignment vertical="center"/>
      <protection locked="0"/>
    </xf>
    <xf numFmtId="0" fontId="21" fillId="67" borderId="91" xfId="0" applyFont="1" applyFill="1" applyBorder="1" applyAlignment="1" applyProtection="1">
      <alignment vertical="center"/>
      <protection locked="0"/>
    </xf>
    <xf numFmtId="0" fontId="233" fillId="0" borderId="53" xfId="0" applyFont="1" applyBorder="1" applyAlignment="1" applyProtection="1">
      <alignment vertical="center"/>
      <protection locked="0"/>
    </xf>
    <xf numFmtId="166" fontId="28" fillId="0" borderId="0" xfId="0" applyNumberFormat="1" applyFont="1" applyAlignment="1" applyProtection="1">
      <alignment vertical="center"/>
      <protection hidden="1"/>
    </xf>
    <xf numFmtId="0" fontId="278" fillId="0" borderId="0" xfId="0" applyFont="1" applyProtection="1">
      <protection hidden="1"/>
    </xf>
    <xf numFmtId="3" fontId="21" fillId="0" borderId="91" xfId="0" applyNumberFormat="1" applyFont="1" applyBorder="1" applyAlignment="1" applyProtection="1">
      <alignment vertical="center"/>
      <protection locked="0"/>
    </xf>
    <xf numFmtId="3" fontId="21" fillId="0" borderId="0" xfId="0" applyNumberFormat="1" applyFont="1" applyAlignment="1" applyProtection="1">
      <alignment vertical="center"/>
      <protection locked="0"/>
    </xf>
    <xf numFmtId="3" fontId="21" fillId="0" borderId="91" xfId="0" applyNumberFormat="1" applyFont="1" applyBorder="1" applyAlignment="1" applyProtection="1">
      <alignment horizontal="center" vertical="center"/>
      <protection locked="0"/>
    </xf>
    <xf numFmtId="166" fontId="24" fillId="0" borderId="91" xfId="0" applyNumberFormat="1" applyFont="1" applyBorder="1" applyAlignment="1" applyProtection="1">
      <alignment vertical="top"/>
      <protection locked="0"/>
    </xf>
    <xf numFmtId="3" fontId="30" fillId="0" borderId="97" xfId="0" applyNumberFormat="1" applyFont="1" applyBorder="1" applyAlignment="1" applyProtection="1">
      <alignment vertical="center"/>
      <protection locked="0"/>
    </xf>
    <xf numFmtId="3" fontId="20" fillId="0" borderId="0" xfId="0" applyNumberFormat="1" applyFont="1" applyProtection="1">
      <protection locked="0"/>
    </xf>
    <xf numFmtId="3" fontId="30" fillId="0" borderId="97" xfId="0" applyNumberFormat="1" applyFont="1" applyBorder="1" applyAlignment="1" applyProtection="1">
      <alignment horizontal="center" vertical="center"/>
      <protection locked="0"/>
    </xf>
    <xf numFmtId="165" fontId="31" fillId="0" borderId="97" xfId="2821" applyNumberFormat="1" applyFont="1" applyFill="1" applyBorder="1" applyAlignment="1" applyProtection="1">
      <alignment vertical="top"/>
      <protection locked="0"/>
    </xf>
    <xf numFmtId="0" fontId="31" fillId="0" borderId="97" xfId="2821" applyNumberFormat="1" applyFont="1" applyFill="1" applyBorder="1" applyAlignment="1" applyProtection="1">
      <alignment vertical="top"/>
      <protection locked="0"/>
    </xf>
    <xf numFmtId="3" fontId="20" fillId="0" borderId="0" xfId="0" applyNumberFormat="1" applyFont="1" applyAlignment="1" applyProtection="1">
      <alignment horizontal="center" vertical="center"/>
      <protection locked="0"/>
    </xf>
    <xf numFmtId="0" fontId="24" fillId="0" borderId="60" xfId="0" applyFont="1" applyBorder="1" applyAlignment="1" applyProtection="1">
      <alignment vertical="top"/>
      <protection locked="0"/>
    </xf>
    <xf numFmtId="0" fontId="21" fillId="0" borderId="60" xfId="0" applyFont="1" applyBorder="1" applyAlignment="1" applyProtection="1">
      <alignment vertical="top"/>
      <protection locked="0"/>
    </xf>
    <xf numFmtId="3" fontId="20" fillId="56" borderId="0" xfId="0" applyNumberFormat="1" applyFont="1" applyFill="1" applyAlignment="1" applyProtection="1">
      <alignment vertical="center"/>
      <protection locked="0"/>
    </xf>
    <xf numFmtId="166" fontId="256" fillId="56" borderId="0" xfId="0" applyNumberFormat="1" applyFont="1" applyFill="1" applyAlignment="1" applyProtection="1">
      <alignment vertical="top"/>
      <protection locked="0"/>
    </xf>
    <xf numFmtId="166" fontId="10" fillId="56" borderId="0" xfId="0" applyNumberFormat="1" applyFont="1" applyFill="1" applyAlignment="1" applyProtection="1">
      <alignment vertical="top"/>
      <protection locked="0"/>
    </xf>
    <xf numFmtId="166" fontId="10" fillId="41" borderId="0" xfId="0" applyNumberFormat="1" applyFont="1" applyFill="1" applyAlignment="1" applyProtection="1">
      <alignment vertical="top"/>
      <protection locked="0"/>
    </xf>
    <xf numFmtId="166" fontId="23" fillId="0" borderId="0" xfId="0" applyNumberFormat="1" applyFont="1" applyAlignment="1" applyProtection="1">
      <alignment vertical="top"/>
      <protection locked="0"/>
    </xf>
    <xf numFmtId="166" fontId="10" fillId="0" borderId="0" xfId="0" applyNumberFormat="1" applyFont="1" applyAlignment="1" applyProtection="1">
      <alignment vertical="top"/>
      <protection locked="0"/>
    </xf>
    <xf numFmtId="166" fontId="10" fillId="0" borderId="51" xfId="0" applyNumberFormat="1" applyFont="1" applyBorder="1" applyAlignment="1" applyProtection="1">
      <alignment vertical="top"/>
      <protection locked="0"/>
    </xf>
    <xf numFmtId="166" fontId="10" fillId="0" borderId="18" xfId="0" applyNumberFormat="1" applyFont="1" applyBorder="1" applyAlignment="1" applyProtection="1">
      <alignment vertical="top"/>
      <protection locked="0"/>
    </xf>
    <xf numFmtId="3" fontId="20" fillId="41" borderId="0" xfId="0" applyNumberFormat="1" applyFont="1" applyFill="1" applyAlignment="1" applyProtection="1">
      <alignment vertical="center"/>
      <protection locked="0"/>
    </xf>
    <xf numFmtId="3" fontId="20" fillId="41" borderId="0" xfId="0" applyNumberFormat="1" applyFont="1" applyFill="1" applyAlignment="1" applyProtection="1">
      <alignment horizontal="center" vertical="center"/>
      <protection locked="0"/>
    </xf>
    <xf numFmtId="3" fontId="20" fillId="67" borderId="97" xfId="0" applyNumberFormat="1" applyFont="1" applyFill="1" applyBorder="1" applyAlignment="1" applyProtection="1">
      <alignment vertical="center"/>
      <protection locked="0"/>
    </xf>
    <xf numFmtId="3" fontId="20" fillId="67" borderId="97" xfId="0" applyNumberFormat="1" applyFont="1" applyFill="1" applyBorder="1" applyAlignment="1" applyProtection="1">
      <alignment horizontal="center" vertical="center"/>
      <protection locked="0"/>
    </xf>
    <xf numFmtId="166" fontId="256" fillId="67" borderId="97" xfId="0" applyNumberFormat="1" applyFont="1" applyFill="1" applyBorder="1" applyAlignment="1" applyProtection="1">
      <alignment vertical="top"/>
      <protection locked="0"/>
    </xf>
    <xf numFmtId="166" fontId="10" fillId="67" borderId="97" xfId="0" applyNumberFormat="1" applyFont="1" applyFill="1" applyBorder="1" applyAlignment="1" applyProtection="1">
      <alignment vertical="top"/>
      <protection locked="0"/>
    </xf>
    <xf numFmtId="166" fontId="10" fillId="67" borderId="90" xfId="0" applyNumberFormat="1" applyFont="1" applyFill="1" applyBorder="1" applyAlignment="1" applyProtection="1">
      <alignment vertical="top"/>
      <protection locked="0"/>
    </xf>
    <xf numFmtId="166" fontId="256" fillId="67" borderId="75" xfId="0" applyNumberFormat="1" applyFont="1" applyFill="1" applyBorder="1" applyAlignment="1" applyProtection="1">
      <alignment vertical="top"/>
      <protection locked="0"/>
    </xf>
    <xf numFmtId="3" fontId="21" fillId="0" borderId="0" xfId="0" applyNumberFormat="1" applyFont="1" applyProtection="1">
      <protection locked="0"/>
    </xf>
    <xf numFmtId="49" fontId="21" fillId="0" borderId="91" xfId="0" applyNumberFormat="1" applyFont="1" applyBorder="1" applyAlignment="1" applyProtection="1">
      <alignment vertical="center"/>
      <protection locked="0"/>
    </xf>
    <xf numFmtId="164" fontId="21" fillId="0" borderId="91" xfId="0" applyNumberFormat="1" applyFont="1" applyBorder="1" applyAlignment="1" applyProtection="1">
      <alignment vertical="center"/>
      <protection locked="0"/>
    </xf>
    <xf numFmtId="164" fontId="21" fillId="0" borderId="0" xfId="0" applyNumberFormat="1" applyFont="1" applyProtection="1">
      <protection locked="0"/>
    </xf>
    <xf numFmtId="164" fontId="20" fillId="0" borderId="91" xfId="0" applyNumberFormat="1" applyFont="1" applyBorder="1" applyAlignment="1" applyProtection="1">
      <alignment horizontal="center" vertical="center"/>
      <protection locked="0"/>
    </xf>
    <xf numFmtId="166" fontId="334" fillId="68" borderId="91" xfId="0" applyNumberFormat="1" applyFont="1" applyFill="1" applyBorder="1" applyAlignment="1" applyProtection="1">
      <alignment vertical="top"/>
      <protection locked="0"/>
    </xf>
    <xf numFmtId="166" fontId="28" fillId="68" borderId="92" xfId="0" applyNumberFormat="1" applyFont="1" applyFill="1" applyBorder="1" applyAlignment="1" applyProtection="1">
      <alignment vertical="top"/>
      <protection locked="0"/>
    </xf>
    <xf numFmtId="165" fontId="31" fillId="0" borderId="97" xfId="0" applyNumberFormat="1" applyFont="1" applyBorder="1" applyAlignment="1" applyProtection="1">
      <alignment vertical="top"/>
      <protection locked="0"/>
    </xf>
    <xf numFmtId="165" fontId="55" fillId="0" borderId="97" xfId="0" applyNumberFormat="1" applyFont="1" applyBorder="1" applyAlignment="1" applyProtection="1">
      <alignment vertical="top"/>
      <protection locked="0"/>
    </xf>
    <xf numFmtId="165" fontId="55" fillId="0" borderId="90" xfId="0" applyNumberFormat="1" applyFont="1" applyBorder="1" applyAlignment="1" applyProtection="1">
      <alignment vertical="top"/>
      <protection locked="0"/>
    </xf>
    <xf numFmtId="165" fontId="336" fillId="0" borderId="97" xfId="0" applyNumberFormat="1" applyFont="1" applyBorder="1" applyAlignment="1" applyProtection="1">
      <alignment vertical="top"/>
      <protection locked="0"/>
    </xf>
    <xf numFmtId="165" fontId="55" fillId="0" borderId="89" xfId="0" applyNumberFormat="1" applyFont="1" applyBorder="1" applyAlignment="1" applyProtection="1">
      <alignment vertical="top"/>
      <protection locked="0"/>
    </xf>
    <xf numFmtId="0" fontId="30" fillId="0" borderId="0" xfId="0" applyFont="1" applyAlignment="1" applyProtection="1">
      <alignment vertical="top"/>
      <protection locked="0"/>
    </xf>
    <xf numFmtId="49" fontId="20" fillId="0" borderId="0" xfId="0" applyNumberFormat="1" applyFont="1" applyProtection="1">
      <protection locked="0"/>
    </xf>
    <xf numFmtId="164" fontId="20" fillId="0" borderId="0" xfId="0" applyNumberFormat="1" applyFont="1" applyProtection="1">
      <protection locked="0"/>
    </xf>
    <xf numFmtId="164" fontId="20" fillId="0" borderId="0" xfId="0" applyNumberFormat="1" applyFont="1" applyAlignment="1" applyProtection="1">
      <alignment horizontal="center"/>
      <protection locked="0"/>
    </xf>
    <xf numFmtId="0" fontId="20" fillId="0" borderId="52" xfId="0" applyFont="1" applyBorder="1" applyAlignment="1" applyProtection="1">
      <alignment vertical="top"/>
      <protection locked="0"/>
    </xf>
    <xf numFmtId="0" fontId="20" fillId="0" borderId="0" xfId="0" quotePrefix="1" applyFont="1" applyProtection="1">
      <protection locked="0"/>
    </xf>
    <xf numFmtId="10" fontId="10" fillId="0" borderId="0" xfId="0" applyNumberFormat="1" applyFont="1" applyAlignment="1" applyProtection="1">
      <alignment vertical="center"/>
      <protection locked="0"/>
    </xf>
    <xf numFmtId="0" fontId="234" fillId="56" borderId="0" xfId="0" applyFont="1" applyFill="1" applyAlignment="1" applyProtection="1">
      <alignment vertical="center"/>
      <protection locked="0"/>
    </xf>
    <xf numFmtId="0" fontId="10" fillId="0" borderId="0" xfId="49517" applyFont="1" applyAlignment="1" applyProtection="1">
      <alignment vertical="center"/>
      <protection locked="0"/>
    </xf>
    <xf numFmtId="0" fontId="233" fillId="0" borderId="91" xfId="0" applyFont="1" applyBorder="1" applyAlignment="1" applyProtection="1">
      <alignment vertical="center"/>
      <protection locked="0"/>
    </xf>
    <xf numFmtId="0" fontId="233" fillId="0" borderId="91" xfId="0" applyFont="1" applyBorder="1" applyAlignment="1" applyProtection="1">
      <alignment horizontal="center" vertical="center"/>
      <protection locked="0"/>
    </xf>
    <xf numFmtId="166" fontId="233" fillId="0" borderId="91" xfId="0" applyNumberFormat="1" applyFont="1" applyBorder="1" applyAlignment="1" applyProtection="1">
      <alignment vertical="center"/>
      <protection locked="0"/>
    </xf>
    <xf numFmtId="166" fontId="233" fillId="0" borderId="77" xfId="0" applyNumberFormat="1" applyFont="1" applyBorder="1" applyAlignment="1" applyProtection="1">
      <alignment vertical="center"/>
      <protection locked="0"/>
    </xf>
    <xf numFmtId="167" fontId="10" fillId="0" borderId="0" xfId="49517" applyNumberFormat="1" applyFont="1" applyAlignment="1" applyProtection="1">
      <alignment vertical="center"/>
      <protection locked="0"/>
    </xf>
    <xf numFmtId="0" fontId="10" fillId="56" borderId="87" xfId="0" applyFont="1" applyFill="1" applyBorder="1" applyAlignment="1" applyProtection="1">
      <alignment vertical="center"/>
      <protection locked="0"/>
    </xf>
    <xf numFmtId="166" fontId="10" fillId="56" borderId="96" xfId="0" applyNumberFormat="1" applyFont="1" applyFill="1" applyBorder="1" applyAlignment="1" applyProtection="1">
      <alignment vertical="center"/>
      <protection locked="0"/>
    </xf>
    <xf numFmtId="0" fontId="25" fillId="0" borderId="0" xfId="0" applyFont="1" applyAlignment="1" applyProtection="1">
      <alignment vertical="center"/>
      <protection locked="0"/>
    </xf>
    <xf numFmtId="0" fontId="233" fillId="0" borderId="91" xfId="0" applyFont="1" applyBorder="1" applyAlignment="1" applyProtection="1">
      <alignment vertical="center"/>
      <protection hidden="1"/>
    </xf>
    <xf numFmtId="0" fontId="234" fillId="0" borderId="7" xfId="0" applyFont="1" applyBorder="1" applyAlignment="1" applyProtection="1">
      <alignment vertical="center"/>
      <protection hidden="1"/>
    </xf>
    <xf numFmtId="0" fontId="233" fillId="42" borderId="0" xfId="0" applyFont="1" applyFill="1" applyAlignment="1" applyProtection="1">
      <alignment vertical="center"/>
      <protection hidden="1"/>
    </xf>
    <xf numFmtId="0" fontId="20" fillId="42" borderId="97" xfId="0" applyFont="1" applyFill="1" applyBorder="1" applyAlignment="1" applyProtection="1">
      <alignment vertical="center"/>
      <protection hidden="1"/>
    </xf>
    <xf numFmtId="0" fontId="233" fillId="42" borderId="91" xfId="0" applyFont="1" applyFill="1" applyBorder="1" applyAlignment="1" applyProtection="1">
      <alignment vertical="center"/>
      <protection hidden="1"/>
    </xf>
    <xf numFmtId="165" fontId="23" fillId="0" borderId="97" xfId="0" applyNumberFormat="1" applyFont="1" applyBorder="1" applyAlignment="1" applyProtection="1">
      <alignment vertical="center"/>
      <protection locked="0"/>
    </xf>
    <xf numFmtId="165" fontId="20" fillId="0" borderId="97" xfId="0" applyNumberFormat="1" applyFont="1" applyBorder="1" applyAlignment="1" applyProtection="1">
      <alignment vertical="center"/>
      <protection locked="0"/>
    </xf>
    <xf numFmtId="10" fontId="20" fillId="0" borderId="0" xfId="0" applyNumberFormat="1" applyFont="1" applyAlignment="1" applyProtection="1">
      <alignment vertical="center"/>
      <protection locked="0"/>
    </xf>
    <xf numFmtId="0" fontId="278" fillId="42" borderId="0" xfId="0" applyFont="1" applyFill="1" applyAlignment="1" applyProtection="1">
      <alignment vertical="center"/>
      <protection hidden="1"/>
    </xf>
    <xf numFmtId="0" fontId="233" fillId="42" borderId="0" xfId="0" applyFont="1" applyFill="1" applyProtection="1">
      <protection hidden="1"/>
    </xf>
    <xf numFmtId="166" fontId="10" fillId="56" borderId="97" xfId="0" applyNumberFormat="1" applyFont="1" applyFill="1" applyBorder="1" applyAlignment="1" applyProtection="1">
      <alignment vertical="center"/>
      <protection locked="0"/>
    </xf>
    <xf numFmtId="166" fontId="10" fillId="56" borderId="98" xfId="0" applyNumberFormat="1" applyFont="1" applyFill="1" applyBorder="1" applyAlignment="1" applyProtection="1">
      <alignment vertical="center"/>
      <protection locked="0"/>
    </xf>
    <xf numFmtId="166" fontId="21" fillId="41" borderId="91" xfId="0" applyNumberFormat="1" applyFont="1" applyFill="1" applyBorder="1" applyAlignment="1" applyProtection="1">
      <alignment vertical="center"/>
      <protection locked="0"/>
    </xf>
    <xf numFmtId="166" fontId="23" fillId="0" borderId="53" xfId="0" applyNumberFormat="1" applyFont="1" applyBorder="1" applyAlignment="1" applyProtection="1">
      <alignment vertical="center"/>
      <protection locked="0"/>
    </xf>
    <xf numFmtId="0" fontId="232" fillId="0" borderId="97" xfId="0" applyFont="1" applyBorder="1" applyAlignment="1" applyProtection="1">
      <alignment vertical="center"/>
      <protection locked="0"/>
    </xf>
    <xf numFmtId="0" fontId="232" fillId="0" borderId="97" xfId="0" applyFont="1" applyBorder="1" applyAlignment="1" applyProtection="1">
      <alignment horizontal="center" vertical="center"/>
      <protection locked="0"/>
    </xf>
    <xf numFmtId="165" fontId="232" fillId="0" borderId="97" xfId="0" applyNumberFormat="1" applyFont="1" applyBorder="1" applyAlignment="1" applyProtection="1">
      <alignment vertical="center"/>
      <protection locked="0"/>
    </xf>
    <xf numFmtId="310" fontId="20" fillId="42" borderId="97" xfId="0" applyNumberFormat="1" applyFont="1" applyFill="1" applyBorder="1" applyAlignment="1" applyProtection="1">
      <alignment vertical="center"/>
      <protection hidden="1"/>
    </xf>
    <xf numFmtId="310" fontId="30" fillId="0" borderId="7" xfId="0" applyNumberFormat="1" applyFont="1" applyBorder="1" applyProtection="1">
      <protection hidden="1"/>
    </xf>
    <xf numFmtId="310" fontId="30" fillId="0" borderId="18" xfId="0" applyNumberFormat="1" applyFont="1" applyBorder="1" applyProtection="1">
      <protection hidden="1"/>
    </xf>
    <xf numFmtId="166" fontId="10" fillId="0" borderId="0" xfId="0" applyNumberFormat="1" applyFont="1" applyBorder="1" applyAlignment="1" applyProtection="1">
      <alignment vertical="center"/>
      <protection locked="0"/>
    </xf>
    <xf numFmtId="166" fontId="28" fillId="67" borderId="0" xfId="0" applyNumberFormat="1" applyFont="1" applyFill="1" applyBorder="1" applyAlignment="1" applyProtection="1">
      <alignment vertical="center"/>
      <protection locked="0"/>
    </xf>
    <xf numFmtId="166" fontId="10" fillId="67" borderId="0" xfId="0" applyNumberFormat="1" applyFont="1" applyFill="1" applyBorder="1" applyAlignment="1" applyProtection="1">
      <alignment vertical="center"/>
      <protection locked="0"/>
    </xf>
    <xf numFmtId="166" fontId="10" fillId="41" borderId="0" xfId="0" applyNumberFormat="1" applyFont="1" applyFill="1" applyBorder="1" applyAlignment="1" applyProtection="1">
      <alignment vertical="center"/>
      <protection locked="0"/>
    </xf>
    <xf numFmtId="166" fontId="10" fillId="56" borderId="0" xfId="0" applyNumberFormat="1" applyFont="1" applyFill="1" applyBorder="1" applyAlignment="1" applyProtection="1">
      <alignment vertical="center"/>
      <protection locked="0"/>
    </xf>
    <xf numFmtId="166" fontId="28" fillId="56" borderId="0" xfId="0" applyNumberFormat="1" applyFont="1" applyFill="1" applyBorder="1" applyAlignment="1" applyProtection="1">
      <alignment vertical="center"/>
      <protection locked="0"/>
    </xf>
    <xf numFmtId="166" fontId="278" fillId="41" borderId="0" xfId="0" applyNumberFormat="1" applyFont="1" applyFill="1" applyAlignment="1" applyProtection="1">
      <alignment vertical="center"/>
      <protection locked="0"/>
    </xf>
    <xf numFmtId="166" fontId="278" fillId="0" borderId="0" xfId="0" applyNumberFormat="1" applyFont="1" applyAlignment="1" applyProtection="1">
      <alignment vertical="center"/>
      <protection locked="0"/>
    </xf>
    <xf numFmtId="166" fontId="281" fillId="56" borderId="0" xfId="0" applyNumberFormat="1" applyFont="1" applyFill="1" applyAlignment="1" applyProtection="1">
      <alignment vertical="center"/>
      <protection locked="0"/>
    </xf>
    <xf numFmtId="167" fontId="281" fillId="41" borderId="91" xfId="0" applyNumberFormat="1" applyFont="1" applyFill="1" applyBorder="1" applyAlignment="1" applyProtection="1">
      <alignment vertical="center"/>
      <protection locked="0"/>
    </xf>
    <xf numFmtId="165" fontId="355" fillId="0" borderId="0" xfId="2821" applyNumberFormat="1" applyFont="1" applyFill="1" applyBorder="1" applyAlignment="1" applyProtection="1">
      <alignment horizontal="right" vertical="center"/>
      <protection locked="0"/>
    </xf>
    <xf numFmtId="167" fontId="278" fillId="41" borderId="0" xfId="0" applyNumberFormat="1" applyFont="1" applyFill="1" applyAlignment="1" applyProtection="1">
      <alignment vertical="center"/>
      <protection locked="0"/>
    </xf>
    <xf numFmtId="167" fontId="278" fillId="0" borderId="0" xfId="0" applyNumberFormat="1" applyFont="1" applyAlignment="1" applyProtection="1">
      <alignment vertical="center"/>
      <protection locked="0"/>
    </xf>
    <xf numFmtId="165" fontId="355" fillId="0" borderId="97" xfId="2821" applyNumberFormat="1" applyFont="1" applyFill="1" applyBorder="1" applyAlignment="1" applyProtection="1">
      <alignment horizontal="right" vertical="center"/>
      <protection locked="0"/>
    </xf>
    <xf numFmtId="166" fontId="278" fillId="67" borderId="0" xfId="0" applyNumberFormat="1" applyFont="1" applyFill="1" applyBorder="1" applyAlignment="1" applyProtection="1">
      <alignment vertical="center"/>
      <protection locked="0"/>
    </xf>
    <xf numFmtId="166" fontId="278" fillId="0" borderId="0" xfId="0" applyNumberFormat="1" applyFont="1" applyBorder="1" applyAlignment="1" applyProtection="1">
      <alignment vertical="center"/>
      <protection locked="0"/>
    </xf>
    <xf numFmtId="166" fontId="278" fillId="56" borderId="0" xfId="0" applyNumberFormat="1" applyFont="1" applyFill="1" applyBorder="1" applyAlignment="1" applyProtection="1">
      <alignment vertical="center"/>
      <protection locked="0"/>
    </xf>
    <xf numFmtId="166" fontId="281" fillId="67" borderId="0" xfId="0" applyNumberFormat="1" applyFont="1" applyFill="1" applyBorder="1" applyAlignment="1" applyProtection="1">
      <alignment vertical="center"/>
      <protection locked="0"/>
    </xf>
    <xf numFmtId="0" fontId="20" fillId="0" borderId="0" xfId="0" quotePrefix="1" applyFont="1" applyFill="1" applyAlignment="1" applyProtection="1">
      <alignment vertical="center"/>
      <protection locked="0"/>
    </xf>
    <xf numFmtId="0" fontId="20" fillId="0" borderId="0" xfId="0" applyFont="1" applyFill="1" applyAlignment="1" applyProtection="1">
      <alignment vertical="center"/>
      <protection locked="0"/>
    </xf>
    <xf numFmtId="166" fontId="20" fillId="0" borderId="0" xfId="0" applyNumberFormat="1" applyFont="1" applyFill="1" applyAlignment="1" applyProtection="1">
      <alignment vertical="center"/>
      <protection locked="0"/>
    </xf>
    <xf numFmtId="166" fontId="23" fillId="0" borderId="0" xfId="0" applyNumberFormat="1" applyFont="1" applyFill="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51" xfId="0" applyNumberFormat="1" applyFont="1" applyFill="1" applyBorder="1" applyAlignment="1" applyProtection="1">
      <alignment vertical="center"/>
      <protection locked="0"/>
    </xf>
    <xf numFmtId="0" fontId="20" fillId="0" borderId="0" xfId="0" applyFont="1" applyFill="1" applyProtection="1">
      <protection locked="0"/>
    </xf>
    <xf numFmtId="9" fontId="10" fillId="41" borderId="99" xfId="2821" applyFont="1" applyFill="1" applyBorder="1" applyAlignment="1" applyProtection="1">
      <alignment vertical="center"/>
      <protection locked="0"/>
    </xf>
    <xf numFmtId="166" fontId="10" fillId="41" borderId="99" xfId="0" applyNumberFormat="1" applyFont="1" applyFill="1" applyBorder="1" applyAlignment="1" applyProtection="1">
      <alignment vertical="center"/>
      <protection locked="0"/>
    </xf>
    <xf numFmtId="349" fontId="10" fillId="0" borderId="0" xfId="25638" applyNumberFormat="1" applyAlignment="1" applyProtection="1">
      <alignment vertical="center"/>
      <protection locked="0"/>
    </xf>
    <xf numFmtId="1" fontId="0" fillId="0" borderId="0" xfId="0" applyNumberFormat="1" applyAlignment="1" applyProtection="1">
      <alignment vertical="center"/>
      <protection locked="0"/>
    </xf>
    <xf numFmtId="0" fontId="21" fillId="0" borderId="0" xfId="0" applyFont="1" applyFill="1" applyAlignment="1" applyProtection="1">
      <alignment vertical="center"/>
      <protection locked="0"/>
    </xf>
    <xf numFmtId="0" fontId="21" fillId="64" borderId="0" xfId="0" applyFont="1" applyFill="1" applyAlignment="1" applyProtection="1">
      <alignment vertical="center"/>
      <protection locked="0"/>
    </xf>
    <xf numFmtId="166" fontId="10" fillId="0" borderId="0" xfId="0" applyNumberFormat="1" applyFont="1" applyFill="1" applyAlignment="1" applyProtection="1">
      <alignment vertical="center"/>
      <protection locked="0"/>
    </xf>
    <xf numFmtId="0" fontId="10" fillId="0" borderId="0" xfId="0" applyFont="1" applyFill="1"/>
    <xf numFmtId="0" fontId="10" fillId="0" borderId="0" xfId="0" applyFont="1" applyFill="1" applyAlignment="1">
      <alignment horizontal="left" vertical="center" indent="1"/>
    </xf>
    <xf numFmtId="0" fontId="10" fillId="0" borderId="0" xfId="0" applyFont="1" applyFill="1" applyAlignment="1">
      <alignment vertical="center"/>
    </xf>
    <xf numFmtId="166" fontId="20" fillId="0" borderId="0" xfId="0" applyNumberFormat="1" applyFont="1" applyAlignment="1" applyProtection="1">
      <alignment vertical="center"/>
      <protection locked="0"/>
    </xf>
    <xf numFmtId="310" fontId="233" fillId="42" borderId="0" xfId="0" applyNumberFormat="1" applyFont="1" applyFill="1" applyBorder="1" applyAlignment="1" applyProtection="1">
      <alignment vertical="center"/>
      <protection hidden="1"/>
    </xf>
    <xf numFmtId="0" fontId="20" fillId="0" borderId="0" xfId="0" applyFont="1" applyBorder="1" applyAlignment="1" applyProtection="1">
      <alignment vertical="center"/>
      <protection hidden="1"/>
    </xf>
    <xf numFmtId="0" fontId="20" fillId="0" borderId="0" xfId="0" applyFont="1" applyBorder="1" applyAlignment="1" applyProtection="1">
      <alignment vertical="center"/>
      <protection locked="0"/>
    </xf>
    <xf numFmtId="0" fontId="233" fillId="0" borderId="0" xfId="0" applyFont="1" applyBorder="1" applyAlignment="1" applyProtection="1">
      <alignment vertical="center"/>
      <protection hidden="1"/>
    </xf>
    <xf numFmtId="350" fontId="256" fillId="56" borderId="91" xfId="0" applyNumberFormat="1" applyFont="1" applyFill="1" applyBorder="1" applyAlignment="1" applyProtection="1">
      <alignment vertical="center"/>
      <protection locked="0"/>
    </xf>
    <xf numFmtId="350" fontId="20" fillId="56" borderId="91" xfId="0" applyNumberFormat="1" applyFont="1" applyFill="1" applyBorder="1" applyAlignment="1" applyProtection="1">
      <alignment vertical="center"/>
      <protection locked="0"/>
    </xf>
    <xf numFmtId="350" fontId="20" fillId="56" borderId="92" xfId="0" applyNumberFormat="1" applyFont="1" applyFill="1" applyBorder="1" applyAlignment="1" applyProtection="1">
      <alignment vertical="center"/>
      <protection locked="0"/>
    </xf>
    <xf numFmtId="350" fontId="23" fillId="0" borderId="97" xfId="0" applyNumberFormat="1" applyFont="1" applyBorder="1" applyAlignment="1" applyProtection="1">
      <alignment vertical="center"/>
      <protection locked="0"/>
    </xf>
    <xf numFmtId="350" fontId="20" fillId="0" borderId="97" xfId="0" applyNumberFormat="1" applyFont="1" applyBorder="1" applyAlignment="1" applyProtection="1">
      <alignment vertical="center"/>
      <protection locked="0"/>
    </xf>
    <xf numFmtId="350" fontId="20" fillId="0" borderId="90" xfId="0" applyNumberFormat="1" applyFont="1" applyBorder="1" applyAlignment="1" applyProtection="1">
      <alignment vertical="center"/>
      <protection locked="0"/>
    </xf>
    <xf numFmtId="0" fontId="233" fillId="0" borderId="0" xfId="0" applyFont="1" applyFill="1" applyBorder="1" applyAlignment="1" applyProtection="1">
      <alignment vertical="center"/>
      <protection locked="0"/>
    </xf>
    <xf numFmtId="0" fontId="233" fillId="0" borderId="0" xfId="0" applyFont="1" applyFill="1" applyAlignment="1" applyProtection="1">
      <alignment vertical="center"/>
      <protection locked="0"/>
    </xf>
    <xf numFmtId="0" fontId="233" fillId="0" borderId="0" xfId="0" applyFont="1" applyFill="1" applyBorder="1" applyAlignment="1" applyProtection="1">
      <alignment horizontal="center" vertical="center"/>
      <protection locked="0"/>
    </xf>
    <xf numFmtId="350" fontId="233" fillId="0" borderId="0" xfId="0" applyNumberFormat="1" applyFont="1" applyFill="1" applyBorder="1" applyAlignment="1" applyProtection="1">
      <alignment vertical="center"/>
      <protection locked="0"/>
    </xf>
    <xf numFmtId="350" fontId="233" fillId="0" borderId="51" xfId="0" applyNumberFormat="1" applyFont="1" applyFill="1" applyBorder="1" applyAlignment="1" applyProtection="1">
      <alignment vertical="center"/>
      <protection locked="0"/>
    </xf>
    <xf numFmtId="0" fontId="233" fillId="0" borderId="97" xfId="0" applyFont="1" applyFill="1" applyBorder="1" applyAlignment="1" applyProtection="1">
      <alignment vertical="center"/>
      <protection locked="0"/>
    </xf>
    <xf numFmtId="0" fontId="233" fillId="0" borderId="97" xfId="0" applyFont="1" applyFill="1" applyBorder="1" applyAlignment="1" applyProtection="1">
      <alignment horizontal="center" vertical="center"/>
      <protection locked="0"/>
    </xf>
    <xf numFmtId="350" fontId="233" fillId="0" borderId="97" xfId="0" applyNumberFormat="1" applyFont="1" applyFill="1" applyBorder="1" applyAlignment="1" applyProtection="1">
      <alignment vertical="center"/>
      <protection locked="0"/>
    </xf>
    <xf numFmtId="350" fontId="233" fillId="0" borderId="90"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0" fontId="20" fillId="56" borderId="0" xfId="0" applyFont="1" applyFill="1" applyBorder="1" applyAlignment="1" applyProtection="1">
      <alignment horizontal="center" vertical="center"/>
      <protection locked="0"/>
    </xf>
    <xf numFmtId="0" fontId="21" fillId="56" borderId="60" xfId="0" applyFont="1" applyFill="1" applyBorder="1" applyAlignment="1" applyProtection="1">
      <alignment vertical="center"/>
      <protection locked="0"/>
    </xf>
    <xf numFmtId="0" fontId="20" fillId="56" borderId="60" xfId="0" applyFont="1" applyFill="1" applyBorder="1" applyAlignment="1" applyProtection="1">
      <alignment horizontal="center" vertical="center"/>
      <protection locked="0"/>
    </xf>
    <xf numFmtId="166" fontId="28" fillId="56" borderId="60" xfId="0" applyNumberFormat="1" applyFont="1" applyFill="1" applyBorder="1" applyAlignment="1" applyProtection="1">
      <alignment vertical="center"/>
      <protection locked="0"/>
    </xf>
    <xf numFmtId="0" fontId="21" fillId="56" borderId="0" xfId="0" applyFont="1" applyFill="1" applyBorder="1" applyAlignment="1" applyProtection="1">
      <alignment vertical="center"/>
      <protection locked="0"/>
    </xf>
    <xf numFmtId="0" fontId="10" fillId="0" borderId="0"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20" fillId="0" borderId="0" xfId="0" applyFont="1" applyFill="1" applyBorder="1" applyAlignment="1" applyProtection="1">
      <alignment horizontal="center" vertical="center"/>
      <protection locked="0"/>
    </xf>
    <xf numFmtId="166" fontId="55" fillId="0" borderId="0" xfId="0" applyNumberFormat="1" applyFont="1" applyAlignment="1" applyProtection="1">
      <alignment vertical="center"/>
      <protection locked="0"/>
    </xf>
    <xf numFmtId="0" fontId="10" fillId="0" borderId="0" xfId="0" applyFont="1" applyFill="1" applyBorder="1" applyAlignment="1" applyProtection="1">
      <alignment vertical="center"/>
      <protection locked="0"/>
    </xf>
    <xf numFmtId="0" fontId="21" fillId="56" borderId="97" xfId="0" applyFont="1" applyFill="1" applyBorder="1" applyAlignment="1" applyProtection="1">
      <alignment vertical="center"/>
      <protection locked="0"/>
    </xf>
    <xf numFmtId="165" fontId="28" fillId="56" borderId="97" xfId="0" applyNumberFormat="1" applyFont="1" applyFill="1" applyBorder="1" applyAlignment="1" applyProtection="1">
      <alignment vertical="center"/>
      <protection locked="0"/>
    </xf>
    <xf numFmtId="166" fontId="10" fillId="0" borderId="0" xfId="0" applyNumberFormat="1" applyFont="1" applyFill="1" applyBorder="1" applyAlignment="1" applyProtection="1">
      <alignment vertical="center"/>
      <protection locked="0"/>
    </xf>
    <xf numFmtId="0" fontId="13" fillId="89" borderId="0" xfId="1621" applyFont="1" applyFill="1" applyBorder="1" applyAlignment="1" applyProtection="1">
      <alignment horizontal="right" vertical="center" indent="1"/>
    </xf>
    <xf numFmtId="166" fontId="10" fillId="0" borderId="18" xfId="0" applyNumberFormat="1" applyFont="1" applyFill="1" applyBorder="1" applyAlignment="1" applyProtection="1">
      <alignment vertical="center"/>
      <protection locked="0"/>
    </xf>
    <xf numFmtId="166" fontId="10" fillId="67" borderId="18" xfId="0" applyNumberFormat="1" applyFont="1" applyFill="1" applyBorder="1" applyAlignment="1" applyProtection="1">
      <alignment vertical="center"/>
      <protection locked="0"/>
    </xf>
    <xf numFmtId="10" fontId="55" fillId="0" borderId="0" xfId="0" applyNumberFormat="1" applyFont="1" applyFill="1" applyAlignment="1" applyProtection="1">
      <alignment vertical="center"/>
      <protection locked="0"/>
    </xf>
    <xf numFmtId="0" fontId="10" fillId="0" borderId="0" xfId="0" applyFont="1" applyFill="1" applyAlignment="1">
      <alignment horizontal="left" vertical="center" wrapText="1" indent="1"/>
    </xf>
    <xf numFmtId="0" fontId="10" fillId="0" borderId="97" xfId="0" applyFont="1" applyFill="1" applyBorder="1" applyAlignment="1">
      <alignment horizontal="left" vertical="center" wrapText="1" indent="1"/>
    </xf>
    <xf numFmtId="0" fontId="10" fillId="67" borderId="97" xfId="0" applyFont="1" applyFill="1" applyBorder="1" applyAlignment="1">
      <alignment horizontal="left" vertical="center" wrapText="1" indent="1"/>
    </xf>
    <xf numFmtId="0" fontId="18" fillId="0" borderId="0" xfId="0" applyFont="1" applyFill="1" applyAlignment="1">
      <alignment vertical="center"/>
    </xf>
    <xf numFmtId="0" fontId="18" fillId="0" borderId="0" xfId="0" applyFont="1" applyFill="1"/>
    <xf numFmtId="0" fontId="338"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1" fillId="0" borderId="0" xfId="0" applyFont="1" applyFill="1" applyAlignment="1" applyProtection="1">
      <alignment horizontal="center" vertical="center"/>
      <protection locked="0"/>
    </xf>
    <xf numFmtId="0" fontId="20" fillId="88" borderId="0" xfId="0" applyFont="1" applyFill="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165" fontId="10" fillId="67" borderId="77" xfId="2821" applyNumberFormat="1" applyFont="1" applyFill="1" applyBorder="1" applyAlignment="1" applyProtection="1">
      <alignment horizontal="right" vertical="center"/>
      <protection locked="0"/>
    </xf>
    <xf numFmtId="166" fontId="20" fillId="0" borderId="51"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55" fillId="56" borderId="100" xfId="0" applyNumberFormat="1" applyFont="1" applyFill="1" applyBorder="1" applyAlignment="1" applyProtection="1">
      <alignment vertical="center"/>
      <protection locked="0"/>
    </xf>
    <xf numFmtId="166" fontId="28" fillId="0" borderId="50" xfId="0" applyNumberFormat="1" applyFont="1" applyBorder="1" applyAlignment="1" applyProtection="1">
      <alignment vertical="center"/>
      <protection locked="0"/>
    </xf>
    <xf numFmtId="10" fontId="55" fillId="0" borderId="0" xfId="0" applyNumberFormat="1" applyFont="1" applyAlignment="1" applyProtection="1">
      <alignment vertical="center"/>
      <protection locked="0"/>
    </xf>
    <xf numFmtId="166" fontId="10" fillId="56" borderId="99" xfId="0" applyNumberFormat="1" applyFont="1" applyFill="1" applyBorder="1" applyAlignment="1" applyProtection="1">
      <alignment vertical="center"/>
      <protection locked="0"/>
    </xf>
    <xf numFmtId="167" fontId="10" fillId="0" borderId="97" xfId="0" applyNumberFormat="1" applyFont="1" applyBorder="1" applyAlignment="1" applyProtection="1">
      <alignment vertical="center"/>
      <protection locked="0"/>
    </xf>
    <xf numFmtId="167" fontId="10" fillId="0" borderId="98" xfId="0" applyNumberFormat="1" applyFont="1" applyBorder="1" applyAlignment="1" applyProtection="1">
      <alignment vertical="center"/>
      <protection locked="0"/>
    </xf>
    <xf numFmtId="166" fontId="10" fillId="67" borderId="98" xfId="0" applyNumberFormat="1" applyFont="1" applyFill="1" applyBorder="1" applyAlignment="1" applyProtection="1">
      <alignment vertical="center"/>
      <protection locked="0"/>
    </xf>
    <xf numFmtId="0" fontId="10" fillId="41" borderId="97" xfId="0" applyFont="1" applyFill="1" applyBorder="1" applyAlignment="1" applyProtection="1">
      <alignment horizontal="center" vertical="center"/>
      <protection locked="0"/>
    </xf>
    <xf numFmtId="166" fontId="20" fillId="0" borderId="0" xfId="0" applyNumberFormat="1" applyFont="1" applyAlignment="1" applyProtection="1">
      <alignment vertical="center"/>
      <protection locked="0"/>
    </xf>
    <xf numFmtId="166" fontId="21" fillId="56" borderId="101" xfId="0" applyNumberFormat="1" applyFont="1" applyFill="1" applyBorder="1" applyAlignment="1" applyProtection="1">
      <alignment vertical="center"/>
      <protection locked="0"/>
    </xf>
    <xf numFmtId="166" fontId="24" fillId="0" borderId="100" xfId="0" applyNumberFormat="1" applyFont="1" applyBorder="1" applyAlignment="1" applyProtection="1">
      <alignment vertical="center"/>
      <protection locked="0"/>
    </xf>
    <xf numFmtId="0" fontId="21" fillId="0" borderId="0" xfId="0" applyFont="1" applyBorder="1" applyAlignment="1" applyProtection="1">
      <alignment vertical="center"/>
      <protection locked="0"/>
    </xf>
    <xf numFmtId="0" fontId="20" fillId="64" borderId="0" xfId="0" applyFont="1" applyFill="1" applyBorder="1" applyAlignment="1" applyProtection="1">
      <alignment horizontal="center" vertical="center"/>
      <protection locked="0"/>
    </xf>
    <xf numFmtId="166" fontId="24" fillId="0" borderId="0" xfId="0" applyNumberFormat="1" applyFont="1" applyBorder="1" applyAlignment="1" applyProtection="1">
      <alignment vertical="center"/>
      <protection locked="0"/>
    </xf>
    <xf numFmtId="166" fontId="21" fillId="0" borderId="0" xfId="0" applyNumberFormat="1" applyFont="1" applyBorder="1" applyAlignment="1" applyProtection="1">
      <alignment vertical="center"/>
      <protection locked="0"/>
    </xf>
    <xf numFmtId="0" fontId="21" fillId="0" borderId="0" xfId="0" applyFont="1" applyBorder="1" applyAlignment="1" applyProtection="1">
      <alignment vertical="center"/>
      <protection hidden="1"/>
    </xf>
    <xf numFmtId="310" fontId="233" fillId="0" borderId="0" xfId="0" applyNumberFormat="1" applyFont="1" applyBorder="1" applyAlignment="1" applyProtection="1">
      <alignment vertical="center"/>
      <protection hidden="1"/>
    </xf>
    <xf numFmtId="0" fontId="21" fillId="0" borderId="0" xfId="0" applyFont="1" applyFill="1" applyBorder="1" applyAlignment="1" applyProtection="1">
      <alignment vertical="center"/>
      <protection locked="0"/>
    </xf>
    <xf numFmtId="166" fontId="255" fillId="56" borderId="0" xfId="0" quotePrefix="1" applyNumberFormat="1" applyFont="1" applyFill="1" applyAlignment="1" applyProtection="1">
      <alignment horizontal="right" vertical="center"/>
      <protection locked="0"/>
    </xf>
    <xf numFmtId="165" fontId="30" fillId="0" borderId="97" xfId="0" quotePrefix="1" applyNumberFormat="1" applyFont="1" applyBorder="1" applyAlignment="1" applyProtection="1">
      <alignment horizontal="right" vertical="center"/>
      <protection locked="0"/>
    </xf>
    <xf numFmtId="165" fontId="30" fillId="0" borderId="90" xfId="0" quotePrefix="1" applyNumberFormat="1" applyFont="1" applyBorder="1" applyAlignment="1" applyProtection="1">
      <alignment horizontal="right" vertical="center"/>
      <protection locked="0"/>
    </xf>
    <xf numFmtId="165" fontId="30" fillId="0" borderId="89" xfId="0" quotePrefix="1" applyNumberFormat="1" applyFont="1" applyBorder="1" applyAlignment="1" applyProtection="1">
      <alignment horizontal="right" vertical="center"/>
      <protection locked="0"/>
    </xf>
    <xf numFmtId="166" fontId="24" fillId="0" borderId="71" xfId="0" applyNumberFormat="1" applyFont="1" applyBorder="1" applyAlignment="1" applyProtection="1">
      <alignment vertical="center"/>
      <protection locked="0"/>
    </xf>
    <xf numFmtId="165" fontId="1" fillId="56" borderId="91" xfId="2821" applyNumberFormat="1" applyFont="1" applyFill="1" applyBorder="1" applyAlignment="1" applyProtection="1">
      <alignment vertical="center"/>
      <protection locked="0"/>
    </xf>
    <xf numFmtId="165" fontId="1" fillId="56" borderId="91" xfId="2821" applyNumberFormat="1" applyFont="1" applyFill="1" applyBorder="1" applyAlignment="1" applyProtection="1">
      <alignment horizontal="right" vertical="center"/>
      <protection locked="0"/>
    </xf>
    <xf numFmtId="165" fontId="1" fillId="67" borderId="91" xfId="2821" applyNumberFormat="1" applyFont="1" applyFill="1" applyBorder="1" applyAlignment="1" applyProtection="1">
      <alignment horizontal="right" vertical="center"/>
      <protection locked="0"/>
    </xf>
    <xf numFmtId="0" fontId="20" fillId="67" borderId="91" xfId="0" applyFont="1" applyFill="1" applyBorder="1" applyAlignment="1" applyProtection="1">
      <alignment vertical="center"/>
      <protection locked="0"/>
    </xf>
    <xf numFmtId="0" fontId="20" fillId="56" borderId="99" xfId="0" applyFont="1" applyFill="1" applyBorder="1" applyAlignment="1" applyProtection="1">
      <alignment vertical="center"/>
      <protection locked="0"/>
    </xf>
    <xf numFmtId="0" fontId="20" fillId="41" borderId="99" xfId="0" applyFont="1" applyFill="1" applyBorder="1" applyAlignment="1" applyProtection="1">
      <alignment horizontal="center" vertical="center"/>
      <protection locked="0"/>
    </xf>
    <xf numFmtId="0" fontId="20" fillId="0" borderId="0" xfId="0" applyFont="1" applyBorder="1" applyAlignment="1" applyProtection="1">
      <alignment horizontal="center" vertical="center"/>
      <protection hidden="1"/>
    </xf>
    <xf numFmtId="166" fontId="20" fillId="56" borderId="97"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0" borderId="51" xfId="0" applyNumberFormat="1" applyFont="1" applyBorder="1" applyAlignment="1" applyProtection="1">
      <alignment vertical="center"/>
      <protection locked="0"/>
    </xf>
    <xf numFmtId="0" fontId="10" fillId="0" borderId="80" xfId="0" applyFont="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1" xfId="0" applyNumberFormat="1" applyFont="1" applyFill="1" applyBorder="1" applyAlignment="1" applyProtection="1">
      <alignment vertical="center"/>
      <protection locked="0"/>
    </xf>
    <xf numFmtId="0" fontId="338" fillId="0" borderId="0" xfId="0" applyFont="1" applyFill="1" applyAlignment="1">
      <alignment vertical="center"/>
    </xf>
    <xf numFmtId="0" fontId="338" fillId="0" borderId="0" xfId="0" applyFont="1" applyFill="1" applyAlignment="1" applyProtection="1">
      <alignment horizontal="center" vertical="center"/>
      <protection locked="0"/>
    </xf>
    <xf numFmtId="166" fontId="24" fillId="56" borderId="97" xfId="0" applyNumberFormat="1" applyFont="1" applyFill="1" applyBorder="1" applyAlignment="1" applyProtection="1">
      <alignment vertical="center"/>
      <protection locked="0"/>
    </xf>
    <xf numFmtId="166" fontId="21" fillId="56" borderId="89" xfId="0" applyNumberFormat="1" applyFont="1" applyFill="1" applyBorder="1" applyAlignment="1" applyProtection="1">
      <alignment vertical="center"/>
      <protection locked="0"/>
    </xf>
    <xf numFmtId="0" fontId="28" fillId="0" borderId="97" xfId="0" applyFont="1" applyFill="1" applyBorder="1" applyAlignment="1" applyProtection="1">
      <alignment vertical="center"/>
      <protection locked="0"/>
    </xf>
    <xf numFmtId="0" fontId="20" fillId="0" borderId="0" xfId="0" applyFont="1" applyFill="1" applyAlignment="1" applyProtection="1">
      <alignment horizontal="center" vertical="center"/>
      <protection locked="0"/>
    </xf>
    <xf numFmtId="0" fontId="12"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28" fillId="56" borderId="97" xfId="0" applyFont="1" applyFill="1" applyBorder="1" applyAlignment="1" applyProtection="1">
      <alignment vertical="center"/>
      <protection locked="0"/>
    </xf>
    <xf numFmtId="166" fontId="24" fillId="56" borderId="75" xfId="0" applyNumberFormat="1" applyFont="1" applyFill="1" applyBorder="1" applyAlignment="1" applyProtection="1">
      <alignment vertical="center"/>
      <protection locked="0"/>
    </xf>
    <xf numFmtId="166" fontId="256" fillId="56" borderId="91" xfId="0" applyNumberFormat="1" applyFont="1" applyFill="1" applyBorder="1" applyAlignment="1" applyProtection="1">
      <alignment vertical="center"/>
      <protection locked="0"/>
    </xf>
    <xf numFmtId="166" fontId="256" fillId="56" borderId="78" xfId="0" applyNumberFormat="1" applyFont="1" applyFill="1" applyBorder="1" applyAlignment="1" applyProtection="1">
      <alignment vertical="center"/>
      <protection locked="0"/>
    </xf>
    <xf numFmtId="166" fontId="10" fillId="0" borderId="7" xfId="0" applyNumberFormat="1" applyFont="1" applyFill="1" applyBorder="1" applyAlignment="1" applyProtection="1">
      <alignment vertical="center"/>
      <protection locked="0"/>
    </xf>
    <xf numFmtId="166" fontId="10" fillId="56" borderId="7" xfId="0" applyNumberFormat="1" applyFont="1" applyFill="1" applyBorder="1" applyAlignment="1" applyProtection="1">
      <alignment vertical="center"/>
      <protection locked="0"/>
    </xf>
    <xf numFmtId="0" fontId="21" fillId="0" borderId="91" xfId="0" applyFont="1" applyFill="1" applyBorder="1" applyAlignment="1" applyProtection="1">
      <alignment vertical="center"/>
      <protection locked="0"/>
    </xf>
    <xf numFmtId="0" fontId="20" fillId="0" borderId="91" xfId="0" applyFont="1" applyFill="1" applyBorder="1" applyAlignment="1" applyProtection="1">
      <alignment horizontal="center" vertical="center"/>
      <protection locked="0"/>
    </xf>
    <xf numFmtId="166" fontId="28" fillId="0" borderId="91" xfId="0" applyNumberFormat="1" applyFont="1" applyFill="1" applyBorder="1" applyAlignment="1" applyProtection="1">
      <alignment vertical="center"/>
      <protection locked="0"/>
    </xf>
    <xf numFmtId="166" fontId="28" fillId="0" borderId="101" xfId="0" applyNumberFormat="1" applyFont="1" applyFill="1" applyBorder="1" applyAlignment="1" applyProtection="1">
      <alignment vertical="center"/>
      <protection locked="0"/>
    </xf>
    <xf numFmtId="166" fontId="28" fillId="0" borderId="78" xfId="0" applyNumberFormat="1" applyFont="1" applyFill="1" applyBorder="1" applyAlignment="1" applyProtection="1">
      <alignment vertical="center"/>
      <protection locked="0"/>
    </xf>
    <xf numFmtId="166" fontId="338" fillId="0" borderId="0" xfId="0" applyNumberFormat="1" applyFont="1" applyFill="1" applyAlignment="1" applyProtection="1">
      <alignment vertical="center"/>
      <protection locked="0"/>
    </xf>
    <xf numFmtId="166" fontId="24" fillId="0" borderId="97" xfId="0" applyNumberFormat="1" applyFont="1" applyFill="1" applyBorder="1" applyAlignment="1" applyProtection="1">
      <alignment vertical="center"/>
      <protection locked="0"/>
    </xf>
    <xf numFmtId="166" fontId="21" fillId="0" borderId="97" xfId="0" applyNumberFormat="1" applyFont="1" applyFill="1" applyBorder="1" applyAlignment="1" applyProtection="1">
      <alignment vertical="center"/>
      <protection locked="0"/>
    </xf>
    <xf numFmtId="166" fontId="21" fillId="0" borderId="90" xfId="0" applyNumberFormat="1" applyFont="1" applyFill="1" applyBorder="1" applyAlignment="1" applyProtection="1">
      <alignment vertical="center"/>
      <protection locked="0"/>
    </xf>
    <xf numFmtId="166" fontId="21" fillId="0" borderId="89" xfId="0" applyNumberFormat="1" applyFont="1" applyFill="1" applyBorder="1" applyAlignment="1" applyProtection="1">
      <alignment vertical="center"/>
      <protection locked="0"/>
    </xf>
    <xf numFmtId="166" fontId="24" fillId="0" borderId="100" xfId="0" applyNumberFormat="1" applyFont="1" applyFill="1" applyBorder="1" applyAlignment="1" applyProtection="1">
      <alignment vertical="center"/>
      <protection locked="0"/>
    </xf>
    <xf numFmtId="310" fontId="10" fillId="0" borderId="0" xfId="0" applyNumberFormat="1" applyFont="1" applyAlignment="1" applyProtection="1">
      <alignment vertical="center"/>
      <protection hidden="1"/>
    </xf>
    <xf numFmtId="310" fontId="10" fillId="42" borderId="0" xfId="0" applyNumberFormat="1" applyFont="1" applyFill="1" applyAlignment="1" applyProtection="1">
      <alignment vertical="center"/>
      <protection hidden="1"/>
    </xf>
    <xf numFmtId="310" fontId="10" fillId="88" borderId="0" xfId="0" applyNumberFormat="1" applyFont="1" applyFill="1" applyAlignment="1" applyProtection="1">
      <alignment vertical="center"/>
      <protection hidden="1"/>
    </xf>
    <xf numFmtId="310" fontId="256" fillId="90" borderId="0" xfId="0" applyNumberFormat="1" applyFont="1" applyFill="1" applyAlignment="1" applyProtection="1">
      <alignment vertical="center"/>
      <protection hidden="1"/>
    </xf>
    <xf numFmtId="310" fontId="256" fillId="90" borderId="0" xfId="0" applyNumberFormat="1" applyFont="1" applyFill="1" applyAlignment="1" applyProtection="1">
      <alignment horizontal="center" vertical="center"/>
      <protection hidden="1"/>
    </xf>
    <xf numFmtId="0" fontId="21" fillId="0" borderId="60" xfId="0" applyFont="1" applyFill="1" applyBorder="1" applyAlignment="1" applyProtection="1">
      <alignment vertical="center"/>
      <protection locked="0"/>
    </xf>
    <xf numFmtId="0" fontId="28" fillId="27" borderId="0" xfId="0" applyFont="1" applyFill="1" applyAlignment="1" applyProtection="1">
      <alignment vertical="center"/>
      <protection hidden="1"/>
    </xf>
    <xf numFmtId="164" fontId="28" fillId="27" borderId="0" xfId="0" applyNumberFormat="1" applyFont="1" applyFill="1" applyAlignment="1" applyProtection="1">
      <alignment vertical="center"/>
      <protection hidden="1"/>
    </xf>
    <xf numFmtId="0" fontId="10" fillId="27" borderId="0" xfId="0" applyFont="1" applyFill="1" applyAlignment="1" applyProtection="1">
      <alignment vertical="center"/>
      <protection hidden="1"/>
    </xf>
    <xf numFmtId="310" fontId="10" fillId="0" borderId="0" xfId="0" applyNumberFormat="1" applyFont="1" applyFill="1" applyAlignment="1" applyProtection="1">
      <alignment vertical="center"/>
      <protection hidden="1"/>
    </xf>
    <xf numFmtId="0" fontId="256" fillId="90" borderId="0" xfId="0" applyFont="1" applyFill="1" applyAlignment="1" applyProtection="1">
      <alignment vertical="center"/>
      <protection hidden="1"/>
    </xf>
    <xf numFmtId="3" fontId="256" fillId="90" borderId="0" xfId="0" quotePrefix="1" applyNumberFormat="1" applyFont="1" applyFill="1" applyAlignment="1" applyProtection="1">
      <alignment vertical="center"/>
      <protection hidden="1"/>
    </xf>
    <xf numFmtId="3" fontId="256" fillId="90" borderId="0" xfId="0" applyNumberFormat="1" applyFont="1" applyFill="1" applyAlignment="1" applyProtection="1">
      <alignment horizontal="center" vertical="center"/>
      <protection hidden="1"/>
    </xf>
    <xf numFmtId="3" fontId="10" fillId="0" borderId="0" xfId="0" applyNumberFormat="1" applyFont="1" applyAlignment="1" applyProtection="1">
      <alignment horizontal="center" vertical="center"/>
      <protection hidden="1"/>
    </xf>
    <xf numFmtId="0" fontId="358" fillId="87" borderId="91" xfId="2785" applyFont="1" applyFill="1" applyBorder="1" applyAlignment="1" applyProtection="1">
      <alignment horizontal="centerContinuous" vertical="center"/>
      <protection locked="0"/>
    </xf>
    <xf numFmtId="0" fontId="359" fillId="87" borderId="91" xfId="2785" applyFont="1" applyFill="1" applyBorder="1" applyAlignment="1" applyProtection="1">
      <alignment horizontal="centerContinuous" vertical="center"/>
      <protection locked="0"/>
    </xf>
    <xf numFmtId="166" fontId="28" fillId="0" borderId="0" xfId="0" applyNumberFormat="1" applyFont="1" applyBorder="1" applyAlignment="1" applyProtection="1">
      <alignment vertical="center"/>
      <protection locked="0"/>
    </xf>
    <xf numFmtId="166" fontId="28" fillId="0" borderId="0" xfId="0" applyNumberFormat="1" applyFont="1" applyFill="1" applyBorder="1" applyAlignment="1" applyProtection="1">
      <alignment vertical="center"/>
      <protection locked="0"/>
    </xf>
    <xf numFmtId="0" fontId="28" fillId="0" borderId="53" xfId="0" applyFont="1" applyFill="1" applyBorder="1" applyAlignment="1" applyProtection="1">
      <alignment horizontal="centerContinuous" vertical="center" wrapText="1"/>
      <protection locked="0"/>
    </xf>
    <xf numFmtId="0" fontId="28" fillId="0" borderId="51" xfId="0" applyFont="1" applyFill="1" applyBorder="1" applyAlignment="1" applyProtection="1">
      <alignment horizontal="centerContinuous" vertical="center"/>
      <protection locked="0"/>
    </xf>
    <xf numFmtId="0" fontId="26" fillId="87" borderId="91" xfId="0" applyFont="1" applyFill="1" applyBorder="1" applyAlignment="1" applyProtection="1">
      <alignment horizontal="centerContinuous" vertical="center"/>
      <protection hidden="1"/>
    </xf>
    <xf numFmtId="0" fontId="28" fillId="0" borderId="60" xfId="0" applyFont="1" applyBorder="1" applyAlignment="1" applyProtection="1">
      <alignment horizontal="center" vertical="center"/>
      <protection hidden="1"/>
    </xf>
    <xf numFmtId="166" fontId="28" fillId="41" borderId="99" xfId="0" applyNumberFormat="1" applyFont="1" applyFill="1" applyBorder="1" applyAlignment="1" applyProtection="1">
      <alignment vertical="center"/>
      <protection locked="0"/>
    </xf>
    <xf numFmtId="0" fontId="18" fillId="0" borderId="0" xfId="0" applyFont="1" applyBorder="1" applyAlignment="1" applyProtection="1">
      <alignment vertical="center"/>
      <protection locked="0"/>
    </xf>
    <xf numFmtId="0" fontId="28" fillId="0" borderId="0" xfId="0" applyFont="1" applyBorder="1" applyAlignment="1" applyProtection="1">
      <alignment horizontal="center" vertical="center"/>
      <protection locked="0"/>
    </xf>
    <xf numFmtId="166" fontId="28" fillId="56" borderId="51" xfId="0" applyNumberFormat="1" applyFont="1" applyFill="1" applyBorder="1" applyAlignment="1" applyProtection="1">
      <alignment vertical="center"/>
      <protection locked="0"/>
    </xf>
    <xf numFmtId="0" fontId="21" fillId="0" borderId="0" xfId="0" quotePrefix="1" applyFont="1" applyFill="1" applyAlignment="1" applyProtection="1">
      <alignment vertical="center"/>
      <protection locked="0"/>
    </xf>
    <xf numFmtId="0" fontId="10" fillId="0" borderId="0" xfId="0" applyFont="1" applyFill="1" applyAlignment="1" applyProtection="1">
      <alignment horizontal="center" vertical="center"/>
      <protection locked="0"/>
    </xf>
    <xf numFmtId="166" fontId="28" fillId="0" borderId="0" xfId="0" applyNumberFormat="1" applyFont="1" applyFill="1" applyAlignment="1" applyProtection="1">
      <alignment vertical="center"/>
      <protection locked="0"/>
    </xf>
    <xf numFmtId="166" fontId="28" fillId="0" borderId="51" xfId="0" applyNumberFormat="1" applyFont="1" applyFill="1" applyBorder="1" applyAlignment="1" applyProtection="1">
      <alignment vertical="center"/>
      <protection locked="0"/>
    </xf>
    <xf numFmtId="166" fontId="10" fillId="0" borderId="51" xfId="0" applyNumberFormat="1" applyFont="1" applyFill="1" applyBorder="1" applyAlignment="1" applyProtection="1">
      <alignment vertical="center"/>
      <protection locked="0"/>
    </xf>
    <xf numFmtId="166" fontId="21" fillId="0" borderId="0" xfId="0" applyNumberFormat="1" applyFont="1" applyFill="1" applyAlignment="1" applyProtection="1">
      <alignment vertical="center"/>
      <protection locked="0"/>
    </xf>
    <xf numFmtId="0" fontId="20" fillId="0" borderId="97" xfId="0" applyFont="1" applyFill="1" applyBorder="1" applyAlignment="1" applyProtection="1">
      <alignment vertical="center"/>
      <protection locked="0"/>
    </xf>
    <xf numFmtId="0" fontId="20" fillId="0" borderId="97" xfId="0" applyFont="1" applyFill="1" applyBorder="1" applyAlignment="1" applyProtection="1">
      <alignment horizontal="center" vertical="center"/>
      <protection locked="0"/>
    </xf>
    <xf numFmtId="166" fontId="10" fillId="0" borderId="97" xfId="0" applyNumberFormat="1" applyFont="1" applyFill="1" applyBorder="1" applyAlignment="1" applyProtection="1">
      <alignment vertical="center"/>
      <protection locked="0"/>
    </xf>
    <xf numFmtId="166" fontId="10" fillId="0" borderId="90" xfId="0" applyNumberFormat="1" applyFont="1" applyFill="1" applyBorder="1" applyAlignment="1" applyProtection="1">
      <alignment vertical="center"/>
      <protection locked="0"/>
    </xf>
    <xf numFmtId="0" fontId="28" fillId="0" borderId="91" xfId="0" applyFont="1" applyFill="1" applyBorder="1" applyAlignment="1" applyProtection="1">
      <alignment vertical="center"/>
      <protection locked="0"/>
    </xf>
    <xf numFmtId="0" fontId="236" fillId="0"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21" fillId="0" borderId="87" xfId="0" applyFont="1" applyFill="1" applyBorder="1" applyAlignment="1" applyProtection="1">
      <alignment vertical="center"/>
      <protection locked="0"/>
    </xf>
    <xf numFmtId="0" fontId="343" fillId="0" borderId="0" xfId="0" applyFont="1" applyFill="1" applyAlignment="1">
      <alignment horizontal="left" indent="1"/>
    </xf>
    <xf numFmtId="0" fontId="28" fillId="0" borderId="80" xfId="0" applyFont="1" applyBorder="1" applyAlignment="1" applyProtection="1">
      <alignment horizontal="center" vertical="center"/>
      <protection hidden="1"/>
    </xf>
    <xf numFmtId="0" fontId="28" fillId="0" borderId="80" xfId="0" applyFont="1" applyBorder="1" applyAlignment="1" applyProtection="1">
      <alignment horizontal="center" vertical="center"/>
      <protection locked="0"/>
    </xf>
    <xf numFmtId="0" fontId="10" fillId="0" borderId="0" xfId="0" applyFont="1" applyBorder="1" applyAlignment="1" applyProtection="1">
      <alignment vertical="center"/>
      <protection hidden="1"/>
    </xf>
    <xf numFmtId="166" fontId="28" fillId="67" borderId="99" xfId="0" applyNumberFormat="1" applyFont="1" applyFill="1" applyBorder="1" applyAlignment="1" applyProtection="1">
      <alignment vertical="center"/>
      <protection locked="0"/>
    </xf>
    <xf numFmtId="3" fontId="10" fillId="0" borderId="0" xfId="0" applyNumberFormat="1" applyFont="1" applyBorder="1" applyAlignment="1" applyProtection="1">
      <alignment vertical="center"/>
      <protection locked="0"/>
    </xf>
    <xf numFmtId="165" fontId="10" fillId="41" borderId="99" xfId="2821" applyNumberFormat="1" applyFont="1" applyFill="1" applyBorder="1" applyAlignment="1" applyProtection="1">
      <alignment vertical="center"/>
      <protection locked="0"/>
    </xf>
    <xf numFmtId="166" fontId="28" fillId="41" borderId="0" xfId="0" applyNumberFormat="1" applyFont="1" applyFill="1" applyBorder="1" applyAlignment="1" applyProtection="1">
      <alignment vertical="center"/>
      <protection locked="0"/>
    </xf>
    <xf numFmtId="166" fontId="233" fillId="0" borderId="0" xfId="0" applyNumberFormat="1" applyFont="1" applyBorder="1" applyAlignment="1" applyProtection="1">
      <alignment vertical="center"/>
      <protection locked="0"/>
    </xf>
    <xf numFmtId="166" fontId="28" fillId="0" borderId="0" xfId="0" applyNumberFormat="1" applyFont="1" applyBorder="1" applyAlignment="1" applyProtection="1">
      <alignment vertical="center" wrapText="1"/>
      <protection locked="0"/>
    </xf>
    <xf numFmtId="165" fontId="10" fillId="67" borderId="91" xfId="2821" applyNumberFormat="1" applyFont="1" applyFill="1" applyBorder="1" applyAlignment="1" applyProtection="1">
      <alignment vertical="center"/>
      <protection locked="0"/>
    </xf>
    <xf numFmtId="167" fontId="10" fillId="0" borderId="0" xfId="0" applyNumberFormat="1" applyFont="1" applyBorder="1" applyAlignment="1" applyProtection="1">
      <alignment vertical="center"/>
      <protection locked="0"/>
    </xf>
    <xf numFmtId="167" fontId="10" fillId="41" borderId="0" xfId="0" applyNumberFormat="1" applyFont="1" applyFill="1" applyBorder="1" applyAlignment="1" applyProtection="1">
      <alignment vertical="center"/>
      <protection locked="0"/>
    </xf>
    <xf numFmtId="166" fontId="10" fillId="0" borderId="80" xfId="0" applyNumberFormat="1" applyFont="1" applyBorder="1" applyAlignment="1" applyProtection="1">
      <alignment vertical="center"/>
      <protection locked="0"/>
    </xf>
    <xf numFmtId="167" fontId="28" fillId="41" borderId="0" xfId="0" applyNumberFormat="1" applyFont="1" applyFill="1" applyBorder="1" applyAlignment="1" applyProtection="1">
      <alignment vertical="center"/>
      <protection locked="0"/>
    </xf>
    <xf numFmtId="0" fontId="13" fillId="0" borderId="0" xfId="0" applyFont="1" applyBorder="1" applyAlignment="1" applyProtection="1">
      <alignment vertical="center"/>
      <protection locked="0"/>
    </xf>
    <xf numFmtId="9" fontId="10" fillId="0" borderId="0" xfId="0" applyNumberFormat="1" applyFont="1" applyBorder="1" applyAlignment="1" applyProtection="1">
      <alignment vertical="center"/>
      <protection locked="0"/>
    </xf>
    <xf numFmtId="166" fontId="10" fillId="67" borderId="97" xfId="0" applyNumberFormat="1" applyFont="1" applyFill="1" applyBorder="1" applyAlignment="1" applyProtection="1">
      <alignment vertical="center"/>
      <protection locked="0"/>
    </xf>
    <xf numFmtId="167" fontId="28" fillId="67" borderId="91" xfId="0" applyNumberFormat="1" applyFont="1" applyFill="1" applyBorder="1" applyAlignment="1" applyProtection="1">
      <alignment vertical="center"/>
      <protection locked="0"/>
    </xf>
    <xf numFmtId="167" fontId="10" fillId="67" borderId="0" xfId="0" applyNumberFormat="1" applyFont="1" applyFill="1" applyBorder="1" applyAlignment="1" applyProtection="1">
      <alignment vertical="center"/>
      <protection locked="0"/>
    </xf>
    <xf numFmtId="9" fontId="10" fillId="67" borderId="99" xfId="2821" applyFont="1" applyFill="1" applyBorder="1" applyAlignment="1" applyProtection="1">
      <alignment vertical="center"/>
      <protection locked="0"/>
    </xf>
    <xf numFmtId="9" fontId="10" fillId="67" borderId="91" xfId="0" applyNumberFormat="1" applyFont="1" applyFill="1" applyBorder="1" applyAlignment="1" applyProtection="1">
      <alignment horizontal="right" vertical="center"/>
      <protection locked="0"/>
    </xf>
    <xf numFmtId="9" fontId="10" fillId="67" borderId="97" xfId="2821" applyFont="1" applyFill="1" applyBorder="1" applyAlignment="1" applyProtection="1">
      <alignment horizontal="right" vertical="center"/>
      <protection locked="0"/>
    </xf>
    <xf numFmtId="0" fontId="0" fillId="0" borderId="0" xfId="0" applyBorder="1"/>
    <xf numFmtId="166" fontId="10" fillId="67" borderId="99" xfId="0" applyNumberFormat="1" applyFont="1" applyFill="1" applyBorder="1" applyAlignment="1" applyProtection="1">
      <alignment vertical="center"/>
      <protection locked="0"/>
    </xf>
    <xf numFmtId="0" fontId="233" fillId="0" borderId="0" xfId="0" applyFont="1" applyBorder="1" applyAlignment="1" applyProtection="1">
      <alignment vertical="center"/>
      <protection locked="0"/>
    </xf>
    <xf numFmtId="166" fontId="10" fillId="0" borderId="0" xfId="0" applyNumberFormat="1" applyFont="1" applyBorder="1" applyAlignment="1" applyProtection="1">
      <alignment vertical="center"/>
      <protection hidden="1"/>
    </xf>
    <xf numFmtId="0" fontId="10" fillId="56" borderId="0" xfId="0" applyFont="1" applyFill="1" applyBorder="1" applyAlignment="1" applyProtection="1">
      <alignment vertical="center"/>
      <protection locked="0"/>
    </xf>
    <xf numFmtId="166" fontId="23" fillId="0" borderId="0" xfId="0" applyNumberFormat="1" applyFont="1" applyBorder="1" applyAlignment="1" applyProtection="1">
      <alignment vertical="center"/>
      <protection locked="0"/>
    </xf>
    <xf numFmtId="0" fontId="20" fillId="88" borderId="0" xfId="0" applyFont="1" applyFill="1" applyBorder="1" applyAlignment="1" applyProtection="1">
      <alignment vertical="center"/>
      <protection locked="0"/>
    </xf>
    <xf numFmtId="350" fontId="233" fillId="88" borderId="0" xfId="0" applyNumberFormat="1" applyFont="1" applyFill="1" applyBorder="1" applyAlignment="1" applyProtection="1">
      <alignment vertical="center"/>
      <protection locked="0"/>
    </xf>
    <xf numFmtId="166" fontId="28" fillId="41" borderId="92" xfId="0" applyNumberFormat="1" applyFont="1" applyFill="1" applyBorder="1" applyAlignment="1" applyProtection="1">
      <alignment vertical="center"/>
      <protection locked="0"/>
    </xf>
    <xf numFmtId="167" fontId="10" fillId="0" borderId="51" xfId="0" applyNumberFormat="1" applyFont="1" applyBorder="1" applyAlignment="1" applyProtection="1">
      <alignment vertical="center"/>
      <protection locked="0"/>
    </xf>
    <xf numFmtId="167" fontId="28" fillId="41" borderId="92" xfId="0" applyNumberFormat="1" applyFont="1" applyFill="1" applyBorder="1" applyAlignment="1" applyProtection="1">
      <alignment vertical="center"/>
      <protection locked="0"/>
    </xf>
    <xf numFmtId="165" fontId="55" fillId="0" borderId="90" xfId="2821" applyNumberFormat="1" applyFont="1" applyFill="1" applyBorder="1" applyAlignment="1" applyProtection="1">
      <alignment horizontal="right" vertical="center"/>
      <protection locked="0"/>
    </xf>
    <xf numFmtId="165" fontId="55" fillId="0" borderId="90" xfId="2821" applyNumberFormat="1" applyFont="1" applyFill="1" applyBorder="1" applyAlignment="1" applyProtection="1">
      <alignment vertical="center"/>
      <protection locked="0"/>
    </xf>
    <xf numFmtId="165" fontId="1" fillId="56" borderId="92" xfId="2821" applyNumberFormat="1" applyFont="1" applyFill="1" applyBorder="1" applyAlignment="1" applyProtection="1">
      <alignment vertical="center"/>
      <protection locked="0"/>
    </xf>
    <xf numFmtId="165" fontId="10" fillId="41" borderId="92" xfId="2821" applyNumberFormat="1" applyFont="1" applyFill="1" applyBorder="1" applyAlignment="1" applyProtection="1">
      <alignment vertical="center"/>
      <protection locked="0"/>
    </xf>
    <xf numFmtId="165" fontId="55" fillId="0" borderId="51" xfId="2821" applyNumberFormat="1" applyFont="1" applyFill="1" applyBorder="1" applyAlignment="1" applyProtection="1">
      <alignment horizontal="right" vertical="center"/>
      <protection locked="0"/>
    </xf>
    <xf numFmtId="167" fontId="10" fillId="41" borderId="51" xfId="0" applyNumberFormat="1" applyFont="1" applyFill="1" applyBorder="1" applyAlignment="1" applyProtection="1">
      <alignment vertical="center"/>
      <protection locked="0"/>
    </xf>
    <xf numFmtId="9" fontId="10" fillId="41" borderId="70" xfId="2821" applyFont="1" applyFill="1" applyBorder="1" applyAlignment="1" applyProtection="1">
      <alignment vertical="center"/>
      <protection locked="0"/>
    </xf>
    <xf numFmtId="165" fontId="1" fillId="67" borderId="92" xfId="2821" applyNumberFormat="1" applyFont="1" applyFill="1" applyBorder="1" applyAlignment="1" applyProtection="1">
      <alignment horizontal="right" vertical="center"/>
      <protection locked="0"/>
    </xf>
    <xf numFmtId="166" fontId="10" fillId="56" borderId="92" xfId="0" applyNumberFormat="1" applyFont="1" applyFill="1" applyBorder="1" applyAlignment="1" applyProtection="1">
      <alignment vertical="center"/>
      <protection locked="0"/>
    </xf>
    <xf numFmtId="166" fontId="10" fillId="67" borderId="92" xfId="0" applyNumberFormat="1" applyFont="1" applyFill="1" applyBorder="1" applyAlignment="1" applyProtection="1">
      <alignment vertical="center"/>
      <protection locked="0"/>
    </xf>
    <xf numFmtId="166" fontId="28" fillId="41" borderId="101" xfId="0" applyNumberFormat="1" applyFont="1" applyFill="1" applyBorder="1" applyAlignment="1" applyProtection="1">
      <alignment vertical="center"/>
      <protection locked="0"/>
    </xf>
    <xf numFmtId="167" fontId="10" fillId="0" borderId="18" xfId="0" applyNumberFormat="1" applyFont="1" applyBorder="1" applyAlignment="1" applyProtection="1">
      <alignment vertical="center"/>
      <protection locked="0"/>
    </xf>
    <xf numFmtId="0" fontId="20" fillId="0" borderId="18" xfId="0" applyFont="1" applyBorder="1" applyAlignment="1" applyProtection="1">
      <alignment vertical="center"/>
      <protection locked="0"/>
    </xf>
    <xf numFmtId="167" fontId="28" fillId="41" borderId="101" xfId="0" applyNumberFormat="1" applyFont="1" applyFill="1" applyBorder="1" applyAlignment="1" applyProtection="1">
      <alignment vertical="center"/>
      <protection locked="0"/>
    </xf>
    <xf numFmtId="165" fontId="55" fillId="0" borderId="89" xfId="2821" applyNumberFormat="1" applyFont="1" applyFill="1" applyBorder="1" applyAlignment="1" applyProtection="1">
      <alignment horizontal="right" vertical="center"/>
      <protection locked="0"/>
    </xf>
    <xf numFmtId="166" fontId="28" fillId="0" borderId="18" xfId="0" applyNumberFormat="1" applyFont="1" applyBorder="1" applyAlignment="1" applyProtection="1">
      <alignment vertical="center"/>
      <protection locked="0"/>
    </xf>
    <xf numFmtId="0" fontId="10" fillId="0" borderId="18" xfId="0" applyFont="1" applyBorder="1" applyAlignment="1" applyProtection="1">
      <alignment vertical="center"/>
      <protection locked="0"/>
    </xf>
    <xf numFmtId="165" fontId="1" fillId="56" borderId="101" xfId="2821" applyNumberFormat="1" applyFont="1" applyFill="1" applyBorder="1" applyAlignment="1" applyProtection="1">
      <alignment vertical="center"/>
      <protection locked="0"/>
    </xf>
    <xf numFmtId="165" fontId="10" fillId="41" borderId="101" xfId="2821" applyNumberFormat="1" applyFont="1" applyFill="1" applyBorder="1" applyAlignment="1" applyProtection="1">
      <alignment vertical="center"/>
      <protection locked="0"/>
    </xf>
    <xf numFmtId="165" fontId="55" fillId="0" borderId="18" xfId="2821" applyNumberFormat="1" applyFont="1" applyFill="1" applyBorder="1" applyAlignment="1" applyProtection="1">
      <alignment horizontal="right" vertical="center"/>
      <protection locked="0"/>
    </xf>
    <xf numFmtId="167" fontId="10" fillId="41" borderId="18" xfId="0" applyNumberFormat="1" applyFont="1" applyFill="1" applyBorder="1" applyAlignment="1" applyProtection="1">
      <alignment vertical="center"/>
      <protection locked="0"/>
    </xf>
    <xf numFmtId="9" fontId="10" fillId="41" borderId="102" xfId="2821" applyFont="1" applyFill="1" applyBorder="1" applyAlignment="1" applyProtection="1">
      <alignment vertical="center"/>
      <protection locked="0"/>
    </xf>
    <xf numFmtId="166" fontId="10" fillId="56" borderId="101" xfId="0" applyNumberFormat="1" applyFont="1" applyFill="1" applyBorder="1" applyAlignment="1" applyProtection="1">
      <alignment vertical="center"/>
      <protection locked="0"/>
    </xf>
    <xf numFmtId="166" fontId="10" fillId="67" borderId="101" xfId="0" applyNumberFormat="1" applyFont="1" applyFill="1" applyBorder="1" applyAlignment="1" applyProtection="1">
      <alignment vertical="center"/>
      <protection locked="0"/>
    </xf>
    <xf numFmtId="0" fontId="278" fillId="0" borderId="0" xfId="0" applyFont="1" applyAlignment="1" applyProtection="1">
      <alignment vertical="center"/>
      <protection hidden="1"/>
    </xf>
    <xf numFmtId="351" fontId="278" fillId="0" borderId="0" xfId="0" applyNumberFormat="1" applyFont="1" applyAlignment="1" applyProtection="1">
      <alignment vertical="center"/>
      <protection hidden="1"/>
    </xf>
    <xf numFmtId="351" fontId="278" fillId="91" borderId="0" xfId="0" applyNumberFormat="1" applyFont="1" applyFill="1" applyAlignment="1" applyProtection="1">
      <alignment vertical="center"/>
      <protection hidden="1"/>
    </xf>
    <xf numFmtId="3" fontId="20" fillId="0" borderId="0" xfId="0" applyNumberFormat="1" applyFont="1" applyBorder="1" applyAlignment="1" applyProtection="1">
      <alignment vertical="center"/>
      <protection hidden="1"/>
    </xf>
    <xf numFmtId="0" fontId="234" fillId="27" borderId="0" xfId="0" applyFont="1" applyFill="1" applyBorder="1" applyAlignment="1" applyProtection="1">
      <alignment vertical="center"/>
      <protection hidden="1"/>
    </xf>
    <xf numFmtId="0" fontId="28" fillId="0" borderId="50" xfId="0" applyFont="1" applyBorder="1" applyAlignment="1" applyProtection="1">
      <alignment horizontal="center" vertical="center" wrapText="1"/>
      <protection locked="0"/>
    </xf>
    <xf numFmtId="0" fontId="28" fillId="0" borderId="60" xfId="0" applyFont="1" applyBorder="1" applyAlignment="1" applyProtection="1">
      <alignment horizontal="center" vertical="center" wrapText="1"/>
      <protection locked="0"/>
    </xf>
    <xf numFmtId="166" fontId="28" fillId="67" borderId="97" xfId="0" applyNumberFormat="1" applyFont="1" applyFill="1" applyBorder="1" applyAlignment="1" applyProtection="1">
      <alignment vertical="center"/>
      <protection locked="0"/>
    </xf>
    <xf numFmtId="166" fontId="10" fillId="41" borderId="7" xfId="0" applyNumberFormat="1" applyFont="1" applyFill="1" applyBorder="1" applyAlignment="1" applyProtection="1">
      <alignment vertical="center"/>
      <protection locked="0"/>
    </xf>
    <xf numFmtId="166" fontId="10" fillId="68" borderId="7" xfId="0" applyNumberFormat="1" applyFont="1" applyFill="1" applyBorder="1" applyAlignment="1" applyProtection="1">
      <alignment vertical="center"/>
      <protection locked="0"/>
    </xf>
    <xf numFmtId="166" fontId="28" fillId="68" borderId="81" xfId="0" applyNumberFormat="1" applyFont="1" applyFill="1" applyBorder="1" applyAlignment="1" applyProtection="1">
      <alignment vertical="center"/>
      <protection locked="0"/>
    </xf>
    <xf numFmtId="166" fontId="10" fillId="67" borderId="7" xfId="0" applyNumberFormat="1" applyFont="1" applyFill="1" applyBorder="1" applyAlignment="1" applyProtection="1">
      <alignment vertical="center"/>
      <protection locked="0"/>
    </xf>
    <xf numFmtId="166" fontId="28" fillId="0" borderId="81" xfId="0" applyNumberFormat="1" applyFont="1" applyBorder="1" applyAlignment="1" applyProtection="1">
      <alignment vertical="center"/>
      <protection locked="0"/>
    </xf>
    <xf numFmtId="166" fontId="28" fillId="41" borderId="100" xfId="0" applyNumberFormat="1" applyFont="1" applyFill="1" applyBorder="1" applyAlignment="1" applyProtection="1">
      <alignment vertical="center"/>
      <protection locked="0"/>
    </xf>
    <xf numFmtId="0" fontId="28" fillId="0" borderId="0" xfId="0" applyFont="1" applyBorder="1" applyAlignment="1" applyProtection="1">
      <alignment horizontal="center" vertical="center"/>
      <protection hidden="1"/>
    </xf>
    <xf numFmtId="350" fontId="233" fillId="88" borderId="97" xfId="0" applyNumberFormat="1" applyFont="1" applyFill="1" applyBorder="1" applyAlignment="1" applyProtection="1">
      <alignment vertical="center"/>
      <protection locked="0"/>
    </xf>
    <xf numFmtId="350" fontId="233" fillId="88" borderId="51" xfId="0" applyNumberFormat="1" applyFont="1" applyFill="1" applyBorder="1" applyAlignment="1" applyProtection="1">
      <alignment vertical="center"/>
      <protection locked="0"/>
    </xf>
    <xf numFmtId="350" fontId="233" fillId="88" borderId="90" xfId="0" applyNumberFormat="1" applyFont="1" applyFill="1" applyBorder="1" applyAlignment="1" applyProtection="1">
      <alignment vertical="center"/>
      <protection locked="0"/>
    </xf>
    <xf numFmtId="0" fontId="233" fillId="0" borderId="0" xfId="0" applyFont="1" applyFill="1" applyAlignment="1" applyProtection="1">
      <alignment horizontal="center" vertical="center"/>
      <protection locked="0"/>
    </xf>
    <xf numFmtId="166" fontId="233" fillId="0" borderId="18" xfId="0" applyNumberFormat="1" applyFont="1" applyFill="1" applyBorder="1" applyAlignment="1" applyProtection="1">
      <alignment vertical="center"/>
      <protection locked="0"/>
    </xf>
    <xf numFmtId="166" fontId="233" fillId="0" borderId="7" xfId="0" applyNumberFormat="1" applyFont="1" applyFill="1" applyBorder="1" applyAlignment="1" applyProtection="1">
      <alignment vertical="center"/>
      <protection locked="0"/>
    </xf>
    <xf numFmtId="166" fontId="233" fillId="0" borderId="0" xfId="0" applyNumberFormat="1" applyFont="1" applyFill="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350" fontId="20" fillId="56" borderId="101" xfId="0" applyNumberFormat="1" applyFont="1" applyFill="1" applyBorder="1" applyAlignment="1" applyProtection="1">
      <alignment vertical="center"/>
      <protection locked="0"/>
    </xf>
    <xf numFmtId="350" fontId="233" fillId="0" borderId="18" xfId="0" applyNumberFormat="1" applyFont="1" applyFill="1" applyBorder="1" applyAlignment="1" applyProtection="1">
      <alignment vertical="center"/>
      <protection locked="0"/>
    </xf>
    <xf numFmtId="350" fontId="20" fillId="0" borderId="89" xfId="0" applyNumberFormat="1" applyFont="1" applyBorder="1" applyAlignment="1" applyProtection="1">
      <alignment vertical="center"/>
      <protection locked="0"/>
    </xf>
    <xf numFmtId="350" fontId="233" fillId="0" borderId="89" xfId="0" applyNumberFormat="1" applyFont="1" applyFill="1" applyBorder="1" applyAlignment="1" applyProtection="1">
      <alignment vertical="center"/>
      <protection locked="0"/>
    </xf>
    <xf numFmtId="166" fontId="20" fillId="0" borderId="0" xfId="0" applyNumberFormat="1" applyFont="1" applyBorder="1" applyAlignment="1" applyProtection="1">
      <alignment vertical="center"/>
      <protection locked="0"/>
    </xf>
    <xf numFmtId="165" fontId="10" fillId="67" borderId="99" xfId="2821" applyNumberFormat="1" applyFont="1" applyFill="1" applyBorder="1" applyAlignment="1" applyProtection="1">
      <alignment vertical="center"/>
      <protection locked="0"/>
    </xf>
    <xf numFmtId="165" fontId="10" fillId="67" borderId="87" xfId="2821" applyNumberFormat="1" applyFont="1" applyFill="1" applyBorder="1" applyAlignment="1" applyProtection="1">
      <alignment vertical="center"/>
      <protection locked="0"/>
    </xf>
    <xf numFmtId="165" fontId="10" fillId="41" borderId="96" xfId="2821" applyNumberFormat="1" applyFont="1" applyFill="1" applyBorder="1" applyAlignment="1" applyProtection="1">
      <alignment vertical="center"/>
      <protection locked="0"/>
    </xf>
    <xf numFmtId="165" fontId="10" fillId="67" borderId="77" xfId="2821" applyNumberFormat="1" applyFont="1" applyFill="1" applyBorder="1" applyAlignment="1" applyProtection="1">
      <alignment vertical="center"/>
      <protection locked="0"/>
    </xf>
    <xf numFmtId="165" fontId="10" fillId="0" borderId="98" xfId="2821" applyNumberFormat="1" applyFont="1" applyFill="1" applyBorder="1" applyAlignment="1" applyProtection="1">
      <alignment vertical="center"/>
      <protection locked="0"/>
    </xf>
    <xf numFmtId="166" fontId="20" fillId="0" borderId="0" xfId="0" applyNumberFormat="1" applyFont="1" applyAlignment="1" applyProtection="1">
      <alignment vertical="center"/>
      <protection locked="0"/>
    </xf>
    <xf numFmtId="0" fontId="28" fillId="0" borderId="80" xfId="0" applyFont="1" applyFill="1" applyBorder="1" applyAlignment="1" applyProtection="1">
      <alignment horizontal="center" vertical="center" wrapText="1"/>
      <protection locked="0"/>
    </xf>
    <xf numFmtId="11" fontId="20" fillId="0" borderId="0" xfId="0" applyNumberFormat="1" applyFont="1" applyAlignment="1" applyProtection="1">
      <alignment vertical="center"/>
      <protection locked="0"/>
    </xf>
    <xf numFmtId="0" fontId="339" fillId="0" borderId="0" xfId="0" applyFont="1" applyAlignment="1">
      <alignment horizontal="center" vertical="center" wrapText="1"/>
    </xf>
    <xf numFmtId="0" fontId="288" fillId="0" borderId="0" xfId="0" applyFont="1" applyAlignment="1">
      <alignment horizontal="center" vertical="center" wrapText="1"/>
    </xf>
    <xf numFmtId="14" fontId="340" fillId="0" borderId="0" xfId="0" applyNumberFormat="1" applyFont="1" applyAlignment="1">
      <alignment horizontal="center" vertical="center" wrapText="1"/>
    </xf>
    <xf numFmtId="0" fontId="302" fillId="0" borderId="0" xfId="0" applyFont="1" applyAlignment="1">
      <alignment horizontal="center" vertical="center"/>
    </xf>
    <xf numFmtId="0" fontId="338" fillId="0" borderId="0" xfId="0" applyFont="1" applyAlignment="1">
      <alignment horizontal="left" vertical="center" wrapText="1"/>
    </xf>
    <xf numFmtId="0" fontId="10" fillId="0" borderId="93" xfId="0" applyFont="1" applyFill="1" applyBorder="1" applyAlignment="1">
      <alignment horizontal="left" vertical="center" wrapText="1" indent="1"/>
    </xf>
    <xf numFmtId="0" fontId="10" fillId="0" borderId="94" xfId="0" applyFont="1" applyFill="1" applyBorder="1" applyAlignment="1">
      <alignment horizontal="left" vertical="center" wrapText="1" indent="1"/>
    </xf>
    <xf numFmtId="0" fontId="10" fillId="0" borderId="95" xfId="0" applyFont="1" applyFill="1" applyBorder="1" applyAlignment="1">
      <alignment horizontal="left" vertical="center" wrapText="1" indent="1"/>
    </xf>
    <xf numFmtId="166" fontId="20" fillId="0" borderId="53" xfId="0" applyNumberFormat="1" applyFont="1" applyBorder="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56" borderId="75" xfId="0" applyNumberFormat="1" applyFont="1" applyFill="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78"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77"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7"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8" xfId="0" applyNumberFormat="1" applyFont="1" applyFill="1" applyBorder="1" applyAlignment="1" applyProtection="1">
      <alignment vertical="center"/>
      <protection locked="0"/>
    </xf>
    <xf numFmtId="166" fontId="20" fillId="56" borderId="90" xfId="0" applyNumberFormat="1" applyFont="1" applyFill="1" applyBorder="1" applyAlignment="1" applyProtection="1">
      <alignment vertical="center"/>
      <protection locked="0"/>
    </xf>
    <xf numFmtId="0" fontId="338" fillId="0" borderId="0" xfId="0" applyFont="1" applyAlignment="1" applyProtection="1">
      <alignment horizontal="left" vertical="center" wrapText="1"/>
      <protection locked="0"/>
    </xf>
    <xf numFmtId="0" fontId="287" fillId="0" borderId="0" xfId="0" applyFont="1" applyAlignment="1" applyProtection="1">
      <alignment horizontal="left" vertical="center" wrapText="1"/>
      <protection locked="0"/>
    </xf>
    <xf numFmtId="0" fontId="287" fillId="0" borderId="80" xfId="0" applyFont="1" applyBorder="1" applyAlignment="1" applyProtection="1">
      <alignment horizontal="left" vertical="center" wrapText="1"/>
      <protection locked="0"/>
    </xf>
    <xf numFmtId="0" fontId="22" fillId="0" borderId="91"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22" fillId="0" borderId="80" xfId="0" applyFont="1" applyBorder="1" applyAlignment="1" applyProtection="1">
      <alignment horizontal="center" vertical="center"/>
      <protection locked="0"/>
    </xf>
    <xf numFmtId="0" fontId="20" fillId="41" borderId="0" xfId="0" applyFont="1" applyFill="1" applyAlignment="1" applyProtection="1">
      <alignment vertical="center" wrapText="1"/>
      <protection locked="0"/>
    </xf>
    <xf numFmtId="0" fontId="0" fillId="0" borderId="0" xfId="0" applyAlignment="1" applyProtection="1">
      <alignment vertical="center" wrapText="1"/>
      <protection locked="0"/>
    </xf>
    <xf numFmtId="0" fontId="20" fillId="0" borderId="0" xfId="0"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22" fillId="0" borderId="60" xfId="0" applyFont="1" applyBorder="1" applyAlignment="1" applyProtection="1">
      <alignment horizontal="center" vertical="center"/>
      <protection locked="0"/>
    </xf>
    <xf numFmtId="0" fontId="338" fillId="0" borderId="60" xfId="0" applyFont="1" applyBorder="1" applyAlignment="1" applyProtection="1">
      <alignment horizontal="left" vertical="center" wrapText="1"/>
      <protection locked="0"/>
    </xf>
    <xf numFmtId="0" fontId="30" fillId="0" borderId="0" xfId="0" applyFont="1" applyFill="1" applyAlignment="1" applyProtection="1">
      <alignment vertical="center" wrapText="1"/>
      <protection locked="0"/>
    </xf>
    <xf numFmtId="0" fontId="20" fillId="0" borderId="0" xfId="0" applyFont="1" applyFill="1" applyBorder="1" applyAlignment="1" applyProtection="1">
      <alignment vertical="center" wrapText="1"/>
      <protection locked="0"/>
    </xf>
    <xf numFmtId="0" fontId="338" fillId="0" borderId="0" xfId="2785" applyFont="1" applyAlignment="1" applyProtection="1">
      <alignment horizontal="left" vertical="center" wrapText="1"/>
      <protection locked="0"/>
    </xf>
    <xf numFmtId="0" fontId="287" fillId="0" borderId="0" xfId="2785" applyFont="1" applyAlignment="1" applyProtection="1">
      <alignment horizontal="left" vertical="center"/>
      <protection locked="0"/>
    </xf>
    <xf numFmtId="0" fontId="29" fillId="0" borderId="91" xfId="2785" applyFont="1" applyBorder="1" applyAlignment="1" applyProtection="1">
      <alignment horizontal="center" vertical="center"/>
      <protection locked="0"/>
    </xf>
    <xf numFmtId="0" fontId="29" fillId="0" borderId="60" xfId="2785" applyFont="1" applyBorder="1" applyAlignment="1" applyProtection="1">
      <alignment horizontal="center" vertical="center"/>
      <protection locked="0"/>
    </xf>
    <xf numFmtId="0" fontId="10" fillId="0" borderId="0" xfId="8" applyAlignment="1" applyProtection="1">
      <alignment vertical="center" wrapText="1"/>
      <protection locked="0"/>
    </xf>
    <xf numFmtId="0" fontId="287" fillId="0" borderId="0" xfId="0" applyFont="1" applyAlignment="1" applyProtection="1">
      <alignment horizontal="left" vertical="center"/>
      <protection locked="0"/>
    </xf>
    <xf numFmtId="0" fontId="287" fillId="0" borderId="60" xfId="0" applyFont="1" applyBorder="1" applyAlignment="1" applyProtection="1">
      <alignment horizontal="left" vertical="center"/>
      <protection locked="0"/>
    </xf>
    <xf numFmtId="0" fontId="22" fillId="0" borderId="0" xfId="0" applyFont="1" applyAlignment="1" applyProtection="1">
      <alignment horizontal="center" vertical="center"/>
      <protection locked="0"/>
    </xf>
    <xf numFmtId="0" fontId="21" fillId="56" borderId="97" xfId="0" applyFont="1" applyFill="1" applyBorder="1" applyAlignment="1" applyProtection="1">
      <alignment vertical="center" wrapText="1"/>
      <protection locked="0"/>
    </xf>
    <xf numFmtId="0" fontId="0" fillId="56" borderId="97" xfId="0" applyFill="1" applyBorder="1" applyAlignment="1" applyProtection="1">
      <alignment vertical="center" wrapText="1"/>
      <protection locked="0"/>
    </xf>
    <xf numFmtId="0" fontId="287" fillId="0" borderId="60" xfId="0" applyFont="1" applyBorder="1" applyAlignment="1" applyProtection="1">
      <alignment horizontal="left" vertical="center" wrapText="1"/>
      <protection locked="0"/>
    </xf>
    <xf numFmtId="0" fontId="0" fillId="0" borderId="60" xfId="0" applyBorder="1" applyAlignment="1" applyProtection="1">
      <alignment horizontal="center" vertical="center"/>
      <protection locked="0"/>
    </xf>
    <xf numFmtId="0" fontId="338" fillId="0" borderId="0" xfId="0" applyFont="1" applyFill="1" applyAlignment="1" applyProtection="1">
      <alignment horizontal="left" vertical="center" wrapText="1"/>
      <protection locked="0"/>
    </xf>
    <xf numFmtId="0" fontId="287" fillId="0" borderId="0" xfId="0" applyFont="1" applyFill="1" applyAlignment="1" applyProtection="1">
      <alignment horizontal="left" vertical="center"/>
      <protection locked="0"/>
    </xf>
    <xf numFmtId="0" fontId="287" fillId="0" borderId="60" xfId="0" applyFont="1" applyFill="1" applyBorder="1" applyAlignment="1" applyProtection="1">
      <alignment horizontal="left" vertical="center"/>
      <protection locked="0"/>
    </xf>
    <xf numFmtId="0" fontId="287" fillId="0" borderId="0" xfId="0" applyFont="1" applyFill="1" applyAlignment="1" applyProtection="1">
      <alignment horizontal="left" vertical="center" wrapText="1"/>
      <protection locked="0"/>
    </xf>
    <xf numFmtId="0" fontId="287" fillId="0" borderId="60" xfId="0" applyFont="1" applyFill="1" applyBorder="1" applyAlignment="1" applyProtection="1">
      <alignment horizontal="left" vertical="center" wrapText="1"/>
      <protection locked="0"/>
    </xf>
    <xf numFmtId="0" fontId="338" fillId="0" borderId="0" xfId="0" applyFont="1" applyFill="1" applyAlignment="1" applyProtection="1">
      <alignment horizontal="left" vertical="center"/>
      <protection locked="0"/>
    </xf>
    <xf numFmtId="0" fontId="338" fillId="0" borderId="60" xfId="0" applyFont="1" applyFill="1" applyBorder="1" applyAlignment="1" applyProtection="1">
      <alignment horizontal="left" vertical="center"/>
      <protection locked="0"/>
    </xf>
    <xf numFmtId="9" fontId="20" fillId="0" borderId="0" xfId="2821" applyFont="1" applyProtection="1">
      <protection locked="0"/>
    </xf>
  </cellXfs>
  <cellStyles count="57643">
    <cellStyle name="_x000a_386grabber=M" xfId="1" xr:uid="{00000000-0005-0000-0000-000000000000}"/>
    <cellStyle name="_x000a_shell=progma" xfId="54769" xr:uid="{00000000-0005-0000-0000-000001000000}"/>
    <cellStyle name="_x0007__x000b_" xfId="54770" xr:uid="{00000000-0005-0000-0000-000002000000}"/>
    <cellStyle name="_x000d__x000a_JournalTemplate=C:\COMFO\CTALK\JOURSTD.TPL_x000d__x000a_LbStateAddress=3 3 0 251 1 89 2 311_x000d__x000a_LbStateJou" xfId="8761" xr:uid="{00000000-0005-0000-0000-000003000000}"/>
    <cellStyle name="%" xfId="2" xr:uid="{00000000-0005-0000-0000-000004000000}"/>
    <cellStyle name="% 2" xfId="54771" xr:uid="{00000000-0005-0000-0000-000005000000}"/>
    <cellStyle name="%_ A4 BFR" xfId="17677" xr:uid="{00000000-0005-0000-0000-000006000000}"/>
    <cellStyle name="%_041207 - Headcounts (41)" xfId="3" xr:uid="{00000000-0005-0000-0000-000007000000}"/>
    <cellStyle name="%_1 - 6  EME - EUR - KPIS OCF 0110 - A1102 B0902" xfId="54772" xr:uid="{00000000-0005-0000-0000-000008000000}"/>
    <cellStyle name="%_1 - 6  EME - EUR - KPIS OCF 0110 - A1102 B0902_Budget Europe add file - Model with links MID BU (2)" xfId="54773" xr:uid="{00000000-0005-0000-0000-000009000000}"/>
    <cellStyle name="%_1 - 6  EME - EUR - KPIS OCF 0110 - A1102 B0902_Saisie_IR" xfId="54774" xr:uid="{00000000-0005-0000-0000-00000A000000}"/>
    <cellStyle name="%_2- Home + Revenues" xfId="4" xr:uid="{00000000-0005-0000-0000-00000B000000}"/>
    <cellStyle name="%_20 version haute Sc amélioré" xfId="54775" xr:uid="{00000000-0005-0000-0000-00000C000000}"/>
    <cellStyle name="%_2011 reporting slide" xfId="8762" xr:uid="{00000000-0005-0000-0000-00000D000000}"/>
    <cellStyle name="%_21b version haute Sc amélioré" xfId="54776" xr:uid="{00000000-0005-0000-0000-00000E000000}"/>
    <cellStyle name="%_3- Commercial Expenses" xfId="5" xr:uid="{00000000-0005-0000-0000-00000F000000}"/>
    <cellStyle name="%_31 - Headcount" xfId="6" xr:uid="{00000000-0005-0000-0000-000010000000}"/>
    <cellStyle name="%_4- xDSL internet revenues" xfId="7" xr:uid="{00000000-0005-0000-0000-000011000000}"/>
    <cellStyle name="%_Adaptation reporting OCF" xfId="13832" xr:uid="{00000000-0005-0000-0000-000012000000}"/>
    <cellStyle name="%_Adaptation reporting OCF v2" xfId="13696" xr:uid="{00000000-0005-0000-0000-000013000000}"/>
    <cellStyle name="%_Adaptation reporting OCF_Saisie_IR" xfId="54777" xr:uid="{00000000-0005-0000-0000-000014000000}"/>
    <cellStyle name="%_analyse" xfId="13697" xr:uid="{00000000-0005-0000-0000-000015000000}"/>
    <cellStyle name="%_Base Plan 2011-2015 (1)" xfId="54778" xr:uid="{00000000-0005-0000-0000-000016000000}"/>
    <cellStyle name="%_BE 2010-11 EME synth (new)" xfId="54779" xr:uid="{00000000-0005-0000-0000-000017000000}"/>
    <cellStyle name="%_BE 2010-11 EME synth (new)_Saisie_IR" xfId="54780" xr:uid="{00000000-0005-0000-0000-000018000000}"/>
    <cellStyle name="%_Book1" xfId="54781" xr:uid="{00000000-0005-0000-0000-000019000000}"/>
    <cellStyle name="%_BU" xfId="17727" xr:uid="{00000000-0005-0000-0000-00001A000000}"/>
    <cellStyle name="%_budget 13 sc low v10" xfId="54782" xr:uid="{00000000-0005-0000-0000-00001B000000}"/>
    <cellStyle name="%_budget 13 sc low v13" xfId="54783" xr:uid="{00000000-0005-0000-0000-00001C000000}"/>
    <cellStyle name="%_budget 13 sc low v14" xfId="54784" xr:uid="{00000000-0005-0000-0000-00001D000000}"/>
    <cellStyle name="%_budget 13 sc low v7" xfId="54785" xr:uid="{00000000-0005-0000-0000-00001E000000}"/>
    <cellStyle name="%_Budget_Août_2011_CAPEX_FIN" xfId="54786" xr:uid="{00000000-0005-0000-0000-00001F000000}"/>
    <cellStyle name="%_Budget_Août_2011_CAPEX_FIN_Saisie_IR" xfId="54787" xr:uid="{00000000-0005-0000-0000-000020000000}"/>
    <cellStyle name="%_budget_OPEXDirection" xfId="54788" xr:uid="{00000000-0005-0000-0000-000021000000}"/>
    <cellStyle name="%_budget_OPEXDirection_Copie de Classeur2" xfId="54789" xr:uid="{00000000-0005-0000-0000-000022000000}"/>
    <cellStyle name="%_budget_OPEXDirection_Copie de Classeur2_Saisie_IR" xfId="54790" xr:uid="{00000000-0005-0000-0000-000023000000}"/>
    <cellStyle name="%_budget_OPEXDirection_Saisie_IR" xfId="54791" xr:uid="{00000000-0005-0000-0000-000024000000}"/>
    <cellStyle name="%_BW Upload Sheet Template april actualised" xfId="8763" xr:uid="{00000000-0005-0000-0000-000025000000}"/>
    <cellStyle name="%_CAPEX DSI VERSION 3108_V2" xfId="54792" xr:uid="{00000000-0005-0000-0000-000026000000}"/>
    <cellStyle name="%_CAPEX DSI VERSION 3108_V2_Saisie_IR" xfId="54793" xr:uid="{00000000-0005-0000-0000-000027000000}"/>
    <cellStyle name="%_Cash bridge landing graph - Aug v1" xfId="8764" xr:uid="{00000000-0005-0000-0000-000028000000}"/>
    <cellStyle name="%_CIBLE" xfId="13898" xr:uid="{00000000-0005-0000-0000-000029000000}"/>
    <cellStyle name="%_Conso Update" xfId="17547" xr:uid="{00000000-0005-0000-0000-00002A000000}"/>
    <cellStyle name="%_Copy of Jul Ops board summary TMUK KPIs (04-08-10)" xfId="8765" xr:uid="{00000000-0005-0000-0000-00002B000000}"/>
    <cellStyle name="%_DATA KPI Home" xfId="8" xr:uid="{00000000-0005-0000-0000-00002C000000}"/>
    <cellStyle name="%_DATA KPI Home 2" xfId="25638" xr:uid="{00000000-0005-0000-0000-00002D000000}"/>
    <cellStyle name="%_DATA KPI Home_Bonus H2" xfId="17678" xr:uid="{00000000-0005-0000-0000-00002E000000}"/>
    <cellStyle name="%_DATA KPI Home_Bonus H2_France financials" xfId="23323" xr:uid="{00000000-0005-0000-0000-00002F000000}"/>
    <cellStyle name="%_DATA KPI Home_Bonus H2_Group - financial KPIs" xfId="21579" xr:uid="{00000000-0005-0000-0000-000030000000}"/>
    <cellStyle name="%_DATA KPI Home_CA com fi cible" xfId="54794" xr:uid="{00000000-0005-0000-0000-000031000000}"/>
    <cellStyle name="%_DATA KPI Home_D-HLF" xfId="13834" xr:uid="{00000000-0005-0000-0000-000032000000}"/>
    <cellStyle name="%_DATA KPI Home_D-HLF_France financials" xfId="23324" xr:uid="{00000000-0005-0000-0000-000033000000}"/>
    <cellStyle name="%_DATA KPI Home_D-HLF_Group - financial KPIs" xfId="21580" xr:uid="{00000000-0005-0000-0000-000034000000}"/>
    <cellStyle name="%_DATA KPI Home_Fixed line KPI s" xfId="4286" xr:uid="{00000000-0005-0000-0000-000035000000}"/>
    <cellStyle name="%_DATA KPI Home_France financials" xfId="23322" xr:uid="{00000000-0005-0000-0000-000036000000}"/>
    <cellStyle name="%_DATA KPI Home_France KPIs" xfId="9" xr:uid="{00000000-0005-0000-0000-000037000000}"/>
    <cellStyle name="%_DATA KPI Home_France KPIs 2" xfId="13524" xr:uid="{00000000-0005-0000-0000-000038000000}"/>
    <cellStyle name="%_DATA KPI Home_France KPIs_1" xfId="4285" xr:uid="{00000000-0005-0000-0000-000039000000}"/>
    <cellStyle name="%_DATA KPI Home_France KPIs_1 2" xfId="13917" xr:uid="{00000000-0005-0000-0000-00003A000000}"/>
    <cellStyle name="%_DATA KPI Home_France KPIs_2" xfId="11762" xr:uid="{00000000-0005-0000-0000-00003B000000}"/>
    <cellStyle name="%_DATA KPI Home_France KPIs_A&amp;ME KPIs" xfId="52956" xr:uid="{00000000-0005-0000-0000-00003C000000}"/>
    <cellStyle name="%_DATA KPI Home_France KPIs_France KPIs" xfId="4287" xr:uid="{00000000-0005-0000-0000-00003D000000}"/>
    <cellStyle name="%_DATA KPI Home_France KPIs_Group - operational KPIs" xfId="2931" xr:uid="{00000000-0005-0000-0000-00003E000000}"/>
    <cellStyle name="%_DATA KPI Home_France KPIs_Group - operational KPIs_1" xfId="19848" xr:uid="{00000000-0005-0000-0000-00003F000000}"/>
    <cellStyle name="%_DATA KPI Home_France KPIs_IC&amp;SS" xfId="17728" xr:uid="{00000000-0005-0000-0000-000040000000}"/>
    <cellStyle name="%_DATA KPI Home_France KPIs_Orange - Market France KPIs" xfId="54795" xr:uid="{00000000-0005-0000-0000-000041000000}"/>
    <cellStyle name="%_DATA KPI Home_France KPIs_Poland KPIs" xfId="8142" xr:uid="{00000000-0005-0000-0000-000042000000}"/>
    <cellStyle name="%_DATA KPI Home_France KPIs_RoW KPIs" xfId="8766" xr:uid="{00000000-0005-0000-0000-000043000000}"/>
    <cellStyle name="%_DATA KPI Home_France KPIs_Spain KPIs" xfId="6289" xr:uid="{00000000-0005-0000-0000-000044000000}"/>
    <cellStyle name="%_DATA KPI Home_France KPIs_Telecoms - Operational KPIs" xfId="49524" xr:uid="{00000000-0005-0000-0000-000045000000}"/>
    <cellStyle name="%_DATA KPI Home_Group - financial KPIs" xfId="21578" xr:uid="{00000000-0005-0000-0000-000046000000}"/>
    <cellStyle name="%_DATA KPI Home_Group - operational KPIs" xfId="10041" xr:uid="{00000000-0005-0000-0000-000047000000}"/>
    <cellStyle name="%_DATA KPI Home_Group - operational KPIs 2" xfId="17740" xr:uid="{00000000-0005-0000-0000-000048000000}"/>
    <cellStyle name="%_DATA KPI Home_Group - operational KPIs_1" xfId="19847" xr:uid="{00000000-0005-0000-0000-000049000000}"/>
    <cellStyle name="%_DATA KPI Home_H1 12 retraité (SOC)" xfId="13833" xr:uid="{00000000-0005-0000-0000-00004A000000}"/>
    <cellStyle name="%_DATA KPI Home_KPI Challenger" xfId="13899" xr:uid="{00000000-0005-0000-0000-00004B000000}"/>
    <cellStyle name="%_DATA KPI Home_KPI Challenger_France financials" xfId="23325" xr:uid="{00000000-0005-0000-0000-00004C000000}"/>
    <cellStyle name="%_DATA KPI Home_KPI Challenger_Group - financial KPIs" xfId="21581" xr:uid="{00000000-0005-0000-0000-00004D000000}"/>
    <cellStyle name="%_DATA KPI Home_M2M+ MVNO" xfId="4288" xr:uid="{00000000-0005-0000-0000-00004E000000}"/>
    <cellStyle name="%_DATA KPI Home_MID tool - Financials 2011 Budget Update 2011-04-21" xfId="54796" xr:uid="{00000000-0005-0000-0000-00004F000000}"/>
    <cellStyle name="%_DATA KPI Home_MID tool - Financials 2011 Budget Update 2011-06-10" xfId="54797" xr:uid="{00000000-0005-0000-0000-000050000000}"/>
    <cellStyle name="%_DATA KPI Home_OCF - CFS" xfId="17548" xr:uid="{00000000-0005-0000-0000-000051000000}"/>
    <cellStyle name="%_DATA KPI Home_OCF - CFS_France financials" xfId="23326" xr:uid="{00000000-0005-0000-0000-000052000000}"/>
    <cellStyle name="%_DATA KPI Home_OCF - CFS_Group - financial KPIs" xfId="21582" xr:uid="{00000000-0005-0000-0000-000053000000}"/>
    <cellStyle name="%_DATA KPI Home_Parameters" xfId="54798" xr:uid="{00000000-0005-0000-0000-000054000000}"/>
    <cellStyle name="%_DATA KPI Home_Recap" xfId="2932" xr:uid="{00000000-0005-0000-0000-000055000000}"/>
    <cellStyle name="%_DATA KPI Home_ROW" xfId="25665" xr:uid="{00000000-0005-0000-0000-000056000000}"/>
    <cellStyle name="%_DATA KPI Home_ROW_1" xfId="25666" xr:uid="{00000000-0005-0000-0000-000057000000}"/>
    <cellStyle name="%_DATA KPI Home_ROW_1_Group" xfId="25667" xr:uid="{00000000-0005-0000-0000-000058000000}"/>
    <cellStyle name="%_DATA KPI Home_ROW_1_ROW ARPU" xfId="25668" xr:uid="{00000000-0005-0000-0000-000059000000}"/>
    <cellStyle name="%_DATA KPI Home_ROW_Group" xfId="25669" xr:uid="{00000000-0005-0000-0000-00005A000000}"/>
    <cellStyle name="%_DATA KPI Home_ROW_ROW ARPU" xfId="25670" xr:uid="{00000000-0005-0000-0000-00005B000000}"/>
    <cellStyle name="%_DATA KPI Home_Saisie_IR" xfId="54799" xr:uid="{00000000-0005-0000-0000-00005C000000}"/>
    <cellStyle name="%_DATA KPI Home_Spain ARPU + AUPU" xfId="25671" xr:uid="{00000000-0005-0000-0000-00005D000000}"/>
    <cellStyle name="%_DATA KPI Home_Spain ARPU + AUPU_Group" xfId="25672" xr:uid="{00000000-0005-0000-0000-00005E000000}"/>
    <cellStyle name="%_DATA KPI Home_Spain ARPU + AUPU_ROW ARPU" xfId="25673" xr:uid="{00000000-0005-0000-0000-00005F000000}"/>
    <cellStyle name="%_DATA KPI Home_Spain KPIs" xfId="6288" xr:uid="{00000000-0005-0000-0000-000060000000}"/>
    <cellStyle name="%_DATA KPI Home_Spain KPIs 2" xfId="15699" xr:uid="{00000000-0005-0000-0000-000061000000}"/>
    <cellStyle name="%_DATA KPI Home_Wll-Capex" xfId="17679" xr:uid="{00000000-0005-0000-0000-000062000000}"/>
    <cellStyle name="%_DATA KPI Home_Wll-Capex_France financials" xfId="23327" xr:uid="{00000000-0005-0000-0000-000063000000}"/>
    <cellStyle name="%_DATA KPI Home_Wll-Capex_Group - financial KPIs" xfId="21583" xr:uid="{00000000-0005-0000-0000-000064000000}"/>
    <cellStyle name="%_DATA KPI Home_Wll-Ebitda" xfId="13835" xr:uid="{00000000-0005-0000-0000-000065000000}"/>
    <cellStyle name="%_DATA KPI Home_Wll-Ebitda_France financials" xfId="23328" xr:uid="{00000000-0005-0000-0000-000066000000}"/>
    <cellStyle name="%_DATA KPI Home_Wll-Ebitda_Group - financial KPIs" xfId="21584" xr:uid="{00000000-0005-0000-0000-000067000000}"/>
    <cellStyle name="%_DATA KPI Home-EUR" xfId="4289" xr:uid="{00000000-0005-0000-0000-000068000000}"/>
    <cellStyle name="%_DATA KPI Personal" xfId="8767" xr:uid="{00000000-0005-0000-0000-000069000000}"/>
    <cellStyle name="%_DATA KPI Personal_France financials" xfId="23329" xr:uid="{00000000-0005-0000-0000-00006A000000}"/>
    <cellStyle name="%_DATA KPI Personal_Group - financial KPIs" xfId="21585" xr:uid="{00000000-0005-0000-0000-00006B000000}"/>
    <cellStyle name="%_DATA KPI Personal_Group (VALEUR)" xfId="54800" xr:uid="{00000000-0005-0000-0000-00006C000000}"/>
    <cellStyle name="%_DATA KPI Personal_IC&amp;SS" xfId="13698" xr:uid="{00000000-0005-0000-0000-00006D000000}"/>
    <cellStyle name="%_EBITDA à OCF" xfId="13699" xr:uid="{00000000-0005-0000-0000-00006E000000}"/>
    <cellStyle name="%_EE sept parent slide v7 (2)" xfId="8768" xr:uid="{00000000-0005-0000-0000-00006F000000}"/>
    <cellStyle name="%_EE_CoA_BS - mapped V4" xfId="8769" xr:uid="{00000000-0005-0000-0000-000070000000}"/>
    <cellStyle name="%_Enterprise" xfId="10" xr:uid="{00000000-0005-0000-0000-000071000000}"/>
    <cellStyle name="%_Extract" xfId="13700" xr:uid="{00000000-0005-0000-0000-000072000000}"/>
    <cellStyle name="%_Feuil1" xfId="54801" xr:uid="{00000000-0005-0000-0000-000073000000}"/>
    <cellStyle name="%_Fixe histo" xfId="2933" xr:uid="{00000000-0005-0000-0000-000074000000}"/>
    <cellStyle name="%_Fixe histo_Group - operational KPIs" xfId="19849" xr:uid="{00000000-0005-0000-0000-000075000000}"/>
    <cellStyle name="%_France KPIs" xfId="11" xr:uid="{00000000-0005-0000-0000-000076000000}"/>
    <cellStyle name="%_France KPIs Personal (2)" xfId="54802" xr:uid="{00000000-0005-0000-0000-000077000000}"/>
    <cellStyle name="%_GoldmanSachs" xfId="12" xr:uid="{00000000-0005-0000-0000-000078000000}"/>
    <cellStyle name="%_Group - comparable basis" xfId="13" xr:uid="{00000000-0005-0000-0000-000079000000}"/>
    <cellStyle name="%_Group - operational KPIs" xfId="14" xr:uid="{00000000-0005-0000-0000-00007A000000}"/>
    <cellStyle name="%_Home OPF" xfId="17729" xr:uid="{00000000-0005-0000-0000-00007B000000}"/>
    <cellStyle name="%_Iles Mobiles" xfId="54803" xr:uid="{00000000-0005-0000-0000-00007C000000}"/>
    <cellStyle name="%_Iles Mobiles_Saisie_IR" xfId="54804" xr:uid="{00000000-0005-0000-0000-00007D000000}"/>
    <cellStyle name="%_Import liasse Niger - base remontée_13_05_2010" xfId="54805" xr:uid="{00000000-0005-0000-0000-00007E000000}"/>
    <cellStyle name="%_Import liasse Niger - base remontée_13_05_2010_Copie de Classeur2" xfId="54806" xr:uid="{00000000-0005-0000-0000-00007F000000}"/>
    <cellStyle name="%_Import liasse Niger - base remontée_13_05_2010_Copie de Classeur2_Saisie_IR" xfId="54807" xr:uid="{00000000-0005-0000-0000-000080000000}"/>
    <cellStyle name="%_Import liasse Niger - base remontée_13_05_2010_Saisie_IR" xfId="54808" xr:uid="{00000000-0005-0000-0000-000081000000}"/>
    <cellStyle name="%_Internet" xfId="2934" xr:uid="{00000000-0005-0000-0000-000082000000}"/>
    <cellStyle name="%_Internet histo" xfId="2935" xr:uid="{00000000-0005-0000-0000-000083000000}"/>
    <cellStyle name="%_Internet histo_Group - operational KPIs" xfId="19851" xr:uid="{00000000-0005-0000-0000-000084000000}"/>
    <cellStyle name="%_Internet_Group - operational KPIs" xfId="19850" xr:uid="{00000000-0005-0000-0000-000085000000}"/>
    <cellStyle name="%_IR 2012 CA avec service revenue" xfId="54809" xr:uid="{00000000-0005-0000-0000-000086000000}"/>
    <cellStyle name="%_JVCo 0710 WD5" xfId="8770" xr:uid="{00000000-0005-0000-0000-000087000000}"/>
    <cellStyle name="%_JVCo 0710 WD9 2" xfId="8771" xr:uid="{00000000-0005-0000-0000-000088000000}"/>
    <cellStyle name="%_JVCo 1010 WD9" xfId="8772" xr:uid="{00000000-0005-0000-0000-000089000000}"/>
    <cellStyle name="%_Kopia strat plan Sep 2012 MNI ver2 (3)" xfId="54810" xr:uid="{00000000-0005-0000-0000-00008A000000}"/>
    <cellStyle name="%_Kopia strat plan Sep 2012 MNI ver2 (3)_Saisie_IR" xfId="54811" xr:uid="{00000000-0005-0000-0000-00008B000000}"/>
    <cellStyle name="%_KPI Challenger" xfId="19658" xr:uid="{00000000-0005-0000-0000-00008C000000}"/>
    <cellStyle name="%_KPIs Com' FI Home UK" xfId="4290" xr:uid="{00000000-0005-0000-0000-00008D000000}"/>
    <cellStyle name="%_maquette mobile" xfId="54812" xr:uid="{00000000-0005-0000-0000-00008E000000}"/>
    <cellStyle name="%_maquette mobile_Saisie_IR" xfId="54813" xr:uid="{00000000-0005-0000-0000-00008F000000}"/>
    <cellStyle name="%_maquette mobile_Saisie_IR_1" xfId="54814" xr:uid="{00000000-0005-0000-0000-000090000000}"/>
    <cellStyle name="%_MBO au Cash Flow" xfId="13701" xr:uid="{00000000-0005-0000-0000-000091000000}"/>
    <cellStyle name="%_MID tool - 2010 Budget Update DRAFT V0.16" xfId="13702" xr:uid="{00000000-0005-0000-0000-000092000000}"/>
    <cellStyle name="%_MID tool - OCF 2010 Budget Update V1" xfId="13703" xr:uid="{00000000-0005-0000-0000-000093000000}"/>
    <cellStyle name="%_mix parc BU 2009 Forfaits IEW avec analyse ARPU HLFV17" xfId="54815" xr:uid="{00000000-0005-0000-0000-000094000000}"/>
    <cellStyle name="%_mix parc BU 2009 Forfaits IEW avec analyse ARPU HLFV17_Feuil2" xfId="54816" xr:uid="{00000000-0005-0000-0000-000095000000}"/>
    <cellStyle name="%_mix parc BU 2009 Forfaits IEW avec analyse ARPU HLFV17_Suivi CA Facturé Open_Principal" xfId="54817" xr:uid="{00000000-0005-0000-0000-000096000000}"/>
    <cellStyle name="%_Mobile - Base" xfId="13704" xr:uid="{00000000-0005-0000-0000-000097000000}"/>
    <cellStyle name="%_Mobiles histo" xfId="2936" xr:uid="{00000000-0005-0000-0000-000098000000}"/>
    <cellStyle name="%_Mobiles histo_Group - operational KPIs" xfId="19852" xr:uid="{00000000-0005-0000-0000-000099000000}"/>
    <cellStyle name="%_N-1 B BU" xfId="13705" xr:uid="{00000000-0005-0000-0000-00009A000000}"/>
    <cellStyle name="%_OCF_test dashboard 0510" xfId="54818" xr:uid="{00000000-0005-0000-0000-00009B000000}"/>
    <cellStyle name="%_OCF_test dashboard 0510_Saisie_IR" xfId="54819" xr:uid="{00000000-0005-0000-0000-00009C000000}"/>
    <cellStyle name="%_Param" xfId="13706" xr:uid="{00000000-0005-0000-0000-00009D000000}"/>
    <cellStyle name="%_Personal UK" xfId="17549" xr:uid="{00000000-0005-0000-0000-00009E000000}"/>
    <cellStyle name="%_Poland SRCs et SACs" xfId="15" xr:uid="{00000000-0005-0000-0000-00009F000000}"/>
    <cellStyle name="%_P-Revenues" xfId="16" xr:uid="{00000000-0005-0000-0000-0000A0000000}"/>
    <cellStyle name="%_Recap" xfId="2937" xr:uid="{00000000-0005-0000-0000-0000A1000000}"/>
    <cellStyle name="%_Reporting 2 KPI" xfId="13708" xr:uid="{00000000-0005-0000-0000-0000A2000000}"/>
    <cellStyle name="%_Reporting Valeur_Mobile_2010_10" xfId="8773" xr:uid="{00000000-0005-0000-0000-0000A3000000}"/>
    <cellStyle name="%_Rev MID (2)" xfId="54820" xr:uid="{00000000-0005-0000-0000-0000A4000000}"/>
    <cellStyle name="%_RoW Financials" xfId="17" xr:uid="{00000000-0005-0000-0000-0000A5000000}"/>
    <cellStyle name="%_RoW KPIs" xfId="54821" xr:uid="{00000000-0005-0000-0000-0000A6000000}"/>
    <cellStyle name="%_Saisie_IR" xfId="54822" xr:uid="{00000000-0005-0000-0000-0000A7000000}"/>
    <cellStyle name="%_Saisie_IR_1" xfId="54823" xr:uid="{00000000-0005-0000-0000-0000A8000000}"/>
    <cellStyle name="%_Saisie_IR_2" xfId="54824" xr:uid="{00000000-0005-0000-0000-0000A9000000}"/>
    <cellStyle name="%_Sheet1" xfId="18" xr:uid="{00000000-0005-0000-0000-0000AA000000}"/>
    <cellStyle name="%_Sheet1_CA com fi cible" xfId="54825" xr:uid="{00000000-0005-0000-0000-0000AB000000}"/>
    <cellStyle name="%_Sheet1_DATA KPI Personal" xfId="8774" xr:uid="{00000000-0005-0000-0000-0000AC000000}"/>
    <cellStyle name="%_Sheet1_Fixed line KPI s" xfId="4292" xr:uid="{00000000-0005-0000-0000-0000AD000000}"/>
    <cellStyle name="%_Sheet1_France financials" xfId="23330" xr:uid="{00000000-0005-0000-0000-0000AE000000}"/>
    <cellStyle name="%_Sheet1_France KPIs" xfId="19" xr:uid="{00000000-0005-0000-0000-0000AF000000}"/>
    <cellStyle name="%_Sheet1_France KPIs 2" xfId="13530" xr:uid="{00000000-0005-0000-0000-0000B0000000}"/>
    <cellStyle name="%_Sheet1_France KPIs_1" xfId="4291" xr:uid="{00000000-0005-0000-0000-0000B1000000}"/>
    <cellStyle name="%_Sheet1_France KPIs_1 2" xfId="13918" xr:uid="{00000000-0005-0000-0000-0000B2000000}"/>
    <cellStyle name="%_Sheet1_France KPIs_2" xfId="11763" xr:uid="{00000000-0005-0000-0000-0000B3000000}"/>
    <cellStyle name="%_Sheet1_France KPIs_A&amp;ME KPIs" xfId="52957" xr:uid="{00000000-0005-0000-0000-0000B4000000}"/>
    <cellStyle name="%_Sheet1_France KPIs_France KPIs" xfId="4293" xr:uid="{00000000-0005-0000-0000-0000B5000000}"/>
    <cellStyle name="%_Sheet1_France KPIs_Group - operational KPIs" xfId="2938" xr:uid="{00000000-0005-0000-0000-0000B6000000}"/>
    <cellStyle name="%_Sheet1_France KPIs_Group - operational KPIs_1" xfId="19854" xr:uid="{00000000-0005-0000-0000-0000B7000000}"/>
    <cellStyle name="%_Sheet1_France KPIs_IC&amp;SS" xfId="17680" xr:uid="{00000000-0005-0000-0000-0000B8000000}"/>
    <cellStyle name="%_Sheet1_France KPIs_Orange - Market France KPIs" xfId="54826" xr:uid="{00000000-0005-0000-0000-0000B9000000}"/>
    <cellStyle name="%_Sheet1_France KPIs_Poland KPIs" xfId="8143" xr:uid="{00000000-0005-0000-0000-0000BA000000}"/>
    <cellStyle name="%_Sheet1_France KPIs_RoW KPIs" xfId="8775" xr:uid="{00000000-0005-0000-0000-0000BB000000}"/>
    <cellStyle name="%_Sheet1_France KPIs_Spain KPIs" xfId="6291" xr:uid="{00000000-0005-0000-0000-0000BC000000}"/>
    <cellStyle name="%_Sheet1_France KPIs_Telecoms - Operational KPIs" xfId="49525" xr:uid="{00000000-0005-0000-0000-0000BD000000}"/>
    <cellStyle name="%_Sheet1_Group - financial KPIs" xfId="21586" xr:uid="{00000000-0005-0000-0000-0000BE000000}"/>
    <cellStyle name="%_Sheet1_Group - operational KPIs" xfId="10042" xr:uid="{00000000-0005-0000-0000-0000BF000000}"/>
    <cellStyle name="%_Sheet1_Group - operational KPIs 2" xfId="17741" xr:uid="{00000000-0005-0000-0000-0000C0000000}"/>
    <cellStyle name="%_Sheet1_Group - operational KPIs_1" xfId="19853" xr:uid="{00000000-0005-0000-0000-0000C1000000}"/>
    <cellStyle name="%_Sheet1_H1 12 retraité (SOC)" xfId="13709" xr:uid="{00000000-0005-0000-0000-0000C2000000}"/>
    <cellStyle name="%_Sheet1_M2M+ MVNO" xfId="4294" xr:uid="{00000000-0005-0000-0000-0000C3000000}"/>
    <cellStyle name="%_Sheet1_Recap" xfId="2939" xr:uid="{00000000-0005-0000-0000-0000C4000000}"/>
    <cellStyle name="%_Sheet1_ROW" xfId="25674" xr:uid="{00000000-0005-0000-0000-0000C5000000}"/>
    <cellStyle name="%_Sheet1_ROW_1" xfId="25675" xr:uid="{00000000-0005-0000-0000-0000C6000000}"/>
    <cellStyle name="%_Sheet1_ROW_1_Group" xfId="25676" xr:uid="{00000000-0005-0000-0000-0000C7000000}"/>
    <cellStyle name="%_Sheet1_ROW_1_ROW ARPU" xfId="25677" xr:uid="{00000000-0005-0000-0000-0000C8000000}"/>
    <cellStyle name="%_Sheet1_ROW_Group" xfId="25678" xr:uid="{00000000-0005-0000-0000-0000C9000000}"/>
    <cellStyle name="%_Sheet1_ROW_ROW ARPU" xfId="25679" xr:uid="{00000000-0005-0000-0000-0000CA000000}"/>
    <cellStyle name="%_Sheet1_Saisie_IR" xfId="54827" xr:uid="{00000000-0005-0000-0000-0000CB000000}"/>
    <cellStyle name="%_Sheet1_Spain ARPU + AUPU" xfId="25680" xr:uid="{00000000-0005-0000-0000-0000CC000000}"/>
    <cellStyle name="%_Sheet1_Spain ARPU + AUPU_Group" xfId="25681" xr:uid="{00000000-0005-0000-0000-0000CD000000}"/>
    <cellStyle name="%_Sheet1_Spain ARPU + AUPU_ROW ARPU" xfId="25682" xr:uid="{00000000-0005-0000-0000-0000CE000000}"/>
    <cellStyle name="%_Sheet1_Spain KPIs" xfId="6290" xr:uid="{00000000-0005-0000-0000-0000CF000000}"/>
    <cellStyle name="%_Sheet1_Spain KPIs 2" xfId="15700" xr:uid="{00000000-0005-0000-0000-0000D0000000}"/>
    <cellStyle name="%_Sheet7" xfId="20" xr:uid="{00000000-0005-0000-0000-0000D1000000}"/>
    <cellStyle name="%_Synth CA arpu pM 2010 " xfId="54828" xr:uid="{00000000-0005-0000-0000-0000D2000000}"/>
    <cellStyle name="%_Synth CA arpu pM 2010 _Feuil2" xfId="54829" xr:uid="{00000000-0005-0000-0000-0000D3000000}"/>
    <cellStyle name="%_Synth CA arpu pM 2010 _Suivi CA Facturé Open_Principal" xfId="54830" xr:uid="{00000000-0005-0000-0000-0000D4000000}"/>
    <cellStyle name="%_Synthèse" xfId="54831" xr:uid="{00000000-0005-0000-0000-0000D5000000}"/>
    <cellStyle name="%_Template source B2009 OMD" xfId="54832" xr:uid="{00000000-0005-0000-0000-0000D6000000}"/>
    <cellStyle name="%_Template source BU2008 OMD" xfId="54833" xr:uid="{00000000-0005-0000-0000-0000D7000000}"/>
    <cellStyle name="%_Terminals &amp; CPEs" xfId="21" xr:uid="{00000000-0005-0000-0000-0000D8000000}"/>
    <cellStyle name="%_Trajectoires PArc CA ARPU Budget Update 2010" xfId="54834" xr:uid="{00000000-0005-0000-0000-0000D9000000}"/>
    <cellStyle name="%_Trajectoires PArc CA ARPU Budget Update 2010_Feuil2" xfId="54835" xr:uid="{00000000-0005-0000-0000-0000DA000000}"/>
    <cellStyle name="%_Trajectoires PArc CA ARPU Budget Update 2010_Suivi CA Facturé Open_Principal" xfId="54836" xr:uid="{00000000-0005-0000-0000-0000DB000000}"/>
    <cellStyle name="%_WCR analysis" xfId="8776" xr:uid="{00000000-0005-0000-0000-0000DC000000}"/>
    <cellStyle name="(Body)" xfId="22" xr:uid="{00000000-0005-0000-0000-0000DD000000}"/>
    <cellStyle name="(Body) 2" xfId="13533" xr:uid="{00000000-0005-0000-0000-0000DE000000}"/>
    <cellStyle name="(Body)_A&amp;ME KPIs" xfId="52958" xr:uid="{00000000-0005-0000-0000-0000DF000000}"/>
    <cellStyle name="(Heading)" xfId="23" xr:uid="{00000000-0005-0000-0000-0000E0000000}"/>
    <cellStyle name="(Heading) 2" xfId="13534" xr:uid="{00000000-0005-0000-0000-0000E1000000}"/>
    <cellStyle name="(Heading)_A&amp;ME KPIs" xfId="52959" xr:uid="{00000000-0005-0000-0000-0000E2000000}"/>
    <cellStyle name="(Lefting)" xfId="24" xr:uid="{00000000-0005-0000-0000-0000E3000000}"/>
    <cellStyle name="(Lefting) 2" xfId="13535" xr:uid="{00000000-0005-0000-0000-0000E4000000}"/>
    <cellStyle name="(Lefting)_A&amp;ME KPIs" xfId="52960" xr:uid="{00000000-0005-0000-0000-0000E5000000}"/>
    <cellStyle name="******************************************" xfId="25" xr:uid="{00000000-0005-0000-0000-0000E6000000}"/>
    <cellStyle name="??_Revenue" xfId="26" xr:uid="{00000000-0005-0000-0000-0000E7000000}"/>
    <cellStyle name="?Q\?1@" xfId="27" xr:uid="{00000000-0005-0000-0000-0000E8000000}"/>
    <cellStyle name="_ UK KPIs" xfId="28" xr:uid="{00000000-0005-0000-0000-0000E9000000}"/>
    <cellStyle name="_!PL_FQ1 2009_090416 ok" xfId="54837" xr:uid="{00000000-0005-0000-0000-0000EA000000}"/>
    <cellStyle name="_%(SignOnly)" xfId="29" xr:uid="{00000000-0005-0000-0000-0000EB000000}"/>
    <cellStyle name="_%(SignSpaceOnly)" xfId="30" xr:uid="{00000000-0005-0000-0000-0000EC000000}"/>
    <cellStyle name="_~8289083" xfId="31" xr:uid="{00000000-0005-0000-0000-0000ED000000}"/>
    <cellStyle name="_05- BEST_TEMPLATE_2008_V0_EN_04 10 07" xfId="54838" xr:uid="{00000000-0005-0000-0000-0000EE000000}"/>
    <cellStyle name="_050829_TMUK_V_1.0" xfId="8777" xr:uid="{00000000-0005-0000-0000-0000EF000000}"/>
    <cellStyle name="_080730 - RS - synthèse consensus analystes 1H08" xfId="32" xr:uid="{00000000-0005-0000-0000-0000F0000000}"/>
    <cellStyle name="_081222 - ALT - Modèle FT pour guidance analystes" xfId="33" xr:uid="{00000000-0005-0000-0000-0000F1000000}"/>
    <cellStyle name="_081222 - ALT - Modèle FT pour guidance analystes_France financials" xfId="23331" xr:uid="{00000000-0005-0000-0000-0000F2000000}"/>
    <cellStyle name="_081222 - ALT - Modèle FT pour guidance analystes_Group - financial KPIs" xfId="21587" xr:uid="{00000000-0005-0000-0000-0000F3000000}"/>
    <cellStyle name="_081222 - ALT - Modèle FT pour guidance analystes_H1 12 retraité (SOC)" xfId="13836" xr:uid="{00000000-0005-0000-0000-0000F4000000}"/>
    <cellStyle name="_10 BUD Managment P&amp;L OPERATIONAL (0BUDW027 v 10ACT v 9ACT1291) MDSP Adj)" xfId="8778" xr:uid="{00000000-0005-0000-0000-0000F5000000}"/>
    <cellStyle name="_12 nov" xfId="54839" xr:uid="{00000000-0005-0000-0000-0000F6000000}"/>
    <cellStyle name="_12 nov_1" xfId="54840" xr:uid="{00000000-0005-0000-0000-0000F7000000}"/>
    <cellStyle name="_2003 Actuals EGS v3" xfId="34" xr:uid="{00000000-0005-0000-0000-0000F8000000}"/>
    <cellStyle name="_2005_TMIP_ for Target setting_V_4.8 remodelled" xfId="8779" xr:uid="{00000000-0005-0000-0000-0000F9000000}"/>
    <cellStyle name="_2005strat plan_romania_v1 magnitude submission v1" xfId="35" xr:uid="{00000000-0005-0000-0000-0000FA000000}"/>
    <cellStyle name="_2007_Q4_Personal_France_FINAL020408" xfId="17731" xr:uid="{00000000-0005-0000-0000-0000FB000000}"/>
    <cellStyle name="_2007_Q4_Personal_France_FINAL020408_France financials" xfId="23332" xr:uid="{00000000-0005-0000-0000-0000FC000000}"/>
    <cellStyle name="_2007_Q4_Personal_France_FINAL020408_Group - financial KPIs" xfId="21588" xr:uid="{00000000-0005-0000-0000-0000FD000000}"/>
    <cellStyle name="_2008.08_Template MBR" xfId="8780" xr:uid="{00000000-0005-0000-0000-0000FE000000}"/>
    <cellStyle name="_2011 reporting slide" xfId="8781" xr:uid="{00000000-0005-0000-0000-0000FF000000}"/>
    <cellStyle name="_4.2_Budget 2008_PE=2008.12_Contributif Groupe_VA=REF_2_11_2008" xfId="13901" xr:uid="{00000000-0005-0000-0000-000000010000}"/>
    <cellStyle name="_6_CAPEX__2_11_2008" xfId="17510" xr:uid="{00000000-0005-0000-0000-000001010000}"/>
    <cellStyle name="_AB" xfId="8782" xr:uid="{00000000-0005-0000-0000-000002010000}"/>
    <cellStyle name="_actual" xfId="54841" xr:uid="{00000000-0005-0000-0000-000003010000}"/>
    <cellStyle name="_All LOB  Product Template List v21" xfId="36" xr:uid="{00000000-0005-0000-0000-000004010000}"/>
    <cellStyle name="_Automated Dashboard - HR" xfId="8783" xr:uid="{00000000-0005-0000-0000-000005010000}"/>
    <cellStyle name="_Balance Sheet" xfId="8784" xr:uid="{00000000-0005-0000-0000-000006010000}"/>
    <cellStyle name="_Balance sheet detail with owners" xfId="8785" xr:uid="{00000000-0005-0000-0000-000007010000}"/>
    <cellStyle name="_Balance Sheet_EE_CoA_BS - mapped V4" xfId="8786" xr:uid="{00000000-0005-0000-0000-000008010000}"/>
    <cellStyle name="_Base" xfId="8787" xr:uid="{00000000-0005-0000-0000-000009010000}"/>
    <cellStyle name="_Big 7" xfId="8788" xr:uid="{00000000-0005-0000-0000-00000A010000}"/>
    <cellStyle name="_BoAML" xfId="37" xr:uid="{00000000-0005-0000-0000-00000B010000}"/>
    <cellStyle name="_Book1" xfId="8789" xr:uid="{00000000-0005-0000-0000-00000C010000}"/>
    <cellStyle name="_Book1_2011 reporting slide" xfId="8790" xr:uid="{00000000-0005-0000-0000-00000D010000}"/>
    <cellStyle name="_Book1_Capex 2011act" xfId="8791" xr:uid="{00000000-0005-0000-0000-00000E010000}"/>
    <cellStyle name="_Book1_EE sept parent slide v7 (2)" xfId="8792" xr:uid="{00000000-0005-0000-0000-00000F010000}"/>
    <cellStyle name="_Book1_FT Reporting for JV assessment" xfId="8793" xr:uid="{00000000-0005-0000-0000-000010010000}"/>
    <cellStyle name="_Book1_JVCo 1010 WD9" xfId="8794" xr:uid="{00000000-0005-0000-0000-000011010000}"/>
    <cellStyle name="_Book1_Nov Results Summary EEUK WD5" xfId="8795" xr:uid="{00000000-0005-0000-0000-000012010000}"/>
    <cellStyle name="_Book1_Revenue" xfId="8796" xr:uid="{00000000-0005-0000-0000-000013010000}"/>
    <cellStyle name="_Book1_RMA October WD2" xfId="8797" xr:uid="{00000000-0005-0000-0000-000014010000}"/>
    <cellStyle name="_Book1_WD6 Presentation tables WIP v140111 DEC" xfId="8798" xr:uid="{00000000-0005-0000-0000-000015010000}"/>
    <cellStyle name="_BS_Mapping_20100930" xfId="8799" xr:uid="{00000000-0005-0000-0000-000016010000}"/>
    <cellStyle name="_Budget model 2007 v1.3" xfId="8800" xr:uid="{00000000-0005-0000-0000-000017010000}"/>
    <cellStyle name="_Budget model 2007 v1.7" xfId="8801" xr:uid="{00000000-0005-0000-0000-000018010000}"/>
    <cellStyle name="_Budget model 2007 v1.7.1" xfId="8802" xr:uid="{00000000-0005-0000-0000-000019010000}"/>
    <cellStyle name="_Budget Update Music_090507" xfId="38" xr:uid="{00000000-0005-0000-0000-00001A010000}"/>
    <cellStyle name="_Build budget detailsV2" xfId="8803" xr:uid="{00000000-0005-0000-0000-00001B010000}"/>
    <cellStyle name="_Business Review December Results Data File v2" xfId="8804" xr:uid="{00000000-0005-0000-0000-00001C010000}"/>
    <cellStyle name="_CAI" xfId="39" xr:uid="{00000000-0005-0000-0000-00001D010000}"/>
    <cellStyle name="_Capex report rec" xfId="40" xr:uid="{00000000-0005-0000-0000-00001E010000}"/>
    <cellStyle name="_CAPEX_JV" xfId="8805" xr:uid="{00000000-0005-0000-0000-00001F010000}"/>
    <cellStyle name="_Cash Master file V41- Latest submitted" xfId="8806" xr:uid="{00000000-0005-0000-0000-000020010000}"/>
    <cellStyle name="_CASHFLOW PRESENTATION SLIDES OFCF STEERCO GROUP" xfId="8807" xr:uid="{00000000-0005-0000-0000-000021010000}"/>
    <cellStyle name="_Caz FT post Q3 summary" xfId="41" xr:uid="{00000000-0005-0000-0000-000022010000}"/>
    <cellStyle name="_Caz FT post Q3 summary_Fixed line KPI s" xfId="4296" xr:uid="{00000000-0005-0000-0000-000023010000}"/>
    <cellStyle name="_Caz FT post Q3 summary_France financials" xfId="23333" xr:uid="{00000000-0005-0000-0000-000024010000}"/>
    <cellStyle name="_Caz FT post Q3 summary_France KPIs" xfId="4295" xr:uid="{00000000-0005-0000-0000-000025010000}"/>
    <cellStyle name="_Caz FT post Q3 summary_France KPIs 2" xfId="13922" xr:uid="{00000000-0005-0000-0000-000026010000}"/>
    <cellStyle name="_Caz FT post Q3 summary_France KPIs_1" xfId="11764" xr:uid="{00000000-0005-0000-0000-000027010000}"/>
    <cellStyle name="_Caz FT post Q3 summary_Group - financial KPIs" xfId="21589" xr:uid="{00000000-0005-0000-0000-000028010000}"/>
    <cellStyle name="_Caz FT post Q3 summary_H1 12 retraité (SOC)" xfId="17551" xr:uid="{00000000-0005-0000-0000-000029010000}"/>
    <cellStyle name="_Caz FT post Q3 summary_M2M+ MVNO" xfId="4297" xr:uid="{00000000-0005-0000-0000-00002A010000}"/>
    <cellStyle name="_Caz FT post Q3 summary_ROW" xfId="25683" xr:uid="{00000000-0005-0000-0000-00002B010000}"/>
    <cellStyle name="_Caz FT post Q3 summary_ROW_Group" xfId="25684" xr:uid="{00000000-0005-0000-0000-00002C010000}"/>
    <cellStyle name="_Caz FT post Q3 summary_ROW_ROW ARPU" xfId="25685" xr:uid="{00000000-0005-0000-0000-00002D010000}"/>
    <cellStyle name="_Caz FT post Q3 summary_Spain KPIs" xfId="6292" xr:uid="{00000000-0005-0000-0000-00002E010000}"/>
    <cellStyle name="_Caz FT post Q3 summary_Spain KPIs 2" xfId="15702" xr:uid="{00000000-0005-0000-0000-00002F010000}"/>
    <cellStyle name="_CFO Division UK - June 2006 - GMC Flash 10 July" xfId="8808" xr:uid="{00000000-0005-0000-0000-000030010000}"/>
    <cellStyle name="_Classeur1 (2)" xfId="17682" xr:uid="{00000000-0005-0000-0000-000031010000}"/>
    <cellStyle name="_Comma" xfId="42" xr:uid="{00000000-0005-0000-0000-000032010000}"/>
    <cellStyle name="_Comma_3G Models" xfId="43" xr:uid="{00000000-0005-0000-0000-000033010000}"/>
    <cellStyle name="_Comma_bls roic" xfId="44" xr:uid="{00000000-0005-0000-0000-000034010000}"/>
    <cellStyle name="_Comma_Book4" xfId="45" xr:uid="{00000000-0005-0000-0000-000035010000}"/>
    <cellStyle name="_Comma_FT-6June2001" xfId="46" xr:uid="{00000000-0005-0000-0000-000036010000}"/>
    <cellStyle name="_Comma_Orange-Mar01" xfId="47" xr:uid="{00000000-0005-0000-0000-000037010000}"/>
    <cellStyle name="_Comma_Orange-May01" xfId="48" xr:uid="{00000000-0005-0000-0000-000038010000}"/>
    <cellStyle name="_Comma_Portugal Telecom" xfId="49" xr:uid="{00000000-0005-0000-0000-000039010000}"/>
    <cellStyle name="_Comma_telefonica" xfId="50" xr:uid="{00000000-0005-0000-0000-00003A010000}"/>
    <cellStyle name="_Comma_Telefonica Moviles" xfId="51" xr:uid="{00000000-0005-0000-0000-00003B010000}"/>
    <cellStyle name="_Comma_TelenorInitiation-11Jan01" xfId="52" xr:uid="{00000000-0005-0000-0000-00003C010000}"/>
    <cellStyle name="_Comma_TelenorWIPFeb01" xfId="53" xr:uid="{00000000-0005-0000-0000-00003D010000}"/>
    <cellStyle name="_Comma_t-mobile Sep 2003" xfId="54" xr:uid="{00000000-0005-0000-0000-00003E010000}"/>
    <cellStyle name="_Copy of 2. Q207 Pres - home" xfId="8809" xr:uid="{00000000-0005-0000-0000-00003F010000}"/>
    <cellStyle name="_Copy of 2. Q207 Pres - UK" xfId="8810" xr:uid="{00000000-0005-0000-0000-000040010000}"/>
    <cellStyle name="_Copy of Flash backup" xfId="8811" xr:uid="{00000000-0005-0000-0000-000041010000}"/>
    <cellStyle name="_Copy of GMC Business Review backup" xfId="8812" xr:uid="{00000000-0005-0000-0000-000042010000}"/>
    <cellStyle name="_Copy of GMC Financial KBIs DW" xfId="8813" xr:uid="{00000000-0005-0000-0000-000043010000}"/>
    <cellStyle name="_Copy of Jul Ops board summary TMUK KPIs (04-08-10)" xfId="8814" xr:uid="{00000000-0005-0000-0000-000044010000}"/>
    <cellStyle name="_Copy of ORO LLU Model next2 08 08 27 attempt" xfId="54842" xr:uid="{00000000-0005-0000-0000-000045010000}"/>
    <cellStyle name="_cost_drivers_PS" xfId="54843" xr:uid="{00000000-0005-0000-0000-000046010000}"/>
    <cellStyle name="_CS&amp;N NBM - Cost centre and Org charts - AUGUST 2002" xfId="55" xr:uid="{00000000-0005-0000-0000-000047010000}"/>
    <cellStyle name="_CS&amp;N NBM - Cost centre and Org charts - AUGUST 2002_2011 reporting slide" xfId="8815" xr:uid="{00000000-0005-0000-0000-000048010000}"/>
    <cellStyle name="_CS&amp;N NBM - Cost centre and Org charts - AUGUST 2002_Book20 (3)" xfId="8816" xr:uid="{00000000-0005-0000-0000-000049010000}"/>
    <cellStyle name="_CS&amp;N NBM - Cost centre and Org charts - AUGUST 2002_Bridge Data 2011" xfId="8817" xr:uid="{00000000-0005-0000-0000-00004A010000}"/>
    <cellStyle name="_CS&amp;N NBM - Cost centre and Org charts - AUGUST 2002_Capex 2011act" xfId="8818" xr:uid="{00000000-0005-0000-0000-00004B010000}"/>
    <cellStyle name="_CS&amp;N NBM - Cost centre and Org charts - AUGUST 2002_Cash Master file - May pack amended slide" xfId="8819" xr:uid="{00000000-0005-0000-0000-00004C010000}"/>
    <cellStyle name="_CS&amp;N NBM - Cost centre and Org charts - AUGUST 2002_Cash Master file - May pack amended slide_Capex 2011act" xfId="8820" xr:uid="{00000000-0005-0000-0000-00004D010000}"/>
    <cellStyle name="_CS&amp;N NBM - Cost centre and Org charts - AUGUST 2002_Conso Reporting Templates (April)" xfId="8821" xr:uid="{00000000-0005-0000-0000-00004E010000}"/>
    <cellStyle name="_CS&amp;N NBM - Cost centre and Org charts - AUGUST 2002_Conso Reporting Templates (April)_Capex 2011act" xfId="8822" xr:uid="{00000000-0005-0000-0000-00004F010000}"/>
    <cellStyle name="_CS&amp;N NBM - Cost centre and Org charts - AUGUST 2002_Consolidated accounts parent pack V1 06-07-10" xfId="8823" xr:uid="{00000000-0005-0000-0000-000050010000}"/>
    <cellStyle name="_CS&amp;N NBM - Cost centre and Org charts - AUGUST 2002_Consolidated accounts parent pack V1 06-07-10_Capex 2011act" xfId="8824" xr:uid="{00000000-0005-0000-0000-000051010000}"/>
    <cellStyle name="_CS&amp;N NBM - Cost centre and Org charts - AUGUST 2002_Consolidated Budget 2010" xfId="8825" xr:uid="{00000000-0005-0000-0000-000052010000}"/>
    <cellStyle name="_CS&amp;N NBM - Cost centre and Org charts - AUGUST 2002_Consolidated Budget 2010_Capex 2011act" xfId="8826" xr:uid="{00000000-0005-0000-0000-000053010000}"/>
    <cellStyle name="_CS&amp;N NBM - Cost centre and Org charts - AUGUST 2002_Copy of Jul Ops board summary TMUK KPIs (04-08-10)" xfId="8827" xr:uid="{00000000-0005-0000-0000-000054010000}"/>
    <cellStyle name="_CS&amp;N NBM - Cost centre and Org charts - AUGUST 2002_DATA KPI Personal" xfId="8828" xr:uid="{00000000-0005-0000-0000-000055010000}"/>
    <cellStyle name="_CS&amp;N NBM - Cost centre and Org charts - AUGUST 2002_EE 2011 budget" xfId="8829" xr:uid="{00000000-0005-0000-0000-000056010000}"/>
    <cellStyle name="_CS&amp;N NBM - Cost centre and Org charts - AUGUST 2002_EE Balance Sheet slide - Feb 2011 (2)" xfId="8830" xr:uid="{00000000-0005-0000-0000-000057010000}"/>
    <cellStyle name="_CS&amp;N NBM - Cost centre and Org charts - AUGUST 2002_EE BUP" xfId="8831" xr:uid="{00000000-0005-0000-0000-000058010000}"/>
    <cellStyle name="_CS&amp;N NBM - Cost centre and Org charts - AUGUST 2002_EE cash slide - Feb 2011 (3)" xfId="8832" xr:uid="{00000000-0005-0000-0000-000059010000}"/>
    <cellStyle name="_CS&amp;N NBM - Cost centre and Org charts - AUGUST 2002_EE_CoA_BS - mapped V4" xfId="8833" xr:uid="{00000000-0005-0000-0000-00005A010000}"/>
    <cellStyle name="_CS&amp;N NBM - Cost centre and Org charts - AUGUST 2002_Feuil2" xfId="8834" xr:uid="{00000000-0005-0000-0000-00005B010000}"/>
    <cellStyle name="_CS&amp;N NBM - Cost centre and Org charts - AUGUST 2002_France KPIs" xfId="56" xr:uid="{00000000-0005-0000-0000-00005C010000}"/>
    <cellStyle name="_CS&amp;N NBM - Cost centre and Org charts - AUGUST 2002_France KPIs 2" xfId="13567" xr:uid="{00000000-0005-0000-0000-00005D010000}"/>
    <cellStyle name="_CS&amp;N NBM - Cost centre and Org charts - AUGUST 2002_France KPIs_A&amp;ME KPIs" xfId="52961" xr:uid="{00000000-0005-0000-0000-00005E010000}"/>
    <cellStyle name="_CS&amp;N NBM - Cost centre and Org charts - AUGUST 2002_France KPIs_France KPIs" xfId="4298" xr:uid="{00000000-0005-0000-0000-00005F010000}"/>
    <cellStyle name="_CS&amp;N NBM - Cost centre and Org charts - AUGUST 2002_France KPIs_Group - operational KPIs" xfId="2940" xr:uid="{00000000-0005-0000-0000-000060010000}"/>
    <cellStyle name="_CS&amp;N NBM - Cost centre and Org charts - AUGUST 2002_France KPIs_Group - operational KPIs_1" xfId="19856" xr:uid="{00000000-0005-0000-0000-000061010000}"/>
    <cellStyle name="_CS&amp;N NBM - Cost centre and Org charts - AUGUST 2002_France KPIs_IC&amp;SS" xfId="13837" xr:uid="{00000000-0005-0000-0000-000062010000}"/>
    <cellStyle name="_CS&amp;N NBM - Cost centre and Org charts - AUGUST 2002_France KPIs_Orange - Market France KPIs" xfId="54844" xr:uid="{00000000-0005-0000-0000-000063010000}"/>
    <cellStyle name="_CS&amp;N NBM - Cost centre and Org charts - AUGUST 2002_France KPIs_Poland KPIs" xfId="8144" xr:uid="{00000000-0005-0000-0000-000064010000}"/>
    <cellStyle name="_CS&amp;N NBM - Cost centre and Org charts - AUGUST 2002_France KPIs_RoW KPIs" xfId="8835" xr:uid="{00000000-0005-0000-0000-000065010000}"/>
    <cellStyle name="_CS&amp;N NBM - Cost centre and Org charts - AUGUST 2002_France KPIs_Spain KPIs" xfId="6293" xr:uid="{00000000-0005-0000-0000-000066010000}"/>
    <cellStyle name="_CS&amp;N NBM - Cost centre and Org charts - AUGUST 2002_France KPIs_Telecoms - Operational KPIs" xfId="49526" xr:uid="{00000000-0005-0000-0000-000067010000}"/>
    <cellStyle name="_CS&amp;N NBM - Cost centre and Org charts - AUGUST 2002_GetCA Seg 2013-03" xfId="54845" xr:uid="{00000000-0005-0000-0000-000068010000}"/>
    <cellStyle name="_CS&amp;N NBM - Cost centre and Org charts - AUGUST 2002_GetCA Seg 2013-06" xfId="54846" xr:uid="{00000000-0005-0000-0000-000069010000}"/>
    <cellStyle name="_CS&amp;N NBM - Cost centre and Org charts - AUGUST 2002_GoldmanSachs" xfId="57" xr:uid="{00000000-0005-0000-0000-00006A010000}"/>
    <cellStyle name="_CS&amp;N NBM - Cost centre and Org charts - AUGUST 2002_Group - operational KPIs" xfId="10043" xr:uid="{00000000-0005-0000-0000-00006B010000}"/>
    <cellStyle name="_CS&amp;N NBM - Cost centre and Org charts - AUGUST 2002_Group - operational KPIs 2" xfId="17742" xr:uid="{00000000-0005-0000-0000-00006C010000}"/>
    <cellStyle name="_CS&amp;N NBM - Cost centre and Org charts - AUGUST 2002_Group - operational KPIs_1" xfId="19855" xr:uid="{00000000-0005-0000-0000-00006D010000}"/>
    <cellStyle name="_CS&amp;N NBM - Cost centre and Org charts - AUGUST 2002_Jun Ops board summary TMUK" xfId="8836" xr:uid="{00000000-0005-0000-0000-00006E010000}"/>
    <cellStyle name="_CS&amp;N NBM - Cost centre and Org charts - AUGUST 2002_JV_Reporting_Legal day 1 _7Mar2010_14h30_with definitions" xfId="8837" xr:uid="{00000000-0005-0000-0000-00006F010000}"/>
    <cellStyle name="_CS&amp;N NBM - Cost centre and Org charts - AUGUST 2002_JVCo 0111 WD5" xfId="8838" xr:uid="{00000000-0005-0000-0000-000070010000}"/>
    <cellStyle name="_CS&amp;N NBM - Cost centre and Org charts - AUGUST 2002_JVCo 0410 WD4 V2" xfId="8839" xr:uid="{00000000-0005-0000-0000-000071010000}"/>
    <cellStyle name="_CS&amp;N NBM - Cost centre and Org charts - AUGUST 2002_JVCo 0510 WD9" xfId="8840" xr:uid="{00000000-0005-0000-0000-000072010000}"/>
    <cellStyle name="_CS&amp;N NBM - Cost centre and Org charts - AUGUST 2002_JVCo 0510 WD9 no links2" xfId="8841" xr:uid="{00000000-0005-0000-0000-000073010000}"/>
    <cellStyle name="_CS&amp;N NBM - Cost centre and Org charts - AUGUST 2002_JVCo 0610 WD4" xfId="8842" xr:uid="{00000000-0005-0000-0000-000074010000}"/>
    <cellStyle name="_CS&amp;N NBM - Cost centre and Org charts - AUGUST 2002_JVCo 0710 WD5" xfId="8843" xr:uid="{00000000-0005-0000-0000-000075010000}"/>
    <cellStyle name="_CS&amp;N NBM - Cost centre and Org charts - AUGUST 2002_JVCo 0710 WD9 2" xfId="8844" xr:uid="{00000000-0005-0000-0000-000076010000}"/>
    <cellStyle name="_CS&amp;N NBM - Cost centre and Org charts - AUGUST 2002_JVCo 0810 WD9" xfId="8845" xr:uid="{00000000-0005-0000-0000-000077010000}"/>
    <cellStyle name="_CS&amp;N NBM - Cost centre and Org charts - AUGUST 2002_JVCo 1010 WD9" xfId="8846" xr:uid="{00000000-0005-0000-0000-000078010000}"/>
    <cellStyle name="_CS&amp;N NBM - Cost centre and Org charts - AUGUST 2002_KPI new summary for TP model v2 (3)" xfId="8847" xr:uid="{00000000-0005-0000-0000-000079010000}"/>
    <cellStyle name="_CS&amp;N NBM - Cost centre and Org charts - AUGUST 2002_KPI new summary for TP model v2 (3)_Capex 2011act" xfId="8848" xr:uid="{00000000-0005-0000-0000-00007A010000}"/>
    <cellStyle name="_CS&amp;N NBM - Cost centre and Org charts - AUGUST 2002_LD1 slide" xfId="8849" xr:uid="{00000000-0005-0000-0000-00007B010000}"/>
    <cellStyle name="_CS&amp;N NBM - Cost centre and Org charts - AUGUST 2002_Management pack slide" xfId="25686" xr:uid="{00000000-0005-0000-0000-00007C010000}"/>
    <cellStyle name="_CS&amp;N NBM - Cost centre and Org charts - AUGUST 2002_May month end consolidation parent v2 - 04-06-10" xfId="25687" xr:uid="{00000000-0005-0000-0000-00007D010000}"/>
    <cellStyle name="_CS&amp;N NBM - Cost centre and Org charts - AUGUST 2002_May month end consolidation parent v2 - 04-06-10_Capex 2011act" xfId="25688" xr:uid="{00000000-0005-0000-0000-00007E010000}"/>
    <cellStyle name="_CS&amp;N NBM - Cost centre and Org charts - AUGUST 2002_OCF high level graphs - Budget 2011 v2" xfId="25689" xr:uid="{00000000-0005-0000-0000-00007F010000}"/>
    <cellStyle name="_CS&amp;N NBM - Cost centre and Org charts - AUGUST 2002_OCF high level graphs - Budget 2011 v3" xfId="25690" xr:uid="{00000000-0005-0000-0000-000080010000}"/>
    <cellStyle name="_CS&amp;N NBM - Cost centre and Org charts - AUGUST 2002_Operational KPI Book fixed" xfId="8850" xr:uid="{00000000-0005-0000-0000-000081010000}"/>
    <cellStyle name="_CS&amp;N NBM - Cost centre and Org charts - AUGUST 2002_OUK 2011 Budget" xfId="25691" xr:uid="{00000000-0005-0000-0000-000082010000}"/>
    <cellStyle name="_CS&amp;N NBM - Cost centre and Org charts - AUGUST 2002_OUK BUP" xfId="25692" xr:uid="{00000000-0005-0000-0000-000083010000}"/>
    <cellStyle name="_CS&amp;N NBM - Cost centre and Org charts - AUGUST 2002_Recap" xfId="2941" xr:uid="{00000000-0005-0000-0000-000084010000}"/>
    <cellStyle name="_CS&amp;N NBM - Cost centre and Org charts - AUGUST 2002_Reporting Templates - 100325" xfId="25693" xr:uid="{00000000-0005-0000-0000-000085010000}"/>
    <cellStyle name="_CS&amp;N NBM - Cost centre and Org charts - AUGUST 2002_Reporting Templates - April 2010 latest WD9" xfId="25694" xr:uid="{00000000-0005-0000-0000-000086010000}"/>
    <cellStyle name="_CS&amp;N NBM - Cost centre and Org charts - AUGUST 2002_Reporting Valeur_Mobile_2010_10" xfId="25695" xr:uid="{00000000-0005-0000-0000-000087010000}"/>
    <cellStyle name="_CS&amp;N NBM - Cost centre and Org charts - AUGUST 2002_Reporting Valeur_Mobile_2010_10_Group" xfId="25696" xr:uid="{00000000-0005-0000-0000-000088010000}"/>
    <cellStyle name="_CS&amp;N NBM - Cost centre and Org charts - AUGUST 2002_Reporting Valeur_Mobile_2010_10_ROW" xfId="25697" xr:uid="{00000000-0005-0000-0000-000089010000}"/>
    <cellStyle name="_CS&amp;N NBM - Cost centre and Org charts - AUGUST 2002_Reporting Valeur_Mobile_2010_10_ROW ARPU" xfId="25698" xr:uid="{00000000-0005-0000-0000-00008A010000}"/>
    <cellStyle name="_CS&amp;N NBM - Cost centre and Org charts - AUGUST 2002_ROW" xfId="25699" xr:uid="{00000000-0005-0000-0000-00008B010000}"/>
    <cellStyle name="_CS&amp;N NBM - Cost centre and Org charts - AUGUST 2002_ROW_1" xfId="25700" xr:uid="{00000000-0005-0000-0000-00008C010000}"/>
    <cellStyle name="_CS&amp;N NBM - Cost centre and Org charts - AUGUST 2002_ROW_1_Group" xfId="25701" xr:uid="{00000000-0005-0000-0000-00008D010000}"/>
    <cellStyle name="_CS&amp;N NBM - Cost centre and Org charts - AUGUST 2002_ROW_1_ROW ARPU" xfId="25702" xr:uid="{00000000-0005-0000-0000-00008E010000}"/>
    <cellStyle name="_CS&amp;N NBM - Cost centre and Org charts - AUGUST 2002_ROW_Group" xfId="25703" xr:uid="{00000000-0005-0000-0000-00008F010000}"/>
    <cellStyle name="_CS&amp;N NBM - Cost centre and Org charts - AUGUST 2002_ROW_ROW ARPU" xfId="25704" xr:uid="{00000000-0005-0000-0000-000090010000}"/>
    <cellStyle name="_CS&amp;N NBM - Cost centre and Org charts - AUGUST 2002_Sheet1" xfId="25705" xr:uid="{00000000-0005-0000-0000-000091010000}"/>
    <cellStyle name="_CS&amp;N NBM - Cost centre and Org charts - AUGUST 2002_TMUK 0310" xfId="25706" xr:uid="{00000000-0005-0000-0000-000092010000}"/>
    <cellStyle name="_CS&amp;N NBM - Cost centre and Org charts - AUGUST 2002_TMUK 0310 Required Format" xfId="25707" xr:uid="{00000000-0005-0000-0000-000093010000}"/>
    <cellStyle name="_CS&amp;N NBM - Cost centre and Org charts - AUGUST 2002_TMUK 2010 Actual" xfId="25708" xr:uid="{00000000-0005-0000-0000-000094010000}"/>
    <cellStyle name="_CS&amp;N NBM - Cost centre and Org charts - AUGUST 2002_TMUK 2011 Budget" xfId="25709" xr:uid="{00000000-0005-0000-0000-000095010000}"/>
    <cellStyle name="_CS&amp;N NBM - Cost centre and Org charts - AUGUST 2002_TMUK BUP" xfId="25710" xr:uid="{00000000-0005-0000-0000-000096010000}"/>
    <cellStyle name="_CS&amp;N NBM - Cost centre and Org charts - AUGUST 2002_TP Cash April month end consolidation parent v4" xfId="25711" xr:uid="{00000000-0005-0000-0000-000097010000}"/>
    <cellStyle name="_CS&amp;N NBM - Cost centre and Org charts - AUGUST 2002_TP Cash April month end consolidation parent v4_Capex 2011act" xfId="25712" xr:uid="{00000000-0005-0000-0000-000098010000}"/>
    <cellStyle name="_CS&amp;N NBM - Cost centre and Org charts - AUGUST 2002_WD9 Cash" xfId="25713" xr:uid="{00000000-0005-0000-0000-000099010000}"/>
    <cellStyle name="_CS&amp;N NBM - Cost centre and Org charts - AUGUST 2002_WD9 Cash_Capex 2011act" xfId="25714" xr:uid="{00000000-0005-0000-0000-00009A010000}"/>
    <cellStyle name="_Currency" xfId="58" xr:uid="{00000000-0005-0000-0000-00009B010000}"/>
    <cellStyle name="_Currency_3G Models" xfId="59" xr:uid="{00000000-0005-0000-0000-00009C010000}"/>
    <cellStyle name="_Currency_Belgacom" xfId="60" xr:uid="{00000000-0005-0000-0000-00009D010000}"/>
    <cellStyle name="_Currency_Belgacom 310804" xfId="61" xr:uid="{00000000-0005-0000-0000-00009E010000}"/>
    <cellStyle name="_Currency_BLS" xfId="62" xr:uid="{00000000-0005-0000-0000-00009F010000}"/>
    <cellStyle name="_Currency_bls roic" xfId="63" xr:uid="{00000000-0005-0000-0000-0000A0010000}"/>
    <cellStyle name="_Currency_Book1" xfId="64" xr:uid="{00000000-0005-0000-0000-0000A1010000}"/>
    <cellStyle name="_Currency_Book1_3G Models" xfId="65" xr:uid="{00000000-0005-0000-0000-0000A2010000}"/>
    <cellStyle name="_Currency_Book1_FT-6June2001" xfId="66" xr:uid="{00000000-0005-0000-0000-0000A3010000}"/>
    <cellStyle name="_Currency_Book1_Jazztel model 16DP3-Exhibits" xfId="67" xr:uid="{00000000-0005-0000-0000-0000A4010000}"/>
    <cellStyle name="_Currency_Book1_Jazztel model 16DP3-Exhibits_3G Models" xfId="68" xr:uid="{00000000-0005-0000-0000-0000A5010000}"/>
    <cellStyle name="_Currency_Book1_Jazztel model 16DP3-Exhibits_Orange-Mar01" xfId="69" xr:uid="{00000000-0005-0000-0000-0000A6010000}"/>
    <cellStyle name="_Currency_Book1_Jazztel model 16DP3-Exhibits_Orange-Mar01_Processed.Processed.Classeur1" xfId="17732" xr:uid="{00000000-0005-0000-0000-0000A7010000}"/>
    <cellStyle name="_Currency_Book1_Jazztel model 16DP3-Exhibits_Orange-Mar01_Processed.Processed.Classeur1_France financials" xfId="23334" xr:uid="{00000000-0005-0000-0000-0000A8010000}"/>
    <cellStyle name="_Currency_Book1_Jazztel model 16DP3-Exhibits_Orange-Mar01_Processed.Processed.Classeur1_Group - financial KPIs" xfId="21590" xr:uid="{00000000-0005-0000-0000-0000A9010000}"/>
    <cellStyle name="_Currency_Book1_Jazztel model 16DP3-Exhibits_Orange-May01" xfId="70" xr:uid="{00000000-0005-0000-0000-0000AA010000}"/>
    <cellStyle name="_Currency_Book1_Jazztel model 16DP3-Exhibits_Orange-May01_FT-6June2001" xfId="71" xr:uid="{00000000-0005-0000-0000-0000AB010000}"/>
    <cellStyle name="_Currency_Book1_Jazztel model 16DP3-Exhibits_Orange-May01_Telefonica Moviles" xfId="72" xr:uid="{00000000-0005-0000-0000-0000AC010000}"/>
    <cellStyle name="_Currency_Book1_Jazztel model 16DP3-Exhibits_T_MOBIL2" xfId="73" xr:uid="{00000000-0005-0000-0000-0000AD010000}"/>
    <cellStyle name="_Currency_Book1_Jazztel model 16DP3-Exhibits_T_MOBIL2_Orange-May01" xfId="74" xr:uid="{00000000-0005-0000-0000-0000AE010000}"/>
    <cellStyle name="_Currency_Book1_Jazztel model 16DP3-Exhibits_TelenorInitiation-11Jan01" xfId="75" xr:uid="{00000000-0005-0000-0000-0000AF010000}"/>
    <cellStyle name="_Currency_Book1_Jazztel model 16DP3-Exhibits_TelenorWIPFeb01" xfId="76" xr:uid="{00000000-0005-0000-0000-0000B0010000}"/>
    <cellStyle name="_Currency_Book1_Jazztel model 18DP-exhibits" xfId="77" xr:uid="{00000000-0005-0000-0000-0000B1010000}"/>
    <cellStyle name="_Currency_Book1_Jazztel model 18DP-exhibits_3G Models" xfId="78" xr:uid="{00000000-0005-0000-0000-0000B2010000}"/>
    <cellStyle name="_Currency_Book1_Orange-May01" xfId="79" xr:uid="{00000000-0005-0000-0000-0000B3010000}"/>
    <cellStyle name="_Currency_Book1_Telefonica Moviles" xfId="80" xr:uid="{00000000-0005-0000-0000-0000B4010000}"/>
    <cellStyle name="_Currency_Book2" xfId="81" xr:uid="{00000000-0005-0000-0000-0000B5010000}"/>
    <cellStyle name="_Currency_Book2_3G Models" xfId="82" xr:uid="{00000000-0005-0000-0000-0000B6010000}"/>
    <cellStyle name="_Currency_Book2_FT-6June2001" xfId="83" xr:uid="{00000000-0005-0000-0000-0000B7010000}"/>
    <cellStyle name="_Currency_Book2_Jazztel model 16DP3-Exhibits" xfId="84" xr:uid="{00000000-0005-0000-0000-0000B8010000}"/>
    <cellStyle name="_Currency_Book2_Jazztel model 16DP3-Exhibits_3G Models" xfId="85" xr:uid="{00000000-0005-0000-0000-0000B9010000}"/>
    <cellStyle name="_Currency_Book2_Jazztel model 16DP3-Exhibits_Orange-Mar01" xfId="86" xr:uid="{00000000-0005-0000-0000-0000BA010000}"/>
    <cellStyle name="_Currency_Book2_Jazztel model 16DP3-Exhibits_Orange-May01" xfId="87" xr:uid="{00000000-0005-0000-0000-0000BB010000}"/>
    <cellStyle name="_Currency_Book2_Jazztel model 16DP3-Exhibits_Orange-May01_FT-6June2001" xfId="88" xr:uid="{00000000-0005-0000-0000-0000BC010000}"/>
    <cellStyle name="_Currency_Book2_Jazztel model 16DP3-Exhibits_Orange-May01_Telefonica Moviles" xfId="89" xr:uid="{00000000-0005-0000-0000-0000BD010000}"/>
    <cellStyle name="_Currency_Book2_Jazztel model 16DP3-Exhibits_T_MOBIL2" xfId="90" xr:uid="{00000000-0005-0000-0000-0000BE010000}"/>
    <cellStyle name="_Currency_Book2_Jazztel model 16DP3-Exhibits_T_MOBIL2_Orange-May01" xfId="91" xr:uid="{00000000-0005-0000-0000-0000BF010000}"/>
    <cellStyle name="_Currency_Book2_Jazztel model 16DP3-Exhibits_TelenorInitiation-11Jan01" xfId="92" xr:uid="{00000000-0005-0000-0000-0000C0010000}"/>
    <cellStyle name="_Currency_Book2_Jazztel model 16DP3-Exhibits_TelenorWIPFeb01" xfId="93" xr:uid="{00000000-0005-0000-0000-0000C1010000}"/>
    <cellStyle name="_Currency_Book2_Jazztel model 18DP-exhibits" xfId="94" xr:uid="{00000000-0005-0000-0000-0000C2010000}"/>
    <cellStyle name="_Currency_Book2_Jazztel model 18DP-exhibits_3G Models" xfId="95" xr:uid="{00000000-0005-0000-0000-0000C3010000}"/>
    <cellStyle name="_Currency_Book2_Orange-May01" xfId="96" xr:uid="{00000000-0005-0000-0000-0000C4010000}"/>
    <cellStyle name="_Currency_Book2_Telefonica Moviles" xfId="97" xr:uid="{00000000-0005-0000-0000-0000C5010000}"/>
    <cellStyle name="_Currency_Book4" xfId="98" xr:uid="{00000000-0005-0000-0000-0000C6010000}"/>
    <cellStyle name="_Currency_FT-6June2001" xfId="99" xr:uid="{00000000-0005-0000-0000-0000C7010000}"/>
    <cellStyle name="_Currency_Jazztel model 15-exhibits" xfId="100" xr:uid="{00000000-0005-0000-0000-0000C8010000}"/>
    <cellStyle name="_Currency_Jazztel model 15-exhibits bis" xfId="101" xr:uid="{00000000-0005-0000-0000-0000C9010000}"/>
    <cellStyle name="_Currency_Jazztel model 15-exhibits bis_3G Models" xfId="102" xr:uid="{00000000-0005-0000-0000-0000CA010000}"/>
    <cellStyle name="_Currency_Jazztel model 15-exhibits bis_Orange-Mar01" xfId="103" xr:uid="{00000000-0005-0000-0000-0000CB010000}"/>
    <cellStyle name="_Currency_Jazztel model 15-exhibits bis_Orange-May01" xfId="104" xr:uid="{00000000-0005-0000-0000-0000CC010000}"/>
    <cellStyle name="_Currency_Jazztel model 15-exhibits bis_Orange-May01_FT-6June2001" xfId="105" xr:uid="{00000000-0005-0000-0000-0000CD010000}"/>
    <cellStyle name="_Currency_Jazztel model 15-exhibits bis_Orange-May01_Telefonica Moviles" xfId="106" xr:uid="{00000000-0005-0000-0000-0000CE010000}"/>
    <cellStyle name="_Currency_Jazztel model 15-exhibits bis_T_MOBIL2" xfId="107" xr:uid="{00000000-0005-0000-0000-0000CF010000}"/>
    <cellStyle name="_Currency_Jazztel model 15-exhibits bis_T_MOBIL2_Orange-May01" xfId="108" xr:uid="{00000000-0005-0000-0000-0000D0010000}"/>
    <cellStyle name="_Currency_Jazztel model 15-exhibits bis_TelenorInitiation-11Jan01" xfId="109" xr:uid="{00000000-0005-0000-0000-0000D1010000}"/>
    <cellStyle name="_Currency_Jazztel model 15-exhibits bis_TelenorWIPFeb01" xfId="110" xr:uid="{00000000-0005-0000-0000-0000D2010000}"/>
    <cellStyle name="_Currency_Jazztel model 15-exhibits_3G Models" xfId="111" xr:uid="{00000000-0005-0000-0000-0000D3010000}"/>
    <cellStyle name="_Currency_Jazztel model 15-exhibits_FT-6June2001" xfId="112" xr:uid="{00000000-0005-0000-0000-0000D4010000}"/>
    <cellStyle name="_Currency_Jazztel model 15-exhibits_Jazztel model 16DP3-Exhibits" xfId="113" xr:uid="{00000000-0005-0000-0000-0000D5010000}"/>
    <cellStyle name="_Currency_Jazztel model 15-exhibits_Jazztel model 16DP3-Exhibits_3G Models" xfId="114" xr:uid="{00000000-0005-0000-0000-0000D6010000}"/>
    <cellStyle name="_Currency_Jazztel model 15-exhibits_Jazztel model 16DP3-Exhibits_Orange-Mar01" xfId="115" xr:uid="{00000000-0005-0000-0000-0000D7010000}"/>
    <cellStyle name="_Currency_Jazztel model 15-exhibits_Jazztel model 16DP3-Exhibits_Orange-May01" xfId="116" xr:uid="{00000000-0005-0000-0000-0000D8010000}"/>
    <cellStyle name="_Currency_Jazztel model 15-exhibits_Jazztel model 16DP3-Exhibits_Orange-May01_FT-6June2001" xfId="117" xr:uid="{00000000-0005-0000-0000-0000D9010000}"/>
    <cellStyle name="_Currency_Jazztel model 15-exhibits_Jazztel model 16DP3-Exhibits_Orange-May01_Telefonica Moviles" xfId="118" xr:uid="{00000000-0005-0000-0000-0000DA010000}"/>
    <cellStyle name="_Currency_Jazztel model 15-exhibits_Jazztel model 16DP3-Exhibits_T_MOBIL2" xfId="119" xr:uid="{00000000-0005-0000-0000-0000DB010000}"/>
    <cellStyle name="_Currency_Jazztel model 15-exhibits_Jazztel model 16DP3-Exhibits_T_MOBIL2_Orange-May01" xfId="120" xr:uid="{00000000-0005-0000-0000-0000DC010000}"/>
    <cellStyle name="_Currency_Jazztel model 15-exhibits_Jazztel model 16DP3-Exhibits_TelenorInitiation-11Jan01" xfId="121" xr:uid="{00000000-0005-0000-0000-0000DD010000}"/>
    <cellStyle name="_Currency_Jazztel model 15-exhibits_Jazztel model 16DP3-Exhibits_TelenorWIPFeb01" xfId="122" xr:uid="{00000000-0005-0000-0000-0000DE010000}"/>
    <cellStyle name="_Currency_Jazztel model 15-exhibits_Jazztel model 18DP-exhibits" xfId="123" xr:uid="{00000000-0005-0000-0000-0000DF010000}"/>
    <cellStyle name="_Currency_Jazztel model 15-exhibits_Jazztel model 18DP-exhibits_3G Models" xfId="124" xr:uid="{00000000-0005-0000-0000-0000E0010000}"/>
    <cellStyle name="_Currency_Jazztel model 15-exhibits_Orange-May01" xfId="125" xr:uid="{00000000-0005-0000-0000-0000E1010000}"/>
    <cellStyle name="_Currency_Jazztel model 15-exhibits_Telefonica Moviles" xfId="126" xr:uid="{00000000-0005-0000-0000-0000E2010000}"/>
    <cellStyle name="_Currency_Jazztel model 15-exhibits-Friso2" xfId="127" xr:uid="{00000000-0005-0000-0000-0000E3010000}"/>
    <cellStyle name="_Currency_Jazztel model 15-exhibits-Friso2_3G Models" xfId="128" xr:uid="{00000000-0005-0000-0000-0000E4010000}"/>
    <cellStyle name="_Currency_Jazztel model 15-exhibits-Friso2_FT-6June2001" xfId="129" xr:uid="{00000000-0005-0000-0000-0000E5010000}"/>
    <cellStyle name="_Currency_Jazztel model 15-exhibits-Friso2_Jazztel model 16DP3-Exhibits" xfId="130" xr:uid="{00000000-0005-0000-0000-0000E6010000}"/>
    <cellStyle name="_Currency_Jazztel model 15-exhibits-Friso2_Jazztel model 16DP3-Exhibits_3G Models" xfId="131" xr:uid="{00000000-0005-0000-0000-0000E7010000}"/>
    <cellStyle name="_Currency_Jazztel model 15-exhibits-Friso2_Jazztel model 16DP3-Exhibits_Orange-Mar01" xfId="132" xr:uid="{00000000-0005-0000-0000-0000E8010000}"/>
    <cellStyle name="_Currency_Jazztel model 15-exhibits-Friso2_Jazztel model 16DP3-Exhibits_Orange-May01" xfId="133" xr:uid="{00000000-0005-0000-0000-0000E9010000}"/>
    <cellStyle name="_Currency_Jazztel model 15-exhibits-Friso2_Jazztel model 16DP3-Exhibits_Orange-May01_FT-6June2001" xfId="134" xr:uid="{00000000-0005-0000-0000-0000EA010000}"/>
    <cellStyle name="_Currency_Jazztel model 15-exhibits-Friso2_Jazztel model 16DP3-Exhibits_Orange-May01_Telefonica Moviles" xfId="135" xr:uid="{00000000-0005-0000-0000-0000EB010000}"/>
    <cellStyle name="_Currency_Jazztel model 15-exhibits-Friso2_Jazztel model 16DP3-Exhibits_T_MOBIL2" xfId="136" xr:uid="{00000000-0005-0000-0000-0000EC010000}"/>
    <cellStyle name="_Currency_Jazztel model 15-exhibits-Friso2_Jazztel model 16DP3-Exhibits_T_MOBIL2_Orange-May01" xfId="137" xr:uid="{00000000-0005-0000-0000-0000ED010000}"/>
    <cellStyle name="_Currency_Jazztel model 15-exhibits-Friso2_Jazztel model 16DP3-Exhibits_TelenorInitiation-11Jan01" xfId="138" xr:uid="{00000000-0005-0000-0000-0000EE010000}"/>
    <cellStyle name="_Currency_Jazztel model 15-exhibits-Friso2_Jazztel model 16DP3-Exhibits_TelenorWIPFeb01" xfId="139" xr:uid="{00000000-0005-0000-0000-0000EF010000}"/>
    <cellStyle name="_Currency_Jazztel model 15-exhibits-Friso2_Jazztel model 18DP-exhibits" xfId="140" xr:uid="{00000000-0005-0000-0000-0000F0010000}"/>
    <cellStyle name="_Currency_Jazztel model 15-exhibits-Friso2_Jazztel model 18DP-exhibits_3G Models" xfId="141" xr:uid="{00000000-0005-0000-0000-0000F1010000}"/>
    <cellStyle name="_Currency_Jazztel model 15-exhibits-Friso2_Orange-May01" xfId="142" xr:uid="{00000000-0005-0000-0000-0000F2010000}"/>
    <cellStyle name="_Currency_Jazztel model 15-exhibits-Friso2_Telefonica Moviles" xfId="143" xr:uid="{00000000-0005-0000-0000-0000F3010000}"/>
    <cellStyle name="_Currency_Orange-Mar01" xfId="144" xr:uid="{00000000-0005-0000-0000-0000F4010000}"/>
    <cellStyle name="_Currency_Orange-May01" xfId="145" xr:uid="{00000000-0005-0000-0000-0000F5010000}"/>
    <cellStyle name="_Currency_Portugal Telecom" xfId="146" xr:uid="{00000000-0005-0000-0000-0000F6010000}"/>
    <cellStyle name="_Currency_Swisscom" xfId="147" xr:uid="{00000000-0005-0000-0000-0000F7010000}"/>
    <cellStyle name="_Currency_Swisscom_Orange - Market France KPIs" xfId="54847" xr:uid="{00000000-0005-0000-0000-0000F8010000}"/>
    <cellStyle name="_Currency_TDC" xfId="148" xr:uid="{00000000-0005-0000-0000-0000F9010000}"/>
    <cellStyle name="_Currency_TDC_Orange - Market France KPIs" xfId="54848" xr:uid="{00000000-0005-0000-0000-0000FA010000}"/>
    <cellStyle name="_Currency_Tele Danmark" xfId="149" xr:uid="{00000000-0005-0000-0000-0000FB010000}"/>
    <cellStyle name="_Currency_Tele Danmark_Nordic Report" xfId="150" xr:uid="{00000000-0005-0000-0000-0000FC010000}"/>
    <cellStyle name="_Currency_telefonica" xfId="151" xr:uid="{00000000-0005-0000-0000-0000FD010000}"/>
    <cellStyle name="_Currency_Telefonica Moviles" xfId="152" xr:uid="{00000000-0005-0000-0000-0000FE010000}"/>
    <cellStyle name="_Currency_telefonica_Orange - Market France KPIs" xfId="54849" xr:uid="{00000000-0005-0000-0000-0000FF010000}"/>
    <cellStyle name="_Currency_TelenorInitiation-11Jan01" xfId="153" xr:uid="{00000000-0005-0000-0000-000000020000}"/>
    <cellStyle name="_Currency_TelenorWIPFeb01" xfId="154" xr:uid="{00000000-0005-0000-0000-000001020000}"/>
    <cellStyle name="_Currency_TeliaSonera JMR" xfId="155" xr:uid="{00000000-0005-0000-0000-000002020000}"/>
    <cellStyle name="_Currency_TEM.MC-Data" xfId="156" xr:uid="{00000000-0005-0000-0000-000003020000}"/>
    <cellStyle name="_Currency_t-mobile Sep 2003" xfId="157" xr:uid="{00000000-0005-0000-0000-000004020000}"/>
    <cellStyle name="_CurrencySpace" xfId="158" xr:uid="{00000000-0005-0000-0000-000005020000}"/>
    <cellStyle name="_CurrencySpace_bls roic" xfId="159" xr:uid="{00000000-0005-0000-0000-000006020000}"/>
    <cellStyle name="_CurrencySpace_t-mobile Sep 2003" xfId="160" xr:uid="{00000000-0005-0000-0000-000007020000}"/>
    <cellStyle name="_Dashboard Excel" xfId="25715" xr:uid="{00000000-0005-0000-0000-000008020000}"/>
    <cellStyle name="_DATA KPI Home-EUR" xfId="4299" xr:uid="{00000000-0005-0000-0000-000009020000}"/>
    <cellStyle name="_DATA KPI Personal" xfId="17640" xr:uid="{00000000-0005-0000-0000-00000A020000}"/>
    <cellStyle name="_Doc 5 NSFPReviewTemp for PPT Empty" xfId="161" xr:uid="{00000000-0005-0000-0000-00000B020000}"/>
    <cellStyle name="_Dollar" xfId="162" xr:uid="{00000000-0005-0000-0000-00000C020000}"/>
    <cellStyle name="_Dollar_3G Models" xfId="163" xr:uid="{00000000-0005-0000-0000-00000D020000}"/>
    <cellStyle name="_Dollar_FT-6June2001" xfId="164" xr:uid="{00000000-0005-0000-0000-00000E020000}"/>
    <cellStyle name="_Dollar_Jazztel model 16DP3-Exhibits" xfId="165" xr:uid="{00000000-0005-0000-0000-00000F020000}"/>
    <cellStyle name="_Dollar_Jazztel model 16DP3-Exhibits_3G Models" xfId="166" xr:uid="{00000000-0005-0000-0000-000010020000}"/>
    <cellStyle name="_Dollar_Jazztel model 16DP3-Exhibits_FT-6June2001" xfId="167" xr:uid="{00000000-0005-0000-0000-000011020000}"/>
    <cellStyle name="_Dollar_Jazztel model 16DP3-Exhibits_FT-6June2001_1" xfId="168" xr:uid="{00000000-0005-0000-0000-000012020000}"/>
    <cellStyle name="_Dollar_Jazztel model 16DP3-Exhibits_FT-6June2001_1_Telefonica Moviles" xfId="169" xr:uid="{00000000-0005-0000-0000-000013020000}"/>
    <cellStyle name="_Dollar_Jazztel model 18DP-exhibits" xfId="170" xr:uid="{00000000-0005-0000-0000-000014020000}"/>
    <cellStyle name="_Dollar_Jazztel model 18DP-exhibits_3G Models" xfId="171" xr:uid="{00000000-0005-0000-0000-000015020000}"/>
    <cellStyle name="_Dollar_Jazztel model 18DP-exhibits_Orange-Mar01" xfId="172" xr:uid="{00000000-0005-0000-0000-000016020000}"/>
    <cellStyle name="_Dollar_Jazztel model 18DP-exhibits_Orange-May01" xfId="173" xr:uid="{00000000-0005-0000-0000-000017020000}"/>
    <cellStyle name="_Dollar_Jazztel model 18DP-exhibits_T_MOBIL2" xfId="174" xr:uid="{00000000-0005-0000-0000-000018020000}"/>
    <cellStyle name="_Dollar_Jazztel model 18DP-exhibits_T_MOBIL2_FT-6June2001" xfId="175" xr:uid="{00000000-0005-0000-0000-000019020000}"/>
    <cellStyle name="_Dollar_Jazztel model 18DP-exhibits_T_MOBIL2_Orange-May01" xfId="176" xr:uid="{00000000-0005-0000-0000-00001A020000}"/>
    <cellStyle name="_Dollar_Jazztel model 18DP-exhibits_T_MOBIL2_Orange-May01_Telefonica Moviles" xfId="177" xr:uid="{00000000-0005-0000-0000-00001B020000}"/>
    <cellStyle name="_Dollar_Jazztel model 18DP-exhibits_T_MOBIL2_Orange-May01_Telefonica Moviles_1" xfId="178" xr:uid="{00000000-0005-0000-0000-00001C020000}"/>
    <cellStyle name="_Dollar_Jazztel model 18DP-exhibits_T_MOBIL2_Telefonica Moviles" xfId="179" xr:uid="{00000000-0005-0000-0000-00001D020000}"/>
    <cellStyle name="_Dollar_Jazztel model 18DP-exhibits_TelenorInitiation-11Jan01" xfId="180" xr:uid="{00000000-0005-0000-0000-00001E020000}"/>
    <cellStyle name="_Dollar_Jazztel model 18DP-exhibits_TelenorWIPFeb01" xfId="181" xr:uid="{00000000-0005-0000-0000-00001F020000}"/>
    <cellStyle name="_Dollar_Orange-May01" xfId="182" xr:uid="{00000000-0005-0000-0000-000020020000}"/>
    <cellStyle name="_Dollar_Telefonica Moviles" xfId="183" xr:uid="{00000000-0005-0000-0000-000021020000}"/>
    <cellStyle name="_DRI - 4Q08-FT-KPIs" xfId="184" xr:uid="{00000000-0005-0000-0000-000022020000}"/>
    <cellStyle name="_DT Notes" xfId="25716" xr:uid="{00000000-0005-0000-0000-000023020000}"/>
    <cellStyle name="_DT Notes_EE_CoA_BS - mapped V4" xfId="25717" xr:uid="{00000000-0005-0000-0000-000024020000}"/>
    <cellStyle name="_Duro Felguera2008" xfId="185" xr:uid="{00000000-0005-0000-0000-000025020000}"/>
    <cellStyle name="_ECS Revenue Feb'06 V5" xfId="54850" xr:uid="{00000000-0005-0000-0000-000026020000}"/>
    <cellStyle name="_EE sept parent slide v7 (2)" xfId="25718" xr:uid="{00000000-0005-0000-0000-000027020000}"/>
    <cellStyle name="_EE_CoA_BS - mapped V4" xfId="25719" xr:uid="{00000000-0005-0000-0000-000028020000}"/>
    <cellStyle name="_EGS revenue report Dec YTD (RFC2) 120105" xfId="186" xr:uid="{00000000-0005-0000-0000-000029020000}"/>
    <cellStyle name="_EGS revenue report Dec YTD (RFC2) 120105_Fixed line KPI s" xfId="4301" xr:uid="{00000000-0005-0000-0000-00002A020000}"/>
    <cellStyle name="_EGS revenue report Dec YTD (RFC2) 120105_France financials" xfId="23335" xr:uid="{00000000-0005-0000-0000-00002B020000}"/>
    <cellStyle name="_EGS revenue report Dec YTD (RFC2) 120105_France KPIs" xfId="4300" xr:uid="{00000000-0005-0000-0000-00002C020000}"/>
    <cellStyle name="_EGS revenue report Dec YTD (RFC2) 120105_France KPIs 2" xfId="13926" xr:uid="{00000000-0005-0000-0000-00002D020000}"/>
    <cellStyle name="_EGS revenue report Dec YTD (RFC2) 120105_France KPIs_1" xfId="11765" xr:uid="{00000000-0005-0000-0000-00002E020000}"/>
    <cellStyle name="_EGS revenue report Dec YTD (RFC2) 120105_Group - financial KPIs" xfId="21591" xr:uid="{00000000-0005-0000-0000-00002F020000}"/>
    <cellStyle name="_EGS revenue report Dec YTD (RFC2) 120105_H1 12 retraité (SOC)" xfId="15774" xr:uid="{00000000-0005-0000-0000-000030020000}"/>
    <cellStyle name="_EGS revenue report Dec YTD (RFC2) 120105_M2M+ MVNO" xfId="4302" xr:uid="{00000000-0005-0000-0000-000031020000}"/>
    <cellStyle name="_EGS revenue report Dec YTD (RFC2) 120105_ROW" xfId="25720" xr:uid="{00000000-0005-0000-0000-000032020000}"/>
    <cellStyle name="_EGS revenue report Dec YTD (RFC2) 120105_ROW_Group" xfId="25721" xr:uid="{00000000-0005-0000-0000-000033020000}"/>
    <cellStyle name="_EGS revenue report Dec YTD (RFC2) 120105_ROW_ROW ARPU" xfId="25722" xr:uid="{00000000-0005-0000-0000-000034020000}"/>
    <cellStyle name="_EGS revenue report Dec YTD (RFC2) 120105_Spain KPIs" xfId="6294" xr:uid="{00000000-0005-0000-0000-000035020000}"/>
    <cellStyle name="_EGS revenue report Dec YTD (RFC2) 120105_Spain KPIs 2" xfId="15704" xr:uid="{00000000-0005-0000-0000-000036020000}"/>
    <cellStyle name="_Enterprise" xfId="187" xr:uid="{00000000-0005-0000-0000-000037020000}"/>
    <cellStyle name="_Equant_PFA_Budget__11_20_2008" xfId="13902" xr:uid="{00000000-0005-0000-0000-000038020000}"/>
    <cellStyle name="_Euro" xfId="188" xr:uid="{00000000-0005-0000-0000-000039020000}"/>
    <cellStyle name="_Exchange Forecasts user (Master) updating" xfId="25723" xr:uid="{00000000-0005-0000-0000-00003A020000}"/>
    <cellStyle name="_Exchange Forecasts user (Master) updating_EE_CoA_BS - mapped V4" xfId="25724" xr:uid="{00000000-0005-0000-0000-00003B020000}"/>
    <cellStyle name="_ExecutionNoble" xfId="189" xr:uid="{00000000-0005-0000-0000-00003C020000}"/>
    <cellStyle name="_Feb 09 OCF call slide - xx0309" xfId="25725" xr:uid="{00000000-0005-0000-0000-00003D020000}"/>
    <cellStyle name="_February Monthly High Level Reforecast v1" xfId="25726" xr:uid="{00000000-0005-0000-0000-00003E020000}"/>
    <cellStyle name="_FLASH TEMPLATES - DIRECTORATE FORMAT 0608" xfId="25727" xr:uid="{00000000-0005-0000-0000-00003F020000}"/>
    <cellStyle name="_Flash update 26-06-07 " xfId="25728" xr:uid="{00000000-0005-0000-0000-000040020000}"/>
    <cellStyle name="_Forecast Model v 1.4" xfId="25729" xr:uid="{00000000-0005-0000-0000-000041020000}"/>
    <cellStyle name="_Forecasts" xfId="25730" xr:uid="{00000000-0005-0000-0000-000042020000}"/>
    <cellStyle name="_France KPIs" xfId="190" xr:uid="{00000000-0005-0000-0000-000043020000}"/>
    <cellStyle name="_FT 3Q09 KPI" xfId="191" xr:uid="{00000000-0005-0000-0000-000044020000}"/>
    <cellStyle name="_FT Reporting for JV assessment" xfId="25731" xr:uid="{00000000-0005-0000-0000-000045020000}"/>
    <cellStyle name="_FT(Drakkar)" xfId="192" xr:uid="{00000000-0005-0000-0000-000046020000}"/>
    <cellStyle name="_FTUK Jun 2007 £" xfId="25732" xr:uid="{00000000-0005-0000-0000-000047020000}"/>
    <cellStyle name="_FX Rates (Budget Rates)" xfId="17552" xr:uid="{00000000-0005-0000-0000-000048020000}"/>
    <cellStyle name="_FX Rates (Jan 06 Load)" xfId="19657" xr:uid="{00000000-0005-0000-0000-000049020000}"/>
    <cellStyle name="_FX Rates (Pr Yr Rates)" xfId="17683" xr:uid="{00000000-0005-0000-0000-00004A020000}"/>
    <cellStyle name="_FX_Equant" xfId="13838" xr:uid="{00000000-0005-0000-0000-00004B020000}"/>
    <cellStyle name="_GetCA Com Fi 2012 v 16-03-2012" xfId="54851" xr:uid="{00000000-0005-0000-0000-00004C020000}"/>
    <cellStyle name="_GetCA Pays-Sect 2010-Q1 Soc" xfId="4303" xr:uid="{00000000-0005-0000-0000-00004D020000}"/>
    <cellStyle name="_GetCA Pays-Sect 2010-Q1 Soc 2" xfId="13927" xr:uid="{00000000-0005-0000-0000-00004E020000}"/>
    <cellStyle name="_GetCA Seg 2009-Q4 Soc" xfId="4304" xr:uid="{00000000-0005-0000-0000-00004F020000}"/>
    <cellStyle name="_GetCA Seg 2011-Q2" xfId="54852" xr:uid="{00000000-0005-0000-0000-000050020000}"/>
    <cellStyle name="_GFI - Budget09" xfId="17733" xr:uid="{00000000-0005-0000-0000-000051020000}"/>
    <cellStyle name="_GFI - Budget09_France financials" xfId="23336" xr:uid="{00000000-0005-0000-0000-000052020000}"/>
    <cellStyle name="_GFI - Budget09_Group - financial KPIs" xfId="21592" xr:uid="{00000000-0005-0000-0000-000053020000}"/>
    <cellStyle name="_GFI - Budget09_v2 Content+OnLine" xfId="13903" xr:uid="{00000000-0005-0000-0000-000054020000}"/>
    <cellStyle name="_GFI - Budget09_v2 Content+OnLine Mag accts" xfId="13868" xr:uid="{00000000-0005-0000-0000-000055020000}"/>
    <cellStyle name="_GFI - Budget09_v2 Content+OnLine Mag accts_France financials" xfId="23338" xr:uid="{00000000-0005-0000-0000-000056020000}"/>
    <cellStyle name="_GFI - Budget09_v2 Content+OnLine Mag accts_Group - financial KPIs" xfId="21594" xr:uid="{00000000-0005-0000-0000-000057020000}"/>
    <cellStyle name="_GFI - Budget09_v2 Content+OnLine_France financials" xfId="23337" xr:uid="{00000000-0005-0000-0000-000058020000}"/>
    <cellStyle name="_GFI - Budget09_v2 Content+OnLine_Group - financial KPIs" xfId="21593" xr:uid="{00000000-0005-0000-0000-000059020000}"/>
    <cellStyle name="_GMC Bridge Charts" xfId="25733" xr:uid="{00000000-0005-0000-0000-00005A020000}"/>
    <cellStyle name="_GMC Business Review backup" xfId="25734" xr:uid="{00000000-0005-0000-0000-00005B020000}"/>
    <cellStyle name="_GMC Capex FT new" xfId="25735" xr:uid="{00000000-0005-0000-0000-00005C020000}"/>
    <cellStyle name="_Gross Margin Analysis" xfId="25736" xr:uid="{00000000-0005-0000-0000-00005D020000}"/>
    <cellStyle name="_Gross Margin Analysis July" xfId="25737" xr:uid="{00000000-0005-0000-0000-00005E020000}"/>
    <cellStyle name="_Group - comparable basis" xfId="193" xr:uid="{00000000-0005-0000-0000-00005F020000}"/>
    <cellStyle name="_Group - operational KPIs" xfId="194" xr:uid="{00000000-0005-0000-0000-000060020000}"/>
    <cellStyle name="_GS Equity Research Driver Comparison" xfId="25738" xr:uid="{00000000-0005-0000-0000-000061020000}"/>
    <cellStyle name="_GS Model of VSTR" xfId="25739" xr:uid="{00000000-0005-0000-0000-000062020000}"/>
    <cellStyle name="_Heading" xfId="195" xr:uid="{00000000-0005-0000-0000-000063020000}"/>
    <cellStyle name="_Heading_bls roic" xfId="196" xr:uid="{00000000-0005-0000-0000-000064020000}"/>
    <cellStyle name="_Heading_Broadband Comps" xfId="197" xr:uid="{00000000-0005-0000-0000-000065020000}"/>
    <cellStyle name="_Heading_Broadband Comps_Fixed line KPI s" xfId="4307" xr:uid="{00000000-0005-0000-0000-000066020000}"/>
    <cellStyle name="_Heading_Broadband Comps_France financials" xfId="23340" xr:uid="{00000000-0005-0000-0000-000067020000}"/>
    <cellStyle name="_Heading_Broadband Comps_France KPIs" xfId="4306" xr:uid="{00000000-0005-0000-0000-000068020000}"/>
    <cellStyle name="_Heading_Broadband Comps_France KPIs 2" xfId="13929" xr:uid="{00000000-0005-0000-0000-000069020000}"/>
    <cellStyle name="_Heading_Broadband Comps_France KPIs_1" xfId="11767" xr:uid="{00000000-0005-0000-0000-00006A020000}"/>
    <cellStyle name="_Heading_Broadband Comps_Group - financial KPIs" xfId="21596" xr:uid="{00000000-0005-0000-0000-00006B020000}"/>
    <cellStyle name="_Heading_Broadband Comps_H1 12 retraité (SOC)" xfId="17553" xr:uid="{00000000-0005-0000-0000-00006C020000}"/>
    <cellStyle name="_Heading_Broadband Comps_M2M+ MVNO" xfId="4308" xr:uid="{00000000-0005-0000-0000-00006D020000}"/>
    <cellStyle name="_Heading_Broadband Comps_ROW" xfId="25740" xr:uid="{00000000-0005-0000-0000-00006E020000}"/>
    <cellStyle name="_Heading_Broadband Comps_ROW_Group" xfId="25741" xr:uid="{00000000-0005-0000-0000-00006F020000}"/>
    <cellStyle name="_Heading_Broadband Comps_ROW_ROW ARPU" xfId="25742" xr:uid="{00000000-0005-0000-0000-000070020000}"/>
    <cellStyle name="_Heading_Broadband Comps_Spain KPIs" xfId="6296" xr:uid="{00000000-0005-0000-0000-000071020000}"/>
    <cellStyle name="_Heading_Broadband Comps_Spain KPIs 2" xfId="15706" xr:uid="{00000000-0005-0000-0000-000072020000}"/>
    <cellStyle name="_Heading_Fixed line KPI s" xfId="4309" xr:uid="{00000000-0005-0000-0000-000073020000}"/>
    <cellStyle name="_Heading_France financials" xfId="23339" xr:uid="{00000000-0005-0000-0000-000074020000}"/>
    <cellStyle name="_Heading_France KPIs" xfId="4305" xr:uid="{00000000-0005-0000-0000-000075020000}"/>
    <cellStyle name="_Heading_France KPIs 2" xfId="13928" xr:uid="{00000000-0005-0000-0000-000076020000}"/>
    <cellStyle name="_Heading_France KPIs_1" xfId="11766" xr:uid="{00000000-0005-0000-0000-000077020000}"/>
    <cellStyle name="_Heading_Group - financial KPIs" xfId="21595" xr:uid="{00000000-0005-0000-0000-000078020000}"/>
    <cellStyle name="_Heading_H1 12 retraité (SOC)" xfId="13999" xr:uid="{00000000-0005-0000-0000-000079020000}"/>
    <cellStyle name="_Heading_M2M+ MVNO" xfId="4310" xr:uid="{00000000-0005-0000-0000-00007A020000}"/>
    <cellStyle name="_Heading_MID tool - Q3F 2011 and Budget 2012 04102011" xfId="54853" xr:uid="{00000000-0005-0000-0000-00007B020000}"/>
    <cellStyle name="_Heading_Q" xfId="198" xr:uid="{00000000-0005-0000-0000-00007C020000}"/>
    <cellStyle name="_Heading_q - new guidance" xfId="199" xr:uid="{00000000-0005-0000-0000-00007D020000}"/>
    <cellStyle name="_Heading_q - new guidance_Fixed line KPI s" xfId="4313" xr:uid="{00000000-0005-0000-0000-00007E020000}"/>
    <cellStyle name="_Heading_q - new guidance_France financials" xfId="23342" xr:uid="{00000000-0005-0000-0000-00007F020000}"/>
    <cellStyle name="_Heading_q - new guidance_France KPIs" xfId="4312" xr:uid="{00000000-0005-0000-0000-000080020000}"/>
    <cellStyle name="_Heading_q - new guidance_France KPIs 2" xfId="13931" xr:uid="{00000000-0005-0000-0000-000081020000}"/>
    <cellStyle name="_Heading_q - new guidance_France KPIs_1" xfId="11769" xr:uid="{00000000-0005-0000-0000-000082020000}"/>
    <cellStyle name="_Heading_q - new guidance_Group - financial KPIs" xfId="21598" xr:uid="{00000000-0005-0000-0000-000083020000}"/>
    <cellStyle name="_Heading_q - new guidance_H1 12 retraité (SOC)" xfId="17509" xr:uid="{00000000-0005-0000-0000-000084020000}"/>
    <cellStyle name="_Heading_q - new guidance_M2M+ MVNO" xfId="4314" xr:uid="{00000000-0005-0000-0000-000085020000}"/>
    <cellStyle name="_Heading_q - new guidance_ROW" xfId="25743" xr:uid="{00000000-0005-0000-0000-000086020000}"/>
    <cellStyle name="_Heading_q - new guidance_ROW_Group" xfId="25744" xr:uid="{00000000-0005-0000-0000-000087020000}"/>
    <cellStyle name="_Heading_q - new guidance_ROW_ROW ARPU" xfId="25745" xr:uid="{00000000-0005-0000-0000-000088020000}"/>
    <cellStyle name="_Heading_q - new guidance_Spain KPIs" xfId="6298" xr:uid="{00000000-0005-0000-0000-000089020000}"/>
    <cellStyle name="_Heading_q - new guidance_Spain KPIs 2" xfId="15708" xr:uid="{00000000-0005-0000-0000-00008A020000}"/>
    <cellStyle name="_Heading_q - valuation" xfId="200" xr:uid="{00000000-0005-0000-0000-00008B020000}"/>
    <cellStyle name="_Heading_q - valuation_Fixed line KPI s" xfId="4316" xr:uid="{00000000-0005-0000-0000-00008C020000}"/>
    <cellStyle name="_Heading_q - valuation_France financials" xfId="23343" xr:uid="{00000000-0005-0000-0000-00008D020000}"/>
    <cellStyle name="_Heading_q - valuation_France KPIs" xfId="4315" xr:uid="{00000000-0005-0000-0000-00008E020000}"/>
    <cellStyle name="_Heading_q - valuation_France KPIs 2" xfId="13932" xr:uid="{00000000-0005-0000-0000-00008F020000}"/>
    <cellStyle name="_Heading_q - valuation_France KPIs_1" xfId="11770" xr:uid="{00000000-0005-0000-0000-000090020000}"/>
    <cellStyle name="_Heading_q - valuation_Group - financial KPIs" xfId="21599" xr:uid="{00000000-0005-0000-0000-000091020000}"/>
    <cellStyle name="_Heading_q - valuation_H1 12 retraité (SOC)" xfId="17684" xr:uid="{00000000-0005-0000-0000-000092020000}"/>
    <cellStyle name="_Heading_q - valuation_M2M+ MVNO" xfId="4317" xr:uid="{00000000-0005-0000-0000-000093020000}"/>
    <cellStyle name="_Heading_q - valuation_ROW" xfId="25746" xr:uid="{00000000-0005-0000-0000-000094020000}"/>
    <cellStyle name="_Heading_q - valuation_ROW_Group" xfId="25747" xr:uid="{00000000-0005-0000-0000-000095020000}"/>
    <cellStyle name="_Heading_q - valuation_ROW_ROW ARPU" xfId="25748" xr:uid="{00000000-0005-0000-0000-000096020000}"/>
    <cellStyle name="_Heading_q - valuation_Spain KPIs" xfId="6299" xr:uid="{00000000-0005-0000-0000-000097020000}"/>
    <cellStyle name="_Heading_q - valuation_Spain KPIs 2" xfId="15709" xr:uid="{00000000-0005-0000-0000-000098020000}"/>
    <cellStyle name="_Heading_Q_Fixed line KPI s" xfId="4318" xr:uid="{00000000-0005-0000-0000-000099020000}"/>
    <cellStyle name="_Heading_Q_France financials" xfId="23341" xr:uid="{00000000-0005-0000-0000-00009A020000}"/>
    <cellStyle name="_Heading_Q_France KPIs" xfId="4311" xr:uid="{00000000-0005-0000-0000-00009B020000}"/>
    <cellStyle name="_Heading_Q_France KPIs 2" xfId="13930" xr:uid="{00000000-0005-0000-0000-00009C020000}"/>
    <cellStyle name="_Heading_Q_France KPIs_1" xfId="11768" xr:uid="{00000000-0005-0000-0000-00009D020000}"/>
    <cellStyle name="_Heading_Q_Group - financial KPIs" xfId="21597" xr:uid="{00000000-0005-0000-0000-00009E020000}"/>
    <cellStyle name="_Heading_Q_H1 12 retraité (SOC)" xfId="17639" xr:uid="{00000000-0005-0000-0000-00009F020000}"/>
    <cellStyle name="_Heading_Q_M2M+ MVNO" xfId="4319" xr:uid="{00000000-0005-0000-0000-0000A0020000}"/>
    <cellStyle name="_Heading_Q_ROW" xfId="25749" xr:uid="{00000000-0005-0000-0000-0000A1020000}"/>
    <cellStyle name="_Heading_Q_ROW_Group" xfId="25750" xr:uid="{00000000-0005-0000-0000-0000A2020000}"/>
    <cellStyle name="_Heading_Q_ROW_ROW ARPU" xfId="25751" xr:uid="{00000000-0005-0000-0000-0000A3020000}"/>
    <cellStyle name="_Heading_Q_Spain KPIs" xfId="6297" xr:uid="{00000000-0005-0000-0000-0000A4020000}"/>
    <cellStyle name="_Heading_Q_Spain KPIs 2" xfId="15707" xr:uid="{00000000-0005-0000-0000-0000A5020000}"/>
    <cellStyle name="_Heading_ROW" xfId="25752" xr:uid="{00000000-0005-0000-0000-0000A6020000}"/>
    <cellStyle name="_Heading_ROW_Group" xfId="25753" xr:uid="{00000000-0005-0000-0000-0000A7020000}"/>
    <cellStyle name="_Heading_ROW_ROW ARPU" xfId="25754" xr:uid="{00000000-0005-0000-0000-0000A8020000}"/>
    <cellStyle name="_Heading_Spain KPIs" xfId="6295" xr:uid="{00000000-0005-0000-0000-0000A9020000}"/>
    <cellStyle name="_Heading_Spain KPIs 2" xfId="15705" xr:uid="{00000000-0005-0000-0000-0000AA020000}"/>
    <cellStyle name="_Highlight" xfId="201" xr:uid="{00000000-0005-0000-0000-0000AB020000}"/>
    <cellStyle name="_Highlight_Processed.Processed.Classeur1" xfId="13711" xr:uid="{00000000-0005-0000-0000-0000AC020000}"/>
    <cellStyle name="_HLF - Segmental template 2008 LV" xfId="25755" xr:uid="{00000000-0005-0000-0000-0000AD020000}"/>
    <cellStyle name="_HLF - Segmental template 2008 LV_EE_CoA_BS - mapped V4" xfId="25756" xr:uid="{00000000-0005-0000-0000-0000AE020000}"/>
    <cellStyle name="_Home databook 2009" xfId="25757" xr:uid="{00000000-0005-0000-0000-0000AF020000}"/>
    <cellStyle name="_Home High Level Forecast model Feb 08 v2 (returned from Home)" xfId="25758" xr:uid="{00000000-0005-0000-0000-0000B0020000}"/>
    <cellStyle name="_Home kbi" xfId="25759" xr:uid="{00000000-0005-0000-0000-0000B1020000}"/>
    <cellStyle name="_Home OPF" xfId="13839" xr:uid="{00000000-0005-0000-0000-0000B2020000}"/>
    <cellStyle name="_Horizon - Cash - 07-07-10 - 12pm" xfId="25760" xr:uid="{00000000-0005-0000-0000-0000B3020000}"/>
    <cellStyle name="_Inventroy" xfId="25761" xr:uid="{00000000-0005-0000-0000-0000B4020000}"/>
    <cellStyle name="_ITN NSFP Target Setting Model 280607 V12" xfId="202" xr:uid="{00000000-0005-0000-0000-0000B5020000}"/>
    <cellStyle name="_ITN NSFP Target Setting Model 280607 V12_Fixed line KPI s" xfId="4321" xr:uid="{00000000-0005-0000-0000-0000B6020000}"/>
    <cellStyle name="_ITN NSFP Target Setting Model 280607 V12_France financials" xfId="23344" xr:uid="{00000000-0005-0000-0000-0000B7020000}"/>
    <cellStyle name="_ITN NSFP Target Setting Model 280607 V12_France KPIs" xfId="203" xr:uid="{00000000-0005-0000-0000-0000B8020000}"/>
    <cellStyle name="_ITN NSFP Target Setting Model 280607 V12_France KPIs 2" xfId="13612" xr:uid="{00000000-0005-0000-0000-0000B9020000}"/>
    <cellStyle name="_ITN NSFP Target Setting Model 280607 V12_France KPIs_1" xfId="4320" xr:uid="{00000000-0005-0000-0000-0000BA020000}"/>
    <cellStyle name="_ITN NSFP Target Setting Model 280607 V12_France KPIs_1 2" xfId="13933" xr:uid="{00000000-0005-0000-0000-0000BB020000}"/>
    <cellStyle name="_ITN NSFP Target Setting Model 280607 V12_France KPIs_2" xfId="11771" xr:uid="{00000000-0005-0000-0000-0000BC020000}"/>
    <cellStyle name="_ITN NSFP Target Setting Model 280607 V12_France KPIs_A&amp;ME KPIs" xfId="52962" xr:uid="{00000000-0005-0000-0000-0000BD020000}"/>
    <cellStyle name="_ITN NSFP Target Setting Model 280607 V12_France KPIs_France KPIs" xfId="4322" xr:uid="{00000000-0005-0000-0000-0000BE020000}"/>
    <cellStyle name="_ITN NSFP Target Setting Model 280607 V12_France KPIs_IC&amp;SS" xfId="13840" xr:uid="{00000000-0005-0000-0000-0000BF020000}"/>
    <cellStyle name="_ITN NSFP Target Setting Model 280607 V12_France KPIs_Orange - Market France KPIs" xfId="54854" xr:uid="{00000000-0005-0000-0000-0000C0020000}"/>
    <cellStyle name="_ITN NSFP Target Setting Model 280607 V12_France KPIs_Poland KPIs" xfId="8145" xr:uid="{00000000-0005-0000-0000-0000C1020000}"/>
    <cellStyle name="_ITN NSFP Target Setting Model 280607 V12_France KPIs_RoW KPIs" xfId="8851" xr:uid="{00000000-0005-0000-0000-0000C2020000}"/>
    <cellStyle name="_ITN NSFP Target Setting Model 280607 V12_France KPIs_Spain KPIs" xfId="6301" xr:uid="{00000000-0005-0000-0000-0000C3020000}"/>
    <cellStyle name="_ITN NSFP Target Setting Model 280607 V12_France KPIs_Telecoms - Operational KPIs" xfId="49527" xr:uid="{00000000-0005-0000-0000-0000C4020000}"/>
    <cellStyle name="_ITN NSFP Target Setting Model 280607 V12_Group - financial KPIs" xfId="21600" xr:uid="{00000000-0005-0000-0000-0000C5020000}"/>
    <cellStyle name="_ITN NSFP Target Setting Model 280607 V12_Group - operational KPIs" xfId="10044" xr:uid="{00000000-0005-0000-0000-0000C6020000}"/>
    <cellStyle name="_ITN NSFP Target Setting Model 280607 V12_Group - operational KPIs 2" xfId="17743" xr:uid="{00000000-0005-0000-0000-0000C7020000}"/>
    <cellStyle name="_ITN NSFP Target Setting Model 280607 V12_Group - operational KPIs_1" xfId="19857" xr:uid="{00000000-0005-0000-0000-0000C8020000}"/>
    <cellStyle name="_ITN NSFP Target Setting Model 280607 V12_H1 12 retraité (SOC)" xfId="13841" xr:uid="{00000000-0005-0000-0000-0000C9020000}"/>
    <cellStyle name="_ITN NSFP Target Setting Model 280607 V12_M2M+ MVNO" xfId="4323" xr:uid="{00000000-0005-0000-0000-0000CA020000}"/>
    <cellStyle name="_ITN NSFP Target Setting Model 280607 V12_ROW" xfId="25762" xr:uid="{00000000-0005-0000-0000-0000CB020000}"/>
    <cellStyle name="_ITN NSFP Target Setting Model 280607 V12_ROW_1" xfId="25763" xr:uid="{00000000-0005-0000-0000-0000CC020000}"/>
    <cellStyle name="_ITN NSFP Target Setting Model 280607 V12_ROW_1_Group" xfId="25764" xr:uid="{00000000-0005-0000-0000-0000CD020000}"/>
    <cellStyle name="_ITN NSFP Target Setting Model 280607 V12_ROW_1_ROW ARPU" xfId="25765" xr:uid="{00000000-0005-0000-0000-0000CE020000}"/>
    <cellStyle name="_ITN NSFP Target Setting Model 280607 V12_ROW_Group" xfId="25766" xr:uid="{00000000-0005-0000-0000-0000CF020000}"/>
    <cellStyle name="_ITN NSFP Target Setting Model 280607 V12_ROW_ROW ARPU" xfId="25767" xr:uid="{00000000-0005-0000-0000-0000D0020000}"/>
    <cellStyle name="_ITN NSFP Target Setting Model 280607 V12_Spain ARPU + AUPU" xfId="25768" xr:uid="{00000000-0005-0000-0000-0000D1020000}"/>
    <cellStyle name="_ITN NSFP Target Setting Model 280607 V12_Spain ARPU + AUPU_Group" xfId="25769" xr:uid="{00000000-0005-0000-0000-0000D2020000}"/>
    <cellStyle name="_ITN NSFP Target Setting Model 280607 V12_Spain ARPU + AUPU_ROW ARPU" xfId="25770" xr:uid="{00000000-0005-0000-0000-0000D3020000}"/>
    <cellStyle name="_ITN NSFP Target Setting Model 280607 V12_Spain KPIs" xfId="6300" xr:uid="{00000000-0005-0000-0000-0000D4020000}"/>
    <cellStyle name="_ITN NSFP Target Setting Model 280607 V12_Spain KPIs 2" xfId="15710" xr:uid="{00000000-0005-0000-0000-0000D5020000}"/>
    <cellStyle name="_ITN6 2008 Budget" xfId="25771" xr:uid="{00000000-0005-0000-0000-0000D6020000}"/>
    <cellStyle name="_JP Morgan" xfId="204" xr:uid="{00000000-0005-0000-0000-0000D7020000}"/>
    <cellStyle name="_JP Morgan_GoldmanSachs" xfId="205" xr:uid="{00000000-0005-0000-0000-0000D8020000}"/>
    <cellStyle name="_JP Morgan_Operational KPI Book fixed" xfId="8852" xr:uid="{00000000-0005-0000-0000-0000D9020000}"/>
    <cellStyle name="_JP Morgan_ROW" xfId="25772" xr:uid="{00000000-0005-0000-0000-0000DA020000}"/>
    <cellStyle name="_JP Morgan_ROW_Group" xfId="25773" xr:uid="{00000000-0005-0000-0000-0000DB020000}"/>
    <cellStyle name="_JP Morgan_ROW_ROW ARPU" xfId="25774" xr:uid="{00000000-0005-0000-0000-0000DC020000}"/>
    <cellStyle name="_JVCo 0710 WD5" xfId="25775" xr:uid="{00000000-0005-0000-0000-0000DD020000}"/>
    <cellStyle name="_JVCo 0710 WD9 2" xfId="25776" xr:uid="{00000000-0005-0000-0000-0000DE020000}"/>
    <cellStyle name="_JVCo 1010 WD9" xfId="25777" xr:uid="{00000000-0005-0000-0000-0000DF020000}"/>
    <cellStyle name="_KPIs Com' FI Home UK" xfId="4324" xr:uid="{00000000-0005-0000-0000-0000E0020000}"/>
    <cellStyle name="_Latest Month End Retrieve Aug-08" xfId="25778" xr:uid="{00000000-0005-0000-0000-0000E1020000}"/>
    <cellStyle name="_M&amp;S Costs for CFO Review" xfId="206" xr:uid="{00000000-0005-0000-0000-0000E2020000}"/>
    <cellStyle name="_Mal for innhenting av estimater Q4- 2002" xfId="207" xr:uid="{00000000-0005-0000-0000-0000E3020000}"/>
    <cellStyle name="_Maquette Estimates" xfId="208" xr:uid="{00000000-0005-0000-0000-0000E4020000}"/>
    <cellStyle name="_March week 12 Churn breakdown" xfId="25779" xr:uid="{00000000-0005-0000-0000-0000E5020000}"/>
    <cellStyle name="_Model 2005.09 " xfId="54855" xr:uid="{00000000-0005-0000-0000-0000E6020000}"/>
    <cellStyle name="_Monthly Dashboard" xfId="25780" xr:uid="{00000000-0005-0000-0000-0000E7020000}"/>
    <cellStyle name="_Multiple" xfId="209" xr:uid="{00000000-0005-0000-0000-0000E8020000}"/>
    <cellStyle name="_Multiple_3G Models" xfId="210" xr:uid="{00000000-0005-0000-0000-0000E9020000}"/>
    <cellStyle name="_Multiple_Belgacom" xfId="211" xr:uid="{00000000-0005-0000-0000-0000EA020000}"/>
    <cellStyle name="_Multiple_Belgacom 310804" xfId="212" xr:uid="{00000000-0005-0000-0000-0000EB020000}"/>
    <cellStyle name="_Multiple_bls roic" xfId="213" xr:uid="{00000000-0005-0000-0000-0000EC020000}"/>
    <cellStyle name="_Multiple_Book1" xfId="214" xr:uid="{00000000-0005-0000-0000-0000ED020000}"/>
    <cellStyle name="_Multiple_Book1_3G Models" xfId="215" xr:uid="{00000000-0005-0000-0000-0000EE020000}"/>
    <cellStyle name="_Multiple_Book1_Jazztel model 16DP3-Exhibits" xfId="216" xr:uid="{00000000-0005-0000-0000-0000EF020000}"/>
    <cellStyle name="_Multiple_Book1_Jazztel model 16DP3-Exhibits_3G Models" xfId="217" xr:uid="{00000000-0005-0000-0000-0000F0020000}"/>
    <cellStyle name="_Multiple_Book1_Jazztel model 16DP3-Exhibits_FT-6June2001" xfId="218" xr:uid="{00000000-0005-0000-0000-0000F1020000}"/>
    <cellStyle name="_Multiple_Book1_Jazztel model 16DP3-Exhibits_FT-6June2001_1" xfId="219" xr:uid="{00000000-0005-0000-0000-0000F2020000}"/>
    <cellStyle name="_Multiple_Book1_Jazztel model 16DP3-Exhibits_FT-6June2001_1_Telefonica Moviles" xfId="220" xr:uid="{00000000-0005-0000-0000-0000F3020000}"/>
    <cellStyle name="_Multiple_Book1_Jazztel model 18DP-exhibits" xfId="221" xr:uid="{00000000-0005-0000-0000-0000F4020000}"/>
    <cellStyle name="_Multiple_Book1_Jazztel model 18DP-exhibits_FT-6June2001" xfId="222" xr:uid="{00000000-0005-0000-0000-0000F5020000}"/>
    <cellStyle name="_Multiple_Book1_Jazztel model 18DP-exhibits_Orange-Mar01" xfId="223" xr:uid="{00000000-0005-0000-0000-0000F6020000}"/>
    <cellStyle name="_Multiple_Book1_Jazztel model 18DP-exhibits_Orange-May01" xfId="224" xr:uid="{00000000-0005-0000-0000-0000F7020000}"/>
    <cellStyle name="_Multiple_Book1_Jazztel model 18DP-exhibits_T_MOBIL2" xfId="225" xr:uid="{00000000-0005-0000-0000-0000F8020000}"/>
    <cellStyle name="_Multiple_Book1_Jazztel model 18DP-exhibits_T_MOBIL2_FT-6June2001" xfId="226" xr:uid="{00000000-0005-0000-0000-0000F9020000}"/>
    <cellStyle name="_Multiple_Book1_Jazztel model 18DP-exhibits_T_MOBIL2_FT-6June2001_1" xfId="227" xr:uid="{00000000-0005-0000-0000-0000FA020000}"/>
    <cellStyle name="_Multiple_Book1_Jazztel model 18DP-exhibits_T_MOBIL2_Orange-May01" xfId="228" xr:uid="{00000000-0005-0000-0000-0000FB020000}"/>
    <cellStyle name="_Multiple_Book1_Jazztel model 18DP-exhibits_T_MOBIL2_Telefonica Moviles" xfId="229" xr:uid="{00000000-0005-0000-0000-0000FC020000}"/>
    <cellStyle name="_Multiple_Book1_Jazztel model 18DP-exhibits_Telefonica Moviles" xfId="230" xr:uid="{00000000-0005-0000-0000-0000FD020000}"/>
    <cellStyle name="_Multiple_Book1_Jazztel model 18DP-exhibits_TelenorInitiation-11Jan01" xfId="231" xr:uid="{00000000-0005-0000-0000-0000FE020000}"/>
    <cellStyle name="_Multiple_Book1_Jazztel model 18DP-exhibits_TelenorWIPFeb01" xfId="232" xr:uid="{00000000-0005-0000-0000-0000FF020000}"/>
    <cellStyle name="_Multiple_Book1_Jazztel model 18DP-exhibits_Telia-April01(new structure)" xfId="233" xr:uid="{00000000-0005-0000-0000-000000030000}"/>
    <cellStyle name="_Multiple_Book1_Jazztel model 18DP-exhibits_Telia-April01(new structure)_FT-6June2001" xfId="234" xr:uid="{00000000-0005-0000-0000-000001030000}"/>
    <cellStyle name="_Multiple_Book1_Jazztel model 18DP-exhibits_Telia-April01(new structure)_FT-6June2001_Telefonica Moviles" xfId="235" xr:uid="{00000000-0005-0000-0000-000002030000}"/>
    <cellStyle name="_Multiple_Book1_Jazztel model 18DP-exhibits_Telia-April01(new structure)_Telefonica Moviles" xfId="236" xr:uid="{00000000-0005-0000-0000-000003030000}"/>
    <cellStyle name="_Multiple_Book1_Jazztel1" xfId="237" xr:uid="{00000000-0005-0000-0000-000004030000}"/>
    <cellStyle name="_Multiple_Book1_Orange-Mar01" xfId="238" xr:uid="{00000000-0005-0000-0000-000005030000}"/>
    <cellStyle name="_Multiple_Book1_Orange-Mar01_FT-6June2001" xfId="239" xr:uid="{00000000-0005-0000-0000-000006030000}"/>
    <cellStyle name="_Multiple_Book1_Orange-Mar01_Telefonica Moviles" xfId="240" xr:uid="{00000000-0005-0000-0000-000007030000}"/>
    <cellStyle name="_Multiple_Book1_Orange-Mar01_Telefonica Moviles_1" xfId="241" xr:uid="{00000000-0005-0000-0000-000008030000}"/>
    <cellStyle name="_Multiple_Book1_Orange-May01" xfId="242" xr:uid="{00000000-0005-0000-0000-000009030000}"/>
    <cellStyle name="_Multiple_Book1_Orange-May01_FT-6June2001" xfId="243" xr:uid="{00000000-0005-0000-0000-00000A030000}"/>
    <cellStyle name="_Multiple_Book1_Orange-May01_FT-6June2001_Telefonica Moviles" xfId="244" xr:uid="{00000000-0005-0000-0000-00000B030000}"/>
    <cellStyle name="_Multiple_Book1_Orange-May01_Telefonica Moviles" xfId="245" xr:uid="{00000000-0005-0000-0000-00000C030000}"/>
    <cellStyle name="_Multiple_Book1_T_MOBIL2" xfId="246" xr:uid="{00000000-0005-0000-0000-00000D030000}"/>
    <cellStyle name="_Multiple_Book1_TelenorInitiation-11Jan01" xfId="247" xr:uid="{00000000-0005-0000-0000-00000E030000}"/>
    <cellStyle name="_Multiple_Book1_TelenorInitiation-11Jan01_FT-6June2001" xfId="248" xr:uid="{00000000-0005-0000-0000-00000F030000}"/>
    <cellStyle name="_Multiple_Book1_TelenorInitiation-11Jan01_Telefonica Moviles" xfId="249" xr:uid="{00000000-0005-0000-0000-000010030000}"/>
    <cellStyle name="_Multiple_Book1_TelenorInitiation-11Jan01_Telefonica Moviles_1" xfId="250" xr:uid="{00000000-0005-0000-0000-000011030000}"/>
    <cellStyle name="_Multiple_Book1_TelenorWIPFeb01" xfId="251" xr:uid="{00000000-0005-0000-0000-000012030000}"/>
    <cellStyle name="_Multiple_Book1_TelenorWIPFeb01_FT-6June2001" xfId="252" xr:uid="{00000000-0005-0000-0000-000013030000}"/>
    <cellStyle name="_Multiple_Book1_TelenorWIPFeb01_Telefonica Moviles" xfId="253" xr:uid="{00000000-0005-0000-0000-000014030000}"/>
    <cellStyle name="_Multiple_Book1_TelenorWIPFeb01_Telefonica Moviles_1" xfId="254" xr:uid="{00000000-0005-0000-0000-000015030000}"/>
    <cellStyle name="_Multiple_Book1_Telia-April01(new structure)" xfId="255" xr:uid="{00000000-0005-0000-0000-000016030000}"/>
    <cellStyle name="_Multiple_Book11" xfId="256" xr:uid="{00000000-0005-0000-0000-000017030000}"/>
    <cellStyle name="_Multiple_Book11_3G Models" xfId="257" xr:uid="{00000000-0005-0000-0000-000018030000}"/>
    <cellStyle name="_Multiple_Book11_Jazztel model 16DP3-Exhibits" xfId="258" xr:uid="{00000000-0005-0000-0000-000019030000}"/>
    <cellStyle name="_Multiple_Book11_Jazztel model 16DP3-Exhibits_3G Models" xfId="259" xr:uid="{00000000-0005-0000-0000-00001A030000}"/>
    <cellStyle name="_Multiple_Book11_Jazztel model 16DP3-Exhibits_FT-6June2001" xfId="260" xr:uid="{00000000-0005-0000-0000-00001B030000}"/>
    <cellStyle name="_Multiple_Book11_Jazztel model 16DP3-Exhibits_FT-6June2001_1" xfId="261" xr:uid="{00000000-0005-0000-0000-00001C030000}"/>
    <cellStyle name="_Multiple_Book11_Jazztel model 16DP3-Exhibits_FT-6June2001_1_Telefonica Moviles" xfId="262" xr:uid="{00000000-0005-0000-0000-00001D030000}"/>
    <cellStyle name="_Multiple_Book11_Jazztel model 18DP-exhibits" xfId="263" xr:uid="{00000000-0005-0000-0000-00001E030000}"/>
    <cellStyle name="_Multiple_Book11_Jazztel model 18DP-exhibits_FT-6June2001" xfId="264" xr:uid="{00000000-0005-0000-0000-00001F030000}"/>
    <cellStyle name="_Multiple_Book11_Jazztel model 18DP-exhibits_Orange-Mar01" xfId="265" xr:uid="{00000000-0005-0000-0000-000020030000}"/>
    <cellStyle name="_Multiple_Book11_Jazztel model 18DP-exhibits_Orange-May01" xfId="266" xr:uid="{00000000-0005-0000-0000-000021030000}"/>
    <cellStyle name="_Multiple_Book11_Jazztel model 18DP-exhibits_T_MOBIL2" xfId="267" xr:uid="{00000000-0005-0000-0000-000022030000}"/>
    <cellStyle name="_Multiple_Book11_Jazztel model 18DP-exhibits_T_MOBIL2_FT-6June2001" xfId="268" xr:uid="{00000000-0005-0000-0000-000023030000}"/>
    <cellStyle name="_Multiple_Book11_Jazztel model 18DP-exhibits_T_MOBIL2_FT-6June2001_1" xfId="269" xr:uid="{00000000-0005-0000-0000-000024030000}"/>
    <cellStyle name="_Multiple_Book11_Jazztel model 18DP-exhibits_T_MOBIL2_Orange-May01" xfId="270" xr:uid="{00000000-0005-0000-0000-000025030000}"/>
    <cellStyle name="_Multiple_Book11_Jazztel model 18DP-exhibits_T_MOBIL2_Telefonica Moviles" xfId="271" xr:uid="{00000000-0005-0000-0000-000026030000}"/>
    <cellStyle name="_Multiple_Book11_Jazztel model 18DP-exhibits_Telefonica Moviles" xfId="272" xr:uid="{00000000-0005-0000-0000-000027030000}"/>
    <cellStyle name="_Multiple_Book11_Jazztel model 18DP-exhibits_TelenorInitiation-11Jan01" xfId="273" xr:uid="{00000000-0005-0000-0000-000028030000}"/>
    <cellStyle name="_Multiple_Book11_Jazztel model 18DP-exhibits_TelenorWIPFeb01" xfId="274" xr:uid="{00000000-0005-0000-0000-000029030000}"/>
    <cellStyle name="_Multiple_Book11_Jazztel model 18DP-exhibits_Telia-April01(new structure)" xfId="275" xr:uid="{00000000-0005-0000-0000-00002A030000}"/>
    <cellStyle name="_Multiple_Book11_Jazztel model 18DP-exhibits_Telia-April01(new structure)_FT-6June2001" xfId="276" xr:uid="{00000000-0005-0000-0000-00002B030000}"/>
    <cellStyle name="_Multiple_Book11_Jazztel model 18DP-exhibits_Telia-April01(new structure)_FT-6June2001_Telefonica Moviles" xfId="277" xr:uid="{00000000-0005-0000-0000-00002C030000}"/>
    <cellStyle name="_Multiple_Book11_Jazztel model 18DP-exhibits_Telia-April01(new structure)_Telefonica Moviles" xfId="278" xr:uid="{00000000-0005-0000-0000-00002D030000}"/>
    <cellStyle name="_Multiple_Book11_Jazztel1" xfId="279" xr:uid="{00000000-0005-0000-0000-00002E030000}"/>
    <cellStyle name="_Multiple_Book11_Orange-Mar01" xfId="280" xr:uid="{00000000-0005-0000-0000-00002F030000}"/>
    <cellStyle name="_Multiple_Book11_Orange-Mar01_FT-6June2001" xfId="281" xr:uid="{00000000-0005-0000-0000-000030030000}"/>
    <cellStyle name="_Multiple_Book11_Orange-Mar01_Telefonica Moviles" xfId="282" xr:uid="{00000000-0005-0000-0000-000031030000}"/>
    <cellStyle name="_Multiple_Book11_Orange-Mar01_Telefonica Moviles_1" xfId="283" xr:uid="{00000000-0005-0000-0000-000032030000}"/>
    <cellStyle name="_Multiple_Book11_Orange-May01" xfId="284" xr:uid="{00000000-0005-0000-0000-000033030000}"/>
    <cellStyle name="_Multiple_Book11_Orange-May01_FT-6June2001" xfId="285" xr:uid="{00000000-0005-0000-0000-000034030000}"/>
    <cellStyle name="_Multiple_Book11_Orange-May01_FT-6June2001_Telefonica Moviles" xfId="286" xr:uid="{00000000-0005-0000-0000-000035030000}"/>
    <cellStyle name="_Multiple_Book11_Orange-May01_Telefonica Moviles" xfId="287" xr:uid="{00000000-0005-0000-0000-000036030000}"/>
    <cellStyle name="_Multiple_Book11_T_MOBIL2" xfId="288" xr:uid="{00000000-0005-0000-0000-000037030000}"/>
    <cellStyle name="_Multiple_Book11_TelenorInitiation-11Jan01" xfId="289" xr:uid="{00000000-0005-0000-0000-000038030000}"/>
    <cellStyle name="_Multiple_Book11_TelenorInitiation-11Jan01_FT-6June2001" xfId="290" xr:uid="{00000000-0005-0000-0000-000039030000}"/>
    <cellStyle name="_Multiple_Book11_TelenorInitiation-11Jan01_Telefonica Moviles" xfId="291" xr:uid="{00000000-0005-0000-0000-00003A030000}"/>
    <cellStyle name="_Multiple_Book11_TelenorInitiation-11Jan01_Telefonica Moviles_1" xfId="292" xr:uid="{00000000-0005-0000-0000-00003B030000}"/>
    <cellStyle name="_Multiple_Book11_TelenorWIPFeb01" xfId="293" xr:uid="{00000000-0005-0000-0000-00003C030000}"/>
    <cellStyle name="_Multiple_Book11_TelenorWIPFeb01_FT-6June2001" xfId="294" xr:uid="{00000000-0005-0000-0000-00003D030000}"/>
    <cellStyle name="_Multiple_Book11_TelenorWIPFeb01_Telefonica Moviles" xfId="295" xr:uid="{00000000-0005-0000-0000-00003E030000}"/>
    <cellStyle name="_Multiple_Book11_TelenorWIPFeb01_Telefonica Moviles_1" xfId="296" xr:uid="{00000000-0005-0000-0000-00003F030000}"/>
    <cellStyle name="_Multiple_Book11_Telia-April01(new structure)" xfId="297" xr:uid="{00000000-0005-0000-0000-000040030000}"/>
    <cellStyle name="_Multiple_Book12" xfId="298" xr:uid="{00000000-0005-0000-0000-000041030000}"/>
    <cellStyle name="_Multiple_Book12_3G Models" xfId="299" xr:uid="{00000000-0005-0000-0000-000042030000}"/>
    <cellStyle name="_Multiple_Book12_Jazztel model 16DP3-Exhibits" xfId="300" xr:uid="{00000000-0005-0000-0000-000043030000}"/>
    <cellStyle name="_Multiple_Book12_Jazztel model 16DP3-Exhibits_3G Models" xfId="301" xr:uid="{00000000-0005-0000-0000-000044030000}"/>
    <cellStyle name="_Multiple_Book12_Jazztel model 16DP3-Exhibits_FT-6June2001" xfId="302" xr:uid="{00000000-0005-0000-0000-000045030000}"/>
    <cellStyle name="_Multiple_Book12_Jazztel model 16DP3-Exhibits_FT-6June2001_1" xfId="303" xr:uid="{00000000-0005-0000-0000-000046030000}"/>
    <cellStyle name="_Multiple_Book12_Jazztel model 16DP3-Exhibits_FT-6June2001_1_Telefonica Moviles" xfId="304" xr:uid="{00000000-0005-0000-0000-000047030000}"/>
    <cellStyle name="_Multiple_Book12_Jazztel model 18DP-exhibits" xfId="305" xr:uid="{00000000-0005-0000-0000-000048030000}"/>
    <cellStyle name="_Multiple_Book12_Jazztel model 18DP-exhibits_FT-6June2001" xfId="306" xr:uid="{00000000-0005-0000-0000-000049030000}"/>
    <cellStyle name="_Multiple_Book12_Jazztel model 18DP-exhibits_Orange-Mar01" xfId="307" xr:uid="{00000000-0005-0000-0000-00004A030000}"/>
    <cellStyle name="_Multiple_Book12_Jazztel model 18DP-exhibits_Orange-May01" xfId="308" xr:uid="{00000000-0005-0000-0000-00004B030000}"/>
    <cellStyle name="_Multiple_Book12_Jazztel model 18DP-exhibits_T_MOBIL2" xfId="309" xr:uid="{00000000-0005-0000-0000-00004C030000}"/>
    <cellStyle name="_Multiple_Book12_Jazztel model 18DP-exhibits_T_MOBIL2_FT-6June2001" xfId="310" xr:uid="{00000000-0005-0000-0000-00004D030000}"/>
    <cellStyle name="_Multiple_Book12_Jazztel model 18DP-exhibits_T_MOBIL2_FT-6June2001_1" xfId="311" xr:uid="{00000000-0005-0000-0000-00004E030000}"/>
    <cellStyle name="_Multiple_Book12_Jazztel model 18DP-exhibits_T_MOBIL2_Orange-May01" xfId="312" xr:uid="{00000000-0005-0000-0000-00004F030000}"/>
    <cellStyle name="_Multiple_Book12_Jazztel model 18DP-exhibits_T_MOBIL2_Telefonica Moviles" xfId="313" xr:uid="{00000000-0005-0000-0000-000050030000}"/>
    <cellStyle name="_Multiple_Book12_Jazztel model 18DP-exhibits_Telefonica Moviles" xfId="314" xr:uid="{00000000-0005-0000-0000-000051030000}"/>
    <cellStyle name="_Multiple_Book12_Jazztel model 18DP-exhibits_TelenorInitiation-11Jan01" xfId="315" xr:uid="{00000000-0005-0000-0000-000052030000}"/>
    <cellStyle name="_Multiple_Book12_Jazztel model 18DP-exhibits_TelenorWIPFeb01" xfId="316" xr:uid="{00000000-0005-0000-0000-000053030000}"/>
    <cellStyle name="_Multiple_Book12_Jazztel model 18DP-exhibits_Telia-April01(new structure)" xfId="317" xr:uid="{00000000-0005-0000-0000-000054030000}"/>
    <cellStyle name="_Multiple_Book12_Jazztel model 18DP-exhibits_Telia-April01(new structure)_FT-6June2001" xfId="318" xr:uid="{00000000-0005-0000-0000-000055030000}"/>
    <cellStyle name="_Multiple_Book12_Jazztel model 18DP-exhibits_Telia-April01(new structure)_FT-6June2001_Telefonica Moviles" xfId="319" xr:uid="{00000000-0005-0000-0000-000056030000}"/>
    <cellStyle name="_Multiple_Book12_Jazztel model 18DP-exhibits_Telia-April01(new structure)_Telefonica Moviles" xfId="320" xr:uid="{00000000-0005-0000-0000-000057030000}"/>
    <cellStyle name="_Multiple_Book12_Jazztel1" xfId="321" xr:uid="{00000000-0005-0000-0000-000058030000}"/>
    <cellStyle name="_Multiple_Book12_Orange-Mar01" xfId="322" xr:uid="{00000000-0005-0000-0000-000059030000}"/>
    <cellStyle name="_Multiple_Book12_Orange-Mar01_FT-6June2001" xfId="323" xr:uid="{00000000-0005-0000-0000-00005A030000}"/>
    <cellStyle name="_Multiple_Book12_Orange-Mar01_Telefonica Moviles" xfId="324" xr:uid="{00000000-0005-0000-0000-00005B030000}"/>
    <cellStyle name="_Multiple_Book12_Orange-Mar01_Telefonica Moviles_1" xfId="325" xr:uid="{00000000-0005-0000-0000-00005C030000}"/>
    <cellStyle name="_Multiple_Book12_Orange-May01" xfId="326" xr:uid="{00000000-0005-0000-0000-00005D030000}"/>
    <cellStyle name="_Multiple_Book12_Orange-May01_FT-6June2001" xfId="327" xr:uid="{00000000-0005-0000-0000-00005E030000}"/>
    <cellStyle name="_Multiple_Book12_Orange-May01_FT-6June2001_Telefonica Moviles" xfId="328" xr:uid="{00000000-0005-0000-0000-00005F030000}"/>
    <cellStyle name="_Multiple_Book12_Orange-May01_Telefonica Moviles" xfId="329" xr:uid="{00000000-0005-0000-0000-000060030000}"/>
    <cellStyle name="_Multiple_Book12_T_MOBIL2" xfId="330" xr:uid="{00000000-0005-0000-0000-000061030000}"/>
    <cellStyle name="_Multiple_Book12_TelenorInitiation-11Jan01" xfId="331" xr:uid="{00000000-0005-0000-0000-000062030000}"/>
    <cellStyle name="_Multiple_Book12_TelenorInitiation-11Jan01_FT-6June2001" xfId="332" xr:uid="{00000000-0005-0000-0000-000063030000}"/>
    <cellStyle name="_Multiple_Book12_TelenorInitiation-11Jan01_Telefonica Moviles" xfId="333" xr:uid="{00000000-0005-0000-0000-000064030000}"/>
    <cellStyle name="_Multiple_Book12_TelenorInitiation-11Jan01_Telefonica Moviles_1" xfId="334" xr:uid="{00000000-0005-0000-0000-000065030000}"/>
    <cellStyle name="_Multiple_Book12_TelenorWIPFeb01" xfId="335" xr:uid="{00000000-0005-0000-0000-000066030000}"/>
    <cellStyle name="_Multiple_Book12_TelenorWIPFeb01_FT-6June2001" xfId="336" xr:uid="{00000000-0005-0000-0000-000067030000}"/>
    <cellStyle name="_Multiple_Book12_TelenorWIPFeb01_Telefonica Moviles" xfId="337" xr:uid="{00000000-0005-0000-0000-000068030000}"/>
    <cellStyle name="_Multiple_Book12_TelenorWIPFeb01_Telefonica Moviles_1" xfId="338" xr:uid="{00000000-0005-0000-0000-000069030000}"/>
    <cellStyle name="_Multiple_Book12_Telia-April01(new structure)" xfId="339" xr:uid="{00000000-0005-0000-0000-00006A030000}"/>
    <cellStyle name="_Multiple_Book4" xfId="340" xr:uid="{00000000-0005-0000-0000-00006B030000}"/>
    <cellStyle name="_Multiple_DCF Summary pages" xfId="341" xr:uid="{00000000-0005-0000-0000-00006C030000}"/>
    <cellStyle name="_Multiple_DCF Summary pages_3G Models" xfId="342" xr:uid="{00000000-0005-0000-0000-00006D030000}"/>
    <cellStyle name="_Multiple_DCF Summary pages_Jazztel model 16DP3-Exhibits" xfId="343" xr:uid="{00000000-0005-0000-0000-00006E030000}"/>
    <cellStyle name="_Multiple_DCF Summary pages_Jazztel model 16DP3-Exhibits_3G Models" xfId="344" xr:uid="{00000000-0005-0000-0000-00006F030000}"/>
    <cellStyle name="_Multiple_DCF Summary pages_Jazztel model 16DP3-Exhibits_FT-6June2001" xfId="345" xr:uid="{00000000-0005-0000-0000-000070030000}"/>
    <cellStyle name="_Multiple_DCF Summary pages_Jazztel model 16DP3-Exhibits_FT-6June2001_1" xfId="346" xr:uid="{00000000-0005-0000-0000-000071030000}"/>
    <cellStyle name="_Multiple_DCF Summary pages_Jazztel model 16DP3-Exhibits_FT-6June2001_1_Telefonica Moviles" xfId="347" xr:uid="{00000000-0005-0000-0000-000072030000}"/>
    <cellStyle name="_Multiple_DCF Summary pages_Jazztel model 18DP-exhibits" xfId="348" xr:uid="{00000000-0005-0000-0000-000073030000}"/>
    <cellStyle name="_Multiple_DCF Summary pages_Jazztel model 18DP-exhibits_FT-6June2001" xfId="349" xr:uid="{00000000-0005-0000-0000-000074030000}"/>
    <cellStyle name="_Multiple_DCF Summary pages_Jazztel model 18DP-exhibits_Orange-Mar01" xfId="350" xr:uid="{00000000-0005-0000-0000-000075030000}"/>
    <cellStyle name="_Multiple_DCF Summary pages_Jazztel model 18DP-exhibits_Orange-May01" xfId="351" xr:uid="{00000000-0005-0000-0000-000076030000}"/>
    <cellStyle name="_Multiple_DCF Summary pages_Jazztel model 18DP-exhibits_T_MOBIL2" xfId="352" xr:uid="{00000000-0005-0000-0000-000077030000}"/>
    <cellStyle name="_Multiple_DCF Summary pages_Jazztel model 18DP-exhibits_T_MOBIL2_FT-6June2001" xfId="353" xr:uid="{00000000-0005-0000-0000-000078030000}"/>
    <cellStyle name="_Multiple_DCF Summary pages_Jazztel model 18DP-exhibits_T_MOBIL2_FT-6June2001_1" xfId="354" xr:uid="{00000000-0005-0000-0000-000079030000}"/>
    <cellStyle name="_Multiple_DCF Summary pages_Jazztel model 18DP-exhibits_T_MOBIL2_Orange-May01" xfId="355" xr:uid="{00000000-0005-0000-0000-00007A030000}"/>
    <cellStyle name="_Multiple_DCF Summary pages_Jazztel model 18DP-exhibits_T_MOBIL2_Telefonica Moviles" xfId="356" xr:uid="{00000000-0005-0000-0000-00007B030000}"/>
    <cellStyle name="_Multiple_DCF Summary pages_Jazztel model 18DP-exhibits_Telefonica Moviles" xfId="357" xr:uid="{00000000-0005-0000-0000-00007C030000}"/>
    <cellStyle name="_Multiple_DCF Summary pages_Jazztel model 18DP-exhibits_TelenorInitiation-11Jan01" xfId="358" xr:uid="{00000000-0005-0000-0000-00007D030000}"/>
    <cellStyle name="_Multiple_DCF Summary pages_Jazztel model 18DP-exhibits_TelenorWIPFeb01" xfId="359" xr:uid="{00000000-0005-0000-0000-00007E030000}"/>
    <cellStyle name="_Multiple_DCF Summary pages_Jazztel model 18DP-exhibits_Telia-April01(new structure)" xfId="360" xr:uid="{00000000-0005-0000-0000-00007F030000}"/>
    <cellStyle name="_Multiple_DCF Summary pages_Jazztel model 18DP-exhibits_Telia-April01(new structure)_FT-6June2001" xfId="361" xr:uid="{00000000-0005-0000-0000-000080030000}"/>
    <cellStyle name="_Multiple_DCF Summary pages_Jazztel model 18DP-exhibits_Telia-April01(new structure)_FT-6June2001_Telefonica Moviles" xfId="362" xr:uid="{00000000-0005-0000-0000-000081030000}"/>
    <cellStyle name="_Multiple_DCF Summary pages_Jazztel model 18DP-exhibits_Telia-April01(new structure)_Telefonica Moviles" xfId="363" xr:uid="{00000000-0005-0000-0000-000082030000}"/>
    <cellStyle name="_Multiple_DCF Summary pages_Jazztel1" xfId="364" xr:uid="{00000000-0005-0000-0000-000083030000}"/>
    <cellStyle name="_Multiple_DCF Summary pages_Orange-Mar01" xfId="365" xr:uid="{00000000-0005-0000-0000-000084030000}"/>
    <cellStyle name="_Multiple_DCF Summary pages_Orange-Mar01_FT-6June2001" xfId="366" xr:uid="{00000000-0005-0000-0000-000085030000}"/>
    <cellStyle name="_Multiple_DCF Summary pages_Orange-Mar01_Telefonica Moviles" xfId="367" xr:uid="{00000000-0005-0000-0000-000086030000}"/>
    <cellStyle name="_Multiple_DCF Summary pages_Orange-Mar01_Telefonica Moviles_1" xfId="368" xr:uid="{00000000-0005-0000-0000-000087030000}"/>
    <cellStyle name="_Multiple_DCF Summary pages_Orange-May01" xfId="369" xr:uid="{00000000-0005-0000-0000-000088030000}"/>
    <cellStyle name="_Multiple_DCF Summary pages_Orange-May01_FT-6June2001" xfId="370" xr:uid="{00000000-0005-0000-0000-000089030000}"/>
    <cellStyle name="_Multiple_DCF Summary pages_Orange-May01_FT-6June2001_Telefonica Moviles" xfId="371" xr:uid="{00000000-0005-0000-0000-00008A030000}"/>
    <cellStyle name="_Multiple_DCF Summary pages_Orange-May01_Telefonica Moviles" xfId="372" xr:uid="{00000000-0005-0000-0000-00008B030000}"/>
    <cellStyle name="_Multiple_DCF Summary pages_T_MOBIL2" xfId="373" xr:uid="{00000000-0005-0000-0000-00008C030000}"/>
    <cellStyle name="_Multiple_DCF Summary pages_TelenorInitiation-11Jan01" xfId="374" xr:uid="{00000000-0005-0000-0000-00008D030000}"/>
    <cellStyle name="_Multiple_DCF Summary pages_TelenorInitiation-11Jan01_FT-6June2001" xfId="375" xr:uid="{00000000-0005-0000-0000-00008E030000}"/>
    <cellStyle name="_Multiple_DCF Summary pages_TelenorInitiation-11Jan01_Telefonica Moviles" xfId="376" xr:uid="{00000000-0005-0000-0000-00008F030000}"/>
    <cellStyle name="_Multiple_DCF Summary pages_TelenorInitiation-11Jan01_Telefonica Moviles_1" xfId="377" xr:uid="{00000000-0005-0000-0000-000090030000}"/>
    <cellStyle name="_Multiple_DCF Summary pages_TelenorWIPFeb01" xfId="378" xr:uid="{00000000-0005-0000-0000-000091030000}"/>
    <cellStyle name="_Multiple_DCF Summary pages_TelenorWIPFeb01_FT-6June2001" xfId="379" xr:uid="{00000000-0005-0000-0000-000092030000}"/>
    <cellStyle name="_Multiple_DCF Summary pages_TelenorWIPFeb01_Telefonica Moviles" xfId="380" xr:uid="{00000000-0005-0000-0000-000093030000}"/>
    <cellStyle name="_Multiple_DCF Summary pages_TelenorWIPFeb01_Telefonica Moviles_1" xfId="381" xr:uid="{00000000-0005-0000-0000-000094030000}"/>
    <cellStyle name="_Multiple_DCF Summary pages_Telia-April01(new structure)" xfId="382" xr:uid="{00000000-0005-0000-0000-000095030000}"/>
    <cellStyle name="_Multiple_FT-6June2001" xfId="383" xr:uid="{00000000-0005-0000-0000-000096030000}"/>
    <cellStyle name="_Multiple_Jazztel model 15-exhibits" xfId="384" xr:uid="{00000000-0005-0000-0000-000097030000}"/>
    <cellStyle name="_Multiple_Jazztel model 15-exhibits bis" xfId="385" xr:uid="{00000000-0005-0000-0000-000098030000}"/>
    <cellStyle name="_Multiple_Jazztel model 15-exhibits bis_3G Models" xfId="386" xr:uid="{00000000-0005-0000-0000-000099030000}"/>
    <cellStyle name="_Multiple_Jazztel model 15-exhibits bis_FT-6June2001" xfId="387" xr:uid="{00000000-0005-0000-0000-00009A030000}"/>
    <cellStyle name="_Multiple_Jazztel model 15-exhibits bis_FT-6June2001_1" xfId="388" xr:uid="{00000000-0005-0000-0000-00009B030000}"/>
    <cellStyle name="_Multiple_Jazztel model 15-exhibits bis_FT-6June2001_1_Telefonica Moviles" xfId="389" xr:uid="{00000000-0005-0000-0000-00009C030000}"/>
    <cellStyle name="_Multiple_Jazztel model 15-exhibits_3G Models" xfId="390" xr:uid="{00000000-0005-0000-0000-00009D030000}"/>
    <cellStyle name="_Multiple_Jazztel model 15-exhibits_Jazztel model 16DP3-Exhibits" xfId="391" xr:uid="{00000000-0005-0000-0000-00009E030000}"/>
    <cellStyle name="_Multiple_Jazztel model 15-exhibits_Jazztel model 16DP3-Exhibits_3G Models" xfId="392" xr:uid="{00000000-0005-0000-0000-00009F030000}"/>
    <cellStyle name="_Multiple_Jazztel model 15-exhibits_Jazztel model 16DP3-Exhibits_FT-6June2001" xfId="393" xr:uid="{00000000-0005-0000-0000-0000A0030000}"/>
    <cellStyle name="_Multiple_Jazztel model 15-exhibits_Jazztel model 16DP3-Exhibits_FT-6June2001_1" xfId="394" xr:uid="{00000000-0005-0000-0000-0000A1030000}"/>
    <cellStyle name="_Multiple_Jazztel model 15-exhibits_Jazztel model 16DP3-Exhibits_FT-6June2001_1_Telefonica Moviles" xfId="395" xr:uid="{00000000-0005-0000-0000-0000A2030000}"/>
    <cellStyle name="_Multiple_Jazztel model 15-exhibits_Jazztel model 18DP-exhibits" xfId="396" xr:uid="{00000000-0005-0000-0000-0000A3030000}"/>
    <cellStyle name="_Multiple_Jazztel model 15-exhibits_Jazztel model 18DP-exhibits_FT-6June2001" xfId="397" xr:uid="{00000000-0005-0000-0000-0000A4030000}"/>
    <cellStyle name="_Multiple_Jazztel model 15-exhibits_Jazztel model 18DP-exhibits_Orange-Mar01" xfId="398" xr:uid="{00000000-0005-0000-0000-0000A5030000}"/>
    <cellStyle name="_Multiple_Jazztel model 15-exhibits_Jazztel model 18DP-exhibits_Orange-May01" xfId="399" xr:uid="{00000000-0005-0000-0000-0000A6030000}"/>
    <cellStyle name="_Multiple_Jazztel model 15-exhibits_Jazztel model 18DP-exhibits_T_MOBIL2" xfId="400" xr:uid="{00000000-0005-0000-0000-0000A7030000}"/>
    <cellStyle name="_Multiple_Jazztel model 15-exhibits_Jazztel model 18DP-exhibits_T_MOBIL2_FT-6June2001" xfId="401" xr:uid="{00000000-0005-0000-0000-0000A8030000}"/>
    <cellStyle name="_Multiple_Jazztel model 15-exhibits_Jazztel model 18DP-exhibits_T_MOBIL2_FT-6June2001_1" xfId="402" xr:uid="{00000000-0005-0000-0000-0000A9030000}"/>
    <cellStyle name="_Multiple_Jazztel model 15-exhibits_Jazztel model 18DP-exhibits_T_MOBIL2_Orange-May01" xfId="403" xr:uid="{00000000-0005-0000-0000-0000AA030000}"/>
    <cellStyle name="_Multiple_Jazztel model 15-exhibits_Jazztel model 18DP-exhibits_T_MOBIL2_Telefonica Moviles" xfId="404" xr:uid="{00000000-0005-0000-0000-0000AB030000}"/>
    <cellStyle name="_Multiple_Jazztel model 15-exhibits_Jazztel model 18DP-exhibits_Telefonica Moviles" xfId="405" xr:uid="{00000000-0005-0000-0000-0000AC030000}"/>
    <cellStyle name="_Multiple_Jazztel model 15-exhibits_Jazztel model 18DP-exhibits_TelenorInitiation-11Jan01" xfId="406" xr:uid="{00000000-0005-0000-0000-0000AD030000}"/>
    <cellStyle name="_Multiple_Jazztel model 15-exhibits_Jazztel model 18DP-exhibits_TelenorWIPFeb01" xfId="407" xr:uid="{00000000-0005-0000-0000-0000AE030000}"/>
    <cellStyle name="_Multiple_Jazztel model 15-exhibits_Jazztel model 18DP-exhibits_Telia-April01(new structure)" xfId="408" xr:uid="{00000000-0005-0000-0000-0000AF030000}"/>
    <cellStyle name="_Multiple_Jazztel model 15-exhibits_Jazztel model 18DP-exhibits_Telia-April01(new structure)_FT-6June2001" xfId="409" xr:uid="{00000000-0005-0000-0000-0000B0030000}"/>
    <cellStyle name="_Multiple_Jazztel model 15-exhibits_Jazztel model 18DP-exhibits_Telia-April01(new structure)_FT-6June2001_Telefonica Moviles" xfId="410" xr:uid="{00000000-0005-0000-0000-0000B1030000}"/>
    <cellStyle name="_Multiple_Jazztel model 15-exhibits_Jazztel model 18DP-exhibits_Telia-April01(new structure)_Telefonica Moviles" xfId="411" xr:uid="{00000000-0005-0000-0000-0000B2030000}"/>
    <cellStyle name="_Multiple_Jazztel model 15-exhibits_Jazztel1" xfId="412" xr:uid="{00000000-0005-0000-0000-0000B3030000}"/>
    <cellStyle name="_Multiple_Jazztel model 15-exhibits_Orange-Mar01" xfId="413" xr:uid="{00000000-0005-0000-0000-0000B4030000}"/>
    <cellStyle name="_Multiple_Jazztel model 15-exhibits_Orange-Mar01_FT-6June2001" xfId="414" xr:uid="{00000000-0005-0000-0000-0000B5030000}"/>
    <cellStyle name="_Multiple_Jazztel model 15-exhibits_Orange-Mar01_Telefonica Moviles" xfId="415" xr:uid="{00000000-0005-0000-0000-0000B6030000}"/>
    <cellStyle name="_Multiple_Jazztel model 15-exhibits_Orange-Mar01_Telefonica Moviles_1" xfId="416" xr:uid="{00000000-0005-0000-0000-0000B7030000}"/>
    <cellStyle name="_Multiple_Jazztel model 15-exhibits_Orange-May01" xfId="417" xr:uid="{00000000-0005-0000-0000-0000B8030000}"/>
    <cellStyle name="_Multiple_Jazztel model 15-exhibits_Orange-May01_FT-6June2001" xfId="418" xr:uid="{00000000-0005-0000-0000-0000B9030000}"/>
    <cellStyle name="_Multiple_Jazztel model 15-exhibits_Orange-May01_FT-6June2001_Telefonica Moviles" xfId="419" xr:uid="{00000000-0005-0000-0000-0000BA030000}"/>
    <cellStyle name="_Multiple_Jazztel model 15-exhibits_Orange-May01_Telefonica Moviles" xfId="420" xr:uid="{00000000-0005-0000-0000-0000BB030000}"/>
    <cellStyle name="_Multiple_Jazztel model 15-exhibits_T_MOBIL2" xfId="421" xr:uid="{00000000-0005-0000-0000-0000BC030000}"/>
    <cellStyle name="_Multiple_Jazztel model 15-exhibits_TelenorInitiation-11Jan01" xfId="422" xr:uid="{00000000-0005-0000-0000-0000BD030000}"/>
    <cellStyle name="_Multiple_Jazztel model 15-exhibits_TelenorInitiation-11Jan01_FT-6June2001" xfId="423" xr:uid="{00000000-0005-0000-0000-0000BE030000}"/>
    <cellStyle name="_Multiple_Jazztel model 15-exhibits_TelenorInitiation-11Jan01_Telefonica Moviles" xfId="424" xr:uid="{00000000-0005-0000-0000-0000BF030000}"/>
    <cellStyle name="_Multiple_Jazztel model 15-exhibits_TelenorInitiation-11Jan01_Telefonica Moviles_1" xfId="425" xr:uid="{00000000-0005-0000-0000-0000C0030000}"/>
    <cellStyle name="_Multiple_Jazztel model 15-exhibits_TelenorWIPFeb01" xfId="426" xr:uid="{00000000-0005-0000-0000-0000C1030000}"/>
    <cellStyle name="_Multiple_Jazztel model 15-exhibits_TelenorWIPFeb01_FT-6June2001" xfId="427" xr:uid="{00000000-0005-0000-0000-0000C2030000}"/>
    <cellStyle name="_Multiple_Jazztel model 15-exhibits_TelenorWIPFeb01_Telefonica Moviles" xfId="428" xr:uid="{00000000-0005-0000-0000-0000C3030000}"/>
    <cellStyle name="_Multiple_Jazztel model 15-exhibits_TelenorWIPFeb01_Telefonica Moviles_1" xfId="429" xr:uid="{00000000-0005-0000-0000-0000C4030000}"/>
    <cellStyle name="_Multiple_Jazztel model 15-exhibits_Telia-April01(new structure)" xfId="430" xr:uid="{00000000-0005-0000-0000-0000C5030000}"/>
    <cellStyle name="_Multiple_Jazztel model 15-exhibits-Friso2" xfId="431" xr:uid="{00000000-0005-0000-0000-0000C6030000}"/>
    <cellStyle name="_Multiple_Jazztel model 15-exhibits-Friso2_3G Models" xfId="432" xr:uid="{00000000-0005-0000-0000-0000C7030000}"/>
    <cellStyle name="_Multiple_Jazztel model 15-exhibits-Friso2_Jazztel model 16DP3-Exhibits" xfId="433" xr:uid="{00000000-0005-0000-0000-0000C8030000}"/>
    <cellStyle name="_Multiple_Jazztel model 15-exhibits-Friso2_Jazztel model 16DP3-Exhibits_3G Models" xfId="434" xr:uid="{00000000-0005-0000-0000-0000C9030000}"/>
    <cellStyle name="_Multiple_Jazztel model 15-exhibits-Friso2_Jazztel model 16DP3-Exhibits_FT-6June2001" xfId="435" xr:uid="{00000000-0005-0000-0000-0000CA030000}"/>
    <cellStyle name="_Multiple_Jazztel model 15-exhibits-Friso2_Jazztel model 16DP3-Exhibits_FT-6June2001_1" xfId="436" xr:uid="{00000000-0005-0000-0000-0000CB030000}"/>
    <cellStyle name="_Multiple_Jazztel model 15-exhibits-Friso2_Jazztel model 16DP3-Exhibits_FT-6June2001_1_Telefonica Moviles" xfId="437" xr:uid="{00000000-0005-0000-0000-0000CC030000}"/>
    <cellStyle name="_Multiple_Jazztel model 15-exhibits-Friso2_Jazztel model 18DP-exhibits" xfId="438" xr:uid="{00000000-0005-0000-0000-0000CD030000}"/>
    <cellStyle name="_Multiple_Jazztel model 15-exhibits-Friso2_Jazztel model 18DP-exhibits_FT-6June2001" xfId="439" xr:uid="{00000000-0005-0000-0000-0000CE030000}"/>
    <cellStyle name="_Multiple_Jazztel model 15-exhibits-Friso2_Jazztel model 18DP-exhibits_Orange-Mar01" xfId="440" xr:uid="{00000000-0005-0000-0000-0000CF030000}"/>
    <cellStyle name="_Multiple_Jazztel model 15-exhibits-Friso2_Jazztel model 18DP-exhibits_Orange-May01" xfId="441" xr:uid="{00000000-0005-0000-0000-0000D0030000}"/>
    <cellStyle name="_Multiple_Jazztel model 15-exhibits-Friso2_Jazztel model 18DP-exhibits_T_MOBIL2" xfId="442" xr:uid="{00000000-0005-0000-0000-0000D1030000}"/>
    <cellStyle name="_Multiple_Jazztel model 15-exhibits-Friso2_Jazztel model 18DP-exhibits_T_MOBIL2_FT-6June2001" xfId="443" xr:uid="{00000000-0005-0000-0000-0000D2030000}"/>
    <cellStyle name="_Multiple_Jazztel model 15-exhibits-Friso2_Jazztel model 18DP-exhibits_T_MOBIL2_FT-6June2001_1" xfId="444" xr:uid="{00000000-0005-0000-0000-0000D3030000}"/>
    <cellStyle name="_Multiple_Jazztel model 15-exhibits-Friso2_Jazztel model 18DP-exhibits_T_MOBIL2_Orange-May01" xfId="445" xr:uid="{00000000-0005-0000-0000-0000D4030000}"/>
    <cellStyle name="_Multiple_Jazztel model 15-exhibits-Friso2_Jazztel model 18DP-exhibits_T_MOBIL2_Telefonica Moviles" xfId="446" xr:uid="{00000000-0005-0000-0000-0000D5030000}"/>
    <cellStyle name="_Multiple_Jazztel model 15-exhibits-Friso2_Jazztel model 18DP-exhibits_Telefonica Moviles" xfId="447" xr:uid="{00000000-0005-0000-0000-0000D6030000}"/>
    <cellStyle name="_Multiple_Jazztel model 15-exhibits-Friso2_Jazztel model 18DP-exhibits_TelenorInitiation-11Jan01" xfId="448" xr:uid="{00000000-0005-0000-0000-0000D7030000}"/>
    <cellStyle name="_Multiple_Jazztel model 15-exhibits-Friso2_Jazztel model 18DP-exhibits_TelenorWIPFeb01" xfId="449" xr:uid="{00000000-0005-0000-0000-0000D8030000}"/>
    <cellStyle name="_Multiple_Jazztel model 15-exhibits-Friso2_Jazztel model 18DP-exhibits_Telia-April01(new structure)" xfId="450" xr:uid="{00000000-0005-0000-0000-0000D9030000}"/>
    <cellStyle name="_Multiple_Jazztel model 15-exhibits-Friso2_Jazztel model 18DP-exhibits_Telia-April01(new structure)_FT-6June2001" xfId="451" xr:uid="{00000000-0005-0000-0000-0000DA030000}"/>
    <cellStyle name="_Multiple_Jazztel model 15-exhibits-Friso2_Jazztel model 18DP-exhibits_Telia-April01(new structure)_FT-6June2001_Telefonica Moviles" xfId="452" xr:uid="{00000000-0005-0000-0000-0000DB030000}"/>
    <cellStyle name="_Multiple_Jazztel model 15-exhibits-Friso2_Jazztel model 18DP-exhibits_Telia-April01(new structure)_Telefonica Moviles" xfId="453" xr:uid="{00000000-0005-0000-0000-0000DC030000}"/>
    <cellStyle name="_Multiple_Jazztel model 15-exhibits-Friso2_Jazztel1" xfId="454" xr:uid="{00000000-0005-0000-0000-0000DD030000}"/>
    <cellStyle name="_Multiple_Jazztel model 15-exhibits-Friso2_Orange-Mar01" xfId="455" xr:uid="{00000000-0005-0000-0000-0000DE030000}"/>
    <cellStyle name="_Multiple_Jazztel model 15-exhibits-Friso2_Orange-Mar01_FT-6June2001" xfId="456" xr:uid="{00000000-0005-0000-0000-0000DF030000}"/>
    <cellStyle name="_Multiple_Jazztel model 15-exhibits-Friso2_Orange-Mar01_Telefonica Moviles" xfId="457" xr:uid="{00000000-0005-0000-0000-0000E0030000}"/>
    <cellStyle name="_Multiple_Jazztel model 15-exhibits-Friso2_Orange-Mar01_Telefonica Moviles_1" xfId="458" xr:uid="{00000000-0005-0000-0000-0000E1030000}"/>
    <cellStyle name="_Multiple_Jazztel model 15-exhibits-Friso2_Orange-May01" xfId="459" xr:uid="{00000000-0005-0000-0000-0000E2030000}"/>
    <cellStyle name="_Multiple_Jazztel model 15-exhibits-Friso2_Orange-May01_FT-6June2001" xfId="460" xr:uid="{00000000-0005-0000-0000-0000E3030000}"/>
    <cellStyle name="_Multiple_Jazztel model 15-exhibits-Friso2_Orange-May01_FT-6June2001_Telefonica Moviles" xfId="461" xr:uid="{00000000-0005-0000-0000-0000E4030000}"/>
    <cellStyle name="_Multiple_Jazztel model 15-exhibits-Friso2_Orange-May01_Telefonica Moviles" xfId="462" xr:uid="{00000000-0005-0000-0000-0000E5030000}"/>
    <cellStyle name="_Multiple_Jazztel model 15-exhibits-Friso2_T_MOBIL2" xfId="463" xr:uid="{00000000-0005-0000-0000-0000E6030000}"/>
    <cellStyle name="_Multiple_Jazztel model 15-exhibits-Friso2_TelenorInitiation-11Jan01" xfId="464" xr:uid="{00000000-0005-0000-0000-0000E7030000}"/>
    <cellStyle name="_Multiple_Jazztel model 15-exhibits-Friso2_TelenorInitiation-11Jan01_FT-6June2001" xfId="465" xr:uid="{00000000-0005-0000-0000-0000E8030000}"/>
    <cellStyle name="_Multiple_Jazztel model 15-exhibits-Friso2_TelenorInitiation-11Jan01_Telefonica Moviles" xfId="466" xr:uid="{00000000-0005-0000-0000-0000E9030000}"/>
    <cellStyle name="_Multiple_Jazztel model 15-exhibits-Friso2_TelenorInitiation-11Jan01_Telefonica Moviles_1" xfId="467" xr:uid="{00000000-0005-0000-0000-0000EA030000}"/>
    <cellStyle name="_Multiple_Jazztel model 15-exhibits-Friso2_TelenorWIPFeb01" xfId="468" xr:uid="{00000000-0005-0000-0000-0000EB030000}"/>
    <cellStyle name="_Multiple_Jazztel model 15-exhibits-Friso2_TelenorWIPFeb01_FT-6June2001" xfId="469" xr:uid="{00000000-0005-0000-0000-0000EC030000}"/>
    <cellStyle name="_Multiple_Jazztel model 15-exhibits-Friso2_TelenorWIPFeb01_Telefonica Moviles" xfId="470" xr:uid="{00000000-0005-0000-0000-0000ED030000}"/>
    <cellStyle name="_Multiple_Jazztel model 15-exhibits-Friso2_TelenorWIPFeb01_Telefonica Moviles_1" xfId="471" xr:uid="{00000000-0005-0000-0000-0000EE030000}"/>
    <cellStyle name="_Multiple_Jazztel model 15-exhibits-Friso2_Telia-April01(new structure)" xfId="472" xr:uid="{00000000-0005-0000-0000-0000EF030000}"/>
    <cellStyle name="_Multiple_Jazztel model 16DP2-Exhibits" xfId="473" xr:uid="{00000000-0005-0000-0000-0000F0030000}"/>
    <cellStyle name="_Multiple_Jazztel model 16DP2-Exhibits_3G Models" xfId="474" xr:uid="{00000000-0005-0000-0000-0000F1030000}"/>
    <cellStyle name="_Multiple_Jazztel model 16DP2-Exhibits_FT-6June2001" xfId="475" xr:uid="{00000000-0005-0000-0000-0000F2030000}"/>
    <cellStyle name="_Multiple_Jazztel model 16DP2-Exhibits_Orange-Mar01" xfId="476" xr:uid="{00000000-0005-0000-0000-0000F3030000}"/>
    <cellStyle name="_Multiple_Jazztel model 16DP2-Exhibits_Orange-May01" xfId="477" xr:uid="{00000000-0005-0000-0000-0000F4030000}"/>
    <cellStyle name="_Multiple_Jazztel model 16DP2-Exhibits_T_MOBIL2" xfId="478" xr:uid="{00000000-0005-0000-0000-0000F5030000}"/>
    <cellStyle name="_Multiple_Jazztel model 16DP2-Exhibits_Telefonica Moviles" xfId="479" xr:uid="{00000000-0005-0000-0000-0000F6030000}"/>
    <cellStyle name="_Multiple_Jazztel model 16DP2-Exhibits_TelenorInitiation-11Jan01" xfId="480" xr:uid="{00000000-0005-0000-0000-0000F7030000}"/>
    <cellStyle name="_Multiple_Jazztel model 16DP2-Exhibits_TelenorWIPFeb01" xfId="481" xr:uid="{00000000-0005-0000-0000-0000F8030000}"/>
    <cellStyle name="_Multiple_Jazztel model 16DP3-Exhibits" xfId="482" xr:uid="{00000000-0005-0000-0000-0000F9030000}"/>
    <cellStyle name="_Multiple_Jazztel model 16DP3-Exhibits_3G Models" xfId="483" xr:uid="{00000000-0005-0000-0000-0000FA030000}"/>
    <cellStyle name="_Multiple_Jazztel model 16DP3-Exhibits_FT-6June2001" xfId="484" xr:uid="{00000000-0005-0000-0000-0000FB030000}"/>
    <cellStyle name="_Multiple_Jazztel model 16DP3-Exhibits_Orange-Mar01" xfId="485" xr:uid="{00000000-0005-0000-0000-0000FC030000}"/>
    <cellStyle name="_Multiple_Jazztel model 16DP3-Exhibits_Orange-May01" xfId="486" xr:uid="{00000000-0005-0000-0000-0000FD030000}"/>
    <cellStyle name="_Multiple_Jazztel model 16DP3-Exhibits_T_MOBIL2" xfId="487" xr:uid="{00000000-0005-0000-0000-0000FE030000}"/>
    <cellStyle name="_Multiple_Jazztel model 16DP3-Exhibits_Telefonica Moviles" xfId="488" xr:uid="{00000000-0005-0000-0000-0000FF030000}"/>
    <cellStyle name="_Multiple_Jazztel model 16DP3-Exhibits_TelenorInitiation-11Jan01" xfId="489" xr:uid="{00000000-0005-0000-0000-000000040000}"/>
    <cellStyle name="_Multiple_Jazztel model 16DP3-Exhibits_TelenorWIPFeb01" xfId="490" xr:uid="{00000000-0005-0000-0000-000001040000}"/>
    <cellStyle name="_Multiple_Orange-Mar01" xfId="491" xr:uid="{00000000-0005-0000-0000-000002040000}"/>
    <cellStyle name="_Multiple_Orange-May01" xfId="492" xr:uid="{00000000-0005-0000-0000-000003040000}"/>
    <cellStyle name="_Multiple_Portugal Telecom" xfId="493" xr:uid="{00000000-0005-0000-0000-000004040000}"/>
    <cellStyle name="_Multiple_Swisscom" xfId="494" xr:uid="{00000000-0005-0000-0000-000005040000}"/>
    <cellStyle name="_Multiple_Swisscom_Orange - Market France KPIs" xfId="54856" xr:uid="{00000000-0005-0000-0000-000006040000}"/>
    <cellStyle name="_Multiple_T_MOBIL2" xfId="495" xr:uid="{00000000-0005-0000-0000-000007040000}"/>
    <cellStyle name="_Multiple_TDC" xfId="496" xr:uid="{00000000-0005-0000-0000-000008040000}"/>
    <cellStyle name="_Multiple_TDC_Orange - Market France KPIs" xfId="54857" xr:uid="{00000000-0005-0000-0000-000009040000}"/>
    <cellStyle name="_Multiple_Tele Danmark" xfId="497" xr:uid="{00000000-0005-0000-0000-00000A040000}"/>
    <cellStyle name="_Multiple_Tele Danmark_Nordic Report" xfId="498" xr:uid="{00000000-0005-0000-0000-00000B040000}"/>
    <cellStyle name="_Multiple_telefonica" xfId="499" xr:uid="{00000000-0005-0000-0000-00000C040000}"/>
    <cellStyle name="_Multiple_Telefonica Moviles" xfId="500" xr:uid="{00000000-0005-0000-0000-00000D040000}"/>
    <cellStyle name="_Multiple_telefonica_Orange - Market France KPIs" xfId="54858" xr:uid="{00000000-0005-0000-0000-00000E040000}"/>
    <cellStyle name="_Multiple_TelenorInitiation-11Jan01" xfId="501" xr:uid="{00000000-0005-0000-0000-00000F040000}"/>
    <cellStyle name="_Multiple_TelenorWIPFeb01" xfId="502" xr:uid="{00000000-0005-0000-0000-000010040000}"/>
    <cellStyle name="_Multiple_TeliaSonera JMR" xfId="503" xr:uid="{00000000-0005-0000-0000-000011040000}"/>
    <cellStyle name="_Multiple_TEM.MC-Data" xfId="504" xr:uid="{00000000-0005-0000-0000-000012040000}"/>
    <cellStyle name="_Multiple_t-mobile Sep 2003" xfId="505" xr:uid="{00000000-0005-0000-0000-000013040000}"/>
    <cellStyle name="_MultipleSpace" xfId="506" xr:uid="{00000000-0005-0000-0000-000014040000}"/>
    <cellStyle name="_MultipleSpace_3G Models" xfId="507" xr:uid="{00000000-0005-0000-0000-000015040000}"/>
    <cellStyle name="_MultipleSpace_Belgacom" xfId="508" xr:uid="{00000000-0005-0000-0000-000016040000}"/>
    <cellStyle name="_MultipleSpace_Belgacom 310804" xfId="509" xr:uid="{00000000-0005-0000-0000-000017040000}"/>
    <cellStyle name="_MultipleSpace_bls roic" xfId="510" xr:uid="{00000000-0005-0000-0000-000018040000}"/>
    <cellStyle name="_MultipleSpace_Book1" xfId="511" xr:uid="{00000000-0005-0000-0000-000019040000}"/>
    <cellStyle name="_MultipleSpace_Book1_Jazztel" xfId="512" xr:uid="{00000000-0005-0000-0000-00001A040000}"/>
    <cellStyle name="_MultipleSpace_Book1_Jazztel model 16DP3-Exhibits" xfId="513" xr:uid="{00000000-0005-0000-0000-00001B040000}"/>
    <cellStyle name="_MultipleSpace_Book1_Jazztel model 16DP3-Exhibits_Orange-Mar01" xfId="514" xr:uid="{00000000-0005-0000-0000-00001C040000}"/>
    <cellStyle name="_MultipleSpace_Book1_Jazztel model 16DP3-Exhibits_Orange-May01" xfId="515" xr:uid="{00000000-0005-0000-0000-00001D040000}"/>
    <cellStyle name="_MultipleSpace_Book1_Jazztel model 16DP3-Exhibits_TelenorInitiation-11Jan01" xfId="516" xr:uid="{00000000-0005-0000-0000-00001E040000}"/>
    <cellStyle name="_MultipleSpace_Book1_Jazztel model 16DP3-Exhibits_TelenorWIPFeb01" xfId="517" xr:uid="{00000000-0005-0000-0000-00001F040000}"/>
    <cellStyle name="_MultipleSpace_Book1_Jazztel model 18DP-exhibits" xfId="518" xr:uid="{00000000-0005-0000-0000-000020040000}"/>
    <cellStyle name="_MultipleSpace_Book1_Jazztel model 18DP-exhibits_FT-6June2001" xfId="519" xr:uid="{00000000-0005-0000-0000-000021040000}"/>
    <cellStyle name="_MultipleSpace_Book1_Jazztel model 18DP-exhibits_Orange-Mar01" xfId="520" xr:uid="{00000000-0005-0000-0000-000022040000}"/>
    <cellStyle name="_MultipleSpace_Book1_Jazztel model 18DP-exhibits_Orange-May01" xfId="521" xr:uid="{00000000-0005-0000-0000-000023040000}"/>
    <cellStyle name="_MultipleSpace_Book1_Jazztel model 18DP-exhibits_T_MOBIL2" xfId="522" xr:uid="{00000000-0005-0000-0000-000024040000}"/>
    <cellStyle name="_MultipleSpace_Book1_Jazztel model 18DP-exhibits_T_MOBIL2_FT-6June2001" xfId="523" xr:uid="{00000000-0005-0000-0000-000025040000}"/>
    <cellStyle name="_MultipleSpace_Book1_Jazztel model 18DP-exhibits_T_MOBIL2_Orange-May01" xfId="524" xr:uid="{00000000-0005-0000-0000-000026040000}"/>
    <cellStyle name="_MultipleSpace_Book1_Jazztel model 18DP-exhibits_T_MOBIL2_Telefonica Moviles" xfId="525" xr:uid="{00000000-0005-0000-0000-000027040000}"/>
    <cellStyle name="_MultipleSpace_Book1_Jazztel model 18DP-exhibits_Telefonica Moviles" xfId="526" xr:uid="{00000000-0005-0000-0000-000028040000}"/>
    <cellStyle name="_MultipleSpace_Book1_Jazztel model 18DP-exhibits_TelenorInitiation-11Jan01" xfId="527" xr:uid="{00000000-0005-0000-0000-000029040000}"/>
    <cellStyle name="_MultipleSpace_Book1_Jazztel model 18DP-exhibits_TelenorWIPFeb01" xfId="528" xr:uid="{00000000-0005-0000-0000-00002A040000}"/>
    <cellStyle name="_MultipleSpace_Book1_Jazztel model 18DP-exhibits_Telia-April01(new structure)" xfId="529" xr:uid="{00000000-0005-0000-0000-00002B040000}"/>
    <cellStyle name="_MultipleSpace_Book1_Jazztel1" xfId="530" xr:uid="{00000000-0005-0000-0000-00002C040000}"/>
    <cellStyle name="_MultipleSpace_Book1_Jazztel1_Orange-Mar01" xfId="531" xr:uid="{00000000-0005-0000-0000-00002D040000}"/>
    <cellStyle name="_MultipleSpace_Book1_Jazztel1_Orange-Mar01_FT-6June2001" xfId="532" xr:uid="{00000000-0005-0000-0000-00002E040000}"/>
    <cellStyle name="_MultipleSpace_Book1_Jazztel1_Orange-Mar01_Telefonica Group August 12 2002" xfId="533" xr:uid="{00000000-0005-0000-0000-00002F040000}"/>
    <cellStyle name="_MultipleSpace_Book1_Jazztel1_Orange-Mar01_Telefonica Group Jan 02" xfId="534" xr:uid="{00000000-0005-0000-0000-000030040000}"/>
    <cellStyle name="_MultipleSpace_Book1_Jazztel1_Orange-Mar01_Telefonica Moviles" xfId="535" xr:uid="{00000000-0005-0000-0000-000031040000}"/>
    <cellStyle name="_MultipleSpace_Book1_Jazztel1_Orange-Mar01_Telefonica Moviles_1" xfId="536" xr:uid="{00000000-0005-0000-0000-000032040000}"/>
    <cellStyle name="_MultipleSpace_Book1_Jazztel1_Orange-May01" xfId="537" xr:uid="{00000000-0005-0000-0000-000033040000}"/>
    <cellStyle name="_MultipleSpace_Book1_Jazztel1_Orange-May01_FT-6June2001" xfId="538" xr:uid="{00000000-0005-0000-0000-000034040000}"/>
    <cellStyle name="_MultipleSpace_Book1_Jazztel1_Orange-May01_FT-6June2001_Telefonica Moviles" xfId="539" xr:uid="{00000000-0005-0000-0000-000035040000}"/>
    <cellStyle name="_MultipleSpace_Book1_Jazztel1_Orange-May01_Telefonica Moviles" xfId="540" xr:uid="{00000000-0005-0000-0000-000036040000}"/>
    <cellStyle name="_MultipleSpace_Book1_Jazztel1_TelenorInitiation-11Jan01" xfId="541" xr:uid="{00000000-0005-0000-0000-000037040000}"/>
    <cellStyle name="_MultipleSpace_Book1_Jazztel1_TelenorInitiation-11Jan01_FT-6June2001" xfId="542" xr:uid="{00000000-0005-0000-0000-000038040000}"/>
    <cellStyle name="_MultipleSpace_Book1_Jazztel1_TelenorInitiation-11Jan01_Telefonica Group August 12 2002" xfId="543" xr:uid="{00000000-0005-0000-0000-000039040000}"/>
    <cellStyle name="_MultipleSpace_Book1_Jazztel1_TelenorInitiation-11Jan01_Telefonica Group Jan 02" xfId="544" xr:uid="{00000000-0005-0000-0000-00003A040000}"/>
    <cellStyle name="_MultipleSpace_Book1_Jazztel1_TelenorInitiation-11Jan01_Telefonica Moviles" xfId="545" xr:uid="{00000000-0005-0000-0000-00003B040000}"/>
    <cellStyle name="_MultipleSpace_Book1_Jazztel1_TelenorInitiation-11Jan01_Telefonica Moviles_1" xfId="546" xr:uid="{00000000-0005-0000-0000-00003C040000}"/>
    <cellStyle name="_MultipleSpace_Book1_Jazztel1_TelenorWIPFeb01" xfId="547" xr:uid="{00000000-0005-0000-0000-00003D040000}"/>
    <cellStyle name="_MultipleSpace_Book1_Jazztel1_TelenorWIPFeb01_FT-6June2001" xfId="548" xr:uid="{00000000-0005-0000-0000-00003E040000}"/>
    <cellStyle name="_MultipleSpace_Book1_Jazztel1_TelenorWIPFeb01_Telefonica Group August 12 2002" xfId="549" xr:uid="{00000000-0005-0000-0000-00003F040000}"/>
    <cellStyle name="_MultipleSpace_Book1_Jazztel1_TelenorWIPFeb01_Telefonica Group Jan 02" xfId="550" xr:uid="{00000000-0005-0000-0000-000040040000}"/>
    <cellStyle name="_MultipleSpace_Book1_Jazztel1_TelenorWIPFeb01_Telefonica Moviles" xfId="551" xr:uid="{00000000-0005-0000-0000-000041040000}"/>
    <cellStyle name="_MultipleSpace_Book1_Jazztel1_TelenorWIPFeb01_Telefonica Moviles_1" xfId="552" xr:uid="{00000000-0005-0000-0000-000042040000}"/>
    <cellStyle name="_MultipleSpace_Book11" xfId="553" xr:uid="{00000000-0005-0000-0000-000043040000}"/>
    <cellStyle name="_MultipleSpace_Book11_Jazztel" xfId="554" xr:uid="{00000000-0005-0000-0000-000044040000}"/>
    <cellStyle name="_MultipleSpace_Book11_Jazztel model 16DP3-Exhibits" xfId="555" xr:uid="{00000000-0005-0000-0000-000045040000}"/>
    <cellStyle name="_MultipleSpace_Book11_Jazztel model 16DP3-Exhibits_Orange-Mar01" xfId="556" xr:uid="{00000000-0005-0000-0000-000046040000}"/>
    <cellStyle name="_MultipleSpace_Book11_Jazztel model 16DP3-Exhibits_Orange-May01" xfId="557" xr:uid="{00000000-0005-0000-0000-000047040000}"/>
    <cellStyle name="_MultipleSpace_Book11_Jazztel model 16DP3-Exhibits_TelenorInitiation-11Jan01" xfId="558" xr:uid="{00000000-0005-0000-0000-000048040000}"/>
    <cellStyle name="_MultipleSpace_Book11_Jazztel model 16DP3-Exhibits_TelenorWIPFeb01" xfId="559" xr:uid="{00000000-0005-0000-0000-000049040000}"/>
    <cellStyle name="_MultipleSpace_Book11_Jazztel model 18DP-exhibits" xfId="560" xr:uid="{00000000-0005-0000-0000-00004A040000}"/>
    <cellStyle name="_MultipleSpace_Book11_Jazztel model 18DP-exhibits_FT-6June2001" xfId="561" xr:uid="{00000000-0005-0000-0000-00004B040000}"/>
    <cellStyle name="_MultipleSpace_Book11_Jazztel model 18DP-exhibits_Orange-Mar01" xfId="562" xr:uid="{00000000-0005-0000-0000-00004C040000}"/>
    <cellStyle name="_MultipleSpace_Book11_Jazztel model 18DP-exhibits_Orange-May01" xfId="563" xr:uid="{00000000-0005-0000-0000-00004D040000}"/>
    <cellStyle name="_MultipleSpace_Book11_Jazztel model 18DP-exhibits_T_MOBIL2" xfId="564" xr:uid="{00000000-0005-0000-0000-00004E040000}"/>
    <cellStyle name="_MultipleSpace_Book11_Jazztel model 18DP-exhibits_T_MOBIL2_FT-6June2001" xfId="565" xr:uid="{00000000-0005-0000-0000-00004F040000}"/>
    <cellStyle name="_MultipleSpace_Book11_Jazztel model 18DP-exhibits_T_MOBIL2_Orange-May01" xfId="566" xr:uid="{00000000-0005-0000-0000-000050040000}"/>
    <cellStyle name="_MultipleSpace_Book11_Jazztel model 18DP-exhibits_T_MOBIL2_Telefonica Moviles" xfId="567" xr:uid="{00000000-0005-0000-0000-000051040000}"/>
    <cellStyle name="_MultipleSpace_Book11_Jazztel model 18DP-exhibits_Telefonica Moviles" xfId="568" xr:uid="{00000000-0005-0000-0000-000052040000}"/>
    <cellStyle name="_MultipleSpace_Book11_Jazztel model 18DP-exhibits_TelenorInitiation-11Jan01" xfId="569" xr:uid="{00000000-0005-0000-0000-000053040000}"/>
    <cellStyle name="_MultipleSpace_Book11_Jazztel model 18DP-exhibits_TelenorWIPFeb01" xfId="570" xr:uid="{00000000-0005-0000-0000-000054040000}"/>
    <cellStyle name="_MultipleSpace_Book11_Jazztel model 18DP-exhibits_Telia-April01(new structure)" xfId="571" xr:uid="{00000000-0005-0000-0000-000055040000}"/>
    <cellStyle name="_MultipleSpace_Book11_Jazztel1" xfId="572" xr:uid="{00000000-0005-0000-0000-000056040000}"/>
    <cellStyle name="_MultipleSpace_Book11_Jazztel1_Orange-Mar01" xfId="573" xr:uid="{00000000-0005-0000-0000-000057040000}"/>
    <cellStyle name="_MultipleSpace_Book11_Jazztel1_Orange-Mar01_FT-6June2001" xfId="574" xr:uid="{00000000-0005-0000-0000-000058040000}"/>
    <cellStyle name="_MultipleSpace_Book11_Jazztel1_Orange-Mar01_Telefonica Group August 12 2002" xfId="575" xr:uid="{00000000-0005-0000-0000-000059040000}"/>
    <cellStyle name="_MultipleSpace_Book11_Jazztel1_Orange-Mar01_Telefonica Group Jan 02" xfId="576" xr:uid="{00000000-0005-0000-0000-00005A040000}"/>
    <cellStyle name="_MultipleSpace_Book11_Jazztel1_Orange-Mar01_Telefonica Moviles" xfId="577" xr:uid="{00000000-0005-0000-0000-00005B040000}"/>
    <cellStyle name="_MultipleSpace_Book11_Jazztel1_Orange-Mar01_Telefonica Moviles_1" xfId="578" xr:uid="{00000000-0005-0000-0000-00005C040000}"/>
    <cellStyle name="_MultipleSpace_Book11_Jazztel1_Orange-May01" xfId="579" xr:uid="{00000000-0005-0000-0000-00005D040000}"/>
    <cellStyle name="_MultipleSpace_Book11_Jazztel1_Orange-May01_FT-6June2001" xfId="580" xr:uid="{00000000-0005-0000-0000-00005E040000}"/>
    <cellStyle name="_MultipleSpace_Book11_Jazztel1_Orange-May01_FT-6June2001_Telefonica Moviles" xfId="581" xr:uid="{00000000-0005-0000-0000-00005F040000}"/>
    <cellStyle name="_MultipleSpace_Book11_Jazztel1_Orange-May01_Telefonica Moviles" xfId="582" xr:uid="{00000000-0005-0000-0000-000060040000}"/>
    <cellStyle name="_MultipleSpace_Book11_Jazztel1_TelenorInitiation-11Jan01" xfId="583" xr:uid="{00000000-0005-0000-0000-000061040000}"/>
    <cellStyle name="_MultipleSpace_Book11_Jazztel1_TelenorInitiation-11Jan01_FT-6June2001" xfId="584" xr:uid="{00000000-0005-0000-0000-000062040000}"/>
    <cellStyle name="_MultipleSpace_Book11_Jazztel1_TelenorInitiation-11Jan01_Telefonica Group August 12 2002" xfId="585" xr:uid="{00000000-0005-0000-0000-000063040000}"/>
    <cellStyle name="_MultipleSpace_Book11_Jazztel1_TelenorInitiation-11Jan01_Telefonica Group Jan 02" xfId="586" xr:uid="{00000000-0005-0000-0000-000064040000}"/>
    <cellStyle name="_MultipleSpace_Book11_Jazztel1_TelenorInitiation-11Jan01_Telefonica Moviles" xfId="587" xr:uid="{00000000-0005-0000-0000-000065040000}"/>
    <cellStyle name="_MultipleSpace_Book11_Jazztel1_TelenorInitiation-11Jan01_Telefonica Moviles_1" xfId="588" xr:uid="{00000000-0005-0000-0000-000066040000}"/>
    <cellStyle name="_MultipleSpace_Book11_Jazztel1_TelenorWIPFeb01" xfId="589" xr:uid="{00000000-0005-0000-0000-000067040000}"/>
    <cellStyle name="_MultipleSpace_Book11_Jazztel1_TelenorWIPFeb01_FT-6June2001" xfId="590" xr:uid="{00000000-0005-0000-0000-000068040000}"/>
    <cellStyle name="_MultipleSpace_Book11_Jazztel1_TelenorWIPFeb01_Telefonica Group August 12 2002" xfId="591" xr:uid="{00000000-0005-0000-0000-000069040000}"/>
    <cellStyle name="_MultipleSpace_Book11_Jazztel1_TelenorWIPFeb01_Telefonica Group Jan 02" xfId="592" xr:uid="{00000000-0005-0000-0000-00006A040000}"/>
    <cellStyle name="_MultipleSpace_Book11_Jazztel1_TelenorWIPFeb01_Telefonica Moviles" xfId="593" xr:uid="{00000000-0005-0000-0000-00006B040000}"/>
    <cellStyle name="_MultipleSpace_Book11_Jazztel1_TelenorWIPFeb01_Telefonica Moviles_1" xfId="594" xr:uid="{00000000-0005-0000-0000-00006C040000}"/>
    <cellStyle name="_MultipleSpace_Book12" xfId="595" xr:uid="{00000000-0005-0000-0000-00006D040000}"/>
    <cellStyle name="_MultipleSpace_Book12_Jazztel" xfId="596" xr:uid="{00000000-0005-0000-0000-00006E040000}"/>
    <cellStyle name="_MultipleSpace_Book12_Jazztel model 16DP3-Exhibits" xfId="597" xr:uid="{00000000-0005-0000-0000-00006F040000}"/>
    <cellStyle name="_MultipleSpace_Book12_Jazztel model 16DP3-Exhibits_Orange-Mar01" xfId="598" xr:uid="{00000000-0005-0000-0000-000070040000}"/>
    <cellStyle name="_MultipleSpace_Book12_Jazztel model 16DP3-Exhibits_Orange-May01" xfId="599" xr:uid="{00000000-0005-0000-0000-000071040000}"/>
    <cellStyle name="_MultipleSpace_Book12_Jazztel model 16DP3-Exhibits_TelenorInitiation-11Jan01" xfId="600" xr:uid="{00000000-0005-0000-0000-000072040000}"/>
    <cellStyle name="_MultipleSpace_Book12_Jazztel model 16DP3-Exhibits_TelenorWIPFeb01" xfId="601" xr:uid="{00000000-0005-0000-0000-000073040000}"/>
    <cellStyle name="_MultipleSpace_Book12_Jazztel model 18DP-exhibits" xfId="602" xr:uid="{00000000-0005-0000-0000-000074040000}"/>
    <cellStyle name="_MultipleSpace_Book12_Jazztel model 18DP-exhibits_FT-6June2001" xfId="603" xr:uid="{00000000-0005-0000-0000-000075040000}"/>
    <cellStyle name="_MultipleSpace_Book12_Jazztel model 18DP-exhibits_Orange-Mar01" xfId="604" xr:uid="{00000000-0005-0000-0000-000076040000}"/>
    <cellStyle name="_MultipleSpace_Book12_Jazztel model 18DP-exhibits_Orange-May01" xfId="605" xr:uid="{00000000-0005-0000-0000-000077040000}"/>
    <cellStyle name="_MultipleSpace_Book12_Jazztel model 18DP-exhibits_T_MOBIL2" xfId="606" xr:uid="{00000000-0005-0000-0000-000078040000}"/>
    <cellStyle name="_MultipleSpace_Book12_Jazztel model 18DP-exhibits_T_MOBIL2_FT-6June2001" xfId="607" xr:uid="{00000000-0005-0000-0000-000079040000}"/>
    <cellStyle name="_MultipleSpace_Book12_Jazztel model 18DP-exhibits_T_MOBIL2_Orange-May01" xfId="608" xr:uid="{00000000-0005-0000-0000-00007A040000}"/>
    <cellStyle name="_MultipleSpace_Book12_Jazztel model 18DP-exhibits_T_MOBIL2_Telefonica Moviles" xfId="609" xr:uid="{00000000-0005-0000-0000-00007B040000}"/>
    <cellStyle name="_MultipleSpace_Book12_Jazztel model 18DP-exhibits_Telefonica Moviles" xfId="610" xr:uid="{00000000-0005-0000-0000-00007C040000}"/>
    <cellStyle name="_MultipleSpace_Book12_Jazztel model 18DP-exhibits_TelenorInitiation-11Jan01" xfId="611" xr:uid="{00000000-0005-0000-0000-00007D040000}"/>
    <cellStyle name="_MultipleSpace_Book12_Jazztel model 18DP-exhibits_TelenorWIPFeb01" xfId="612" xr:uid="{00000000-0005-0000-0000-00007E040000}"/>
    <cellStyle name="_MultipleSpace_Book12_Jazztel model 18DP-exhibits_Telia-April01(new structure)" xfId="613" xr:uid="{00000000-0005-0000-0000-00007F040000}"/>
    <cellStyle name="_MultipleSpace_Book12_Jazztel1" xfId="614" xr:uid="{00000000-0005-0000-0000-000080040000}"/>
    <cellStyle name="_MultipleSpace_Book12_Jazztel1_Orange-Mar01" xfId="615" xr:uid="{00000000-0005-0000-0000-000081040000}"/>
    <cellStyle name="_MultipleSpace_Book12_Jazztel1_Orange-Mar01_FT-6June2001" xfId="616" xr:uid="{00000000-0005-0000-0000-000082040000}"/>
    <cellStyle name="_MultipleSpace_Book12_Jazztel1_Orange-Mar01_Telefonica Group August 12 2002" xfId="617" xr:uid="{00000000-0005-0000-0000-000083040000}"/>
    <cellStyle name="_MultipleSpace_Book12_Jazztel1_Orange-Mar01_Telefonica Group Jan 02" xfId="618" xr:uid="{00000000-0005-0000-0000-000084040000}"/>
    <cellStyle name="_MultipleSpace_Book12_Jazztel1_Orange-Mar01_Telefonica Moviles" xfId="619" xr:uid="{00000000-0005-0000-0000-000085040000}"/>
    <cellStyle name="_MultipleSpace_Book12_Jazztel1_Orange-Mar01_Telefonica Moviles_1" xfId="620" xr:uid="{00000000-0005-0000-0000-000086040000}"/>
    <cellStyle name="_MultipleSpace_Book12_Jazztel1_Orange-May01" xfId="621" xr:uid="{00000000-0005-0000-0000-000087040000}"/>
    <cellStyle name="_MultipleSpace_Book12_Jazztel1_Orange-May01_FT-6June2001" xfId="622" xr:uid="{00000000-0005-0000-0000-000088040000}"/>
    <cellStyle name="_MultipleSpace_Book12_Jazztel1_Orange-May01_FT-6June2001_Telefonica Moviles" xfId="623" xr:uid="{00000000-0005-0000-0000-000089040000}"/>
    <cellStyle name="_MultipleSpace_Book12_Jazztel1_Orange-May01_Telefonica Moviles" xfId="624" xr:uid="{00000000-0005-0000-0000-00008A040000}"/>
    <cellStyle name="_MultipleSpace_Book12_Jazztel1_TelenorInitiation-11Jan01" xfId="625" xr:uid="{00000000-0005-0000-0000-00008B040000}"/>
    <cellStyle name="_MultipleSpace_Book12_Jazztel1_TelenorInitiation-11Jan01_FT-6June2001" xfId="626" xr:uid="{00000000-0005-0000-0000-00008C040000}"/>
    <cellStyle name="_MultipleSpace_Book12_Jazztel1_TelenorInitiation-11Jan01_Telefonica Group August 12 2002" xfId="627" xr:uid="{00000000-0005-0000-0000-00008D040000}"/>
    <cellStyle name="_MultipleSpace_Book12_Jazztel1_TelenorInitiation-11Jan01_Telefonica Group Jan 02" xfId="628" xr:uid="{00000000-0005-0000-0000-00008E040000}"/>
    <cellStyle name="_MultipleSpace_Book12_Jazztel1_TelenorInitiation-11Jan01_Telefonica Moviles" xfId="629" xr:uid="{00000000-0005-0000-0000-00008F040000}"/>
    <cellStyle name="_MultipleSpace_Book12_Jazztel1_TelenorInitiation-11Jan01_Telefonica Moviles_1" xfId="630" xr:uid="{00000000-0005-0000-0000-000090040000}"/>
    <cellStyle name="_MultipleSpace_Book12_Jazztel1_TelenorWIPFeb01" xfId="631" xr:uid="{00000000-0005-0000-0000-000091040000}"/>
    <cellStyle name="_MultipleSpace_Book12_Jazztel1_TelenorWIPFeb01_FT-6June2001" xfId="632" xr:uid="{00000000-0005-0000-0000-000092040000}"/>
    <cellStyle name="_MultipleSpace_Book12_Jazztel1_TelenorWIPFeb01_Telefonica Group August 12 2002" xfId="633" xr:uid="{00000000-0005-0000-0000-000093040000}"/>
    <cellStyle name="_MultipleSpace_Book12_Jazztel1_TelenorWIPFeb01_Telefonica Group Jan 02" xfId="634" xr:uid="{00000000-0005-0000-0000-000094040000}"/>
    <cellStyle name="_MultipleSpace_Book12_Jazztel1_TelenorWIPFeb01_Telefonica Moviles" xfId="635" xr:uid="{00000000-0005-0000-0000-000095040000}"/>
    <cellStyle name="_MultipleSpace_Book12_Jazztel1_TelenorWIPFeb01_Telefonica Moviles_1" xfId="636" xr:uid="{00000000-0005-0000-0000-000096040000}"/>
    <cellStyle name="_MultipleSpace_Book4" xfId="637" xr:uid="{00000000-0005-0000-0000-000097040000}"/>
    <cellStyle name="_MultipleSpace_DCF Summary pages" xfId="638" xr:uid="{00000000-0005-0000-0000-000098040000}"/>
    <cellStyle name="_MultipleSpace_DCF Summary pages_Jazztel" xfId="639" xr:uid="{00000000-0005-0000-0000-000099040000}"/>
    <cellStyle name="_MultipleSpace_DCF Summary pages_Jazztel model 16DP3-Exhibits" xfId="640" xr:uid="{00000000-0005-0000-0000-00009A040000}"/>
    <cellStyle name="_MultipleSpace_DCF Summary pages_Jazztel model 16DP3-Exhibits_Orange-Mar01" xfId="641" xr:uid="{00000000-0005-0000-0000-00009B040000}"/>
    <cellStyle name="_MultipleSpace_DCF Summary pages_Jazztel model 16DP3-Exhibits_Orange-May01" xfId="642" xr:uid="{00000000-0005-0000-0000-00009C040000}"/>
    <cellStyle name="_MultipleSpace_DCF Summary pages_Jazztel model 16DP3-Exhibits_TelenorInitiation-11Jan01" xfId="643" xr:uid="{00000000-0005-0000-0000-00009D040000}"/>
    <cellStyle name="_MultipleSpace_DCF Summary pages_Jazztel model 16DP3-Exhibits_TelenorWIPFeb01" xfId="644" xr:uid="{00000000-0005-0000-0000-00009E040000}"/>
    <cellStyle name="_MultipleSpace_DCF Summary pages_Jazztel model 18DP-exhibits" xfId="645" xr:uid="{00000000-0005-0000-0000-00009F040000}"/>
    <cellStyle name="_MultipleSpace_DCF Summary pages_Jazztel model 18DP-exhibits_FT-6June2001" xfId="646" xr:uid="{00000000-0005-0000-0000-0000A0040000}"/>
    <cellStyle name="_MultipleSpace_DCF Summary pages_Jazztel model 18DP-exhibits_Orange-Mar01" xfId="647" xr:uid="{00000000-0005-0000-0000-0000A1040000}"/>
    <cellStyle name="_MultipleSpace_DCF Summary pages_Jazztel model 18DP-exhibits_Orange-May01" xfId="648" xr:uid="{00000000-0005-0000-0000-0000A2040000}"/>
    <cellStyle name="_MultipleSpace_DCF Summary pages_Jazztel model 18DP-exhibits_T_MOBIL2" xfId="649" xr:uid="{00000000-0005-0000-0000-0000A3040000}"/>
    <cellStyle name="_MultipleSpace_DCF Summary pages_Jazztel model 18DP-exhibits_T_MOBIL2_FT-6June2001" xfId="650" xr:uid="{00000000-0005-0000-0000-0000A4040000}"/>
    <cellStyle name="_MultipleSpace_DCF Summary pages_Jazztel model 18DP-exhibits_T_MOBIL2_Orange-May01" xfId="651" xr:uid="{00000000-0005-0000-0000-0000A5040000}"/>
    <cellStyle name="_MultipleSpace_DCF Summary pages_Jazztel model 18DP-exhibits_T_MOBIL2_Telefonica Moviles" xfId="652" xr:uid="{00000000-0005-0000-0000-0000A6040000}"/>
    <cellStyle name="_MultipleSpace_DCF Summary pages_Jazztel model 18DP-exhibits_Telefonica Moviles" xfId="653" xr:uid="{00000000-0005-0000-0000-0000A7040000}"/>
    <cellStyle name="_MultipleSpace_DCF Summary pages_Jazztel model 18DP-exhibits_TelenorInitiation-11Jan01" xfId="654" xr:uid="{00000000-0005-0000-0000-0000A8040000}"/>
    <cellStyle name="_MultipleSpace_DCF Summary pages_Jazztel model 18DP-exhibits_TelenorWIPFeb01" xfId="655" xr:uid="{00000000-0005-0000-0000-0000A9040000}"/>
    <cellStyle name="_MultipleSpace_DCF Summary pages_Jazztel model 18DP-exhibits_Telia-April01(new structure)" xfId="656" xr:uid="{00000000-0005-0000-0000-0000AA040000}"/>
    <cellStyle name="_MultipleSpace_DCF Summary pages_Jazztel1" xfId="657" xr:uid="{00000000-0005-0000-0000-0000AB040000}"/>
    <cellStyle name="_MultipleSpace_DCF Summary pages_Jazztel1_Orange-Mar01" xfId="658" xr:uid="{00000000-0005-0000-0000-0000AC040000}"/>
    <cellStyle name="_MultipleSpace_DCF Summary pages_Jazztel1_Orange-Mar01_FT-6June2001" xfId="659" xr:uid="{00000000-0005-0000-0000-0000AD040000}"/>
    <cellStyle name="_MultipleSpace_DCF Summary pages_Jazztel1_Orange-Mar01_Telefonica Group August 12 2002" xfId="660" xr:uid="{00000000-0005-0000-0000-0000AE040000}"/>
    <cellStyle name="_MultipleSpace_DCF Summary pages_Jazztel1_Orange-Mar01_Telefonica Group Jan 02" xfId="661" xr:uid="{00000000-0005-0000-0000-0000AF040000}"/>
    <cellStyle name="_MultipleSpace_DCF Summary pages_Jazztel1_Orange-Mar01_Telefonica Moviles" xfId="662" xr:uid="{00000000-0005-0000-0000-0000B0040000}"/>
    <cellStyle name="_MultipleSpace_DCF Summary pages_Jazztel1_Orange-Mar01_Telefonica Moviles_1" xfId="663" xr:uid="{00000000-0005-0000-0000-0000B1040000}"/>
    <cellStyle name="_MultipleSpace_DCF Summary pages_Jazztel1_Orange-May01" xfId="664" xr:uid="{00000000-0005-0000-0000-0000B2040000}"/>
    <cellStyle name="_MultipleSpace_DCF Summary pages_Jazztel1_Orange-May01_FT-6June2001" xfId="665" xr:uid="{00000000-0005-0000-0000-0000B3040000}"/>
    <cellStyle name="_MultipleSpace_DCF Summary pages_Jazztel1_Orange-May01_FT-6June2001_Telefonica Moviles" xfId="666" xr:uid="{00000000-0005-0000-0000-0000B4040000}"/>
    <cellStyle name="_MultipleSpace_DCF Summary pages_Jazztel1_Orange-May01_Telefonica Moviles" xfId="667" xr:uid="{00000000-0005-0000-0000-0000B5040000}"/>
    <cellStyle name="_MultipleSpace_DCF Summary pages_Jazztel1_TelenorInitiation-11Jan01" xfId="668" xr:uid="{00000000-0005-0000-0000-0000B6040000}"/>
    <cellStyle name="_MultipleSpace_DCF Summary pages_Jazztel1_TelenorInitiation-11Jan01_FT-6June2001" xfId="669" xr:uid="{00000000-0005-0000-0000-0000B7040000}"/>
    <cellStyle name="_MultipleSpace_DCF Summary pages_Jazztel1_TelenorInitiation-11Jan01_Telefonica Group August 12 2002" xfId="670" xr:uid="{00000000-0005-0000-0000-0000B8040000}"/>
    <cellStyle name="_MultipleSpace_DCF Summary pages_Jazztel1_TelenorInitiation-11Jan01_Telefonica Group Jan 02" xfId="671" xr:uid="{00000000-0005-0000-0000-0000B9040000}"/>
    <cellStyle name="_MultipleSpace_DCF Summary pages_Jazztel1_TelenorInitiation-11Jan01_Telefonica Moviles" xfId="672" xr:uid="{00000000-0005-0000-0000-0000BA040000}"/>
    <cellStyle name="_MultipleSpace_DCF Summary pages_Jazztel1_TelenorInitiation-11Jan01_Telefonica Moviles_1" xfId="673" xr:uid="{00000000-0005-0000-0000-0000BB040000}"/>
    <cellStyle name="_MultipleSpace_DCF Summary pages_Jazztel1_TelenorWIPFeb01" xfId="674" xr:uid="{00000000-0005-0000-0000-0000BC040000}"/>
    <cellStyle name="_MultipleSpace_DCF Summary pages_Jazztel1_TelenorWIPFeb01_FT-6June2001" xfId="675" xr:uid="{00000000-0005-0000-0000-0000BD040000}"/>
    <cellStyle name="_MultipleSpace_DCF Summary pages_Jazztel1_TelenorWIPFeb01_Telefonica Group August 12 2002" xfId="676" xr:uid="{00000000-0005-0000-0000-0000BE040000}"/>
    <cellStyle name="_MultipleSpace_DCF Summary pages_Jazztel1_TelenorWIPFeb01_Telefonica Group Jan 02" xfId="677" xr:uid="{00000000-0005-0000-0000-0000BF040000}"/>
    <cellStyle name="_MultipleSpace_DCF Summary pages_Jazztel1_TelenorWIPFeb01_Telefonica Moviles" xfId="678" xr:uid="{00000000-0005-0000-0000-0000C0040000}"/>
    <cellStyle name="_MultipleSpace_DCF Summary pages_Jazztel1_TelenorWIPFeb01_Telefonica Moviles_1" xfId="679" xr:uid="{00000000-0005-0000-0000-0000C1040000}"/>
    <cellStyle name="_MultipleSpace_FT-6June2001" xfId="680" xr:uid="{00000000-0005-0000-0000-0000C2040000}"/>
    <cellStyle name="_MultipleSpace_FT-6June2001_Telefonica Moviles" xfId="681" xr:uid="{00000000-0005-0000-0000-0000C3040000}"/>
    <cellStyle name="_MultipleSpace_Jazztel model 15-exhibits" xfId="682" xr:uid="{00000000-0005-0000-0000-0000C4040000}"/>
    <cellStyle name="_MultipleSpace_Jazztel model 15-exhibits bis" xfId="683" xr:uid="{00000000-0005-0000-0000-0000C5040000}"/>
    <cellStyle name="_MultipleSpace_Jazztel model 15-exhibits bis_Orange-Mar01" xfId="684" xr:uid="{00000000-0005-0000-0000-0000C6040000}"/>
    <cellStyle name="_MultipleSpace_Jazztel model 15-exhibits bis_Orange-May01" xfId="685" xr:uid="{00000000-0005-0000-0000-0000C7040000}"/>
    <cellStyle name="_MultipleSpace_Jazztel model 15-exhibits bis_TelenorInitiation-11Jan01" xfId="686" xr:uid="{00000000-0005-0000-0000-0000C8040000}"/>
    <cellStyle name="_MultipleSpace_Jazztel model 15-exhibits bis_TelenorWIPFeb01" xfId="687" xr:uid="{00000000-0005-0000-0000-0000C9040000}"/>
    <cellStyle name="_MultipleSpace_Jazztel model 15-exhibits_Jazztel" xfId="688" xr:uid="{00000000-0005-0000-0000-0000CA040000}"/>
    <cellStyle name="_MultipleSpace_Jazztel model 15-exhibits_Jazztel model 16DP3-Exhibits" xfId="689" xr:uid="{00000000-0005-0000-0000-0000CB040000}"/>
    <cellStyle name="_MultipleSpace_Jazztel model 15-exhibits_Jazztel model 16DP3-Exhibits_Orange-Mar01" xfId="690" xr:uid="{00000000-0005-0000-0000-0000CC040000}"/>
    <cellStyle name="_MultipleSpace_Jazztel model 15-exhibits_Jazztel model 16DP3-Exhibits_Orange-May01" xfId="691" xr:uid="{00000000-0005-0000-0000-0000CD040000}"/>
    <cellStyle name="_MultipleSpace_Jazztel model 15-exhibits_Jazztel model 16DP3-Exhibits_TelenorInitiation-11Jan01" xfId="692" xr:uid="{00000000-0005-0000-0000-0000CE040000}"/>
    <cellStyle name="_MultipleSpace_Jazztel model 15-exhibits_Jazztel model 16DP3-Exhibits_TelenorWIPFeb01" xfId="693" xr:uid="{00000000-0005-0000-0000-0000CF040000}"/>
    <cellStyle name="_MultipleSpace_Jazztel model 15-exhibits_Jazztel model 18DP-exhibits" xfId="694" xr:uid="{00000000-0005-0000-0000-0000D0040000}"/>
    <cellStyle name="_MultipleSpace_Jazztel model 15-exhibits_Jazztel model 18DP-exhibits_FT-6June2001" xfId="695" xr:uid="{00000000-0005-0000-0000-0000D1040000}"/>
    <cellStyle name="_MultipleSpace_Jazztel model 15-exhibits_Jazztel model 18DP-exhibits_Orange-Mar01" xfId="696" xr:uid="{00000000-0005-0000-0000-0000D2040000}"/>
    <cellStyle name="_MultipleSpace_Jazztel model 15-exhibits_Jazztel model 18DP-exhibits_Orange-May01" xfId="697" xr:uid="{00000000-0005-0000-0000-0000D3040000}"/>
    <cellStyle name="_MultipleSpace_Jazztel model 15-exhibits_Jazztel model 18DP-exhibits_T_MOBIL2" xfId="698" xr:uid="{00000000-0005-0000-0000-0000D4040000}"/>
    <cellStyle name="_MultipleSpace_Jazztel model 15-exhibits_Jazztel model 18DP-exhibits_T_MOBIL2_FT-6June2001" xfId="699" xr:uid="{00000000-0005-0000-0000-0000D5040000}"/>
    <cellStyle name="_MultipleSpace_Jazztel model 15-exhibits_Jazztel model 18DP-exhibits_T_MOBIL2_Orange-May01" xfId="700" xr:uid="{00000000-0005-0000-0000-0000D6040000}"/>
    <cellStyle name="_MultipleSpace_Jazztel model 15-exhibits_Jazztel model 18DP-exhibits_T_MOBIL2_Telefonica Moviles" xfId="701" xr:uid="{00000000-0005-0000-0000-0000D7040000}"/>
    <cellStyle name="_MultipleSpace_Jazztel model 15-exhibits_Jazztel model 18DP-exhibits_Telefonica Moviles" xfId="702" xr:uid="{00000000-0005-0000-0000-0000D8040000}"/>
    <cellStyle name="_MultipleSpace_Jazztel model 15-exhibits_Jazztel model 18DP-exhibits_TelenorInitiation-11Jan01" xfId="703" xr:uid="{00000000-0005-0000-0000-0000D9040000}"/>
    <cellStyle name="_MultipleSpace_Jazztel model 15-exhibits_Jazztel model 18DP-exhibits_TelenorWIPFeb01" xfId="704" xr:uid="{00000000-0005-0000-0000-0000DA040000}"/>
    <cellStyle name="_MultipleSpace_Jazztel model 15-exhibits_Jazztel model 18DP-exhibits_Telia-April01(new structure)" xfId="705" xr:uid="{00000000-0005-0000-0000-0000DB040000}"/>
    <cellStyle name="_MultipleSpace_Jazztel model 15-exhibits_Jazztel1" xfId="706" xr:uid="{00000000-0005-0000-0000-0000DC040000}"/>
    <cellStyle name="_MultipleSpace_Jazztel model 15-exhibits_Jazztel1_Orange-Mar01" xfId="707" xr:uid="{00000000-0005-0000-0000-0000DD040000}"/>
    <cellStyle name="_MultipleSpace_Jazztel model 15-exhibits_Jazztel1_Orange-Mar01_FT-6June2001" xfId="708" xr:uid="{00000000-0005-0000-0000-0000DE040000}"/>
    <cellStyle name="_MultipleSpace_Jazztel model 15-exhibits_Jazztel1_Orange-Mar01_Telefonica Group August 12 2002" xfId="709" xr:uid="{00000000-0005-0000-0000-0000DF040000}"/>
    <cellStyle name="_MultipleSpace_Jazztel model 15-exhibits_Jazztel1_Orange-Mar01_Telefonica Group Jan 02" xfId="710" xr:uid="{00000000-0005-0000-0000-0000E0040000}"/>
    <cellStyle name="_MultipleSpace_Jazztel model 15-exhibits_Jazztel1_Orange-Mar01_Telefonica Moviles" xfId="711" xr:uid="{00000000-0005-0000-0000-0000E1040000}"/>
    <cellStyle name="_MultipleSpace_Jazztel model 15-exhibits_Jazztel1_Orange-Mar01_Telefonica Moviles_1" xfId="712" xr:uid="{00000000-0005-0000-0000-0000E2040000}"/>
    <cellStyle name="_MultipleSpace_Jazztel model 15-exhibits_Jazztel1_Orange-May01" xfId="713" xr:uid="{00000000-0005-0000-0000-0000E3040000}"/>
    <cellStyle name="_MultipleSpace_Jazztel model 15-exhibits_Jazztel1_Orange-May01_FT-6June2001" xfId="714" xr:uid="{00000000-0005-0000-0000-0000E4040000}"/>
    <cellStyle name="_MultipleSpace_Jazztel model 15-exhibits_Jazztel1_Orange-May01_FT-6June2001_Telefonica Moviles" xfId="715" xr:uid="{00000000-0005-0000-0000-0000E5040000}"/>
    <cellStyle name="_MultipleSpace_Jazztel model 15-exhibits_Jazztel1_Orange-May01_Telefonica Moviles" xfId="716" xr:uid="{00000000-0005-0000-0000-0000E6040000}"/>
    <cellStyle name="_MultipleSpace_Jazztel model 15-exhibits_Jazztel1_TelenorInitiation-11Jan01" xfId="717" xr:uid="{00000000-0005-0000-0000-0000E7040000}"/>
    <cellStyle name="_MultipleSpace_Jazztel model 15-exhibits_Jazztel1_TelenorInitiation-11Jan01_FT-6June2001" xfId="718" xr:uid="{00000000-0005-0000-0000-0000E8040000}"/>
    <cellStyle name="_MultipleSpace_Jazztel model 15-exhibits_Jazztel1_TelenorInitiation-11Jan01_Telefonica Group August 12 2002" xfId="719" xr:uid="{00000000-0005-0000-0000-0000E9040000}"/>
    <cellStyle name="_MultipleSpace_Jazztel model 15-exhibits_Jazztel1_TelenorInitiation-11Jan01_Telefonica Group Jan 02" xfId="720" xr:uid="{00000000-0005-0000-0000-0000EA040000}"/>
    <cellStyle name="_MultipleSpace_Jazztel model 15-exhibits_Jazztel1_TelenorInitiation-11Jan01_Telefonica Moviles" xfId="721" xr:uid="{00000000-0005-0000-0000-0000EB040000}"/>
    <cellStyle name="_MultipleSpace_Jazztel model 15-exhibits_Jazztel1_TelenorInitiation-11Jan01_Telefonica Moviles_1" xfId="722" xr:uid="{00000000-0005-0000-0000-0000EC040000}"/>
    <cellStyle name="_MultipleSpace_Jazztel model 15-exhibits_Jazztel1_TelenorWIPFeb01" xfId="723" xr:uid="{00000000-0005-0000-0000-0000ED040000}"/>
    <cellStyle name="_MultipleSpace_Jazztel model 15-exhibits_Jazztel1_TelenorWIPFeb01_FT-6June2001" xfId="724" xr:uid="{00000000-0005-0000-0000-0000EE040000}"/>
    <cellStyle name="_MultipleSpace_Jazztel model 15-exhibits_Jazztel1_TelenorWIPFeb01_Telefonica Group August 12 2002" xfId="725" xr:uid="{00000000-0005-0000-0000-0000EF040000}"/>
    <cellStyle name="_MultipleSpace_Jazztel model 15-exhibits_Jazztel1_TelenorWIPFeb01_Telefonica Group Jan 02" xfId="726" xr:uid="{00000000-0005-0000-0000-0000F0040000}"/>
    <cellStyle name="_MultipleSpace_Jazztel model 15-exhibits_Jazztel1_TelenorWIPFeb01_Telefonica Moviles" xfId="727" xr:uid="{00000000-0005-0000-0000-0000F1040000}"/>
    <cellStyle name="_MultipleSpace_Jazztel model 15-exhibits_Jazztel1_TelenorWIPFeb01_Telefonica Moviles_1" xfId="728" xr:uid="{00000000-0005-0000-0000-0000F2040000}"/>
    <cellStyle name="_MultipleSpace_Jazztel model 15-exhibits-Friso2" xfId="729" xr:uid="{00000000-0005-0000-0000-0000F3040000}"/>
    <cellStyle name="_MultipleSpace_Jazztel model 15-exhibits-Friso2_Jazztel" xfId="730" xr:uid="{00000000-0005-0000-0000-0000F4040000}"/>
    <cellStyle name="_MultipleSpace_Jazztel model 15-exhibits-Friso2_Jazztel model 16DP3-Exhibits" xfId="731" xr:uid="{00000000-0005-0000-0000-0000F5040000}"/>
    <cellStyle name="_MultipleSpace_Jazztel model 15-exhibits-Friso2_Jazztel model 16DP3-Exhibits_Orange-Mar01" xfId="732" xr:uid="{00000000-0005-0000-0000-0000F6040000}"/>
    <cellStyle name="_MultipleSpace_Jazztel model 15-exhibits-Friso2_Jazztel model 16DP3-Exhibits_Orange-May01" xfId="733" xr:uid="{00000000-0005-0000-0000-0000F7040000}"/>
    <cellStyle name="_MultipleSpace_Jazztel model 15-exhibits-Friso2_Jazztel model 16DP3-Exhibits_TelenorInitiation-11Jan01" xfId="734" xr:uid="{00000000-0005-0000-0000-0000F8040000}"/>
    <cellStyle name="_MultipleSpace_Jazztel model 15-exhibits-Friso2_Jazztel model 16DP3-Exhibits_TelenorWIPFeb01" xfId="735" xr:uid="{00000000-0005-0000-0000-0000F9040000}"/>
    <cellStyle name="_MultipleSpace_Jazztel model 15-exhibits-Friso2_Jazztel model 18DP-exhibits" xfId="736" xr:uid="{00000000-0005-0000-0000-0000FA040000}"/>
    <cellStyle name="_MultipleSpace_Jazztel model 15-exhibits-Friso2_Jazztel model 18DP-exhibits_FT-6June2001" xfId="737" xr:uid="{00000000-0005-0000-0000-0000FB040000}"/>
    <cellStyle name="_MultipleSpace_Jazztel model 15-exhibits-Friso2_Jazztel model 18DP-exhibits_Orange-Mar01" xfId="738" xr:uid="{00000000-0005-0000-0000-0000FC040000}"/>
    <cellStyle name="_MultipleSpace_Jazztel model 15-exhibits-Friso2_Jazztel model 18DP-exhibits_Orange-May01" xfId="739" xr:uid="{00000000-0005-0000-0000-0000FD040000}"/>
    <cellStyle name="_MultipleSpace_Jazztel model 15-exhibits-Friso2_Jazztel model 18DP-exhibits_T_MOBIL2" xfId="740" xr:uid="{00000000-0005-0000-0000-0000FE040000}"/>
    <cellStyle name="_MultipleSpace_Jazztel model 15-exhibits-Friso2_Jazztel model 18DP-exhibits_T_MOBIL2_FT-6June2001" xfId="741" xr:uid="{00000000-0005-0000-0000-0000FF040000}"/>
    <cellStyle name="_MultipleSpace_Jazztel model 15-exhibits-Friso2_Jazztel model 18DP-exhibits_T_MOBIL2_Orange-May01" xfId="742" xr:uid="{00000000-0005-0000-0000-000000050000}"/>
    <cellStyle name="_MultipleSpace_Jazztel model 15-exhibits-Friso2_Jazztel model 18DP-exhibits_T_MOBIL2_Telefonica Moviles" xfId="743" xr:uid="{00000000-0005-0000-0000-000001050000}"/>
    <cellStyle name="_MultipleSpace_Jazztel model 15-exhibits-Friso2_Jazztel model 18DP-exhibits_Telefonica Moviles" xfId="744" xr:uid="{00000000-0005-0000-0000-000002050000}"/>
    <cellStyle name="_MultipleSpace_Jazztel model 15-exhibits-Friso2_Jazztel model 18DP-exhibits_TelenorInitiation-11Jan01" xfId="745" xr:uid="{00000000-0005-0000-0000-000003050000}"/>
    <cellStyle name="_MultipleSpace_Jazztel model 15-exhibits-Friso2_Jazztel model 18DP-exhibits_TelenorWIPFeb01" xfId="746" xr:uid="{00000000-0005-0000-0000-000004050000}"/>
    <cellStyle name="_MultipleSpace_Jazztel model 15-exhibits-Friso2_Jazztel model 18DP-exhibits_Telia-April01(new structure)" xfId="747" xr:uid="{00000000-0005-0000-0000-000005050000}"/>
    <cellStyle name="_MultipleSpace_Jazztel model 15-exhibits-Friso2_Jazztel1" xfId="748" xr:uid="{00000000-0005-0000-0000-000006050000}"/>
    <cellStyle name="_MultipleSpace_Jazztel model 15-exhibits-Friso2_Jazztel1_Orange-Mar01" xfId="749" xr:uid="{00000000-0005-0000-0000-000007050000}"/>
    <cellStyle name="_MultipleSpace_Jazztel model 15-exhibits-Friso2_Jazztel1_Orange-Mar01_FT-6June2001" xfId="750" xr:uid="{00000000-0005-0000-0000-000008050000}"/>
    <cellStyle name="_MultipleSpace_Jazztel model 15-exhibits-Friso2_Jazztel1_Orange-Mar01_Telefonica Group August 12 2002" xfId="751" xr:uid="{00000000-0005-0000-0000-000009050000}"/>
    <cellStyle name="_MultipleSpace_Jazztel model 15-exhibits-Friso2_Jazztel1_Orange-Mar01_Telefonica Group Jan 02" xfId="752" xr:uid="{00000000-0005-0000-0000-00000A050000}"/>
    <cellStyle name="_MultipleSpace_Jazztel model 15-exhibits-Friso2_Jazztel1_Orange-Mar01_Telefonica Moviles" xfId="753" xr:uid="{00000000-0005-0000-0000-00000B050000}"/>
    <cellStyle name="_MultipleSpace_Jazztel model 15-exhibits-Friso2_Jazztel1_Orange-Mar01_Telefonica Moviles_1" xfId="754" xr:uid="{00000000-0005-0000-0000-00000C050000}"/>
    <cellStyle name="_MultipleSpace_Jazztel model 15-exhibits-Friso2_Jazztel1_Orange-May01" xfId="755" xr:uid="{00000000-0005-0000-0000-00000D050000}"/>
    <cellStyle name="_MultipleSpace_Jazztel model 15-exhibits-Friso2_Jazztel1_Orange-May01_FT-6June2001" xfId="756" xr:uid="{00000000-0005-0000-0000-00000E050000}"/>
    <cellStyle name="_MultipleSpace_Jazztel model 15-exhibits-Friso2_Jazztel1_Orange-May01_FT-6June2001_Telefonica Moviles" xfId="757" xr:uid="{00000000-0005-0000-0000-00000F050000}"/>
    <cellStyle name="_MultipleSpace_Jazztel model 15-exhibits-Friso2_Jazztel1_Orange-May01_Telefonica Moviles" xfId="758" xr:uid="{00000000-0005-0000-0000-000010050000}"/>
    <cellStyle name="_MultipleSpace_Jazztel model 15-exhibits-Friso2_Jazztel1_TelenorInitiation-11Jan01" xfId="759" xr:uid="{00000000-0005-0000-0000-000011050000}"/>
    <cellStyle name="_MultipleSpace_Jazztel model 15-exhibits-Friso2_Jazztel1_TelenorInitiation-11Jan01_FT-6June2001" xfId="760" xr:uid="{00000000-0005-0000-0000-000012050000}"/>
    <cellStyle name="_MultipleSpace_Jazztel model 15-exhibits-Friso2_Jazztel1_TelenorInitiation-11Jan01_Telefonica Group August 12 2002" xfId="761" xr:uid="{00000000-0005-0000-0000-000013050000}"/>
    <cellStyle name="_MultipleSpace_Jazztel model 15-exhibits-Friso2_Jazztel1_TelenorInitiation-11Jan01_Telefonica Group Jan 02" xfId="762" xr:uid="{00000000-0005-0000-0000-000014050000}"/>
    <cellStyle name="_MultipleSpace_Jazztel model 15-exhibits-Friso2_Jazztel1_TelenorInitiation-11Jan01_Telefonica Moviles" xfId="763" xr:uid="{00000000-0005-0000-0000-000015050000}"/>
    <cellStyle name="_MultipleSpace_Jazztel model 15-exhibits-Friso2_Jazztel1_TelenorInitiation-11Jan01_Telefonica Moviles_1" xfId="764" xr:uid="{00000000-0005-0000-0000-000016050000}"/>
    <cellStyle name="_MultipleSpace_Jazztel model 15-exhibits-Friso2_Jazztel1_TelenorWIPFeb01" xfId="765" xr:uid="{00000000-0005-0000-0000-000017050000}"/>
    <cellStyle name="_MultipleSpace_Jazztel model 15-exhibits-Friso2_Jazztel1_TelenorWIPFeb01_FT-6June2001" xfId="766" xr:uid="{00000000-0005-0000-0000-000018050000}"/>
    <cellStyle name="_MultipleSpace_Jazztel model 15-exhibits-Friso2_Jazztel1_TelenorWIPFeb01_Telefonica Group August 12 2002" xfId="767" xr:uid="{00000000-0005-0000-0000-000019050000}"/>
    <cellStyle name="_MultipleSpace_Jazztel model 15-exhibits-Friso2_Jazztel1_TelenorWIPFeb01_Telefonica Group Jan 02" xfId="768" xr:uid="{00000000-0005-0000-0000-00001A050000}"/>
    <cellStyle name="_MultipleSpace_Jazztel model 15-exhibits-Friso2_Jazztel1_TelenorWIPFeb01_Telefonica Moviles" xfId="769" xr:uid="{00000000-0005-0000-0000-00001B050000}"/>
    <cellStyle name="_MultipleSpace_Jazztel model 15-exhibits-Friso2_Jazztel1_TelenorWIPFeb01_Telefonica Moviles_1" xfId="770" xr:uid="{00000000-0005-0000-0000-00001C050000}"/>
    <cellStyle name="_MultipleSpace_Jazztel model 16DP2-Exhibits" xfId="771" xr:uid="{00000000-0005-0000-0000-00001D050000}"/>
    <cellStyle name="_MultipleSpace_Jazztel model 16DP2-Exhibits_3G Models" xfId="772" xr:uid="{00000000-0005-0000-0000-00001E050000}"/>
    <cellStyle name="_MultipleSpace_Jazztel model 16DP2-Exhibits_FT-6June2001" xfId="773" xr:uid="{00000000-0005-0000-0000-00001F050000}"/>
    <cellStyle name="_MultipleSpace_Jazztel model 16DP2-Exhibits_FT-6June2001_Telefonica Moviles" xfId="774" xr:uid="{00000000-0005-0000-0000-000020050000}"/>
    <cellStyle name="_MultipleSpace_Jazztel model 16DP2-Exhibits_Orange-Mar01" xfId="775" xr:uid="{00000000-0005-0000-0000-000021050000}"/>
    <cellStyle name="_MultipleSpace_Jazztel model 16DP2-Exhibits_Orange-Mar01_Telefonica Moviles" xfId="776" xr:uid="{00000000-0005-0000-0000-000022050000}"/>
    <cellStyle name="_MultipleSpace_Jazztel model 16DP2-Exhibits_Orange-May01" xfId="777" xr:uid="{00000000-0005-0000-0000-000023050000}"/>
    <cellStyle name="_MultipleSpace_Jazztel model 16DP2-Exhibits_Orange-May01_Telefonica Moviles" xfId="778" xr:uid="{00000000-0005-0000-0000-000024050000}"/>
    <cellStyle name="_MultipleSpace_Jazztel model 16DP2-Exhibits_Orange-May01_Telefonica Moviles_1" xfId="779" xr:uid="{00000000-0005-0000-0000-000025050000}"/>
    <cellStyle name="_MultipleSpace_Jazztel model 16DP2-Exhibits_Telefonica Moviles" xfId="780" xr:uid="{00000000-0005-0000-0000-000026050000}"/>
    <cellStyle name="_MultipleSpace_Jazztel model 16DP2-Exhibits_TelenorInitiation-11Jan01" xfId="781" xr:uid="{00000000-0005-0000-0000-000027050000}"/>
    <cellStyle name="_MultipleSpace_Jazztel model 16DP2-Exhibits_TelenorInitiation-11Jan01_Telefonica Moviles" xfId="782" xr:uid="{00000000-0005-0000-0000-000028050000}"/>
    <cellStyle name="_MultipleSpace_Jazztel model 16DP2-Exhibits_TelenorWIPFeb01" xfId="783" xr:uid="{00000000-0005-0000-0000-000029050000}"/>
    <cellStyle name="_MultipleSpace_Jazztel model 16DP2-Exhibits_TelenorWIPFeb01_Telefonica Moviles" xfId="784" xr:uid="{00000000-0005-0000-0000-00002A050000}"/>
    <cellStyle name="_MultipleSpace_Jazztel model 16DP3-Exhibits" xfId="785" xr:uid="{00000000-0005-0000-0000-00002B050000}"/>
    <cellStyle name="_MultipleSpace_Jazztel model 16DP3-Exhibits_3G Models" xfId="786" xr:uid="{00000000-0005-0000-0000-00002C050000}"/>
    <cellStyle name="_MultipleSpace_Jazztel model 16DP3-Exhibits_FT-6June2001" xfId="787" xr:uid="{00000000-0005-0000-0000-00002D050000}"/>
    <cellStyle name="_MultipleSpace_Jazztel model 16DP3-Exhibits_FT-6June2001_Telefonica Moviles" xfId="788" xr:uid="{00000000-0005-0000-0000-00002E050000}"/>
    <cellStyle name="_MultipleSpace_Jazztel model 16DP3-Exhibits_Orange-Mar01" xfId="789" xr:uid="{00000000-0005-0000-0000-00002F050000}"/>
    <cellStyle name="_MultipleSpace_Jazztel model 16DP3-Exhibits_Orange-Mar01_Telefonica Moviles" xfId="790" xr:uid="{00000000-0005-0000-0000-000030050000}"/>
    <cellStyle name="_MultipleSpace_Jazztel model 16DP3-Exhibits_Orange-May01" xfId="791" xr:uid="{00000000-0005-0000-0000-000031050000}"/>
    <cellStyle name="_MultipleSpace_Jazztel model 16DP3-Exhibits_Orange-May01_Telefonica Moviles" xfId="792" xr:uid="{00000000-0005-0000-0000-000032050000}"/>
    <cellStyle name="_MultipleSpace_Jazztel model 16DP3-Exhibits_Orange-May01_Telefonica Moviles_1" xfId="793" xr:uid="{00000000-0005-0000-0000-000033050000}"/>
    <cellStyle name="_MultipleSpace_Jazztel model 16DP3-Exhibits_Telefonica Moviles" xfId="794" xr:uid="{00000000-0005-0000-0000-000034050000}"/>
    <cellStyle name="_MultipleSpace_Jazztel model 16DP3-Exhibits_TelenorInitiation-11Jan01" xfId="795" xr:uid="{00000000-0005-0000-0000-000035050000}"/>
    <cellStyle name="_MultipleSpace_Jazztel model 16DP3-Exhibits_TelenorInitiation-11Jan01_Telefonica Moviles" xfId="796" xr:uid="{00000000-0005-0000-0000-000036050000}"/>
    <cellStyle name="_MultipleSpace_Jazztel model 16DP3-Exhibits_TelenorWIPFeb01" xfId="797" xr:uid="{00000000-0005-0000-0000-000037050000}"/>
    <cellStyle name="_MultipleSpace_Jazztel model 16DP3-Exhibits_TelenorWIPFeb01_Telefonica Moviles" xfId="798" xr:uid="{00000000-0005-0000-0000-000038050000}"/>
    <cellStyle name="_MultipleSpace_Orange-Mar01" xfId="799" xr:uid="{00000000-0005-0000-0000-000039050000}"/>
    <cellStyle name="_MultipleSpace_Orange-Mar01_Telefonica Moviles" xfId="800" xr:uid="{00000000-0005-0000-0000-00003A050000}"/>
    <cellStyle name="_MultipleSpace_Orange-May01" xfId="801" xr:uid="{00000000-0005-0000-0000-00003B050000}"/>
    <cellStyle name="_MultipleSpace_Orange-May01_Telefonica Moviles" xfId="802" xr:uid="{00000000-0005-0000-0000-00003C050000}"/>
    <cellStyle name="_MultipleSpace_Orange-May01_Telefonica Moviles_1" xfId="803" xr:uid="{00000000-0005-0000-0000-00003D050000}"/>
    <cellStyle name="_MultipleSpace_Portugal Telecom" xfId="804" xr:uid="{00000000-0005-0000-0000-00003E050000}"/>
    <cellStyle name="_MultipleSpace_Swisscom" xfId="805" xr:uid="{00000000-0005-0000-0000-00003F050000}"/>
    <cellStyle name="_MultipleSpace_Swisscom_Orange - Market France KPIs" xfId="54859" xr:uid="{00000000-0005-0000-0000-000040050000}"/>
    <cellStyle name="_MultipleSpace_TDC" xfId="806" xr:uid="{00000000-0005-0000-0000-000041050000}"/>
    <cellStyle name="_MultipleSpace_TDC_Orange - Market France KPIs" xfId="54860" xr:uid="{00000000-0005-0000-0000-000042050000}"/>
    <cellStyle name="_MultipleSpace_Tele Danmark" xfId="807" xr:uid="{00000000-0005-0000-0000-000043050000}"/>
    <cellStyle name="_MultipleSpace_Tele Danmark_Nordic Report" xfId="808" xr:uid="{00000000-0005-0000-0000-000044050000}"/>
    <cellStyle name="_MultipleSpace_Telecom italia" xfId="809" xr:uid="{00000000-0005-0000-0000-000045050000}"/>
    <cellStyle name="_MultipleSpace_telefonica" xfId="810" xr:uid="{00000000-0005-0000-0000-000046050000}"/>
    <cellStyle name="_MultipleSpace_Telefonica Moviles" xfId="811" xr:uid="{00000000-0005-0000-0000-000047050000}"/>
    <cellStyle name="_MultipleSpace_telefonica_Orange - Market France KPIs" xfId="54861" xr:uid="{00000000-0005-0000-0000-000048050000}"/>
    <cellStyle name="_MultipleSpace_TelenorInitiation-11Jan01" xfId="812" xr:uid="{00000000-0005-0000-0000-000049050000}"/>
    <cellStyle name="_MultipleSpace_TelenorInitiation-11Jan01_Telefonica Moviles" xfId="813" xr:uid="{00000000-0005-0000-0000-00004A050000}"/>
    <cellStyle name="_MultipleSpace_TelenorWIPFeb01" xfId="814" xr:uid="{00000000-0005-0000-0000-00004B050000}"/>
    <cellStyle name="_MultipleSpace_TelenorWIPFeb01_Telefonica Moviles" xfId="815" xr:uid="{00000000-0005-0000-0000-00004C050000}"/>
    <cellStyle name="_MultipleSpace_TeliaSonera JMR" xfId="816" xr:uid="{00000000-0005-0000-0000-00004D050000}"/>
    <cellStyle name="_MultipleSpace_TEM.MC-Data" xfId="817" xr:uid="{00000000-0005-0000-0000-00004E050000}"/>
    <cellStyle name="_MultipleSpace_t-mobile Sep 2003" xfId="818" xr:uid="{00000000-0005-0000-0000-00004F050000}"/>
    <cellStyle name="_Natixis" xfId="819" xr:uid="{00000000-0005-0000-0000-000050050000}"/>
    <cellStyle name="_New 2006 Automated Capex Report" xfId="25781" xr:uid="{00000000-0005-0000-0000-000051050000}"/>
    <cellStyle name="_New 2006 Automated Dashboard - KPI's v3" xfId="25782" xr:uid="{00000000-0005-0000-0000-000052050000}"/>
    <cellStyle name="_New 2006 Automated Dashboard - KPI's v4" xfId="25783" xr:uid="{00000000-0005-0000-0000-000053050000}"/>
    <cellStyle name="_New 2006 Automated Dashboard - P&amp;L's v3" xfId="25784" xr:uid="{00000000-0005-0000-0000-000054050000}"/>
    <cellStyle name="_New 2006 Main Dashboard" xfId="25785" xr:uid="{00000000-0005-0000-0000-000055050000}"/>
    <cellStyle name="_New 2006 Main Dashboard - VBU's" xfId="25786" xr:uid="{00000000-0005-0000-0000-000056050000}"/>
    <cellStyle name="_New style GMC Bridge Charts" xfId="25787" xr:uid="{00000000-0005-0000-0000-000057050000}"/>
    <cellStyle name="_Noty finansowe_12_2001" xfId="54862" xr:uid="{00000000-0005-0000-0000-000058050000}"/>
    <cellStyle name="_NSFP_PLN_package" xfId="54863" xr:uid="{00000000-0005-0000-0000-000059050000}"/>
    <cellStyle name="_OCF p01 2009" xfId="25788" xr:uid="{00000000-0005-0000-0000-00005A050000}"/>
    <cellStyle name="_OCF pack slide p8" xfId="25789" xr:uid="{00000000-0005-0000-0000-00005B050000}"/>
    <cellStyle name="_OCF pack slide p8_EE_CoA_BS - mapped V4" xfId="25790" xr:uid="{00000000-0005-0000-0000-00005C050000}"/>
    <cellStyle name="_OCF pack slide p9" xfId="25791" xr:uid="{00000000-0005-0000-0000-00005D050000}"/>
    <cellStyle name="_OCF pack slide p9_EE_CoA_BS - mapped V4" xfId="25792" xr:uid="{00000000-0005-0000-0000-00005E050000}"/>
    <cellStyle name="_OFCF Monitoring 0909 With Manual Inputs" xfId="25793" xr:uid="{00000000-0005-0000-0000-00005F050000}"/>
    <cellStyle name="_Opex - Management P&amp;L FTUK BUP (27.04.10  16.59) vs BUD (for Presentation) (version 2)" xfId="25794" xr:uid="{00000000-0005-0000-0000-000060050000}"/>
    <cellStyle name="_Organic Cashflow" xfId="25795" xr:uid="{00000000-0005-0000-0000-000061050000}"/>
    <cellStyle name="_Organic Cashflow_EE_CoA_BS - mapped V4" xfId="25796" xr:uid="{00000000-0005-0000-0000-000062050000}"/>
    <cellStyle name="_Overall Co EBITDA &amp; FTE Report Final" xfId="25797" xr:uid="{00000000-0005-0000-0000-000063050000}"/>
    <cellStyle name="_Partner Dimension - Ian 19 Mar" xfId="17734" xr:uid="{00000000-0005-0000-0000-000064050000}"/>
    <cellStyle name="_PAYG Base Databook 2009" xfId="25798" xr:uid="{00000000-0005-0000-0000-000065050000}"/>
    <cellStyle name="_PAYG SAC databook 2009" xfId="25799" xr:uid="{00000000-0005-0000-0000-000066050000}"/>
    <cellStyle name="_Percent" xfId="820" xr:uid="{00000000-0005-0000-0000-000067050000}"/>
    <cellStyle name="_Percent_3G Models" xfId="821" xr:uid="{00000000-0005-0000-0000-000068050000}"/>
    <cellStyle name="_Percent_Belgacom" xfId="822" xr:uid="{00000000-0005-0000-0000-000069050000}"/>
    <cellStyle name="_Percent_Belgacom 310804" xfId="823" xr:uid="{00000000-0005-0000-0000-00006A050000}"/>
    <cellStyle name="_Percent_Book1" xfId="824" xr:uid="{00000000-0005-0000-0000-00006B050000}"/>
    <cellStyle name="_Percent_Book1_3G Models" xfId="825" xr:uid="{00000000-0005-0000-0000-00006C050000}"/>
    <cellStyle name="_Percent_Book1_Jazztel model 16DP3-Exhibits" xfId="826" xr:uid="{00000000-0005-0000-0000-00006D050000}"/>
    <cellStyle name="_Percent_Book1_Jazztel model 16DP3-Exhibits_3G Models" xfId="827" xr:uid="{00000000-0005-0000-0000-00006E050000}"/>
    <cellStyle name="_Percent_Book1_Jazztel model 16DP3-Exhibits_Orange-Mar01" xfId="828" xr:uid="{00000000-0005-0000-0000-00006F050000}"/>
    <cellStyle name="_Percent_Book1_Jazztel model 16DP3-Exhibits_Orange-May01" xfId="829" xr:uid="{00000000-0005-0000-0000-000070050000}"/>
    <cellStyle name="_Percent_Book1_Jazztel model 16DP3-Exhibits_T_MOBIL2" xfId="830" xr:uid="{00000000-0005-0000-0000-000071050000}"/>
    <cellStyle name="_Percent_Book1_Jazztel model 16DP3-Exhibits_T_MOBIL2_FT-6June2001" xfId="831" xr:uid="{00000000-0005-0000-0000-000072050000}"/>
    <cellStyle name="_Percent_Book1_Jazztel model 16DP3-Exhibits_T_MOBIL2_Orange-May01" xfId="832" xr:uid="{00000000-0005-0000-0000-000073050000}"/>
    <cellStyle name="_Percent_Book1_Jazztel model 16DP3-Exhibits_T_MOBIL2_Telefonica Moviles" xfId="833" xr:uid="{00000000-0005-0000-0000-000074050000}"/>
    <cellStyle name="_Percent_Book1_Jazztel model 16DP3-Exhibits_TelenorInitiation-11Jan01" xfId="834" xr:uid="{00000000-0005-0000-0000-000075050000}"/>
    <cellStyle name="_Percent_Book1_Jazztel model 16DP3-Exhibits_TelenorWIPFeb01" xfId="835" xr:uid="{00000000-0005-0000-0000-000076050000}"/>
    <cellStyle name="_Percent_Book1_Jazztel model 18DP-exhibits" xfId="836" xr:uid="{00000000-0005-0000-0000-000077050000}"/>
    <cellStyle name="_Percent_Book1_Jazztel model 18DP-exhibits_3G Models" xfId="837" xr:uid="{00000000-0005-0000-0000-000078050000}"/>
    <cellStyle name="_Percent_Book1_Telefonica Moviles" xfId="838" xr:uid="{00000000-0005-0000-0000-000079050000}"/>
    <cellStyle name="_Percent_Book11" xfId="839" xr:uid="{00000000-0005-0000-0000-00007A050000}"/>
    <cellStyle name="_Percent_Book11_3G Models" xfId="840" xr:uid="{00000000-0005-0000-0000-00007B050000}"/>
    <cellStyle name="_Percent_Book11_Jazztel model 16DP3-Exhibits" xfId="841" xr:uid="{00000000-0005-0000-0000-00007C050000}"/>
    <cellStyle name="_Percent_Book11_Jazztel model 16DP3-Exhibits_3G Models" xfId="842" xr:uid="{00000000-0005-0000-0000-00007D050000}"/>
    <cellStyle name="_Percent_Book11_Jazztel model 16DP3-Exhibits_Orange-Mar01" xfId="843" xr:uid="{00000000-0005-0000-0000-00007E050000}"/>
    <cellStyle name="_Percent_Book11_Jazztel model 16DP3-Exhibits_Orange-May01" xfId="844" xr:uid="{00000000-0005-0000-0000-00007F050000}"/>
    <cellStyle name="_Percent_Book11_Jazztel model 16DP3-Exhibits_T_MOBIL2" xfId="845" xr:uid="{00000000-0005-0000-0000-000080050000}"/>
    <cellStyle name="_Percent_Book11_Jazztel model 16DP3-Exhibits_T_MOBIL2_FT-6June2001" xfId="846" xr:uid="{00000000-0005-0000-0000-000081050000}"/>
    <cellStyle name="_Percent_Book11_Jazztel model 16DP3-Exhibits_T_MOBIL2_Orange-May01" xfId="847" xr:uid="{00000000-0005-0000-0000-000082050000}"/>
    <cellStyle name="_Percent_Book11_Jazztel model 16DP3-Exhibits_T_MOBIL2_Telefonica Moviles" xfId="848" xr:uid="{00000000-0005-0000-0000-000083050000}"/>
    <cellStyle name="_Percent_Book11_Jazztel model 16DP3-Exhibits_TelenorInitiation-11Jan01" xfId="849" xr:uid="{00000000-0005-0000-0000-000084050000}"/>
    <cellStyle name="_Percent_Book11_Jazztel model 16DP3-Exhibits_TelenorWIPFeb01" xfId="850" xr:uid="{00000000-0005-0000-0000-000085050000}"/>
    <cellStyle name="_Percent_Book11_Jazztel model 18DP-exhibits" xfId="851" xr:uid="{00000000-0005-0000-0000-000086050000}"/>
    <cellStyle name="_Percent_Book11_Jazztel model 18DP-exhibits_3G Models" xfId="852" xr:uid="{00000000-0005-0000-0000-000087050000}"/>
    <cellStyle name="_Percent_Book11_Telefonica Moviles" xfId="853" xr:uid="{00000000-0005-0000-0000-000088050000}"/>
    <cellStyle name="_Percent_Book12" xfId="854" xr:uid="{00000000-0005-0000-0000-000089050000}"/>
    <cellStyle name="_Percent_Book12_3G Models" xfId="855" xr:uid="{00000000-0005-0000-0000-00008A050000}"/>
    <cellStyle name="_Percent_Book12_Jazztel model 16DP3-Exhibits" xfId="856" xr:uid="{00000000-0005-0000-0000-00008B050000}"/>
    <cellStyle name="_Percent_Book12_Jazztel model 16DP3-Exhibits_3G Models" xfId="857" xr:uid="{00000000-0005-0000-0000-00008C050000}"/>
    <cellStyle name="_Percent_Book12_Jazztel model 16DP3-Exhibits_Orange-Mar01" xfId="858" xr:uid="{00000000-0005-0000-0000-00008D050000}"/>
    <cellStyle name="_Percent_Book12_Jazztel model 16DP3-Exhibits_Orange-May01" xfId="859" xr:uid="{00000000-0005-0000-0000-00008E050000}"/>
    <cellStyle name="_Percent_Book12_Jazztel model 16DP3-Exhibits_T_MOBIL2" xfId="860" xr:uid="{00000000-0005-0000-0000-00008F050000}"/>
    <cellStyle name="_Percent_Book12_Jazztel model 16DP3-Exhibits_T_MOBIL2_FT-6June2001" xfId="861" xr:uid="{00000000-0005-0000-0000-000090050000}"/>
    <cellStyle name="_Percent_Book12_Jazztel model 16DP3-Exhibits_T_MOBIL2_Orange-May01" xfId="862" xr:uid="{00000000-0005-0000-0000-000091050000}"/>
    <cellStyle name="_Percent_Book12_Jazztel model 16DP3-Exhibits_T_MOBIL2_Telefonica Moviles" xfId="863" xr:uid="{00000000-0005-0000-0000-000092050000}"/>
    <cellStyle name="_Percent_Book12_Jazztel model 16DP3-Exhibits_TelenorInitiation-11Jan01" xfId="864" xr:uid="{00000000-0005-0000-0000-000093050000}"/>
    <cellStyle name="_Percent_Book12_Jazztel model 16DP3-Exhibits_TelenorWIPFeb01" xfId="865" xr:uid="{00000000-0005-0000-0000-000094050000}"/>
    <cellStyle name="_Percent_Book12_Jazztel model 18DP-exhibits" xfId="866" xr:uid="{00000000-0005-0000-0000-000095050000}"/>
    <cellStyle name="_Percent_Book12_Jazztel model 18DP-exhibits_3G Models" xfId="867" xr:uid="{00000000-0005-0000-0000-000096050000}"/>
    <cellStyle name="_Percent_Book12_Telefonica Moviles" xfId="868" xr:uid="{00000000-0005-0000-0000-000097050000}"/>
    <cellStyle name="_Percent_Book4" xfId="869" xr:uid="{00000000-0005-0000-0000-000098050000}"/>
    <cellStyle name="_Percent_DCF Summary pages" xfId="870" xr:uid="{00000000-0005-0000-0000-000099050000}"/>
    <cellStyle name="_Percent_DCF Summary pages_3G Models" xfId="871" xr:uid="{00000000-0005-0000-0000-00009A050000}"/>
    <cellStyle name="_Percent_DCF Summary pages_Jazztel model 16DP3-Exhibits" xfId="872" xr:uid="{00000000-0005-0000-0000-00009B050000}"/>
    <cellStyle name="_Percent_DCF Summary pages_Jazztel model 16DP3-Exhibits_3G Models" xfId="873" xr:uid="{00000000-0005-0000-0000-00009C050000}"/>
    <cellStyle name="_Percent_DCF Summary pages_Jazztel model 16DP3-Exhibits_Orange-Mar01" xfId="874" xr:uid="{00000000-0005-0000-0000-00009D050000}"/>
    <cellStyle name="_Percent_DCF Summary pages_Jazztel model 16DP3-Exhibits_Orange-May01" xfId="875" xr:uid="{00000000-0005-0000-0000-00009E050000}"/>
    <cellStyle name="_Percent_DCF Summary pages_Jazztel model 16DP3-Exhibits_T_MOBIL2" xfId="876" xr:uid="{00000000-0005-0000-0000-00009F050000}"/>
    <cellStyle name="_Percent_DCF Summary pages_Jazztel model 16DP3-Exhibits_T_MOBIL2_FT-6June2001" xfId="877" xr:uid="{00000000-0005-0000-0000-0000A0050000}"/>
    <cellStyle name="_Percent_DCF Summary pages_Jazztel model 16DP3-Exhibits_T_MOBIL2_Orange-May01" xfId="878" xr:uid="{00000000-0005-0000-0000-0000A1050000}"/>
    <cellStyle name="_Percent_DCF Summary pages_Jazztel model 16DP3-Exhibits_T_MOBIL2_Telefonica Moviles" xfId="879" xr:uid="{00000000-0005-0000-0000-0000A2050000}"/>
    <cellStyle name="_Percent_DCF Summary pages_Jazztel model 16DP3-Exhibits_TelenorInitiation-11Jan01" xfId="880" xr:uid="{00000000-0005-0000-0000-0000A3050000}"/>
    <cellStyle name="_Percent_DCF Summary pages_Jazztel model 16DP3-Exhibits_TelenorWIPFeb01" xfId="881" xr:uid="{00000000-0005-0000-0000-0000A4050000}"/>
    <cellStyle name="_Percent_DCF Summary pages_Jazztel model 18DP-exhibits" xfId="882" xr:uid="{00000000-0005-0000-0000-0000A5050000}"/>
    <cellStyle name="_Percent_DCF Summary pages_Jazztel model 18DP-exhibits_3G Models" xfId="883" xr:uid="{00000000-0005-0000-0000-0000A6050000}"/>
    <cellStyle name="_Percent_DCF Summary pages_Telefonica Moviles" xfId="884" xr:uid="{00000000-0005-0000-0000-0000A7050000}"/>
    <cellStyle name="_Percent_Jazztel model 15-exhibits" xfId="885" xr:uid="{00000000-0005-0000-0000-0000A8050000}"/>
    <cellStyle name="_Percent_Jazztel model 15-exhibits bis" xfId="886" xr:uid="{00000000-0005-0000-0000-0000A9050000}"/>
    <cellStyle name="_Percent_Jazztel model 15-exhibits bis_3G Models" xfId="887" xr:uid="{00000000-0005-0000-0000-0000AA050000}"/>
    <cellStyle name="_Percent_Jazztel model 15-exhibits bis_Orange-Mar01" xfId="888" xr:uid="{00000000-0005-0000-0000-0000AB050000}"/>
    <cellStyle name="_Percent_Jazztel model 15-exhibits bis_Orange-May01" xfId="889" xr:uid="{00000000-0005-0000-0000-0000AC050000}"/>
    <cellStyle name="_Percent_Jazztel model 15-exhibits bis_T_MOBIL2" xfId="890" xr:uid="{00000000-0005-0000-0000-0000AD050000}"/>
    <cellStyle name="_Percent_Jazztel model 15-exhibits bis_T_MOBIL2_FT-6June2001" xfId="891" xr:uid="{00000000-0005-0000-0000-0000AE050000}"/>
    <cellStyle name="_Percent_Jazztel model 15-exhibits bis_T_MOBIL2_Orange-May01" xfId="892" xr:uid="{00000000-0005-0000-0000-0000AF050000}"/>
    <cellStyle name="_Percent_Jazztel model 15-exhibits bis_T_MOBIL2_Telefonica Moviles" xfId="893" xr:uid="{00000000-0005-0000-0000-0000B0050000}"/>
    <cellStyle name="_Percent_Jazztel model 15-exhibits bis_TelenorInitiation-11Jan01" xfId="894" xr:uid="{00000000-0005-0000-0000-0000B1050000}"/>
    <cellStyle name="_Percent_Jazztel model 15-exhibits bis_TelenorWIPFeb01" xfId="895" xr:uid="{00000000-0005-0000-0000-0000B2050000}"/>
    <cellStyle name="_Percent_Jazztel model 15-exhibits_3G Models" xfId="896" xr:uid="{00000000-0005-0000-0000-0000B3050000}"/>
    <cellStyle name="_Percent_Jazztel model 15-exhibits_Jazztel model 16DP3-Exhibits" xfId="897" xr:uid="{00000000-0005-0000-0000-0000B4050000}"/>
    <cellStyle name="_Percent_Jazztel model 15-exhibits_Jazztel model 16DP3-Exhibits_3G Models" xfId="898" xr:uid="{00000000-0005-0000-0000-0000B5050000}"/>
    <cellStyle name="_Percent_Jazztel model 15-exhibits_Jazztel model 16DP3-Exhibits_Orange-Mar01" xfId="899" xr:uid="{00000000-0005-0000-0000-0000B6050000}"/>
    <cellStyle name="_Percent_Jazztel model 15-exhibits_Jazztel model 16DP3-Exhibits_Orange-May01" xfId="900" xr:uid="{00000000-0005-0000-0000-0000B7050000}"/>
    <cellStyle name="_Percent_Jazztel model 15-exhibits_Jazztel model 16DP3-Exhibits_T_MOBIL2" xfId="901" xr:uid="{00000000-0005-0000-0000-0000B8050000}"/>
    <cellStyle name="_Percent_Jazztel model 15-exhibits_Jazztel model 16DP3-Exhibits_T_MOBIL2_FT-6June2001" xfId="902" xr:uid="{00000000-0005-0000-0000-0000B9050000}"/>
    <cellStyle name="_Percent_Jazztel model 15-exhibits_Jazztel model 16DP3-Exhibits_T_MOBIL2_Orange-May01" xfId="903" xr:uid="{00000000-0005-0000-0000-0000BA050000}"/>
    <cellStyle name="_Percent_Jazztel model 15-exhibits_Jazztel model 16DP3-Exhibits_T_MOBIL2_Telefonica Moviles" xfId="904" xr:uid="{00000000-0005-0000-0000-0000BB050000}"/>
    <cellStyle name="_Percent_Jazztel model 15-exhibits_Jazztel model 16DP3-Exhibits_TelenorInitiation-11Jan01" xfId="905" xr:uid="{00000000-0005-0000-0000-0000BC050000}"/>
    <cellStyle name="_Percent_Jazztel model 15-exhibits_Jazztel model 16DP3-Exhibits_TelenorWIPFeb01" xfId="906" xr:uid="{00000000-0005-0000-0000-0000BD050000}"/>
    <cellStyle name="_Percent_Jazztel model 15-exhibits_Jazztel model 18DP-exhibits" xfId="907" xr:uid="{00000000-0005-0000-0000-0000BE050000}"/>
    <cellStyle name="_Percent_Jazztel model 15-exhibits_Jazztel model 18DP-exhibits_3G Models" xfId="908" xr:uid="{00000000-0005-0000-0000-0000BF050000}"/>
    <cellStyle name="_Percent_Jazztel model 15-exhibits_Telefonica Moviles" xfId="909" xr:uid="{00000000-0005-0000-0000-0000C0050000}"/>
    <cellStyle name="_Percent_Jazztel model 15-exhibits-Friso2" xfId="910" xr:uid="{00000000-0005-0000-0000-0000C1050000}"/>
    <cellStyle name="_Percent_Jazztel model 15-exhibits-Friso2_3G Models" xfId="911" xr:uid="{00000000-0005-0000-0000-0000C2050000}"/>
    <cellStyle name="_Percent_Jazztel model 15-exhibits-Friso2_Jazztel model 16DP3-Exhibits" xfId="912" xr:uid="{00000000-0005-0000-0000-0000C3050000}"/>
    <cellStyle name="_Percent_Jazztel model 15-exhibits-Friso2_Jazztel model 16DP3-Exhibits_3G Models" xfId="913" xr:uid="{00000000-0005-0000-0000-0000C4050000}"/>
    <cellStyle name="_Percent_Jazztel model 15-exhibits-Friso2_Jazztel model 16DP3-Exhibits_Orange-Mar01" xfId="914" xr:uid="{00000000-0005-0000-0000-0000C5050000}"/>
    <cellStyle name="_Percent_Jazztel model 15-exhibits-Friso2_Jazztel model 16DP3-Exhibits_Orange-May01" xfId="915" xr:uid="{00000000-0005-0000-0000-0000C6050000}"/>
    <cellStyle name="_Percent_Jazztel model 15-exhibits-Friso2_Jazztel model 16DP3-Exhibits_T_MOBIL2" xfId="916" xr:uid="{00000000-0005-0000-0000-0000C7050000}"/>
    <cellStyle name="_Percent_Jazztel model 15-exhibits-Friso2_Jazztel model 16DP3-Exhibits_T_MOBIL2_FT-6June2001" xfId="917" xr:uid="{00000000-0005-0000-0000-0000C8050000}"/>
    <cellStyle name="_Percent_Jazztel model 15-exhibits-Friso2_Jazztel model 16DP3-Exhibits_T_MOBIL2_Orange-May01" xfId="918" xr:uid="{00000000-0005-0000-0000-0000C9050000}"/>
    <cellStyle name="_Percent_Jazztel model 15-exhibits-Friso2_Jazztel model 16DP3-Exhibits_T_MOBIL2_Telefonica Moviles" xfId="919" xr:uid="{00000000-0005-0000-0000-0000CA050000}"/>
    <cellStyle name="_Percent_Jazztel model 15-exhibits-Friso2_Jazztel model 16DP3-Exhibits_TelenorInitiation-11Jan01" xfId="920" xr:uid="{00000000-0005-0000-0000-0000CB050000}"/>
    <cellStyle name="_Percent_Jazztel model 15-exhibits-Friso2_Jazztel model 16DP3-Exhibits_TelenorWIPFeb01" xfId="921" xr:uid="{00000000-0005-0000-0000-0000CC050000}"/>
    <cellStyle name="_Percent_Jazztel model 15-exhibits-Friso2_Jazztel model 18DP-exhibits" xfId="922" xr:uid="{00000000-0005-0000-0000-0000CD050000}"/>
    <cellStyle name="_Percent_Jazztel model 15-exhibits-Friso2_Jazztel model 18DP-exhibits_3G Models" xfId="923" xr:uid="{00000000-0005-0000-0000-0000CE050000}"/>
    <cellStyle name="_Percent_Jazztel model 15-exhibits-Friso2_Telefonica Moviles" xfId="924" xr:uid="{00000000-0005-0000-0000-0000CF050000}"/>
    <cellStyle name="_Percent_Jazztel model 16DP2-Exhibits" xfId="925" xr:uid="{00000000-0005-0000-0000-0000D0050000}"/>
    <cellStyle name="_Percent_Jazztel model 16DP2-Exhibits_3G Models" xfId="926" xr:uid="{00000000-0005-0000-0000-0000D1050000}"/>
    <cellStyle name="_Percent_Jazztel model 16DP3-Exhibits" xfId="927" xr:uid="{00000000-0005-0000-0000-0000D2050000}"/>
    <cellStyle name="_Percent_Jazztel model 16DP3-Exhibits_3G Models" xfId="928" xr:uid="{00000000-0005-0000-0000-0000D3050000}"/>
    <cellStyle name="_Percent_Portugal Telecom" xfId="929" xr:uid="{00000000-0005-0000-0000-0000D4050000}"/>
    <cellStyle name="_Percent_Swisscom" xfId="930" xr:uid="{00000000-0005-0000-0000-0000D5050000}"/>
    <cellStyle name="_Percent_Swisscom_Orange - Market France KPIs" xfId="54864" xr:uid="{00000000-0005-0000-0000-0000D6050000}"/>
    <cellStyle name="_Percent_TDC" xfId="931" xr:uid="{00000000-0005-0000-0000-0000D7050000}"/>
    <cellStyle name="_Percent_TDC_Orange - Market France KPIs" xfId="54865" xr:uid="{00000000-0005-0000-0000-0000D8050000}"/>
    <cellStyle name="_Percent_Tele Danmark" xfId="932" xr:uid="{00000000-0005-0000-0000-0000D9050000}"/>
    <cellStyle name="_Percent_Tele Danmark_Nordic Report" xfId="933" xr:uid="{00000000-0005-0000-0000-0000DA050000}"/>
    <cellStyle name="_Percent_Telecom italia" xfId="934" xr:uid="{00000000-0005-0000-0000-0000DB050000}"/>
    <cellStyle name="_Percent_telefonica" xfId="935" xr:uid="{00000000-0005-0000-0000-0000DC050000}"/>
    <cellStyle name="_Percent_telefonica_Orange - Market France KPIs" xfId="54866" xr:uid="{00000000-0005-0000-0000-0000DD050000}"/>
    <cellStyle name="_Percent_TeliaSonera JMR" xfId="936" xr:uid="{00000000-0005-0000-0000-0000DE050000}"/>
    <cellStyle name="_Percent_TEM.MC-Data" xfId="937" xr:uid="{00000000-0005-0000-0000-0000DF050000}"/>
    <cellStyle name="_Percent_t-mobile Sep 2003" xfId="938" xr:uid="{00000000-0005-0000-0000-0000E0050000}"/>
    <cellStyle name="_PercentSpace" xfId="939" xr:uid="{00000000-0005-0000-0000-0000E1050000}"/>
    <cellStyle name="_PercentSpace_3G Models" xfId="940" xr:uid="{00000000-0005-0000-0000-0000E2050000}"/>
    <cellStyle name="_PercentSpace_Belgacom" xfId="941" xr:uid="{00000000-0005-0000-0000-0000E3050000}"/>
    <cellStyle name="_PercentSpace_Belgacom 310804" xfId="942" xr:uid="{00000000-0005-0000-0000-0000E4050000}"/>
    <cellStyle name="_PercentSpace_Book1" xfId="943" xr:uid="{00000000-0005-0000-0000-0000E5050000}"/>
    <cellStyle name="_PercentSpace_Book1_3G Models" xfId="944" xr:uid="{00000000-0005-0000-0000-0000E6050000}"/>
    <cellStyle name="_PercentSpace_Book1_FT-6June2001" xfId="945" xr:uid="{00000000-0005-0000-0000-0000E7050000}"/>
    <cellStyle name="_PercentSpace_Book1_Jazztel model 16DP3-Exhibits" xfId="946" xr:uid="{00000000-0005-0000-0000-0000E8050000}"/>
    <cellStyle name="_PercentSpace_Book1_Jazztel model 16DP3-Exhibits_FT-6June2001" xfId="947" xr:uid="{00000000-0005-0000-0000-0000E9050000}"/>
    <cellStyle name="_PercentSpace_Book1_Jazztel model 16DP3-Exhibits_FT-6June2001_Telefonica Moviles" xfId="948" xr:uid="{00000000-0005-0000-0000-0000EA050000}"/>
    <cellStyle name="_PercentSpace_Book1_Jazztel model 16DP3-Exhibits_Orange-Mar01" xfId="949" xr:uid="{00000000-0005-0000-0000-0000EB050000}"/>
    <cellStyle name="_PercentSpace_Book1_Jazztel model 16DP3-Exhibits_Orange-May01" xfId="950" xr:uid="{00000000-0005-0000-0000-0000EC050000}"/>
    <cellStyle name="_PercentSpace_Book1_Jazztel model 16DP3-Exhibits_T_MOBIL2" xfId="951" xr:uid="{00000000-0005-0000-0000-0000ED050000}"/>
    <cellStyle name="_PercentSpace_Book1_Jazztel model 16DP3-Exhibits_T_MOBIL2_FT-6June2001" xfId="952" xr:uid="{00000000-0005-0000-0000-0000EE050000}"/>
    <cellStyle name="_PercentSpace_Book1_Jazztel model 16DP3-Exhibits_T_MOBIL2_FT-6June2001_1" xfId="953" xr:uid="{00000000-0005-0000-0000-0000EF050000}"/>
    <cellStyle name="_PercentSpace_Book1_Jazztel model 16DP3-Exhibits_T_MOBIL2_FT-6June2001_1_Telefonica Moviles" xfId="954" xr:uid="{00000000-0005-0000-0000-0000F0050000}"/>
    <cellStyle name="_PercentSpace_Book1_Jazztel model 16DP3-Exhibits_T_MOBIL2_Orange-May01" xfId="955" xr:uid="{00000000-0005-0000-0000-0000F1050000}"/>
    <cellStyle name="_PercentSpace_Book1_Jazztel model 16DP3-Exhibits_T_MOBIL2_Telefonica Moviles" xfId="956" xr:uid="{00000000-0005-0000-0000-0000F2050000}"/>
    <cellStyle name="_PercentSpace_Book1_Jazztel model 16DP3-Exhibits_Telefonica Moviles" xfId="957" xr:uid="{00000000-0005-0000-0000-0000F3050000}"/>
    <cellStyle name="_PercentSpace_Book1_Jazztel model 16DP3-Exhibits_TelenorInitiation-11Jan01" xfId="958" xr:uid="{00000000-0005-0000-0000-0000F4050000}"/>
    <cellStyle name="_PercentSpace_Book1_Jazztel model 16DP3-Exhibits_TelenorWIPFeb01" xfId="959" xr:uid="{00000000-0005-0000-0000-0000F5050000}"/>
    <cellStyle name="_PercentSpace_Book1_Jazztel model 18DP-exhibits" xfId="960" xr:uid="{00000000-0005-0000-0000-0000F6050000}"/>
    <cellStyle name="_PercentSpace_Book1_Jazztel model 18DP-exhibits_3G Models" xfId="961" xr:uid="{00000000-0005-0000-0000-0000F7050000}"/>
    <cellStyle name="_PercentSpace_Book1_Orange-May01" xfId="962" xr:uid="{00000000-0005-0000-0000-0000F8050000}"/>
    <cellStyle name="_PercentSpace_Book1_Telefonica Moviles" xfId="963" xr:uid="{00000000-0005-0000-0000-0000F9050000}"/>
    <cellStyle name="_PercentSpace_Book11" xfId="964" xr:uid="{00000000-0005-0000-0000-0000FA050000}"/>
    <cellStyle name="_PercentSpace_Book11_3G Models" xfId="965" xr:uid="{00000000-0005-0000-0000-0000FB050000}"/>
    <cellStyle name="_PercentSpace_Book11_FT-6June2001" xfId="966" xr:uid="{00000000-0005-0000-0000-0000FC050000}"/>
    <cellStyle name="_PercentSpace_Book11_Jazztel model 16DP3-Exhibits" xfId="967" xr:uid="{00000000-0005-0000-0000-0000FD050000}"/>
    <cellStyle name="_PercentSpace_Book11_Jazztel model 16DP3-Exhibits_FT-6June2001" xfId="968" xr:uid="{00000000-0005-0000-0000-0000FE050000}"/>
    <cellStyle name="_PercentSpace_Book11_Jazztel model 16DP3-Exhibits_FT-6June2001_Telefonica Moviles" xfId="969" xr:uid="{00000000-0005-0000-0000-0000FF050000}"/>
    <cellStyle name="_PercentSpace_Book11_Jazztel model 16DP3-Exhibits_Orange-Mar01" xfId="970" xr:uid="{00000000-0005-0000-0000-000000060000}"/>
    <cellStyle name="_PercentSpace_Book11_Jazztel model 16DP3-Exhibits_Orange-May01" xfId="971" xr:uid="{00000000-0005-0000-0000-000001060000}"/>
    <cellStyle name="_PercentSpace_Book11_Jazztel model 16DP3-Exhibits_T_MOBIL2" xfId="972" xr:uid="{00000000-0005-0000-0000-000002060000}"/>
    <cellStyle name="_PercentSpace_Book11_Jazztel model 16DP3-Exhibits_T_MOBIL2_FT-6June2001" xfId="973" xr:uid="{00000000-0005-0000-0000-000003060000}"/>
    <cellStyle name="_PercentSpace_Book11_Jazztel model 16DP3-Exhibits_T_MOBIL2_FT-6June2001_1" xfId="974" xr:uid="{00000000-0005-0000-0000-000004060000}"/>
    <cellStyle name="_PercentSpace_Book11_Jazztel model 16DP3-Exhibits_T_MOBIL2_FT-6June2001_1_Telefonica Moviles" xfId="975" xr:uid="{00000000-0005-0000-0000-000005060000}"/>
    <cellStyle name="_PercentSpace_Book11_Jazztel model 16DP3-Exhibits_T_MOBIL2_Orange-May01" xfId="976" xr:uid="{00000000-0005-0000-0000-000006060000}"/>
    <cellStyle name="_PercentSpace_Book11_Jazztel model 16DP3-Exhibits_T_MOBIL2_Telefonica Moviles" xfId="977" xr:uid="{00000000-0005-0000-0000-000007060000}"/>
    <cellStyle name="_PercentSpace_Book11_Jazztel model 16DP3-Exhibits_Telefonica Moviles" xfId="978" xr:uid="{00000000-0005-0000-0000-000008060000}"/>
    <cellStyle name="_PercentSpace_Book11_Jazztel model 16DP3-Exhibits_TelenorInitiation-11Jan01" xfId="979" xr:uid="{00000000-0005-0000-0000-000009060000}"/>
    <cellStyle name="_PercentSpace_Book11_Jazztel model 16DP3-Exhibits_TelenorWIPFeb01" xfId="980" xr:uid="{00000000-0005-0000-0000-00000A060000}"/>
    <cellStyle name="_PercentSpace_Book11_Jazztel model 18DP-exhibits" xfId="981" xr:uid="{00000000-0005-0000-0000-00000B060000}"/>
    <cellStyle name="_PercentSpace_Book11_Jazztel model 18DP-exhibits_3G Models" xfId="982" xr:uid="{00000000-0005-0000-0000-00000C060000}"/>
    <cellStyle name="_PercentSpace_Book11_Orange-May01" xfId="983" xr:uid="{00000000-0005-0000-0000-00000D060000}"/>
    <cellStyle name="_PercentSpace_Book11_Telefonica Moviles" xfId="984" xr:uid="{00000000-0005-0000-0000-00000E060000}"/>
    <cellStyle name="_PercentSpace_Book12" xfId="985" xr:uid="{00000000-0005-0000-0000-00000F060000}"/>
    <cellStyle name="_PercentSpace_Book12_3G Models" xfId="986" xr:uid="{00000000-0005-0000-0000-000010060000}"/>
    <cellStyle name="_PercentSpace_Book12_FT-6June2001" xfId="987" xr:uid="{00000000-0005-0000-0000-000011060000}"/>
    <cellStyle name="_PercentSpace_Book12_Jazztel model 16DP3-Exhibits" xfId="988" xr:uid="{00000000-0005-0000-0000-000012060000}"/>
    <cellStyle name="_PercentSpace_Book12_Jazztel model 16DP3-Exhibits_FT-6June2001" xfId="989" xr:uid="{00000000-0005-0000-0000-000013060000}"/>
    <cellStyle name="_PercentSpace_Book12_Jazztel model 16DP3-Exhibits_FT-6June2001_Telefonica Moviles" xfId="990" xr:uid="{00000000-0005-0000-0000-000014060000}"/>
    <cellStyle name="_PercentSpace_Book12_Jazztel model 16DP3-Exhibits_Orange-Mar01" xfId="991" xr:uid="{00000000-0005-0000-0000-000015060000}"/>
    <cellStyle name="_PercentSpace_Book12_Jazztel model 16DP3-Exhibits_Orange-May01" xfId="992" xr:uid="{00000000-0005-0000-0000-000016060000}"/>
    <cellStyle name="_PercentSpace_Book12_Jazztel model 16DP3-Exhibits_T_MOBIL2" xfId="993" xr:uid="{00000000-0005-0000-0000-000017060000}"/>
    <cellStyle name="_PercentSpace_Book12_Jazztel model 16DP3-Exhibits_T_MOBIL2_FT-6June2001" xfId="994" xr:uid="{00000000-0005-0000-0000-000018060000}"/>
    <cellStyle name="_PercentSpace_Book12_Jazztel model 16DP3-Exhibits_T_MOBIL2_FT-6June2001_1" xfId="995" xr:uid="{00000000-0005-0000-0000-000019060000}"/>
    <cellStyle name="_PercentSpace_Book12_Jazztel model 16DP3-Exhibits_T_MOBIL2_FT-6June2001_1_Telefonica Moviles" xfId="996" xr:uid="{00000000-0005-0000-0000-00001A060000}"/>
    <cellStyle name="_PercentSpace_Book12_Jazztel model 16DP3-Exhibits_T_MOBIL2_Orange-May01" xfId="997" xr:uid="{00000000-0005-0000-0000-00001B060000}"/>
    <cellStyle name="_PercentSpace_Book12_Jazztel model 16DP3-Exhibits_T_MOBIL2_Telefonica Moviles" xfId="998" xr:uid="{00000000-0005-0000-0000-00001C060000}"/>
    <cellStyle name="_PercentSpace_Book12_Jazztel model 16DP3-Exhibits_Telefonica Moviles" xfId="999" xr:uid="{00000000-0005-0000-0000-00001D060000}"/>
    <cellStyle name="_PercentSpace_Book12_Jazztel model 16DP3-Exhibits_TelenorInitiation-11Jan01" xfId="1000" xr:uid="{00000000-0005-0000-0000-00001E060000}"/>
    <cellStyle name="_PercentSpace_Book12_Jazztel model 16DP3-Exhibits_TelenorWIPFeb01" xfId="1001" xr:uid="{00000000-0005-0000-0000-00001F060000}"/>
    <cellStyle name="_PercentSpace_Book12_Jazztel model 18DP-exhibits" xfId="1002" xr:uid="{00000000-0005-0000-0000-000020060000}"/>
    <cellStyle name="_PercentSpace_Book12_Jazztel model 18DP-exhibits_3G Models" xfId="1003" xr:uid="{00000000-0005-0000-0000-000021060000}"/>
    <cellStyle name="_PercentSpace_Book12_Orange-May01" xfId="1004" xr:uid="{00000000-0005-0000-0000-000022060000}"/>
    <cellStyle name="_PercentSpace_Book12_Telefonica Moviles" xfId="1005" xr:uid="{00000000-0005-0000-0000-000023060000}"/>
    <cellStyle name="_PercentSpace_Book4" xfId="1006" xr:uid="{00000000-0005-0000-0000-000024060000}"/>
    <cellStyle name="_PercentSpace_DCF Summary pages" xfId="1007" xr:uid="{00000000-0005-0000-0000-000025060000}"/>
    <cellStyle name="_PercentSpace_DCF Summary pages_3G Models" xfId="1008" xr:uid="{00000000-0005-0000-0000-000026060000}"/>
    <cellStyle name="_PercentSpace_DCF Summary pages_FT-6June2001" xfId="1009" xr:uid="{00000000-0005-0000-0000-000027060000}"/>
    <cellStyle name="_PercentSpace_DCF Summary pages_Jazztel model 16DP3-Exhibits" xfId="1010" xr:uid="{00000000-0005-0000-0000-000028060000}"/>
    <cellStyle name="_PercentSpace_DCF Summary pages_Jazztel model 16DP3-Exhibits_FT-6June2001" xfId="1011" xr:uid="{00000000-0005-0000-0000-000029060000}"/>
    <cellStyle name="_PercentSpace_DCF Summary pages_Jazztel model 16DP3-Exhibits_FT-6June2001_Telefonica Moviles" xfId="1012" xr:uid="{00000000-0005-0000-0000-00002A060000}"/>
    <cellStyle name="_PercentSpace_DCF Summary pages_Jazztel model 16DP3-Exhibits_Orange-Mar01" xfId="1013" xr:uid="{00000000-0005-0000-0000-00002B060000}"/>
    <cellStyle name="_PercentSpace_DCF Summary pages_Jazztel model 16DP3-Exhibits_Orange-May01" xfId="1014" xr:uid="{00000000-0005-0000-0000-00002C060000}"/>
    <cellStyle name="_PercentSpace_DCF Summary pages_Jazztel model 16DP3-Exhibits_T_MOBIL2" xfId="1015" xr:uid="{00000000-0005-0000-0000-00002D060000}"/>
    <cellStyle name="_PercentSpace_DCF Summary pages_Jazztel model 16DP3-Exhibits_T_MOBIL2_FT-6June2001" xfId="1016" xr:uid="{00000000-0005-0000-0000-00002E060000}"/>
    <cellStyle name="_PercentSpace_DCF Summary pages_Jazztel model 16DP3-Exhibits_T_MOBIL2_FT-6June2001_1" xfId="1017" xr:uid="{00000000-0005-0000-0000-00002F060000}"/>
    <cellStyle name="_PercentSpace_DCF Summary pages_Jazztel model 16DP3-Exhibits_T_MOBIL2_FT-6June2001_1_Telefonica Moviles" xfId="1018" xr:uid="{00000000-0005-0000-0000-000030060000}"/>
    <cellStyle name="_PercentSpace_DCF Summary pages_Jazztel model 16DP3-Exhibits_T_MOBIL2_Orange-May01" xfId="1019" xr:uid="{00000000-0005-0000-0000-000031060000}"/>
    <cellStyle name="_PercentSpace_DCF Summary pages_Jazztel model 16DP3-Exhibits_T_MOBIL2_Telefonica Moviles" xfId="1020" xr:uid="{00000000-0005-0000-0000-000032060000}"/>
    <cellStyle name="_PercentSpace_DCF Summary pages_Jazztel model 16DP3-Exhibits_Telefonica Moviles" xfId="1021" xr:uid="{00000000-0005-0000-0000-000033060000}"/>
    <cellStyle name="_PercentSpace_DCF Summary pages_Jazztel model 16DP3-Exhibits_TelenorInitiation-11Jan01" xfId="1022" xr:uid="{00000000-0005-0000-0000-000034060000}"/>
    <cellStyle name="_PercentSpace_DCF Summary pages_Jazztel model 16DP3-Exhibits_TelenorWIPFeb01" xfId="1023" xr:uid="{00000000-0005-0000-0000-000035060000}"/>
    <cellStyle name="_PercentSpace_DCF Summary pages_Jazztel model 18DP-exhibits" xfId="1024" xr:uid="{00000000-0005-0000-0000-000036060000}"/>
    <cellStyle name="_PercentSpace_DCF Summary pages_Jazztel model 18DP-exhibits_3G Models" xfId="1025" xr:uid="{00000000-0005-0000-0000-000037060000}"/>
    <cellStyle name="_PercentSpace_DCF Summary pages_Orange-May01" xfId="1026" xr:uid="{00000000-0005-0000-0000-000038060000}"/>
    <cellStyle name="_PercentSpace_DCF Summary pages_Telefonica Moviles" xfId="1027" xr:uid="{00000000-0005-0000-0000-000039060000}"/>
    <cellStyle name="_PercentSpace_Jazztel model 15-exhibits" xfId="1028" xr:uid="{00000000-0005-0000-0000-00003A060000}"/>
    <cellStyle name="_PercentSpace_Jazztel model 15-exhibits bis" xfId="1029" xr:uid="{00000000-0005-0000-0000-00003B060000}"/>
    <cellStyle name="_PercentSpace_Jazztel model 15-exhibits bis_FT-6June2001" xfId="1030" xr:uid="{00000000-0005-0000-0000-00003C060000}"/>
    <cellStyle name="_PercentSpace_Jazztel model 15-exhibits bis_FT-6June2001_Telefonica Moviles" xfId="1031" xr:uid="{00000000-0005-0000-0000-00003D060000}"/>
    <cellStyle name="_PercentSpace_Jazztel model 15-exhibits bis_Orange-Mar01" xfId="1032" xr:uid="{00000000-0005-0000-0000-00003E060000}"/>
    <cellStyle name="_PercentSpace_Jazztel model 15-exhibits bis_Orange-May01" xfId="1033" xr:uid="{00000000-0005-0000-0000-00003F060000}"/>
    <cellStyle name="_PercentSpace_Jazztel model 15-exhibits bis_T_MOBIL2" xfId="1034" xr:uid="{00000000-0005-0000-0000-000040060000}"/>
    <cellStyle name="_PercentSpace_Jazztel model 15-exhibits bis_T_MOBIL2_FT-6June2001" xfId="1035" xr:uid="{00000000-0005-0000-0000-000041060000}"/>
    <cellStyle name="_PercentSpace_Jazztel model 15-exhibits bis_T_MOBIL2_FT-6June2001_1" xfId="1036" xr:uid="{00000000-0005-0000-0000-000042060000}"/>
    <cellStyle name="_PercentSpace_Jazztel model 15-exhibits bis_T_MOBIL2_FT-6June2001_1_Telefonica Moviles" xfId="1037" xr:uid="{00000000-0005-0000-0000-000043060000}"/>
    <cellStyle name="_PercentSpace_Jazztel model 15-exhibits bis_T_MOBIL2_Orange-May01" xfId="1038" xr:uid="{00000000-0005-0000-0000-000044060000}"/>
    <cellStyle name="_PercentSpace_Jazztel model 15-exhibits bis_T_MOBIL2_Telefonica Moviles" xfId="1039" xr:uid="{00000000-0005-0000-0000-000045060000}"/>
    <cellStyle name="_PercentSpace_Jazztel model 15-exhibits bis_Telefonica Moviles" xfId="1040" xr:uid="{00000000-0005-0000-0000-000046060000}"/>
    <cellStyle name="_PercentSpace_Jazztel model 15-exhibits bis_TelenorInitiation-11Jan01" xfId="1041" xr:uid="{00000000-0005-0000-0000-000047060000}"/>
    <cellStyle name="_PercentSpace_Jazztel model 15-exhibits bis_TelenorWIPFeb01" xfId="1042" xr:uid="{00000000-0005-0000-0000-000048060000}"/>
    <cellStyle name="_PercentSpace_Jazztel model 15-exhibits_3G Models" xfId="1043" xr:uid="{00000000-0005-0000-0000-000049060000}"/>
    <cellStyle name="_PercentSpace_Jazztel model 15-exhibits_FT-6June2001" xfId="1044" xr:uid="{00000000-0005-0000-0000-00004A060000}"/>
    <cellStyle name="_PercentSpace_Jazztel model 15-exhibits_Jazztel model 16DP3-Exhibits" xfId="1045" xr:uid="{00000000-0005-0000-0000-00004B060000}"/>
    <cellStyle name="_PercentSpace_Jazztel model 15-exhibits_Jazztel model 16DP3-Exhibits_FT-6June2001" xfId="1046" xr:uid="{00000000-0005-0000-0000-00004C060000}"/>
    <cellStyle name="_PercentSpace_Jazztel model 15-exhibits_Jazztel model 16DP3-Exhibits_FT-6June2001_Telefonica Moviles" xfId="1047" xr:uid="{00000000-0005-0000-0000-00004D060000}"/>
    <cellStyle name="_PercentSpace_Jazztel model 15-exhibits_Jazztel model 16DP3-Exhibits_Orange-Mar01" xfId="1048" xr:uid="{00000000-0005-0000-0000-00004E060000}"/>
    <cellStyle name="_PercentSpace_Jazztel model 15-exhibits_Jazztel model 16DP3-Exhibits_Orange-May01" xfId="1049" xr:uid="{00000000-0005-0000-0000-00004F060000}"/>
    <cellStyle name="_PercentSpace_Jazztel model 15-exhibits_Jazztel model 16DP3-Exhibits_T_MOBIL2" xfId="1050" xr:uid="{00000000-0005-0000-0000-000050060000}"/>
    <cellStyle name="_PercentSpace_Jazztel model 15-exhibits_Jazztel model 16DP3-Exhibits_T_MOBIL2_FT-6June2001" xfId="1051" xr:uid="{00000000-0005-0000-0000-000051060000}"/>
    <cellStyle name="_PercentSpace_Jazztel model 15-exhibits_Jazztel model 16DP3-Exhibits_T_MOBIL2_FT-6June2001_1" xfId="1052" xr:uid="{00000000-0005-0000-0000-000052060000}"/>
    <cellStyle name="_PercentSpace_Jazztel model 15-exhibits_Jazztel model 16DP3-Exhibits_T_MOBIL2_FT-6June2001_1_Telefonica Moviles" xfId="1053" xr:uid="{00000000-0005-0000-0000-000053060000}"/>
    <cellStyle name="_PercentSpace_Jazztel model 15-exhibits_Jazztel model 16DP3-Exhibits_T_MOBIL2_Orange-May01" xfId="1054" xr:uid="{00000000-0005-0000-0000-000054060000}"/>
    <cellStyle name="_PercentSpace_Jazztel model 15-exhibits_Jazztel model 16DP3-Exhibits_T_MOBIL2_Telefonica Moviles" xfId="1055" xr:uid="{00000000-0005-0000-0000-000055060000}"/>
    <cellStyle name="_PercentSpace_Jazztel model 15-exhibits_Jazztel model 16DP3-Exhibits_Telefonica Moviles" xfId="1056" xr:uid="{00000000-0005-0000-0000-000056060000}"/>
    <cellStyle name="_PercentSpace_Jazztel model 15-exhibits_Jazztel model 16DP3-Exhibits_TelenorInitiation-11Jan01" xfId="1057" xr:uid="{00000000-0005-0000-0000-000057060000}"/>
    <cellStyle name="_PercentSpace_Jazztel model 15-exhibits_Jazztel model 16DP3-Exhibits_TelenorWIPFeb01" xfId="1058" xr:uid="{00000000-0005-0000-0000-000058060000}"/>
    <cellStyle name="_PercentSpace_Jazztel model 15-exhibits_Jazztel model 18DP-exhibits" xfId="1059" xr:uid="{00000000-0005-0000-0000-000059060000}"/>
    <cellStyle name="_PercentSpace_Jazztel model 15-exhibits_Jazztel model 18DP-exhibits_3G Models" xfId="1060" xr:uid="{00000000-0005-0000-0000-00005A060000}"/>
    <cellStyle name="_PercentSpace_Jazztel model 15-exhibits_Orange-May01" xfId="1061" xr:uid="{00000000-0005-0000-0000-00005B060000}"/>
    <cellStyle name="_PercentSpace_Jazztel model 15-exhibits_Telefonica Moviles" xfId="1062" xr:uid="{00000000-0005-0000-0000-00005C060000}"/>
    <cellStyle name="_PercentSpace_Jazztel model 15-exhibits-Friso2" xfId="1063" xr:uid="{00000000-0005-0000-0000-00005D060000}"/>
    <cellStyle name="_PercentSpace_Jazztel model 15-exhibits-Friso2_3G Models" xfId="1064" xr:uid="{00000000-0005-0000-0000-00005E060000}"/>
    <cellStyle name="_PercentSpace_Jazztel model 15-exhibits-Friso2_FT-6June2001" xfId="1065" xr:uid="{00000000-0005-0000-0000-00005F060000}"/>
    <cellStyle name="_PercentSpace_Jazztel model 15-exhibits-Friso2_Jazztel model 16DP3-Exhibits" xfId="1066" xr:uid="{00000000-0005-0000-0000-000060060000}"/>
    <cellStyle name="_PercentSpace_Jazztel model 15-exhibits-Friso2_Jazztel model 16DP3-Exhibits_FT-6June2001" xfId="1067" xr:uid="{00000000-0005-0000-0000-000061060000}"/>
    <cellStyle name="_PercentSpace_Jazztel model 15-exhibits-Friso2_Jazztel model 16DP3-Exhibits_FT-6June2001_Telefonica Moviles" xfId="1068" xr:uid="{00000000-0005-0000-0000-000062060000}"/>
    <cellStyle name="_PercentSpace_Jazztel model 15-exhibits-Friso2_Jazztel model 16DP3-Exhibits_Orange-Mar01" xfId="1069" xr:uid="{00000000-0005-0000-0000-000063060000}"/>
    <cellStyle name="_PercentSpace_Jazztel model 15-exhibits-Friso2_Jazztel model 16DP3-Exhibits_Orange-May01" xfId="1070" xr:uid="{00000000-0005-0000-0000-000064060000}"/>
    <cellStyle name="_PercentSpace_Jazztel model 15-exhibits-Friso2_Jazztel model 16DP3-Exhibits_T_MOBIL2" xfId="1071" xr:uid="{00000000-0005-0000-0000-000065060000}"/>
    <cellStyle name="_PercentSpace_Jazztel model 15-exhibits-Friso2_Jazztel model 16DP3-Exhibits_T_MOBIL2_FT-6June2001" xfId="1072" xr:uid="{00000000-0005-0000-0000-000066060000}"/>
    <cellStyle name="_PercentSpace_Jazztel model 15-exhibits-Friso2_Jazztel model 16DP3-Exhibits_T_MOBIL2_FT-6June2001_1" xfId="1073" xr:uid="{00000000-0005-0000-0000-000067060000}"/>
    <cellStyle name="_PercentSpace_Jazztel model 15-exhibits-Friso2_Jazztel model 16DP3-Exhibits_T_MOBIL2_FT-6June2001_1_Telefonica Moviles" xfId="1074" xr:uid="{00000000-0005-0000-0000-000068060000}"/>
    <cellStyle name="_PercentSpace_Jazztel model 15-exhibits-Friso2_Jazztel model 16DP3-Exhibits_T_MOBIL2_Orange-May01" xfId="1075" xr:uid="{00000000-0005-0000-0000-000069060000}"/>
    <cellStyle name="_PercentSpace_Jazztel model 15-exhibits-Friso2_Jazztel model 16DP3-Exhibits_T_MOBIL2_Telefonica Moviles" xfId="1076" xr:uid="{00000000-0005-0000-0000-00006A060000}"/>
    <cellStyle name="_PercentSpace_Jazztel model 15-exhibits-Friso2_Jazztel model 16DP3-Exhibits_Telefonica Moviles" xfId="1077" xr:uid="{00000000-0005-0000-0000-00006B060000}"/>
    <cellStyle name="_PercentSpace_Jazztel model 15-exhibits-Friso2_Jazztel model 16DP3-Exhibits_TelenorInitiation-11Jan01" xfId="1078" xr:uid="{00000000-0005-0000-0000-00006C060000}"/>
    <cellStyle name="_PercentSpace_Jazztel model 15-exhibits-Friso2_Jazztel model 16DP3-Exhibits_TelenorWIPFeb01" xfId="1079" xr:uid="{00000000-0005-0000-0000-00006D060000}"/>
    <cellStyle name="_PercentSpace_Jazztel model 15-exhibits-Friso2_Jazztel model 18DP-exhibits" xfId="1080" xr:uid="{00000000-0005-0000-0000-00006E060000}"/>
    <cellStyle name="_PercentSpace_Jazztel model 15-exhibits-Friso2_Jazztel model 18DP-exhibits_3G Models" xfId="1081" xr:uid="{00000000-0005-0000-0000-00006F060000}"/>
    <cellStyle name="_PercentSpace_Jazztel model 15-exhibits-Friso2_Orange-May01" xfId="1082" xr:uid="{00000000-0005-0000-0000-000070060000}"/>
    <cellStyle name="_PercentSpace_Jazztel model 15-exhibits-Friso2_Telefonica Moviles" xfId="1083" xr:uid="{00000000-0005-0000-0000-000071060000}"/>
    <cellStyle name="_PercentSpace_Jazztel model 16DP2-Exhibits" xfId="1084" xr:uid="{00000000-0005-0000-0000-000072060000}"/>
    <cellStyle name="_PercentSpace_Jazztel model 16DP2-Exhibits_3G Models" xfId="1085" xr:uid="{00000000-0005-0000-0000-000073060000}"/>
    <cellStyle name="_PercentSpace_Jazztel model 16DP3-Exhibits" xfId="1086" xr:uid="{00000000-0005-0000-0000-000074060000}"/>
    <cellStyle name="_PercentSpace_Jazztel model 16DP3-Exhibits_3G Models" xfId="1087" xr:uid="{00000000-0005-0000-0000-000075060000}"/>
    <cellStyle name="_PercentSpace_Portugal Telecom" xfId="1088" xr:uid="{00000000-0005-0000-0000-000076060000}"/>
    <cellStyle name="_PercentSpace_Swisscom" xfId="1089" xr:uid="{00000000-0005-0000-0000-000077060000}"/>
    <cellStyle name="_PercentSpace_Swisscom_Orange - Market France KPIs" xfId="54867" xr:uid="{00000000-0005-0000-0000-000078060000}"/>
    <cellStyle name="_PercentSpace_TDC" xfId="1090" xr:uid="{00000000-0005-0000-0000-000079060000}"/>
    <cellStyle name="_PercentSpace_TDC_Orange - Market France KPIs" xfId="54868" xr:uid="{00000000-0005-0000-0000-00007A060000}"/>
    <cellStyle name="_PercentSpace_Tele Danmark" xfId="1091" xr:uid="{00000000-0005-0000-0000-00007B060000}"/>
    <cellStyle name="_PercentSpace_Tele Danmark_Nordic Report" xfId="1092" xr:uid="{00000000-0005-0000-0000-00007C060000}"/>
    <cellStyle name="_PercentSpace_telefonica" xfId="1093" xr:uid="{00000000-0005-0000-0000-00007D060000}"/>
    <cellStyle name="_PercentSpace_telefonica_Orange - Market France KPIs" xfId="54869" xr:uid="{00000000-0005-0000-0000-00007E060000}"/>
    <cellStyle name="_PercentSpace_TeliaSonera JMR" xfId="1094" xr:uid="{00000000-0005-0000-0000-00007F060000}"/>
    <cellStyle name="_PercentSpace_TEM.MC-Data" xfId="1095" xr:uid="{00000000-0005-0000-0000-000080060000}"/>
    <cellStyle name="_PercentSpace_t-mobile Sep 2003" xfId="1096" xr:uid="{00000000-0005-0000-0000-000081060000}"/>
    <cellStyle name="_PERSONAL" xfId="54870" xr:uid="{00000000-0005-0000-0000-000082060000}"/>
    <cellStyle name="_PERSONAL_1" xfId="54871" xr:uid="{00000000-0005-0000-0000-000083060000}"/>
    <cellStyle name="_Portal Revenues 2007 budget - draft2" xfId="25800" xr:uid="{00000000-0005-0000-0000-000084060000}"/>
    <cellStyle name="_Portal Revenues 2007 budget - draft2_2011 reporting slide" xfId="25801" xr:uid="{00000000-0005-0000-0000-000085060000}"/>
    <cellStyle name="_Portal Revenues 2007 budget - draft2_Copy of Jul Ops board summary TMUK KPIs (04-08-10)" xfId="25802" xr:uid="{00000000-0005-0000-0000-000086060000}"/>
    <cellStyle name="_Portal Revenues 2007 budget - draft2_EE sept parent slide v7 (2)" xfId="25803" xr:uid="{00000000-0005-0000-0000-000087060000}"/>
    <cellStyle name="_Portal Revenues 2007 budget - draft2_JVCo 0710 WD5" xfId="25804" xr:uid="{00000000-0005-0000-0000-000088060000}"/>
    <cellStyle name="_Portal Revenues 2007 budget - draft2_JVCo 0710 WD9 2" xfId="25805" xr:uid="{00000000-0005-0000-0000-000089060000}"/>
    <cellStyle name="_Portal Revenues 2007 budget - draft2_JVCo 1010 WD9" xfId="25806" xr:uid="{00000000-0005-0000-0000-00008A060000}"/>
    <cellStyle name="_Portals budget summary - 220807" xfId="25807" xr:uid="{00000000-0005-0000-0000-00008B060000}"/>
    <cellStyle name="_Portals budget summary - 220807_2011 reporting slide" xfId="25808" xr:uid="{00000000-0005-0000-0000-00008C060000}"/>
    <cellStyle name="_Portals budget summary - 220807_EE sept parent slide v7 (2)" xfId="25809" xr:uid="{00000000-0005-0000-0000-00008D060000}"/>
    <cellStyle name="_Portals budget summary - 220807_JVCo 1010 WD9" xfId="25810" xr:uid="{00000000-0005-0000-0000-00008E060000}"/>
    <cellStyle name="_Portals budget summary - 220807_Nov Results Summary EEUK WD5" xfId="25811" xr:uid="{00000000-0005-0000-0000-00008F060000}"/>
    <cellStyle name="_Portals budget summary - 220807_Nov Results Summary EEUK WD5_EE cash slide - Feb 2011 (3)" xfId="25812" xr:uid="{00000000-0005-0000-0000-000090060000}"/>
    <cellStyle name="_Portals budget summary - 220807_Revenue" xfId="25813" xr:uid="{00000000-0005-0000-0000-000091060000}"/>
    <cellStyle name="_Portals budget summary - 220807_RMA October WD2" xfId="25814" xr:uid="{00000000-0005-0000-0000-000092060000}"/>
    <cellStyle name="_Portals budget summary - 220807_RMA October WD2_EE cash slide - Feb 2011 (3)" xfId="25815" xr:uid="{00000000-0005-0000-0000-000093060000}"/>
    <cellStyle name="_Portals budget summary - 220807_WD6 Presentation tables WIP v140111 DEC" xfId="25816" xr:uid="{00000000-0005-0000-0000-000094060000}"/>
    <cellStyle name="_Portals budget summary - 240807" xfId="25817" xr:uid="{00000000-0005-0000-0000-000095060000}"/>
    <cellStyle name="_Portals budget summary - 240807_2011 reporting slide" xfId="25818" xr:uid="{00000000-0005-0000-0000-000096060000}"/>
    <cellStyle name="_Portals budget summary - 240807_EE sept parent slide v7 (2)" xfId="25819" xr:uid="{00000000-0005-0000-0000-000097060000}"/>
    <cellStyle name="_Portals budget summary - 240807_JVCo 1010 WD9" xfId="25820" xr:uid="{00000000-0005-0000-0000-000098060000}"/>
    <cellStyle name="_Portals budget summary - 240807_Nov Results Summary EEUK WD5" xfId="25821" xr:uid="{00000000-0005-0000-0000-000099060000}"/>
    <cellStyle name="_Portals budget summary - 240807_Nov Results Summary EEUK WD5_EE cash slide - Feb 2011 (3)" xfId="25822" xr:uid="{00000000-0005-0000-0000-00009A060000}"/>
    <cellStyle name="_Portals budget summary - 240807_Revenue" xfId="25823" xr:uid="{00000000-0005-0000-0000-00009B060000}"/>
    <cellStyle name="_Portals budget summary - 240807_RMA October WD2" xfId="25824" xr:uid="{00000000-0005-0000-0000-00009C060000}"/>
    <cellStyle name="_Portals budget summary - 240807_RMA October WD2_EE cash slide - Feb 2011 (3)" xfId="25825" xr:uid="{00000000-0005-0000-0000-00009D060000}"/>
    <cellStyle name="_Portals budget summary - 240807_WD6 Presentation tables WIP v140111 DEC" xfId="25826" xr:uid="{00000000-0005-0000-0000-00009E060000}"/>
    <cellStyle name="_P-Revenues" xfId="1097" xr:uid="{00000000-0005-0000-0000-00009F060000}"/>
    <cellStyle name="_Preview spreadsheet" xfId="1098" xr:uid="{00000000-0005-0000-0000-0000A0060000}"/>
    <cellStyle name="_Products-practice mapping" xfId="13904" xr:uid="{00000000-0005-0000-0000-0000A1060000}"/>
    <cellStyle name="_Products-practice mapping Ian 19 Mar" xfId="17554" xr:uid="{00000000-0005-0000-0000-0000A2060000}"/>
    <cellStyle name="_Proposed Dashboard for Meet with JSS 03_01 v2" xfId="25827" xr:uid="{00000000-0005-0000-0000-0000A3060000}"/>
    <cellStyle name="_Q1F 2007 Template - Portals" xfId="25828" xr:uid="{00000000-0005-0000-0000-0000A4060000}"/>
    <cellStyle name="_Q1F 2007 Template - Portals_2011 reporting slide" xfId="25829" xr:uid="{00000000-0005-0000-0000-0000A5060000}"/>
    <cellStyle name="_Q1F 2007 Template - Portals_Copy of Jul Ops board summary TMUK KPIs (04-08-10)" xfId="25830" xr:uid="{00000000-0005-0000-0000-0000A6060000}"/>
    <cellStyle name="_Q1F 2007 Template - Portals_EE sept parent slide v7 (2)" xfId="25831" xr:uid="{00000000-0005-0000-0000-0000A7060000}"/>
    <cellStyle name="_Q1F 2007 Template - Portals_JVCo 0710 WD5" xfId="25832" xr:uid="{00000000-0005-0000-0000-0000A8060000}"/>
    <cellStyle name="_Q1F 2007 Template - Portals_JVCo 0710 WD9 2" xfId="25833" xr:uid="{00000000-0005-0000-0000-0000A9060000}"/>
    <cellStyle name="_Q1F 2007 Template - Portals_JVCo 1010 WD9" xfId="25834" xr:uid="{00000000-0005-0000-0000-0000AA060000}"/>
    <cellStyle name="_Q4 09 Pres - UK Temp New" xfId="25835" xr:uid="{00000000-0005-0000-0000-0000AB060000}"/>
    <cellStyle name="_ref" xfId="1099" xr:uid="{00000000-0005-0000-0000-0000AC060000}"/>
    <cellStyle name="_Ref Orange MEP 05-101" xfId="1100" xr:uid="{00000000-0005-0000-0000-0000AD060000}"/>
    <cellStyle name="_regulatory" xfId="54872" xr:uid="{00000000-0005-0000-0000-0000AE060000}"/>
    <cellStyle name="_Regulatory_2011_vs_2010_Q1_Q2" xfId="54873" xr:uid="{00000000-0005-0000-0000-0000AF060000}"/>
    <cellStyle name="_Regulatory_2011_vs_2010_Q1_Q2_Kopia strat plan Sep 2012 MNI ver2 (3)" xfId="54874" xr:uid="{00000000-0005-0000-0000-0000B0060000}"/>
    <cellStyle name="_Regulatory_2011_vs_2010_Q1_Q2_Q3" xfId="54875" xr:uid="{00000000-0005-0000-0000-0000B1060000}"/>
    <cellStyle name="_Regulatory_2011_vs_2010_Q1_Q2_Q3_Kopia strat plan Sep 2012 MNI ver2 (3)" xfId="54876" xr:uid="{00000000-0005-0000-0000-0000B2060000}"/>
    <cellStyle name="_Regulatory_2011_vs_2010_Q1_Q2_Q3_Q4" xfId="54877" xr:uid="{00000000-0005-0000-0000-0000B3060000}"/>
    <cellStyle name="_Regulatory_2011_vs_2010_Q1_Q2_Q3_Q4_Kopia strat plan Sep 2012 MNI ver2 (3)" xfId="54878" xr:uid="{00000000-0005-0000-0000-0000B4060000}"/>
    <cellStyle name="_Regulatory_2012_vs_2011_Q2" xfId="54879" xr:uid="{00000000-0005-0000-0000-0000B5060000}"/>
    <cellStyle name="_Regulatory_CTR_2011B_2010F" xfId="54880" xr:uid="{00000000-0005-0000-0000-0000B6060000}"/>
    <cellStyle name="_Regulatory_CTR_2011B_2010F_Kopia strat plan Sep 2012 MNI ver2 (3)" xfId="54881" xr:uid="{00000000-0005-0000-0000-0000B7060000}"/>
    <cellStyle name="_Regulatory_FULL_MKaniewska" xfId="54882" xr:uid="{00000000-0005-0000-0000-0000B8060000}"/>
    <cellStyle name="_Regulatory_impact_BU12_vs_A11_vs_B12" xfId="54883" xr:uid="{00000000-0005-0000-0000-0000B9060000}"/>
    <cellStyle name="_Reve_by_lob_SP_000_1706" xfId="54884" xr:uid="{00000000-0005-0000-0000-0000BA060000}"/>
    <cellStyle name="_ROAMING_regulatory_impact_A2011_new_metodology" xfId="54885" xr:uid="{00000000-0005-0000-0000-0000BB060000}"/>
    <cellStyle name="_Rolling Fcst - Aug v3 (Updated Users 1.63m)" xfId="25836" xr:uid="{00000000-0005-0000-0000-0000BC060000}"/>
    <cellStyle name="_RoW Financials" xfId="1101" xr:uid="{00000000-0005-0000-0000-0000BD060000}"/>
    <cellStyle name="_SAPS" xfId="54886" xr:uid="{00000000-0005-0000-0000-0000BE060000}"/>
    <cellStyle name="_SAPS II kw 02 kons" xfId="54887" xr:uid="{00000000-0005-0000-0000-0000BF060000}"/>
    <cellStyle name="_SAQS I kw 02 kons" xfId="54888" xr:uid="{00000000-0005-0000-0000-0000C0060000}"/>
    <cellStyle name="_SAQS III kw 2002 kons" xfId="54889" xr:uid="{00000000-0005-0000-0000-0000C1060000}"/>
    <cellStyle name="_SARS IV kw 02 kons" xfId="54890" xr:uid="{00000000-0005-0000-0000-0000C2060000}"/>
    <cellStyle name="_SARS IV kw 02 kons kopia A" xfId="54891" xr:uid="{00000000-0005-0000-0000-0000C3060000}"/>
    <cellStyle name="_SARS_XII_2001 giełda" xfId="54892" xr:uid="{00000000-0005-0000-0000-0000C4060000}"/>
    <cellStyle name="_Share of Acquisitions FT Pres Chart1" xfId="25837" xr:uid="{00000000-0005-0000-0000-0000C5060000}"/>
    <cellStyle name="_Sheet1" xfId="25838" xr:uid="{00000000-0005-0000-0000-0000C6060000}"/>
    <cellStyle name="_Sita 2003" xfId="1102" xr:uid="{00000000-0005-0000-0000-0000C7060000}"/>
    <cellStyle name="_Slide for GMC" xfId="25839" xr:uid="{00000000-0005-0000-0000-0000C8060000}"/>
    <cellStyle name="_Slide for GMC_EE_CoA_BS - mapped V4" xfId="25840" xr:uid="{00000000-0005-0000-0000-0000C9060000}"/>
    <cellStyle name="_Slide for GMC1" xfId="25841" xr:uid="{00000000-0005-0000-0000-0000CA060000}"/>
    <cellStyle name="_Slide for GMC1_EE_CoA_BS - mapped V4" xfId="25842" xr:uid="{00000000-0005-0000-0000-0000CB060000}"/>
    <cellStyle name="_Soc Sec, Pension, Benefits Summary" xfId="17685" xr:uid="{00000000-0005-0000-0000-0000CC060000}"/>
    <cellStyle name="_środki trwałe XII 2001" xfId="54893" xr:uid="{00000000-0005-0000-0000-0000CD060000}"/>
    <cellStyle name="_SubHeading" xfId="1103" xr:uid="{00000000-0005-0000-0000-0000CE060000}"/>
    <cellStyle name="_SubHeading_bls roic" xfId="1104" xr:uid="{00000000-0005-0000-0000-0000CF060000}"/>
    <cellStyle name="_SubHeading_Broadband Comps" xfId="1105" xr:uid="{00000000-0005-0000-0000-0000D0060000}"/>
    <cellStyle name="_SubHeading_Broadband Comps_Fixed line KPI s" xfId="4327" xr:uid="{00000000-0005-0000-0000-0000D1060000}"/>
    <cellStyle name="_SubHeading_Broadband Comps_France KPIs" xfId="4326" xr:uid="{00000000-0005-0000-0000-0000D2060000}"/>
    <cellStyle name="_SubHeading_Broadband Comps_France KPIs 2" xfId="13935" xr:uid="{00000000-0005-0000-0000-0000D3060000}"/>
    <cellStyle name="_SubHeading_Broadband Comps_France KPIs_1" xfId="11773" xr:uid="{00000000-0005-0000-0000-0000D4060000}"/>
    <cellStyle name="_SubHeading_Broadband Comps_M2M+ MVNO" xfId="4328" xr:uid="{00000000-0005-0000-0000-0000D5060000}"/>
    <cellStyle name="_SubHeading_Broadband Comps_ROW" xfId="25843" xr:uid="{00000000-0005-0000-0000-0000D6060000}"/>
    <cellStyle name="_SubHeading_Broadband Comps_ROW_Group" xfId="25844" xr:uid="{00000000-0005-0000-0000-0000D7060000}"/>
    <cellStyle name="_SubHeading_Broadband Comps_ROW_ROW ARPU" xfId="25845" xr:uid="{00000000-0005-0000-0000-0000D8060000}"/>
    <cellStyle name="_SubHeading_Broadband Comps_Spain KPIs" xfId="6303" xr:uid="{00000000-0005-0000-0000-0000D9060000}"/>
    <cellStyle name="_SubHeading_Broadband Comps_Spain KPIs 2" xfId="15712" xr:uid="{00000000-0005-0000-0000-0000DA060000}"/>
    <cellStyle name="_SubHeading_Fixed line KPI s" xfId="4329" xr:uid="{00000000-0005-0000-0000-0000DB060000}"/>
    <cellStyle name="_SubHeading_France KPIs" xfId="4325" xr:uid="{00000000-0005-0000-0000-0000DC060000}"/>
    <cellStyle name="_SubHeading_France KPIs 2" xfId="13934" xr:uid="{00000000-0005-0000-0000-0000DD060000}"/>
    <cellStyle name="_SubHeading_France KPIs_1" xfId="11772" xr:uid="{00000000-0005-0000-0000-0000DE060000}"/>
    <cellStyle name="_SubHeading_M2M+ MVNO" xfId="4330" xr:uid="{00000000-0005-0000-0000-0000DF060000}"/>
    <cellStyle name="_SubHeading_Q" xfId="1106" xr:uid="{00000000-0005-0000-0000-0000E0060000}"/>
    <cellStyle name="_SubHeading_q - new guidance" xfId="1107" xr:uid="{00000000-0005-0000-0000-0000E1060000}"/>
    <cellStyle name="_SubHeading_q - new guidance_Fixed line KPI s" xfId="4333" xr:uid="{00000000-0005-0000-0000-0000E2060000}"/>
    <cellStyle name="_SubHeading_q - new guidance_France KPIs" xfId="4332" xr:uid="{00000000-0005-0000-0000-0000E3060000}"/>
    <cellStyle name="_SubHeading_q - new guidance_France KPIs 2" xfId="13937" xr:uid="{00000000-0005-0000-0000-0000E4060000}"/>
    <cellStyle name="_SubHeading_q - new guidance_France KPIs_1" xfId="11775" xr:uid="{00000000-0005-0000-0000-0000E5060000}"/>
    <cellStyle name="_SubHeading_q - new guidance_M2M+ MVNO" xfId="4334" xr:uid="{00000000-0005-0000-0000-0000E6060000}"/>
    <cellStyle name="_SubHeading_q - new guidance_ROW" xfId="25846" xr:uid="{00000000-0005-0000-0000-0000E7060000}"/>
    <cellStyle name="_SubHeading_q - new guidance_ROW_Group" xfId="25847" xr:uid="{00000000-0005-0000-0000-0000E8060000}"/>
    <cellStyle name="_SubHeading_q - new guidance_ROW_ROW ARPU" xfId="25848" xr:uid="{00000000-0005-0000-0000-0000E9060000}"/>
    <cellStyle name="_SubHeading_q - new guidance_Spain KPIs" xfId="6305" xr:uid="{00000000-0005-0000-0000-0000EA060000}"/>
    <cellStyle name="_SubHeading_q - new guidance_Spain KPIs 2" xfId="15714" xr:uid="{00000000-0005-0000-0000-0000EB060000}"/>
    <cellStyle name="_SubHeading_q - valuation" xfId="1108" xr:uid="{00000000-0005-0000-0000-0000EC060000}"/>
    <cellStyle name="_SubHeading_q - valuation_Fixed line KPI s" xfId="4336" xr:uid="{00000000-0005-0000-0000-0000ED060000}"/>
    <cellStyle name="_SubHeading_q - valuation_France KPIs" xfId="4335" xr:uid="{00000000-0005-0000-0000-0000EE060000}"/>
    <cellStyle name="_SubHeading_q - valuation_France KPIs 2" xfId="13938" xr:uid="{00000000-0005-0000-0000-0000EF060000}"/>
    <cellStyle name="_SubHeading_q - valuation_France KPIs_1" xfId="11776" xr:uid="{00000000-0005-0000-0000-0000F0060000}"/>
    <cellStyle name="_SubHeading_q - valuation_M2M+ MVNO" xfId="4337" xr:uid="{00000000-0005-0000-0000-0000F1060000}"/>
    <cellStyle name="_SubHeading_q - valuation_ROW" xfId="25849" xr:uid="{00000000-0005-0000-0000-0000F2060000}"/>
    <cellStyle name="_SubHeading_q - valuation_ROW_Group" xfId="25850" xr:uid="{00000000-0005-0000-0000-0000F3060000}"/>
    <cellStyle name="_SubHeading_q - valuation_ROW_ROW ARPU" xfId="25851" xr:uid="{00000000-0005-0000-0000-0000F4060000}"/>
    <cellStyle name="_SubHeading_q - valuation_Spain KPIs" xfId="6306" xr:uid="{00000000-0005-0000-0000-0000F5060000}"/>
    <cellStyle name="_SubHeading_q - valuation_Spain KPIs 2" xfId="15715" xr:uid="{00000000-0005-0000-0000-0000F6060000}"/>
    <cellStyle name="_SubHeading_Q_Fixed line KPI s" xfId="4338" xr:uid="{00000000-0005-0000-0000-0000F7060000}"/>
    <cellStyle name="_SubHeading_Q_France KPIs" xfId="4331" xr:uid="{00000000-0005-0000-0000-0000F8060000}"/>
    <cellStyle name="_SubHeading_Q_France KPIs 2" xfId="13936" xr:uid="{00000000-0005-0000-0000-0000F9060000}"/>
    <cellStyle name="_SubHeading_Q_France KPIs_1" xfId="11774" xr:uid="{00000000-0005-0000-0000-0000FA060000}"/>
    <cellStyle name="_SubHeading_Q_M2M+ MVNO" xfId="4339" xr:uid="{00000000-0005-0000-0000-0000FB060000}"/>
    <cellStyle name="_SubHeading_Q_ROW" xfId="25852" xr:uid="{00000000-0005-0000-0000-0000FC060000}"/>
    <cellStyle name="_SubHeading_Q_ROW_Group" xfId="25853" xr:uid="{00000000-0005-0000-0000-0000FD060000}"/>
    <cellStyle name="_SubHeading_Q_ROW_ROW ARPU" xfId="25854" xr:uid="{00000000-0005-0000-0000-0000FE060000}"/>
    <cellStyle name="_SubHeading_Q_Spain KPIs" xfId="6304" xr:uid="{00000000-0005-0000-0000-0000FF060000}"/>
    <cellStyle name="_SubHeading_Q_Spain KPIs 2" xfId="15713" xr:uid="{00000000-0005-0000-0000-000000070000}"/>
    <cellStyle name="_SubHeading_ROW" xfId="25855" xr:uid="{00000000-0005-0000-0000-000001070000}"/>
    <cellStyle name="_SubHeading_ROW_Group" xfId="25856" xr:uid="{00000000-0005-0000-0000-000002070000}"/>
    <cellStyle name="_SubHeading_ROW_ROW ARPU" xfId="25857" xr:uid="{00000000-0005-0000-0000-000003070000}"/>
    <cellStyle name="_SubHeading_Spain KPIs" xfId="6302" xr:uid="{00000000-0005-0000-0000-000004070000}"/>
    <cellStyle name="_SubHeading_Spain KPIs 2" xfId="15711" xr:uid="{00000000-0005-0000-0000-000005070000}"/>
    <cellStyle name="_Super GOM Bridge" xfId="25858" xr:uid="{00000000-0005-0000-0000-000006070000}"/>
    <cellStyle name="_Synthèse Budget Musique _1405" xfId="1109" xr:uid="{00000000-0005-0000-0000-000007070000}"/>
    <cellStyle name="_Synthèse Budget Musique _1405_041207 - Headcounts (41)" xfId="1110" xr:uid="{00000000-0005-0000-0000-000008070000}"/>
    <cellStyle name="_Synthèse Budget Musique _1405_041207 - Headcounts (41)_10 - BB churn" xfId="1111" xr:uid="{00000000-0005-0000-0000-000009070000}"/>
    <cellStyle name="_Synthèse Budget Musique _1405_041207 - Headcounts (41)_Feuil1" xfId="1112" xr:uid="{00000000-0005-0000-0000-00000A070000}"/>
    <cellStyle name="_Synthèse Budget Musique _1405_31 - Headcount" xfId="1113" xr:uid="{00000000-0005-0000-0000-00000B070000}"/>
    <cellStyle name="_Synthèse Budget Musique _1405_31 - Headcount_10 - BB churn" xfId="1114" xr:uid="{00000000-0005-0000-0000-00000C070000}"/>
    <cellStyle name="_Synthèse Budget Musique _1405_31 - Headcount_Feuil1" xfId="1115" xr:uid="{00000000-0005-0000-0000-00000D070000}"/>
    <cellStyle name="_Synthèse Budget Musique _1405_Bonus H2" xfId="17730" xr:uid="{00000000-0005-0000-0000-00000E070000}"/>
    <cellStyle name="_Synthèse Budget Musique _1405_Bud CB" xfId="13900" xr:uid="{00000000-0005-0000-0000-00000F070000}"/>
    <cellStyle name="_Synthèse Budget Musique _1405_Classeur1" xfId="13842" xr:uid="{00000000-0005-0000-0000-000010070000}"/>
    <cellStyle name="_Synthèse Budget Musique _1405_D-HLF" xfId="13843" xr:uid="{00000000-0005-0000-0000-000011070000}"/>
    <cellStyle name="_Synthèse Budget Musique _1405_Kopia strat plan Sep 2012 MNI ver2 (3)" xfId="54894" xr:uid="{00000000-0005-0000-0000-000012070000}"/>
    <cellStyle name="_Synthèse Budget Musique _1405_MID Tool - HLF 2011.03 - Group Synthesis V2" xfId="13844" xr:uid="{00000000-0005-0000-0000-000013070000}"/>
    <cellStyle name="_Synthèse Budget Musique _1405_MID tool - Q3F 2011 and Budget 2012 04102011" xfId="54895" xr:uid="{00000000-0005-0000-0000-000014070000}"/>
    <cellStyle name="_Synthèse Budget Musique _1405_Mobile - Base" xfId="17550" xr:uid="{00000000-0005-0000-0000-000015070000}"/>
    <cellStyle name="_Synthèse Budget Musique _1405_OCF - CFS" xfId="17681" xr:uid="{00000000-0005-0000-0000-000016070000}"/>
    <cellStyle name="_Synthèse Budget Musique _1405_Sheet1" xfId="1116" xr:uid="{00000000-0005-0000-0000-000017070000}"/>
    <cellStyle name="_Synthèse Budget Musique _1405_Wll-Capex" xfId="14001" xr:uid="{00000000-0005-0000-0000-000018070000}"/>
    <cellStyle name="_Synthèse Budget Musique _1405_Wll-Ebitda" xfId="17511" xr:uid="{00000000-0005-0000-0000-000019070000}"/>
    <cellStyle name="_Table" xfId="1117" xr:uid="{00000000-0005-0000-0000-00001A070000}"/>
    <cellStyle name="_Table_bls roic" xfId="1118" xr:uid="{00000000-0005-0000-0000-00001B070000}"/>
    <cellStyle name="_Table_bls roic_Fixed line KPI s" xfId="4341" xr:uid="{00000000-0005-0000-0000-00001C070000}"/>
    <cellStyle name="_Table_bls roic_M2M+ MVNO" xfId="4342" xr:uid="{00000000-0005-0000-0000-00001D070000}"/>
    <cellStyle name="_Table_Broadband Comps" xfId="1119" xr:uid="{00000000-0005-0000-0000-00001E070000}"/>
    <cellStyle name="_Table_Broadband Comps_Fixed line KPI s" xfId="4344" xr:uid="{00000000-0005-0000-0000-00001F070000}"/>
    <cellStyle name="_Table_Broadband Comps_France KPIs" xfId="4343" xr:uid="{00000000-0005-0000-0000-000020070000}"/>
    <cellStyle name="_Table_Broadband Comps_France KPIs 2" xfId="13940" xr:uid="{00000000-0005-0000-0000-000021070000}"/>
    <cellStyle name="_Table_Broadband Comps_France KPIs_1" xfId="11778" xr:uid="{00000000-0005-0000-0000-000022070000}"/>
    <cellStyle name="_Table_Broadband Comps_M2M+ MVNO" xfId="4345" xr:uid="{00000000-0005-0000-0000-000023070000}"/>
    <cellStyle name="_Table_Broadband Comps_ROW" xfId="25859" xr:uid="{00000000-0005-0000-0000-000024070000}"/>
    <cellStyle name="_Table_Broadband Comps_ROW_Group" xfId="25860" xr:uid="{00000000-0005-0000-0000-000025070000}"/>
    <cellStyle name="_Table_Broadband Comps_ROW_ROW ARPU" xfId="25861" xr:uid="{00000000-0005-0000-0000-000026070000}"/>
    <cellStyle name="_Table_Broadband Comps_Spain KPIs" xfId="6308" xr:uid="{00000000-0005-0000-0000-000027070000}"/>
    <cellStyle name="_Table_Broadband Comps_Spain KPIs 2" xfId="15717" xr:uid="{00000000-0005-0000-0000-000028070000}"/>
    <cellStyle name="_Table_Fixed line KPI s" xfId="4346" xr:uid="{00000000-0005-0000-0000-000029070000}"/>
    <cellStyle name="_Table_France KPIs" xfId="4340" xr:uid="{00000000-0005-0000-0000-00002A070000}"/>
    <cellStyle name="_Table_France KPIs 2" xfId="13939" xr:uid="{00000000-0005-0000-0000-00002B070000}"/>
    <cellStyle name="_Table_France KPIs_1" xfId="11777" xr:uid="{00000000-0005-0000-0000-00002C070000}"/>
    <cellStyle name="_Table_M2M+ MVNO" xfId="4347" xr:uid="{00000000-0005-0000-0000-00002D070000}"/>
    <cellStyle name="_Table_Q" xfId="1120" xr:uid="{00000000-0005-0000-0000-00002E070000}"/>
    <cellStyle name="_Table_q - new guidance" xfId="1121" xr:uid="{00000000-0005-0000-0000-00002F070000}"/>
    <cellStyle name="_Table_q - new guidance_Fixed line KPI s" xfId="4350" xr:uid="{00000000-0005-0000-0000-000030070000}"/>
    <cellStyle name="_Table_q - new guidance_France KPIs" xfId="4349" xr:uid="{00000000-0005-0000-0000-000031070000}"/>
    <cellStyle name="_Table_q - new guidance_France KPIs 2" xfId="13942" xr:uid="{00000000-0005-0000-0000-000032070000}"/>
    <cellStyle name="_Table_q - new guidance_France KPIs_1" xfId="11780" xr:uid="{00000000-0005-0000-0000-000033070000}"/>
    <cellStyle name="_Table_q - new guidance_M2M+ MVNO" xfId="4351" xr:uid="{00000000-0005-0000-0000-000034070000}"/>
    <cellStyle name="_Table_q - new guidance_ROW" xfId="25862" xr:uid="{00000000-0005-0000-0000-000035070000}"/>
    <cellStyle name="_Table_q - new guidance_ROW_Group" xfId="25863" xr:uid="{00000000-0005-0000-0000-000036070000}"/>
    <cellStyle name="_Table_q - new guidance_ROW_ROW ARPU" xfId="25864" xr:uid="{00000000-0005-0000-0000-000037070000}"/>
    <cellStyle name="_Table_q - new guidance_Spain KPIs" xfId="6310" xr:uid="{00000000-0005-0000-0000-000038070000}"/>
    <cellStyle name="_Table_q - new guidance_Spain KPIs 2" xfId="15719" xr:uid="{00000000-0005-0000-0000-000039070000}"/>
    <cellStyle name="_Table_q - valuation" xfId="1122" xr:uid="{00000000-0005-0000-0000-00003A070000}"/>
    <cellStyle name="_Table_q - valuation_Fixed line KPI s" xfId="4353" xr:uid="{00000000-0005-0000-0000-00003B070000}"/>
    <cellStyle name="_Table_q - valuation_France KPIs" xfId="4352" xr:uid="{00000000-0005-0000-0000-00003C070000}"/>
    <cellStyle name="_Table_q - valuation_France KPIs 2" xfId="13943" xr:uid="{00000000-0005-0000-0000-00003D070000}"/>
    <cellStyle name="_Table_q - valuation_France KPIs_1" xfId="11781" xr:uid="{00000000-0005-0000-0000-00003E070000}"/>
    <cellStyle name="_Table_q - valuation_M2M+ MVNO" xfId="4354" xr:uid="{00000000-0005-0000-0000-00003F070000}"/>
    <cellStyle name="_Table_q - valuation_ROW" xfId="25865" xr:uid="{00000000-0005-0000-0000-000040070000}"/>
    <cellStyle name="_Table_q - valuation_ROW_Group" xfId="25866" xr:uid="{00000000-0005-0000-0000-000041070000}"/>
    <cellStyle name="_Table_q - valuation_ROW_ROW ARPU" xfId="25867" xr:uid="{00000000-0005-0000-0000-000042070000}"/>
    <cellStyle name="_Table_q - valuation_Spain KPIs" xfId="6311" xr:uid="{00000000-0005-0000-0000-000043070000}"/>
    <cellStyle name="_Table_q - valuation_Spain KPIs 2" xfId="15720" xr:uid="{00000000-0005-0000-0000-000044070000}"/>
    <cellStyle name="_Table_Q_Fixed line KPI s" xfId="4355" xr:uid="{00000000-0005-0000-0000-000045070000}"/>
    <cellStyle name="_Table_Q_France KPIs" xfId="4348" xr:uid="{00000000-0005-0000-0000-000046070000}"/>
    <cellStyle name="_Table_Q_France KPIs 2" xfId="13941" xr:uid="{00000000-0005-0000-0000-000047070000}"/>
    <cellStyle name="_Table_Q_France KPIs_1" xfId="11779" xr:uid="{00000000-0005-0000-0000-000048070000}"/>
    <cellStyle name="_Table_Q_M2M+ MVNO" xfId="4356" xr:uid="{00000000-0005-0000-0000-000049070000}"/>
    <cellStyle name="_Table_Q_ROW" xfId="25868" xr:uid="{00000000-0005-0000-0000-00004A070000}"/>
    <cellStyle name="_Table_Q_ROW_Group" xfId="25869" xr:uid="{00000000-0005-0000-0000-00004B070000}"/>
    <cellStyle name="_Table_Q_ROW_ROW ARPU" xfId="25870" xr:uid="{00000000-0005-0000-0000-00004C070000}"/>
    <cellStyle name="_Table_Q_Spain KPIs" xfId="6309" xr:uid="{00000000-0005-0000-0000-00004D070000}"/>
    <cellStyle name="_Table_Q_Spain KPIs 2" xfId="15718" xr:uid="{00000000-0005-0000-0000-00004E070000}"/>
    <cellStyle name="_Table_ROW" xfId="25871" xr:uid="{00000000-0005-0000-0000-00004F070000}"/>
    <cellStyle name="_Table_ROW_Group" xfId="25872" xr:uid="{00000000-0005-0000-0000-000050070000}"/>
    <cellStyle name="_Table_ROW_ROW ARPU" xfId="25873" xr:uid="{00000000-0005-0000-0000-000051070000}"/>
    <cellStyle name="_Table_Spain KPIs" xfId="6307" xr:uid="{00000000-0005-0000-0000-000052070000}"/>
    <cellStyle name="_Table_Spain KPIs 2" xfId="15716" xr:uid="{00000000-0005-0000-0000-000053070000}"/>
    <cellStyle name="_TableHead" xfId="1123" xr:uid="{00000000-0005-0000-0000-000054070000}"/>
    <cellStyle name="_TableHead_bls roic" xfId="1124" xr:uid="{00000000-0005-0000-0000-000055070000}"/>
    <cellStyle name="_TableHead_bls roic_Fixed line KPI s" xfId="4358" xr:uid="{00000000-0005-0000-0000-000056070000}"/>
    <cellStyle name="_TableHead_bls roic_M2M+ MVNO" xfId="4359" xr:uid="{00000000-0005-0000-0000-000057070000}"/>
    <cellStyle name="_TableHead_Broadband Comps" xfId="1125" xr:uid="{00000000-0005-0000-0000-000058070000}"/>
    <cellStyle name="_TableHead_Broadband Comps_Fixed line KPI s" xfId="4361" xr:uid="{00000000-0005-0000-0000-000059070000}"/>
    <cellStyle name="_TableHead_Broadband Comps_France KPIs" xfId="4360" xr:uid="{00000000-0005-0000-0000-00005A070000}"/>
    <cellStyle name="_TableHead_Broadband Comps_France KPIs 2" xfId="13945" xr:uid="{00000000-0005-0000-0000-00005B070000}"/>
    <cellStyle name="_TableHead_Broadband Comps_France KPIs_1" xfId="11783" xr:uid="{00000000-0005-0000-0000-00005C070000}"/>
    <cellStyle name="_TableHead_Broadband Comps_M2M+ MVNO" xfId="4362" xr:uid="{00000000-0005-0000-0000-00005D070000}"/>
    <cellStyle name="_TableHead_Broadband Comps_ROW" xfId="25874" xr:uid="{00000000-0005-0000-0000-00005E070000}"/>
    <cellStyle name="_TableHead_Broadband Comps_ROW_Group" xfId="25875" xr:uid="{00000000-0005-0000-0000-00005F070000}"/>
    <cellStyle name="_TableHead_Broadband Comps_ROW_ROW ARPU" xfId="25876" xr:uid="{00000000-0005-0000-0000-000060070000}"/>
    <cellStyle name="_TableHead_Broadband Comps_Spain KPIs" xfId="6313" xr:uid="{00000000-0005-0000-0000-000061070000}"/>
    <cellStyle name="_TableHead_Broadband Comps_Spain KPIs 2" xfId="15722" xr:uid="{00000000-0005-0000-0000-000062070000}"/>
    <cellStyle name="_TableHead_Fixed line KPI s" xfId="4363" xr:uid="{00000000-0005-0000-0000-000063070000}"/>
    <cellStyle name="_TableHead_France KPIs" xfId="4357" xr:uid="{00000000-0005-0000-0000-000064070000}"/>
    <cellStyle name="_TableHead_France KPIs 2" xfId="13944" xr:uid="{00000000-0005-0000-0000-000065070000}"/>
    <cellStyle name="_TableHead_France KPIs_1" xfId="11782" xr:uid="{00000000-0005-0000-0000-000066070000}"/>
    <cellStyle name="_TableHead_M2M+ MVNO" xfId="4364" xr:uid="{00000000-0005-0000-0000-000067070000}"/>
    <cellStyle name="_TableHead_Q" xfId="1126" xr:uid="{00000000-0005-0000-0000-000068070000}"/>
    <cellStyle name="_TableHead_q - new guidance" xfId="1127" xr:uid="{00000000-0005-0000-0000-000069070000}"/>
    <cellStyle name="_TableHead_q - new guidance_Fixed line KPI s" xfId="4367" xr:uid="{00000000-0005-0000-0000-00006A070000}"/>
    <cellStyle name="_TableHead_q - new guidance_France KPIs" xfId="4366" xr:uid="{00000000-0005-0000-0000-00006B070000}"/>
    <cellStyle name="_TableHead_q - new guidance_France KPIs 2" xfId="13947" xr:uid="{00000000-0005-0000-0000-00006C070000}"/>
    <cellStyle name="_TableHead_q - new guidance_France KPIs_1" xfId="11785" xr:uid="{00000000-0005-0000-0000-00006D070000}"/>
    <cellStyle name="_TableHead_q - new guidance_M2M+ MVNO" xfId="4368" xr:uid="{00000000-0005-0000-0000-00006E070000}"/>
    <cellStyle name="_TableHead_q - new guidance_ROW" xfId="25877" xr:uid="{00000000-0005-0000-0000-00006F070000}"/>
    <cellStyle name="_TableHead_q - new guidance_ROW_Group" xfId="25878" xr:uid="{00000000-0005-0000-0000-000070070000}"/>
    <cellStyle name="_TableHead_q - new guidance_ROW_ROW ARPU" xfId="25879" xr:uid="{00000000-0005-0000-0000-000071070000}"/>
    <cellStyle name="_TableHead_q - new guidance_Spain KPIs" xfId="6315" xr:uid="{00000000-0005-0000-0000-000072070000}"/>
    <cellStyle name="_TableHead_q - new guidance_Spain KPIs 2" xfId="15724" xr:uid="{00000000-0005-0000-0000-000073070000}"/>
    <cellStyle name="_TableHead_q - valuation" xfId="1128" xr:uid="{00000000-0005-0000-0000-000074070000}"/>
    <cellStyle name="_TableHead_q - valuation_Fixed line KPI s" xfId="4370" xr:uid="{00000000-0005-0000-0000-000075070000}"/>
    <cellStyle name="_TableHead_q - valuation_France KPIs" xfId="4369" xr:uid="{00000000-0005-0000-0000-000076070000}"/>
    <cellStyle name="_TableHead_q - valuation_France KPIs 2" xfId="13948" xr:uid="{00000000-0005-0000-0000-000077070000}"/>
    <cellStyle name="_TableHead_q - valuation_France KPIs_1" xfId="11786" xr:uid="{00000000-0005-0000-0000-000078070000}"/>
    <cellStyle name="_TableHead_q - valuation_M2M+ MVNO" xfId="4371" xr:uid="{00000000-0005-0000-0000-000079070000}"/>
    <cellStyle name="_TableHead_q - valuation_ROW" xfId="25880" xr:uid="{00000000-0005-0000-0000-00007A070000}"/>
    <cellStyle name="_TableHead_q - valuation_ROW_Group" xfId="25881" xr:uid="{00000000-0005-0000-0000-00007B070000}"/>
    <cellStyle name="_TableHead_q - valuation_ROW_ROW ARPU" xfId="25882" xr:uid="{00000000-0005-0000-0000-00007C070000}"/>
    <cellStyle name="_TableHead_q - valuation_Spain KPIs" xfId="6316" xr:uid="{00000000-0005-0000-0000-00007D070000}"/>
    <cellStyle name="_TableHead_q - valuation_Spain KPIs 2" xfId="15725" xr:uid="{00000000-0005-0000-0000-00007E070000}"/>
    <cellStyle name="_TableHead_Q_Fixed line KPI s" xfId="4372" xr:uid="{00000000-0005-0000-0000-00007F070000}"/>
    <cellStyle name="_TableHead_Q_France KPIs" xfId="4365" xr:uid="{00000000-0005-0000-0000-000080070000}"/>
    <cellStyle name="_TableHead_Q_France KPIs 2" xfId="13946" xr:uid="{00000000-0005-0000-0000-000081070000}"/>
    <cellStyle name="_TableHead_Q_France KPIs_1" xfId="11784" xr:uid="{00000000-0005-0000-0000-000082070000}"/>
    <cellStyle name="_TableHead_Q_M2M+ MVNO" xfId="4373" xr:uid="{00000000-0005-0000-0000-000083070000}"/>
    <cellStyle name="_TableHead_Q_ROW" xfId="25883" xr:uid="{00000000-0005-0000-0000-000084070000}"/>
    <cellStyle name="_TableHead_Q_ROW_Group" xfId="25884" xr:uid="{00000000-0005-0000-0000-000085070000}"/>
    <cellStyle name="_TableHead_Q_ROW_ROW ARPU" xfId="25885" xr:uid="{00000000-0005-0000-0000-000086070000}"/>
    <cellStyle name="_TableHead_Q_Spain KPIs" xfId="6314" xr:uid="{00000000-0005-0000-0000-000087070000}"/>
    <cellStyle name="_TableHead_Q_Spain KPIs 2" xfId="15723" xr:uid="{00000000-0005-0000-0000-000088070000}"/>
    <cellStyle name="_TableHead_ROW" xfId="25886" xr:uid="{00000000-0005-0000-0000-000089070000}"/>
    <cellStyle name="_TableHead_ROW_Group" xfId="25887" xr:uid="{00000000-0005-0000-0000-00008A070000}"/>
    <cellStyle name="_TableHead_ROW_ROW ARPU" xfId="25888" xr:uid="{00000000-0005-0000-0000-00008B070000}"/>
    <cellStyle name="_TableHead_Spain KPIs" xfId="6312" xr:uid="{00000000-0005-0000-0000-00008C070000}"/>
    <cellStyle name="_TableHead_Spain KPIs 2" xfId="15721" xr:uid="{00000000-0005-0000-0000-00008D070000}"/>
    <cellStyle name="_TableRowBorder" xfId="1129" xr:uid="{00000000-0005-0000-0000-00008E070000}"/>
    <cellStyle name="_TableRowBorder_A&amp;ME KPIs" xfId="52963" xr:uid="{00000000-0005-0000-0000-00008F070000}"/>
    <cellStyle name="_TableRowBorder_Fixed line KPI s" xfId="4374" xr:uid="{00000000-0005-0000-0000-000090070000}"/>
    <cellStyle name="_TableRowBorder_Fixed line KPI s_A&amp;ME KPIs" xfId="52964" xr:uid="{00000000-0005-0000-0000-000091070000}"/>
    <cellStyle name="_TableRowBorder_Fixed line KPI s_Orange - Market France KPIs" xfId="54897" xr:uid="{00000000-0005-0000-0000-000092070000}"/>
    <cellStyle name="_TableRowBorder_Fixed line KPI s_Spain KPIs" xfId="51260" xr:uid="{00000000-0005-0000-0000-000093070000}"/>
    <cellStyle name="_TableRowBorder_Fixed line KPI s_Telecoms - Operational KPIs" xfId="54756" xr:uid="{00000000-0005-0000-0000-000094070000}"/>
    <cellStyle name="_TableRowBorder_M2M+ MVNO" xfId="4375" xr:uid="{00000000-0005-0000-0000-000095070000}"/>
    <cellStyle name="_TableRowBorder_M2M+ MVNO_A&amp;ME KPIs" xfId="52965" xr:uid="{00000000-0005-0000-0000-000096070000}"/>
    <cellStyle name="_TableRowBorder_M2M+ MVNO_Orange - Market France KPIs" xfId="54898" xr:uid="{00000000-0005-0000-0000-000097070000}"/>
    <cellStyle name="_TableRowBorder_M2M+ MVNO_Spain KPIs" xfId="51261" xr:uid="{00000000-0005-0000-0000-000098070000}"/>
    <cellStyle name="_TableRowBorder_M2M+ MVNO_Telecoms - Operational KPIs" xfId="54757" xr:uid="{00000000-0005-0000-0000-000099070000}"/>
    <cellStyle name="_TableRowBorder_Orange - Market France KPIs" xfId="54896" xr:uid="{00000000-0005-0000-0000-00009A070000}"/>
    <cellStyle name="_TableRowBorder_Spain KPIs" xfId="51259" xr:uid="{00000000-0005-0000-0000-00009B070000}"/>
    <cellStyle name="_TableRowBorder_Telecoms - Operational KPIs" xfId="54755" xr:uid="{00000000-0005-0000-0000-00009C070000}"/>
    <cellStyle name="_TableRowHead" xfId="1130" xr:uid="{00000000-0005-0000-0000-00009D070000}"/>
    <cellStyle name="_TableRowHead_bls roic" xfId="1131" xr:uid="{00000000-0005-0000-0000-00009E070000}"/>
    <cellStyle name="_TableRowHead_Broadband Comps" xfId="1132" xr:uid="{00000000-0005-0000-0000-00009F070000}"/>
    <cellStyle name="_TableRowHead_Broadband Comps_Fixed line KPI s" xfId="4378" xr:uid="{00000000-0005-0000-0000-0000A0070000}"/>
    <cellStyle name="_TableRowHead_Broadband Comps_France KPIs" xfId="4377" xr:uid="{00000000-0005-0000-0000-0000A1070000}"/>
    <cellStyle name="_TableRowHead_Broadband Comps_France KPIs 2" xfId="13950" xr:uid="{00000000-0005-0000-0000-0000A2070000}"/>
    <cellStyle name="_TableRowHead_Broadband Comps_France KPIs_1" xfId="11788" xr:uid="{00000000-0005-0000-0000-0000A3070000}"/>
    <cellStyle name="_TableRowHead_Broadband Comps_M2M+ MVNO" xfId="4379" xr:uid="{00000000-0005-0000-0000-0000A4070000}"/>
    <cellStyle name="_TableRowHead_Broadband Comps_ROW" xfId="25889" xr:uid="{00000000-0005-0000-0000-0000A5070000}"/>
    <cellStyle name="_TableRowHead_Broadband Comps_ROW_Group" xfId="25890" xr:uid="{00000000-0005-0000-0000-0000A6070000}"/>
    <cellStyle name="_TableRowHead_Broadband Comps_ROW_ROW ARPU" xfId="25891" xr:uid="{00000000-0005-0000-0000-0000A7070000}"/>
    <cellStyle name="_TableRowHead_Broadband Comps_Spain KPIs" xfId="6318" xr:uid="{00000000-0005-0000-0000-0000A8070000}"/>
    <cellStyle name="_TableRowHead_Broadband Comps_Spain KPIs 2" xfId="15727" xr:uid="{00000000-0005-0000-0000-0000A9070000}"/>
    <cellStyle name="_TableRowHead_Fixed line KPI s" xfId="4380" xr:uid="{00000000-0005-0000-0000-0000AA070000}"/>
    <cellStyle name="_TableRowHead_France KPIs" xfId="4376" xr:uid="{00000000-0005-0000-0000-0000AB070000}"/>
    <cellStyle name="_TableRowHead_France KPIs 2" xfId="13949" xr:uid="{00000000-0005-0000-0000-0000AC070000}"/>
    <cellStyle name="_TableRowHead_France KPIs_1" xfId="11787" xr:uid="{00000000-0005-0000-0000-0000AD070000}"/>
    <cellStyle name="_TableRowHead_M2M+ MVNO" xfId="4381" xr:uid="{00000000-0005-0000-0000-0000AE070000}"/>
    <cellStyle name="_TableRowHead_Q" xfId="1133" xr:uid="{00000000-0005-0000-0000-0000AF070000}"/>
    <cellStyle name="_TableRowHead_q - new guidance" xfId="1134" xr:uid="{00000000-0005-0000-0000-0000B0070000}"/>
    <cellStyle name="_TableRowHead_q - new guidance_Fixed line KPI s" xfId="4384" xr:uid="{00000000-0005-0000-0000-0000B1070000}"/>
    <cellStyle name="_TableRowHead_q - new guidance_France KPIs" xfId="4383" xr:uid="{00000000-0005-0000-0000-0000B2070000}"/>
    <cellStyle name="_TableRowHead_q - new guidance_France KPIs 2" xfId="13952" xr:uid="{00000000-0005-0000-0000-0000B3070000}"/>
    <cellStyle name="_TableRowHead_q - new guidance_France KPIs_1" xfId="11790" xr:uid="{00000000-0005-0000-0000-0000B4070000}"/>
    <cellStyle name="_TableRowHead_q - new guidance_M2M+ MVNO" xfId="4385" xr:uid="{00000000-0005-0000-0000-0000B5070000}"/>
    <cellStyle name="_TableRowHead_q - new guidance_ROW" xfId="25892" xr:uid="{00000000-0005-0000-0000-0000B6070000}"/>
    <cellStyle name="_TableRowHead_q - new guidance_ROW_Group" xfId="25893" xr:uid="{00000000-0005-0000-0000-0000B7070000}"/>
    <cellStyle name="_TableRowHead_q - new guidance_ROW_ROW ARPU" xfId="25894" xr:uid="{00000000-0005-0000-0000-0000B8070000}"/>
    <cellStyle name="_TableRowHead_q - new guidance_Spain KPIs" xfId="6320" xr:uid="{00000000-0005-0000-0000-0000B9070000}"/>
    <cellStyle name="_TableRowHead_q - new guidance_Spain KPIs 2" xfId="15729" xr:uid="{00000000-0005-0000-0000-0000BA070000}"/>
    <cellStyle name="_TableRowHead_q - valuation" xfId="1135" xr:uid="{00000000-0005-0000-0000-0000BB070000}"/>
    <cellStyle name="_TableRowHead_q - valuation_Fixed line KPI s" xfId="4387" xr:uid="{00000000-0005-0000-0000-0000BC070000}"/>
    <cellStyle name="_TableRowHead_q - valuation_France KPIs" xfId="4386" xr:uid="{00000000-0005-0000-0000-0000BD070000}"/>
    <cellStyle name="_TableRowHead_q - valuation_France KPIs 2" xfId="13953" xr:uid="{00000000-0005-0000-0000-0000BE070000}"/>
    <cellStyle name="_TableRowHead_q - valuation_France KPIs_1" xfId="11791" xr:uid="{00000000-0005-0000-0000-0000BF070000}"/>
    <cellStyle name="_TableRowHead_q - valuation_M2M+ MVNO" xfId="4388" xr:uid="{00000000-0005-0000-0000-0000C0070000}"/>
    <cellStyle name="_TableRowHead_q - valuation_ROW" xfId="25895" xr:uid="{00000000-0005-0000-0000-0000C1070000}"/>
    <cellStyle name="_TableRowHead_q - valuation_ROW_Group" xfId="25896" xr:uid="{00000000-0005-0000-0000-0000C2070000}"/>
    <cellStyle name="_TableRowHead_q - valuation_ROW_ROW ARPU" xfId="25897" xr:uid="{00000000-0005-0000-0000-0000C3070000}"/>
    <cellStyle name="_TableRowHead_q - valuation_Spain KPIs" xfId="6321" xr:uid="{00000000-0005-0000-0000-0000C4070000}"/>
    <cellStyle name="_TableRowHead_q - valuation_Spain KPIs 2" xfId="15730" xr:uid="{00000000-0005-0000-0000-0000C5070000}"/>
    <cellStyle name="_TableRowHead_Q_Fixed line KPI s" xfId="4389" xr:uid="{00000000-0005-0000-0000-0000C6070000}"/>
    <cellStyle name="_TableRowHead_Q_France KPIs" xfId="4382" xr:uid="{00000000-0005-0000-0000-0000C7070000}"/>
    <cellStyle name="_TableRowHead_Q_France KPIs 2" xfId="13951" xr:uid="{00000000-0005-0000-0000-0000C8070000}"/>
    <cellStyle name="_TableRowHead_Q_France KPIs_1" xfId="11789" xr:uid="{00000000-0005-0000-0000-0000C9070000}"/>
    <cellStyle name="_TableRowHead_Q_M2M+ MVNO" xfId="4390" xr:uid="{00000000-0005-0000-0000-0000CA070000}"/>
    <cellStyle name="_TableRowHead_Q_ROW" xfId="25898" xr:uid="{00000000-0005-0000-0000-0000CB070000}"/>
    <cellStyle name="_TableRowHead_Q_ROW_Group" xfId="25899" xr:uid="{00000000-0005-0000-0000-0000CC070000}"/>
    <cellStyle name="_TableRowHead_Q_ROW_ROW ARPU" xfId="25900" xr:uid="{00000000-0005-0000-0000-0000CD070000}"/>
    <cellStyle name="_TableRowHead_Q_Spain KPIs" xfId="6319" xr:uid="{00000000-0005-0000-0000-0000CE070000}"/>
    <cellStyle name="_TableRowHead_Q_Spain KPIs 2" xfId="15728" xr:uid="{00000000-0005-0000-0000-0000CF070000}"/>
    <cellStyle name="_TableRowHead_ROW" xfId="25901" xr:uid="{00000000-0005-0000-0000-0000D0070000}"/>
    <cellStyle name="_TableRowHead_ROW_Group" xfId="25902" xr:uid="{00000000-0005-0000-0000-0000D1070000}"/>
    <cellStyle name="_TableRowHead_ROW_ROW ARPU" xfId="25903" xr:uid="{00000000-0005-0000-0000-0000D2070000}"/>
    <cellStyle name="_TableRowHead_Spain KPIs" xfId="6317" xr:uid="{00000000-0005-0000-0000-0000D3070000}"/>
    <cellStyle name="_TableRowHead_Spain KPIs 2" xfId="15726" xr:uid="{00000000-0005-0000-0000-0000D4070000}"/>
    <cellStyle name="_TableSuperHead" xfId="1136" xr:uid="{00000000-0005-0000-0000-0000D5070000}"/>
    <cellStyle name="_TableSuperHead_bls roic" xfId="1137" xr:uid="{00000000-0005-0000-0000-0000D6070000}"/>
    <cellStyle name="_TableSuperHead_Broadband Comps" xfId="1138" xr:uid="{00000000-0005-0000-0000-0000D7070000}"/>
    <cellStyle name="_TableSuperHead_Broadband Comps_Fixed line KPI s" xfId="4393" xr:uid="{00000000-0005-0000-0000-0000D8070000}"/>
    <cellStyle name="_TableSuperHead_Broadband Comps_France KPIs" xfId="4392" xr:uid="{00000000-0005-0000-0000-0000D9070000}"/>
    <cellStyle name="_TableSuperHead_Broadband Comps_France KPIs 2" xfId="13955" xr:uid="{00000000-0005-0000-0000-0000DA070000}"/>
    <cellStyle name="_TableSuperHead_Broadband Comps_France KPIs_1" xfId="11793" xr:uid="{00000000-0005-0000-0000-0000DB070000}"/>
    <cellStyle name="_TableSuperHead_Broadband Comps_M2M+ MVNO" xfId="4394" xr:uid="{00000000-0005-0000-0000-0000DC070000}"/>
    <cellStyle name="_TableSuperHead_Broadband Comps_ROW" xfId="25904" xr:uid="{00000000-0005-0000-0000-0000DD070000}"/>
    <cellStyle name="_TableSuperHead_Broadband Comps_ROW_Group" xfId="25905" xr:uid="{00000000-0005-0000-0000-0000DE070000}"/>
    <cellStyle name="_TableSuperHead_Broadband Comps_ROW_ROW ARPU" xfId="25906" xr:uid="{00000000-0005-0000-0000-0000DF070000}"/>
    <cellStyle name="_TableSuperHead_Broadband Comps_Spain KPIs" xfId="6323" xr:uid="{00000000-0005-0000-0000-0000E0070000}"/>
    <cellStyle name="_TableSuperHead_Broadband Comps_Spain KPIs 2" xfId="15732" xr:uid="{00000000-0005-0000-0000-0000E1070000}"/>
    <cellStyle name="_TableSuperHead_Fixed line KPI s" xfId="4395" xr:uid="{00000000-0005-0000-0000-0000E2070000}"/>
    <cellStyle name="_TableSuperHead_France KPIs" xfId="4391" xr:uid="{00000000-0005-0000-0000-0000E3070000}"/>
    <cellStyle name="_TableSuperHead_France KPIs 2" xfId="13954" xr:uid="{00000000-0005-0000-0000-0000E4070000}"/>
    <cellStyle name="_TableSuperHead_France KPIs_1" xfId="11792" xr:uid="{00000000-0005-0000-0000-0000E5070000}"/>
    <cellStyle name="_TableSuperHead_M2M+ MVNO" xfId="4396" xr:uid="{00000000-0005-0000-0000-0000E6070000}"/>
    <cellStyle name="_TableSuperHead_Q" xfId="1139" xr:uid="{00000000-0005-0000-0000-0000E7070000}"/>
    <cellStyle name="_TableSuperHead_q - new guidance" xfId="1140" xr:uid="{00000000-0005-0000-0000-0000E8070000}"/>
    <cellStyle name="_TableSuperHead_q - new guidance_Fixed line KPI s" xfId="4399" xr:uid="{00000000-0005-0000-0000-0000E9070000}"/>
    <cellStyle name="_TableSuperHead_q - new guidance_France KPIs" xfId="4398" xr:uid="{00000000-0005-0000-0000-0000EA070000}"/>
    <cellStyle name="_TableSuperHead_q - new guidance_France KPIs 2" xfId="13957" xr:uid="{00000000-0005-0000-0000-0000EB070000}"/>
    <cellStyle name="_TableSuperHead_q - new guidance_France KPIs_1" xfId="11795" xr:uid="{00000000-0005-0000-0000-0000EC070000}"/>
    <cellStyle name="_TableSuperHead_q - new guidance_M2M+ MVNO" xfId="4400" xr:uid="{00000000-0005-0000-0000-0000ED070000}"/>
    <cellStyle name="_TableSuperHead_q - new guidance_ROW" xfId="25907" xr:uid="{00000000-0005-0000-0000-0000EE070000}"/>
    <cellStyle name="_TableSuperHead_q - new guidance_ROW_Group" xfId="25908" xr:uid="{00000000-0005-0000-0000-0000EF070000}"/>
    <cellStyle name="_TableSuperHead_q - new guidance_ROW_ROW ARPU" xfId="25909" xr:uid="{00000000-0005-0000-0000-0000F0070000}"/>
    <cellStyle name="_TableSuperHead_q - new guidance_Spain KPIs" xfId="6325" xr:uid="{00000000-0005-0000-0000-0000F1070000}"/>
    <cellStyle name="_TableSuperHead_q - new guidance_Spain KPIs 2" xfId="15734" xr:uid="{00000000-0005-0000-0000-0000F2070000}"/>
    <cellStyle name="_TableSuperHead_q - valuation" xfId="1141" xr:uid="{00000000-0005-0000-0000-0000F3070000}"/>
    <cellStyle name="_TableSuperHead_q - valuation_Fixed line KPI s" xfId="4402" xr:uid="{00000000-0005-0000-0000-0000F4070000}"/>
    <cellStyle name="_TableSuperHead_q - valuation_France KPIs" xfId="4401" xr:uid="{00000000-0005-0000-0000-0000F5070000}"/>
    <cellStyle name="_TableSuperHead_q - valuation_France KPIs 2" xfId="13958" xr:uid="{00000000-0005-0000-0000-0000F6070000}"/>
    <cellStyle name="_TableSuperHead_q - valuation_France KPIs_1" xfId="11796" xr:uid="{00000000-0005-0000-0000-0000F7070000}"/>
    <cellStyle name="_TableSuperHead_q - valuation_M2M+ MVNO" xfId="4403" xr:uid="{00000000-0005-0000-0000-0000F8070000}"/>
    <cellStyle name="_TableSuperHead_q - valuation_ROW" xfId="25910" xr:uid="{00000000-0005-0000-0000-0000F9070000}"/>
    <cellStyle name="_TableSuperHead_q - valuation_ROW_Group" xfId="25911" xr:uid="{00000000-0005-0000-0000-0000FA070000}"/>
    <cellStyle name="_TableSuperHead_q - valuation_ROW_ROW ARPU" xfId="25912" xr:uid="{00000000-0005-0000-0000-0000FB070000}"/>
    <cellStyle name="_TableSuperHead_q - valuation_Spain KPIs" xfId="6326" xr:uid="{00000000-0005-0000-0000-0000FC070000}"/>
    <cellStyle name="_TableSuperHead_q - valuation_Spain KPIs 2" xfId="15735" xr:uid="{00000000-0005-0000-0000-0000FD070000}"/>
    <cellStyle name="_TableSuperHead_Q_Fixed line KPI s" xfId="4404" xr:uid="{00000000-0005-0000-0000-0000FE070000}"/>
    <cellStyle name="_TableSuperHead_Q_France KPIs" xfId="4397" xr:uid="{00000000-0005-0000-0000-0000FF070000}"/>
    <cellStyle name="_TableSuperHead_Q_France KPIs 2" xfId="13956" xr:uid="{00000000-0005-0000-0000-000000080000}"/>
    <cellStyle name="_TableSuperHead_Q_France KPIs_1" xfId="11794" xr:uid="{00000000-0005-0000-0000-000001080000}"/>
    <cellStyle name="_TableSuperHead_Q_M2M+ MVNO" xfId="4405" xr:uid="{00000000-0005-0000-0000-000002080000}"/>
    <cellStyle name="_TableSuperHead_Q_ROW" xfId="25913" xr:uid="{00000000-0005-0000-0000-000003080000}"/>
    <cellStyle name="_TableSuperHead_Q_ROW_Group" xfId="25914" xr:uid="{00000000-0005-0000-0000-000004080000}"/>
    <cellStyle name="_TableSuperHead_Q_ROW_ROW ARPU" xfId="25915" xr:uid="{00000000-0005-0000-0000-000005080000}"/>
    <cellStyle name="_TableSuperHead_Q_Spain KPIs" xfId="6324" xr:uid="{00000000-0005-0000-0000-000006080000}"/>
    <cellStyle name="_TableSuperHead_Q_Spain KPIs 2" xfId="15733" xr:uid="{00000000-0005-0000-0000-000007080000}"/>
    <cellStyle name="_TableSuperHead_ROW" xfId="25916" xr:uid="{00000000-0005-0000-0000-000008080000}"/>
    <cellStyle name="_TableSuperHead_ROW_Group" xfId="25917" xr:uid="{00000000-0005-0000-0000-000009080000}"/>
    <cellStyle name="_TableSuperHead_ROW_ROW ARPU" xfId="25918" xr:uid="{00000000-0005-0000-0000-00000A080000}"/>
    <cellStyle name="_TableSuperHead_Spain KPIs" xfId="6322" xr:uid="{00000000-0005-0000-0000-00000B080000}"/>
    <cellStyle name="_TableSuperHead_Spain KPIs 2" xfId="15731" xr:uid="{00000000-0005-0000-0000-00000C080000}"/>
    <cellStyle name="_Tel2000 BS 10.05" xfId="54899" xr:uid="{00000000-0005-0000-0000-00000D080000}"/>
    <cellStyle name="_TelPod" xfId="54900" xr:uid="{00000000-0005-0000-0000-00000E080000}"/>
    <cellStyle name="_Template source B2006_ORO before BR" xfId="1142" xr:uid="{00000000-0005-0000-0000-00000F080000}"/>
    <cellStyle name="_Termination 2007 Budget 08082006 v1" xfId="25919" xr:uid="{00000000-0005-0000-0000-000010080000}"/>
    <cellStyle name="_Termination 2007 Budget 08082006 v1_EE_CoA_BS - mapped V4" xfId="25920" xr:uid="{00000000-0005-0000-0000-000011080000}"/>
    <cellStyle name="_TMUK 2010 Actual" xfId="25921" xr:uid="{00000000-0005-0000-0000-000012080000}"/>
    <cellStyle name="_TMUK Dashboard Ytd Trend Graphs" xfId="25922" xr:uid="{00000000-0005-0000-0000-000013080000}"/>
    <cellStyle name="_TMUK overview" xfId="25923" xr:uid="{00000000-0005-0000-0000-000014080000}"/>
    <cellStyle name="_TMUK Tax Model" xfId="25924" xr:uid="{00000000-0005-0000-0000-000015080000}"/>
    <cellStyle name="_TrafficPoland (2)" xfId="54901" xr:uid="{00000000-0005-0000-0000-000016080000}"/>
    <cellStyle name="_Tree" xfId="25925" xr:uid="{00000000-0005-0000-0000-000017080000}"/>
    <cellStyle name="_Val Stats Sheet Template" xfId="1143" xr:uid="{00000000-0005-0000-0000-000018080000}"/>
    <cellStyle name="_wartości niematerialne i prawne XII 2001" xfId="54902" xr:uid="{00000000-0005-0000-0000-000019080000}"/>
    <cellStyle name="_Weekly Sign-Ups Report (Week ending 080308)" xfId="25926" xr:uid="{00000000-0005-0000-0000-00001A080000}"/>
    <cellStyle name="_Weekly Sign-Ups Report (Week ending 090208)" xfId="25927" xr:uid="{00000000-0005-0000-0000-00001B080000}"/>
    <cellStyle name="_Wynik 2002r " xfId="54903" xr:uid="{00000000-0005-0000-0000-00001C080000}"/>
    <cellStyle name="_znaczące transakcje" xfId="54904" xr:uid="{00000000-0005-0000-0000-00001D080000}"/>
    <cellStyle name="’Ê‰Ý [0.00]_INVDEC" xfId="1144" xr:uid="{00000000-0005-0000-0000-00001E080000}"/>
    <cellStyle name="’Ê‰Ý_INVDEC" xfId="1145" xr:uid="{00000000-0005-0000-0000-00001F080000}"/>
    <cellStyle name="£ BP" xfId="1146" xr:uid="{00000000-0005-0000-0000-000020080000}"/>
    <cellStyle name="¥ JY" xfId="1147" xr:uid="{00000000-0005-0000-0000-000021080000}"/>
    <cellStyle name="&lt;Default Style&gt;" xfId="1148" xr:uid="{00000000-0005-0000-0000-000022080000}"/>
    <cellStyle name="=C:\WINNT\SYSTEM32\COMMAND.COM" xfId="1149" xr:uid="{00000000-0005-0000-0000-000023080000}"/>
    <cellStyle name="=C:\WINNT\SYSTEM32\COMMAND.COM 2" xfId="13631" xr:uid="{00000000-0005-0000-0000-000024080000}"/>
    <cellStyle name="=C:\WINNT\SYSTEM32\COMMAND.COM_A&amp;ME KPIs" xfId="52966" xr:uid="{00000000-0005-0000-0000-000025080000}"/>
    <cellStyle name="=C:\WINNT35\SYSTEM32\COMMAND.COM" xfId="25928" xr:uid="{00000000-0005-0000-0000-000026080000}"/>
    <cellStyle name="=D:\WINNT\SYSTEM32\COMMAND.COM" xfId="1150" xr:uid="{00000000-0005-0000-0000-000027080000}"/>
    <cellStyle name="•\¦Ï‚Ý‚ÌƒnƒCƒp[ƒŠƒ“ƒN" xfId="1151" xr:uid="{00000000-0005-0000-0000-000028080000}"/>
    <cellStyle name="•W€_VALUE" xfId="1152" xr:uid="{00000000-0005-0000-0000-000029080000}"/>
    <cellStyle name="•W_Feb98" xfId="1153" xr:uid="{00000000-0005-0000-0000-00002A080000}"/>
    <cellStyle name="W_¶YÝÏä" xfId="54905" xr:uid="{00000000-0005-0000-0000-00002B080000}"/>
    <cellStyle name="0,0_x000d__x000a_NA_x000d__x000a_" xfId="25929" xr:uid="{00000000-0005-0000-0000-00002C080000}"/>
    <cellStyle name="01-ModuleTitle" xfId="1154" xr:uid="{00000000-0005-0000-0000-00002D080000}"/>
    <cellStyle name="01-SubTitle" xfId="1155" xr:uid="{00000000-0005-0000-0000-00002E080000}"/>
    <cellStyle name="03-ASectionTitle" xfId="1156" xr:uid="{00000000-0005-0000-0000-00002F080000}"/>
    <cellStyle name="03-ASectionTitle 2" xfId="13632" xr:uid="{00000000-0005-0000-0000-000030080000}"/>
    <cellStyle name="03-ASectionTitle_A&amp;ME KPIs" xfId="52967" xr:uid="{00000000-0005-0000-0000-000031080000}"/>
    <cellStyle name="04-ASectionSub" xfId="1157" xr:uid="{00000000-0005-0000-0000-000032080000}"/>
    <cellStyle name="05 Datum" xfId="1158" xr:uid="{00000000-0005-0000-0000-000033080000}"/>
    <cellStyle name="05-Link" xfId="1159" xr:uid="{00000000-0005-0000-0000-000034080000}"/>
    <cellStyle name="06 tabel 2 kolom" xfId="1160" xr:uid="{00000000-0005-0000-0000-000035080000}"/>
    <cellStyle name="06-Link%" xfId="1161" xr:uid="{00000000-0005-0000-0000-000036080000}"/>
    <cellStyle name="07 tabel 5 kolom" xfId="1162" xr:uid="{00000000-0005-0000-0000-000037080000}"/>
    <cellStyle name="07-Link[2]" xfId="1163" xr:uid="{00000000-0005-0000-0000-000038080000}"/>
    <cellStyle name="08-Link[3]" xfId="1164" xr:uid="{00000000-0005-0000-0000-000039080000}"/>
    <cellStyle name="09-Input" xfId="1165" xr:uid="{00000000-0005-0000-0000-00003A080000}"/>
    <cellStyle name="1 decimal" xfId="1166" xr:uid="{00000000-0005-0000-0000-00003B080000}"/>
    <cellStyle name="1,comma" xfId="1167" xr:uid="{00000000-0005-0000-0000-00003C080000}"/>
    <cellStyle name="1.1" xfId="1168" xr:uid="{00000000-0005-0000-0000-00003D080000}"/>
    <cellStyle name="1.10" xfId="1169" xr:uid="{00000000-0005-0000-0000-00003E080000}"/>
    <cellStyle name="10 Grijze lijn" xfId="1170" xr:uid="{00000000-0005-0000-0000-00003F080000}"/>
    <cellStyle name="10-Input%" xfId="1171" xr:uid="{00000000-0005-0000-0000-000040080000}"/>
    <cellStyle name="11-Input[2]" xfId="1172" xr:uid="{00000000-0005-0000-0000-000041080000}"/>
    <cellStyle name="11-Input[3]" xfId="1173" xr:uid="{00000000-0005-0000-0000-000042080000}"/>
    <cellStyle name="12-SectionTitle" xfId="1174" xr:uid="{00000000-0005-0000-0000-000043080000}"/>
    <cellStyle name="13-SectionSub" xfId="1175" xr:uid="{00000000-0005-0000-0000-000044080000}"/>
    <cellStyle name="14-SubSum" xfId="1176" xr:uid="{00000000-0005-0000-0000-000045080000}"/>
    <cellStyle name="1H" xfId="1177" xr:uid="{00000000-0005-0000-0000-000046080000}"/>
    <cellStyle name="1N" xfId="1178" xr:uid="{00000000-0005-0000-0000-000047080000}"/>
    <cellStyle name="1R" xfId="1179" xr:uid="{00000000-0005-0000-0000-000048080000}"/>
    <cellStyle name="2 decimal" xfId="1180" xr:uid="{00000000-0005-0000-0000-000049080000}"/>
    <cellStyle name="20 % - Accent1" xfId="1181" builtinId="30" customBuiltin="1"/>
    <cellStyle name="20 % - Accent1 2" xfId="25930" xr:uid="{00000000-0005-0000-0000-00004B080000}"/>
    <cellStyle name="20 % - Accent2" xfId="1182" builtinId="34" customBuiltin="1"/>
    <cellStyle name="20 % - Accent2 2" xfId="25931" xr:uid="{00000000-0005-0000-0000-00004D080000}"/>
    <cellStyle name="20 % - Accent3" xfId="1183" builtinId="38" customBuiltin="1"/>
    <cellStyle name="20 % - Accent3 2" xfId="25932" xr:uid="{00000000-0005-0000-0000-00004F080000}"/>
    <cellStyle name="20 % - Accent4" xfId="1184" builtinId="42" customBuiltin="1"/>
    <cellStyle name="20 % - Accent4 2" xfId="25933" xr:uid="{00000000-0005-0000-0000-000051080000}"/>
    <cellStyle name="20 % - Accent5" xfId="1185" builtinId="46" customBuiltin="1"/>
    <cellStyle name="20 % - Accent5 2" xfId="25934" xr:uid="{00000000-0005-0000-0000-000053080000}"/>
    <cellStyle name="20 % - Accent6" xfId="1186" builtinId="50" customBuiltin="1"/>
    <cellStyle name="20 % - Accent6 2" xfId="25935" xr:uid="{00000000-0005-0000-0000-000055080000}"/>
    <cellStyle name="20% - Accent1" xfId="4406" xr:uid="{00000000-0005-0000-0000-000056080000}"/>
    <cellStyle name="20% - Accent2" xfId="4407" xr:uid="{00000000-0005-0000-0000-000057080000}"/>
    <cellStyle name="20% - Accent3" xfId="4408" xr:uid="{00000000-0005-0000-0000-000058080000}"/>
    <cellStyle name="20% - Accent4" xfId="4409" xr:uid="{00000000-0005-0000-0000-000059080000}"/>
    <cellStyle name="20% - Accent5" xfId="4410" xr:uid="{00000000-0005-0000-0000-00005A080000}"/>
    <cellStyle name="20% - Accent6" xfId="4411" xr:uid="{00000000-0005-0000-0000-00005B080000}"/>
    <cellStyle name="20% - akcent 1" xfId="54906" xr:uid="{00000000-0005-0000-0000-00005C080000}"/>
    <cellStyle name="20% - akcent 2" xfId="54907" xr:uid="{00000000-0005-0000-0000-00005D080000}"/>
    <cellStyle name="20% - akcent 3" xfId="54908" xr:uid="{00000000-0005-0000-0000-00005E080000}"/>
    <cellStyle name="20% - akcent 4" xfId="54909" xr:uid="{00000000-0005-0000-0000-00005F080000}"/>
    <cellStyle name="20% - akcent 5" xfId="54910" xr:uid="{00000000-0005-0000-0000-000060080000}"/>
    <cellStyle name="20% - akcent 6" xfId="54911" xr:uid="{00000000-0005-0000-0000-000061080000}"/>
    <cellStyle name="20% - Akzent1" xfId="25936" xr:uid="{00000000-0005-0000-0000-000062080000}"/>
    <cellStyle name="20% - Akzent2" xfId="25937" xr:uid="{00000000-0005-0000-0000-000063080000}"/>
    <cellStyle name="20% - Akzent3" xfId="25938" xr:uid="{00000000-0005-0000-0000-000064080000}"/>
    <cellStyle name="20% - Akzent4" xfId="25939" xr:uid="{00000000-0005-0000-0000-000065080000}"/>
    <cellStyle name="20% - Akzent5" xfId="25940" xr:uid="{00000000-0005-0000-0000-000066080000}"/>
    <cellStyle name="20% - Akzent6" xfId="25941" xr:uid="{00000000-0005-0000-0000-000067080000}"/>
    <cellStyle name="2H" xfId="1187" xr:uid="{00000000-0005-0000-0000-000068080000}"/>
    <cellStyle name="2N" xfId="1188" xr:uid="{00000000-0005-0000-0000-000069080000}"/>
    <cellStyle name="2nd head" xfId="1189" xr:uid="{00000000-0005-0000-0000-00006A080000}"/>
    <cellStyle name="2R" xfId="1190" xr:uid="{00000000-0005-0000-0000-00006B080000}"/>
    <cellStyle name="3f1o_1997 Qty Summary" xfId="1191" xr:uid="{00000000-0005-0000-0000-00006C080000}"/>
    <cellStyle name="40 % - Accent1" xfId="1192" builtinId="31" customBuiltin="1"/>
    <cellStyle name="40 % - Accent1 2" xfId="25942" xr:uid="{00000000-0005-0000-0000-00006E080000}"/>
    <cellStyle name="40 % - Accent2" xfId="1193" builtinId="35" customBuiltin="1"/>
    <cellStyle name="40 % - Accent2 2" xfId="25943" xr:uid="{00000000-0005-0000-0000-000070080000}"/>
    <cellStyle name="40 % - Accent3" xfId="1194" builtinId="39" customBuiltin="1"/>
    <cellStyle name="40 % - Accent3 2" xfId="25944" xr:uid="{00000000-0005-0000-0000-000072080000}"/>
    <cellStyle name="40 % - Accent4" xfId="1195" builtinId="43" customBuiltin="1"/>
    <cellStyle name="40 % - Accent4 2" xfId="25945" xr:uid="{00000000-0005-0000-0000-000074080000}"/>
    <cellStyle name="40 % - Accent5" xfId="1196" builtinId="47" customBuiltin="1"/>
    <cellStyle name="40 % - Accent5 2" xfId="25946" xr:uid="{00000000-0005-0000-0000-000076080000}"/>
    <cellStyle name="40 % - Accent6" xfId="1197" builtinId="51" customBuiltin="1"/>
    <cellStyle name="40 % - Accent6 2" xfId="25947" xr:uid="{00000000-0005-0000-0000-000078080000}"/>
    <cellStyle name="40% - Accent1" xfId="4412" xr:uid="{00000000-0005-0000-0000-000079080000}"/>
    <cellStyle name="40% - Accent2" xfId="4413" xr:uid="{00000000-0005-0000-0000-00007A080000}"/>
    <cellStyle name="40% - Accent3" xfId="4414" xr:uid="{00000000-0005-0000-0000-00007B080000}"/>
    <cellStyle name="40% - Accent4" xfId="4415" xr:uid="{00000000-0005-0000-0000-00007C080000}"/>
    <cellStyle name="40% - Accent5" xfId="4416" xr:uid="{00000000-0005-0000-0000-00007D080000}"/>
    <cellStyle name="40% - Accent6" xfId="4417" xr:uid="{00000000-0005-0000-0000-00007E080000}"/>
    <cellStyle name="40% - akcent 1" xfId="54912" xr:uid="{00000000-0005-0000-0000-00007F080000}"/>
    <cellStyle name="40% - akcent 2" xfId="54913" xr:uid="{00000000-0005-0000-0000-000080080000}"/>
    <cellStyle name="40% - akcent 3" xfId="54914" xr:uid="{00000000-0005-0000-0000-000081080000}"/>
    <cellStyle name="40% - akcent 4" xfId="54915" xr:uid="{00000000-0005-0000-0000-000082080000}"/>
    <cellStyle name="40% - akcent 5" xfId="54916" xr:uid="{00000000-0005-0000-0000-000083080000}"/>
    <cellStyle name="40% - akcent 6" xfId="54917" xr:uid="{00000000-0005-0000-0000-000084080000}"/>
    <cellStyle name="40% - Akzent1" xfId="25948" xr:uid="{00000000-0005-0000-0000-000085080000}"/>
    <cellStyle name="40% - Akzent2" xfId="25949" xr:uid="{00000000-0005-0000-0000-000086080000}"/>
    <cellStyle name="40% - Akzent3" xfId="25950" xr:uid="{00000000-0005-0000-0000-000087080000}"/>
    <cellStyle name="40% - Akzent4" xfId="25951" xr:uid="{00000000-0005-0000-0000-000088080000}"/>
    <cellStyle name="40% - Akzent5" xfId="25952" xr:uid="{00000000-0005-0000-0000-000089080000}"/>
    <cellStyle name="40% - Akzent6" xfId="25953" xr:uid="{00000000-0005-0000-0000-00008A080000}"/>
    <cellStyle name="56,7" xfId="54918" xr:uid="{00000000-0005-0000-0000-00008B080000}"/>
    <cellStyle name="6" xfId="1198" xr:uid="{00000000-0005-0000-0000-00008C080000}"/>
    <cellStyle name="6_417..." xfId="1199" xr:uid="{00000000-0005-0000-0000-00008D080000}"/>
    <cellStyle name="6_417..._EE" xfId="25954" xr:uid="{00000000-0005-0000-0000-00008E080000}"/>
    <cellStyle name="6_417..._EE_Group" xfId="25955" xr:uid="{00000000-0005-0000-0000-00008F080000}"/>
    <cellStyle name="6_417..._EE_ROW ARPU" xfId="25956" xr:uid="{00000000-0005-0000-0000-000090080000}"/>
    <cellStyle name="6_417..._France KPIs" xfId="1200" xr:uid="{00000000-0005-0000-0000-000091080000}"/>
    <cellStyle name="6_417..._France KPIs 2" xfId="13633" xr:uid="{00000000-0005-0000-0000-000092080000}"/>
    <cellStyle name="6_417..._France KPIs_A&amp;ME KPIs" xfId="52968" xr:uid="{00000000-0005-0000-0000-000093080000}"/>
    <cellStyle name="6_417..._France KPIs_France KPIs" xfId="4418" xr:uid="{00000000-0005-0000-0000-000094080000}"/>
    <cellStyle name="6_417..._France KPIs_IC&amp;SS" xfId="15777" xr:uid="{00000000-0005-0000-0000-000095080000}"/>
    <cellStyle name="6_417..._France KPIs_Orange - Market France KPIs" xfId="54919" xr:uid="{00000000-0005-0000-0000-000096080000}"/>
    <cellStyle name="6_417..._France KPIs_Poland KPIs" xfId="8146" xr:uid="{00000000-0005-0000-0000-000097080000}"/>
    <cellStyle name="6_417..._France KPIs_RoW KPIs" xfId="8853" xr:uid="{00000000-0005-0000-0000-000098080000}"/>
    <cellStyle name="6_417..._France KPIs_Spain KPIs" xfId="6327" xr:uid="{00000000-0005-0000-0000-000099080000}"/>
    <cellStyle name="6_417..._France KPIs_Telecoms - Operational KPIs" xfId="49528" xr:uid="{00000000-0005-0000-0000-00009A080000}"/>
    <cellStyle name="6_417..._GoldmanSachs" xfId="1201" xr:uid="{00000000-0005-0000-0000-00009B080000}"/>
    <cellStyle name="6_417..._Group - operational KPIs" xfId="10046" xr:uid="{00000000-0005-0000-0000-00009C080000}"/>
    <cellStyle name="6_417..._Group - operational KPIs 2" xfId="17745" xr:uid="{00000000-0005-0000-0000-00009D080000}"/>
    <cellStyle name="6_417..._Group - operational KPIs_1" xfId="19859" xr:uid="{00000000-0005-0000-0000-00009E080000}"/>
    <cellStyle name="6_417..._Group (VALEUR)" xfId="54920" xr:uid="{00000000-0005-0000-0000-00009F080000}"/>
    <cellStyle name="6_417..._Operational KPI Book fixed" xfId="8854" xr:uid="{00000000-0005-0000-0000-0000A0080000}"/>
    <cellStyle name="6_417..._ROW" xfId="25957" xr:uid="{00000000-0005-0000-0000-0000A1080000}"/>
    <cellStyle name="6_417..._ROW_Group" xfId="25958" xr:uid="{00000000-0005-0000-0000-0000A2080000}"/>
    <cellStyle name="6_417..._ROW_ROW ARPU" xfId="25959" xr:uid="{00000000-0005-0000-0000-0000A3080000}"/>
    <cellStyle name="6_421..." xfId="1202" xr:uid="{00000000-0005-0000-0000-0000A4080000}"/>
    <cellStyle name="6_421..._EE" xfId="25960" xr:uid="{00000000-0005-0000-0000-0000A5080000}"/>
    <cellStyle name="6_421..._EE_Group" xfId="25961" xr:uid="{00000000-0005-0000-0000-0000A6080000}"/>
    <cellStyle name="6_421..._EE_ROW ARPU" xfId="25962" xr:uid="{00000000-0005-0000-0000-0000A7080000}"/>
    <cellStyle name="6_421..._France KPIs" xfId="1203" xr:uid="{00000000-0005-0000-0000-0000A8080000}"/>
    <cellStyle name="6_421..._France KPIs 2" xfId="13634" xr:uid="{00000000-0005-0000-0000-0000A9080000}"/>
    <cellStyle name="6_421..._France KPIs_A&amp;ME KPIs" xfId="52969" xr:uid="{00000000-0005-0000-0000-0000AA080000}"/>
    <cellStyle name="6_421..._France KPIs_France KPIs" xfId="4419" xr:uid="{00000000-0005-0000-0000-0000AB080000}"/>
    <cellStyle name="6_421..._France KPIs_IC&amp;SS" xfId="14003" xr:uid="{00000000-0005-0000-0000-0000AC080000}"/>
    <cellStyle name="6_421..._France KPIs_Orange - Market France KPIs" xfId="54921" xr:uid="{00000000-0005-0000-0000-0000AD080000}"/>
    <cellStyle name="6_421..._France KPIs_Poland KPIs" xfId="8147" xr:uid="{00000000-0005-0000-0000-0000AE080000}"/>
    <cellStyle name="6_421..._France KPIs_RoW KPIs" xfId="8855" xr:uid="{00000000-0005-0000-0000-0000AF080000}"/>
    <cellStyle name="6_421..._France KPIs_Spain KPIs" xfId="6328" xr:uid="{00000000-0005-0000-0000-0000B0080000}"/>
    <cellStyle name="6_421..._France KPIs_Telecoms - Operational KPIs" xfId="49529" xr:uid="{00000000-0005-0000-0000-0000B1080000}"/>
    <cellStyle name="6_421..._GoldmanSachs" xfId="1204" xr:uid="{00000000-0005-0000-0000-0000B2080000}"/>
    <cellStyle name="6_421..._Group - operational KPIs" xfId="10047" xr:uid="{00000000-0005-0000-0000-0000B3080000}"/>
    <cellStyle name="6_421..._Group - operational KPIs 2" xfId="17746" xr:uid="{00000000-0005-0000-0000-0000B4080000}"/>
    <cellStyle name="6_421..._Group - operational KPIs_1" xfId="19860" xr:uid="{00000000-0005-0000-0000-0000B5080000}"/>
    <cellStyle name="6_421..._Group (VALEUR)" xfId="54922" xr:uid="{00000000-0005-0000-0000-0000B6080000}"/>
    <cellStyle name="6_421..._Operational KPI Book fixed" xfId="8856" xr:uid="{00000000-0005-0000-0000-0000B7080000}"/>
    <cellStyle name="6_421..._ROW" xfId="25963" xr:uid="{00000000-0005-0000-0000-0000B8080000}"/>
    <cellStyle name="6_421..._ROW_Group" xfId="25964" xr:uid="{00000000-0005-0000-0000-0000B9080000}"/>
    <cellStyle name="6_421..._ROW_ROW ARPU" xfId="25965" xr:uid="{00000000-0005-0000-0000-0000BA080000}"/>
    <cellStyle name="6_5-Direct Margin_per LoB - Country per tab1" xfId="25966" xr:uid="{00000000-0005-0000-0000-0000BB080000}"/>
    <cellStyle name="6_5-Direct Margin_per LoB - Country per tab1_Group" xfId="25967" xr:uid="{00000000-0005-0000-0000-0000BC080000}"/>
    <cellStyle name="6_5-Direct Margin_per LoB - Country per tab1_ROW ARPU" xfId="25968" xr:uid="{00000000-0005-0000-0000-0000BD080000}"/>
    <cellStyle name="6_B 07" xfId="1205" xr:uid="{00000000-0005-0000-0000-0000BE080000}"/>
    <cellStyle name="6_B 07_Fixed line KPI s" xfId="4421" xr:uid="{00000000-0005-0000-0000-0000BF080000}"/>
    <cellStyle name="6_B 07_France financials" xfId="23345" xr:uid="{00000000-0005-0000-0000-0000C0080000}"/>
    <cellStyle name="6_B 07_France KPIs" xfId="1206" xr:uid="{00000000-0005-0000-0000-0000C1080000}"/>
    <cellStyle name="6_B 07_France KPIs 2" xfId="13635" xr:uid="{00000000-0005-0000-0000-0000C2080000}"/>
    <cellStyle name="6_B 07_France KPIs_1" xfId="4420" xr:uid="{00000000-0005-0000-0000-0000C3080000}"/>
    <cellStyle name="6_B 07_France KPIs_1 2" xfId="13959" xr:uid="{00000000-0005-0000-0000-0000C4080000}"/>
    <cellStyle name="6_B 07_France KPIs_2" xfId="11797" xr:uid="{00000000-0005-0000-0000-0000C5080000}"/>
    <cellStyle name="6_B 07_France KPIs_A&amp;ME KPIs" xfId="52970" xr:uid="{00000000-0005-0000-0000-0000C6080000}"/>
    <cellStyle name="6_B 07_France KPIs_France KPIs" xfId="4422" xr:uid="{00000000-0005-0000-0000-0000C7080000}"/>
    <cellStyle name="6_B 07_France KPIs_IC&amp;SS" xfId="14004" xr:uid="{00000000-0005-0000-0000-0000C8080000}"/>
    <cellStyle name="6_B 07_France KPIs_Orange - Market France KPIs" xfId="54923" xr:uid="{00000000-0005-0000-0000-0000C9080000}"/>
    <cellStyle name="6_B 07_France KPIs_Poland KPIs" xfId="8148" xr:uid="{00000000-0005-0000-0000-0000CA080000}"/>
    <cellStyle name="6_B 07_France KPIs_RoW KPIs" xfId="8857" xr:uid="{00000000-0005-0000-0000-0000CB080000}"/>
    <cellStyle name="6_B 07_France KPIs_Spain KPIs" xfId="6330" xr:uid="{00000000-0005-0000-0000-0000CC080000}"/>
    <cellStyle name="6_B 07_France KPIs_Telecoms - Operational KPIs" xfId="49530" xr:uid="{00000000-0005-0000-0000-0000CD080000}"/>
    <cellStyle name="6_B 07_Group - financial KPIs" xfId="21601" xr:uid="{00000000-0005-0000-0000-0000CE080000}"/>
    <cellStyle name="6_B 07_Group - operational KPIs" xfId="10048" xr:uid="{00000000-0005-0000-0000-0000CF080000}"/>
    <cellStyle name="6_B 07_Group - operational KPIs 2" xfId="17747" xr:uid="{00000000-0005-0000-0000-0000D0080000}"/>
    <cellStyle name="6_B 07_Group - operational KPIs_1" xfId="19861" xr:uid="{00000000-0005-0000-0000-0000D1080000}"/>
    <cellStyle name="6_B 07_H1 12 retraité (SOC)" xfId="17512" xr:uid="{00000000-0005-0000-0000-0000D2080000}"/>
    <cellStyle name="6_B 07_M2M+ MVNO" xfId="4423" xr:uid="{00000000-0005-0000-0000-0000D3080000}"/>
    <cellStyle name="6_B 07_ROW" xfId="25969" xr:uid="{00000000-0005-0000-0000-0000D4080000}"/>
    <cellStyle name="6_B 07_ROW_1" xfId="25970" xr:uid="{00000000-0005-0000-0000-0000D5080000}"/>
    <cellStyle name="6_B 07_ROW_1_Group" xfId="25971" xr:uid="{00000000-0005-0000-0000-0000D6080000}"/>
    <cellStyle name="6_B 07_ROW_1_ROW ARPU" xfId="25972" xr:uid="{00000000-0005-0000-0000-0000D7080000}"/>
    <cellStyle name="6_B 07_ROW_Group" xfId="25973" xr:uid="{00000000-0005-0000-0000-0000D8080000}"/>
    <cellStyle name="6_B 07_ROW_ROW ARPU" xfId="25974" xr:uid="{00000000-0005-0000-0000-0000D9080000}"/>
    <cellStyle name="6_B 07_Spain ARPU + AUPU" xfId="25975" xr:uid="{00000000-0005-0000-0000-0000DA080000}"/>
    <cellStyle name="6_B 07_Spain ARPU + AUPU_Group" xfId="25976" xr:uid="{00000000-0005-0000-0000-0000DB080000}"/>
    <cellStyle name="6_B 07_Spain ARPU + AUPU_ROW ARPU" xfId="25977" xr:uid="{00000000-0005-0000-0000-0000DC080000}"/>
    <cellStyle name="6_B 07_Spain KPIs" xfId="6329" xr:uid="{00000000-0005-0000-0000-0000DD080000}"/>
    <cellStyle name="6_B 07_Spain KPIs 2" xfId="15736" xr:uid="{00000000-0005-0000-0000-0000DE080000}"/>
    <cellStyle name="6_B05 Mod Ing V1 Oct01" xfId="1207" xr:uid="{00000000-0005-0000-0000-0000DF080000}"/>
    <cellStyle name="6_B05 Mod Ing V1 Oct01_Fixed line KPI s" xfId="4425" xr:uid="{00000000-0005-0000-0000-0000E0080000}"/>
    <cellStyle name="6_B05 Mod Ing V1 Oct01_France KPIs" xfId="4424" xr:uid="{00000000-0005-0000-0000-0000E1080000}"/>
    <cellStyle name="6_B05 Mod Ing V1 Oct01_France KPIs 2" xfId="13960" xr:uid="{00000000-0005-0000-0000-0000E2080000}"/>
    <cellStyle name="6_B05 Mod Ing V1 Oct01_France KPIs_1" xfId="11798" xr:uid="{00000000-0005-0000-0000-0000E3080000}"/>
    <cellStyle name="6_B05 Mod Ing V1 Oct01_M2M+ MVNO" xfId="4426" xr:uid="{00000000-0005-0000-0000-0000E4080000}"/>
    <cellStyle name="6_B05 Mod Ing V1 Oct01_ROW" xfId="25978" xr:uid="{00000000-0005-0000-0000-0000E5080000}"/>
    <cellStyle name="6_B05 Mod Ing V1 Oct01_ROW_Group" xfId="25979" xr:uid="{00000000-0005-0000-0000-0000E6080000}"/>
    <cellStyle name="6_B05 Mod Ing V1 Oct01_ROW_ROW ARPU" xfId="25980" xr:uid="{00000000-0005-0000-0000-0000E7080000}"/>
    <cellStyle name="6_B05 Mod Ing V1 Oct01_Spain KPIs" xfId="6331" xr:uid="{00000000-0005-0000-0000-0000E8080000}"/>
    <cellStyle name="6_B05 Mod Ing V1 Oct01_Spain KPIs 2" xfId="15737" xr:uid="{00000000-0005-0000-0000-0000E9080000}"/>
    <cellStyle name="6_B05 Revenues FT España Sep23" xfId="1208" xr:uid="{00000000-0005-0000-0000-0000EA080000}"/>
    <cellStyle name="6_B05 Revenues FT España Sep23_EE" xfId="25981" xr:uid="{00000000-0005-0000-0000-0000EB080000}"/>
    <cellStyle name="6_B05 Revenues FT España Sep23_EE_Group" xfId="25982" xr:uid="{00000000-0005-0000-0000-0000EC080000}"/>
    <cellStyle name="6_B05 Revenues FT España Sep23_EE_ROW ARPU" xfId="25983" xr:uid="{00000000-0005-0000-0000-0000ED080000}"/>
    <cellStyle name="6_B05 Revenues FT España Sep23_GoldmanSachs" xfId="1209" xr:uid="{00000000-0005-0000-0000-0000EE080000}"/>
    <cellStyle name="6_B05 Revenues FT España Sep23_Operational KPI Book fixed" xfId="8858" xr:uid="{00000000-0005-0000-0000-0000EF080000}"/>
    <cellStyle name="6_B05 Revenues FT España Sep23_ROW" xfId="25984" xr:uid="{00000000-0005-0000-0000-0000F0080000}"/>
    <cellStyle name="6_B05 Revenues FT España Sep23_ROW_Group" xfId="25985" xr:uid="{00000000-0005-0000-0000-0000F1080000}"/>
    <cellStyle name="6_B05 Revenues FT España Sep23_ROW_ROW ARPU" xfId="25986" xr:uid="{00000000-0005-0000-0000-0000F2080000}"/>
    <cellStyle name="6_C12-09-04" xfId="1210" xr:uid="{00000000-0005-0000-0000-0000F3080000}"/>
    <cellStyle name="6_C12-09-04_DATA KPI Personal" xfId="25987" xr:uid="{00000000-0005-0000-0000-0000F4080000}"/>
    <cellStyle name="6_C12-09-04_EE_CoA_BS - mapped V4" xfId="25988" xr:uid="{00000000-0005-0000-0000-0000F5080000}"/>
    <cellStyle name="6_C12-09-04_Fixed line KPI s" xfId="4428" xr:uid="{00000000-0005-0000-0000-0000F6080000}"/>
    <cellStyle name="6_C12-09-04_France financials" xfId="23346" xr:uid="{00000000-0005-0000-0000-0000F7080000}"/>
    <cellStyle name="6_C12-09-04_France KPIs" xfId="1211" xr:uid="{00000000-0005-0000-0000-0000F8080000}"/>
    <cellStyle name="6_C12-09-04_France KPIs 2" xfId="13636" xr:uid="{00000000-0005-0000-0000-0000F9080000}"/>
    <cellStyle name="6_C12-09-04_France KPIs_1" xfId="4427" xr:uid="{00000000-0005-0000-0000-0000FA080000}"/>
    <cellStyle name="6_C12-09-04_France KPIs_1 2" xfId="13961" xr:uid="{00000000-0005-0000-0000-0000FB080000}"/>
    <cellStyle name="6_C12-09-04_France KPIs_2" xfId="11799" xr:uid="{00000000-0005-0000-0000-0000FC080000}"/>
    <cellStyle name="6_C12-09-04_France KPIs_A&amp;ME KPIs" xfId="52971" xr:uid="{00000000-0005-0000-0000-0000FD080000}"/>
    <cellStyle name="6_C12-09-04_France KPIs_France KPIs" xfId="4429" xr:uid="{00000000-0005-0000-0000-0000FE080000}"/>
    <cellStyle name="6_C12-09-04_France KPIs_IC&amp;SS" xfId="17641" xr:uid="{00000000-0005-0000-0000-0000FF080000}"/>
    <cellStyle name="6_C12-09-04_France KPIs_Orange - Market France KPIs" xfId="54924" xr:uid="{00000000-0005-0000-0000-000000090000}"/>
    <cellStyle name="6_C12-09-04_France KPIs_Poland KPIs" xfId="8149" xr:uid="{00000000-0005-0000-0000-000001090000}"/>
    <cellStyle name="6_C12-09-04_France KPIs_RoW KPIs" xfId="8859" xr:uid="{00000000-0005-0000-0000-000002090000}"/>
    <cellStyle name="6_C12-09-04_France KPIs_Spain KPIs" xfId="6333" xr:uid="{00000000-0005-0000-0000-000003090000}"/>
    <cellStyle name="6_C12-09-04_France KPIs_Telecoms - Operational KPIs" xfId="49531" xr:uid="{00000000-0005-0000-0000-000004090000}"/>
    <cellStyle name="6_C12-09-04_Group - financial KPIs" xfId="21602" xr:uid="{00000000-0005-0000-0000-000005090000}"/>
    <cellStyle name="6_C12-09-04_Group - operational KPIs" xfId="10049" xr:uid="{00000000-0005-0000-0000-000006090000}"/>
    <cellStyle name="6_C12-09-04_Group - operational KPIs 2" xfId="17748" xr:uid="{00000000-0005-0000-0000-000007090000}"/>
    <cellStyle name="6_C12-09-04_Group - operational KPIs_1" xfId="19862" xr:uid="{00000000-0005-0000-0000-000008090000}"/>
    <cellStyle name="6_C12-09-04_H1 12 retraité (SOC)" xfId="13905" xr:uid="{00000000-0005-0000-0000-000009090000}"/>
    <cellStyle name="6_C12-09-04_M2M+ MVNO" xfId="4430" xr:uid="{00000000-0005-0000-0000-00000A090000}"/>
    <cellStyle name="6_C12-09-04_Reporting Valeur_Mobile_2010_10" xfId="25989" xr:uid="{00000000-0005-0000-0000-00000B090000}"/>
    <cellStyle name="6_C12-09-04_Reporting Valeur_Mobile_2010_10_Group" xfId="25990" xr:uid="{00000000-0005-0000-0000-00000C090000}"/>
    <cellStyle name="6_C12-09-04_Reporting Valeur_Mobile_2010_10_ROW" xfId="25991" xr:uid="{00000000-0005-0000-0000-00000D090000}"/>
    <cellStyle name="6_C12-09-04_Reporting Valeur_Mobile_2010_10_ROW ARPU" xfId="25992" xr:uid="{00000000-0005-0000-0000-00000E090000}"/>
    <cellStyle name="6_C12-09-04_ROW" xfId="25993" xr:uid="{00000000-0005-0000-0000-00000F090000}"/>
    <cellStyle name="6_C12-09-04_ROW_1" xfId="25994" xr:uid="{00000000-0005-0000-0000-000010090000}"/>
    <cellStyle name="6_C12-09-04_ROW_1_Group" xfId="25995" xr:uid="{00000000-0005-0000-0000-000011090000}"/>
    <cellStyle name="6_C12-09-04_ROW_1_ROW ARPU" xfId="25996" xr:uid="{00000000-0005-0000-0000-000012090000}"/>
    <cellStyle name="6_C12-09-04_ROW_Group" xfId="25997" xr:uid="{00000000-0005-0000-0000-000013090000}"/>
    <cellStyle name="6_C12-09-04_ROW_ROW ARPU" xfId="25998" xr:uid="{00000000-0005-0000-0000-000014090000}"/>
    <cellStyle name="6_C12-09-04_Spain ARPU + AUPU" xfId="25999" xr:uid="{00000000-0005-0000-0000-000015090000}"/>
    <cellStyle name="6_C12-09-04_Spain ARPU + AUPU_Group" xfId="26000" xr:uid="{00000000-0005-0000-0000-000016090000}"/>
    <cellStyle name="6_C12-09-04_Spain ARPU + AUPU_ROW ARPU" xfId="26001" xr:uid="{00000000-0005-0000-0000-000017090000}"/>
    <cellStyle name="6_C12-09-04_Spain KPIs" xfId="6332" xr:uid="{00000000-0005-0000-0000-000018090000}"/>
    <cellStyle name="6_C12-09-04_Spain KPIs 2" xfId="15738" xr:uid="{00000000-0005-0000-0000-000019090000}"/>
    <cellStyle name="6_C12-2005-01" xfId="1212" xr:uid="{00000000-0005-0000-0000-00001A090000}"/>
    <cellStyle name="6_C12-2005-01_DATA KPI Personal" xfId="26002" xr:uid="{00000000-0005-0000-0000-00001B090000}"/>
    <cellStyle name="6_C12-2005-01_EE_CoA_BS - mapped V4" xfId="26003" xr:uid="{00000000-0005-0000-0000-00001C090000}"/>
    <cellStyle name="6_C12-2005-01_Fixed line KPI s" xfId="4432" xr:uid="{00000000-0005-0000-0000-00001D090000}"/>
    <cellStyle name="6_C12-2005-01_France financials" xfId="23347" xr:uid="{00000000-0005-0000-0000-00001E090000}"/>
    <cellStyle name="6_C12-2005-01_France KPIs" xfId="1213" xr:uid="{00000000-0005-0000-0000-00001F090000}"/>
    <cellStyle name="6_C12-2005-01_France KPIs 2" xfId="13637" xr:uid="{00000000-0005-0000-0000-000020090000}"/>
    <cellStyle name="6_C12-2005-01_France KPIs_1" xfId="4431" xr:uid="{00000000-0005-0000-0000-000021090000}"/>
    <cellStyle name="6_C12-2005-01_France KPIs_1 2" xfId="13962" xr:uid="{00000000-0005-0000-0000-000022090000}"/>
    <cellStyle name="6_C12-2005-01_France KPIs_2" xfId="11800" xr:uid="{00000000-0005-0000-0000-000023090000}"/>
    <cellStyle name="6_C12-2005-01_France KPIs_A&amp;ME KPIs" xfId="52972" xr:uid="{00000000-0005-0000-0000-000024090000}"/>
    <cellStyle name="6_C12-2005-01_France KPIs_France KPIs" xfId="4433" xr:uid="{00000000-0005-0000-0000-000025090000}"/>
    <cellStyle name="6_C12-2005-01_France KPIs_IC&amp;SS" xfId="15778" xr:uid="{00000000-0005-0000-0000-000026090000}"/>
    <cellStyle name="6_C12-2005-01_France KPIs_Orange - Market France KPIs" xfId="54925" xr:uid="{00000000-0005-0000-0000-000027090000}"/>
    <cellStyle name="6_C12-2005-01_France KPIs_Poland KPIs" xfId="8150" xr:uid="{00000000-0005-0000-0000-000028090000}"/>
    <cellStyle name="6_C12-2005-01_France KPIs_RoW KPIs" xfId="8860" xr:uid="{00000000-0005-0000-0000-000029090000}"/>
    <cellStyle name="6_C12-2005-01_France KPIs_Spain KPIs" xfId="6335" xr:uid="{00000000-0005-0000-0000-00002A090000}"/>
    <cellStyle name="6_C12-2005-01_France KPIs_Telecoms - Operational KPIs" xfId="49532" xr:uid="{00000000-0005-0000-0000-00002B090000}"/>
    <cellStyle name="6_C12-2005-01_Group - financial KPIs" xfId="21603" xr:uid="{00000000-0005-0000-0000-00002C090000}"/>
    <cellStyle name="6_C12-2005-01_Group - operational KPIs" xfId="10050" xr:uid="{00000000-0005-0000-0000-00002D090000}"/>
    <cellStyle name="6_C12-2005-01_Group - operational KPIs 2" xfId="17749" xr:uid="{00000000-0005-0000-0000-00002E090000}"/>
    <cellStyle name="6_C12-2005-01_Group - operational KPIs_1" xfId="19863" xr:uid="{00000000-0005-0000-0000-00002F090000}"/>
    <cellStyle name="6_C12-2005-01_H1 12 retraité (SOC)" xfId="17686" xr:uid="{00000000-0005-0000-0000-000030090000}"/>
    <cellStyle name="6_C12-2005-01_M2M+ MVNO" xfId="4434" xr:uid="{00000000-0005-0000-0000-000031090000}"/>
    <cellStyle name="6_C12-2005-01_Reporting Valeur_Mobile_2010_10" xfId="26004" xr:uid="{00000000-0005-0000-0000-000032090000}"/>
    <cellStyle name="6_C12-2005-01_Reporting Valeur_Mobile_2010_10_Group" xfId="26005" xr:uid="{00000000-0005-0000-0000-000033090000}"/>
    <cellStyle name="6_C12-2005-01_Reporting Valeur_Mobile_2010_10_ROW" xfId="26006" xr:uid="{00000000-0005-0000-0000-000034090000}"/>
    <cellStyle name="6_C12-2005-01_Reporting Valeur_Mobile_2010_10_ROW ARPU" xfId="26007" xr:uid="{00000000-0005-0000-0000-000035090000}"/>
    <cellStyle name="6_C12-2005-01_ROW" xfId="26008" xr:uid="{00000000-0005-0000-0000-000036090000}"/>
    <cellStyle name="6_C12-2005-01_ROW_1" xfId="26009" xr:uid="{00000000-0005-0000-0000-000037090000}"/>
    <cellStyle name="6_C12-2005-01_ROW_1_Group" xfId="26010" xr:uid="{00000000-0005-0000-0000-000038090000}"/>
    <cellStyle name="6_C12-2005-01_ROW_1_ROW ARPU" xfId="26011" xr:uid="{00000000-0005-0000-0000-000039090000}"/>
    <cellStyle name="6_C12-2005-01_ROW_Group" xfId="26012" xr:uid="{00000000-0005-0000-0000-00003A090000}"/>
    <cellStyle name="6_C12-2005-01_ROW_ROW ARPU" xfId="26013" xr:uid="{00000000-0005-0000-0000-00003B090000}"/>
    <cellStyle name="6_C12-2005-01_Spain ARPU + AUPU" xfId="26014" xr:uid="{00000000-0005-0000-0000-00003C090000}"/>
    <cellStyle name="6_C12-2005-01_Spain ARPU + AUPU_Group" xfId="26015" xr:uid="{00000000-0005-0000-0000-00003D090000}"/>
    <cellStyle name="6_C12-2005-01_Spain ARPU + AUPU_ROW ARPU" xfId="26016" xr:uid="{00000000-0005-0000-0000-00003E090000}"/>
    <cellStyle name="6_C12-2005-01_Spain KPIs" xfId="6334" xr:uid="{00000000-0005-0000-0000-00003F090000}"/>
    <cellStyle name="6_C12-2005-01_Spain KPIs 2" xfId="15739" xr:uid="{00000000-0005-0000-0000-000040090000}"/>
    <cellStyle name="6_C12-2005-02" xfId="1214" xr:uid="{00000000-0005-0000-0000-000041090000}"/>
    <cellStyle name="6_C12-2005-02_DATA KPI Personal" xfId="26017" xr:uid="{00000000-0005-0000-0000-000042090000}"/>
    <cellStyle name="6_C12-2005-02_EE_CoA_BS - mapped V4" xfId="26018" xr:uid="{00000000-0005-0000-0000-000043090000}"/>
    <cellStyle name="6_C12-2005-02_Fixed line KPI s" xfId="4436" xr:uid="{00000000-0005-0000-0000-000044090000}"/>
    <cellStyle name="6_C12-2005-02_France financials" xfId="23348" xr:uid="{00000000-0005-0000-0000-000045090000}"/>
    <cellStyle name="6_C12-2005-02_France KPIs" xfId="1215" xr:uid="{00000000-0005-0000-0000-000046090000}"/>
    <cellStyle name="6_C12-2005-02_France KPIs 2" xfId="13638" xr:uid="{00000000-0005-0000-0000-000047090000}"/>
    <cellStyle name="6_C12-2005-02_France KPIs_1" xfId="4435" xr:uid="{00000000-0005-0000-0000-000048090000}"/>
    <cellStyle name="6_C12-2005-02_France KPIs_1 2" xfId="13963" xr:uid="{00000000-0005-0000-0000-000049090000}"/>
    <cellStyle name="6_C12-2005-02_France KPIs_2" xfId="11801" xr:uid="{00000000-0005-0000-0000-00004A090000}"/>
    <cellStyle name="6_C12-2005-02_France KPIs_A&amp;ME KPIs" xfId="52973" xr:uid="{00000000-0005-0000-0000-00004B090000}"/>
    <cellStyle name="6_C12-2005-02_France KPIs_France KPIs" xfId="4437" xr:uid="{00000000-0005-0000-0000-00004C090000}"/>
    <cellStyle name="6_C12-2005-02_France KPIs_IC&amp;SS" xfId="13845" xr:uid="{00000000-0005-0000-0000-00004D090000}"/>
    <cellStyle name="6_C12-2005-02_France KPIs_Orange - Market France KPIs" xfId="54926" xr:uid="{00000000-0005-0000-0000-00004E090000}"/>
    <cellStyle name="6_C12-2005-02_France KPIs_Poland KPIs" xfId="8151" xr:uid="{00000000-0005-0000-0000-00004F090000}"/>
    <cellStyle name="6_C12-2005-02_France KPIs_RoW KPIs" xfId="8861" xr:uid="{00000000-0005-0000-0000-000050090000}"/>
    <cellStyle name="6_C12-2005-02_France KPIs_Spain KPIs" xfId="6337" xr:uid="{00000000-0005-0000-0000-000051090000}"/>
    <cellStyle name="6_C12-2005-02_France KPIs_Telecoms - Operational KPIs" xfId="49533" xr:uid="{00000000-0005-0000-0000-000052090000}"/>
    <cellStyle name="6_C12-2005-02_Group - financial KPIs" xfId="21604" xr:uid="{00000000-0005-0000-0000-000053090000}"/>
    <cellStyle name="6_C12-2005-02_Group - operational KPIs" xfId="10051" xr:uid="{00000000-0005-0000-0000-000054090000}"/>
    <cellStyle name="6_C12-2005-02_Group - operational KPIs 2" xfId="17750" xr:uid="{00000000-0005-0000-0000-000055090000}"/>
    <cellStyle name="6_C12-2005-02_Group - operational KPIs_1" xfId="19864" xr:uid="{00000000-0005-0000-0000-000056090000}"/>
    <cellStyle name="6_C12-2005-02_H1 12 retraité (SOC)" xfId="17735" xr:uid="{00000000-0005-0000-0000-000057090000}"/>
    <cellStyle name="6_C12-2005-02_M2M+ MVNO" xfId="4438" xr:uid="{00000000-0005-0000-0000-000058090000}"/>
    <cellStyle name="6_C12-2005-02_Reporting Valeur_Mobile_2010_10" xfId="26019" xr:uid="{00000000-0005-0000-0000-000059090000}"/>
    <cellStyle name="6_C12-2005-02_Reporting Valeur_Mobile_2010_10_Group" xfId="26020" xr:uid="{00000000-0005-0000-0000-00005A090000}"/>
    <cellStyle name="6_C12-2005-02_Reporting Valeur_Mobile_2010_10_ROW" xfId="26021" xr:uid="{00000000-0005-0000-0000-00005B090000}"/>
    <cellStyle name="6_C12-2005-02_Reporting Valeur_Mobile_2010_10_ROW ARPU" xfId="26022" xr:uid="{00000000-0005-0000-0000-00005C090000}"/>
    <cellStyle name="6_C12-2005-02_ROW" xfId="26023" xr:uid="{00000000-0005-0000-0000-00005D090000}"/>
    <cellStyle name="6_C12-2005-02_ROW_1" xfId="26024" xr:uid="{00000000-0005-0000-0000-00005E090000}"/>
    <cellStyle name="6_C12-2005-02_ROW_1_Group" xfId="26025" xr:uid="{00000000-0005-0000-0000-00005F090000}"/>
    <cellStyle name="6_C12-2005-02_ROW_1_ROW ARPU" xfId="26026" xr:uid="{00000000-0005-0000-0000-000060090000}"/>
    <cellStyle name="6_C12-2005-02_ROW_Group" xfId="26027" xr:uid="{00000000-0005-0000-0000-000061090000}"/>
    <cellStyle name="6_C12-2005-02_ROW_ROW ARPU" xfId="26028" xr:uid="{00000000-0005-0000-0000-000062090000}"/>
    <cellStyle name="6_C12-2005-02_Spain ARPU + AUPU" xfId="26029" xr:uid="{00000000-0005-0000-0000-000063090000}"/>
    <cellStyle name="6_C12-2005-02_Spain ARPU + AUPU_Group" xfId="26030" xr:uid="{00000000-0005-0000-0000-000064090000}"/>
    <cellStyle name="6_C12-2005-02_Spain ARPU + AUPU_ROW ARPU" xfId="26031" xr:uid="{00000000-0005-0000-0000-000065090000}"/>
    <cellStyle name="6_C12-2005-02_Spain KPIs" xfId="6336" xr:uid="{00000000-0005-0000-0000-000066090000}"/>
    <cellStyle name="6_C12-2005-02_Spain KPIs 2" xfId="15740" xr:uid="{00000000-0005-0000-0000-000067090000}"/>
    <cellStyle name="6_C12-2005-04" xfId="1216" xr:uid="{00000000-0005-0000-0000-000068090000}"/>
    <cellStyle name="6_C12-2005-04_DATA KPI Personal" xfId="26032" xr:uid="{00000000-0005-0000-0000-000069090000}"/>
    <cellStyle name="6_C12-2005-04_EE_CoA_BS - mapped V4" xfId="26033" xr:uid="{00000000-0005-0000-0000-00006A090000}"/>
    <cellStyle name="6_C12-2005-04_Fixed line KPI s" xfId="4440" xr:uid="{00000000-0005-0000-0000-00006B090000}"/>
    <cellStyle name="6_C12-2005-04_France financials" xfId="23349" xr:uid="{00000000-0005-0000-0000-00006C090000}"/>
    <cellStyle name="6_C12-2005-04_France KPIs" xfId="1217" xr:uid="{00000000-0005-0000-0000-00006D090000}"/>
    <cellStyle name="6_C12-2005-04_France KPIs 2" xfId="13639" xr:uid="{00000000-0005-0000-0000-00006E090000}"/>
    <cellStyle name="6_C12-2005-04_France KPIs_1" xfId="4439" xr:uid="{00000000-0005-0000-0000-00006F090000}"/>
    <cellStyle name="6_C12-2005-04_France KPIs_1 2" xfId="13964" xr:uid="{00000000-0005-0000-0000-000070090000}"/>
    <cellStyle name="6_C12-2005-04_France KPIs_2" xfId="11802" xr:uid="{00000000-0005-0000-0000-000071090000}"/>
    <cellStyle name="6_C12-2005-04_France KPIs_A&amp;ME KPIs" xfId="52974" xr:uid="{00000000-0005-0000-0000-000072090000}"/>
    <cellStyle name="6_C12-2005-04_France KPIs_France KPIs" xfId="4441" xr:uid="{00000000-0005-0000-0000-000073090000}"/>
    <cellStyle name="6_C12-2005-04_France KPIs_IC&amp;SS" xfId="13906" xr:uid="{00000000-0005-0000-0000-000074090000}"/>
    <cellStyle name="6_C12-2005-04_France KPIs_Orange - Market France KPIs" xfId="54927" xr:uid="{00000000-0005-0000-0000-000075090000}"/>
    <cellStyle name="6_C12-2005-04_France KPIs_Poland KPIs" xfId="8152" xr:uid="{00000000-0005-0000-0000-000076090000}"/>
    <cellStyle name="6_C12-2005-04_France KPIs_RoW KPIs" xfId="8862" xr:uid="{00000000-0005-0000-0000-000077090000}"/>
    <cellStyle name="6_C12-2005-04_France KPIs_Spain KPIs" xfId="6339" xr:uid="{00000000-0005-0000-0000-000078090000}"/>
    <cellStyle name="6_C12-2005-04_France KPIs_Telecoms - Operational KPIs" xfId="49534" xr:uid="{00000000-0005-0000-0000-000079090000}"/>
    <cellStyle name="6_C12-2005-04_Group - financial KPIs" xfId="21605" xr:uid="{00000000-0005-0000-0000-00007A090000}"/>
    <cellStyle name="6_C12-2005-04_Group - operational KPIs" xfId="10052" xr:uid="{00000000-0005-0000-0000-00007B090000}"/>
    <cellStyle name="6_C12-2005-04_Group - operational KPIs 2" xfId="17751" xr:uid="{00000000-0005-0000-0000-00007C090000}"/>
    <cellStyle name="6_C12-2005-04_Group - operational KPIs_1" xfId="19865" xr:uid="{00000000-0005-0000-0000-00007D090000}"/>
    <cellStyle name="6_C12-2005-04_H1 12 retraité (SOC)" xfId="17555" xr:uid="{00000000-0005-0000-0000-00007E090000}"/>
    <cellStyle name="6_C12-2005-04_M2M+ MVNO" xfId="4442" xr:uid="{00000000-0005-0000-0000-00007F090000}"/>
    <cellStyle name="6_C12-2005-04_Reporting Valeur_Mobile_2010_10" xfId="26034" xr:uid="{00000000-0005-0000-0000-000080090000}"/>
    <cellStyle name="6_C12-2005-04_Reporting Valeur_Mobile_2010_10_Group" xfId="26035" xr:uid="{00000000-0005-0000-0000-000081090000}"/>
    <cellStyle name="6_C12-2005-04_Reporting Valeur_Mobile_2010_10_ROW" xfId="26036" xr:uid="{00000000-0005-0000-0000-000082090000}"/>
    <cellStyle name="6_C12-2005-04_Reporting Valeur_Mobile_2010_10_ROW ARPU" xfId="26037" xr:uid="{00000000-0005-0000-0000-000083090000}"/>
    <cellStyle name="6_C12-2005-04_ROW" xfId="26038" xr:uid="{00000000-0005-0000-0000-000084090000}"/>
    <cellStyle name="6_C12-2005-04_ROW_1" xfId="26039" xr:uid="{00000000-0005-0000-0000-000085090000}"/>
    <cellStyle name="6_C12-2005-04_ROW_1_Group" xfId="26040" xr:uid="{00000000-0005-0000-0000-000086090000}"/>
    <cellStyle name="6_C12-2005-04_ROW_1_ROW ARPU" xfId="26041" xr:uid="{00000000-0005-0000-0000-000087090000}"/>
    <cellStyle name="6_C12-2005-04_ROW_Group" xfId="26042" xr:uid="{00000000-0005-0000-0000-000088090000}"/>
    <cellStyle name="6_C12-2005-04_ROW_ROW ARPU" xfId="26043" xr:uid="{00000000-0005-0000-0000-000089090000}"/>
    <cellStyle name="6_C12-2005-04_Spain ARPU + AUPU" xfId="26044" xr:uid="{00000000-0005-0000-0000-00008A090000}"/>
    <cellStyle name="6_C12-2005-04_Spain ARPU + AUPU_Group" xfId="26045" xr:uid="{00000000-0005-0000-0000-00008B090000}"/>
    <cellStyle name="6_C12-2005-04_Spain ARPU + AUPU_ROW ARPU" xfId="26046" xr:uid="{00000000-0005-0000-0000-00008C090000}"/>
    <cellStyle name="6_C12-2005-04_Spain KPIs" xfId="6338" xr:uid="{00000000-0005-0000-0000-00008D090000}"/>
    <cellStyle name="6_C12-2005-04_Spain KPIs 2" xfId="15741" xr:uid="{00000000-0005-0000-0000-00008E090000}"/>
    <cellStyle name="6_C12-2005-08" xfId="1218" xr:uid="{00000000-0005-0000-0000-00008F090000}"/>
    <cellStyle name="6_C12-2005-08_Fixed line KPI s" xfId="4444" xr:uid="{00000000-0005-0000-0000-000090090000}"/>
    <cellStyle name="6_C12-2005-08_France financials" xfId="23350" xr:uid="{00000000-0005-0000-0000-000091090000}"/>
    <cellStyle name="6_C12-2005-08_France KPIs" xfId="1219" xr:uid="{00000000-0005-0000-0000-000092090000}"/>
    <cellStyle name="6_C12-2005-08_France KPIs 2" xfId="13640" xr:uid="{00000000-0005-0000-0000-000093090000}"/>
    <cellStyle name="6_C12-2005-08_France KPIs_1" xfId="4443" xr:uid="{00000000-0005-0000-0000-000094090000}"/>
    <cellStyle name="6_C12-2005-08_France KPIs_1 2" xfId="13965" xr:uid="{00000000-0005-0000-0000-000095090000}"/>
    <cellStyle name="6_C12-2005-08_France KPIs_2" xfId="11803" xr:uid="{00000000-0005-0000-0000-000096090000}"/>
    <cellStyle name="6_C12-2005-08_France KPIs_A&amp;ME KPIs" xfId="52975" xr:uid="{00000000-0005-0000-0000-000097090000}"/>
    <cellStyle name="6_C12-2005-08_France KPIs_France KPIs" xfId="4445" xr:uid="{00000000-0005-0000-0000-000098090000}"/>
    <cellStyle name="6_C12-2005-08_France KPIs_IC&amp;SS" xfId="17687" xr:uid="{00000000-0005-0000-0000-000099090000}"/>
    <cellStyle name="6_C12-2005-08_France KPIs_Orange - Market France KPIs" xfId="54928" xr:uid="{00000000-0005-0000-0000-00009A090000}"/>
    <cellStyle name="6_C12-2005-08_France KPIs_Poland KPIs" xfId="8153" xr:uid="{00000000-0005-0000-0000-00009B090000}"/>
    <cellStyle name="6_C12-2005-08_France KPIs_RoW KPIs" xfId="8863" xr:uid="{00000000-0005-0000-0000-00009C090000}"/>
    <cellStyle name="6_C12-2005-08_France KPIs_Spain KPIs" xfId="6341" xr:uid="{00000000-0005-0000-0000-00009D090000}"/>
    <cellStyle name="6_C12-2005-08_France KPIs_Telecoms - Operational KPIs" xfId="49535" xr:uid="{00000000-0005-0000-0000-00009E090000}"/>
    <cellStyle name="6_C12-2005-08_Group - financial KPIs" xfId="21606" xr:uid="{00000000-0005-0000-0000-00009F090000}"/>
    <cellStyle name="6_C12-2005-08_Group - operational KPIs" xfId="10053" xr:uid="{00000000-0005-0000-0000-0000A0090000}"/>
    <cellStyle name="6_C12-2005-08_Group - operational KPIs 2" xfId="17752" xr:uid="{00000000-0005-0000-0000-0000A1090000}"/>
    <cellStyle name="6_C12-2005-08_Group - operational KPIs_1" xfId="19866" xr:uid="{00000000-0005-0000-0000-0000A2090000}"/>
    <cellStyle name="6_C12-2005-08_H1 12 retraité (SOC)" xfId="13846" xr:uid="{00000000-0005-0000-0000-0000A3090000}"/>
    <cellStyle name="6_C12-2005-08_M2M+ MVNO" xfId="4446" xr:uid="{00000000-0005-0000-0000-0000A4090000}"/>
    <cellStyle name="6_C12-2005-08_ROW" xfId="26047" xr:uid="{00000000-0005-0000-0000-0000A5090000}"/>
    <cellStyle name="6_C12-2005-08_ROW_1" xfId="26048" xr:uid="{00000000-0005-0000-0000-0000A6090000}"/>
    <cellStyle name="6_C12-2005-08_ROW_1_Group" xfId="26049" xr:uid="{00000000-0005-0000-0000-0000A7090000}"/>
    <cellStyle name="6_C12-2005-08_ROW_1_ROW ARPU" xfId="26050" xr:uid="{00000000-0005-0000-0000-0000A8090000}"/>
    <cellStyle name="6_C12-2005-08_ROW_Group" xfId="26051" xr:uid="{00000000-0005-0000-0000-0000A9090000}"/>
    <cellStyle name="6_C12-2005-08_ROW_ROW ARPU" xfId="26052" xr:uid="{00000000-0005-0000-0000-0000AA090000}"/>
    <cellStyle name="6_C12-2005-08_Spain ARPU + AUPU" xfId="26053" xr:uid="{00000000-0005-0000-0000-0000AB090000}"/>
    <cellStyle name="6_C12-2005-08_Spain ARPU + AUPU_Group" xfId="26054" xr:uid="{00000000-0005-0000-0000-0000AC090000}"/>
    <cellStyle name="6_C12-2005-08_Spain ARPU + AUPU_ROW ARPU" xfId="26055" xr:uid="{00000000-0005-0000-0000-0000AD090000}"/>
    <cellStyle name="6_C12-2005-08_Spain KPIs" xfId="6340" xr:uid="{00000000-0005-0000-0000-0000AE090000}"/>
    <cellStyle name="6_C12-2005-08_Spain KPIs 2" xfId="15742" xr:uid="{00000000-0005-0000-0000-0000AF090000}"/>
    <cellStyle name="6_C12-2005-09" xfId="1220" xr:uid="{00000000-0005-0000-0000-0000B0090000}"/>
    <cellStyle name="6_C12-2005-09_Fixed line KPI s" xfId="4448" xr:uid="{00000000-0005-0000-0000-0000B1090000}"/>
    <cellStyle name="6_C12-2005-09_France financials" xfId="23351" xr:uid="{00000000-0005-0000-0000-0000B2090000}"/>
    <cellStyle name="6_C12-2005-09_France KPIs" xfId="1221" xr:uid="{00000000-0005-0000-0000-0000B3090000}"/>
    <cellStyle name="6_C12-2005-09_France KPIs 2" xfId="13641" xr:uid="{00000000-0005-0000-0000-0000B4090000}"/>
    <cellStyle name="6_C12-2005-09_France KPIs_1" xfId="4447" xr:uid="{00000000-0005-0000-0000-0000B5090000}"/>
    <cellStyle name="6_C12-2005-09_France KPIs_1 2" xfId="13966" xr:uid="{00000000-0005-0000-0000-0000B6090000}"/>
    <cellStyle name="6_C12-2005-09_France KPIs_2" xfId="11804" xr:uid="{00000000-0005-0000-0000-0000B7090000}"/>
    <cellStyle name="6_C12-2005-09_France KPIs_A&amp;ME KPIs" xfId="52976" xr:uid="{00000000-0005-0000-0000-0000B8090000}"/>
    <cellStyle name="6_C12-2005-09_France KPIs_France KPIs" xfId="4449" xr:uid="{00000000-0005-0000-0000-0000B9090000}"/>
    <cellStyle name="6_C12-2005-09_France KPIs_IC&amp;SS" xfId="13847" xr:uid="{00000000-0005-0000-0000-0000BA090000}"/>
    <cellStyle name="6_C12-2005-09_France KPIs_Orange - Market France KPIs" xfId="54929" xr:uid="{00000000-0005-0000-0000-0000BB090000}"/>
    <cellStyle name="6_C12-2005-09_France KPIs_Poland KPIs" xfId="8154" xr:uid="{00000000-0005-0000-0000-0000BC090000}"/>
    <cellStyle name="6_C12-2005-09_France KPIs_RoW KPIs" xfId="8864" xr:uid="{00000000-0005-0000-0000-0000BD090000}"/>
    <cellStyle name="6_C12-2005-09_France KPIs_Spain KPIs" xfId="6343" xr:uid="{00000000-0005-0000-0000-0000BE090000}"/>
    <cellStyle name="6_C12-2005-09_France KPIs_Telecoms - Operational KPIs" xfId="49536" xr:uid="{00000000-0005-0000-0000-0000BF090000}"/>
    <cellStyle name="6_C12-2005-09_Group - financial KPIs" xfId="21607" xr:uid="{00000000-0005-0000-0000-0000C0090000}"/>
    <cellStyle name="6_C12-2005-09_Group - operational KPIs" xfId="10054" xr:uid="{00000000-0005-0000-0000-0000C1090000}"/>
    <cellStyle name="6_C12-2005-09_Group - operational KPIs 2" xfId="17753" xr:uid="{00000000-0005-0000-0000-0000C2090000}"/>
    <cellStyle name="6_C12-2005-09_Group - operational KPIs_1" xfId="19867" xr:uid="{00000000-0005-0000-0000-0000C3090000}"/>
    <cellStyle name="6_C12-2005-09_H1 12 retraité (SOC)" xfId="13867" xr:uid="{00000000-0005-0000-0000-0000C4090000}"/>
    <cellStyle name="6_C12-2005-09_M2M+ MVNO" xfId="4450" xr:uid="{00000000-0005-0000-0000-0000C5090000}"/>
    <cellStyle name="6_C12-2005-09_ROW" xfId="26056" xr:uid="{00000000-0005-0000-0000-0000C6090000}"/>
    <cellStyle name="6_C12-2005-09_ROW_1" xfId="26057" xr:uid="{00000000-0005-0000-0000-0000C7090000}"/>
    <cellStyle name="6_C12-2005-09_ROW_1_Group" xfId="26058" xr:uid="{00000000-0005-0000-0000-0000C8090000}"/>
    <cellStyle name="6_C12-2005-09_ROW_1_ROW ARPU" xfId="26059" xr:uid="{00000000-0005-0000-0000-0000C9090000}"/>
    <cellStyle name="6_C12-2005-09_ROW_Group" xfId="26060" xr:uid="{00000000-0005-0000-0000-0000CA090000}"/>
    <cellStyle name="6_C12-2005-09_ROW_ROW ARPU" xfId="26061" xr:uid="{00000000-0005-0000-0000-0000CB090000}"/>
    <cellStyle name="6_C12-2005-09_Spain ARPU + AUPU" xfId="26062" xr:uid="{00000000-0005-0000-0000-0000CC090000}"/>
    <cellStyle name="6_C12-2005-09_Spain ARPU + AUPU_Group" xfId="26063" xr:uid="{00000000-0005-0000-0000-0000CD090000}"/>
    <cellStyle name="6_C12-2005-09_Spain ARPU + AUPU_ROW ARPU" xfId="26064" xr:uid="{00000000-0005-0000-0000-0000CE090000}"/>
    <cellStyle name="6_C12-2005-09_Spain KPIs" xfId="6342" xr:uid="{00000000-0005-0000-0000-0000CF090000}"/>
    <cellStyle name="6_C12-2005-09_Spain KPIs 2" xfId="15743" xr:uid="{00000000-0005-0000-0000-0000D0090000}"/>
    <cellStyle name="6_C12-2005-10" xfId="1222" xr:uid="{00000000-0005-0000-0000-0000D1090000}"/>
    <cellStyle name="6_C12-2005-10_Fixed line KPI s" xfId="4452" xr:uid="{00000000-0005-0000-0000-0000D2090000}"/>
    <cellStyle name="6_C12-2005-10_France financials" xfId="23352" xr:uid="{00000000-0005-0000-0000-0000D3090000}"/>
    <cellStyle name="6_C12-2005-10_France KPIs" xfId="1223" xr:uid="{00000000-0005-0000-0000-0000D4090000}"/>
    <cellStyle name="6_C12-2005-10_France KPIs 2" xfId="13642" xr:uid="{00000000-0005-0000-0000-0000D5090000}"/>
    <cellStyle name="6_C12-2005-10_France KPIs_1" xfId="4451" xr:uid="{00000000-0005-0000-0000-0000D6090000}"/>
    <cellStyle name="6_C12-2005-10_France KPIs_1 2" xfId="13967" xr:uid="{00000000-0005-0000-0000-0000D7090000}"/>
    <cellStyle name="6_C12-2005-10_France KPIs_2" xfId="11805" xr:uid="{00000000-0005-0000-0000-0000D8090000}"/>
    <cellStyle name="6_C12-2005-10_France KPIs_A&amp;ME KPIs" xfId="52977" xr:uid="{00000000-0005-0000-0000-0000D9090000}"/>
    <cellStyle name="6_C12-2005-10_France KPIs_France KPIs" xfId="4453" xr:uid="{00000000-0005-0000-0000-0000DA090000}"/>
    <cellStyle name="6_C12-2005-10_France KPIs_IC&amp;SS" xfId="13848" xr:uid="{00000000-0005-0000-0000-0000DB090000}"/>
    <cellStyle name="6_C12-2005-10_France KPIs_Orange - Market France KPIs" xfId="54930" xr:uid="{00000000-0005-0000-0000-0000DC090000}"/>
    <cellStyle name="6_C12-2005-10_France KPIs_Poland KPIs" xfId="8155" xr:uid="{00000000-0005-0000-0000-0000DD090000}"/>
    <cellStyle name="6_C12-2005-10_France KPIs_RoW KPIs" xfId="8865" xr:uid="{00000000-0005-0000-0000-0000DE090000}"/>
    <cellStyle name="6_C12-2005-10_France KPIs_Spain KPIs" xfId="6345" xr:uid="{00000000-0005-0000-0000-0000DF090000}"/>
    <cellStyle name="6_C12-2005-10_France KPIs_Telecoms - Operational KPIs" xfId="49537" xr:uid="{00000000-0005-0000-0000-0000E0090000}"/>
    <cellStyle name="6_C12-2005-10_Group - financial KPIs" xfId="21608" xr:uid="{00000000-0005-0000-0000-0000E1090000}"/>
    <cellStyle name="6_C12-2005-10_Group - operational KPIs" xfId="10055" xr:uid="{00000000-0005-0000-0000-0000E2090000}"/>
    <cellStyle name="6_C12-2005-10_Group - operational KPIs 2" xfId="17754" xr:uid="{00000000-0005-0000-0000-0000E3090000}"/>
    <cellStyle name="6_C12-2005-10_Group - operational KPIs_1" xfId="19868" xr:uid="{00000000-0005-0000-0000-0000E4090000}"/>
    <cellStyle name="6_C12-2005-10_H1 12 retraité (SOC)" xfId="14005" xr:uid="{00000000-0005-0000-0000-0000E5090000}"/>
    <cellStyle name="6_C12-2005-10_M2M+ MVNO" xfId="4454" xr:uid="{00000000-0005-0000-0000-0000E6090000}"/>
    <cellStyle name="6_C12-2005-10_ROW" xfId="26065" xr:uid="{00000000-0005-0000-0000-0000E7090000}"/>
    <cellStyle name="6_C12-2005-10_ROW_1" xfId="26066" xr:uid="{00000000-0005-0000-0000-0000E8090000}"/>
    <cellStyle name="6_C12-2005-10_ROW_1_Group" xfId="26067" xr:uid="{00000000-0005-0000-0000-0000E9090000}"/>
    <cellStyle name="6_C12-2005-10_ROW_1_ROW ARPU" xfId="26068" xr:uid="{00000000-0005-0000-0000-0000EA090000}"/>
    <cellStyle name="6_C12-2005-10_ROW_Group" xfId="26069" xr:uid="{00000000-0005-0000-0000-0000EB090000}"/>
    <cellStyle name="6_C12-2005-10_ROW_ROW ARPU" xfId="26070" xr:uid="{00000000-0005-0000-0000-0000EC090000}"/>
    <cellStyle name="6_C12-2005-10_Spain ARPU + AUPU" xfId="26071" xr:uid="{00000000-0005-0000-0000-0000ED090000}"/>
    <cellStyle name="6_C12-2005-10_Spain ARPU + AUPU_Group" xfId="26072" xr:uid="{00000000-0005-0000-0000-0000EE090000}"/>
    <cellStyle name="6_C12-2005-10_Spain ARPU + AUPU_ROW ARPU" xfId="26073" xr:uid="{00000000-0005-0000-0000-0000EF090000}"/>
    <cellStyle name="6_C12-2005-10_Spain KPIs" xfId="6344" xr:uid="{00000000-0005-0000-0000-0000F0090000}"/>
    <cellStyle name="6_C12-2005-10_Spain KPIs 2" xfId="15744" xr:uid="{00000000-0005-0000-0000-0000F1090000}"/>
    <cellStyle name="6_C12-2006-03" xfId="1224" xr:uid="{00000000-0005-0000-0000-0000F2090000}"/>
    <cellStyle name="6_C12-2006-03_Fixed line KPI s" xfId="4456" xr:uid="{00000000-0005-0000-0000-0000F3090000}"/>
    <cellStyle name="6_C12-2006-03_France financials" xfId="23353" xr:uid="{00000000-0005-0000-0000-0000F4090000}"/>
    <cellStyle name="6_C12-2006-03_France KPIs" xfId="1225" xr:uid="{00000000-0005-0000-0000-0000F5090000}"/>
    <cellStyle name="6_C12-2006-03_France KPIs 2" xfId="13643" xr:uid="{00000000-0005-0000-0000-0000F6090000}"/>
    <cellStyle name="6_C12-2006-03_France KPIs_1" xfId="4455" xr:uid="{00000000-0005-0000-0000-0000F7090000}"/>
    <cellStyle name="6_C12-2006-03_France KPIs_1 2" xfId="13968" xr:uid="{00000000-0005-0000-0000-0000F8090000}"/>
    <cellStyle name="6_C12-2006-03_France KPIs_2" xfId="11806" xr:uid="{00000000-0005-0000-0000-0000F9090000}"/>
    <cellStyle name="6_C12-2006-03_France KPIs_A&amp;ME KPIs" xfId="52978" xr:uid="{00000000-0005-0000-0000-0000FA090000}"/>
    <cellStyle name="6_C12-2006-03_France KPIs_France KPIs" xfId="4457" xr:uid="{00000000-0005-0000-0000-0000FB090000}"/>
    <cellStyle name="6_C12-2006-03_France KPIs_IC&amp;SS" xfId="13715" xr:uid="{00000000-0005-0000-0000-0000FC090000}"/>
    <cellStyle name="6_C12-2006-03_France KPIs_Orange - Market France KPIs" xfId="54931" xr:uid="{00000000-0005-0000-0000-0000FD090000}"/>
    <cellStyle name="6_C12-2006-03_France KPIs_Poland KPIs" xfId="8156" xr:uid="{00000000-0005-0000-0000-0000FE090000}"/>
    <cellStyle name="6_C12-2006-03_France KPIs_RoW KPIs" xfId="8866" xr:uid="{00000000-0005-0000-0000-0000FF090000}"/>
    <cellStyle name="6_C12-2006-03_France KPIs_Spain KPIs" xfId="6347" xr:uid="{00000000-0005-0000-0000-0000000A0000}"/>
    <cellStyle name="6_C12-2006-03_France KPIs_Telecoms - Operational KPIs" xfId="49538" xr:uid="{00000000-0005-0000-0000-0000010A0000}"/>
    <cellStyle name="6_C12-2006-03_Group - financial KPIs" xfId="21609" xr:uid="{00000000-0005-0000-0000-0000020A0000}"/>
    <cellStyle name="6_C12-2006-03_Group - operational KPIs" xfId="10056" xr:uid="{00000000-0005-0000-0000-0000030A0000}"/>
    <cellStyle name="6_C12-2006-03_Group - operational KPIs 2" xfId="17755" xr:uid="{00000000-0005-0000-0000-0000040A0000}"/>
    <cellStyle name="6_C12-2006-03_Group - operational KPIs_1" xfId="19869" xr:uid="{00000000-0005-0000-0000-0000050A0000}"/>
    <cellStyle name="6_C12-2006-03_H1 12 retraité (SOC)" xfId="14007" xr:uid="{00000000-0005-0000-0000-0000060A0000}"/>
    <cellStyle name="6_C12-2006-03_M2M+ MVNO" xfId="4458" xr:uid="{00000000-0005-0000-0000-0000070A0000}"/>
    <cellStyle name="6_C12-2006-03_ROW" xfId="26074" xr:uid="{00000000-0005-0000-0000-0000080A0000}"/>
    <cellStyle name="6_C12-2006-03_ROW_1" xfId="26075" xr:uid="{00000000-0005-0000-0000-0000090A0000}"/>
    <cellStyle name="6_C12-2006-03_ROW_1_Group" xfId="26076" xr:uid="{00000000-0005-0000-0000-00000A0A0000}"/>
    <cellStyle name="6_C12-2006-03_ROW_1_ROW ARPU" xfId="26077" xr:uid="{00000000-0005-0000-0000-00000B0A0000}"/>
    <cellStyle name="6_C12-2006-03_ROW_Group" xfId="26078" xr:uid="{00000000-0005-0000-0000-00000C0A0000}"/>
    <cellStyle name="6_C12-2006-03_ROW_ROW ARPU" xfId="26079" xr:uid="{00000000-0005-0000-0000-00000D0A0000}"/>
    <cellStyle name="6_C12-2006-03_Spain ARPU + AUPU" xfId="26080" xr:uid="{00000000-0005-0000-0000-00000E0A0000}"/>
    <cellStyle name="6_C12-2006-03_Spain ARPU + AUPU_Group" xfId="26081" xr:uid="{00000000-0005-0000-0000-00000F0A0000}"/>
    <cellStyle name="6_C12-2006-03_Spain ARPU + AUPU_ROW ARPU" xfId="26082" xr:uid="{00000000-0005-0000-0000-0000100A0000}"/>
    <cellStyle name="6_C12-2006-03_Spain KPIs" xfId="6346" xr:uid="{00000000-0005-0000-0000-0000110A0000}"/>
    <cellStyle name="6_C12-2006-03_Spain KPIs 2" xfId="15745" xr:uid="{00000000-0005-0000-0000-0000120A0000}"/>
    <cellStyle name="6_C12-2006-09" xfId="1226" xr:uid="{00000000-0005-0000-0000-0000130A0000}"/>
    <cellStyle name="6_C12-2006-09_Fixed line KPI s" xfId="4460" xr:uid="{00000000-0005-0000-0000-0000140A0000}"/>
    <cellStyle name="6_C12-2006-09_France financials" xfId="23354" xr:uid="{00000000-0005-0000-0000-0000150A0000}"/>
    <cellStyle name="6_C12-2006-09_France KPIs" xfId="1227" xr:uid="{00000000-0005-0000-0000-0000160A0000}"/>
    <cellStyle name="6_C12-2006-09_France KPIs 2" xfId="13644" xr:uid="{00000000-0005-0000-0000-0000170A0000}"/>
    <cellStyle name="6_C12-2006-09_France KPIs_1" xfId="4459" xr:uid="{00000000-0005-0000-0000-0000180A0000}"/>
    <cellStyle name="6_C12-2006-09_France KPIs_1 2" xfId="13969" xr:uid="{00000000-0005-0000-0000-0000190A0000}"/>
    <cellStyle name="6_C12-2006-09_France KPIs_2" xfId="11807" xr:uid="{00000000-0005-0000-0000-00001A0A0000}"/>
    <cellStyle name="6_C12-2006-09_France KPIs_A&amp;ME KPIs" xfId="52979" xr:uid="{00000000-0005-0000-0000-00001B0A0000}"/>
    <cellStyle name="6_C12-2006-09_France KPIs_France KPIs" xfId="4461" xr:uid="{00000000-0005-0000-0000-00001C0A0000}"/>
    <cellStyle name="6_C12-2006-09_France KPIs_IC&amp;SS" xfId="17513" xr:uid="{00000000-0005-0000-0000-00001D0A0000}"/>
    <cellStyle name="6_C12-2006-09_France KPIs_Orange - Market France KPIs" xfId="54932" xr:uid="{00000000-0005-0000-0000-00001E0A0000}"/>
    <cellStyle name="6_C12-2006-09_France KPIs_Poland KPIs" xfId="8157" xr:uid="{00000000-0005-0000-0000-00001F0A0000}"/>
    <cellStyle name="6_C12-2006-09_France KPIs_RoW KPIs" xfId="8867" xr:uid="{00000000-0005-0000-0000-0000200A0000}"/>
    <cellStyle name="6_C12-2006-09_France KPIs_Spain KPIs" xfId="6349" xr:uid="{00000000-0005-0000-0000-0000210A0000}"/>
    <cellStyle name="6_C12-2006-09_France KPIs_Telecoms - Operational KPIs" xfId="49539" xr:uid="{00000000-0005-0000-0000-0000220A0000}"/>
    <cellStyle name="6_C12-2006-09_Group - financial KPIs" xfId="21610" xr:uid="{00000000-0005-0000-0000-0000230A0000}"/>
    <cellStyle name="6_C12-2006-09_Group - operational KPIs" xfId="10057" xr:uid="{00000000-0005-0000-0000-0000240A0000}"/>
    <cellStyle name="6_C12-2006-09_Group - operational KPIs 2" xfId="17756" xr:uid="{00000000-0005-0000-0000-0000250A0000}"/>
    <cellStyle name="6_C12-2006-09_Group - operational KPIs_1" xfId="19870" xr:uid="{00000000-0005-0000-0000-0000260A0000}"/>
    <cellStyle name="6_C12-2006-09_H1 12 retraité (SOC)" xfId="17642" xr:uid="{00000000-0005-0000-0000-0000270A0000}"/>
    <cellStyle name="6_C12-2006-09_M2M+ MVNO" xfId="4462" xr:uid="{00000000-0005-0000-0000-0000280A0000}"/>
    <cellStyle name="6_C12-2006-09_ROW" xfId="26083" xr:uid="{00000000-0005-0000-0000-0000290A0000}"/>
    <cellStyle name="6_C12-2006-09_ROW_1" xfId="26084" xr:uid="{00000000-0005-0000-0000-00002A0A0000}"/>
    <cellStyle name="6_C12-2006-09_ROW_1_Group" xfId="26085" xr:uid="{00000000-0005-0000-0000-00002B0A0000}"/>
    <cellStyle name="6_C12-2006-09_ROW_1_ROW ARPU" xfId="26086" xr:uid="{00000000-0005-0000-0000-00002C0A0000}"/>
    <cellStyle name="6_C12-2006-09_ROW_Group" xfId="26087" xr:uid="{00000000-0005-0000-0000-00002D0A0000}"/>
    <cellStyle name="6_C12-2006-09_ROW_ROW ARPU" xfId="26088" xr:uid="{00000000-0005-0000-0000-00002E0A0000}"/>
    <cellStyle name="6_C12-2006-09_Spain ARPU + AUPU" xfId="26089" xr:uid="{00000000-0005-0000-0000-00002F0A0000}"/>
    <cellStyle name="6_C12-2006-09_Spain ARPU + AUPU_Group" xfId="26090" xr:uid="{00000000-0005-0000-0000-0000300A0000}"/>
    <cellStyle name="6_C12-2006-09_Spain ARPU + AUPU_ROW ARPU" xfId="26091" xr:uid="{00000000-0005-0000-0000-0000310A0000}"/>
    <cellStyle name="6_C12-2006-09_Spain KPIs" xfId="6348" xr:uid="{00000000-0005-0000-0000-0000320A0000}"/>
    <cellStyle name="6_C12-2006-09_Spain KPIs 2" xfId="15746" xr:uid="{00000000-0005-0000-0000-0000330A0000}"/>
    <cellStyle name="6_C12-2006-10" xfId="1228" xr:uid="{00000000-0005-0000-0000-0000340A0000}"/>
    <cellStyle name="6_C12-2006-10_Fixed line KPI s" xfId="4464" xr:uid="{00000000-0005-0000-0000-0000350A0000}"/>
    <cellStyle name="6_C12-2006-10_France financials" xfId="23355" xr:uid="{00000000-0005-0000-0000-0000360A0000}"/>
    <cellStyle name="6_C12-2006-10_France KPIs" xfId="1229" xr:uid="{00000000-0005-0000-0000-0000370A0000}"/>
    <cellStyle name="6_C12-2006-10_France KPIs 2" xfId="13645" xr:uid="{00000000-0005-0000-0000-0000380A0000}"/>
    <cellStyle name="6_C12-2006-10_France KPIs_1" xfId="4463" xr:uid="{00000000-0005-0000-0000-0000390A0000}"/>
    <cellStyle name="6_C12-2006-10_France KPIs_1 2" xfId="13970" xr:uid="{00000000-0005-0000-0000-00003A0A0000}"/>
    <cellStyle name="6_C12-2006-10_France KPIs_2" xfId="11808" xr:uid="{00000000-0005-0000-0000-00003B0A0000}"/>
    <cellStyle name="6_C12-2006-10_France KPIs_A&amp;ME KPIs" xfId="52980" xr:uid="{00000000-0005-0000-0000-00003C0A0000}"/>
    <cellStyle name="6_C12-2006-10_France KPIs_France KPIs" xfId="4465" xr:uid="{00000000-0005-0000-0000-00003D0A0000}"/>
    <cellStyle name="6_C12-2006-10_France KPIs_IC&amp;SS" xfId="15780" xr:uid="{00000000-0005-0000-0000-00003E0A0000}"/>
    <cellStyle name="6_C12-2006-10_France KPIs_Orange - Market France KPIs" xfId="54933" xr:uid="{00000000-0005-0000-0000-00003F0A0000}"/>
    <cellStyle name="6_C12-2006-10_France KPIs_Poland KPIs" xfId="8158" xr:uid="{00000000-0005-0000-0000-0000400A0000}"/>
    <cellStyle name="6_C12-2006-10_France KPIs_RoW KPIs" xfId="8868" xr:uid="{00000000-0005-0000-0000-0000410A0000}"/>
    <cellStyle name="6_C12-2006-10_France KPIs_Spain KPIs" xfId="6351" xr:uid="{00000000-0005-0000-0000-0000420A0000}"/>
    <cellStyle name="6_C12-2006-10_France KPIs_Telecoms - Operational KPIs" xfId="49540" xr:uid="{00000000-0005-0000-0000-0000430A0000}"/>
    <cellStyle name="6_C12-2006-10_Group - financial KPIs" xfId="21611" xr:uid="{00000000-0005-0000-0000-0000440A0000}"/>
    <cellStyle name="6_C12-2006-10_Group - operational KPIs" xfId="10058" xr:uid="{00000000-0005-0000-0000-0000450A0000}"/>
    <cellStyle name="6_C12-2006-10_Group - operational KPIs 2" xfId="17757" xr:uid="{00000000-0005-0000-0000-0000460A0000}"/>
    <cellStyle name="6_C12-2006-10_Group - operational KPIs_1" xfId="19871" xr:uid="{00000000-0005-0000-0000-0000470A0000}"/>
    <cellStyle name="6_C12-2006-10_H1 12 retraité (SOC)" xfId="17736" xr:uid="{00000000-0005-0000-0000-0000480A0000}"/>
    <cellStyle name="6_C12-2006-10_M2M+ MVNO" xfId="4466" xr:uid="{00000000-0005-0000-0000-0000490A0000}"/>
    <cellStyle name="6_C12-2006-10_ROW" xfId="26092" xr:uid="{00000000-0005-0000-0000-00004A0A0000}"/>
    <cellStyle name="6_C12-2006-10_ROW_1" xfId="26093" xr:uid="{00000000-0005-0000-0000-00004B0A0000}"/>
    <cellStyle name="6_C12-2006-10_ROW_1_Group" xfId="26094" xr:uid="{00000000-0005-0000-0000-00004C0A0000}"/>
    <cellStyle name="6_C12-2006-10_ROW_1_ROW ARPU" xfId="26095" xr:uid="{00000000-0005-0000-0000-00004D0A0000}"/>
    <cellStyle name="6_C12-2006-10_ROW_Group" xfId="26096" xr:uid="{00000000-0005-0000-0000-00004E0A0000}"/>
    <cellStyle name="6_C12-2006-10_ROW_ROW ARPU" xfId="26097" xr:uid="{00000000-0005-0000-0000-00004F0A0000}"/>
    <cellStyle name="6_C12-2006-10_Spain ARPU + AUPU" xfId="26098" xr:uid="{00000000-0005-0000-0000-0000500A0000}"/>
    <cellStyle name="6_C12-2006-10_Spain ARPU + AUPU_Group" xfId="26099" xr:uid="{00000000-0005-0000-0000-0000510A0000}"/>
    <cellStyle name="6_C12-2006-10_Spain ARPU + AUPU_ROW ARPU" xfId="26100" xr:uid="{00000000-0005-0000-0000-0000520A0000}"/>
    <cellStyle name="6_C12-2006-10_Spain KPIs" xfId="6350" xr:uid="{00000000-0005-0000-0000-0000530A0000}"/>
    <cellStyle name="6_C12-2006-10_Spain KPIs 2" xfId="15747" xr:uid="{00000000-0005-0000-0000-0000540A0000}"/>
    <cellStyle name="6_Classeur1" xfId="1230" xr:uid="{00000000-0005-0000-0000-0000550A0000}"/>
    <cellStyle name="6_Classeur1_DATA KPI Personal" xfId="26101" xr:uid="{00000000-0005-0000-0000-0000560A0000}"/>
    <cellStyle name="6_Classeur1_EE_CoA_BS - mapped V4" xfId="26102" xr:uid="{00000000-0005-0000-0000-0000570A0000}"/>
    <cellStyle name="6_Classeur1_Fixed line KPI s" xfId="4468" xr:uid="{00000000-0005-0000-0000-0000580A0000}"/>
    <cellStyle name="6_Classeur1_France financials" xfId="23356" xr:uid="{00000000-0005-0000-0000-0000590A0000}"/>
    <cellStyle name="6_Classeur1_France KPIs" xfId="1231" xr:uid="{00000000-0005-0000-0000-00005A0A0000}"/>
    <cellStyle name="6_Classeur1_France KPIs 2" xfId="13646" xr:uid="{00000000-0005-0000-0000-00005B0A0000}"/>
    <cellStyle name="6_Classeur1_France KPIs_1" xfId="4467" xr:uid="{00000000-0005-0000-0000-00005C0A0000}"/>
    <cellStyle name="6_Classeur1_France KPIs_1 2" xfId="13971" xr:uid="{00000000-0005-0000-0000-00005D0A0000}"/>
    <cellStyle name="6_Classeur1_France KPIs_2" xfId="11809" xr:uid="{00000000-0005-0000-0000-00005E0A0000}"/>
    <cellStyle name="6_Classeur1_France KPIs_A&amp;ME KPIs" xfId="52981" xr:uid="{00000000-0005-0000-0000-00005F0A0000}"/>
    <cellStyle name="6_Classeur1_France KPIs_France KPIs" xfId="4469" xr:uid="{00000000-0005-0000-0000-0000600A0000}"/>
    <cellStyle name="6_Classeur1_France KPIs_IC&amp;SS" xfId="13907" xr:uid="{00000000-0005-0000-0000-0000610A0000}"/>
    <cellStyle name="6_Classeur1_France KPIs_Orange - Market France KPIs" xfId="54934" xr:uid="{00000000-0005-0000-0000-0000620A0000}"/>
    <cellStyle name="6_Classeur1_France KPIs_Poland KPIs" xfId="8159" xr:uid="{00000000-0005-0000-0000-0000630A0000}"/>
    <cellStyle name="6_Classeur1_France KPIs_RoW KPIs" xfId="8869" xr:uid="{00000000-0005-0000-0000-0000640A0000}"/>
    <cellStyle name="6_Classeur1_France KPIs_Spain KPIs" xfId="6353" xr:uid="{00000000-0005-0000-0000-0000650A0000}"/>
    <cellStyle name="6_Classeur1_France KPIs_Telecoms - Operational KPIs" xfId="49541" xr:uid="{00000000-0005-0000-0000-0000660A0000}"/>
    <cellStyle name="6_Classeur1_Group - financial KPIs" xfId="21612" xr:uid="{00000000-0005-0000-0000-0000670A0000}"/>
    <cellStyle name="6_Classeur1_Group - operational KPIs" xfId="10059" xr:uid="{00000000-0005-0000-0000-0000680A0000}"/>
    <cellStyle name="6_Classeur1_Group - operational KPIs 2" xfId="17758" xr:uid="{00000000-0005-0000-0000-0000690A0000}"/>
    <cellStyle name="6_Classeur1_Group - operational KPIs_1" xfId="19872" xr:uid="{00000000-0005-0000-0000-00006A0A0000}"/>
    <cellStyle name="6_Classeur1_H1 12 retraité (SOC)" xfId="17556" xr:uid="{00000000-0005-0000-0000-00006B0A0000}"/>
    <cellStyle name="6_Classeur1_M2M+ MVNO" xfId="4470" xr:uid="{00000000-0005-0000-0000-00006C0A0000}"/>
    <cellStyle name="6_Classeur1_Reporting Valeur_Mobile_2010_10" xfId="26103" xr:uid="{00000000-0005-0000-0000-00006D0A0000}"/>
    <cellStyle name="6_Classeur1_Reporting Valeur_Mobile_2010_10_Group" xfId="26104" xr:uid="{00000000-0005-0000-0000-00006E0A0000}"/>
    <cellStyle name="6_Classeur1_Reporting Valeur_Mobile_2010_10_ROW" xfId="26105" xr:uid="{00000000-0005-0000-0000-00006F0A0000}"/>
    <cellStyle name="6_Classeur1_Reporting Valeur_Mobile_2010_10_ROW ARPU" xfId="26106" xr:uid="{00000000-0005-0000-0000-0000700A0000}"/>
    <cellStyle name="6_Classeur1_ROW" xfId="26107" xr:uid="{00000000-0005-0000-0000-0000710A0000}"/>
    <cellStyle name="6_Classeur1_ROW_1" xfId="26108" xr:uid="{00000000-0005-0000-0000-0000720A0000}"/>
    <cellStyle name="6_Classeur1_ROW_1_Group" xfId="26109" xr:uid="{00000000-0005-0000-0000-0000730A0000}"/>
    <cellStyle name="6_Classeur1_ROW_1_ROW ARPU" xfId="26110" xr:uid="{00000000-0005-0000-0000-0000740A0000}"/>
    <cellStyle name="6_Classeur1_ROW_Group" xfId="26111" xr:uid="{00000000-0005-0000-0000-0000750A0000}"/>
    <cellStyle name="6_Classeur1_ROW_ROW ARPU" xfId="26112" xr:uid="{00000000-0005-0000-0000-0000760A0000}"/>
    <cellStyle name="6_Classeur1_Spain ARPU + AUPU" xfId="26113" xr:uid="{00000000-0005-0000-0000-0000770A0000}"/>
    <cellStyle name="6_Classeur1_Spain ARPU + AUPU_Group" xfId="26114" xr:uid="{00000000-0005-0000-0000-0000780A0000}"/>
    <cellStyle name="6_Classeur1_Spain ARPU + AUPU_ROW ARPU" xfId="26115" xr:uid="{00000000-0005-0000-0000-0000790A0000}"/>
    <cellStyle name="6_Classeur1_Spain KPIs" xfId="6352" xr:uid="{00000000-0005-0000-0000-00007A0A0000}"/>
    <cellStyle name="6_Classeur1_Spain KPIs 2" xfId="15748" xr:uid="{00000000-0005-0000-0000-00007B0A0000}"/>
    <cellStyle name="6_DATA KPI Personal" xfId="26116" xr:uid="{00000000-0005-0000-0000-00007C0A0000}"/>
    <cellStyle name="6_doc fp" xfId="1232" xr:uid="{00000000-0005-0000-0000-00007D0A0000}"/>
    <cellStyle name="6_doc fp_DATA KPI Personal" xfId="26117" xr:uid="{00000000-0005-0000-0000-00007E0A0000}"/>
    <cellStyle name="6_doc fp_EE_CoA_BS - mapped V4" xfId="26118" xr:uid="{00000000-0005-0000-0000-00007F0A0000}"/>
    <cellStyle name="6_doc fp_Fixed line KPI s" xfId="4472" xr:uid="{00000000-0005-0000-0000-0000800A0000}"/>
    <cellStyle name="6_doc fp_France financials" xfId="23357" xr:uid="{00000000-0005-0000-0000-0000810A0000}"/>
    <cellStyle name="6_doc fp_France KPIs" xfId="1233" xr:uid="{00000000-0005-0000-0000-0000820A0000}"/>
    <cellStyle name="6_doc fp_France KPIs 2" xfId="13647" xr:uid="{00000000-0005-0000-0000-0000830A0000}"/>
    <cellStyle name="6_doc fp_France KPIs_1" xfId="4471" xr:uid="{00000000-0005-0000-0000-0000840A0000}"/>
    <cellStyle name="6_doc fp_France KPIs_1 2" xfId="13972" xr:uid="{00000000-0005-0000-0000-0000850A0000}"/>
    <cellStyle name="6_doc fp_France KPIs_2" xfId="11810" xr:uid="{00000000-0005-0000-0000-0000860A0000}"/>
    <cellStyle name="6_doc fp_France KPIs_A&amp;ME KPIs" xfId="52982" xr:uid="{00000000-0005-0000-0000-0000870A0000}"/>
    <cellStyle name="6_doc fp_France KPIs_France KPIs" xfId="4473" xr:uid="{00000000-0005-0000-0000-0000880A0000}"/>
    <cellStyle name="6_doc fp_France KPIs_IC&amp;SS" xfId="19655" xr:uid="{00000000-0005-0000-0000-0000890A0000}"/>
    <cellStyle name="6_doc fp_France KPIs_Orange - Market France KPIs" xfId="54935" xr:uid="{00000000-0005-0000-0000-00008A0A0000}"/>
    <cellStyle name="6_doc fp_France KPIs_Poland KPIs" xfId="8160" xr:uid="{00000000-0005-0000-0000-00008B0A0000}"/>
    <cellStyle name="6_doc fp_France KPIs_RoW KPIs" xfId="8870" xr:uid="{00000000-0005-0000-0000-00008C0A0000}"/>
    <cellStyle name="6_doc fp_France KPIs_Spain KPIs" xfId="6355" xr:uid="{00000000-0005-0000-0000-00008D0A0000}"/>
    <cellStyle name="6_doc fp_France KPIs_Telecoms - Operational KPIs" xfId="49542" xr:uid="{00000000-0005-0000-0000-00008E0A0000}"/>
    <cellStyle name="6_doc fp_Group - financial KPIs" xfId="21613" xr:uid="{00000000-0005-0000-0000-00008F0A0000}"/>
    <cellStyle name="6_doc fp_Group - operational KPIs" xfId="10060" xr:uid="{00000000-0005-0000-0000-0000900A0000}"/>
    <cellStyle name="6_doc fp_Group - operational KPIs 2" xfId="17759" xr:uid="{00000000-0005-0000-0000-0000910A0000}"/>
    <cellStyle name="6_doc fp_Group - operational KPIs_1" xfId="19873" xr:uid="{00000000-0005-0000-0000-0000920A0000}"/>
    <cellStyle name="6_doc fp_H1 12 retraité (SOC)" xfId="13526" xr:uid="{00000000-0005-0000-0000-0000930A0000}"/>
    <cellStyle name="6_doc fp_M2M+ MVNO" xfId="4474" xr:uid="{00000000-0005-0000-0000-0000940A0000}"/>
    <cellStyle name="6_doc fp_Reporting Valeur_Mobile_2010_10" xfId="26119" xr:uid="{00000000-0005-0000-0000-0000950A0000}"/>
    <cellStyle name="6_doc fp_Reporting Valeur_Mobile_2010_10_Group" xfId="26120" xr:uid="{00000000-0005-0000-0000-0000960A0000}"/>
    <cellStyle name="6_doc fp_Reporting Valeur_Mobile_2010_10_ROW" xfId="26121" xr:uid="{00000000-0005-0000-0000-0000970A0000}"/>
    <cellStyle name="6_doc fp_Reporting Valeur_Mobile_2010_10_ROW ARPU" xfId="26122" xr:uid="{00000000-0005-0000-0000-0000980A0000}"/>
    <cellStyle name="6_doc fp_ROW" xfId="26123" xr:uid="{00000000-0005-0000-0000-0000990A0000}"/>
    <cellStyle name="6_doc fp_ROW_1" xfId="26124" xr:uid="{00000000-0005-0000-0000-00009A0A0000}"/>
    <cellStyle name="6_doc fp_ROW_1_Group" xfId="26125" xr:uid="{00000000-0005-0000-0000-00009B0A0000}"/>
    <cellStyle name="6_doc fp_ROW_1_ROW ARPU" xfId="26126" xr:uid="{00000000-0005-0000-0000-00009C0A0000}"/>
    <cellStyle name="6_doc fp_ROW_Group" xfId="26127" xr:uid="{00000000-0005-0000-0000-00009D0A0000}"/>
    <cellStyle name="6_doc fp_ROW_ROW ARPU" xfId="26128" xr:uid="{00000000-0005-0000-0000-00009E0A0000}"/>
    <cellStyle name="6_doc fp_Spain ARPU + AUPU" xfId="26129" xr:uid="{00000000-0005-0000-0000-00009F0A0000}"/>
    <cellStyle name="6_doc fp_Spain ARPU + AUPU_Group" xfId="26130" xr:uid="{00000000-0005-0000-0000-0000A00A0000}"/>
    <cellStyle name="6_doc fp_Spain ARPU + AUPU_ROW ARPU" xfId="26131" xr:uid="{00000000-0005-0000-0000-0000A10A0000}"/>
    <cellStyle name="6_doc fp_Spain KPIs" xfId="6354" xr:uid="{00000000-0005-0000-0000-0000A20A0000}"/>
    <cellStyle name="6_doc fp_Spain KPIs 2" xfId="15749" xr:uid="{00000000-0005-0000-0000-0000A30A0000}"/>
    <cellStyle name="6_EE" xfId="26132" xr:uid="{00000000-0005-0000-0000-0000A40A0000}"/>
    <cellStyle name="6_EE_Group" xfId="26133" xr:uid="{00000000-0005-0000-0000-0000A50A0000}"/>
    <cellStyle name="6_EE_ROW ARPU" xfId="26134" xr:uid="{00000000-0005-0000-0000-0000A60A0000}"/>
    <cellStyle name="6_Fixe histo" xfId="19874" xr:uid="{00000000-0005-0000-0000-0000A70A0000}"/>
    <cellStyle name="6_Flash" xfId="1234" xr:uid="{00000000-0005-0000-0000-0000A80A0000}"/>
    <cellStyle name="6_FLASH (3)" xfId="1235" xr:uid="{00000000-0005-0000-0000-0000A90A0000}"/>
    <cellStyle name="6_FLASH (3)_DATA KPI Personal" xfId="26135" xr:uid="{00000000-0005-0000-0000-0000AA0A0000}"/>
    <cellStyle name="6_FLASH (3)_EE_CoA_BS - mapped V4" xfId="26136" xr:uid="{00000000-0005-0000-0000-0000AB0A0000}"/>
    <cellStyle name="6_FLASH (3)_Fixed line KPI s" xfId="4477" xr:uid="{00000000-0005-0000-0000-0000AC0A0000}"/>
    <cellStyle name="6_FLASH (3)_France financials" xfId="23359" xr:uid="{00000000-0005-0000-0000-0000AD0A0000}"/>
    <cellStyle name="6_FLASH (3)_France KPIs" xfId="1236" xr:uid="{00000000-0005-0000-0000-0000AE0A0000}"/>
    <cellStyle name="6_FLASH (3)_France KPIs 2" xfId="13648" xr:uid="{00000000-0005-0000-0000-0000AF0A0000}"/>
    <cellStyle name="6_FLASH (3)_France KPIs_1" xfId="4476" xr:uid="{00000000-0005-0000-0000-0000B00A0000}"/>
    <cellStyle name="6_FLASH (3)_France KPIs_1 2" xfId="13974" xr:uid="{00000000-0005-0000-0000-0000B10A0000}"/>
    <cellStyle name="6_FLASH (3)_France KPIs_2" xfId="11812" xr:uid="{00000000-0005-0000-0000-0000B20A0000}"/>
    <cellStyle name="6_FLASH (3)_France KPIs_A&amp;ME KPIs" xfId="52983" xr:uid="{00000000-0005-0000-0000-0000B30A0000}"/>
    <cellStyle name="6_FLASH (3)_France KPIs_France KPIs" xfId="4478" xr:uid="{00000000-0005-0000-0000-0000B40A0000}"/>
    <cellStyle name="6_FLASH (3)_France KPIs_IC&amp;SS" xfId="19656" xr:uid="{00000000-0005-0000-0000-0000B50A0000}"/>
    <cellStyle name="6_FLASH (3)_France KPIs_Orange - Market France KPIs" xfId="54936" xr:uid="{00000000-0005-0000-0000-0000B60A0000}"/>
    <cellStyle name="6_FLASH (3)_France KPIs_Poland KPIs" xfId="8161" xr:uid="{00000000-0005-0000-0000-0000B70A0000}"/>
    <cellStyle name="6_FLASH (3)_France KPIs_RoW KPIs" xfId="8871" xr:uid="{00000000-0005-0000-0000-0000B80A0000}"/>
    <cellStyle name="6_FLASH (3)_France KPIs_Spain KPIs" xfId="6358" xr:uid="{00000000-0005-0000-0000-0000B90A0000}"/>
    <cellStyle name="6_FLASH (3)_France KPIs_Telecoms - Operational KPIs" xfId="49543" xr:uid="{00000000-0005-0000-0000-0000BA0A0000}"/>
    <cellStyle name="6_FLASH (3)_Group - financial KPIs" xfId="21615" xr:uid="{00000000-0005-0000-0000-0000BB0A0000}"/>
    <cellStyle name="6_FLASH (3)_Group - operational KPIs" xfId="10062" xr:uid="{00000000-0005-0000-0000-0000BC0A0000}"/>
    <cellStyle name="6_FLASH (3)_Group - operational KPIs 2" xfId="17761" xr:uid="{00000000-0005-0000-0000-0000BD0A0000}"/>
    <cellStyle name="6_FLASH (3)_Group - operational KPIs_1" xfId="19876" xr:uid="{00000000-0005-0000-0000-0000BE0A0000}"/>
    <cellStyle name="6_FLASH (3)_H1 12 retraité (SOC)" xfId="13525" xr:uid="{00000000-0005-0000-0000-0000BF0A0000}"/>
    <cellStyle name="6_FLASH (3)_M2M+ MVNO" xfId="4479" xr:uid="{00000000-0005-0000-0000-0000C00A0000}"/>
    <cellStyle name="6_FLASH (3)_Reporting Valeur_Mobile_2010_10" xfId="26137" xr:uid="{00000000-0005-0000-0000-0000C10A0000}"/>
    <cellStyle name="6_FLASH (3)_Reporting Valeur_Mobile_2010_10_Group" xfId="26138" xr:uid="{00000000-0005-0000-0000-0000C20A0000}"/>
    <cellStyle name="6_FLASH (3)_Reporting Valeur_Mobile_2010_10_ROW" xfId="26139" xr:uid="{00000000-0005-0000-0000-0000C30A0000}"/>
    <cellStyle name="6_FLASH (3)_Reporting Valeur_Mobile_2010_10_ROW ARPU" xfId="26140" xr:uid="{00000000-0005-0000-0000-0000C40A0000}"/>
    <cellStyle name="6_FLASH (3)_ROW" xfId="26141" xr:uid="{00000000-0005-0000-0000-0000C50A0000}"/>
    <cellStyle name="6_FLASH (3)_ROW_1" xfId="26142" xr:uid="{00000000-0005-0000-0000-0000C60A0000}"/>
    <cellStyle name="6_FLASH (3)_ROW_1_Group" xfId="26143" xr:uid="{00000000-0005-0000-0000-0000C70A0000}"/>
    <cellStyle name="6_FLASH (3)_ROW_1_ROW ARPU" xfId="26144" xr:uid="{00000000-0005-0000-0000-0000C80A0000}"/>
    <cellStyle name="6_FLASH (3)_ROW_Group" xfId="26145" xr:uid="{00000000-0005-0000-0000-0000C90A0000}"/>
    <cellStyle name="6_FLASH (3)_ROW_ROW ARPU" xfId="26146" xr:uid="{00000000-0005-0000-0000-0000CA0A0000}"/>
    <cellStyle name="6_FLASH (3)_Spain ARPU + AUPU" xfId="26147" xr:uid="{00000000-0005-0000-0000-0000CB0A0000}"/>
    <cellStyle name="6_FLASH (3)_Spain ARPU + AUPU_Group" xfId="26148" xr:uid="{00000000-0005-0000-0000-0000CC0A0000}"/>
    <cellStyle name="6_FLASH (3)_Spain ARPU + AUPU_ROW ARPU" xfId="26149" xr:uid="{00000000-0005-0000-0000-0000CD0A0000}"/>
    <cellStyle name="6_FLASH (3)_Spain KPIs" xfId="6357" xr:uid="{00000000-0005-0000-0000-0000CE0A0000}"/>
    <cellStyle name="6_FLASH (3)_Spain KPIs 2" xfId="15751" xr:uid="{00000000-0005-0000-0000-0000CF0A0000}"/>
    <cellStyle name="6_FLASH NORDNET 2005-02" xfId="1237" xr:uid="{00000000-0005-0000-0000-0000D00A0000}"/>
    <cellStyle name="6_FLASH NORDNET 2005-02_DATA KPI Personal" xfId="26150" xr:uid="{00000000-0005-0000-0000-0000D10A0000}"/>
    <cellStyle name="6_FLASH NORDNET 2005-02_EE_CoA_BS - mapped V4" xfId="26151" xr:uid="{00000000-0005-0000-0000-0000D20A0000}"/>
    <cellStyle name="6_FLASH NORDNET 2005-02_Fixed line KPI s" xfId="4481" xr:uid="{00000000-0005-0000-0000-0000D30A0000}"/>
    <cellStyle name="6_FLASH NORDNET 2005-02_France financials" xfId="23360" xr:uid="{00000000-0005-0000-0000-0000D40A0000}"/>
    <cellStyle name="6_FLASH NORDNET 2005-02_France KPIs" xfId="1238" xr:uid="{00000000-0005-0000-0000-0000D50A0000}"/>
    <cellStyle name="6_FLASH NORDNET 2005-02_France KPIs 2" xfId="13649" xr:uid="{00000000-0005-0000-0000-0000D60A0000}"/>
    <cellStyle name="6_FLASH NORDNET 2005-02_France KPIs_1" xfId="4480" xr:uid="{00000000-0005-0000-0000-0000D70A0000}"/>
    <cellStyle name="6_FLASH NORDNET 2005-02_France KPIs_1 2" xfId="13975" xr:uid="{00000000-0005-0000-0000-0000D80A0000}"/>
    <cellStyle name="6_FLASH NORDNET 2005-02_France KPIs_2" xfId="11813" xr:uid="{00000000-0005-0000-0000-0000D90A0000}"/>
    <cellStyle name="6_FLASH NORDNET 2005-02_France KPIs_A&amp;ME KPIs" xfId="52984" xr:uid="{00000000-0005-0000-0000-0000DA0A0000}"/>
    <cellStyle name="6_FLASH NORDNET 2005-02_France KPIs_France KPIs" xfId="4482" xr:uid="{00000000-0005-0000-0000-0000DB0A0000}"/>
    <cellStyle name="6_FLASH NORDNET 2005-02_France KPIs_IC&amp;SS" xfId="17689" xr:uid="{00000000-0005-0000-0000-0000DC0A0000}"/>
    <cellStyle name="6_FLASH NORDNET 2005-02_France KPIs_Orange - Market France KPIs" xfId="54937" xr:uid="{00000000-0005-0000-0000-0000DD0A0000}"/>
    <cellStyle name="6_FLASH NORDNET 2005-02_France KPIs_Poland KPIs" xfId="8162" xr:uid="{00000000-0005-0000-0000-0000DE0A0000}"/>
    <cellStyle name="6_FLASH NORDNET 2005-02_France KPIs_RoW KPIs" xfId="8872" xr:uid="{00000000-0005-0000-0000-0000DF0A0000}"/>
    <cellStyle name="6_FLASH NORDNET 2005-02_France KPIs_Spain KPIs" xfId="6360" xr:uid="{00000000-0005-0000-0000-0000E00A0000}"/>
    <cellStyle name="6_FLASH NORDNET 2005-02_France KPIs_Telecoms - Operational KPIs" xfId="49544" xr:uid="{00000000-0005-0000-0000-0000E10A0000}"/>
    <cellStyle name="6_FLASH NORDNET 2005-02_Group - financial KPIs" xfId="21616" xr:uid="{00000000-0005-0000-0000-0000E20A0000}"/>
    <cellStyle name="6_FLASH NORDNET 2005-02_Group - operational KPIs" xfId="10063" xr:uid="{00000000-0005-0000-0000-0000E30A0000}"/>
    <cellStyle name="6_FLASH NORDNET 2005-02_Group - operational KPIs 2" xfId="17762" xr:uid="{00000000-0005-0000-0000-0000E40A0000}"/>
    <cellStyle name="6_FLASH NORDNET 2005-02_Group - operational KPIs_1" xfId="19877" xr:uid="{00000000-0005-0000-0000-0000E50A0000}"/>
    <cellStyle name="6_FLASH NORDNET 2005-02_H1 12 retraité (SOC)" xfId="13849" xr:uid="{00000000-0005-0000-0000-0000E60A0000}"/>
    <cellStyle name="6_FLASH NORDNET 2005-02_M2M+ MVNO" xfId="4483" xr:uid="{00000000-0005-0000-0000-0000E70A0000}"/>
    <cellStyle name="6_FLASH NORDNET 2005-02_Reporting Valeur_Mobile_2010_10" xfId="26152" xr:uid="{00000000-0005-0000-0000-0000E80A0000}"/>
    <cellStyle name="6_FLASH NORDNET 2005-02_Reporting Valeur_Mobile_2010_10_Group" xfId="26153" xr:uid="{00000000-0005-0000-0000-0000E90A0000}"/>
    <cellStyle name="6_FLASH NORDNET 2005-02_Reporting Valeur_Mobile_2010_10_ROW" xfId="26154" xr:uid="{00000000-0005-0000-0000-0000EA0A0000}"/>
    <cellStyle name="6_FLASH NORDNET 2005-02_Reporting Valeur_Mobile_2010_10_ROW ARPU" xfId="26155" xr:uid="{00000000-0005-0000-0000-0000EB0A0000}"/>
    <cellStyle name="6_FLASH NORDNET 2005-02_ROW" xfId="26156" xr:uid="{00000000-0005-0000-0000-0000EC0A0000}"/>
    <cellStyle name="6_FLASH NORDNET 2005-02_ROW_1" xfId="26157" xr:uid="{00000000-0005-0000-0000-0000ED0A0000}"/>
    <cellStyle name="6_FLASH NORDNET 2005-02_ROW_1_Group" xfId="26158" xr:uid="{00000000-0005-0000-0000-0000EE0A0000}"/>
    <cellStyle name="6_FLASH NORDNET 2005-02_ROW_1_ROW ARPU" xfId="26159" xr:uid="{00000000-0005-0000-0000-0000EF0A0000}"/>
    <cellStyle name="6_FLASH NORDNET 2005-02_ROW_Group" xfId="26160" xr:uid="{00000000-0005-0000-0000-0000F00A0000}"/>
    <cellStyle name="6_FLASH NORDNET 2005-02_ROW_ROW ARPU" xfId="26161" xr:uid="{00000000-0005-0000-0000-0000F10A0000}"/>
    <cellStyle name="6_FLASH NORDNET 2005-02_Spain ARPU + AUPU" xfId="26162" xr:uid="{00000000-0005-0000-0000-0000F20A0000}"/>
    <cellStyle name="6_FLASH NORDNET 2005-02_Spain ARPU + AUPU_Group" xfId="26163" xr:uid="{00000000-0005-0000-0000-0000F30A0000}"/>
    <cellStyle name="6_FLASH NORDNET 2005-02_Spain ARPU + AUPU_ROW ARPU" xfId="26164" xr:uid="{00000000-0005-0000-0000-0000F40A0000}"/>
    <cellStyle name="6_FLASH NORDNET 2005-02_Spain KPIs" xfId="6359" xr:uid="{00000000-0005-0000-0000-0000F50A0000}"/>
    <cellStyle name="6_FLASH NORDNET 2005-02_Spain KPIs 2" xfId="15752" xr:uid="{00000000-0005-0000-0000-0000F60A0000}"/>
    <cellStyle name="6_FLASH NordNet 2005-06 (2)" xfId="1239" xr:uid="{00000000-0005-0000-0000-0000F70A0000}"/>
    <cellStyle name="6_FLASH NordNet 2005-06 (2)_Fixed line KPI s" xfId="4485" xr:uid="{00000000-0005-0000-0000-0000F80A0000}"/>
    <cellStyle name="6_FLASH NordNet 2005-06 (2)_France financials" xfId="23361" xr:uid="{00000000-0005-0000-0000-0000F90A0000}"/>
    <cellStyle name="6_FLASH NordNet 2005-06 (2)_France KPIs" xfId="1240" xr:uid="{00000000-0005-0000-0000-0000FA0A0000}"/>
    <cellStyle name="6_FLASH NordNet 2005-06 (2)_France KPIs 2" xfId="13650" xr:uid="{00000000-0005-0000-0000-0000FB0A0000}"/>
    <cellStyle name="6_FLASH NordNet 2005-06 (2)_France KPIs_1" xfId="4484" xr:uid="{00000000-0005-0000-0000-0000FC0A0000}"/>
    <cellStyle name="6_FLASH NordNet 2005-06 (2)_France KPIs_1 2" xfId="13976" xr:uid="{00000000-0005-0000-0000-0000FD0A0000}"/>
    <cellStyle name="6_FLASH NordNet 2005-06 (2)_France KPIs_2" xfId="11814" xr:uid="{00000000-0005-0000-0000-0000FE0A0000}"/>
    <cellStyle name="6_FLASH NordNet 2005-06 (2)_France KPIs_A&amp;ME KPIs" xfId="52985" xr:uid="{00000000-0005-0000-0000-0000FF0A0000}"/>
    <cellStyle name="6_FLASH NordNet 2005-06 (2)_France KPIs_France KPIs" xfId="4486" xr:uid="{00000000-0005-0000-0000-0000000B0000}"/>
    <cellStyle name="6_FLASH NordNet 2005-06 (2)_France KPIs_IC&amp;SS" xfId="19649" xr:uid="{00000000-0005-0000-0000-0000010B0000}"/>
    <cellStyle name="6_FLASH NordNet 2005-06 (2)_France KPIs_Orange - Market France KPIs" xfId="54938" xr:uid="{00000000-0005-0000-0000-0000020B0000}"/>
    <cellStyle name="6_FLASH NordNet 2005-06 (2)_France KPIs_Poland KPIs" xfId="8163" xr:uid="{00000000-0005-0000-0000-0000030B0000}"/>
    <cellStyle name="6_FLASH NordNet 2005-06 (2)_France KPIs_RoW KPIs" xfId="8873" xr:uid="{00000000-0005-0000-0000-0000040B0000}"/>
    <cellStyle name="6_FLASH NordNet 2005-06 (2)_France KPIs_Spain KPIs" xfId="6362" xr:uid="{00000000-0005-0000-0000-0000050B0000}"/>
    <cellStyle name="6_FLASH NordNet 2005-06 (2)_France KPIs_Telecoms - Operational KPIs" xfId="49545" xr:uid="{00000000-0005-0000-0000-0000060B0000}"/>
    <cellStyle name="6_FLASH NordNet 2005-06 (2)_Group - financial KPIs" xfId="21617" xr:uid="{00000000-0005-0000-0000-0000070B0000}"/>
    <cellStyle name="6_FLASH NordNet 2005-06 (2)_Group - operational KPIs" xfId="10064" xr:uid="{00000000-0005-0000-0000-0000080B0000}"/>
    <cellStyle name="6_FLASH NordNet 2005-06 (2)_Group - operational KPIs 2" xfId="17763" xr:uid="{00000000-0005-0000-0000-0000090B0000}"/>
    <cellStyle name="6_FLASH NordNet 2005-06 (2)_Group - operational KPIs_1" xfId="19878" xr:uid="{00000000-0005-0000-0000-00000A0B0000}"/>
    <cellStyle name="6_FLASH NordNet 2005-06 (2)_H1 12 retraité (SOC)" xfId="17561" xr:uid="{00000000-0005-0000-0000-00000B0B0000}"/>
    <cellStyle name="6_FLASH NordNet 2005-06 (2)_M2M+ MVNO" xfId="4487" xr:uid="{00000000-0005-0000-0000-00000C0B0000}"/>
    <cellStyle name="6_FLASH NordNet 2005-06 (2)_ROW" xfId="26165" xr:uid="{00000000-0005-0000-0000-00000D0B0000}"/>
    <cellStyle name="6_FLASH NordNet 2005-06 (2)_ROW_1" xfId="26166" xr:uid="{00000000-0005-0000-0000-00000E0B0000}"/>
    <cellStyle name="6_FLASH NordNet 2005-06 (2)_ROW_1_Group" xfId="26167" xr:uid="{00000000-0005-0000-0000-00000F0B0000}"/>
    <cellStyle name="6_FLASH NordNet 2005-06 (2)_ROW_1_ROW ARPU" xfId="26168" xr:uid="{00000000-0005-0000-0000-0000100B0000}"/>
    <cellStyle name="6_FLASH NordNet 2005-06 (2)_ROW_Group" xfId="26169" xr:uid="{00000000-0005-0000-0000-0000110B0000}"/>
    <cellStyle name="6_FLASH NordNet 2005-06 (2)_ROW_ROW ARPU" xfId="26170" xr:uid="{00000000-0005-0000-0000-0000120B0000}"/>
    <cellStyle name="6_FLASH NordNet 2005-06 (2)_Spain ARPU + AUPU" xfId="26171" xr:uid="{00000000-0005-0000-0000-0000130B0000}"/>
    <cellStyle name="6_FLASH NordNet 2005-06 (2)_Spain ARPU + AUPU_Group" xfId="26172" xr:uid="{00000000-0005-0000-0000-0000140B0000}"/>
    <cellStyle name="6_FLASH NordNet 2005-06 (2)_Spain ARPU + AUPU_ROW ARPU" xfId="26173" xr:uid="{00000000-0005-0000-0000-0000150B0000}"/>
    <cellStyle name="6_FLASH NordNet 2005-06 (2)_Spain KPIs" xfId="6361" xr:uid="{00000000-0005-0000-0000-0000160B0000}"/>
    <cellStyle name="6_FLASH NordNet 2005-06 (2)_Spain KPIs 2" xfId="15753" xr:uid="{00000000-0005-0000-0000-0000170B0000}"/>
    <cellStyle name="6_Flash nordnet 30 09" xfId="1241" xr:uid="{00000000-0005-0000-0000-0000180B0000}"/>
    <cellStyle name="6_Flash nordnet 30 09_Fixed line KPI s" xfId="4489" xr:uid="{00000000-0005-0000-0000-0000190B0000}"/>
    <cellStyle name="6_Flash nordnet 30 09_France financials" xfId="23362" xr:uid="{00000000-0005-0000-0000-00001A0B0000}"/>
    <cellStyle name="6_Flash nordnet 30 09_France KPIs" xfId="1242" xr:uid="{00000000-0005-0000-0000-00001B0B0000}"/>
    <cellStyle name="6_Flash nordnet 30 09_France KPIs 2" xfId="13651" xr:uid="{00000000-0005-0000-0000-00001C0B0000}"/>
    <cellStyle name="6_Flash nordnet 30 09_France KPIs_1" xfId="4488" xr:uid="{00000000-0005-0000-0000-00001D0B0000}"/>
    <cellStyle name="6_Flash nordnet 30 09_France KPIs_1 2" xfId="13977" xr:uid="{00000000-0005-0000-0000-00001E0B0000}"/>
    <cellStyle name="6_Flash nordnet 30 09_France KPIs_2" xfId="11815" xr:uid="{00000000-0005-0000-0000-00001F0B0000}"/>
    <cellStyle name="6_Flash nordnet 30 09_France KPIs_A&amp;ME KPIs" xfId="52986" xr:uid="{00000000-0005-0000-0000-0000200B0000}"/>
    <cellStyle name="6_Flash nordnet 30 09_France KPIs_France KPIs" xfId="4490" xr:uid="{00000000-0005-0000-0000-0000210B0000}"/>
    <cellStyle name="6_Flash nordnet 30 09_France KPIs_IC&amp;SS" xfId="19654" xr:uid="{00000000-0005-0000-0000-0000220B0000}"/>
    <cellStyle name="6_Flash nordnet 30 09_France KPIs_Orange - Market France KPIs" xfId="54939" xr:uid="{00000000-0005-0000-0000-0000230B0000}"/>
    <cellStyle name="6_Flash nordnet 30 09_France KPIs_Poland KPIs" xfId="8164" xr:uid="{00000000-0005-0000-0000-0000240B0000}"/>
    <cellStyle name="6_Flash nordnet 30 09_France KPIs_RoW KPIs" xfId="8874" xr:uid="{00000000-0005-0000-0000-0000250B0000}"/>
    <cellStyle name="6_Flash nordnet 30 09_France KPIs_Spain KPIs" xfId="6364" xr:uid="{00000000-0005-0000-0000-0000260B0000}"/>
    <cellStyle name="6_Flash nordnet 30 09_France KPIs_Telecoms - Operational KPIs" xfId="49546" xr:uid="{00000000-0005-0000-0000-0000270B0000}"/>
    <cellStyle name="6_Flash nordnet 30 09_Group - financial KPIs" xfId="21618" xr:uid="{00000000-0005-0000-0000-0000280B0000}"/>
    <cellStyle name="6_Flash nordnet 30 09_Group - operational KPIs" xfId="10065" xr:uid="{00000000-0005-0000-0000-0000290B0000}"/>
    <cellStyle name="6_Flash nordnet 30 09_Group - operational KPIs 2" xfId="17764" xr:uid="{00000000-0005-0000-0000-00002A0B0000}"/>
    <cellStyle name="6_Flash nordnet 30 09_Group - operational KPIs_1" xfId="19879" xr:uid="{00000000-0005-0000-0000-00002B0B0000}"/>
    <cellStyle name="6_Flash nordnet 30 09_H1 12 retraité (SOC)" xfId="13527" xr:uid="{00000000-0005-0000-0000-00002C0B0000}"/>
    <cellStyle name="6_Flash nordnet 30 09_M2M+ MVNO" xfId="4491" xr:uid="{00000000-0005-0000-0000-00002D0B0000}"/>
    <cellStyle name="6_Flash nordnet 30 09_ROW" xfId="26174" xr:uid="{00000000-0005-0000-0000-00002E0B0000}"/>
    <cellStyle name="6_Flash nordnet 30 09_ROW_1" xfId="26175" xr:uid="{00000000-0005-0000-0000-00002F0B0000}"/>
    <cellStyle name="6_Flash nordnet 30 09_ROW_1_Group" xfId="26176" xr:uid="{00000000-0005-0000-0000-0000300B0000}"/>
    <cellStyle name="6_Flash nordnet 30 09_ROW_1_ROW ARPU" xfId="26177" xr:uid="{00000000-0005-0000-0000-0000310B0000}"/>
    <cellStyle name="6_Flash nordnet 30 09_ROW_Group" xfId="26178" xr:uid="{00000000-0005-0000-0000-0000320B0000}"/>
    <cellStyle name="6_Flash nordnet 30 09_ROW_ROW ARPU" xfId="26179" xr:uid="{00000000-0005-0000-0000-0000330B0000}"/>
    <cellStyle name="6_Flash nordnet 30 09_Spain ARPU + AUPU" xfId="26180" xr:uid="{00000000-0005-0000-0000-0000340B0000}"/>
    <cellStyle name="6_Flash nordnet 30 09_Spain ARPU + AUPU_Group" xfId="26181" xr:uid="{00000000-0005-0000-0000-0000350B0000}"/>
    <cellStyle name="6_Flash nordnet 30 09_Spain ARPU + AUPU_ROW ARPU" xfId="26182" xr:uid="{00000000-0005-0000-0000-0000360B0000}"/>
    <cellStyle name="6_Flash nordnet 30 09_Spain KPIs" xfId="6363" xr:uid="{00000000-0005-0000-0000-0000370B0000}"/>
    <cellStyle name="6_Flash nordnet 30 09_Spain KPIs 2" xfId="15754" xr:uid="{00000000-0005-0000-0000-0000380B0000}"/>
    <cellStyle name="6_Flash_DATA KPI Personal" xfId="26183" xr:uid="{00000000-0005-0000-0000-0000390B0000}"/>
    <cellStyle name="6_Flash_EE_CoA_BS - mapped V4" xfId="26184" xr:uid="{00000000-0005-0000-0000-00003A0B0000}"/>
    <cellStyle name="6_Flash_Fixed line KPI s" xfId="4492" xr:uid="{00000000-0005-0000-0000-00003B0B0000}"/>
    <cellStyle name="6_Flash_France financials" xfId="23358" xr:uid="{00000000-0005-0000-0000-00003C0B0000}"/>
    <cellStyle name="6_Flash_France KPIs" xfId="1243" xr:uid="{00000000-0005-0000-0000-00003D0B0000}"/>
    <cellStyle name="6_Flash_France KPIs 2" xfId="13652" xr:uid="{00000000-0005-0000-0000-00003E0B0000}"/>
    <cellStyle name="6_Flash_France KPIs_1" xfId="4475" xr:uid="{00000000-0005-0000-0000-00003F0B0000}"/>
    <cellStyle name="6_Flash_France KPIs_1 2" xfId="13973" xr:uid="{00000000-0005-0000-0000-0000400B0000}"/>
    <cellStyle name="6_Flash_France KPIs_2" xfId="11811" xr:uid="{00000000-0005-0000-0000-0000410B0000}"/>
    <cellStyle name="6_Flash_France KPIs_A&amp;ME KPIs" xfId="52987" xr:uid="{00000000-0005-0000-0000-0000420B0000}"/>
    <cellStyle name="6_Flash_France KPIs_France KPIs" xfId="4493" xr:uid="{00000000-0005-0000-0000-0000430B0000}"/>
    <cellStyle name="6_Flash_France KPIs_IC&amp;SS" xfId="17737" xr:uid="{00000000-0005-0000-0000-0000440B0000}"/>
    <cellStyle name="6_Flash_France KPIs_Orange - Market France KPIs" xfId="54940" xr:uid="{00000000-0005-0000-0000-0000450B0000}"/>
    <cellStyle name="6_Flash_France KPIs_Poland KPIs" xfId="8165" xr:uid="{00000000-0005-0000-0000-0000460B0000}"/>
    <cellStyle name="6_Flash_France KPIs_RoW KPIs" xfId="8875" xr:uid="{00000000-0005-0000-0000-0000470B0000}"/>
    <cellStyle name="6_Flash_France KPIs_Spain KPIs" xfId="6365" xr:uid="{00000000-0005-0000-0000-0000480B0000}"/>
    <cellStyle name="6_Flash_France KPIs_Telecoms - Operational KPIs" xfId="49547" xr:uid="{00000000-0005-0000-0000-0000490B0000}"/>
    <cellStyle name="6_Flash_Group - financial KPIs" xfId="21614" xr:uid="{00000000-0005-0000-0000-00004A0B0000}"/>
    <cellStyle name="6_Flash_Group - operational KPIs" xfId="10061" xr:uid="{00000000-0005-0000-0000-00004B0B0000}"/>
    <cellStyle name="6_Flash_Group - operational KPIs 2" xfId="17760" xr:uid="{00000000-0005-0000-0000-00004C0B0000}"/>
    <cellStyle name="6_Flash_Group - operational KPIs_1" xfId="19875" xr:uid="{00000000-0005-0000-0000-00004D0B0000}"/>
    <cellStyle name="6_Flash_H1 12 retraité (SOC)" xfId="19650" xr:uid="{00000000-0005-0000-0000-00004E0B0000}"/>
    <cellStyle name="6_Flash_M2M+ MVNO" xfId="4494" xr:uid="{00000000-0005-0000-0000-00004F0B0000}"/>
    <cellStyle name="6_Flash_Reporting Valeur_Mobile_2010_10" xfId="26185" xr:uid="{00000000-0005-0000-0000-0000500B0000}"/>
    <cellStyle name="6_Flash_Reporting Valeur_Mobile_2010_10_Group" xfId="26186" xr:uid="{00000000-0005-0000-0000-0000510B0000}"/>
    <cellStyle name="6_Flash_Reporting Valeur_Mobile_2010_10_ROW" xfId="26187" xr:uid="{00000000-0005-0000-0000-0000520B0000}"/>
    <cellStyle name="6_Flash_Reporting Valeur_Mobile_2010_10_ROW ARPU" xfId="26188" xr:uid="{00000000-0005-0000-0000-0000530B0000}"/>
    <cellStyle name="6_Flash_ROW" xfId="26189" xr:uid="{00000000-0005-0000-0000-0000540B0000}"/>
    <cellStyle name="6_Flash_ROW_1" xfId="26190" xr:uid="{00000000-0005-0000-0000-0000550B0000}"/>
    <cellStyle name="6_Flash_ROW_1_Group" xfId="26191" xr:uid="{00000000-0005-0000-0000-0000560B0000}"/>
    <cellStyle name="6_Flash_ROW_1_ROW ARPU" xfId="26192" xr:uid="{00000000-0005-0000-0000-0000570B0000}"/>
    <cellStyle name="6_Flash_ROW_Group" xfId="26193" xr:uid="{00000000-0005-0000-0000-0000580B0000}"/>
    <cellStyle name="6_Flash_ROW_ROW ARPU" xfId="26194" xr:uid="{00000000-0005-0000-0000-0000590B0000}"/>
    <cellStyle name="6_Flash_Spain ARPU + AUPU" xfId="26195" xr:uid="{00000000-0005-0000-0000-00005A0B0000}"/>
    <cellStyle name="6_Flash_Spain ARPU + AUPU_Group" xfId="26196" xr:uid="{00000000-0005-0000-0000-00005B0B0000}"/>
    <cellStyle name="6_Flash_Spain ARPU + AUPU_ROW ARPU" xfId="26197" xr:uid="{00000000-0005-0000-0000-00005C0B0000}"/>
    <cellStyle name="6_Flash_Spain KPIs" xfId="6356" xr:uid="{00000000-0005-0000-0000-00005D0B0000}"/>
    <cellStyle name="6_Flash_Spain KPIs 2" xfId="15750" xr:uid="{00000000-0005-0000-0000-00005E0B0000}"/>
    <cellStyle name="6_France KPIs" xfId="1244" xr:uid="{00000000-0005-0000-0000-00005F0B0000}"/>
    <cellStyle name="6_France KPIs 2" xfId="13653" xr:uid="{00000000-0005-0000-0000-0000600B0000}"/>
    <cellStyle name="6_France KPIs_A&amp;ME KPIs" xfId="52988" xr:uid="{00000000-0005-0000-0000-0000610B0000}"/>
    <cellStyle name="6_France KPIs_France KPIs" xfId="4495" xr:uid="{00000000-0005-0000-0000-0000620B0000}"/>
    <cellStyle name="6_France KPIs_IC&amp;SS" xfId="19653" xr:uid="{00000000-0005-0000-0000-0000630B0000}"/>
    <cellStyle name="6_France KPIs_Orange - Market France KPIs" xfId="54941" xr:uid="{00000000-0005-0000-0000-0000640B0000}"/>
    <cellStyle name="6_France KPIs_Poland KPIs" xfId="8166" xr:uid="{00000000-0005-0000-0000-0000650B0000}"/>
    <cellStyle name="6_France KPIs_RoW KPIs" xfId="8876" xr:uid="{00000000-0005-0000-0000-0000660B0000}"/>
    <cellStyle name="6_France KPIs_Spain KPIs" xfId="6366" xr:uid="{00000000-0005-0000-0000-0000670B0000}"/>
    <cellStyle name="6_France KPIs_Telecoms - Operational KPIs" xfId="49548" xr:uid="{00000000-0005-0000-0000-0000680B0000}"/>
    <cellStyle name="6_GoldmanSachs" xfId="1245" xr:uid="{00000000-0005-0000-0000-0000690B0000}"/>
    <cellStyle name="6_Group - operational KPIs" xfId="10045" xr:uid="{00000000-0005-0000-0000-00006A0B0000}"/>
    <cellStyle name="6_Group - operational KPIs 2" xfId="17744" xr:uid="{00000000-0005-0000-0000-00006B0B0000}"/>
    <cellStyle name="6_Group - operational KPIs_1" xfId="19858" xr:uid="{00000000-0005-0000-0000-00006C0B0000}"/>
    <cellStyle name="6_Group (VALEUR)" xfId="54942" xr:uid="{00000000-0005-0000-0000-00006D0B0000}"/>
    <cellStyle name="6_Internet histo" xfId="19880" xr:uid="{00000000-0005-0000-0000-00006E0B0000}"/>
    <cellStyle name="6_Libro12" xfId="1246" xr:uid="{00000000-0005-0000-0000-00006F0B0000}"/>
    <cellStyle name="6_Libro12_Fixed line KPI s" xfId="4497" xr:uid="{00000000-0005-0000-0000-0000700B0000}"/>
    <cellStyle name="6_Libro12_France KPIs" xfId="4496" xr:uid="{00000000-0005-0000-0000-0000710B0000}"/>
    <cellStyle name="6_Libro12_France KPIs 2" xfId="13978" xr:uid="{00000000-0005-0000-0000-0000720B0000}"/>
    <cellStyle name="6_Libro12_France KPIs_1" xfId="11816" xr:uid="{00000000-0005-0000-0000-0000730B0000}"/>
    <cellStyle name="6_Libro12_M2M+ MVNO" xfId="4498" xr:uid="{00000000-0005-0000-0000-0000740B0000}"/>
    <cellStyle name="6_Libro12_ROW" xfId="26198" xr:uid="{00000000-0005-0000-0000-0000750B0000}"/>
    <cellStyle name="6_Libro12_ROW_Group" xfId="26199" xr:uid="{00000000-0005-0000-0000-0000760B0000}"/>
    <cellStyle name="6_Libro12_ROW_ROW ARPU" xfId="26200" xr:uid="{00000000-0005-0000-0000-0000770B0000}"/>
    <cellStyle name="6_Libro12_Spain KPIs" xfId="6367" xr:uid="{00000000-0005-0000-0000-0000780B0000}"/>
    <cellStyle name="6_Libro12_Spain KPIs 2" xfId="15755" xr:uid="{00000000-0005-0000-0000-0000790B0000}"/>
    <cellStyle name="6_Mobiles histo" xfId="19881" xr:uid="{00000000-0005-0000-0000-00007A0B0000}"/>
    <cellStyle name="6_NordNet - Flash 2006-02" xfId="1247" xr:uid="{00000000-0005-0000-0000-00007B0B0000}"/>
    <cellStyle name="6_NordNet - Flash 2006-02_Fixed line KPI s" xfId="4500" xr:uid="{00000000-0005-0000-0000-00007C0B0000}"/>
    <cellStyle name="6_NordNet - Flash 2006-02_France financials" xfId="23363" xr:uid="{00000000-0005-0000-0000-00007D0B0000}"/>
    <cellStyle name="6_NordNet - Flash 2006-02_France KPIs" xfId="1248" xr:uid="{00000000-0005-0000-0000-00007E0B0000}"/>
    <cellStyle name="6_NordNet - Flash 2006-02_France KPIs 2" xfId="13654" xr:uid="{00000000-0005-0000-0000-00007F0B0000}"/>
    <cellStyle name="6_NordNet - Flash 2006-02_France KPIs_1" xfId="4499" xr:uid="{00000000-0005-0000-0000-0000800B0000}"/>
    <cellStyle name="6_NordNet - Flash 2006-02_France KPIs_1 2" xfId="13979" xr:uid="{00000000-0005-0000-0000-0000810B0000}"/>
    <cellStyle name="6_NordNet - Flash 2006-02_France KPIs_2" xfId="11817" xr:uid="{00000000-0005-0000-0000-0000820B0000}"/>
    <cellStyle name="6_NordNet - Flash 2006-02_France KPIs_A&amp;ME KPIs" xfId="52989" xr:uid="{00000000-0005-0000-0000-0000830B0000}"/>
    <cellStyle name="6_NordNet - Flash 2006-02_France KPIs_France KPIs" xfId="4501" xr:uid="{00000000-0005-0000-0000-0000840B0000}"/>
    <cellStyle name="6_NordNet - Flash 2006-02_France KPIs_IC&amp;SS" xfId="13861" xr:uid="{00000000-0005-0000-0000-0000850B0000}"/>
    <cellStyle name="6_NordNet - Flash 2006-02_France KPIs_Orange - Market France KPIs" xfId="54943" xr:uid="{00000000-0005-0000-0000-0000860B0000}"/>
    <cellStyle name="6_NordNet - Flash 2006-02_France KPIs_Poland KPIs" xfId="8167" xr:uid="{00000000-0005-0000-0000-0000870B0000}"/>
    <cellStyle name="6_NordNet - Flash 2006-02_France KPIs_RoW KPIs" xfId="8877" xr:uid="{00000000-0005-0000-0000-0000880B0000}"/>
    <cellStyle name="6_NordNet - Flash 2006-02_France KPIs_Spain KPIs" xfId="6369" xr:uid="{00000000-0005-0000-0000-0000890B0000}"/>
    <cellStyle name="6_NordNet - Flash 2006-02_France KPIs_Telecoms - Operational KPIs" xfId="49549" xr:uid="{00000000-0005-0000-0000-00008A0B0000}"/>
    <cellStyle name="6_NordNet - Flash 2006-02_Group - financial KPIs" xfId="21619" xr:uid="{00000000-0005-0000-0000-00008B0B0000}"/>
    <cellStyle name="6_NordNet - Flash 2006-02_Group - operational KPIs" xfId="10066" xr:uid="{00000000-0005-0000-0000-00008C0B0000}"/>
    <cellStyle name="6_NordNet - Flash 2006-02_Group - operational KPIs 2" xfId="17765" xr:uid="{00000000-0005-0000-0000-00008D0B0000}"/>
    <cellStyle name="6_NordNet - Flash 2006-02_Group - operational KPIs_1" xfId="19882" xr:uid="{00000000-0005-0000-0000-00008E0B0000}"/>
    <cellStyle name="6_NordNet - Flash 2006-02_H1 12 retraité (SOC)" xfId="13908" xr:uid="{00000000-0005-0000-0000-00008F0B0000}"/>
    <cellStyle name="6_NordNet - Flash 2006-02_M2M+ MVNO" xfId="4502" xr:uid="{00000000-0005-0000-0000-0000900B0000}"/>
    <cellStyle name="6_NordNet - Flash 2006-02_ROW" xfId="26201" xr:uid="{00000000-0005-0000-0000-0000910B0000}"/>
    <cellStyle name="6_NordNet - Flash 2006-02_ROW_1" xfId="26202" xr:uid="{00000000-0005-0000-0000-0000920B0000}"/>
    <cellStyle name="6_NordNet - Flash 2006-02_ROW_1_Group" xfId="26203" xr:uid="{00000000-0005-0000-0000-0000930B0000}"/>
    <cellStyle name="6_NordNet - Flash 2006-02_ROW_1_ROW ARPU" xfId="26204" xr:uid="{00000000-0005-0000-0000-0000940B0000}"/>
    <cellStyle name="6_NordNet - Flash 2006-02_ROW_Group" xfId="26205" xr:uid="{00000000-0005-0000-0000-0000950B0000}"/>
    <cellStyle name="6_NordNet - Flash 2006-02_ROW_ROW ARPU" xfId="26206" xr:uid="{00000000-0005-0000-0000-0000960B0000}"/>
    <cellStyle name="6_NordNet - Flash 2006-02_Spain ARPU + AUPU" xfId="26207" xr:uid="{00000000-0005-0000-0000-0000970B0000}"/>
    <cellStyle name="6_NordNet - Flash 2006-02_Spain ARPU + AUPU_Group" xfId="26208" xr:uid="{00000000-0005-0000-0000-0000980B0000}"/>
    <cellStyle name="6_NordNet - Flash 2006-02_Spain ARPU + AUPU_ROW ARPU" xfId="26209" xr:uid="{00000000-0005-0000-0000-0000990B0000}"/>
    <cellStyle name="6_NordNet - Flash 2006-02_Spain KPIs" xfId="6368" xr:uid="{00000000-0005-0000-0000-00009A0B0000}"/>
    <cellStyle name="6_NordNet - Flash 2006-02_Spain KPIs 2" xfId="15756" xr:uid="{00000000-0005-0000-0000-00009B0B0000}"/>
    <cellStyle name="6_NordNet FLASH" xfId="1249" xr:uid="{00000000-0005-0000-0000-00009C0B0000}"/>
    <cellStyle name="6_NordNet flash 2005 08" xfId="1250" xr:uid="{00000000-0005-0000-0000-00009D0B0000}"/>
    <cellStyle name="6_NordNet flash 2005 08_Fixed line KPI s" xfId="4505" xr:uid="{00000000-0005-0000-0000-00009E0B0000}"/>
    <cellStyle name="6_NordNet flash 2005 08_France financials" xfId="23365" xr:uid="{00000000-0005-0000-0000-00009F0B0000}"/>
    <cellStyle name="6_NordNet flash 2005 08_France KPIs" xfId="1251" xr:uid="{00000000-0005-0000-0000-0000A00B0000}"/>
    <cellStyle name="6_NordNet flash 2005 08_France KPIs 2" xfId="13655" xr:uid="{00000000-0005-0000-0000-0000A10B0000}"/>
    <cellStyle name="6_NordNet flash 2005 08_France KPIs_1" xfId="4504" xr:uid="{00000000-0005-0000-0000-0000A20B0000}"/>
    <cellStyle name="6_NordNet flash 2005 08_France KPIs_1 2" xfId="13981" xr:uid="{00000000-0005-0000-0000-0000A30B0000}"/>
    <cellStyle name="6_NordNet flash 2005 08_France KPIs_2" xfId="11819" xr:uid="{00000000-0005-0000-0000-0000A40B0000}"/>
    <cellStyle name="6_NordNet flash 2005 08_France KPIs_A&amp;ME KPIs" xfId="52990" xr:uid="{00000000-0005-0000-0000-0000A50B0000}"/>
    <cellStyle name="6_NordNet flash 2005 08_France KPIs_France KPIs" xfId="4506" xr:uid="{00000000-0005-0000-0000-0000A60B0000}"/>
    <cellStyle name="6_NordNet flash 2005 08_France KPIs_IC&amp;SS" xfId="19652" xr:uid="{00000000-0005-0000-0000-0000A70B0000}"/>
    <cellStyle name="6_NordNet flash 2005 08_France KPIs_Orange - Market France KPIs" xfId="54944" xr:uid="{00000000-0005-0000-0000-0000A80B0000}"/>
    <cellStyle name="6_NordNet flash 2005 08_France KPIs_Poland KPIs" xfId="8168" xr:uid="{00000000-0005-0000-0000-0000A90B0000}"/>
    <cellStyle name="6_NordNet flash 2005 08_France KPIs_RoW KPIs" xfId="8878" xr:uid="{00000000-0005-0000-0000-0000AA0B0000}"/>
    <cellStyle name="6_NordNet flash 2005 08_France KPIs_Spain KPIs" xfId="6372" xr:uid="{00000000-0005-0000-0000-0000AB0B0000}"/>
    <cellStyle name="6_NordNet flash 2005 08_France KPIs_Telecoms - Operational KPIs" xfId="49550" xr:uid="{00000000-0005-0000-0000-0000AC0B0000}"/>
    <cellStyle name="6_NordNet flash 2005 08_Group - financial KPIs" xfId="21621" xr:uid="{00000000-0005-0000-0000-0000AD0B0000}"/>
    <cellStyle name="6_NordNet flash 2005 08_Group - operational KPIs" xfId="10068" xr:uid="{00000000-0005-0000-0000-0000AE0B0000}"/>
    <cellStyle name="6_NordNet flash 2005 08_Group - operational KPIs 2" xfId="17767" xr:uid="{00000000-0005-0000-0000-0000AF0B0000}"/>
    <cellStyle name="6_NordNet flash 2005 08_Group - operational KPIs_1" xfId="19884" xr:uid="{00000000-0005-0000-0000-0000B00B0000}"/>
    <cellStyle name="6_NordNet flash 2005 08_H1 12 retraité (SOC)" xfId="13862" xr:uid="{00000000-0005-0000-0000-0000B10B0000}"/>
    <cellStyle name="6_NordNet flash 2005 08_M2M+ MVNO" xfId="4507" xr:uid="{00000000-0005-0000-0000-0000B20B0000}"/>
    <cellStyle name="6_NordNet flash 2005 08_ROW" xfId="26210" xr:uid="{00000000-0005-0000-0000-0000B30B0000}"/>
    <cellStyle name="6_NordNet flash 2005 08_ROW_1" xfId="26211" xr:uid="{00000000-0005-0000-0000-0000B40B0000}"/>
    <cellStyle name="6_NordNet flash 2005 08_ROW_1_Group" xfId="26212" xr:uid="{00000000-0005-0000-0000-0000B50B0000}"/>
    <cellStyle name="6_NordNet flash 2005 08_ROW_1_ROW ARPU" xfId="26213" xr:uid="{00000000-0005-0000-0000-0000B60B0000}"/>
    <cellStyle name="6_NordNet flash 2005 08_ROW_Group" xfId="26214" xr:uid="{00000000-0005-0000-0000-0000B70B0000}"/>
    <cellStyle name="6_NordNet flash 2005 08_ROW_ROW ARPU" xfId="26215" xr:uid="{00000000-0005-0000-0000-0000B80B0000}"/>
    <cellStyle name="6_NordNet flash 2005 08_Spain ARPU + AUPU" xfId="26216" xr:uid="{00000000-0005-0000-0000-0000B90B0000}"/>
    <cellStyle name="6_NordNet flash 2005 08_Spain ARPU + AUPU_Group" xfId="26217" xr:uid="{00000000-0005-0000-0000-0000BA0B0000}"/>
    <cellStyle name="6_NordNet flash 2005 08_Spain ARPU + AUPU_ROW ARPU" xfId="26218" xr:uid="{00000000-0005-0000-0000-0000BB0B0000}"/>
    <cellStyle name="6_NordNet flash 2005 08_Spain KPIs" xfId="6371" xr:uid="{00000000-0005-0000-0000-0000BC0B0000}"/>
    <cellStyle name="6_NordNet flash 2005 08_Spain KPIs 2" xfId="15758" xr:uid="{00000000-0005-0000-0000-0000BD0B0000}"/>
    <cellStyle name="6_NordNet Flash 2005-12" xfId="1252" xr:uid="{00000000-0005-0000-0000-0000BE0B0000}"/>
    <cellStyle name="6_NordNet Flash 2005-12_Fixed line KPI s" xfId="4509" xr:uid="{00000000-0005-0000-0000-0000BF0B0000}"/>
    <cellStyle name="6_NordNet Flash 2005-12_France financials" xfId="23366" xr:uid="{00000000-0005-0000-0000-0000C00B0000}"/>
    <cellStyle name="6_NordNet Flash 2005-12_France KPIs" xfId="1253" xr:uid="{00000000-0005-0000-0000-0000C10B0000}"/>
    <cellStyle name="6_NordNet Flash 2005-12_France KPIs 2" xfId="13656" xr:uid="{00000000-0005-0000-0000-0000C20B0000}"/>
    <cellStyle name="6_NordNet Flash 2005-12_France KPIs_1" xfId="4508" xr:uid="{00000000-0005-0000-0000-0000C30B0000}"/>
    <cellStyle name="6_NordNet Flash 2005-12_France KPIs_1 2" xfId="13982" xr:uid="{00000000-0005-0000-0000-0000C40B0000}"/>
    <cellStyle name="6_NordNet Flash 2005-12_France KPIs_2" xfId="11820" xr:uid="{00000000-0005-0000-0000-0000C50B0000}"/>
    <cellStyle name="6_NordNet Flash 2005-12_France KPIs_A&amp;ME KPIs" xfId="52991" xr:uid="{00000000-0005-0000-0000-0000C60B0000}"/>
    <cellStyle name="6_NordNet Flash 2005-12_France KPIs_France KPIs" xfId="4510" xr:uid="{00000000-0005-0000-0000-0000C70B0000}"/>
    <cellStyle name="6_NordNet Flash 2005-12_France KPIs_IC&amp;SS" xfId="17557" xr:uid="{00000000-0005-0000-0000-0000C80B0000}"/>
    <cellStyle name="6_NordNet Flash 2005-12_France KPIs_Orange - Market France KPIs" xfId="54945" xr:uid="{00000000-0005-0000-0000-0000C90B0000}"/>
    <cellStyle name="6_NordNet Flash 2005-12_France KPIs_Poland KPIs" xfId="8169" xr:uid="{00000000-0005-0000-0000-0000CA0B0000}"/>
    <cellStyle name="6_NordNet Flash 2005-12_France KPIs_RoW KPIs" xfId="8879" xr:uid="{00000000-0005-0000-0000-0000CB0B0000}"/>
    <cellStyle name="6_NordNet Flash 2005-12_France KPIs_Spain KPIs" xfId="6374" xr:uid="{00000000-0005-0000-0000-0000CC0B0000}"/>
    <cellStyle name="6_NordNet Flash 2005-12_France KPIs_Telecoms - Operational KPIs" xfId="49551" xr:uid="{00000000-0005-0000-0000-0000CD0B0000}"/>
    <cellStyle name="6_NordNet Flash 2005-12_Group - financial KPIs" xfId="21622" xr:uid="{00000000-0005-0000-0000-0000CE0B0000}"/>
    <cellStyle name="6_NordNet Flash 2005-12_Group - operational KPIs" xfId="10069" xr:uid="{00000000-0005-0000-0000-0000CF0B0000}"/>
    <cellStyle name="6_NordNet Flash 2005-12_Group - operational KPIs 2" xfId="17768" xr:uid="{00000000-0005-0000-0000-0000D00B0000}"/>
    <cellStyle name="6_NordNet Flash 2005-12_Group - operational KPIs_1" xfId="19885" xr:uid="{00000000-0005-0000-0000-0000D10B0000}"/>
    <cellStyle name="6_NordNet Flash 2005-12_H1 12 retraité (SOC)" xfId="17560" xr:uid="{00000000-0005-0000-0000-0000D20B0000}"/>
    <cellStyle name="6_NordNet Flash 2005-12_M2M+ MVNO" xfId="4511" xr:uid="{00000000-0005-0000-0000-0000D30B0000}"/>
    <cellStyle name="6_NordNet Flash 2005-12_ROW" xfId="26219" xr:uid="{00000000-0005-0000-0000-0000D40B0000}"/>
    <cellStyle name="6_NordNet Flash 2005-12_ROW_1" xfId="26220" xr:uid="{00000000-0005-0000-0000-0000D50B0000}"/>
    <cellStyle name="6_NordNet Flash 2005-12_ROW_1_Group" xfId="26221" xr:uid="{00000000-0005-0000-0000-0000D60B0000}"/>
    <cellStyle name="6_NordNet Flash 2005-12_ROW_1_ROW ARPU" xfId="26222" xr:uid="{00000000-0005-0000-0000-0000D70B0000}"/>
    <cellStyle name="6_NordNet Flash 2005-12_ROW_Group" xfId="26223" xr:uid="{00000000-0005-0000-0000-0000D80B0000}"/>
    <cellStyle name="6_NordNet Flash 2005-12_ROW_ROW ARPU" xfId="26224" xr:uid="{00000000-0005-0000-0000-0000D90B0000}"/>
    <cellStyle name="6_NordNet Flash 2005-12_Spain ARPU + AUPU" xfId="26225" xr:uid="{00000000-0005-0000-0000-0000DA0B0000}"/>
    <cellStyle name="6_NordNet Flash 2005-12_Spain ARPU + AUPU_Group" xfId="26226" xr:uid="{00000000-0005-0000-0000-0000DB0B0000}"/>
    <cellStyle name="6_NordNet Flash 2005-12_Spain ARPU + AUPU_ROW ARPU" xfId="26227" xr:uid="{00000000-0005-0000-0000-0000DC0B0000}"/>
    <cellStyle name="6_NordNet Flash 2005-12_Spain KPIs" xfId="6373" xr:uid="{00000000-0005-0000-0000-0000DD0B0000}"/>
    <cellStyle name="6_NordNet Flash 2005-12_Spain KPIs 2" xfId="15759" xr:uid="{00000000-0005-0000-0000-0000DE0B0000}"/>
    <cellStyle name="6_nordnet flash 2006-01" xfId="1254" xr:uid="{00000000-0005-0000-0000-0000DF0B0000}"/>
    <cellStyle name="6_nordnet flash 2006-01_Fixed line KPI s" xfId="4513" xr:uid="{00000000-0005-0000-0000-0000E00B0000}"/>
    <cellStyle name="6_nordnet flash 2006-01_France financials" xfId="23367" xr:uid="{00000000-0005-0000-0000-0000E10B0000}"/>
    <cellStyle name="6_nordnet flash 2006-01_France KPIs" xfId="1255" xr:uid="{00000000-0005-0000-0000-0000E20B0000}"/>
    <cellStyle name="6_nordnet flash 2006-01_France KPIs 2" xfId="13657" xr:uid="{00000000-0005-0000-0000-0000E30B0000}"/>
    <cellStyle name="6_nordnet flash 2006-01_France KPIs_1" xfId="4512" xr:uid="{00000000-0005-0000-0000-0000E40B0000}"/>
    <cellStyle name="6_nordnet flash 2006-01_France KPIs_1 2" xfId="13983" xr:uid="{00000000-0005-0000-0000-0000E50B0000}"/>
    <cellStyle name="6_nordnet flash 2006-01_France KPIs_2" xfId="11821" xr:uid="{00000000-0005-0000-0000-0000E60B0000}"/>
    <cellStyle name="6_nordnet flash 2006-01_France KPIs_A&amp;ME KPIs" xfId="52992" xr:uid="{00000000-0005-0000-0000-0000E70B0000}"/>
    <cellStyle name="6_nordnet flash 2006-01_France KPIs_France KPIs" xfId="4514" xr:uid="{00000000-0005-0000-0000-0000E80B0000}"/>
    <cellStyle name="6_nordnet flash 2006-01_France KPIs_IC&amp;SS" xfId="19651" xr:uid="{00000000-0005-0000-0000-0000E90B0000}"/>
    <cellStyle name="6_nordnet flash 2006-01_France KPIs_Orange - Market France KPIs" xfId="54946" xr:uid="{00000000-0005-0000-0000-0000EA0B0000}"/>
    <cellStyle name="6_nordnet flash 2006-01_France KPIs_Poland KPIs" xfId="8170" xr:uid="{00000000-0005-0000-0000-0000EB0B0000}"/>
    <cellStyle name="6_nordnet flash 2006-01_France KPIs_RoW KPIs" xfId="8880" xr:uid="{00000000-0005-0000-0000-0000EC0B0000}"/>
    <cellStyle name="6_nordnet flash 2006-01_France KPIs_Spain KPIs" xfId="6376" xr:uid="{00000000-0005-0000-0000-0000ED0B0000}"/>
    <cellStyle name="6_nordnet flash 2006-01_France KPIs_Telecoms - Operational KPIs" xfId="49552" xr:uid="{00000000-0005-0000-0000-0000EE0B0000}"/>
    <cellStyle name="6_nordnet flash 2006-01_Group - financial KPIs" xfId="21623" xr:uid="{00000000-0005-0000-0000-0000EF0B0000}"/>
    <cellStyle name="6_nordnet flash 2006-01_Group - operational KPIs" xfId="10070" xr:uid="{00000000-0005-0000-0000-0000F00B0000}"/>
    <cellStyle name="6_nordnet flash 2006-01_Group - operational KPIs 2" xfId="17769" xr:uid="{00000000-0005-0000-0000-0000F10B0000}"/>
    <cellStyle name="6_nordnet flash 2006-01_Group - operational KPIs_1" xfId="19886" xr:uid="{00000000-0005-0000-0000-0000F20B0000}"/>
    <cellStyle name="6_nordnet flash 2006-01_H1 12 retraité (SOC)" xfId="17559" xr:uid="{00000000-0005-0000-0000-0000F30B0000}"/>
    <cellStyle name="6_nordnet flash 2006-01_M2M+ MVNO" xfId="4515" xr:uid="{00000000-0005-0000-0000-0000F40B0000}"/>
    <cellStyle name="6_nordnet flash 2006-01_ROW" xfId="26228" xr:uid="{00000000-0005-0000-0000-0000F50B0000}"/>
    <cellStyle name="6_nordnet flash 2006-01_ROW_1" xfId="26229" xr:uid="{00000000-0005-0000-0000-0000F60B0000}"/>
    <cellStyle name="6_nordnet flash 2006-01_ROW_1_Group" xfId="26230" xr:uid="{00000000-0005-0000-0000-0000F70B0000}"/>
    <cellStyle name="6_nordnet flash 2006-01_ROW_1_ROW ARPU" xfId="26231" xr:uid="{00000000-0005-0000-0000-0000F80B0000}"/>
    <cellStyle name="6_nordnet flash 2006-01_ROW_Group" xfId="26232" xr:uid="{00000000-0005-0000-0000-0000F90B0000}"/>
    <cellStyle name="6_nordnet flash 2006-01_ROW_ROW ARPU" xfId="26233" xr:uid="{00000000-0005-0000-0000-0000FA0B0000}"/>
    <cellStyle name="6_nordnet flash 2006-01_Spain ARPU + AUPU" xfId="26234" xr:uid="{00000000-0005-0000-0000-0000FB0B0000}"/>
    <cellStyle name="6_nordnet flash 2006-01_Spain ARPU + AUPU_Group" xfId="26235" xr:uid="{00000000-0005-0000-0000-0000FC0B0000}"/>
    <cellStyle name="6_nordnet flash 2006-01_Spain ARPU + AUPU_ROW ARPU" xfId="26236" xr:uid="{00000000-0005-0000-0000-0000FD0B0000}"/>
    <cellStyle name="6_nordnet flash 2006-01_Spain KPIs" xfId="6375" xr:uid="{00000000-0005-0000-0000-0000FE0B0000}"/>
    <cellStyle name="6_nordnet flash 2006-01_Spain KPIs 2" xfId="15760" xr:uid="{00000000-0005-0000-0000-0000FF0B0000}"/>
    <cellStyle name="6_NordNet FLASH_Fixed line KPI s" xfId="4516" xr:uid="{00000000-0005-0000-0000-0000000C0000}"/>
    <cellStyle name="6_NordNet FLASH_France financials" xfId="23364" xr:uid="{00000000-0005-0000-0000-0000010C0000}"/>
    <cellStyle name="6_NordNet FLASH_France KPIs" xfId="1256" xr:uid="{00000000-0005-0000-0000-0000020C0000}"/>
    <cellStyle name="6_NordNet FLASH_France KPIs 2" xfId="13658" xr:uid="{00000000-0005-0000-0000-0000030C0000}"/>
    <cellStyle name="6_NordNet FLASH_France KPIs_1" xfId="4503" xr:uid="{00000000-0005-0000-0000-0000040C0000}"/>
    <cellStyle name="6_NordNet FLASH_France KPIs_1 2" xfId="13980" xr:uid="{00000000-0005-0000-0000-0000050C0000}"/>
    <cellStyle name="6_NordNet FLASH_France KPIs_2" xfId="11818" xr:uid="{00000000-0005-0000-0000-0000060C0000}"/>
    <cellStyle name="6_NordNet FLASH_France KPIs_A&amp;ME KPIs" xfId="52993" xr:uid="{00000000-0005-0000-0000-0000070C0000}"/>
    <cellStyle name="6_NordNet FLASH_France KPIs_France KPIs" xfId="4517" xr:uid="{00000000-0005-0000-0000-0000080C0000}"/>
    <cellStyle name="6_NordNet FLASH_France KPIs_IC&amp;SS" xfId="17690" xr:uid="{00000000-0005-0000-0000-0000090C0000}"/>
    <cellStyle name="6_NordNet FLASH_France KPIs_Orange - Market France KPIs" xfId="54947" xr:uid="{00000000-0005-0000-0000-00000A0C0000}"/>
    <cellStyle name="6_NordNet FLASH_France KPIs_Poland KPIs" xfId="8171" xr:uid="{00000000-0005-0000-0000-00000B0C0000}"/>
    <cellStyle name="6_NordNet FLASH_France KPIs_RoW KPIs" xfId="8881" xr:uid="{00000000-0005-0000-0000-00000C0C0000}"/>
    <cellStyle name="6_NordNet FLASH_France KPIs_Spain KPIs" xfId="6377" xr:uid="{00000000-0005-0000-0000-00000D0C0000}"/>
    <cellStyle name="6_NordNet FLASH_France KPIs_Telecoms - Operational KPIs" xfId="49553" xr:uid="{00000000-0005-0000-0000-00000E0C0000}"/>
    <cellStyle name="6_NordNet FLASH_Group - financial KPIs" xfId="21620" xr:uid="{00000000-0005-0000-0000-00000F0C0000}"/>
    <cellStyle name="6_NordNet FLASH_Group - operational KPIs" xfId="10067" xr:uid="{00000000-0005-0000-0000-0000100C0000}"/>
    <cellStyle name="6_NordNet FLASH_Group - operational KPIs 2" xfId="17766" xr:uid="{00000000-0005-0000-0000-0000110C0000}"/>
    <cellStyle name="6_NordNet FLASH_Group - operational KPIs_1" xfId="19883" xr:uid="{00000000-0005-0000-0000-0000120C0000}"/>
    <cellStyle name="6_NordNet FLASH_H1 12 retraité (SOC)" xfId="13850" xr:uid="{00000000-0005-0000-0000-0000130C0000}"/>
    <cellStyle name="6_NordNet FLASH_M2M+ MVNO" xfId="4518" xr:uid="{00000000-0005-0000-0000-0000140C0000}"/>
    <cellStyle name="6_NordNet flash_new budget 2005 08" xfId="1257" xr:uid="{00000000-0005-0000-0000-0000150C0000}"/>
    <cellStyle name="6_NordNet flash_new budget 2005 08_Fixed line KPI s" xfId="4520" xr:uid="{00000000-0005-0000-0000-0000160C0000}"/>
    <cellStyle name="6_NordNet flash_new budget 2005 08_France financials" xfId="23368" xr:uid="{00000000-0005-0000-0000-0000170C0000}"/>
    <cellStyle name="6_NordNet flash_new budget 2005 08_France KPIs" xfId="1258" xr:uid="{00000000-0005-0000-0000-0000180C0000}"/>
    <cellStyle name="6_NordNet flash_new budget 2005 08_France KPIs 2" xfId="13659" xr:uid="{00000000-0005-0000-0000-0000190C0000}"/>
    <cellStyle name="6_NordNet flash_new budget 2005 08_France KPIs_1" xfId="4519" xr:uid="{00000000-0005-0000-0000-00001A0C0000}"/>
    <cellStyle name="6_NordNet flash_new budget 2005 08_France KPIs_1 2" xfId="13984" xr:uid="{00000000-0005-0000-0000-00001B0C0000}"/>
    <cellStyle name="6_NordNet flash_new budget 2005 08_France KPIs_2" xfId="11822" xr:uid="{00000000-0005-0000-0000-00001C0C0000}"/>
    <cellStyle name="6_NordNet flash_new budget 2005 08_France KPIs_A&amp;ME KPIs" xfId="52994" xr:uid="{00000000-0005-0000-0000-00001D0C0000}"/>
    <cellStyle name="6_NordNet flash_new budget 2005 08_France KPIs_France KPIs" xfId="4521" xr:uid="{00000000-0005-0000-0000-00001E0C0000}"/>
    <cellStyle name="6_NordNet flash_new budget 2005 08_France KPIs_IC&amp;SS" xfId="17738" xr:uid="{00000000-0005-0000-0000-00001F0C0000}"/>
    <cellStyle name="6_NordNet flash_new budget 2005 08_France KPIs_Orange - Market France KPIs" xfId="54948" xr:uid="{00000000-0005-0000-0000-0000200C0000}"/>
    <cellStyle name="6_NordNet flash_new budget 2005 08_France KPIs_Poland KPIs" xfId="8172" xr:uid="{00000000-0005-0000-0000-0000210C0000}"/>
    <cellStyle name="6_NordNet flash_new budget 2005 08_France KPIs_RoW KPIs" xfId="8882" xr:uid="{00000000-0005-0000-0000-0000220C0000}"/>
    <cellStyle name="6_NordNet flash_new budget 2005 08_France KPIs_Spain KPIs" xfId="6379" xr:uid="{00000000-0005-0000-0000-0000230C0000}"/>
    <cellStyle name="6_NordNet flash_new budget 2005 08_France KPIs_Telecoms - Operational KPIs" xfId="49554" xr:uid="{00000000-0005-0000-0000-0000240C0000}"/>
    <cellStyle name="6_NordNet flash_new budget 2005 08_Group - financial KPIs" xfId="21624" xr:uid="{00000000-0005-0000-0000-0000250C0000}"/>
    <cellStyle name="6_NordNet flash_new budget 2005 08_Group - operational KPIs" xfId="10071" xr:uid="{00000000-0005-0000-0000-0000260C0000}"/>
    <cellStyle name="6_NordNet flash_new budget 2005 08_Group - operational KPIs 2" xfId="17770" xr:uid="{00000000-0005-0000-0000-0000270C0000}"/>
    <cellStyle name="6_NordNet flash_new budget 2005 08_Group - operational KPIs_1" xfId="19887" xr:uid="{00000000-0005-0000-0000-0000280C0000}"/>
    <cellStyle name="6_NordNet flash_new budget 2005 08_H1 12 retraité (SOC)" xfId="14008" xr:uid="{00000000-0005-0000-0000-0000290C0000}"/>
    <cellStyle name="6_NordNet flash_new budget 2005 08_M2M+ MVNO" xfId="4522" xr:uid="{00000000-0005-0000-0000-00002A0C0000}"/>
    <cellStyle name="6_NordNet flash_new budget 2005 08_ROW" xfId="26237" xr:uid="{00000000-0005-0000-0000-00002B0C0000}"/>
    <cellStyle name="6_NordNet flash_new budget 2005 08_ROW_1" xfId="26238" xr:uid="{00000000-0005-0000-0000-00002C0C0000}"/>
    <cellStyle name="6_NordNet flash_new budget 2005 08_ROW_1_Group" xfId="26239" xr:uid="{00000000-0005-0000-0000-00002D0C0000}"/>
    <cellStyle name="6_NordNet flash_new budget 2005 08_ROW_1_ROW ARPU" xfId="26240" xr:uid="{00000000-0005-0000-0000-00002E0C0000}"/>
    <cellStyle name="6_NordNet flash_new budget 2005 08_ROW_Group" xfId="26241" xr:uid="{00000000-0005-0000-0000-00002F0C0000}"/>
    <cellStyle name="6_NordNet flash_new budget 2005 08_ROW_ROW ARPU" xfId="26242" xr:uid="{00000000-0005-0000-0000-0000300C0000}"/>
    <cellStyle name="6_NordNet flash_new budget 2005 08_Spain ARPU + AUPU" xfId="26243" xr:uid="{00000000-0005-0000-0000-0000310C0000}"/>
    <cellStyle name="6_NordNet flash_new budget 2005 08_Spain ARPU + AUPU_Group" xfId="26244" xr:uid="{00000000-0005-0000-0000-0000320C0000}"/>
    <cellStyle name="6_NordNet flash_new budget 2005 08_Spain ARPU + AUPU_ROW ARPU" xfId="26245" xr:uid="{00000000-0005-0000-0000-0000330C0000}"/>
    <cellStyle name="6_NordNet flash_new budget 2005 08_Spain KPIs" xfId="6378" xr:uid="{00000000-0005-0000-0000-0000340C0000}"/>
    <cellStyle name="6_NordNet flash_new budget 2005 08_Spain KPIs 2" xfId="15761" xr:uid="{00000000-0005-0000-0000-0000350C0000}"/>
    <cellStyle name="6_NordNet FLASH_ROW" xfId="26246" xr:uid="{00000000-0005-0000-0000-0000360C0000}"/>
    <cellStyle name="6_NordNet FLASH_ROW_1" xfId="26247" xr:uid="{00000000-0005-0000-0000-0000370C0000}"/>
    <cellStyle name="6_NordNet FLASH_ROW_1_Group" xfId="26248" xr:uid="{00000000-0005-0000-0000-0000380C0000}"/>
    <cellStyle name="6_NordNet FLASH_ROW_1_ROW ARPU" xfId="26249" xr:uid="{00000000-0005-0000-0000-0000390C0000}"/>
    <cellStyle name="6_NordNet FLASH_ROW_Group" xfId="26250" xr:uid="{00000000-0005-0000-0000-00003A0C0000}"/>
    <cellStyle name="6_NordNet FLASH_ROW_ROW ARPU" xfId="26251" xr:uid="{00000000-0005-0000-0000-00003B0C0000}"/>
    <cellStyle name="6_NordNet FLASH_Spain ARPU + AUPU" xfId="26252" xr:uid="{00000000-0005-0000-0000-00003C0C0000}"/>
    <cellStyle name="6_NordNet FLASH_Spain ARPU + AUPU_Group" xfId="26253" xr:uid="{00000000-0005-0000-0000-00003D0C0000}"/>
    <cellStyle name="6_NordNet FLASH_Spain ARPU + AUPU_ROW ARPU" xfId="26254" xr:uid="{00000000-0005-0000-0000-00003E0C0000}"/>
    <cellStyle name="6_NordNet FLASH_Spain KPIs" xfId="6370" xr:uid="{00000000-0005-0000-0000-00003F0C0000}"/>
    <cellStyle name="6_NordNet FLASH_Spain KPIs 2" xfId="15757" xr:uid="{00000000-0005-0000-0000-0000400C0000}"/>
    <cellStyle name="6_NordNet_Flash 2005 10" xfId="1259" xr:uid="{00000000-0005-0000-0000-0000410C0000}"/>
    <cellStyle name="6_NordNet_Flash 2005 10_Fixed line KPI s" xfId="4524" xr:uid="{00000000-0005-0000-0000-0000420C0000}"/>
    <cellStyle name="6_NordNet_Flash 2005 10_France financials" xfId="23369" xr:uid="{00000000-0005-0000-0000-0000430C0000}"/>
    <cellStyle name="6_NordNet_Flash 2005 10_France KPIs" xfId="1260" xr:uid="{00000000-0005-0000-0000-0000440C0000}"/>
    <cellStyle name="6_NordNet_Flash 2005 10_France KPIs 2" xfId="13660" xr:uid="{00000000-0005-0000-0000-0000450C0000}"/>
    <cellStyle name="6_NordNet_Flash 2005 10_France KPIs_1" xfId="4523" xr:uid="{00000000-0005-0000-0000-0000460C0000}"/>
    <cellStyle name="6_NordNet_Flash 2005 10_France KPIs_1 2" xfId="13985" xr:uid="{00000000-0005-0000-0000-0000470C0000}"/>
    <cellStyle name="6_NordNet_Flash 2005 10_France KPIs_2" xfId="11823" xr:uid="{00000000-0005-0000-0000-0000480C0000}"/>
    <cellStyle name="6_NordNet_Flash 2005 10_France KPIs_A&amp;ME KPIs" xfId="52995" xr:uid="{00000000-0005-0000-0000-0000490C0000}"/>
    <cellStyle name="6_NordNet_Flash 2005 10_France KPIs_France KPIs" xfId="4525" xr:uid="{00000000-0005-0000-0000-00004A0C0000}"/>
    <cellStyle name="6_NordNet_Flash 2005 10_France KPIs_IC&amp;SS" xfId="13717" xr:uid="{00000000-0005-0000-0000-00004B0C0000}"/>
    <cellStyle name="6_NordNet_Flash 2005 10_France KPIs_Orange - Market France KPIs" xfId="54949" xr:uid="{00000000-0005-0000-0000-00004C0C0000}"/>
    <cellStyle name="6_NordNet_Flash 2005 10_France KPIs_Poland KPIs" xfId="8173" xr:uid="{00000000-0005-0000-0000-00004D0C0000}"/>
    <cellStyle name="6_NordNet_Flash 2005 10_France KPIs_RoW KPIs" xfId="8883" xr:uid="{00000000-0005-0000-0000-00004E0C0000}"/>
    <cellStyle name="6_NordNet_Flash 2005 10_France KPIs_Spain KPIs" xfId="6381" xr:uid="{00000000-0005-0000-0000-00004F0C0000}"/>
    <cellStyle name="6_NordNet_Flash 2005 10_France KPIs_Telecoms - Operational KPIs" xfId="49555" xr:uid="{00000000-0005-0000-0000-0000500C0000}"/>
    <cellStyle name="6_NordNet_Flash 2005 10_Group - financial KPIs" xfId="21625" xr:uid="{00000000-0005-0000-0000-0000510C0000}"/>
    <cellStyle name="6_NordNet_Flash 2005 10_Group - operational KPIs" xfId="10072" xr:uid="{00000000-0005-0000-0000-0000520C0000}"/>
    <cellStyle name="6_NordNet_Flash 2005 10_Group - operational KPIs 2" xfId="17771" xr:uid="{00000000-0005-0000-0000-0000530C0000}"/>
    <cellStyle name="6_NordNet_Flash 2005 10_Group - operational KPIs_1" xfId="19888" xr:uid="{00000000-0005-0000-0000-0000540C0000}"/>
    <cellStyle name="6_NordNet_Flash 2005 10_H1 12 retraité (SOC)" xfId="14010" xr:uid="{00000000-0005-0000-0000-0000550C0000}"/>
    <cellStyle name="6_NordNet_Flash 2005 10_M2M+ MVNO" xfId="4526" xr:uid="{00000000-0005-0000-0000-0000560C0000}"/>
    <cellStyle name="6_NordNet_Flash 2005 10_ROW" xfId="26255" xr:uid="{00000000-0005-0000-0000-0000570C0000}"/>
    <cellStyle name="6_NordNet_Flash 2005 10_ROW_1" xfId="26256" xr:uid="{00000000-0005-0000-0000-0000580C0000}"/>
    <cellStyle name="6_NordNet_Flash 2005 10_ROW_1_Group" xfId="26257" xr:uid="{00000000-0005-0000-0000-0000590C0000}"/>
    <cellStyle name="6_NordNet_Flash 2005 10_ROW_1_ROW ARPU" xfId="26258" xr:uid="{00000000-0005-0000-0000-00005A0C0000}"/>
    <cellStyle name="6_NordNet_Flash 2005 10_ROW_Group" xfId="26259" xr:uid="{00000000-0005-0000-0000-00005B0C0000}"/>
    <cellStyle name="6_NordNet_Flash 2005 10_ROW_ROW ARPU" xfId="26260" xr:uid="{00000000-0005-0000-0000-00005C0C0000}"/>
    <cellStyle name="6_NordNet_Flash 2005 10_Spain ARPU + AUPU" xfId="26261" xr:uid="{00000000-0005-0000-0000-00005D0C0000}"/>
    <cellStyle name="6_NordNet_Flash 2005 10_Spain ARPU + AUPU_Group" xfId="26262" xr:uid="{00000000-0005-0000-0000-00005E0C0000}"/>
    <cellStyle name="6_NordNet_Flash 2005 10_Spain ARPU + AUPU_ROW ARPU" xfId="26263" xr:uid="{00000000-0005-0000-0000-00005F0C0000}"/>
    <cellStyle name="6_NordNet_Flash 2005 10_Spain KPIs" xfId="6380" xr:uid="{00000000-0005-0000-0000-0000600C0000}"/>
    <cellStyle name="6_NordNet_Flash 2005 10_Spain KPIs 2" xfId="15762" xr:uid="{00000000-0005-0000-0000-0000610C0000}"/>
    <cellStyle name="6_NordNet_Flash 2005-11 (2)" xfId="1261" xr:uid="{00000000-0005-0000-0000-0000620C0000}"/>
    <cellStyle name="6_NordNet_Flash 2005-11 (2)_Fixed line KPI s" xfId="4528" xr:uid="{00000000-0005-0000-0000-0000630C0000}"/>
    <cellStyle name="6_NordNet_Flash 2005-11 (2)_France financials" xfId="23370" xr:uid="{00000000-0005-0000-0000-0000640C0000}"/>
    <cellStyle name="6_NordNet_Flash 2005-11 (2)_France KPIs" xfId="1262" xr:uid="{00000000-0005-0000-0000-0000650C0000}"/>
    <cellStyle name="6_NordNet_Flash 2005-11 (2)_France KPIs 2" xfId="13661" xr:uid="{00000000-0005-0000-0000-0000660C0000}"/>
    <cellStyle name="6_NordNet_Flash 2005-11 (2)_France KPIs_1" xfId="4527" xr:uid="{00000000-0005-0000-0000-0000670C0000}"/>
    <cellStyle name="6_NordNet_Flash 2005-11 (2)_France KPIs_1 2" xfId="13986" xr:uid="{00000000-0005-0000-0000-0000680C0000}"/>
    <cellStyle name="6_NordNet_Flash 2005-11 (2)_France KPIs_2" xfId="11824" xr:uid="{00000000-0005-0000-0000-0000690C0000}"/>
    <cellStyle name="6_NordNet_Flash 2005-11 (2)_France KPIs_A&amp;ME KPIs" xfId="52996" xr:uid="{00000000-0005-0000-0000-00006A0C0000}"/>
    <cellStyle name="6_NordNet_Flash 2005-11 (2)_France KPIs_France KPIs" xfId="4529" xr:uid="{00000000-0005-0000-0000-00006B0C0000}"/>
    <cellStyle name="6_NordNet_Flash 2005-11 (2)_France KPIs_IC&amp;SS" xfId="17514" xr:uid="{00000000-0005-0000-0000-00006C0C0000}"/>
    <cellStyle name="6_NordNet_Flash 2005-11 (2)_France KPIs_Orange - Market France KPIs" xfId="54950" xr:uid="{00000000-0005-0000-0000-00006D0C0000}"/>
    <cellStyle name="6_NordNet_Flash 2005-11 (2)_France KPIs_Poland KPIs" xfId="8174" xr:uid="{00000000-0005-0000-0000-00006E0C0000}"/>
    <cellStyle name="6_NordNet_Flash 2005-11 (2)_France KPIs_RoW KPIs" xfId="8884" xr:uid="{00000000-0005-0000-0000-00006F0C0000}"/>
    <cellStyle name="6_NordNet_Flash 2005-11 (2)_France KPIs_Spain KPIs" xfId="6383" xr:uid="{00000000-0005-0000-0000-0000700C0000}"/>
    <cellStyle name="6_NordNet_Flash 2005-11 (2)_France KPIs_Telecoms - Operational KPIs" xfId="49556" xr:uid="{00000000-0005-0000-0000-0000710C0000}"/>
    <cellStyle name="6_NordNet_Flash 2005-11 (2)_Group - financial KPIs" xfId="21626" xr:uid="{00000000-0005-0000-0000-0000720C0000}"/>
    <cellStyle name="6_NordNet_Flash 2005-11 (2)_Group - operational KPIs" xfId="10073" xr:uid="{00000000-0005-0000-0000-0000730C0000}"/>
    <cellStyle name="6_NordNet_Flash 2005-11 (2)_Group - operational KPIs 2" xfId="17772" xr:uid="{00000000-0005-0000-0000-0000740C0000}"/>
    <cellStyle name="6_NordNet_Flash 2005-11 (2)_Group - operational KPIs_1" xfId="19889" xr:uid="{00000000-0005-0000-0000-0000750C0000}"/>
    <cellStyle name="6_NordNet_Flash 2005-11 (2)_H1 12 retraité (SOC)" xfId="17643" xr:uid="{00000000-0005-0000-0000-0000760C0000}"/>
    <cellStyle name="6_NordNet_Flash 2005-11 (2)_M2M+ MVNO" xfId="4530" xr:uid="{00000000-0005-0000-0000-0000770C0000}"/>
    <cellStyle name="6_NordNet_Flash 2005-11 (2)_ROW" xfId="26264" xr:uid="{00000000-0005-0000-0000-0000780C0000}"/>
    <cellStyle name="6_NordNet_Flash 2005-11 (2)_ROW_1" xfId="26265" xr:uid="{00000000-0005-0000-0000-0000790C0000}"/>
    <cellStyle name="6_NordNet_Flash 2005-11 (2)_ROW_1_Group" xfId="26266" xr:uid="{00000000-0005-0000-0000-00007A0C0000}"/>
    <cellStyle name="6_NordNet_Flash 2005-11 (2)_ROW_1_ROW ARPU" xfId="26267" xr:uid="{00000000-0005-0000-0000-00007B0C0000}"/>
    <cellStyle name="6_NordNet_Flash 2005-11 (2)_ROW_Group" xfId="26268" xr:uid="{00000000-0005-0000-0000-00007C0C0000}"/>
    <cellStyle name="6_NordNet_Flash 2005-11 (2)_ROW_ROW ARPU" xfId="26269" xr:uid="{00000000-0005-0000-0000-00007D0C0000}"/>
    <cellStyle name="6_NordNet_Flash 2005-11 (2)_Spain ARPU + AUPU" xfId="26270" xr:uid="{00000000-0005-0000-0000-00007E0C0000}"/>
    <cellStyle name="6_NordNet_Flash 2005-11 (2)_Spain ARPU + AUPU_Group" xfId="26271" xr:uid="{00000000-0005-0000-0000-00007F0C0000}"/>
    <cellStyle name="6_NordNet_Flash 2005-11 (2)_Spain ARPU + AUPU_ROW ARPU" xfId="26272" xr:uid="{00000000-0005-0000-0000-0000800C0000}"/>
    <cellStyle name="6_NordNet_Flash 2005-11 (2)_Spain KPIs" xfId="6382" xr:uid="{00000000-0005-0000-0000-0000810C0000}"/>
    <cellStyle name="6_NordNet_Flash 2005-11 (2)_Spain KPIs 2" xfId="15763" xr:uid="{00000000-0005-0000-0000-0000820C0000}"/>
    <cellStyle name="6_Operational KPI Book fixed" xfId="8885" xr:uid="{00000000-0005-0000-0000-0000830C0000}"/>
    <cellStyle name="6_P&amp;L producto SCE 0503" xfId="1263" xr:uid="{00000000-0005-0000-0000-0000840C0000}"/>
    <cellStyle name="6_P&amp;L producto SCE 0503_Fixed line KPI s" xfId="4532" xr:uid="{00000000-0005-0000-0000-0000850C0000}"/>
    <cellStyle name="6_P&amp;L producto SCE 0503_France KPIs" xfId="4531" xr:uid="{00000000-0005-0000-0000-0000860C0000}"/>
    <cellStyle name="6_P&amp;L producto SCE 0503_France KPIs 2" xfId="13987" xr:uid="{00000000-0005-0000-0000-0000870C0000}"/>
    <cellStyle name="6_P&amp;L producto SCE 0503_France KPIs_1" xfId="11825" xr:uid="{00000000-0005-0000-0000-0000880C0000}"/>
    <cellStyle name="6_P&amp;L producto SCE 0503_M2M+ MVNO" xfId="4533" xr:uid="{00000000-0005-0000-0000-0000890C0000}"/>
    <cellStyle name="6_P&amp;L producto SCE 0503_ROW" xfId="26273" xr:uid="{00000000-0005-0000-0000-00008A0C0000}"/>
    <cellStyle name="6_P&amp;L producto SCE 0503_ROW_Group" xfId="26274" xr:uid="{00000000-0005-0000-0000-00008B0C0000}"/>
    <cellStyle name="6_P&amp;L producto SCE 0503_ROW_ROW ARPU" xfId="26275" xr:uid="{00000000-0005-0000-0000-00008C0C0000}"/>
    <cellStyle name="6_P&amp;L producto SCE 0503_Spain KPIs" xfId="6384" xr:uid="{00000000-0005-0000-0000-00008D0C0000}"/>
    <cellStyle name="6_P&amp;L producto SCE 0503_Spain KPIs 2" xfId="15764" xr:uid="{00000000-0005-0000-0000-00008E0C0000}"/>
    <cellStyle name="6_PREV CPTE_EXPLOIT BUDGET 2006" xfId="1264" xr:uid="{00000000-0005-0000-0000-00008F0C0000}"/>
    <cellStyle name="6_PREV CPTE_EXPLOIT BUDGET 2006 DEF DEF" xfId="1265" xr:uid="{00000000-0005-0000-0000-0000900C0000}"/>
    <cellStyle name="6_PREV CPTE_EXPLOIT BUDGET 2006 DEF DEF_Fixed line KPI s" xfId="4536" xr:uid="{00000000-0005-0000-0000-0000910C0000}"/>
    <cellStyle name="6_PREV CPTE_EXPLOIT BUDGET 2006 DEF DEF_France financials" xfId="23372" xr:uid="{00000000-0005-0000-0000-0000920C0000}"/>
    <cellStyle name="6_PREV CPTE_EXPLOIT BUDGET 2006 DEF DEF_France KPIs" xfId="1266" xr:uid="{00000000-0005-0000-0000-0000930C0000}"/>
    <cellStyle name="6_PREV CPTE_EXPLOIT BUDGET 2006 DEF DEF_France KPIs 2" xfId="13662" xr:uid="{00000000-0005-0000-0000-0000940C0000}"/>
    <cellStyle name="6_PREV CPTE_EXPLOIT BUDGET 2006 DEF DEF_France KPIs_1" xfId="4535" xr:uid="{00000000-0005-0000-0000-0000950C0000}"/>
    <cellStyle name="6_PREV CPTE_EXPLOIT BUDGET 2006 DEF DEF_France KPIs_1 2" xfId="13989" xr:uid="{00000000-0005-0000-0000-0000960C0000}"/>
    <cellStyle name="6_PREV CPTE_EXPLOIT BUDGET 2006 DEF DEF_France KPIs_2" xfId="11827" xr:uid="{00000000-0005-0000-0000-0000970C0000}"/>
    <cellStyle name="6_PREV CPTE_EXPLOIT BUDGET 2006 DEF DEF_France KPIs_A&amp;ME KPIs" xfId="52997" xr:uid="{00000000-0005-0000-0000-0000980C0000}"/>
    <cellStyle name="6_PREV CPTE_EXPLOIT BUDGET 2006 DEF DEF_France KPIs_France KPIs" xfId="4537" xr:uid="{00000000-0005-0000-0000-0000990C0000}"/>
    <cellStyle name="6_PREV CPTE_EXPLOIT BUDGET 2006 DEF DEF_France KPIs_IC&amp;SS" xfId="15782" xr:uid="{00000000-0005-0000-0000-00009A0C0000}"/>
    <cellStyle name="6_PREV CPTE_EXPLOIT BUDGET 2006 DEF DEF_France KPIs_Orange - Market France KPIs" xfId="54951" xr:uid="{00000000-0005-0000-0000-00009B0C0000}"/>
    <cellStyle name="6_PREV CPTE_EXPLOIT BUDGET 2006 DEF DEF_France KPIs_Poland KPIs" xfId="8175" xr:uid="{00000000-0005-0000-0000-00009C0C0000}"/>
    <cellStyle name="6_PREV CPTE_EXPLOIT BUDGET 2006 DEF DEF_France KPIs_RoW KPIs" xfId="8886" xr:uid="{00000000-0005-0000-0000-00009D0C0000}"/>
    <cellStyle name="6_PREV CPTE_EXPLOIT BUDGET 2006 DEF DEF_France KPIs_Spain KPIs" xfId="6387" xr:uid="{00000000-0005-0000-0000-00009E0C0000}"/>
    <cellStyle name="6_PREV CPTE_EXPLOIT BUDGET 2006 DEF DEF_France KPIs_Telecoms - Operational KPIs" xfId="49557" xr:uid="{00000000-0005-0000-0000-00009F0C0000}"/>
    <cellStyle name="6_PREV CPTE_EXPLOIT BUDGET 2006 DEF DEF_Group - financial KPIs" xfId="21628" xr:uid="{00000000-0005-0000-0000-0000A00C0000}"/>
    <cellStyle name="6_PREV CPTE_EXPLOIT BUDGET 2006 DEF DEF_Group - operational KPIs" xfId="10075" xr:uid="{00000000-0005-0000-0000-0000A10C0000}"/>
    <cellStyle name="6_PREV CPTE_EXPLOIT BUDGET 2006 DEF DEF_Group - operational KPIs 2" xfId="17774" xr:uid="{00000000-0005-0000-0000-0000A20C0000}"/>
    <cellStyle name="6_PREV CPTE_EXPLOIT BUDGET 2006 DEF DEF_Group - operational KPIs_1" xfId="19891" xr:uid="{00000000-0005-0000-0000-0000A30C0000}"/>
    <cellStyle name="6_PREV CPTE_EXPLOIT BUDGET 2006 DEF DEF_H1 12 retraité (SOC)" xfId="14011" xr:uid="{00000000-0005-0000-0000-0000A40C0000}"/>
    <cellStyle name="6_PREV CPTE_EXPLOIT BUDGET 2006 DEF DEF_M2M+ MVNO" xfId="4538" xr:uid="{00000000-0005-0000-0000-0000A50C0000}"/>
    <cellStyle name="6_PREV CPTE_EXPLOIT BUDGET 2006 DEF DEF_ROW" xfId="26276" xr:uid="{00000000-0005-0000-0000-0000A60C0000}"/>
    <cellStyle name="6_PREV CPTE_EXPLOIT BUDGET 2006 DEF DEF_ROW_1" xfId="26277" xr:uid="{00000000-0005-0000-0000-0000A70C0000}"/>
    <cellStyle name="6_PREV CPTE_EXPLOIT BUDGET 2006 DEF DEF_ROW_1_Group" xfId="26278" xr:uid="{00000000-0005-0000-0000-0000A80C0000}"/>
    <cellStyle name="6_PREV CPTE_EXPLOIT BUDGET 2006 DEF DEF_ROW_1_ROW ARPU" xfId="26279" xr:uid="{00000000-0005-0000-0000-0000A90C0000}"/>
    <cellStyle name="6_PREV CPTE_EXPLOIT BUDGET 2006 DEF DEF_ROW_Group" xfId="26280" xr:uid="{00000000-0005-0000-0000-0000AA0C0000}"/>
    <cellStyle name="6_PREV CPTE_EXPLOIT BUDGET 2006 DEF DEF_ROW_ROW ARPU" xfId="26281" xr:uid="{00000000-0005-0000-0000-0000AB0C0000}"/>
    <cellStyle name="6_PREV CPTE_EXPLOIT BUDGET 2006 DEF DEF_Spain ARPU + AUPU" xfId="26282" xr:uid="{00000000-0005-0000-0000-0000AC0C0000}"/>
    <cellStyle name="6_PREV CPTE_EXPLOIT BUDGET 2006 DEF DEF_Spain ARPU + AUPU_Group" xfId="26283" xr:uid="{00000000-0005-0000-0000-0000AD0C0000}"/>
    <cellStyle name="6_PREV CPTE_EXPLOIT BUDGET 2006 DEF DEF_Spain ARPU + AUPU_ROW ARPU" xfId="26284" xr:uid="{00000000-0005-0000-0000-0000AE0C0000}"/>
    <cellStyle name="6_PREV CPTE_EXPLOIT BUDGET 2006 DEF DEF_Spain KPIs" xfId="6386" xr:uid="{00000000-0005-0000-0000-0000AF0C0000}"/>
    <cellStyle name="6_PREV CPTE_EXPLOIT BUDGET 2006 DEF DEF_Spain KPIs 2" xfId="15766" xr:uid="{00000000-0005-0000-0000-0000B00C0000}"/>
    <cellStyle name="6_PREV CPTE_EXPLOIT BUDGET 2006_Fixed line KPI s" xfId="4539" xr:uid="{00000000-0005-0000-0000-0000B10C0000}"/>
    <cellStyle name="6_PREV CPTE_EXPLOIT BUDGET 2006_France financials" xfId="23371" xr:uid="{00000000-0005-0000-0000-0000B20C0000}"/>
    <cellStyle name="6_PREV CPTE_EXPLOIT BUDGET 2006_France KPIs" xfId="1267" xr:uid="{00000000-0005-0000-0000-0000B30C0000}"/>
    <cellStyle name="6_PREV CPTE_EXPLOIT BUDGET 2006_France KPIs 2" xfId="13663" xr:uid="{00000000-0005-0000-0000-0000B40C0000}"/>
    <cellStyle name="6_PREV CPTE_EXPLOIT BUDGET 2006_France KPIs_1" xfId="4534" xr:uid="{00000000-0005-0000-0000-0000B50C0000}"/>
    <cellStyle name="6_PREV CPTE_EXPLOIT BUDGET 2006_France KPIs_1 2" xfId="13988" xr:uid="{00000000-0005-0000-0000-0000B60C0000}"/>
    <cellStyle name="6_PREV CPTE_EXPLOIT BUDGET 2006_France KPIs_2" xfId="11826" xr:uid="{00000000-0005-0000-0000-0000B70C0000}"/>
    <cellStyle name="6_PREV CPTE_EXPLOIT BUDGET 2006_France KPIs_A&amp;ME KPIs" xfId="52998" xr:uid="{00000000-0005-0000-0000-0000B80C0000}"/>
    <cellStyle name="6_PREV CPTE_EXPLOIT BUDGET 2006_France KPIs_France KPIs" xfId="4540" xr:uid="{00000000-0005-0000-0000-0000B90C0000}"/>
    <cellStyle name="6_PREV CPTE_EXPLOIT BUDGET 2006_France KPIs_IC&amp;SS" xfId="13719" xr:uid="{00000000-0005-0000-0000-0000BA0C0000}"/>
    <cellStyle name="6_PREV CPTE_EXPLOIT BUDGET 2006_France KPIs_Orange - Market France KPIs" xfId="54952" xr:uid="{00000000-0005-0000-0000-0000BB0C0000}"/>
    <cellStyle name="6_PREV CPTE_EXPLOIT BUDGET 2006_France KPIs_Poland KPIs" xfId="8176" xr:uid="{00000000-0005-0000-0000-0000BC0C0000}"/>
    <cellStyle name="6_PREV CPTE_EXPLOIT BUDGET 2006_France KPIs_RoW KPIs" xfId="8887" xr:uid="{00000000-0005-0000-0000-0000BD0C0000}"/>
    <cellStyle name="6_PREV CPTE_EXPLOIT BUDGET 2006_France KPIs_Spain KPIs" xfId="6388" xr:uid="{00000000-0005-0000-0000-0000BE0C0000}"/>
    <cellStyle name="6_PREV CPTE_EXPLOIT BUDGET 2006_France KPIs_Telecoms - Operational KPIs" xfId="49558" xr:uid="{00000000-0005-0000-0000-0000BF0C0000}"/>
    <cellStyle name="6_PREV CPTE_EXPLOIT BUDGET 2006_Group - financial KPIs" xfId="21627" xr:uid="{00000000-0005-0000-0000-0000C00C0000}"/>
    <cellStyle name="6_PREV CPTE_EXPLOIT BUDGET 2006_Group - operational KPIs" xfId="10074" xr:uid="{00000000-0005-0000-0000-0000C10C0000}"/>
    <cellStyle name="6_PREV CPTE_EXPLOIT BUDGET 2006_Group - operational KPIs 2" xfId="17773" xr:uid="{00000000-0005-0000-0000-0000C20C0000}"/>
    <cellStyle name="6_PREV CPTE_EXPLOIT BUDGET 2006_Group - operational KPIs_1" xfId="19890" xr:uid="{00000000-0005-0000-0000-0000C30C0000}"/>
    <cellStyle name="6_PREV CPTE_EXPLOIT BUDGET 2006_H1 12 retraité (SOC)" xfId="14013" xr:uid="{00000000-0005-0000-0000-0000C40C0000}"/>
    <cellStyle name="6_PREV CPTE_EXPLOIT BUDGET 2006_M2M+ MVNO" xfId="4541" xr:uid="{00000000-0005-0000-0000-0000C50C0000}"/>
    <cellStyle name="6_PREV CPTE_EXPLOIT BUDGET 2006_ROW" xfId="26285" xr:uid="{00000000-0005-0000-0000-0000C60C0000}"/>
    <cellStyle name="6_PREV CPTE_EXPLOIT BUDGET 2006_ROW_1" xfId="26286" xr:uid="{00000000-0005-0000-0000-0000C70C0000}"/>
    <cellStyle name="6_PREV CPTE_EXPLOIT BUDGET 2006_ROW_1_Group" xfId="26287" xr:uid="{00000000-0005-0000-0000-0000C80C0000}"/>
    <cellStyle name="6_PREV CPTE_EXPLOIT BUDGET 2006_ROW_1_ROW ARPU" xfId="26288" xr:uid="{00000000-0005-0000-0000-0000C90C0000}"/>
    <cellStyle name="6_PREV CPTE_EXPLOIT BUDGET 2006_ROW_Group" xfId="26289" xr:uid="{00000000-0005-0000-0000-0000CA0C0000}"/>
    <cellStyle name="6_PREV CPTE_EXPLOIT BUDGET 2006_ROW_ROW ARPU" xfId="26290" xr:uid="{00000000-0005-0000-0000-0000CB0C0000}"/>
    <cellStyle name="6_PREV CPTE_EXPLOIT BUDGET 2006_Spain ARPU + AUPU" xfId="26291" xr:uid="{00000000-0005-0000-0000-0000CC0C0000}"/>
    <cellStyle name="6_PREV CPTE_EXPLOIT BUDGET 2006_Spain ARPU + AUPU_Group" xfId="26292" xr:uid="{00000000-0005-0000-0000-0000CD0C0000}"/>
    <cellStyle name="6_PREV CPTE_EXPLOIT BUDGET 2006_Spain ARPU + AUPU_ROW ARPU" xfId="26293" xr:uid="{00000000-0005-0000-0000-0000CE0C0000}"/>
    <cellStyle name="6_PREV CPTE_EXPLOIT BUDGET 2006_Spain KPIs" xfId="6385" xr:uid="{00000000-0005-0000-0000-0000CF0C0000}"/>
    <cellStyle name="6_PREV CPTE_EXPLOIT BUDGET 2006_Spain KPIs 2" xfId="15765" xr:uid="{00000000-0005-0000-0000-0000D00C0000}"/>
    <cellStyle name="6_PREV CPTE_EXPLOIT PFA 2006.04 V4 A" xfId="1268" xr:uid="{00000000-0005-0000-0000-0000D10C0000}"/>
    <cellStyle name="6_PREV CPTE_EXPLOIT PFA 2006.04 V4 A_Fixed line KPI s" xfId="4543" xr:uid="{00000000-0005-0000-0000-0000D20C0000}"/>
    <cellStyle name="6_PREV CPTE_EXPLOIT PFA 2006.04 V4 A_France financials" xfId="23373" xr:uid="{00000000-0005-0000-0000-0000D30C0000}"/>
    <cellStyle name="6_PREV CPTE_EXPLOIT PFA 2006.04 V4 A_France KPIs" xfId="1269" xr:uid="{00000000-0005-0000-0000-0000D40C0000}"/>
    <cellStyle name="6_PREV CPTE_EXPLOIT PFA 2006.04 V4 A_France KPIs 2" xfId="13664" xr:uid="{00000000-0005-0000-0000-0000D50C0000}"/>
    <cellStyle name="6_PREV CPTE_EXPLOIT PFA 2006.04 V4 A_France KPIs_1" xfId="4542" xr:uid="{00000000-0005-0000-0000-0000D60C0000}"/>
    <cellStyle name="6_PREV CPTE_EXPLOIT PFA 2006.04 V4 A_France KPIs_1 2" xfId="13990" xr:uid="{00000000-0005-0000-0000-0000D70C0000}"/>
    <cellStyle name="6_PREV CPTE_EXPLOIT PFA 2006.04 V4 A_France KPIs_2" xfId="11828" xr:uid="{00000000-0005-0000-0000-0000D80C0000}"/>
    <cellStyle name="6_PREV CPTE_EXPLOIT PFA 2006.04 V4 A_France KPIs_A&amp;ME KPIs" xfId="52999" xr:uid="{00000000-0005-0000-0000-0000D90C0000}"/>
    <cellStyle name="6_PREV CPTE_EXPLOIT PFA 2006.04 V4 A_France KPIs_France KPIs" xfId="4544" xr:uid="{00000000-0005-0000-0000-0000DA0C0000}"/>
    <cellStyle name="6_PREV CPTE_EXPLOIT PFA 2006.04 V4 A_France KPIs_IC&amp;SS" xfId="17515" xr:uid="{00000000-0005-0000-0000-0000DB0C0000}"/>
    <cellStyle name="6_PREV CPTE_EXPLOIT PFA 2006.04 V4 A_France KPIs_Orange - Market France KPIs" xfId="54953" xr:uid="{00000000-0005-0000-0000-0000DC0C0000}"/>
    <cellStyle name="6_PREV CPTE_EXPLOIT PFA 2006.04 V4 A_France KPIs_Poland KPIs" xfId="8177" xr:uid="{00000000-0005-0000-0000-0000DD0C0000}"/>
    <cellStyle name="6_PREV CPTE_EXPLOIT PFA 2006.04 V4 A_France KPIs_RoW KPIs" xfId="8888" xr:uid="{00000000-0005-0000-0000-0000DE0C0000}"/>
    <cellStyle name="6_PREV CPTE_EXPLOIT PFA 2006.04 V4 A_France KPIs_Spain KPIs" xfId="6390" xr:uid="{00000000-0005-0000-0000-0000DF0C0000}"/>
    <cellStyle name="6_PREV CPTE_EXPLOIT PFA 2006.04 V4 A_France KPIs_Telecoms - Operational KPIs" xfId="49559" xr:uid="{00000000-0005-0000-0000-0000E00C0000}"/>
    <cellStyle name="6_PREV CPTE_EXPLOIT PFA 2006.04 V4 A_Group - financial KPIs" xfId="21629" xr:uid="{00000000-0005-0000-0000-0000E10C0000}"/>
    <cellStyle name="6_PREV CPTE_EXPLOIT PFA 2006.04 V4 A_Group - operational KPIs" xfId="10076" xr:uid="{00000000-0005-0000-0000-0000E20C0000}"/>
    <cellStyle name="6_PREV CPTE_EXPLOIT PFA 2006.04 V4 A_Group - operational KPIs 2" xfId="17775" xr:uid="{00000000-0005-0000-0000-0000E30C0000}"/>
    <cellStyle name="6_PREV CPTE_EXPLOIT PFA 2006.04 V4 A_Group - operational KPIs_1" xfId="19892" xr:uid="{00000000-0005-0000-0000-0000E40C0000}"/>
    <cellStyle name="6_PREV CPTE_EXPLOIT PFA 2006.04 V4 A_H1 12 retraité (SOC)" xfId="17644" xr:uid="{00000000-0005-0000-0000-0000E50C0000}"/>
    <cellStyle name="6_PREV CPTE_EXPLOIT PFA 2006.04 V4 A_M2M+ MVNO" xfId="4545" xr:uid="{00000000-0005-0000-0000-0000E60C0000}"/>
    <cellStyle name="6_PREV CPTE_EXPLOIT PFA 2006.04 V4 A_ROW" xfId="26294" xr:uid="{00000000-0005-0000-0000-0000E70C0000}"/>
    <cellStyle name="6_PREV CPTE_EXPLOIT PFA 2006.04 V4 A_ROW_1" xfId="26295" xr:uid="{00000000-0005-0000-0000-0000E80C0000}"/>
    <cellStyle name="6_PREV CPTE_EXPLOIT PFA 2006.04 V4 A_ROW_1_Group" xfId="26296" xr:uid="{00000000-0005-0000-0000-0000E90C0000}"/>
    <cellStyle name="6_PREV CPTE_EXPLOIT PFA 2006.04 V4 A_ROW_1_ROW ARPU" xfId="26297" xr:uid="{00000000-0005-0000-0000-0000EA0C0000}"/>
    <cellStyle name="6_PREV CPTE_EXPLOIT PFA 2006.04 V4 A_ROW_Group" xfId="26298" xr:uid="{00000000-0005-0000-0000-0000EB0C0000}"/>
    <cellStyle name="6_PREV CPTE_EXPLOIT PFA 2006.04 V4 A_ROW_ROW ARPU" xfId="26299" xr:uid="{00000000-0005-0000-0000-0000EC0C0000}"/>
    <cellStyle name="6_PREV CPTE_EXPLOIT PFA 2006.04 V4 A_Spain ARPU + AUPU" xfId="26300" xr:uid="{00000000-0005-0000-0000-0000ED0C0000}"/>
    <cellStyle name="6_PREV CPTE_EXPLOIT PFA 2006.04 V4 A_Spain ARPU + AUPU_Group" xfId="26301" xr:uid="{00000000-0005-0000-0000-0000EE0C0000}"/>
    <cellStyle name="6_PREV CPTE_EXPLOIT PFA 2006.04 V4 A_Spain ARPU + AUPU_ROW ARPU" xfId="26302" xr:uid="{00000000-0005-0000-0000-0000EF0C0000}"/>
    <cellStyle name="6_PREV CPTE_EXPLOIT PFA 2006.04 V4 A_Spain KPIs" xfId="6389" xr:uid="{00000000-0005-0000-0000-0000F00C0000}"/>
    <cellStyle name="6_PREV CPTE_EXPLOIT PFA 2006.04 V4 A_Spain KPIs 2" xfId="15767" xr:uid="{00000000-0005-0000-0000-0000F10C0000}"/>
    <cellStyle name="6_PREV CPTE_EXPLOIT PFA 2006.04 VDEF" xfId="1270" xr:uid="{00000000-0005-0000-0000-0000F20C0000}"/>
    <cellStyle name="6_PREV CPTE_EXPLOIT PFA 2006.04 VDEF_Fixed line KPI s" xfId="4547" xr:uid="{00000000-0005-0000-0000-0000F30C0000}"/>
    <cellStyle name="6_PREV CPTE_EXPLOIT PFA 2006.04 VDEF_France financials" xfId="23374" xr:uid="{00000000-0005-0000-0000-0000F40C0000}"/>
    <cellStyle name="6_PREV CPTE_EXPLOIT PFA 2006.04 VDEF_France KPIs" xfId="1271" xr:uid="{00000000-0005-0000-0000-0000F50C0000}"/>
    <cellStyle name="6_PREV CPTE_EXPLOIT PFA 2006.04 VDEF_France KPIs 2" xfId="13665" xr:uid="{00000000-0005-0000-0000-0000F60C0000}"/>
    <cellStyle name="6_PREV CPTE_EXPLOIT PFA 2006.04 VDEF_France KPIs_1" xfId="4546" xr:uid="{00000000-0005-0000-0000-0000F70C0000}"/>
    <cellStyle name="6_PREV CPTE_EXPLOIT PFA 2006.04 VDEF_France KPIs_1 2" xfId="13991" xr:uid="{00000000-0005-0000-0000-0000F80C0000}"/>
    <cellStyle name="6_PREV CPTE_EXPLOIT PFA 2006.04 VDEF_France KPIs_2" xfId="11829" xr:uid="{00000000-0005-0000-0000-0000F90C0000}"/>
    <cellStyle name="6_PREV CPTE_EXPLOIT PFA 2006.04 VDEF_France KPIs_A&amp;ME KPIs" xfId="53000" xr:uid="{00000000-0005-0000-0000-0000FA0C0000}"/>
    <cellStyle name="6_PREV CPTE_EXPLOIT PFA 2006.04 VDEF_France KPIs_France KPIs" xfId="4548" xr:uid="{00000000-0005-0000-0000-0000FB0C0000}"/>
    <cellStyle name="6_PREV CPTE_EXPLOIT PFA 2006.04 VDEF_France KPIs_IC&amp;SS" xfId="15784" xr:uid="{00000000-0005-0000-0000-0000FC0C0000}"/>
    <cellStyle name="6_PREV CPTE_EXPLOIT PFA 2006.04 VDEF_France KPIs_Orange - Market France KPIs" xfId="54954" xr:uid="{00000000-0005-0000-0000-0000FD0C0000}"/>
    <cellStyle name="6_PREV CPTE_EXPLOIT PFA 2006.04 VDEF_France KPIs_Poland KPIs" xfId="8178" xr:uid="{00000000-0005-0000-0000-0000FE0C0000}"/>
    <cellStyle name="6_PREV CPTE_EXPLOIT PFA 2006.04 VDEF_France KPIs_RoW KPIs" xfId="8889" xr:uid="{00000000-0005-0000-0000-0000FF0C0000}"/>
    <cellStyle name="6_PREV CPTE_EXPLOIT PFA 2006.04 VDEF_France KPIs_Spain KPIs" xfId="6392" xr:uid="{00000000-0005-0000-0000-0000000D0000}"/>
    <cellStyle name="6_PREV CPTE_EXPLOIT PFA 2006.04 VDEF_France KPIs_Telecoms - Operational KPIs" xfId="49560" xr:uid="{00000000-0005-0000-0000-0000010D0000}"/>
    <cellStyle name="6_PREV CPTE_EXPLOIT PFA 2006.04 VDEF_Group - financial KPIs" xfId="21630" xr:uid="{00000000-0005-0000-0000-0000020D0000}"/>
    <cellStyle name="6_PREV CPTE_EXPLOIT PFA 2006.04 VDEF_Group - operational KPIs" xfId="10077" xr:uid="{00000000-0005-0000-0000-0000030D0000}"/>
    <cellStyle name="6_PREV CPTE_EXPLOIT PFA 2006.04 VDEF_Group - operational KPIs 2" xfId="17776" xr:uid="{00000000-0005-0000-0000-0000040D0000}"/>
    <cellStyle name="6_PREV CPTE_EXPLOIT PFA 2006.04 VDEF_Group - operational KPIs_1" xfId="19893" xr:uid="{00000000-0005-0000-0000-0000050D0000}"/>
    <cellStyle name="6_PREV CPTE_EXPLOIT PFA 2006.04 VDEF_H1 12 retraité (SOC)" xfId="13909" xr:uid="{00000000-0005-0000-0000-0000060D0000}"/>
    <cellStyle name="6_PREV CPTE_EXPLOIT PFA 2006.04 VDEF_M2M+ MVNO" xfId="4549" xr:uid="{00000000-0005-0000-0000-0000070D0000}"/>
    <cellStyle name="6_PREV CPTE_EXPLOIT PFA 2006.04 VDEF_ROW" xfId="26303" xr:uid="{00000000-0005-0000-0000-0000080D0000}"/>
    <cellStyle name="6_PREV CPTE_EXPLOIT PFA 2006.04 VDEF_ROW_1" xfId="26304" xr:uid="{00000000-0005-0000-0000-0000090D0000}"/>
    <cellStyle name="6_PREV CPTE_EXPLOIT PFA 2006.04 VDEF_ROW_1_Group" xfId="26305" xr:uid="{00000000-0005-0000-0000-00000A0D0000}"/>
    <cellStyle name="6_PREV CPTE_EXPLOIT PFA 2006.04 VDEF_ROW_1_ROW ARPU" xfId="26306" xr:uid="{00000000-0005-0000-0000-00000B0D0000}"/>
    <cellStyle name="6_PREV CPTE_EXPLOIT PFA 2006.04 VDEF_ROW_Group" xfId="26307" xr:uid="{00000000-0005-0000-0000-00000C0D0000}"/>
    <cellStyle name="6_PREV CPTE_EXPLOIT PFA 2006.04 VDEF_ROW_ROW ARPU" xfId="26308" xr:uid="{00000000-0005-0000-0000-00000D0D0000}"/>
    <cellStyle name="6_PREV CPTE_EXPLOIT PFA 2006.04 VDEF_Spain ARPU + AUPU" xfId="26309" xr:uid="{00000000-0005-0000-0000-00000E0D0000}"/>
    <cellStyle name="6_PREV CPTE_EXPLOIT PFA 2006.04 VDEF_Spain ARPU + AUPU_Group" xfId="26310" xr:uid="{00000000-0005-0000-0000-00000F0D0000}"/>
    <cellStyle name="6_PREV CPTE_EXPLOIT PFA 2006.04 VDEF_Spain ARPU + AUPU_ROW ARPU" xfId="26311" xr:uid="{00000000-0005-0000-0000-0000100D0000}"/>
    <cellStyle name="6_PREV CPTE_EXPLOIT PFA 2006.04 VDEF_Spain KPIs" xfId="6391" xr:uid="{00000000-0005-0000-0000-0000110D0000}"/>
    <cellStyle name="6_PREV CPTE_EXPLOIT PFA 2006.04 VDEF_Spain KPIs 2" xfId="15768" xr:uid="{00000000-0005-0000-0000-0000120D0000}"/>
    <cellStyle name="6_RECAP MENS" xfId="1272" xr:uid="{00000000-0005-0000-0000-0000130D0000}"/>
    <cellStyle name="6_RECAP MENS_EE" xfId="26312" xr:uid="{00000000-0005-0000-0000-0000140D0000}"/>
    <cellStyle name="6_RECAP MENS_EE_Group" xfId="26313" xr:uid="{00000000-0005-0000-0000-0000150D0000}"/>
    <cellStyle name="6_RECAP MENS_EE_ROW ARPU" xfId="26314" xr:uid="{00000000-0005-0000-0000-0000160D0000}"/>
    <cellStyle name="6_RECAP MENS_France KPIs" xfId="1273" xr:uid="{00000000-0005-0000-0000-0000170D0000}"/>
    <cellStyle name="6_RECAP MENS_France KPIs 2" xfId="13666" xr:uid="{00000000-0005-0000-0000-0000180D0000}"/>
    <cellStyle name="6_RECAP MENS_France KPIs_A&amp;ME KPIs" xfId="53001" xr:uid="{00000000-0005-0000-0000-0000190D0000}"/>
    <cellStyle name="6_RECAP MENS_France KPIs_France KPIs" xfId="4550" xr:uid="{00000000-0005-0000-0000-00001A0D0000}"/>
    <cellStyle name="6_RECAP MENS_France KPIs_IC&amp;SS" xfId="17558" xr:uid="{00000000-0005-0000-0000-00001B0D0000}"/>
    <cellStyle name="6_RECAP MENS_France KPIs_Orange - Market France KPIs" xfId="54955" xr:uid="{00000000-0005-0000-0000-00001C0D0000}"/>
    <cellStyle name="6_RECAP MENS_France KPIs_Poland KPIs" xfId="8179" xr:uid="{00000000-0005-0000-0000-00001D0D0000}"/>
    <cellStyle name="6_RECAP MENS_France KPIs_RoW KPIs" xfId="8890" xr:uid="{00000000-0005-0000-0000-00001E0D0000}"/>
    <cellStyle name="6_RECAP MENS_France KPIs_Spain KPIs" xfId="6393" xr:uid="{00000000-0005-0000-0000-00001F0D0000}"/>
    <cellStyle name="6_RECAP MENS_France KPIs_Telecoms - Operational KPIs" xfId="49561" xr:uid="{00000000-0005-0000-0000-0000200D0000}"/>
    <cellStyle name="6_RECAP MENS_GoldmanSachs" xfId="1274" xr:uid="{00000000-0005-0000-0000-0000210D0000}"/>
    <cellStyle name="6_RECAP MENS_Group - operational KPIs" xfId="10078" xr:uid="{00000000-0005-0000-0000-0000220D0000}"/>
    <cellStyle name="6_RECAP MENS_Group - operational KPIs 2" xfId="17777" xr:uid="{00000000-0005-0000-0000-0000230D0000}"/>
    <cellStyle name="6_RECAP MENS_Group - operational KPIs_1" xfId="19894" xr:uid="{00000000-0005-0000-0000-0000240D0000}"/>
    <cellStyle name="6_RECAP MENS_Group (VALEUR)" xfId="54956" xr:uid="{00000000-0005-0000-0000-0000250D0000}"/>
    <cellStyle name="6_RECAP MENS_Operational KPI Book fixed" xfId="8891" xr:uid="{00000000-0005-0000-0000-0000260D0000}"/>
    <cellStyle name="6_RECAP MENS_ROW" xfId="26315" xr:uid="{00000000-0005-0000-0000-0000270D0000}"/>
    <cellStyle name="6_RECAP MENS_ROW_Group" xfId="26316" xr:uid="{00000000-0005-0000-0000-0000280D0000}"/>
    <cellStyle name="6_RECAP MENS_ROW_ROW ARPU" xfId="26317" xr:uid="{00000000-0005-0000-0000-0000290D0000}"/>
    <cellStyle name="6_Réel 07" xfId="1275" xr:uid="{00000000-0005-0000-0000-00002A0D0000}"/>
    <cellStyle name="6_Réel 07_Fixed line KPI s" xfId="4552" xr:uid="{00000000-0005-0000-0000-00002B0D0000}"/>
    <cellStyle name="6_Réel 07_France financials" xfId="23375" xr:uid="{00000000-0005-0000-0000-00002C0D0000}"/>
    <cellStyle name="6_Réel 07_France KPIs" xfId="1276" xr:uid="{00000000-0005-0000-0000-00002D0D0000}"/>
    <cellStyle name="6_Réel 07_France KPIs 2" xfId="13667" xr:uid="{00000000-0005-0000-0000-00002E0D0000}"/>
    <cellStyle name="6_Réel 07_France KPIs_1" xfId="4551" xr:uid="{00000000-0005-0000-0000-00002F0D0000}"/>
    <cellStyle name="6_Réel 07_France KPIs_1 2" xfId="13992" xr:uid="{00000000-0005-0000-0000-0000300D0000}"/>
    <cellStyle name="6_Réel 07_France KPIs_2" xfId="11830" xr:uid="{00000000-0005-0000-0000-0000310D0000}"/>
    <cellStyle name="6_Réel 07_France KPIs_A&amp;ME KPIs" xfId="53002" xr:uid="{00000000-0005-0000-0000-0000320D0000}"/>
    <cellStyle name="6_Réel 07_France KPIs_France KPIs" xfId="4553" xr:uid="{00000000-0005-0000-0000-0000330D0000}"/>
    <cellStyle name="6_Réel 07_France KPIs_IC&amp;SS" xfId="17691" xr:uid="{00000000-0005-0000-0000-0000340D0000}"/>
    <cellStyle name="6_Réel 07_France KPIs_Orange - Market France KPIs" xfId="54957" xr:uid="{00000000-0005-0000-0000-0000350D0000}"/>
    <cellStyle name="6_Réel 07_France KPIs_Poland KPIs" xfId="8180" xr:uid="{00000000-0005-0000-0000-0000360D0000}"/>
    <cellStyle name="6_Réel 07_France KPIs_RoW KPIs" xfId="8892" xr:uid="{00000000-0005-0000-0000-0000370D0000}"/>
    <cellStyle name="6_Réel 07_France KPIs_Spain KPIs" xfId="6395" xr:uid="{00000000-0005-0000-0000-0000380D0000}"/>
    <cellStyle name="6_Réel 07_France KPIs_Telecoms - Operational KPIs" xfId="49562" xr:uid="{00000000-0005-0000-0000-0000390D0000}"/>
    <cellStyle name="6_Réel 07_Group - financial KPIs" xfId="21631" xr:uid="{00000000-0005-0000-0000-00003A0D0000}"/>
    <cellStyle name="6_Réel 07_Group - operational KPIs" xfId="10079" xr:uid="{00000000-0005-0000-0000-00003B0D0000}"/>
    <cellStyle name="6_Réel 07_Group - operational KPIs 2" xfId="17778" xr:uid="{00000000-0005-0000-0000-00003C0D0000}"/>
    <cellStyle name="6_Réel 07_Group - operational KPIs_1" xfId="19895" xr:uid="{00000000-0005-0000-0000-00003D0D0000}"/>
    <cellStyle name="6_Réel 07_H1 12 retraité (SOC)" xfId="14014" xr:uid="{00000000-0005-0000-0000-00003E0D0000}"/>
    <cellStyle name="6_Réel 07_M2M+ MVNO" xfId="4554" xr:uid="{00000000-0005-0000-0000-00003F0D0000}"/>
    <cellStyle name="6_Réel 07_ROW" xfId="26318" xr:uid="{00000000-0005-0000-0000-0000400D0000}"/>
    <cellStyle name="6_Réel 07_ROW_1" xfId="26319" xr:uid="{00000000-0005-0000-0000-0000410D0000}"/>
    <cellStyle name="6_Réel 07_ROW_1_Group" xfId="26320" xr:uid="{00000000-0005-0000-0000-0000420D0000}"/>
    <cellStyle name="6_Réel 07_ROW_1_ROW ARPU" xfId="26321" xr:uid="{00000000-0005-0000-0000-0000430D0000}"/>
    <cellStyle name="6_Réel 07_ROW_Group" xfId="26322" xr:uid="{00000000-0005-0000-0000-0000440D0000}"/>
    <cellStyle name="6_Réel 07_ROW_ROW ARPU" xfId="26323" xr:uid="{00000000-0005-0000-0000-0000450D0000}"/>
    <cellStyle name="6_Réel 07_Spain ARPU + AUPU" xfId="26324" xr:uid="{00000000-0005-0000-0000-0000460D0000}"/>
    <cellStyle name="6_Réel 07_Spain ARPU + AUPU_Group" xfId="26325" xr:uid="{00000000-0005-0000-0000-0000470D0000}"/>
    <cellStyle name="6_Réel 07_Spain ARPU + AUPU_ROW ARPU" xfId="26326" xr:uid="{00000000-0005-0000-0000-0000480D0000}"/>
    <cellStyle name="6_Réel 07_Spain KPIs" xfId="6394" xr:uid="{00000000-0005-0000-0000-0000490D0000}"/>
    <cellStyle name="6_Réel 07_Spain KPIs 2" xfId="15769" xr:uid="{00000000-0005-0000-0000-00004A0D0000}"/>
    <cellStyle name="6_Reporting Valeur_Mobile_2010_10" xfId="26327" xr:uid="{00000000-0005-0000-0000-00004B0D0000}"/>
    <cellStyle name="6_Reporting Valeur_Mobile_2010_10_Group" xfId="26328" xr:uid="{00000000-0005-0000-0000-00004C0D0000}"/>
    <cellStyle name="6_Reporting Valeur_Mobile_2010_10_ROW ARPU" xfId="26329" xr:uid="{00000000-0005-0000-0000-00004D0D0000}"/>
    <cellStyle name="6_ROW" xfId="26330" xr:uid="{00000000-0005-0000-0000-00004E0D0000}"/>
    <cellStyle name="6_ROW_Group" xfId="26331" xr:uid="{00000000-0005-0000-0000-00004F0D0000}"/>
    <cellStyle name="6_ROW_ROW ARPU" xfId="26332" xr:uid="{00000000-0005-0000-0000-0000500D0000}"/>
    <cellStyle name="60 % - Accent1" xfId="1277" builtinId="32" customBuiltin="1"/>
    <cellStyle name="60 % - Accent1 2" xfId="26333" xr:uid="{00000000-0005-0000-0000-0000520D0000}"/>
    <cellStyle name="60 % - Accent2" xfId="1278" builtinId="36" customBuiltin="1"/>
    <cellStyle name="60 % - Accent2 2" xfId="26334" xr:uid="{00000000-0005-0000-0000-0000540D0000}"/>
    <cellStyle name="60 % - Accent3" xfId="1279" builtinId="40" customBuiltin="1"/>
    <cellStyle name="60 % - Accent3 2" xfId="26335" xr:uid="{00000000-0005-0000-0000-0000560D0000}"/>
    <cellStyle name="60 % - Accent4" xfId="1280" builtinId="44" customBuiltin="1"/>
    <cellStyle name="60 % - Accent4 2" xfId="26336" xr:uid="{00000000-0005-0000-0000-0000580D0000}"/>
    <cellStyle name="60 % - Accent5" xfId="1281" builtinId="48" customBuiltin="1"/>
    <cellStyle name="60 % - Accent5 2" xfId="26337" xr:uid="{00000000-0005-0000-0000-00005A0D0000}"/>
    <cellStyle name="60 % - Accent6" xfId="1282" builtinId="52" customBuiltin="1"/>
    <cellStyle name="60 % - Accent6 2" xfId="26338" xr:uid="{00000000-0005-0000-0000-00005C0D0000}"/>
    <cellStyle name="60% - Accent1" xfId="4555" xr:uid="{00000000-0005-0000-0000-00005D0D0000}"/>
    <cellStyle name="60% - Accent2" xfId="4556" xr:uid="{00000000-0005-0000-0000-00005E0D0000}"/>
    <cellStyle name="60% - Accent3" xfId="4557" xr:uid="{00000000-0005-0000-0000-00005F0D0000}"/>
    <cellStyle name="60% - Accent4" xfId="4558" xr:uid="{00000000-0005-0000-0000-0000600D0000}"/>
    <cellStyle name="60% - Accent5" xfId="4559" xr:uid="{00000000-0005-0000-0000-0000610D0000}"/>
    <cellStyle name="60% - Accent6" xfId="4560" xr:uid="{00000000-0005-0000-0000-0000620D0000}"/>
    <cellStyle name="60% - akcent 1" xfId="54958" xr:uid="{00000000-0005-0000-0000-0000630D0000}"/>
    <cellStyle name="60% - akcent 2" xfId="54959" xr:uid="{00000000-0005-0000-0000-0000640D0000}"/>
    <cellStyle name="60% - akcent 3" xfId="54960" xr:uid="{00000000-0005-0000-0000-0000650D0000}"/>
    <cellStyle name="60% - akcent 4" xfId="54961" xr:uid="{00000000-0005-0000-0000-0000660D0000}"/>
    <cellStyle name="60% - akcent 5" xfId="54962" xr:uid="{00000000-0005-0000-0000-0000670D0000}"/>
    <cellStyle name="60% - akcent 6" xfId="54963" xr:uid="{00000000-0005-0000-0000-0000680D0000}"/>
    <cellStyle name="60% - Akzent1" xfId="26339" xr:uid="{00000000-0005-0000-0000-0000690D0000}"/>
    <cellStyle name="60% - Akzent2" xfId="26340" xr:uid="{00000000-0005-0000-0000-00006A0D0000}"/>
    <cellStyle name="60% - Akzent3" xfId="26341" xr:uid="{00000000-0005-0000-0000-00006B0D0000}"/>
    <cellStyle name="60% - Akzent4" xfId="26342" xr:uid="{00000000-0005-0000-0000-00006C0D0000}"/>
    <cellStyle name="60% - Akzent5" xfId="26343" xr:uid="{00000000-0005-0000-0000-00006D0D0000}"/>
    <cellStyle name="60% - Akzent6" xfId="26344" xr:uid="{00000000-0005-0000-0000-00006E0D0000}"/>
    <cellStyle name="9" xfId="1283" xr:uid="{00000000-0005-0000-0000-00006F0D0000}"/>
    <cellStyle name="9_Processed.Processed.Classeur1" xfId="14016" xr:uid="{00000000-0005-0000-0000-0000700D0000}"/>
    <cellStyle name="A modif Blanc" xfId="54964" xr:uid="{00000000-0005-0000-0000-0000710D0000}"/>
    <cellStyle name="A modifier" xfId="54965" xr:uid="{00000000-0005-0000-0000-0000720D0000}"/>
    <cellStyle name="_x0002_-_x0002_Ä_x0001_‡_x0003_0_x0002_P_x0003_ _x0002_X_x0003_·_x0002_®_x0003_@_x0002_p_x0003_ª_x0002_¨_x0010_!_x0002__x0003_&quot;_x0001_ÄÇ_x0002__x000e__x0003_ _x0002_é_x0002_Ä_x0001_‡_x0003_Ë_x0002_H_x0003_ _x0002_X" xfId="54966" xr:uid="{00000000-0005-0000-0000-0000730D0000}"/>
    <cellStyle name="aaa" xfId="1284" xr:uid="{00000000-0005-0000-0000-0000740D0000}"/>
    <cellStyle name="Accent1" xfId="1285" builtinId="29" customBuiltin="1"/>
    <cellStyle name="Accent1 - 20 %" xfId="54967" xr:uid="{00000000-0005-0000-0000-0000760D0000}"/>
    <cellStyle name="Accent1 - 60 %" xfId="54968" xr:uid="{00000000-0005-0000-0000-0000770D0000}"/>
    <cellStyle name="Accent1 2" xfId="13668" xr:uid="{00000000-0005-0000-0000-0000780D0000}"/>
    <cellStyle name="Accent2" xfId="1286" builtinId="33" customBuiltin="1"/>
    <cellStyle name="Accent2 - 20 %" xfId="54969" xr:uid="{00000000-0005-0000-0000-00007A0D0000}"/>
    <cellStyle name="Accent2 - 40 %" xfId="54970" xr:uid="{00000000-0005-0000-0000-00007B0D0000}"/>
    <cellStyle name="Accent2 - 60 %" xfId="54971" xr:uid="{00000000-0005-0000-0000-00007C0D0000}"/>
    <cellStyle name="Accent2 2" xfId="13669" xr:uid="{00000000-0005-0000-0000-00007D0D0000}"/>
    <cellStyle name="Accent3" xfId="1287" builtinId="37" customBuiltin="1"/>
    <cellStyle name="Accent3 - 40 %" xfId="54972" xr:uid="{00000000-0005-0000-0000-00007F0D0000}"/>
    <cellStyle name="Accent3 - 60 %" xfId="54973" xr:uid="{00000000-0005-0000-0000-0000800D0000}"/>
    <cellStyle name="Accent3 2" xfId="13670" xr:uid="{00000000-0005-0000-0000-0000810D0000}"/>
    <cellStyle name="Accent4" xfId="1288" builtinId="41" customBuiltin="1"/>
    <cellStyle name="Accent4 2" xfId="13671" xr:uid="{00000000-0005-0000-0000-0000830D0000}"/>
    <cellStyle name="Accent5" xfId="1289" builtinId="45" customBuiltin="1"/>
    <cellStyle name="Accent5 - 20 %" xfId="54974" xr:uid="{00000000-0005-0000-0000-0000850D0000}"/>
    <cellStyle name="Accent5 2" xfId="13672" xr:uid="{00000000-0005-0000-0000-0000860D0000}"/>
    <cellStyle name="Accent6" xfId="1290" builtinId="49" customBuiltin="1"/>
    <cellStyle name="Accent6 - 40 %" xfId="54975" xr:uid="{00000000-0005-0000-0000-0000880D0000}"/>
    <cellStyle name="Accent6 - 60 %" xfId="54976" xr:uid="{00000000-0005-0000-0000-0000890D0000}"/>
    <cellStyle name="Accent6 2" xfId="13673" xr:uid="{00000000-0005-0000-0000-00008A0D0000}"/>
    <cellStyle name="Acquisition" xfId="1291" xr:uid="{00000000-0005-0000-0000-00008B0D0000}"/>
    <cellStyle name="Actions" xfId="1292" xr:uid="{00000000-0005-0000-0000-00008C0D0000}"/>
    <cellStyle name="active" xfId="1293" xr:uid="{00000000-0005-0000-0000-00008D0D0000}"/>
    <cellStyle name="Actual" xfId="1294" xr:uid="{00000000-0005-0000-0000-00008E0D0000}"/>
    <cellStyle name="Actual Date" xfId="1295" xr:uid="{00000000-0005-0000-0000-00008F0D0000}"/>
    <cellStyle name="Actual_Fixed line KPI s" xfId="4561" xr:uid="{00000000-0005-0000-0000-0000900D0000}"/>
    <cellStyle name="AFE" xfId="1296" xr:uid="{00000000-0005-0000-0000-0000910D0000}"/>
    <cellStyle name="Aggregate" xfId="1297" xr:uid="{00000000-0005-0000-0000-0000920D0000}"/>
    <cellStyle name="Akcent 1" xfId="54977" xr:uid="{00000000-0005-0000-0000-0000930D0000}"/>
    <cellStyle name="Akcent 2" xfId="54978" xr:uid="{00000000-0005-0000-0000-0000940D0000}"/>
    <cellStyle name="Akcent 3" xfId="54979" xr:uid="{00000000-0005-0000-0000-0000950D0000}"/>
    <cellStyle name="Akcent 4" xfId="54980" xr:uid="{00000000-0005-0000-0000-0000960D0000}"/>
    <cellStyle name="Akcent 5" xfId="54981" xr:uid="{00000000-0005-0000-0000-0000970D0000}"/>
    <cellStyle name="Akcent 6" xfId="54982" xr:uid="{00000000-0005-0000-0000-0000980D0000}"/>
    <cellStyle name="Akzent1" xfId="26345" xr:uid="{00000000-0005-0000-0000-0000990D0000}"/>
    <cellStyle name="Akzent2" xfId="26346" xr:uid="{00000000-0005-0000-0000-00009A0D0000}"/>
    <cellStyle name="Akzent3" xfId="26347" xr:uid="{00000000-0005-0000-0000-00009B0D0000}"/>
    <cellStyle name="Akzent4" xfId="26348" xr:uid="{00000000-0005-0000-0000-00009C0D0000}"/>
    <cellStyle name="Akzent5" xfId="26349" xr:uid="{00000000-0005-0000-0000-00009D0D0000}"/>
    <cellStyle name="Akzent6" xfId="26350" xr:uid="{00000000-0005-0000-0000-00009E0D0000}"/>
    <cellStyle name="ales" xfId="1298" xr:uid="{00000000-0005-0000-0000-00009F0D0000}"/>
    <cellStyle name="Anlagenspiegel" xfId="1299" xr:uid="{00000000-0005-0000-0000-0000A00D0000}"/>
    <cellStyle name="Année" xfId="1300" xr:uid="{00000000-0005-0000-0000-0000A10D0000}"/>
    <cellStyle name="Année (e)" xfId="1301" xr:uid="{00000000-0005-0000-0000-0000A20D0000}"/>
    <cellStyle name="Arial 10" xfId="1302" xr:uid="{00000000-0005-0000-0000-0000A30D0000}"/>
    <cellStyle name="Arial 12" xfId="1303" xr:uid="{00000000-0005-0000-0000-0000A40D0000}"/>
    <cellStyle name="ARIAL NARROW" xfId="1304" xr:uid="{00000000-0005-0000-0000-0000A50D0000}"/>
    <cellStyle name="arial11_bld_it" xfId="54983" xr:uid="{00000000-0005-0000-0000-0000A60D0000}"/>
    <cellStyle name="Arial6Bold" xfId="1305" xr:uid="{00000000-0005-0000-0000-0000A70D0000}"/>
    <cellStyle name="Arial6Bold 2" xfId="13674" xr:uid="{00000000-0005-0000-0000-0000A80D0000}"/>
    <cellStyle name="Arial8Bold" xfId="1306" xr:uid="{00000000-0005-0000-0000-0000A90D0000}"/>
    <cellStyle name="Arial8Bold 2" xfId="13675" xr:uid="{00000000-0005-0000-0000-0000AA0D0000}"/>
    <cellStyle name="Arial8Italic" xfId="1307" xr:uid="{00000000-0005-0000-0000-0000AB0D0000}"/>
    <cellStyle name="Arial8Italic 2" xfId="13676" xr:uid="{00000000-0005-0000-0000-0000AC0D0000}"/>
    <cellStyle name="ArialNormal" xfId="1308" xr:uid="{00000000-0005-0000-0000-0000AD0D0000}"/>
    <cellStyle name="ArialNormal 2" xfId="13677" xr:uid="{00000000-0005-0000-0000-0000AE0D0000}"/>
    <cellStyle name="ArialNormal_A&amp;ME KPIs" xfId="53003" xr:uid="{00000000-0005-0000-0000-0000AF0D0000}"/>
    <cellStyle name="Arrow" xfId="1309" xr:uid="{00000000-0005-0000-0000-0000B00D0000}"/>
    <cellStyle name="As_Reported" xfId="1310" xr:uid="{00000000-0005-0000-0000-0000B10D0000}"/>
    <cellStyle name="Asifpercent" xfId="1311" xr:uid="{00000000-0005-0000-0000-0000B20D0000}"/>
    <cellStyle name="AssumptionHeader" xfId="54984" xr:uid="{00000000-0005-0000-0000-0000B30D0000}"/>
    <cellStyle name="Assumptions" xfId="1312" xr:uid="{00000000-0005-0000-0000-0000B40D0000}"/>
    <cellStyle name="Ausgabe" xfId="26351" xr:uid="{00000000-0005-0000-0000-0000B50D0000}"/>
    <cellStyle name="Auto" xfId="1313" xr:uid="{00000000-0005-0000-0000-0000B60D0000}"/>
    <cellStyle name="Avertissement" xfId="4277" builtinId="11" customBuiltin="1"/>
    <cellStyle name="Avertissement 2" xfId="26352" xr:uid="{00000000-0005-0000-0000-0000B80D0000}"/>
    <cellStyle name="axlcolour" xfId="1314" xr:uid="{00000000-0005-0000-0000-0000B90D0000}"/>
    <cellStyle name="B&amp;Wbold" xfId="1315" xr:uid="{00000000-0005-0000-0000-0000BA0D0000}"/>
    <cellStyle name="Back_button" xfId="1316" xr:uid="{00000000-0005-0000-0000-0000BB0D0000}"/>
    <cellStyle name="BackGround" xfId="1317" xr:uid="{00000000-0005-0000-0000-0000BC0D0000}"/>
    <cellStyle name="Bad" xfId="1580" xr:uid="{00000000-0005-0000-0000-0000BD0D0000}"/>
    <cellStyle name="BalanceSheet" xfId="1318" xr:uid="{00000000-0005-0000-0000-0000BE0D0000}"/>
    <cellStyle name="Basic1" xfId="1319" xr:uid="{00000000-0005-0000-0000-0000BF0D0000}"/>
    <cellStyle name="Berechnung" xfId="26353" xr:uid="{00000000-0005-0000-0000-0000C00D0000}"/>
    <cellStyle name="Besuchter Hyperlink_M&amp;A_20000526" xfId="26354" xr:uid="{00000000-0005-0000-0000-0000C10D0000}"/>
    <cellStyle name="billion" xfId="1320" xr:uid="{00000000-0005-0000-0000-0000C20D0000}"/>
    <cellStyle name="Black" xfId="54985" xr:uid="{00000000-0005-0000-0000-0000C30D0000}"/>
    <cellStyle name="BlackStrike" xfId="1321" xr:uid="{00000000-0005-0000-0000-0000C40D0000}"/>
    <cellStyle name="BlackText" xfId="1322" xr:uid="{00000000-0005-0000-0000-0000C50D0000}"/>
    <cellStyle name="BlackText 2" xfId="13678" xr:uid="{00000000-0005-0000-0000-0000C60D0000}"/>
    <cellStyle name="BlackText_A&amp;ME KPIs" xfId="53004" xr:uid="{00000000-0005-0000-0000-0000C70D0000}"/>
    <cellStyle name="BlackTitle" xfId="1323" xr:uid="{00000000-0005-0000-0000-0000C80D0000}"/>
    <cellStyle name="Blank" xfId="1324" xr:uid="{00000000-0005-0000-0000-0000C90D0000}"/>
    <cellStyle name="block" xfId="1325" xr:uid="{00000000-0005-0000-0000-0000CA0D0000}"/>
    <cellStyle name="Block title" xfId="26355" xr:uid="{00000000-0005-0000-0000-0000CB0D0000}"/>
    <cellStyle name="Blue" xfId="1326" xr:uid="{00000000-0005-0000-0000-0000CC0D0000}"/>
    <cellStyle name="Blue heading" xfId="1327" xr:uid="{00000000-0005-0000-0000-0000CD0D0000}"/>
    <cellStyle name="blue_A&amp;ME KPIs" xfId="53005" xr:uid="{00000000-0005-0000-0000-0000CE0D0000}"/>
    <cellStyle name="Body" xfId="1328" xr:uid="{00000000-0005-0000-0000-0000CF0D0000}"/>
    <cellStyle name="Body1" xfId="1329" xr:uid="{00000000-0005-0000-0000-0000D00D0000}"/>
    <cellStyle name="Body2" xfId="1330" xr:uid="{00000000-0005-0000-0000-0000D10D0000}"/>
    <cellStyle name="Body3" xfId="1331" xr:uid="{00000000-0005-0000-0000-0000D20D0000}"/>
    <cellStyle name="Body4" xfId="1332" xr:uid="{00000000-0005-0000-0000-0000D30D0000}"/>
    <cellStyle name="Bold" xfId="1333" xr:uid="{00000000-0005-0000-0000-0000D40D0000}"/>
    <cellStyle name="Bold 2" xfId="13679" xr:uid="{00000000-0005-0000-0000-0000D50D0000}"/>
    <cellStyle name="Bold/Border" xfId="1334" xr:uid="{00000000-0005-0000-0000-0000D60D0000}"/>
    <cellStyle name="BoldText" xfId="1335" xr:uid="{00000000-0005-0000-0000-0000D70D0000}"/>
    <cellStyle name="Border" xfId="1336" xr:uid="{00000000-0005-0000-0000-0000D80D0000}"/>
    <cellStyle name="Border 2" xfId="13680" xr:uid="{00000000-0005-0000-0000-0000D90D0000}"/>
    <cellStyle name="Border Heavy" xfId="1337" xr:uid="{00000000-0005-0000-0000-0000DA0D0000}"/>
    <cellStyle name="Border Thin" xfId="1338" xr:uid="{00000000-0005-0000-0000-0000DB0D0000}"/>
    <cellStyle name="Border Years" xfId="1339" xr:uid="{00000000-0005-0000-0000-0000DC0D0000}"/>
    <cellStyle name="Border_A&amp;ME KPIs" xfId="53006" xr:uid="{00000000-0005-0000-0000-0000DD0D0000}"/>
    <cellStyle name="bp" xfId="1340" xr:uid="{00000000-0005-0000-0000-0000DE0D0000}"/>
    <cellStyle name="Breadcrumb" xfId="1341" xr:uid="{00000000-0005-0000-0000-0000DF0D0000}"/>
    <cellStyle name="Breadcrumb 2" xfId="13681" xr:uid="{00000000-0005-0000-0000-0000E00D0000}"/>
    <cellStyle name="Breadcrumb_A&amp;ME KPIs" xfId="53007" xr:uid="{00000000-0005-0000-0000-0000E10D0000}"/>
    <cellStyle name="British Pound" xfId="1342" xr:uid="{00000000-0005-0000-0000-0000E20D0000}"/>
    <cellStyle name="bruce" xfId="1343" xr:uid="{00000000-0005-0000-0000-0000E30D0000}"/>
    <cellStyle name="Bullet" xfId="1344" xr:uid="{00000000-0005-0000-0000-0000E40D0000}"/>
    <cellStyle name="BvDAddIn_Currency" xfId="1345" xr:uid="{00000000-0005-0000-0000-0000E50D0000}"/>
    <cellStyle name="C\AO_Fcst95.xls" xfId="1346" xr:uid="{00000000-0005-0000-0000-0000E60D0000}"/>
    <cellStyle name="Ç¥ÁØ_¿ù°£¿ä¾àº¸°í" xfId="1347" xr:uid="{00000000-0005-0000-0000-0000E70D0000}"/>
    <cellStyle name="C10_2001 Figs Black" xfId="1348" xr:uid="{00000000-0005-0000-0000-0000E80D0000}"/>
    <cellStyle name="Cadre" xfId="1349" xr:uid="{00000000-0005-0000-0000-0000E90D0000}"/>
    <cellStyle name="Calc Currency (0)" xfId="1350" xr:uid="{00000000-0005-0000-0000-0000EA0D0000}"/>
    <cellStyle name="Calc Currency (0) 2" xfId="13682" xr:uid="{00000000-0005-0000-0000-0000EB0D0000}"/>
    <cellStyle name="Calc Currency (0)_A&amp;ME KPIs" xfId="53008" xr:uid="{00000000-0005-0000-0000-0000EC0D0000}"/>
    <cellStyle name="Calc Currency (2)" xfId="1351" xr:uid="{00000000-0005-0000-0000-0000ED0D0000}"/>
    <cellStyle name="Calc Currency (2) 2" xfId="13683" xr:uid="{00000000-0005-0000-0000-0000EE0D0000}"/>
    <cellStyle name="Calc Currency (2)_A&amp;ME KPIs" xfId="53009" xr:uid="{00000000-0005-0000-0000-0000EF0D0000}"/>
    <cellStyle name="Calc Percent (0)" xfId="1352" xr:uid="{00000000-0005-0000-0000-0000F00D0000}"/>
    <cellStyle name="Calc Percent (0) 2" xfId="13684" xr:uid="{00000000-0005-0000-0000-0000F10D0000}"/>
    <cellStyle name="Calc Percent (0)_A&amp;ME KPIs" xfId="53010" xr:uid="{00000000-0005-0000-0000-0000F20D0000}"/>
    <cellStyle name="Calc Percent (1)" xfId="1353" xr:uid="{00000000-0005-0000-0000-0000F30D0000}"/>
    <cellStyle name="Calc Percent (1) 2" xfId="13685" xr:uid="{00000000-0005-0000-0000-0000F40D0000}"/>
    <cellStyle name="Calc Percent (1)_A&amp;ME KPIs" xfId="53011" xr:uid="{00000000-0005-0000-0000-0000F50D0000}"/>
    <cellStyle name="Calc Percent (2)" xfId="1354" xr:uid="{00000000-0005-0000-0000-0000F60D0000}"/>
    <cellStyle name="Calc Percent (2) 2" xfId="13686" xr:uid="{00000000-0005-0000-0000-0000F70D0000}"/>
    <cellStyle name="Calc Percent (2)_A&amp;ME KPIs" xfId="53012" xr:uid="{00000000-0005-0000-0000-0000F80D0000}"/>
    <cellStyle name="Calc Units (0)" xfId="1355" xr:uid="{00000000-0005-0000-0000-0000F90D0000}"/>
    <cellStyle name="Calc Units (0) 2" xfId="13687" xr:uid="{00000000-0005-0000-0000-0000FA0D0000}"/>
    <cellStyle name="Calc Units (0)_A&amp;ME KPIs" xfId="53013" xr:uid="{00000000-0005-0000-0000-0000FB0D0000}"/>
    <cellStyle name="Calc Units (1)" xfId="1356" xr:uid="{00000000-0005-0000-0000-0000FC0D0000}"/>
    <cellStyle name="Calc Units (1) 2" xfId="13688" xr:uid="{00000000-0005-0000-0000-0000FD0D0000}"/>
    <cellStyle name="Calc Units (1)_A&amp;ME KPIs" xfId="53014" xr:uid="{00000000-0005-0000-0000-0000FE0D0000}"/>
    <cellStyle name="Calc Units (2)" xfId="1357" xr:uid="{00000000-0005-0000-0000-0000FF0D0000}"/>
    <cellStyle name="Calc Units (2) 2" xfId="13689" xr:uid="{00000000-0005-0000-0000-0000000E0000}"/>
    <cellStyle name="Calc Units (2)_A&amp;ME KPIs" xfId="53015" xr:uid="{00000000-0005-0000-0000-0000010E0000}"/>
    <cellStyle name="Calcul" xfId="1358" builtinId="22" customBuiltin="1"/>
    <cellStyle name="Calcul 2" xfId="13690" xr:uid="{00000000-0005-0000-0000-0000030E0000}"/>
    <cellStyle name="Calculation" xfId="4562" xr:uid="{00000000-0005-0000-0000-0000040E0000}"/>
    <cellStyle name="čárky [0]_laroux" xfId="54986" xr:uid="{00000000-0005-0000-0000-0000050E0000}"/>
    <cellStyle name="čárky_laroux" xfId="54987" xr:uid="{00000000-0005-0000-0000-0000060E0000}"/>
    <cellStyle name="Case" xfId="1359" xr:uid="{00000000-0005-0000-0000-0000070E0000}"/>
    <cellStyle name="Cash Flow Statement" xfId="1360" xr:uid="{00000000-0005-0000-0000-0000080E0000}"/>
    <cellStyle name="CashFlow" xfId="1361" xr:uid="{00000000-0005-0000-0000-0000090E0000}"/>
    <cellStyle name="CATV Total" xfId="1362" xr:uid="{00000000-0005-0000-0000-00000A0E0000}"/>
    <cellStyle name="Cell_Gen" xfId="1363" xr:uid="{00000000-0005-0000-0000-00000B0E0000}"/>
    <cellStyle name="Cellule liée" xfId="1629" builtinId="24" customBuiltin="1"/>
    <cellStyle name="Cellule liée 2" xfId="26356" xr:uid="{00000000-0005-0000-0000-00000D0E0000}"/>
    <cellStyle name="Change" xfId="1364" xr:uid="{00000000-0005-0000-0000-00000E0E0000}"/>
    <cellStyle name="Changeable" xfId="1365" xr:uid="{00000000-0005-0000-0000-00000F0E0000}"/>
    <cellStyle name="Changeable2" xfId="54988" xr:uid="{00000000-0005-0000-0000-0000100E0000}"/>
    <cellStyle name="Check Cell" xfId="2924" xr:uid="{00000000-0005-0000-0000-0000110E0000}"/>
    <cellStyle name="co_name" xfId="1366" xr:uid="{00000000-0005-0000-0000-0000120E0000}"/>
    <cellStyle name="ColHeading" xfId="1367" xr:uid="{00000000-0005-0000-0000-0000130E0000}"/>
    <cellStyle name="Collegamento ipertestuale visitato_COSTI FO&amp;CU CABLE" xfId="54989" xr:uid="{00000000-0005-0000-0000-0000140E0000}"/>
    <cellStyle name="Collegamento ipertestuale_COSTI FO&amp;CU CABLE" xfId="54990" xr:uid="{00000000-0005-0000-0000-0000150E0000}"/>
    <cellStyle name="Column Heading" xfId="1368" xr:uid="{00000000-0005-0000-0000-0000160E0000}"/>
    <cellStyle name="Column Headings" xfId="1369" xr:uid="{00000000-0005-0000-0000-0000170E0000}"/>
    <cellStyle name="Column title" xfId="26357" xr:uid="{00000000-0005-0000-0000-0000180E0000}"/>
    <cellStyle name="Column_Title" xfId="17688" xr:uid="{00000000-0005-0000-0000-0000190E0000}"/>
    <cellStyle name="Coma1" xfId="1370" xr:uid="{00000000-0005-0000-0000-00001A0E0000}"/>
    <cellStyle name="Comma [0] 0=0" xfId="1371" xr:uid="{00000000-0005-0000-0000-00001B0E0000}"/>
    <cellStyle name="Comma [0]/by 1000" xfId="1372" xr:uid="{00000000-0005-0000-0000-00001C0E0000}"/>
    <cellStyle name="Comma [0]_~0007702" xfId="54991" xr:uid="{00000000-0005-0000-0000-00001D0E0000}"/>
    <cellStyle name="Comma [00]" xfId="1373" xr:uid="{00000000-0005-0000-0000-00001E0E0000}"/>
    <cellStyle name="Comma [1]" xfId="1374" xr:uid="{00000000-0005-0000-0000-00001F0E0000}"/>
    <cellStyle name="Comma [2]" xfId="1375" xr:uid="{00000000-0005-0000-0000-0000200E0000}"/>
    <cellStyle name="Comma [3]" xfId="1376" xr:uid="{00000000-0005-0000-0000-0000210E0000}"/>
    <cellStyle name="Comma 0" xfId="1377" xr:uid="{00000000-0005-0000-0000-0000220E0000}"/>
    <cellStyle name="Comma 0*" xfId="1378" xr:uid="{00000000-0005-0000-0000-0000230E0000}"/>
    <cellStyle name="Comma 0_01 Synthèse DM pour modèle" xfId="1379" xr:uid="{00000000-0005-0000-0000-0000240E0000}"/>
    <cellStyle name="Comma 10" xfId="54992" xr:uid="{00000000-0005-0000-0000-0000250E0000}"/>
    <cellStyle name="Comma 11" xfId="54993" xr:uid="{00000000-0005-0000-0000-0000260E0000}"/>
    <cellStyle name="Comma 2" xfId="1380" xr:uid="{00000000-0005-0000-0000-0000270E0000}"/>
    <cellStyle name="Comma 3" xfId="26358" xr:uid="{00000000-0005-0000-0000-0000280E0000}"/>
    <cellStyle name="Comma 4" xfId="54994" xr:uid="{00000000-0005-0000-0000-0000290E0000}"/>
    <cellStyle name="Comma 9" xfId="54995" xr:uid="{00000000-0005-0000-0000-00002A0E0000}"/>
    <cellStyle name="Comma, 1 dec" xfId="1381" xr:uid="{00000000-0005-0000-0000-00002B0E0000}"/>
    <cellStyle name="Comma, 1dec" xfId="1382" xr:uid="{00000000-0005-0000-0000-00002C0E0000}"/>
    <cellStyle name="Comma_~0007051" xfId="4563" xr:uid="{00000000-0005-0000-0000-00002D0E0000}"/>
    <cellStyle name="Comma0" xfId="1383" xr:uid="{00000000-0005-0000-0000-00002E0E0000}"/>
    <cellStyle name="commadash" xfId="1384" xr:uid="{00000000-0005-0000-0000-00002F0E0000}"/>
    <cellStyle name="CommaKM" xfId="1385" xr:uid="{00000000-0005-0000-0000-0000300E0000}"/>
    <cellStyle name="Commentaire 2" xfId="26359" xr:uid="{00000000-0005-0000-0000-0000320E0000}"/>
    <cellStyle name="Comments" xfId="1386" xr:uid="{00000000-0005-0000-0000-0000330E0000}"/>
    <cellStyle name="Commodity" xfId="54996" xr:uid="{00000000-0005-0000-0000-0000340E0000}"/>
    <cellStyle name="Company" xfId="1387" xr:uid="{00000000-0005-0000-0000-0000350E0000}"/>
    <cellStyle name="Company Name" xfId="1388" xr:uid="{00000000-0005-0000-0000-0000360E0000}"/>
    <cellStyle name="Company_GoldmanSachs" xfId="1389" xr:uid="{00000000-0005-0000-0000-0000370E0000}"/>
    <cellStyle name="Control Check" xfId="1390" xr:uid="{00000000-0005-0000-0000-0000380E0000}"/>
    <cellStyle name="Copied" xfId="1391" xr:uid="{00000000-0005-0000-0000-0000390E0000}"/>
    <cellStyle name="Cover Date" xfId="1392" xr:uid="{00000000-0005-0000-0000-00003A0E0000}"/>
    <cellStyle name="Cover Subtitle" xfId="1393" xr:uid="{00000000-0005-0000-0000-00003B0E0000}"/>
    <cellStyle name="Cover Title" xfId="1394" xr:uid="{00000000-0005-0000-0000-00003C0E0000}"/>
    <cellStyle name="CurRatio" xfId="1395" xr:uid="{00000000-0005-0000-0000-00003D0E0000}"/>
    <cellStyle name="Currency (0.00)" xfId="1396" xr:uid="{00000000-0005-0000-0000-00003E0E0000}"/>
    <cellStyle name="Currency [0]_~0007051" xfId="4564" xr:uid="{00000000-0005-0000-0000-00003F0E0000}"/>
    <cellStyle name="Currency [00]" xfId="1397" xr:uid="{00000000-0005-0000-0000-0000400E0000}"/>
    <cellStyle name="Currency [1]" xfId="1398" xr:uid="{00000000-0005-0000-0000-0000410E0000}"/>
    <cellStyle name="Currency [2]" xfId="1399" xr:uid="{00000000-0005-0000-0000-0000420E0000}"/>
    <cellStyle name="Currency [2] 2" xfId="13691" xr:uid="{00000000-0005-0000-0000-0000430E0000}"/>
    <cellStyle name="Currency [2]_A&amp;ME KPIs" xfId="53016" xr:uid="{00000000-0005-0000-0000-0000440E0000}"/>
    <cellStyle name="Currency [3]" xfId="1400" xr:uid="{00000000-0005-0000-0000-0000450E0000}"/>
    <cellStyle name="Currency 0" xfId="1401" xr:uid="{00000000-0005-0000-0000-0000460E0000}"/>
    <cellStyle name="Currency 2" xfId="1402" xr:uid="{00000000-0005-0000-0000-0000470E0000}"/>
    <cellStyle name="Currency$" xfId="14018" xr:uid="{00000000-0005-0000-0000-0000480E0000}"/>
    <cellStyle name="Currency_~0007051" xfId="4565" xr:uid="{00000000-0005-0000-0000-0000490E0000}"/>
    <cellStyle name="Currency0" xfId="1403" xr:uid="{00000000-0005-0000-0000-00004A0E0000}"/>
    <cellStyle name="CurrencyKMB" xfId="1404" xr:uid="{00000000-0005-0000-0000-00004B0E0000}"/>
    <cellStyle name="Currency-protected" xfId="54997" xr:uid="{00000000-0005-0000-0000-00004C0E0000}"/>
    <cellStyle name="Currsmall" xfId="1405" xr:uid="{00000000-0005-0000-0000-00004D0E0000}"/>
    <cellStyle name="Cyan_button_style" xfId="54998" xr:uid="{00000000-0005-0000-0000-00004E0E0000}"/>
    <cellStyle name="Dane wejściowe" xfId="54999" xr:uid="{00000000-0005-0000-0000-00004F0E0000}"/>
    <cellStyle name="Dane wyjściowe" xfId="55000" xr:uid="{00000000-0005-0000-0000-0000500E0000}"/>
    <cellStyle name="dani" xfId="1406" xr:uid="{00000000-0005-0000-0000-0000510E0000}"/>
    <cellStyle name="Dash" xfId="1407" xr:uid="{00000000-0005-0000-0000-0000520E0000}"/>
    <cellStyle name="Data Input" xfId="26360" xr:uid="{00000000-0005-0000-0000-0000530E0000}"/>
    <cellStyle name="Data Link" xfId="1408" xr:uid="{00000000-0005-0000-0000-0000540E0000}"/>
    <cellStyle name="DATA_Amount" xfId="26361" xr:uid="{00000000-0005-0000-0000-0000550E0000}"/>
    <cellStyle name="Date" xfId="1409" xr:uid="{00000000-0005-0000-0000-0000560E0000}"/>
    <cellStyle name="Date [d-mmm-yy]" xfId="1410" xr:uid="{00000000-0005-0000-0000-0000570E0000}"/>
    <cellStyle name="Date [mm-d-yy]" xfId="1411" xr:uid="{00000000-0005-0000-0000-0000580E0000}"/>
    <cellStyle name="Date [mm-d-yyyy]" xfId="1412" xr:uid="{00000000-0005-0000-0000-0000590E0000}"/>
    <cellStyle name="Date [mmm-d-yyyy]" xfId="1413" xr:uid="{00000000-0005-0000-0000-00005A0E0000}"/>
    <cellStyle name="Date [mmm-yy]" xfId="1414" xr:uid="{00000000-0005-0000-0000-00005B0E0000}"/>
    <cellStyle name="Date [mmm-yyyy]" xfId="1415" xr:uid="{00000000-0005-0000-0000-00005C0E0000}"/>
    <cellStyle name="Date Aligned" xfId="1416" xr:uid="{00000000-0005-0000-0000-00005D0E0000}"/>
    <cellStyle name="Date Day" xfId="1417" xr:uid="{00000000-0005-0000-0000-00005E0E0000}"/>
    <cellStyle name="Date Short" xfId="1418" xr:uid="{00000000-0005-0000-0000-00005F0E0000}"/>
    <cellStyle name="Date Short 2" xfId="13692" xr:uid="{00000000-0005-0000-0000-0000600E0000}"/>
    <cellStyle name="Date Short_A&amp;ME KPIs" xfId="53017" xr:uid="{00000000-0005-0000-0000-0000610E0000}"/>
    <cellStyle name="Date Year" xfId="1419" xr:uid="{00000000-0005-0000-0000-0000620E0000}"/>
    <cellStyle name="Date_01 - Home" xfId="1420" xr:uid="{00000000-0005-0000-0000-0000630E0000}"/>
    <cellStyle name="Date2" xfId="1421" xr:uid="{00000000-0005-0000-0000-0000640E0000}"/>
    <cellStyle name="DateInput" xfId="1422" xr:uid="{00000000-0005-0000-0000-0000650E0000}"/>
    <cellStyle name="dateline" xfId="1423" xr:uid="{00000000-0005-0000-0000-0000660E0000}"/>
    <cellStyle name="Dates" xfId="1424" xr:uid="{00000000-0005-0000-0000-0000670E0000}"/>
    <cellStyle name="DateYear" xfId="1425" xr:uid="{00000000-0005-0000-0000-0000680E0000}"/>
    <cellStyle name="Datum" xfId="1426" xr:uid="{00000000-0005-0000-0000-0000690E0000}"/>
    <cellStyle name="Dec_0" xfId="1427" xr:uid="{00000000-0005-0000-0000-00006A0E0000}"/>
    <cellStyle name="Dec0" xfId="1428" xr:uid="{00000000-0005-0000-0000-00006B0E0000}"/>
    <cellStyle name="Dec1" xfId="1429" xr:uid="{00000000-0005-0000-0000-00006C0E0000}"/>
    <cellStyle name="Dec2" xfId="1430" xr:uid="{00000000-0005-0000-0000-00006D0E0000}"/>
    <cellStyle name="Dec3" xfId="1431" xr:uid="{00000000-0005-0000-0000-00006E0E0000}"/>
    <cellStyle name="decim" xfId="1432" xr:uid="{00000000-0005-0000-0000-00006F0E0000}"/>
    <cellStyle name="Decimal" xfId="1433" xr:uid="{00000000-0005-0000-0000-0000700E0000}"/>
    <cellStyle name="Déprotégée" xfId="1434" xr:uid="{00000000-0005-0000-0000-0000710E0000}"/>
    <cellStyle name="Devise" xfId="1435" xr:uid="{00000000-0005-0000-0000-0000720E0000}"/>
    <cellStyle name="Dezimal [0]_~0053150" xfId="26362" xr:uid="{00000000-0005-0000-0000-0000730E0000}"/>
    <cellStyle name="Dezimal__Vorlage für Präsentation" xfId="1436" xr:uid="{00000000-0005-0000-0000-0000740E0000}"/>
    <cellStyle name="Dia" xfId="1437" xr:uid="{00000000-0005-0000-0000-0000750E0000}"/>
    <cellStyle name="Diagnostic" xfId="1438" xr:uid="{00000000-0005-0000-0000-0000760E0000}"/>
    <cellStyle name="Diseño" xfId="1439" xr:uid="{00000000-0005-0000-0000-0000770E0000}"/>
    <cellStyle name="Dobre" xfId="55001" xr:uid="{00000000-0005-0000-0000-0000780E0000}"/>
    <cellStyle name="dolar" xfId="1440" xr:uid="{00000000-0005-0000-0000-0000790E0000}"/>
    <cellStyle name="Dollar" xfId="1441" xr:uid="{00000000-0005-0000-0000-00007A0E0000}"/>
    <cellStyle name="Dollar (Canadian)" xfId="1442" xr:uid="{00000000-0005-0000-0000-00007B0E0000}"/>
    <cellStyle name="Dollar Whole" xfId="1443" xr:uid="{00000000-0005-0000-0000-00007C0E0000}"/>
    <cellStyle name="dollar_A&amp;ME KPIs" xfId="53018" xr:uid="{00000000-0005-0000-0000-00007D0E0000}"/>
    <cellStyle name="dollars" xfId="1444" xr:uid="{00000000-0005-0000-0000-00007E0E0000}"/>
    <cellStyle name="DollarWhole" xfId="1445" xr:uid="{00000000-0005-0000-0000-00007F0E0000}"/>
    <cellStyle name="Données" xfId="1446" xr:uid="{00000000-0005-0000-0000-0000800E0000}"/>
    <cellStyle name="Dotted Line" xfId="1447" xr:uid="{00000000-0005-0000-0000-0000810E0000}"/>
    <cellStyle name="Double Accounting" xfId="1448" xr:uid="{00000000-0005-0000-0000-0000820E0000}"/>
    <cellStyle name="Download" xfId="1449" xr:uid="{00000000-0005-0000-0000-0000830E0000}"/>
    <cellStyle name="Download 2" xfId="13693" xr:uid="{00000000-0005-0000-0000-0000840E0000}"/>
    <cellStyle name="Download_A&amp;ME KPIs" xfId="53019" xr:uid="{00000000-0005-0000-0000-0000850E0000}"/>
    <cellStyle name="Driver" xfId="1450" xr:uid="{00000000-0005-0000-0000-0000860E0000}"/>
    <cellStyle name="Driver Lable" xfId="1451" xr:uid="{00000000-0005-0000-0000-0000870E0000}"/>
    <cellStyle name="Driver_BoAML" xfId="1452" xr:uid="{00000000-0005-0000-0000-0000880E0000}"/>
    <cellStyle name="Driver1" xfId="1453" xr:uid="{00000000-0005-0000-0000-0000890E0000}"/>
    <cellStyle name="Dziesietny [0]_980708MH Wymiarowanie MSC" xfId="55002" xr:uid="{00000000-0005-0000-0000-00008A0E0000}"/>
    <cellStyle name="Dziesiêtny [0]_Arkusz1" xfId="55003" xr:uid="{00000000-0005-0000-0000-00008B0E0000}"/>
    <cellStyle name="Dziesietny [0]_Arkusz1_First" xfId="55004" xr:uid="{00000000-0005-0000-0000-00008C0E0000}"/>
    <cellStyle name="Dziesiêtny [0]_Arkusz1_First" xfId="55005" xr:uid="{00000000-0005-0000-0000-00008D0E0000}"/>
    <cellStyle name="Dziesietny [0]_Balance Sheet" xfId="55006" xr:uid="{00000000-0005-0000-0000-00008E0E0000}"/>
    <cellStyle name="Dziesiêtny [0]_DANE" xfId="55007" xr:uid="{00000000-0005-0000-0000-00008F0E0000}"/>
    <cellStyle name="Dziesietny [0]_Dimensioning (2)" xfId="55008" xr:uid="{00000000-0005-0000-0000-0000900E0000}"/>
    <cellStyle name="Dziesiêtny [0]_LSum" xfId="55009" xr:uid="{00000000-0005-0000-0000-0000910E0000}"/>
    <cellStyle name="Dziesietny [0]_Modul1" xfId="55010" xr:uid="{00000000-0005-0000-0000-0000920E0000}"/>
    <cellStyle name="Dziesiêtny [0]_Pivot_K" xfId="55011" xr:uid="{00000000-0005-0000-0000-0000930E0000}"/>
    <cellStyle name="Dziesietny [0]_PLDT" xfId="55012" xr:uid="{00000000-0005-0000-0000-0000940E0000}"/>
    <cellStyle name="Dziesiêtny [0]_PvSalda (2)" xfId="55013" xr:uid="{00000000-0005-0000-0000-0000950E0000}"/>
    <cellStyle name="Dziesietny [0]_Regina64-models" xfId="55014" xr:uid="{00000000-0005-0000-0000-0000960E0000}"/>
    <cellStyle name="Dziesiêtny [0]_Sheet1" xfId="55015" xr:uid="{00000000-0005-0000-0000-0000970E0000}"/>
    <cellStyle name="Dziesietny [0]_Sheet1_Arkusz1" xfId="55016" xr:uid="{00000000-0005-0000-0000-0000980E0000}"/>
    <cellStyle name="Dziesiêtny [0]_Sheet1_LSum" xfId="55017" xr:uid="{00000000-0005-0000-0000-0000990E0000}"/>
    <cellStyle name="Dziesietny [0]_Sheet1_Opex1" xfId="55018" xr:uid="{00000000-0005-0000-0000-00009A0E0000}"/>
    <cellStyle name="Dziesiêtny [0]_Sheet1_Szefowie New" xfId="55019" xr:uid="{00000000-0005-0000-0000-00009B0E0000}"/>
    <cellStyle name="Dziesietny [0]_Sheet1_Szefowie New (2)" xfId="55020" xr:uid="{00000000-0005-0000-0000-00009C0E0000}"/>
    <cellStyle name="Dziesiêtny [0]_Sheet1_Szefowie New (2)" xfId="55021" xr:uid="{00000000-0005-0000-0000-00009D0E0000}"/>
    <cellStyle name="Dziesietny [0]_Sheet1_Szefowie New (2)_IDEA_analizy_odchylen" xfId="55022" xr:uid="{00000000-0005-0000-0000-00009E0E0000}"/>
    <cellStyle name="Dziesiêtny [0]_Sheet1_Szefowie New (2)_IDEA_analizy_odchylen" xfId="55023" xr:uid="{00000000-0005-0000-0000-00009F0E0000}"/>
    <cellStyle name="Dziesietny [0]_SUBS-dcs2000" xfId="55024" xr:uid="{00000000-0005-0000-0000-0000A00E0000}"/>
    <cellStyle name="Dziesiêtny [0]_Szefowie New" xfId="55025" xr:uid="{00000000-0005-0000-0000-0000A10E0000}"/>
    <cellStyle name="Dziesietny [0]_Szefowie New_1" xfId="55026" xr:uid="{00000000-0005-0000-0000-0000A20E0000}"/>
    <cellStyle name="Dziesietny_980708MH Wymiarowanie MSC" xfId="55027" xr:uid="{00000000-0005-0000-0000-0000A30E0000}"/>
    <cellStyle name="Dziesiêtny_Arkusz1" xfId="55028" xr:uid="{00000000-0005-0000-0000-0000A40E0000}"/>
    <cellStyle name="Dziesietny_Balance Sheet" xfId="55029" xr:uid="{00000000-0005-0000-0000-0000A50E0000}"/>
    <cellStyle name="Dziesiêtny_DANE" xfId="55030" xr:uid="{00000000-0005-0000-0000-0000A60E0000}"/>
    <cellStyle name="Dziesietny_Dimensioning (2)" xfId="55031" xr:uid="{00000000-0005-0000-0000-0000A70E0000}"/>
    <cellStyle name="Dziesiêtny_LSum" xfId="55032" xr:uid="{00000000-0005-0000-0000-0000A80E0000}"/>
    <cellStyle name="Dziesietny_Modul1" xfId="55033" xr:uid="{00000000-0005-0000-0000-0000A90E0000}"/>
    <cellStyle name="Dziesiêtny_Pivot_K" xfId="55034" xr:uid="{00000000-0005-0000-0000-0000AA0E0000}"/>
    <cellStyle name="Dziesietny_PLDT" xfId="55035" xr:uid="{00000000-0005-0000-0000-0000AB0E0000}"/>
    <cellStyle name="Dziesiêtny_PvSalda (2)" xfId="55036" xr:uid="{00000000-0005-0000-0000-0000AC0E0000}"/>
    <cellStyle name="Dziesietny_Regina64-models" xfId="55037" xr:uid="{00000000-0005-0000-0000-0000AD0E0000}"/>
    <cellStyle name="Dziesiętny_Reve_by_LOB" xfId="55038" xr:uid="{00000000-0005-0000-0000-0000AE0E0000}"/>
    <cellStyle name="Dziesiêtny_Sheet1" xfId="55039" xr:uid="{00000000-0005-0000-0000-0000AF0E0000}"/>
    <cellStyle name="Dziesietny_Sheet1_Arkusz1" xfId="55040" xr:uid="{00000000-0005-0000-0000-0000B00E0000}"/>
    <cellStyle name="Dziesiêtny_Sheet1_LSum" xfId="55041" xr:uid="{00000000-0005-0000-0000-0000B10E0000}"/>
    <cellStyle name="Dziesietny_Sheet1_Opex1" xfId="55042" xr:uid="{00000000-0005-0000-0000-0000B20E0000}"/>
    <cellStyle name="Dziesiêtny_Sheet1_Szefowie New" xfId="55043" xr:uid="{00000000-0005-0000-0000-0000B30E0000}"/>
    <cellStyle name="Dziesietny_Sheet1_Szefowie New (2)" xfId="55044" xr:uid="{00000000-0005-0000-0000-0000B40E0000}"/>
    <cellStyle name="Dziesiêtny_Sheet1_Szefowie New (2)" xfId="55045" xr:uid="{00000000-0005-0000-0000-0000B50E0000}"/>
    <cellStyle name="Dziesietny_Sheet1_Szefowie New (2)_IDEA_analizy_odchylen" xfId="55046" xr:uid="{00000000-0005-0000-0000-0000B60E0000}"/>
    <cellStyle name="Dziesiêtny_Sheet1_Szefowie New (2)_IDEA_analizy_odchylen" xfId="55047" xr:uid="{00000000-0005-0000-0000-0000B70E0000}"/>
    <cellStyle name="Dziesietny_SUBS-dcs2000" xfId="55048" xr:uid="{00000000-0005-0000-0000-0000B80E0000}"/>
    <cellStyle name="Dziesiêtny_Szefowie New" xfId="55049" xr:uid="{00000000-0005-0000-0000-0000B90E0000}"/>
    <cellStyle name="Dziesietny_Szefowie New_1" xfId="55050" xr:uid="{00000000-0005-0000-0000-0000BA0E0000}"/>
    <cellStyle name="Eingabe" xfId="26363" xr:uid="{00000000-0005-0000-0000-0000BB0E0000}"/>
    <cellStyle name="Encabez1" xfId="1454" xr:uid="{00000000-0005-0000-0000-0000BC0E0000}"/>
    <cellStyle name="Encabez2" xfId="1455" xr:uid="{00000000-0005-0000-0000-0000BD0E0000}"/>
    <cellStyle name="ent" xfId="1456" xr:uid="{00000000-0005-0000-0000-0000BE0E0000}"/>
    <cellStyle name="Enter Currency (0)" xfId="1457" xr:uid="{00000000-0005-0000-0000-0000BF0E0000}"/>
    <cellStyle name="Enter Currency (2)" xfId="1458" xr:uid="{00000000-0005-0000-0000-0000C00E0000}"/>
    <cellStyle name="Enter Units (0)" xfId="1459" xr:uid="{00000000-0005-0000-0000-0000C10E0000}"/>
    <cellStyle name="Enter Units (1)" xfId="1460" xr:uid="{00000000-0005-0000-0000-0000C20E0000}"/>
    <cellStyle name="Enter Units (2)" xfId="1461" xr:uid="{00000000-0005-0000-0000-0000C30E0000}"/>
    <cellStyle name="Entered" xfId="1462" xr:uid="{00000000-0005-0000-0000-0000C40E0000}"/>
    <cellStyle name="En-tête 1" xfId="1463" xr:uid="{00000000-0005-0000-0000-0000C50E0000}"/>
    <cellStyle name="En-tête 2" xfId="1464" xr:uid="{00000000-0005-0000-0000-0000C60E0000}"/>
    <cellStyle name="Entête1" xfId="1465" xr:uid="{00000000-0005-0000-0000-0000C70E0000}"/>
    <cellStyle name="Entête2" xfId="1466" xr:uid="{00000000-0005-0000-0000-0000C80E0000}"/>
    <cellStyle name="Entités" xfId="1467" xr:uid="{00000000-0005-0000-0000-0000C90E0000}"/>
    <cellStyle name="entrada" xfId="1468" xr:uid="{00000000-0005-0000-0000-0000CA0E0000}"/>
    <cellStyle name="Entrée" xfId="1559" builtinId="20" customBuiltin="1"/>
    <cellStyle name="Entrée 2" xfId="26364" xr:uid="{00000000-0005-0000-0000-0000CC0E0000}"/>
    <cellStyle name="Entry" xfId="1469" xr:uid="{00000000-0005-0000-0000-0000CD0E0000}"/>
    <cellStyle name="EPS" xfId="1470" xr:uid="{00000000-0005-0000-0000-0000CE0E0000}"/>
    <cellStyle name="EPSActual" xfId="1471" xr:uid="{00000000-0005-0000-0000-0000CF0E0000}"/>
    <cellStyle name="EPSEstimate" xfId="1472" xr:uid="{00000000-0005-0000-0000-0000D00E0000}"/>
    <cellStyle name="Ergebnis" xfId="26365" xr:uid="{00000000-0005-0000-0000-0000D10E0000}"/>
    <cellStyle name="Erklärender Text" xfId="26366" xr:uid="{00000000-0005-0000-0000-0000D20E0000}"/>
    <cellStyle name="erl" xfId="1473" xr:uid="{00000000-0005-0000-0000-0000D30E0000}"/>
    <cellStyle name="Erlang" xfId="1474" xr:uid="{00000000-0005-0000-0000-0000D40E0000}"/>
    <cellStyle name="Erlang#" xfId="1475" xr:uid="{00000000-0005-0000-0000-0000D50E0000}"/>
    <cellStyle name="Erlang_041207 - Headcounts (41)" xfId="1476" xr:uid="{00000000-0005-0000-0000-0000D60E0000}"/>
    <cellStyle name="ERX_2GE" xfId="1477" xr:uid="{00000000-0005-0000-0000-0000D70E0000}"/>
    <cellStyle name="Est - $" xfId="1478" xr:uid="{00000000-0005-0000-0000-0000D80E0000}"/>
    <cellStyle name="Est - %" xfId="1479" xr:uid="{00000000-0005-0000-0000-0000D90E0000}"/>
    <cellStyle name="Est 0,000.0" xfId="1480" xr:uid="{00000000-0005-0000-0000-0000DA0E0000}"/>
    <cellStyle name="Estilo 1" xfId="6396" xr:uid="{00000000-0005-0000-0000-0000DB0E0000}"/>
    <cellStyle name="Estilo 1 2" xfId="15770" xr:uid="{00000000-0005-0000-0000-0000DC0E0000}"/>
    <cellStyle name="Estilo 2" xfId="6397" xr:uid="{00000000-0005-0000-0000-0000DD0E0000}"/>
    <cellStyle name="Estimate" xfId="1481" xr:uid="{00000000-0005-0000-0000-0000DE0E0000}"/>
    <cellStyle name="EU Currency" xfId="1482" xr:uid="{00000000-0005-0000-0000-0000DF0E0000}"/>
    <cellStyle name="Euro" xfId="1483" xr:uid="{00000000-0005-0000-0000-0000E00E0000}"/>
    <cellStyle name="Euro billion" xfId="1484" xr:uid="{00000000-0005-0000-0000-0000E10E0000}"/>
    <cellStyle name="Euro million" xfId="1485" xr:uid="{00000000-0005-0000-0000-0000E20E0000}"/>
    <cellStyle name="Euro thousand" xfId="1486" xr:uid="{00000000-0005-0000-0000-0000E30E0000}"/>
    <cellStyle name="Euro_090105 -ALT - actual and comparable basis with forex and perimeter impact" xfId="1487" xr:uid="{00000000-0005-0000-0000-0000E40E0000}"/>
    <cellStyle name="Euros" xfId="1488" xr:uid="{00000000-0005-0000-0000-0000E50E0000}"/>
    <cellStyle name="ExchRate" xfId="1489" xr:uid="{00000000-0005-0000-0000-0000E60E0000}"/>
    <cellStyle name="Explanatory Text" xfId="2888" xr:uid="{00000000-0005-0000-0000-0000E70E0000}"/>
    <cellStyle name="External Input" xfId="26367" xr:uid="{00000000-0005-0000-0000-0000E80E0000}"/>
    <cellStyle name="EY House" xfId="1490" xr:uid="{00000000-0005-0000-0000-0000E90E0000}"/>
    <cellStyle name="Ezres_2007_GPB" xfId="55051" xr:uid="{00000000-0005-0000-0000-0000EA0E0000}"/>
    <cellStyle name="fact" xfId="1491" xr:uid="{00000000-0005-0000-0000-0000EB0E0000}"/>
    <cellStyle name="FakePercentNoDec" xfId="1492" xr:uid="{00000000-0005-0000-0000-0000EC0E0000}"/>
    <cellStyle name="FF_EURO" xfId="1493" xr:uid="{00000000-0005-0000-0000-0000ED0E0000}"/>
    <cellStyle name="Fijo" xfId="1494" xr:uid="{00000000-0005-0000-0000-0000EE0E0000}"/>
    <cellStyle name="Financial" xfId="1495" xr:uid="{00000000-0005-0000-0000-0000EF0E0000}"/>
    <cellStyle name="financials" xfId="1496" xr:uid="{00000000-0005-0000-0000-0000F00E0000}"/>
    <cellStyle name="Financier0" xfId="1497" xr:uid="{00000000-0005-0000-0000-0000F10E0000}"/>
    <cellStyle name="Financiero" xfId="1498" xr:uid="{00000000-0005-0000-0000-0000F20E0000}"/>
    <cellStyle name="Fixed" xfId="1499" xr:uid="{00000000-0005-0000-0000-0000F30E0000}"/>
    <cellStyle name="Fixed (1)" xfId="1500" xr:uid="{00000000-0005-0000-0000-0000F40E0000}"/>
    <cellStyle name="Fixed [0]" xfId="1501" xr:uid="{00000000-0005-0000-0000-0000F50E0000}"/>
    <cellStyle name="Fixed_A&amp;ME KPIs" xfId="53020" xr:uid="{00000000-0005-0000-0000-0000F60E0000}"/>
    <cellStyle name="Fixlong" xfId="1502" xr:uid="{00000000-0005-0000-0000-0000F70E0000}"/>
    <cellStyle name="Flash" xfId="55052" xr:uid="{00000000-0005-0000-0000-0000F80E0000}"/>
    <cellStyle name="ƒnƒCƒp[ƒŠƒ“ƒN" xfId="17692" xr:uid="{00000000-0005-0000-0000-0000F90E0000}"/>
    <cellStyle name="fo]_x000a__x000a_UserName=Murat Zelef_x000a__x000a_UserCompany=Bumerang_x000a__x000a__x000a__x000a_[File Paths]_x000a__x000a_WorkingDirectory=C:\EQUIS\DLWIN_x000a__x000a_DownLoader=C" xfId="1503" xr:uid="{00000000-0005-0000-0000-0000FA0E0000}"/>
    <cellStyle name="fo]_x000d__x000a_UserName=Murat Zelef_x000d__x000a_UserCompany=Bumerang_x000d__x000a__x000d__x000a_[File Paths]_x000d__x000a_WorkingDirectory=C:\EQUIS\DLWIN_x000d__x000a_DownLoader=C" xfId="1504" xr:uid="{00000000-0005-0000-0000-0000FB0E0000}"/>
    <cellStyle name="Följde hyperlänken" xfId="1505" xr:uid="{00000000-0005-0000-0000-0000FC0E0000}"/>
    <cellStyle name="Followed Hyperlink_Scenarios" xfId="6398" xr:uid="{00000000-0005-0000-0000-0000FD0E0000}"/>
    <cellStyle name="Font" xfId="1506" xr:uid="{00000000-0005-0000-0000-0000FE0E0000}"/>
    <cellStyle name="Footer SBILogo1" xfId="1507" xr:uid="{00000000-0005-0000-0000-0000FF0E0000}"/>
    <cellStyle name="Footer SBILogo2" xfId="1508" xr:uid="{00000000-0005-0000-0000-0000000F0000}"/>
    <cellStyle name="Footnote" xfId="1509" xr:uid="{00000000-0005-0000-0000-0000010F0000}"/>
    <cellStyle name="Footnote Reference" xfId="1510" xr:uid="{00000000-0005-0000-0000-0000020F0000}"/>
    <cellStyle name="Footnote_BoAML" xfId="1511" xr:uid="{00000000-0005-0000-0000-0000030F0000}"/>
    <cellStyle name="ForecastData" xfId="1512" xr:uid="{00000000-0005-0000-0000-0000040F0000}"/>
    <cellStyle name="FormattingSheetDelimitor" xfId="1513" xr:uid="{00000000-0005-0000-0000-0000050F0000}"/>
    <cellStyle name="Formula" xfId="1514" xr:uid="{00000000-0005-0000-0000-0000060F0000}"/>
    <cellStyle name="fourdecplace" xfId="1515" xr:uid="{00000000-0005-0000-0000-0000070F0000}"/>
    <cellStyle name="Fred" xfId="1516" xr:uid="{00000000-0005-0000-0000-0000080F0000}"/>
    <cellStyle name="from Input Sheet" xfId="1517" xr:uid="{00000000-0005-0000-0000-0000090F0000}"/>
    <cellStyle name="From Project Models" xfId="1518" xr:uid="{00000000-0005-0000-0000-00000A0F0000}"/>
    <cellStyle name="front page small" xfId="1519" xr:uid="{00000000-0005-0000-0000-00000B0F0000}"/>
    <cellStyle name="GBP" xfId="1520" xr:uid="{00000000-0005-0000-0000-00000C0F0000}"/>
    <cellStyle name="GBP billion" xfId="1521" xr:uid="{00000000-0005-0000-0000-00000D0F0000}"/>
    <cellStyle name="GBP million" xfId="1522" xr:uid="{00000000-0005-0000-0000-00000E0F0000}"/>
    <cellStyle name="GBP thousand" xfId="1523" xr:uid="{00000000-0005-0000-0000-00000F0F0000}"/>
    <cellStyle name="GBP_A&amp;ME KPIs" xfId="53021" xr:uid="{00000000-0005-0000-0000-0000100F0000}"/>
    <cellStyle name="Gen_Admin_Black_pD" xfId="1524" xr:uid="{00000000-0005-0000-0000-0000110F0000}"/>
    <cellStyle name="General" xfId="1525" xr:uid="{00000000-0005-0000-0000-0000120F0000}"/>
    <cellStyle name="Gesperrt" xfId="26368" xr:uid="{00000000-0005-0000-0000-0000130F0000}"/>
    <cellStyle name="Gliederung1" xfId="55053" xr:uid="{00000000-0005-0000-0000-0000140F0000}"/>
    <cellStyle name="Gliederung2" xfId="55054" xr:uid="{00000000-0005-0000-0000-0000150F0000}"/>
    <cellStyle name="Good" xfId="2847" xr:uid="{00000000-0005-0000-0000-0000160F0000}"/>
    <cellStyle name="GREG" xfId="55055" xr:uid="{00000000-0005-0000-0000-0000170F0000}"/>
    <cellStyle name="Grey" xfId="1526" xr:uid="{00000000-0005-0000-0000-0000180F0000}"/>
    <cellStyle name="Growth" xfId="1527" xr:uid="{00000000-0005-0000-0000-0000190F0000}"/>
    <cellStyle name="GrowthLarge" xfId="1528" xr:uid="{00000000-0005-0000-0000-00001A0F0000}"/>
    <cellStyle name="GrowthRate" xfId="1529" xr:uid="{00000000-0005-0000-0000-00001B0F0000}"/>
    <cellStyle name="GrowthSeq" xfId="1530" xr:uid="{00000000-0005-0000-0000-00001C0F0000}"/>
    <cellStyle name="GrowthSmall" xfId="1531" xr:uid="{00000000-0005-0000-0000-00001D0F0000}"/>
    <cellStyle name="Gut" xfId="26369" xr:uid="{00000000-0005-0000-0000-00001E0F0000}"/>
    <cellStyle name="H 2" xfId="1532" xr:uid="{00000000-0005-0000-0000-00001F0F0000}"/>
    <cellStyle name="haeding 2" xfId="1533" xr:uid="{00000000-0005-0000-0000-0000200F0000}"/>
    <cellStyle name="Hard" xfId="1534" xr:uid="{00000000-0005-0000-0000-0000210F0000}"/>
    <cellStyle name="hard no." xfId="1535" xr:uid="{00000000-0005-0000-0000-0000220F0000}"/>
    <cellStyle name="Hard Percent" xfId="1536" xr:uid="{00000000-0005-0000-0000-0000230F0000}"/>
    <cellStyle name="head2" xfId="1537" xr:uid="{00000000-0005-0000-0000-0000240F0000}"/>
    <cellStyle name="Header" xfId="1538" xr:uid="{00000000-0005-0000-0000-0000250F0000}"/>
    <cellStyle name="Header Draft Stamp" xfId="1539" xr:uid="{00000000-0005-0000-0000-0000260F0000}"/>
    <cellStyle name="Header_4.2_Budget 2008_PE=2008.12_Contributif Groupe_VA=REF_2_11_2008" xfId="17693" xr:uid="{00000000-0005-0000-0000-0000270F0000}"/>
    <cellStyle name="Header1" xfId="1540" xr:uid="{00000000-0005-0000-0000-0000280F0000}"/>
    <cellStyle name="Header2" xfId="1541" xr:uid="{00000000-0005-0000-0000-0000290F0000}"/>
    <cellStyle name="header3" xfId="1542" xr:uid="{00000000-0005-0000-0000-00002A0F0000}"/>
    <cellStyle name="Header4" xfId="1543" xr:uid="{00000000-0005-0000-0000-00002B0F0000}"/>
    <cellStyle name="Headers" xfId="26370" xr:uid="{00000000-0005-0000-0000-00002C0F0000}"/>
    <cellStyle name="Heading" xfId="1544" xr:uid="{00000000-0005-0000-0000-00002D0F0000}"/>
    <cellStyle name="heading 1" xfId="2900" xr:uid="{00000000-0005-0000-0000-00002E0F0000}"/>
    <cellStyle name="Heading 1 Above" xfId="1545" xr:uid="{00000000-0005-0000-0000-00002F0F0000}"/>
    <cellStyle name="Heading 1_!PL_FQ1 2009_090416 ok" xfId="55056" xr:uid="{00000000-0005-0000-0000-0000300F0000}"/>
    <cellStyle name="Heading 1+" xfId="1546" xr:uid="{00000000-0005-0000-0000-0000310F0000}"/>
    <cellStyle name="heading 2" xfId="2901" xr:uid="{00000000-0005-0000-0000-0000320F0000}"/>
    <cellStyle name="Heading 2 Below" xfId="1547" xr:uid="{00000000-0005-0000-0000-0000330F0000}"/>
    <cellStyle name="Heading 2_!PL_FQ1 2009_090416 ok" xfId="55057" xr:uid="{00000000-0005-0000-0000-0000340F0000}"/>
    <cellStyle name="Heading 2+" xfId="1548" xr:uid="{00000000-0005-0000-0000-0000350F0000}"/>
    <cellStyle name="Heading 3" xfId="2902" xr:uid="{00000000-0005-0000-0000-0000360F0000}"/>
    <cellStyle name="Heading 3+" xfId="1549" xr:uid="{00000000-0005-0000-0000-0000370F0000}"/>
    <cellStyle name="Heading 4" xfId="2903" xr:uid="{00000000-0005-0000-0000-0000380F0000}"/>
    <cellStyle name="Heading 5" xfId="1550" xr:uid="{00000000-0005-0000-0000-0000390F0000}"/>
    <cellStyle name="Heading_A&amp;ME KPIs" xfId="53022" xr:uid="{00000000-0005-0000-0000-00003A0F0000}"/>
    <cellStyle name="Heading1" xfId="1551" xr:uid="{00000000-0005-0000-0000-00003B0F0000}"/>
    <cellStyle name="Heading2" xfId="1552" xr:uid="{00000000-0005-0000-0000-00003C0F0000}"/>
    <cellStyle name="Hidden" xfId="55058" xr:uid="{00000000-0005-0000-0000-00003D0F0000}"/>
    <cellStyle name="Highlight" xfId="1553" xr:uid="{00000000-0005-0000-0000-00003E0F0000}"/>
    <cellStyle name="Hist inmatning" xfId="1554" xr:uid="{00000000-0005-0000-0000-00003F0F0000}"/>
    <cellStyle name="HistoricData" xfId="1555" xr:uid="{00000000-0005-0000-0000-0000400F0000}"/>
    <cellStyle name="HspColumn" xfId="26371" xr:uid="{00000000-0005-0000-0000-0000410F0000}"/>
    <cellStyle name="HspColumnBottom" xfId="26372" xr:uid="{00000000-0005-0000-0000-0000420F0000}"/>
    <cellStyle name="HspNonCurrency" xfId="55059" xr:uid="{00000000-0005-0000-0000-0000430F0000}"/>
    <cellStyle name="Hyperlänk" xfId="1556" xr:uid="{00000000-0005-0000-0000-0000440F0000}"/>
    <cellStyle name="Hyperlink_Financial Information Feb15_02" xfId="4566" xr:uid="{00000000-0005-0000-0000-0000450F0000}"/>
    <cellStyle name="IncomeStatement" xfId="1557" xr:uid="{00000000-0005-0000-0000-0000460F0000}"/>
    <cellStyle name="inmatning" xfId="1558" xr:uid="{00000000-0005-0000-0000-0000470F0000}"/>
    <cellStyle name="Input" xfId="4567" xr:uid="{00000000-0005-0000-0000-0000480F0000}"/>
    <cellStyle name="Input - %" xfId="26373" xr:uid="{00000000-0005-0000-0000-0000490F0000}"/>
    <cellStyle name="Input (%)" xfId="1560" xr:uid="{00000000-0005-0000-0000-00004A0F0000}"/>
    <cellStyle name="Input [yellow]" xfId="1561" xr:uid="{00000000-0005-0000-0000-00004B0F0000}"/>
    <cellStyle name="Input Cell" xfId="1562" xr:uid="{00000000-0005-0000-0000-00004C0F0000}"/>
    <cellStyle name="Input Currency" xfId="1563" xr:uid="{00000000-0005-0000-0000-00004D0F0000}"/>
    <cellStyle name="Input Date" xfId="1564" xr:uid="{00000000-0005-0000-0000-00004E0F0000}"/>
    <cellStyle name="Input Fixed [0]" xfId="1565" xr:uid="{00000000-0005-0000-0000-00004F0F0000}"/>
    <cellStyle name="Input Normal" xfId="1566" xr:uid="{00000000-0005-0000-0000-0000500F0000}"/>
    <cellStyle name="input percent" xfId="1567" xr:uid="{00000000-0005-0000-0000-0000510F0000}"/>
    <cellStyle name="Input Percent [2]" xfId="1568" xr:uid="{00000000-0005-0000-0000-0000520F0000}"/>
    <cellStyle name="Input Percent_A&amp;ME KPIs" xfId="53023" xr:uid="{00000000-0005-0000-0000-0000530F0000}"/>
    <cellStyle name="Input Titles" xfId="1569" xr:uid="{00000000-0005-0000-0000-0000540F0000}"/>
    <cellStyle name="input value" xfId="1570" xr:uid="{00000000-0005-0000-0000-0000550F0000}"/>
    <cellStyle name="Input%" xfId="1571" xr:uid="{00000000-0005-0000-0000-0000560F0000}"/>
    <cellStyle name="Input_ A4 BFR" xfId="17694" xr:uid="{00000000-0005-0000-0000-0000570F0000}"/>
    <cellStyle name="Input0dec" xfId="1572" xr:uid="{00000000-0005-0000-0000-0000580F0000}"/>
    <cellStyle name="Input1" xfId="1573" xr:uid="{00000000-0005-0000-0000-0000590F0000}"/>
    <cellStyle name="Input2" xfId="1574" xr:uid="{00000000-0005-0000-0000-00005A0F0000}"/>
    <cellStyle name="Input2dec" xfId="1575" xr:uid="{00000000-0005-0000-0000-00005B0F0000}"/>
    <cellStyle name="InputCurrency" xfId="1576" xr:uid="{00000000-0005-0000-0000-00005C0F0000}"/>
    <cellStyle name="InputNormal" xfId="1577" xr:uid="{00000000-0005-0000-0000-00005D0F0000}"/>
    <cellStyle name="Inputs" xfId="1578" xr:uid="{00000000-0005-0000-0000-00005E0F0000}"/>
    <cellStyle name="Inputs2" xfId="1579" xr:uid="{00000000-0005-0000-0000-00005F0F0000}"/>
    <cellStyle name="Insatisfaisant 2" xfId="26374" xr:uid="{00000000-0005-0000-0000-0000600F0000}"/>
    <cellStyle name="Instructions" xfId="1581" xr:uid="{00000000-0005-0000-0000-0000610F0000}"/>
    <cellStyle name="Integer" xfId="1582" xr:uid="{00000000-0005-0000-0000-0000620F0000}"/>
    <cellStyle name="Italique" xfId="1583" xr:uid="{00000000-0005-0000-0000-0000630F0000}"/>
    <cellStyle name="Item" xfId="1584" xr:uid="{00000000-0005-0000-0000-0000640F0000}"/>
    <cellStyle name="ItemTypeClass" xfId="1585" xr:uid="{00000000-0005-0000-0000-0000650F0000}"/>
    <cellStyle name="ItemTypeClass 2" xfId="13694" xr:uid="{00000000-0005-0000-0000-0000660F0000}"/>
    <cellStyle name="ItemTypeClass_A&amp;ME KPIs" xfId="53024" xr:uid="{00000000-0005-0000-0000-0000670F0000}"/>
    <cellStyle name="Jason" xfId="1586" xr:uid="{00000000-0005-0000-0000-0000680F0000}"/>
    <cellStyle name="Javier" xfId="1587" xr:uid="{00000000-0005-0000-0000-0000690F0000}"/>
    <cellStyle name="JCF-ColumnTitle" xfId="1588" xr:uid="{00000000-0005-0000-0000-00006A0F0000}"/>
    <cellStyle name="JCF-Data" xfId="1589" xr:uid="{00000000-0005-0000-0000-00006B0F0000}"/>
    <cellStyle name="JCF-Data 2" xfId="13695" xr:uid="{00000000-0005-0000-0000-00006C0F0000}"/>
    <cellStyle name="JCF-Data_A&amp;ME KPIs" xfId="53025" xr:uid="{00000000-0005-0000-0000-00006D0F0000}"/>
    <cellStyle name="JCF-Detail" xfId="1590" xr:uid="{00000000-0005-0000-0000-00006E0F0000}"/>
    <cellStyle name="JCF-LOGO" xfId="1591" xr:uid="{00000000-0005-0000-0000-00006F0F0000}"/>
    <cellStyle name="JCF-RowTitle" xfId="1592" xr:uid="{00000000-0005-0000-0000-0000700F0000}"/>
    <cellStyle name="JCF-Title" xfId="1593" xr:uid="{00000000-0005-0000-0000-0000710F0000}"/>
    <cellStyle name="JCF-Titre" xfId="1594" xr:uid="{00000000-0005-0000-0000-0000720F0000}"/>
    <cellStyle name="JCF-Titre colonne" xfId="1595" xr:uid="{00000000-0005-0000-0000-0000730F0000}"/>
    <cellStyle name="JCF-Titre ligne" xfId="1596" xr:uid="{00000000-0005-0000-0000-0000740F0000}"/>
    <cellStyle name="JCF-Titre_Matrice Des Styles" xfId="1597" xr:uid="{00000000-0005-0000-0000-0000750F0000}"/>
    <cellStyle name="Joe" xfId="1598" xr:uid="{00000000-0005-0000-0000-0000760F0000}"/>
    <cellStyle name="K_Dollar" xfId="1599" xr:uid="{00000000-0005-0000-0000-0000770F0000}"/>
    <cellStyle name="K_Dollar_A&amp;ME KPIs" xfId="53026" xr:uid="{00000000-0005-0000-0000-0000780F0000}"/>
    <cellStyle name="K_Dollar_BoAML" xfId="1600" xr:uid="{00000000-0005-0000-0000-0000790F0000}"/>
    <cellStyle name="K_Dollar_CAI" xfId="1601" xr:uid="{00000000-0005-0000-0000-00007A0F0000}"/>
    <cellStyle name="K_Dollar_Enterprise" xfId="9473" xr:uid="{00000000-0005-0000-0000-00007B0F0000}"/>
    <cellStyle name="K_Dollar_ExecutionNoble" xfId="1602" xr:uid="{00000000-0005-0000-0000-00007C0F0000}"/>
    <cellStyle name="K_Dollar_France financials" xfId="23376" xr:uid="{00000000-0005-0000-0000-00007D0F0000}"/>
    <cellStyle name="K_Dollar_France KPIs" xfId="1603" xr:uid="{00000000-0005-0000-0000-00007E0F0000}"/>
    <cellStyle name="K_Dollar_FT preview_1H11vdef_broker's name" xfId="1604" xr:uid="{00000000-0005-0000-0000-00007F0F0000}"/>
    <cellStyle name="K_Dollar_GetCA Pays-Sect 2010-Q1 Soc" xfId="4568" xr:uid="{00000000-0005-0000-0000-0000800F0000}"/>
    <cellStyle name="K_Dollar_GetCA Pays-Sect 2010-Q1 Soc 2" xfId="13993" xr:uid="{00000000-0005-0000-0000-0000810F0000}"/>
    <cellStyle name="K_Dollar_GetCA Pays-Sect 2010-Q1 Soc_A&amp;ME KPIs" xfId="53027" xr:uid="{00000000-0005-0000-0000-0000820F0000}"/>
    <cellStyle name="K_Dollar_GetCA Pays-Sect 2010-Q1 Soc_France KPIs" xfId="11831" xr:uid="{00000000-0005-0000-0000-0000830F0000}"/>
    <cellStyle name="K_Dollar_GetCA Pays-Sect 2010-Q1 Soc_Orange - Market France KPIs" xfId="55061" xr:uid="{00000000-0005-0000-0000-0000840F0000}"/>
    <cellStyle name="K_Dollar_GetCA Pays-Sect 2010-Q1 Soc_Poland KPIs" xfId="8182" xr:uid="{00000000-0005-0000-0000-0000850F0000}"/>
    <cellStyle name="K_Dollar_GetCA Pays-Sect 2010-Q1 Soc_RoW KPIs" xfId="8894" xr:uid="{00000000-0005-0000-0000-0000860F0000}"/>
    <cellStyle name="K_Dollar_GetCA Pays-Sect 2010-Q1 Soc_Spain KPIs" xfId="51262" xr:uid="{00000000-0005-0000-0000-0000870F0000}"/>
    <cellStyle name="K_Dollar_GetCA Pays-Sect 2010-Q1 Soc_Telecoms - Operational KPIs" xfId="49564" xr:uid="{00000000-0005-0000-0000-0000880F0000}"/>
    <cellStyle name="K_Dollar_Group - financial KPIs" xfId="21632" xr:uid="{00000000-0005-0000-0000-0000890F0000}"/>
    <cellStyle name="K_Dollar_Group - operational KPIs" xfId="2942" xr:uid="{00000000-0005-0000-0000-00008A0F0000}"/>
    <cellStyle name="K_Dollar_H1 12 retraité (SOC)" xfId="13851" xr:uid="{00000000-0005-0000-0000-00008B0F0000}"/>
    <cellStyle name="K_Dollar_IC&amp;SS" xfId="17695" xr:uid="{00000000-0005-0000-0000-00008C0F0000}"/>
    <cellStyle name="K_Dollar_M2M+ MVNO" xfId="4569" xr:uid="{00000000-0005-0000-0000-00008D0F0000}"/>
    <cellStyle name="K_Dollar_Natixis" xfId="1605" xr:uid="{00000000-0005-0000-0000-00008E0F0000}"/>
    <cellStyle name="K_Dollar_Orange - Market France KPIs" xfId="55060" xr:uid="{00000000-0005-0000-0000-00008F0F0000}"/>
    <cellStyle name="K_Dollar_Poland KPIs" xfId="8181" xr:uid="{00000000-0005-0000-0000-0000900F0000}"/>
    <cellStyle name="K_Dollar_Preview spreadsheet" xfId="1606" xr:uid="{00000000-0005-0000-0000-0000910F0000}"/>
    <cellStyle name="K_Dollar_RoW KPIs" xfId="8893" xr:uid="{00000000-0005-0000-0000-0000920F0000}"/>
    <cellStyle name="K_Dollar_Spain KPIs" xfId="6399" xr:uid="{00000000-0005-0000-0000-0000930F0000}"/>
    <cellStyle name="K_Dollar_Telecoms - Operational KPIs" xfId="49563" xr:uid="{00000000-0005-0000-0000-0000940F0000}"/>
    <cellStyle name="K_Euro" xfId="1607" xr:uid="{00000000-0005-0000-0000-0000950F0000}"/>
    <cellStyle name="K_Euro_A&amp;ME KPIs" xfId="53028" xr:uid="{00000000-0005-0000-0000-0000960F0000}"/>
    <cellStyle name="K_Euro_BoAML" xfId="1608" xr:uid="{00000000-0005-0000-0000-0000970F0000}"/>
    <cellStyle name="K_Euro_Delta" xfId="1609" xr:uid="{00000000-0005-0000-0000-0000980F0000}"/>
    <cellStyle name="K_Euro_Delta_A&amp;ME KPIs" xfId="53029" xr:uid="{00000000-0005-0000-0000-0000990F0000}"/>
    <cellStyle name="K_Euro_Delta_BoAML" xfId="1610" xr:uid="{00000000-0005-0000-0000-00009A0F0000}"/>
    <cellStyle name="K_Euro_Delta_Enterprise" xfId="9475" xr:uid="{00000000-0005-0000-0000-00009B0F0000}"/>
    <cellStyle name="K_Euro_Delta_France financials" xfId="23378" xr:uid="{00000000-0005-0000-0000-00009C0F0000}"/>
    <cellStyle name="K_Euro_Delta_France KPIs" xfId="1611" xr:uid="{00000000-0005-0000-0000-00009D0F0000}"/>
    <cellStyle name="K_Euro_Delta_FT preview_1H11vdef_broker's name" xfId="1612" xr:uid="{00000000-0005-0000-0000-00009E0F0000}"/>
    <cellStyle name="K_Euro_Delta_GetCA Pays-Sect 2010-Q1 Soc" xfId="4570" xr:uid="{00000000-0005-0000-0000-00009F0F0000}"/>
    <cellStyle name="K_Euro_Delta_GetCA Pays-Sect 2010-Q1 Soc 2" xfId="13994" xr:uid="{00000000-0005-0000-0000-0000A00F0000}"/>
    <cellStyle name="K_Euro_Delta_GetCA Pays-Sect 2010-Q1 Soc_A&amp;ME KPIs" xfId="53030" xr:uid="{00000000-0005-0000-0000-0000A10F0000}"/>
    <cellStyle name="K_Euro_Delta_GetCA Pays-Sect 2010-Q1 Soc_France KPIs" xfId="11832" xr:uid="{00000000-0005-0000-0000-0000A20F0000}"/>
    <cellStyle name="K_Euro_Delta_GetCA Pays-Sect 2010-Q1 Soc_Orange - Market France KPIs" xfId="55064" xr:uid="{00000000-0005-0000-0000-0000A30F0000}"/>
    <cellStyle name="K_Euro_Delta_GetCA Pays-Sect 2010-Q1 Soc_Poland KPIs" xfId="8185" xr:uid="{00000000-0005-0000-0000-0000A40F0000}"/>
    <cellStyle name="K_Euro_Delta_GetCA Pays-Sect 2010-Q1 Soc_RoW KPIs" xfId="8897" xr:uid="{00000000-0005-0000-0000-0000A50F0000}"/>
    <cellStyle name="K_Euro_Delta_GetCA Pays-Sect 2010-Q1 Soc_Spain KPIs" xfId="51263" xr:uid="{00000000-0005-0000-0000-0000A60F0000}"/>
    <cellStyle name="K_Euro_Delta_GetCA Pays-Sect 2010-Q1 Soc_Telecoms - Operational KPIs" xfId="49567" xr:uid="{00000000-0005-0000-0000-0000A70F0000}"/>
    <cellStyle name="K_Euro_Delta_Group - financial KPIs" xfId="21634" xr:uid="{00000000-0005-0000-0000-0000A80F0000}"/>
    <cellStyle name="K_Euro_Delta_Group - operational KPIs" xfId="2944" xr:uid="{00000000-0005-0000-0000-0000A90F0000}"/>
    <cellStyle name="K_Euro_Delta_H1 12 retraité (SOC)" xfId="13727" xr:uid="{00000000-0005-0000-0000-0000AA0F0000}"/>
    <cellStyle name="K_Euro_Delta_IC&amp;SS" xfId="17646" xr:uid="{00000000-0005-0000-0000-0000AB0F0000}"/>
    <cellStyle name="K_Euro_Delta_M2M+ MVNO" xfId="4571" xr:uid="{00000000-0005-0000-0000-0000AC0F0000}"/>
    <cellStyle name="K_Euro_Delta_Orange - Market France KPIs" xfId="55063" xr:uid="{00000000-0005-0000-0000-0000AD0F0000}"/>
    <cellStyle name="K_Euro_Delta_Poland KPIs" xfId="8184" xr:uid="{00000000-0005-0000-0000-0000AE0F0000}"/>
    <cellStyle name="K_Euro_Delta_RoW KPIs" xfId="8896" xr:uid="{00000000-0005-0000-0000-0000AF0F0000}"/>
    <cellStyle name="K_Euro_Delta_Spain KPIs" xfId="6401" xr:uid="{00000000-0005-0000-0000-0000B00F0000}"/>
    <cellStyle name="K_Euro_Delta_Telecoms - Operational KPIs" xfId="49566" xr:uid="{00000000-0005-0000-0000-0000B10F0000}"/>
    <cellStyle name="K_Euro_Enterprise" xfId="9474" xr:uid="{00000000-0005-0000-0000-0000B20F0000}"/>
    <cellStyle name="K_Euro_France financials" xfId="23377" xr:uid="{00000000-0005-0000-0000-0000B30F0000}"/>
    <cellStyle name="K_Euro_France KPIs" xfId="1613" xr:uid="{00000000-0005-0000-0000-0000B40F0000}"/>
    <cellStyle name="K_Euro_FT preview_1H11vdef_broker's name" xfId="1614" xr:uid="{00000000-0005-0000-0000-0000B50F0000}"/>
    <cellStyle name="K_Euro_GetCA Pays-Sect 2010-Q1 Soc" xfId="4572" xr:uid="{00000000-0005-0000-0000-0000B60F0000}"/>
    <cellStyle name="K_Euro_GetCA Pays-Sect 2010-Q1 Soc 2" xfId="13995" xr:uid="{00000000-0005-0000-0000-0000B70F0000}"/>
    <cellStyle name="K_Euro_GetCA Pays-Sect 2010-Q1 Soc_A&amp;ME KPIs" xfId="53031" xr:uid="{00000000-0005-0000-0000-0000B80F0000}"/>
    <cellStyle name="K_Euro_GetCA Pays-Sect 2010-Q1 Soc_France KPIs" xfId="11833" xr:uid="{00000000-0005-0000-0000-0000B90F0000}"/>
    <cellStyle name="K_Euro_GetCA Pays-Sect 2010-Q1 Soc_Orange - Market France KPIs" xfId="55065" xr:uid="{00000000-0005-0000-0000-0000BA0F0000}"/>
    <cellStyle name="K_Euro_GetCA Pays-Sect 2010-Q1 Soc_Poland KPIs" xfId="8186" xr:uid="{00000000-0005-0000-0000-0000BB0F0000}"/>
    <cellStyle name="K_Euro_GetCA Pays-Sect 2010-Q1 Soc_RoW KPIs" xfId="8898" xr:uid="{00000000-0005-0000-0000-0000BC0F0000}"/>
    <cellStyle name="K_Euro_GetCA Pays-Sect 2010-Q1 Soc_Spain KPIs" xfId="51264" xr:uid="{00000000-0005-0000-0000-0000BD0F0000}"/>
    <cellStyle name="K_Euro_GetCA Pays-Sect 2010-Q1 Soc_Telecoms - Operational KPIs" xfId="49568" xr:uid="{00000000-0005-0000-0000-0000BE0F0000}"/>
    <cellStyle name="K_Euro_Group - financial KPIs" xfId="21633" xr:uid="{00000000-0005-0000-0000-0000BF0F0000}"/>
    <cellStyle name="K_Euro_Group - operational KPIs" xfId="2943" xr:uid="{00000000-0005-0000-0000-0000C00F0000}"/>
    <cellStyle name="K_Euro_H1 12 retraité (SOC)" xfId="17697" xr:uid="{00000000-0005-0000-0000-0000C10F0000}"/>
    <cellStyle name="K_Euro_IC&amp;SS" xfId="13852" xr:uid="{00000000-0005-0000-0000-0000C20F0000}"/>
    <cellStyle name="K_Euro_M2M+ MVNO" xfId="4573" xr:uid="{00000000-0005-0000-0000-0000C30F0000}"/>
    <cellStyle name="K_Euro_Orange - Market France KPIs" xfId="55062" xr:uid="{00000000-0005-0000-0000-0000C40F0000}"/>
    <cellStyle name="K_Euro_Poland KPIs" xfId="8183" xr:uid="{00000000-0005-0000-0000-0000C50F0000}"/>
    <cellStyle name="K_Euro_RoW KPIs" xfId="8895" xr:uid="{00000000-0005-0000-0000-0000C60F0000}"/>
    <cellStyle name="K_Euro_Spain KPIs" xfId="6400" xr:uid="{00000000-0005-0000-0000-0000C70F0000}"/>
    <cellStyle name="K_Euro_Telecoms - Operational KPIs" xfId="49565" xr:uid="{00000000-0005-0000-0000-0000C80F0000}"/>
    <cellStyle name="kMilliers" xfId="1615" xr:uid="{00000000-0005-0000-0000-0000C90F0000}"/>
    <cellStyle name="Komma [0]_Assumptions" xfId="1616" xr:uid="{00000000-0005-0000-0000-0000CA0F0000}"/>
    <cellStyle name="Komma_Assumptions" xfId="1617" xr:uid="{00000000-0005-0000-0000-0000CB0F0000}"/>
    <cellStyle name="kopregel" xfId="1618" xr:uid="{00000000-0005-0000-0000-0000CC0F0000}"/>
    <cellStyle name="KPMG Heading 1" xfId="17517" xr:uid="{00000000-0005-0000-0000-0000CD0F0000}"/>
    <cellStyle name="KPMG Heading 2" xfId="19648" xr:uid="{00000000-0005-0000-0000-0000CE0F0000}"/>
    <cellStyle name="KPMG Heading 3" xfId="17739" xr:uid="{00000000-0005-0000-0000-0000CF0F0000}"/>
    <cellStyle name="KPMG Heading 4" xfId="17647" xr:uid="{00000000-0005-0000-0000-0000D00F0000}"/>
    <cellStyle name="KPMG Normal" xfId="13910" xr:uid="{00000000-0005-0000-0000-0000D10F0000}"/>
    <cellStyle name="KPMG Normal Text" xfId="13729" xr:uid="{00000000-0005-0000-0000-0000D20F0000}"/>
    <cellStyle name="Label" xfId="26375" xr:uid="{00000000-0005-0000-0000-0000D30F0000}"/>
    <cellStyle name="LB Style" xfId="1619" xr:uid="{00000000-0005-0000-0000-0000D40F0000}"/>
    <cellStyle name="left" xfId="13731" xr:uid="{00000000-0005-0000-0000-0000D50F0000}"/>
    <cellStyle name="Libellés" xfId="1620" xr:uid="{00000000-0005-0000-0000-0000D60F0000}"/>
    <cellStyle name="Lien hypertexte" xfId="1621" builtinId="8"/>
    <cellStyle name="Lien hypertexte 2" xfId="49522" xr:uid="{00000000-0005-0000-0000-0000D80F0000}"/>
    <cellStyle name="Link" xfId="1622" xr:uid="{00000000-0005-0000-0000-0000D90F0000}"/>
    <cellStyle name="Link Currency (0)" xfId="1623" xr:uid="{00000000-0005-0000-0000-0000DA0F0000}"/>
    <cellStyle name="Link Currency (2)" xfId="1624" xr:uid="{00000000-0005-0000-0000-0000DB0F0000}"/>
    <cellStyle name="Link Units (0)" xfId="1625" xr:uid="{00000000-0005-0000-0000-0000DC0F0000}"/>
    <cellStyle name="Link Units (1)" xfId="1626" xr:uid="{00000000-0005-0000-0000-0000DD0F0000}"/>
    <cellStyle name="Link Units (2)" xfId="1627" xr:uid="{00000000-0005-0000-0000-0000DE0F0000}"/>
    <cellStyle name="Linked" xfId="1628" xr:uid="{00000000-0005-0000-0000-0000DF0F0000}"/>
    <cellStyle name="Linked Cell" xfId="4574" xr:uid="{00000000-0005-0000-0000-0000E00F0000}"/>
    <cellStyle name="Linked_DATA KPI Personal" xfId="26376" xr:uid="{00000000-0005-0000-0000-0000E10F0000}"/>
    <cellStyle name="LinkedCell" xfId="1630" xr:uid="{00000000-0005-0000-0000-0000E20F0000}"/>
    <cellStyle name="Locked" xfId="1631" xr:uid="{00000000-0005-0000-0000-0000E30F0000}"/>
    <cellStyle name="m1" xfId="1632" xr:uid="{00000000-0005-0000-0000-0000E40F0000}"/>
    <cellStyle name="Main Header" xfId="26377" xr:uid="{00000000-0005-0000-0000-0000E50F0000}"/>
    <cellStyle name="Main Title" xfId="1633" xr:uid="{00000000-0005-0000-0000-0000E60F0000}"/>
    <cellStyle name="Mainline" xfId="1634" xr:uid="{00000000-0005-0000-0000-0000E70F0000}"/>
    <cellStyle name="Map Labels" xfId="26378" xr:uid="{00000000-0005-0000-0000-0000E80F0000}"/>
    <cellStyle name="Map Legend" xfId="26379" xr:uid="{00000000-0005-0000-0000-0000E90F0000}"/>
    <cellStyle name="Map Title" xfId="26380" xr:uid="{00000000-0005-0000-0000-0000EA0F0000}"/>
    <cellStyle name="margin" xfId="1635" xr:uid="{00000000-0005-0000-0000-0000EB0F0000}"/>
    <cellStyle name="Margins" xfId="1636" xr:uid="{00000000-0005-0000-0000-0000EC0F0000}"/>
    <cellStyle name="Mensuel" xfId="1637" xr:uid="{00000000-0005-0000-0000-0000ED0F0000}"/>
    <cellStyle name="merlang" xfId="1638" xr:uid="{00000000-0005-0000-0000-0000EE0F0000}"/>
    <cellStyle name="Millares [0]_AUDIO" xfId="1639" xr:uid="{00000000-0005-0000-0000-0000EF0F0000}"/>
    <cellStyle name="Millares [00]" xfId="1640" xr:uid="{00000000-0005-0000-0000-0000F00F0000}"/>
    <cellStyle name="Millares_AIRTEL08" xfId="1641" xr:uid="{00000000-0005-0000-0000-0000F10F0000}"/>
    <cellStyle name="milliers (3dec)" xfId="1642" xr:uid="{00000000-0005-0000-0000-0000F20F0000}"/>
    <cellStyle name="Milliers [00]" xfId="1643" xr:uid="{00000000-0005-0000-0000-0000F30F0000}"/>
    <cellStyle name="Milliers 2" xfId="26381" xr:uid="{00000000-0005-0000-0000-0000F40F0000}"/>
    <cellStyle name="Milliers0Dec" xfId="1644" xr:uid="{00000000-0005-0000-0000-0000F50F0000}"/>
    <cellStyle name="MilliersSans0" xfId="1645" xr:uid="{00000000-0005-0000-0000-0000F60F0000}"/>
    <cellStyle name="million" xfId="1646" xr:uid="{00000000-0005-0000-0000-0000F70F0000}"/>
    <cellStyle name="Millions" xfId="26382" xr:uid="{00000000-0005-0000-0000-0000F80F0000}"/>
    <cellStyle name="mod1" xfId="1647" xr:uid="{00000000-0005-0000-0000-0000F90F0000}"/>
    <cellStyle name="Model_Calculation" xfId="1648" xr:uid="{00000000-0005-0000-0000-0000FA0F0000}"/>
    <cellStyle name="modelo1" xfId="1649" xr:uid="{00000000-0005-0000-0000-0000FB0F0000}"/>
    <cellStyle name="ModuleTitle" xfId="1650" xr:uid="{00000000-0005-0000-0000-0000FC0F0000}"/>
    <cellStyle name="Moeda [0]_CFADS.xls Gráfico 1" xfId="1651" xr:uid="{00000000-0005-0000-0000-0000FD0F0000}"/>
    <cellStyle name="Moeda_CFADS.xls Gráfico 1" xfId="1652" xr:uid="{00000000-0005-0000-0000-0000FE0F0000}"/>
    <cellStyle name="Moneda [0]_AUDIO" xfId="1653" xr:uid="{00000000-0005-0000-0000-0000FF0F0000}"/>
    <cellStyle name="Moneda_AIRTEL08" xfId="1654" xr:uid="{00000000-0005-0000-0000-000000100000}"/>
    <cellStyle name="Monetaire" xfId="1655" xr:uid="{00000000-0005-0000-0000-000001100000}"/>
    <cellStyle name="Monetaire [0]" xfId="1656" xr:uid="{00000000-0005-0000-0000-000002100000}"/>
    <cellStyle name="Monetaire [0]_France KPIs" xfId="19647" xr:uid="{00000000-0005-0000-0000-000003100000}"/>
    <cellStyle name="Monétaire [00]" xfId="1657" xr:uid="{00000000-0005-0000-0000-000004100000}"/>
    <cellStyle name="Monetaire_041207 - Headcounts (41)" xfId="1658" xr:uid="{00000000-0005-0000-0000-000005100000}"/>
    <cellStyle name="Monétaire0" xfId="1659" xr:uid="{00000000-0005-0000-0000-000006100000}"/>
    <cellStyle name="Monetario" xfId="1660" xr:uid="{00000000-0005-0000-0000-000007100000}"/>
    <cellStyle name="Multiple" xfId="1661" xr:uid="{00000000-0005-0000-0000-000008100000}"/>
    <cellStyle name="Multiple [1]" xfId="1662" xr:uid="{00000000-0005-0000-0000-000009100000}"/>
    <cellStyle name="Multiple Without" xfId="1663" xr:uid="{00000000-0005-0000-0000-00000A100000}"/>
    <cellStyle name="Multiple_01 - Home" xfId="1664" xr:uid="{00000000-0005-0000-0000-00000B100000}"/>
    <cellStyle name="n" xfId="1665" xr:uid="{00000000-0005-0000-0000-00000C100000}"/>
    <cellStyle name="N??" xfId="1666" xr:uid="{00000000-0005-0000-0000-00000D100000}"/>
    <cellStyle name="N?? 2" xfId="13707" xr:uid="{00000000-0005-0000-0000-00000E100000}"/>
    <cellStyle name="N??_A&amp;ME KPIs" xfId="53033" xr:uid="{00000000-0005-0000-0000-00000F100000}"/>
    <cellStyle name="n_01 - Home" xfId="1667" xr:uid="{00000000-0005-0000-0000-000010100000}"/>
    <cellStyle name="n_01 - Home_A&amp;ME KPIs" xfId="53034" xr:uid="{00000000-0005-0000-0000-000011100000}"/>
    <cellStyle name="n_01 - Home_CA BAC SCR-VM 06-07 (31-07-06)" xfId="1668" xr:uid="{00000000-0005-0000-0000-000012100000}"/>
    <cellStyle name="n_01 - Home_CA BAC SCR-VM 06-07 (31-07-06)_A&amp;ME KPIs" xfId="53035" xr:uid="{00000000-0005-0000-0000-000013100000}"/>
    <cellStyle name="n_01 - Home_CA BAC SCR-VM 06-07 (31-07-06)_Enterprise" xfId="9478" xr:uid="{00000000-0005-0000-0000-000014100000}"/>
    <cellStyle name="n_01 - Home_CA BAC SCR-VM 06-07 (31-07-06)_France financials" xfId="23381" xr:uid="{00000000-0005-0000-0000-000015100000}"/>
    <cellStyle name="n_01 - Home_CA BAC SCR-VM 06-07 (31-07-06)_France financials_1" xfId="25068" xr:uid="{00000000-0005-0000-0000-000016100000}"/>
    <cellStyle name="n_01 - Home_CA BAC SCR-VM 06-07 (31-07-06)_France KPIs" xfId="1669" xr:uid="{00000000-0005-0000-0000-000017100000}"/>
    <cellStyle name="n_01 - Home_CA BAC SCR-VM 06-07 (31-07-06)_France KPIs 2" xfId="13710" xr:uid="{00000000-0005-0000-0000-000018100000}"/>
    <cellStyle name="n_01 - Home_CA BAC SCR-VM 06-07 (31-07-06)_France KPIs_1" xfId="4577" xr:uid="{00000000-0005-0000-0000-000019100000}"/>
    <cellStyle name="n_01 - Home_CA BAC SCR-VM 06-07 (31-07-06)_France KPIs_1 2" xfId="13998" xr:uid="{00000000-0005-0000-0000-00001A100000}"/>
    <cellStyle name="n_01 - Home_CA BAC SCR-VM 06-07 (31-07-06)_France KPIs_2" xfId="11836" xr:uid="{00000000-0005-0000-0000-00001B100000}"/>
    <cellStyle name="n_01 - Home_CA BAC SCR-VM 06-07 (31-07-06)_France KPIs_A&amp;ME KPIs" xfId="53036" xr:uid="{00000000-0005-0000-0000-00001C100000}"/>
    <cellStyle name="n_01 - Home_CA BAC SCR-VM 06-07 (31-07-06)_France KPIs_France KPIs" xfId="4578" xr:uid="{00000000-0005-0000-0000-00001D100000}"/>
    <cellStyle name="n_01 - Home_CA BAC SCR-VM 06-07 (31-07-06)_France KPIs_IC&amp;SS" xfId="19645" xr:uid="{00000000-0005-0000-0000-00001E100000}"/>
    <cellStyle name="n_01 - Home_CA BAC SCR-VM 06-07 (31-07-06)_France KPIs_Orange - Market France KPIs" xfId="55069" xr:uid="{00000000-0005-0000-0000-00001F100000}"/>
    <cellStyle name="n_01 - Home_CA BAC SCR-VM 06-07 (31-07-06)_France KPIs_Poland KPIs" xfId="8190" xr:uid="{00000000-0005-0000-0000-000020100000}"/>
    <cellStyle name="n_01 - Home_CA BAC SCR-VM 06-07 (31-07-06)_France KPIs_RoW KPIs" xfId="8902" xr:uid="{00000000-0005-0000-0000-000021100000}"/>
    <cellStyle name="n_01 - Home_CA BAC SCR-VM 06-07 (31-07-06)_France KPIs_Spain KPIs" xfId="6405" xr:uid="{00000000-0005-0000-0000-000022100000}"/>
    <cellStyle name="n_01 - Home_CA BAC SCR-VM 06-07 (31-07-06)_France KPIs_Telecoms - Operational KPIs" xfId="49572" xr:uid="{00000000-0005-0000-0000-000023100000}"/>
    <cellStyle name="n_01 - Home_CA BAC SCR-VM 06-07 (31-07-06)_GetCA Groupe Seg 2012-Q4 Soc" xfId="55070" xr:uid="{00000000-0005-0000-0000-000024100000}"/>
    <cellStyle name="n_01 - Home_CA BAC SCR-VM 06-07 (31-07-06)_Group - financial KPIs" xfId="21637" xr:uid="{00000000-0005-0000-0000-000025100000}"/>
    <cellStyle name="n_01 - Home_CA BAC SCR-VM 06-07 (31-07-06)_Group - operational KPIs" xfId="2947" xr:uid="{00000000-0005-0000-0000-000026100000}"/>
    <cellStyle name="n_01 - Home_CA BAC SCR-VM 06-07 (31-07-06)_Group - operational KPIs_1" xfId="10082" xr:uid="{00000000-0005-0000-0000-000027100000}"/>
    <cellStyle name="n_01 - Home_CA BAC SCR-VM 06-07 (31-07-06)_Group - operational KPIs_1 2" xfId="17781" xr:uid="{00000000-0005-0000-0000-000028100000}"/>
    <cellStyle name="n_01 - Home_CA BAC SCR-VM 06-07 (31-07-06)_Group - operational KPIs_2" xfId="19898" xr:uid="{00000000-0005-0000-0000-000029100000}"/>
    <cellStyle name="n_01 - Home_CA BAC SCR-VM 06-07 (31-07-06)_H1 12 retraité (SOC)" xfId="19846" xr:uid="{00000000-0005-0000-0000-00002A100000}"/>
    <cellStyle name="n_01 - Home_CA BAC SCR-VM 06-07 (31-07-06)_IC&amp;SS" xfId="17518" xr:uid="{00000000-0005-0000-0000-00002B100000}"/>
    <cellStyle name="n_01 - Home_CA BAC SCR-VM 06-07 (31-07-06)_M2M+ MVNO" xfId="4579" xr:uid="{00000000-0005-0000-0000-00002C100000}"/>
    <cellStyle name="n_01 - Home_CA BAC SCR-VM 06-07 (31-07-06)_Orange - Market France KPIs" xfId="55068" xr:uid="{00000000-0005-0000-0000-00002D100000}"/>
    <cellStyle name="n_01 - Home_CA BAC SCR-VM 06-07 (31-07-06)_Poland KPIs" xfId="8189" xr:uid="{00000000-0005-0000-0000-00002E100000}"/>
    <cellStyle name="n_01 - Home_CA BAC SCR-VM 06-07 (31-07-06)_ROW" xfId="26383" xr:uid="{00000000-0005-0000-0000-00002F100000}"/>
    <cellStyle name="n_01 - Home_CA BAC SCR-VM 06-07 (31-07-06)_RoW KPIs" xfId="8901" xr:uid="{00000000-0005-0000-0000-000030100000}"/>
    <cellStyle name="n_01 - Home_CA BAC SCR-VM 06-07 (31-07-06)_ROW_1" xfId="26384" xr:uid="{00000000-0005-0000-0000-000031100000}"/>
    <cellStyle name="n_01 - Home_CA BAC SCR-VM 06-07 (31-07-06)_ROW_1_Group" xfId="26385" xr:uid="{00000000-0005-0000-0000-000032100000}"/>
    <cellStyle name="n_01 - Home_CA BAC SCR-VM 06-07 (31-07-06)_ROW_1_ROW ARPU" xfId="26386" xr:uid="{00000000-0005-0000-0000-000033100000}"/>
    <cellStyle name="n_01 - Home_CA BAC SCR-VM 06-07 (31-07-06)_ROW_Group" xfId="26387" xr:uid="{00000000-0005-0000-0000-000034100000}"/>
    <cellStyle name="n_01 - Home_CA BAC SCR-VM 06-07 (31-07-06)_ROW_ROW ARPU" xfId="26388" xr:uid="{00000000-0005-0000-0000-000035100000}"/>
    <cellStyle name="n_01 - Home_CA BAC SCR-VM 06-07 (31-07-06)_Spain ARPU + AUPU" xfId="26389" xr:uid="{00000000-0005-0000-0000-000036100000}"/>
    <cellStyle name="n_01 - Home_CA BAC SCR-VM 06-07 (31-07-06)_Spain ARPU + AUPU_Group" xfId="26390" xr:uid="{00000000-0005-0000-0000-000037100000}"/>
    <cellStyle name="n_01 - Home_CA BAC SCR-VM 06-07 (31-07-06)_Spain ARPU + AUPU_ROW ARPU" xfId="26391" xr:uid="{00000000-0005-0000-0000-000038100000}"/>
    <cellStyle name="n_01 - Home_CA BAC SCR-VM 06-07 (31-07-06)_Spain KPIs" xfId="6404" xr:uid="{00000000-0005-0000-0000-000039100000}"/>
    <cellStyle name="n_01 - Home_CA BAC SCR-VM 06-07 (31-07-06)_Spain KPIs 2" xfId="15773" xr:uid="{00000000-0005-0000-0000-00003A100000}"/>
    <cellStyle name="n_01 - Home_CA BAC SCR-VM 06-07 (31-07-06)_Spain KPIs_1" xfId="51267" xr:uid="{00000000-0005-0000-0000-00003B100000}"/>
    <cellStyle name="n_01 - Home_CA BAC SCR-VM 06-07 (31-07-06)_Telecoms - Operational KPIs" xfId="49571" xr:uid="{00000000-0005-0000-0000-00003C100000}"/>
    <cellStyle name="n_01 - Home_Classeur2" xfId="1670" xr:uid="{00000000-0005-0000-0000-00003D100000}"/>
    <cellStyle name="n_01 - Home_Classeur2_France financials" xfId="23382" xr:uid="{00000000-0005-0000-0000-00003E100000}"/>
    <cellStyle name="n_01 - Home_Classeur2_France KPIs" xfId="1671" xr:uid="{00000000-0005-0000-0000-00003F100000}"/>
    <cellStyle name="n_01 - Home_Classeur2_France KPIs 2" xfId="13712" xr:uid="{00000000-0005-0000-0000-000040100000}"/>
    <cellStyle name="n_01 - Home_Classeur2_France KPIs_1" xfId="4580" xr:uid="{00000000-0005-0000-0000-000041100000}"/>
    <cellStyle name="n_01 - Home_Classeur2_France KPIs_1 2" xfId="14000" xr:uid="{00000000-0005-0000-0000-000042100000}"/>
    <cellStyle name="n_01 - Home_Classeur2_France KPIs_2" xfId="11837" xr:uid="{00000000-0005-0000-0000-000043100000}"/>
    <cellStyle name="n_01 - Home_Classeur2_France KPIs_A&amp;ME KPIs" xfId="53037" xr:uid="{00000000-0005-0000-0000-000044100000}"/>
    <cellStyle name="n_01 - Home_Classeur2_France KPIs_France KPIs" xfId="4581" xr:uid="{00000000-0005-0000-0000-000045100000}"/>
    <cellStyle name="n_01 - Home_Classeur2_France KPIs_IC&amp;SS" xfId="13529" xr:uid="{00000000-0005-0000-0000-000046100000}"/>
    <cellStyle name="n_01 - Home_Classeur2_France KPIs_Orange - Market France KPIs" xfId="55071" xr:uid="{00000000-0005-0000-0000-000047100000}"/>
    <cellStyle name="n_01 - Home_Classeur2_France KPIs_Poland KPIs" xfId="8191" xr:uid="{00000000-0005-0000-0000-000048100000}"/>
    <cellStyle name="n_01 - Home_Classeur2_France KPIs_RoW KPIs" xfId="8903" xr:uid="{00000000-0005-0000-0000-000049100000}"/>
    <cellStyle name="n_01 - Home_Classeur2_France KPIs_Spain KPIs" xfId="6407" xr:uid="{00000000-0005-0000-0000-00004A100000}"/>
    <cellStyle name="n_01 - Home_Classeur2_France KPIs_Telecoms - Operational KPIs" xfId="49573" xr:uid="{00000000-0005-0000-0000-00004B100000}"/>
    <cellStyle name="n_01 - Home_Classeur2_Group - financial KPIs" xfId="21638" xr:uid="{00000000-0005-0000-0000-00004C100000}"/>
    <cellStyle name="n_01 - Home_Classeur2_Group - operational KPIs" xfId="10083" xr:uid="{00000000-0005-0000-0000-00004D100000}"/>
    <cellStyle name="n_01 - Home_Classeur2_Group - operational KPIs 2" xfId="17782" xr:uid="{00000000-0005-0000-0000-00004E100000}"/>
    <cellStyle name="n_01 - Home_Classeur2_Group - operational KPIs_1" xfId="19899" xr:uid="{00000000-0005-0000-0000-00004F100000}"/>
    <cellStyle name="n_01 - Home_Classeur2_H1 12 retraité (SOC)" xfId="17648" xr:uid="{00000000-0005-0000-0000-000050100000}"/>
    <cellStyle name="n_01 - Home_Classeur2_M2M+ MVNO" xfId="4582" xr:uid="{00000000-0005-0000-0000-000051100000}"/>
    <cellStyle name="n_01 - Home_Classeur2_ROW" xfId="26392" xr:uid="{00000000-0005-0000-0000-000052100000}"/>
    <cellStyle name="n_01 - Home_Classeur2_ROW_1" xfId="26393" xr:uid="{00000000-0005-0000-0000-000053100000}"/>
    <cellStyle name="n_01 - Home_Classeur2_ROW_1_Group" xfId="26394" xr:uid="{00000000-0005-0000-0000-000054100000}"/>
    <cellStyle name="n_01 - Home_Classeur2_ROW_1_ROW ARPU" xfId="26395" xr:uid="{00000000-0005-0000-0000-000055100000}"/>
    <cellStyle name="n_01 - Home_Classeur2_ROW_Group" xfId="26396" xr:uid="{00000000-0005-0000-0000-000056100000}"/>
    <cellStyle name="n_01 - Home_Classeur2_ROW_ROW ARPU" xfId="26397" xr:uid="{00000000-0005-0000-0000-000057100000}"/>
    <cellStyle name="n_01 - Home_Classeur2_Spain ARPU + AUPU" xfId="26398" xr:uid="{00000000-0005-0000-0000-000058100000}"/>
    <cellStyle name="n_01 - Home_Classeur2_Spain ARPU + AUPU_Group" xfId="26399" xr:uid="{00000000-0005-0000-0000-000059100000}"/>
    <cellStyle name="n_01 - Home_Classeur2_Spain ARPU + AUPU_ROW ARPU" xfId="26400" xr:uid="{00000000-0005-0000-0000-00005A100000}"/>
    <cellStyle name="n_01 - Home_Classeur2_Spain KPIs" xfId="6406" xr:uid="{00000000-0005-0000-0000-00005B100000}"/>
    <cellStyle name="n_01 - Home_Classeur2_Spain KPIs 2" xfId="15775" xr:uid="{00000000-0005-0000-0000-00005C100000}"/>
    <cellStyle name="n_01 - Home_DATA KPI Personal" xfId="26401" xr:uid="{00000000-0005-0000-0000-00005D100000}"/>
    <cellStyle name="n_01 - Home_EE_CoA_BS - mapped V4" xfId="26402" xr:uid="{00000000-0005-0000-0000-00005E100000}"/>
    <cellStyle name="n_01 - Home_Enterprise" xfId="9477" xr:uid="{00000000-0005-0000-0000-00005F100000}"/>
    <cellStyle name="n_01 - Home_Feuil1" xfId="1672" xr:uid="{00000000-0005-0000-0000-000060100000}"/>
    <cellStyle name="n_01 - Home_Feuil1_France financials" xfId="23383" xr:uid="{00000000-0005-0000-0000-000061100000}"/>
    <cellStyle name="n_01 - Home_Feuil1_France KPIs" xfId="1673" xr:uid="{00000000-0005-0000-0000-000062100000}"/>
    <cellStyle name="n_01 - Home_Feuil1_France KPIs 2" xfId="13713" xr:uid="{00000000-0005-0000-0000-000063100000}"/>
    <cellStyle name="n_01 - Home_Feuil1_France KPIs_1" xfId="4583" xr:uid="{00000000-0005-0000-0000-000064100000}"/>
    <cellStyle name="n_01 - Home_Feuil1_France KPIs_1 2" xfId="14002" xr:uid="{00000000-0005-0000-0000-000065100000}"/>
    <cellStyle name="n_01 - Home_Feuil1_France KPIs_2" xfId="11838" xr:uid="{00000000-0005-0000-0000-000066100000}"/>
    <cellStyle name="n_01 - Home_Feuil1_France KPIs_A&amp;ME KPIs" xfId="53038" xr:uid="{00000000-0005-0000-0000-000067100000}"/>
    <cellStyle name="n_01 - Home_Feuil1_France KPIs_France KPIs" xfId="4584" xr:uid="{00000000-0005-0000-0000-000068100000}"/>
    <cellStyle name="n_01 - Home_Feuil1_France KPIs_IC&amp;SS" xfId="19644" xr:uid="{00000000-0005-0000-0000-000069100000}"/>
    <cellStyle name="n_01 - Home_Feuil1_France KPIs_Orange - Market France KPIs" xfId="55072" xr:uid="{00000000-0005-0000-0000-00006A100000}"/>
    <cellStyle name="n_01 - Home_Feuil1_France KPIs_Poland KPIs" xfId="8192" xr:uid="{00000000-0005-0000-0000-00006B100000}"/>
    <cellStyle name="n_01 - Home_Feuil1_France KPIs_RoW KPIs" xfId="8904" xr:uid="{00000000-0005-0000-0000-00006C100000}"/>
    <cellStyle name="n_01 - Home_Feuil1_France KPIs_Spain KPIs" xfId="6409" xr:uid="{00000000-0005-0000-0000-00006D100000}"/>
    <cellStyle name="n_01 - Home_Feuil1_France KPIs_Telecoms - Operational KPIs" xfId="49574" xr:uid="{00000000-0005-0000-0000-00006E100000}"/>
    <cellStyle name="n_01 - Home_Feuil1_Group - financial KPIs" xfId="21639" xr:uid="{00000000-0005-0000-0000-00006F100000}"/>
    <cellStyle name="n_01 - Home_Feuil1_Group - operational KPIs" xfId="10084" xr:uid="{00000000-0005-0000-0000-000070100000}"/>
    <cellStyle name="n_01 - Home_Feuil1_Group - operational KPIs 2" xfId="17783" xr:uid="{00000000-0005-0000-0000-000071100000}"/>
    <cellStyle name="n_01 - Home_Feuil1_Group - operational KPIs_1" xfId="19900" xr:uid="{00000000-0005-0000-0000-000072100000}"/>
    <cellStyle name="n_01 - Home_Feuil1_H1 12 retraité (SOC)" xfId="19845" xr:uid="{00000000-0005-0000-0000-000073100000}"/>
    <cellStyle name="n_01 - Home_Feuil1_M2M+ MVNO" xfId="4585" xr:uid="{00000000-0005-0000-0000-000074100000}"/>
    <cellStyle name="n_01 - Home_Feuil1_ROW" xfId="26403" xr:uid="{00000000-0005-0000-0000-000075100000}"/>
    <cellStyle name="n_01 - Home_Feuil1_ROW_1" xfId="26404" xr:uid="{00000000-0005-0000-0000-000076100000}"/>
    <cellStyle name="n_01 - Home_Feuil1_ROW_1_Group" xfId="26405" xr:uid="{00000000-0005-0000-0000-000077100000}"/>
    <cellStyle name="n_01 - Home_Feuil1_ROW_1_ROW ARPU" xfId="26406" xr:uid="{00000000-0005-0000-0000-000078100000}"/>
    <cellStyle name="n_01 - Home_Feuil1_ROW_Group" xfId="26407" xr:uid="{00000000-0005-0000-0000-000079100000}"/>
    <cellStyle name="n_01 - Home_Feuil1_ROW_ROW ARPU" xfId="26408" xr:uid="{00000000-0005-0000-0000-00007A100000}"/>
    <cellStyle name="n_01 - Home_Feuil1_Spain ARPU + AUPU" xfId="26409" xr:uid="{00000000-0005-0000-0000-00007B100000}"/>
    <cellStyle name="n_01 - Home_Feuil1_Spain ARPU + AUPU_Group" xfId="26410" xr:uid="{00000000-0005-0000-0000-00007C100000}"/>
    <cellStyle name="n_01 - Home_Feuil1_Spain ARPU + AUPU_ROW ARPU" xfId="26411" xr:uid="{00000000-0005-0000-0000-00007D100000}"/>
    <cellStyle name="n_01 - Home_Feuil1_Spain KPIs" xfId="6408" xr:uid="{00000000-0005-0000-0000-00007E100000}"/>
    <cellStyle name="n_01 - Home_Feuil1_Spain KPIs 2" xfId="15776" xr:uid="{00000000-0005-0000-0000-00007F100000}"/>
    <cellStyle name="n_01 - Home_France financials" xfId="23380" xr:uid="{00000000-0005-0000-0000-000080100000}"/>
    <cellStyle name="n_01 - Home_France financials_1" xfId="25067" xr:uid="{00000000-0005-0000-0000-000081100000}"/>
    <cellStyle name="n_01 - Home_France KPIs" xfId="1674" xr:uid="{00000000-0005-0000-0000-000082100000}"/>
    <cellStyle name="n_01 - Home_France KPIs 2" xfId="13714" xr:uid="{00000000-0005-0000-0000-000083100000}"/>
    <cellStyle name="n_01 - Home_France KPIs_1" xfId="4576" xr:uid="{00000000-0005-0000-0000-000084100000}"/>
    <cellStyle name="n_01 - Home_France KPIs_1 2" xfId="13997" xr:uid="{00000000-0005-0000-0000-000085100000}"/>
    <cellStyle name="n_01 - Home_France KPIs_2" xfId="11835" xr:uid="{00000000-0005-0000-0000-000086100000}"/>
    <cellStyle name="n_01 - Home_France KPIs_A&amp;ME KPIs" xfId="53039" xr:uid="{00000000-0005-0000-0000-000087100000}"/>
    <cellStyle name="n_01 - Home_France KPIs_France KPIs" xfId="4586" xr:uid="{00000000-0005-0000-0000-000088100000}"/>
    <cellStyle name="n_01 - Home_France KPIs_IC&amp;SS" xfId="17562" xr:uid="{00000000-0005-0000-0000-000089100000}"/>
    <cellStyle name="n_01 - Home_France KPIs_Orange - Market France KPIs" xfId="55073" xr:uid="{00000000-0005-0000-0000-00008A100000}"/>
    <cellStyle name="n_01 - Home_France KPIs_Poland KPIs" xfId="8193" xr:uid="{00000000-0005-0000-0000-00008B100000}"/>
    <cellStyle name="n_01 - Home_France KPIs_RoW KPIs" xfId="8905" xr:uid="{00000000-0005-0000-0000-00008C100000}"/>
    <cellStyle name="n_01 - Home_France KPIs_Spain KPIs" xfId="6410" xr:uid="{00000000-0005-0000-0000-00008D100000}"/>
    <cellStyle name="n_01 - Home_France KPIs_Telecoms - Operational KPIs" xfId="49575" xr:uid="{00000000-0005-0000-0000-00008E100000}"/>
    <cellStyle name="n_01 - Home_GetCA Groupe Seg 2012-Q4 Soc" xfId="55074" xr:uid="{00000000-0005-0000-0000-00008F100000}"/>
    <cellStyle name="n_01 - Home_Group - financial KPIs" xfId="21636" xr:uid="{00000000-0005-0000-0000-000090100000}"/>
    <cellStyle name="n_01 - Home_Group - operational KPIs" xfId="2946" xr:uid="{00000000-0005-0000-0000-000091100000}"/>
    <cellStyle name="n_01 - Home_Group - operational KPIs_1" xfId="10081" xr:uid="{00000000-0005-0000-0000-000092100000}"/>
    <cellStyle name="n_01 - Home_Group - operational KPIs_1 2" xfId="17780" xr:uid="{00000000-0005-0000-0000-000093100000}"/>
    <cellStyle name="n_01 - Home_Group - operational KPIs_2" xfId="19897" xr:uid="{00000000-0005-0000-0000-000094100000}"/>
    <cellStyle name="n_01 - Home_H1 12 retraité (SOC)" xfId="17696" xr:uid="{00000000-0005-0000-0000-000095100000}"/>
    <cellStyle name="n_01 - Home_IC&amp;SS" xfId="13528" xr:uid="{00000000-0005-0000-0000-000096100000}"/>
    <cellStyle name="n_01 - Home_M2M+ MVNO" xfId="4587" xr:uid="{00000000-0005-0000-0000-000097100000}"/>
    <cellStyle name="n_01 - Home_New L23 CA trafic 06-09 (06-10-20)" xfId="1675" xr:uid="{00000000-0005-0000-0000-000098100000}"/>
    <cellStyle name="n_01 - Home_New L23 CA trafic 06-09 (06-10-20)_France financials" xfId="23384" xr:uid="{00000000-0005-0000-0000-000099100000}"/>
    <cellStyle name="n_01 - Home_New L23 CA trafic 06-09 (06-10-20)_France KPIs" xfId="1676" xr:uid="{00000000-0005-0000-0000-00009A100000}"/>
    <cellStyle name="n_01 - Home_New L23 CA trafic 06-09 (06-10-20)_France KPIs 2" xfId="13716" xr:uid="{00000000-0005-0000-0000-00009B100000}"/>
    <cellStyle name="n_01 - Home_New L23 CA trafic 06-09 (06-10-20)_France KPIs_1" xfId="4588" xr:uid="{00000000-0005-0000-0000-00009C100000}"/>
    <cellStyle name="n_01 - Home_New L23 CA trafic 06-09 (06-10-20)_France KPIs_1 2" xfId="14006" xr:uid="{00000000-0005-0000-0000-00009D100000}"/>
    <cellStyle name="n_01 - Home_New L23 CA trafic 06-09 (06-10-20)_France KPIs_2" xfId="11839" xr:uid="{00000000-0005-0000-0000-00009E100000}"/>
    <cellStyle name="n_01 - Home_New L23 CA trafic 06-09 (06-10-20)_France KPIs_A&amp;ME KPIs" xfId="53040" xr:uid="{00000000-0005-0000-0000-00009F100000}"/>
    <cellStyle name="n_01 - Home_New L23 CA trafic 06-09 (06-10-20)_France KPIs_France KPIs" xfId="4589" xr:uid="{00000000-0005-0000-0000-0000A0100000}"/>
    <cellStyle name="n_01 - Home_New L23 CA trafic 06-09 (06-10-20)_France KPIs_IC&amp;SS" xfId="19837" xr:uid="{00000000-0005-0000-0000-0000A1100000}"/>
    <cellStyle name="n_01 - Home_New L23 CA trafic 06-09 (06-10-20)_France KPIs_Orange - Market France KPIs" xfId="55075" xr:uid="{00000000-0005-0000-0000-0000A2100000}"/>
    <cellStyle name="n_01 - Home_New L23 CA trafic 06-09 (06-10-20)_France KPIs_Poland KPIs" xfId="8194" xr:uid="{00000000-0005-0000-0000-0000A3100000}"/>
    <cellStyle name="n_01 - Home_New L23 CA trafic 06-09 (06-10-20)_France KPIs_RoW KPIs" xfId="8906" xr:uid="{00000000-0005-0000-0000-0000A4100000}"/>
    <cellStyle name="n_01 - Home_New L23 CA trafic 06-09 (06-10-20)_France KPIs_Spain KPIs" xfId="6412" xr:uid="{00000000-0005-0000-0000-0000A5100000}"/>
    <cellStyle name="n_01 - Home_New L23 CA trafic 06-09 (06-10-20)_France KPIs_Telecoms - Operational KPIs" xfId="49576" xr:uid="{00000000-0005-0000-0000-0000A6100000}"/>
    <cellStyle name="n_01 - Home_New L23 CA trafic 06-09 (06-10-20)_Group - financial KPIs" xfId="21640" xr:uid="{00000000-0005-0000-0000-0000A7100000}"/>
    <cellStyle name="n_01 - Home_New L23 CA trafic 06-09 (06-10-20)_Group - operational KPIs" xfId="10085" xr:uid="{00000000-0005-0000-0000-0000A8100000}"/>
    <cellStyle name="n_01 - Home_New L23 CA trafic 06-09 (06-10-20)_Group - operational KPIs 2" xfId="17784" xr:uid="{00000000-0005-0000-0000-0000A9100000}"/>
    <cellStyle name="n_01 - Home_New L23 CA trafic 06-09 (06-10-20)_Group - operational KPIs_1" xfId="19901" xr:uid="{00000000-0005-0000-0000-0000AA100000}"/>
    <cellStyle name="n_01 - Home_New L23 CA trafic 06-09 (06-10-20)_H1 12 retraité (SOC)" xfId="13864" xr:uid="{00000000-0005-0000-0000-0000AB100000}"/>
    <cellStyle name="n_01 - Home_New L23 CA trafic 06-09 (06-10-20)_M2M+ MVNO" xfId="4590" xr:uid="{00000000-0005-0000-0000-0000AC100000}"/>
    <cellStyle name="n_01 - Home_New L23 CA trafic 06-09 (06-10-20)_ROW" xfId="26412" xr:uid="{00000000-0005-0000-0000-0000AD100000}"/>
    <cellStyle name="n_01 - Home_New L23 CA trafic 06-09 (06-10-20)_ROW_1" xfId="26413" xr:uid="{00000000-0005-0000-0000-0000AE100000}"/>
    <cellStyle name="n_01 - Home_New L23 CA trafic 06-09 (06-10-20)_ROW_1_Group" xfId="26414" xr:uid="{00000000-0005-0000-0000-0000AF100000}"/>
    <cellStyle name="n_01 - Home_New L23 CA trafic 06-09 (06-10-20)_ROW_1_ROW ARPU" xfId="26415" xr:uid="{00000000-0005-0000-0000-0000B0100000}"/>
    <cellStyle name="n_01 - Home_New L23 CA trafic 06-09 (06-10-20)_ROW_Group" xfId="26416" xr:uid="{00000000-0005-0000-0000-0000B1100000}"/>
    <cellStyle name="n_01 - Home_New L23 CA trafic 06-09 (06-10-20)_ROW_ROW ARPU" xfId="26417" xr:uid="{00000000-0005-0000-0000-0000B2100000}"/>
    <cellStyle name="n_01 - Home_New L23 CA trafic 06-09 (06-10-20)_Spain ARPU + AUPU" xfId="26418" xr:uid="{00000000-0005-0000-0000-0000B3100000}"/>
    <cellStyle name="n_01 - Home_New L23 CA trafic 06-09 (06-10-20)_Spain ARPU + AUPU_Group" xfId="26419" xr:uid="{00000000-0005-0000-0000-0000B4100000}"/>
    <cellStyle name="n_01 - Home_New L23 CA trafic 06-09 (06-10-20)_Spain ARPU + AUPU_ROW ARPU" xfId="26420" xr:uid="{00000000-0005-0000-0000-0000B5100000}"/>
    <cellStyle name="n_01 - Home_New L23 CA trafic 06-09 (06-10-20)_Spain KPIs" xfId="6411" xr:uid="{00000000-0005-0000-0000-0000B6100000}"/>
    <cellStyle name="n_01 - Home_New L23 CA trafic 06-09 (06-10-20)_Spain KPIs 2" xfId="15779" xr:uid="{00000000-0005-0000-0000-0000B7100000}"/>
    <cellStyle name="n_01 - Home_Orange - Market France KPIs" xfId="55067" xr:uid="{00000000-0005-0000-0000-0000B8100000}"/>
    <cellStyle name="n_01 - Home_PFA_Mn MTV_060413" xfId="1677" xr:uid="{00000000-0005-0000-0000-0000B9100000}"/>
    <cellStyle name="n_01 - Home_PFA_Mn MTV_060413_France financials" xfId="23385" xr:uid="{00000000-0005-0000-0000-0000BA100000}"/>
    <cellStyle name="n_01 - Home_PFA_Mn MTV_060413_France KPIs" xfId="1678" xr:uid="{00000000-0005-0000-0000-0000BB100000}"/>
    <cellStyle name="n_01 - Home_PFA_Mn MTV_060413_France KPIs 2" xfId="13718" xr:uid="{00000000-0005-0000-0000-0000BC100000}"/>
    <cellStyle name="n_01 - Home_PFA_Mn MTV_060413_France KPIs_1" xfId="4591" xr:uid="{00000000-0005-0000-0000-0000BD100000}"/>
    <cellStyle name="n_01 - Home_PFA_Mn MTV_060413_France KPIs_1 2" xfId="14009" xr:uid="{00000000-0005-0000-0000-0000BE100000}"/>
    <cellStyle name="n_01 - Home_PFA_Mn MTV_060413_France KPIs_2" xfId="11840" xr:uid="{00000000-0005-0000-0000-0000BF100000}"/>
    <cellStyle name="n_01 - Home_PFA_Mn MTV_060413_France KPIs_A&amp;ME KPIs" xfId="53041" xr:uid="{00000000-0005-0000-0000-0000C0100000}"/>
    <cellStyle name="n_01 - Home_PFA_Mn MTV_060413_France KPIs_France KPIs" xfId="4592" xr:uid="{00000000-0005-0000-0000-0000C1100000}"/>
    <cellStyle name="n_01 - Home_PFA_Mn MTV_060413_France KPIs_IC&amp;SS" xfId="19643" xr:uid="{00000000-0005-0000-0000-0000C2100000}"/>
    <cellStyle name="n_01 - Home_PFA_Mn MTV_060413_France KPIs_Orange - Market France KPIs" xfId="55076" xr:uid="{00000000-0005-0000-0000-0000C3100000}"/>
    <cellStyle name="n_01 - Home_PFA_Mn MTV_060413_France KPIs_Poland KPIs" xfId="8195" xr:uid="{00000000-0005-0000-0000-0000C4100000}"/>
    <cellStyle name="n_01 - Home_PFA_Mn MTV_060413_France KPIs_RoW KPIs" xfId="8907" xr:uid="{00000000-0005-0000-0000-0000C5100000}"/>
    <cellStyle name="n_01 - Home_PFA_Mn MTV_060413_France KPIs_Spain KPIs" xfId="6414" xr:uid="{00000000-0005-0000-0000-0000C6100000}"/>
    <cellStyle name="n_01 - Home_PFA_Mn MTV_060413_France KPIs_Telecoms - Operational KPIs" xfId="49577" xr:uid="{00000000-0005-0000-0000-0000C7100000}"/>
    <cellStyle name="n_01 - Home_PFA_Mn MTV_060413_Group - financial KPIs" xfId="21641" xr:uid="{00000000-0005-0000-0000-0000C8100000}"/>
    <cellStyle name="n_01 - Home_PFA_Mn MTV_060413_Group - operational KPIs" xfId="10086" xr:uid="{00000000-0005-0000-0000-0000C9100000}"/>
    <cellStyle name="n_01 - Home_PFA_Mn MTV_060413_Group - operational KPIs 2" xfId="17785" xr:uid="{00000000-0005-0000-0000-0000CA100000}"/>
    <cellStyle name="n_01 - Home_PFA_Mn MTV_060413_Group - operational KPIs_1" xfId="19902" xr:uid="{00000000-0005-0000-0000-0000CB100000}"/>
    <cellStyle name="n_01 - Home_PFA_Mn MTV_060413_H1 12 retraité (SOC)" xfId="19844" xr:uid="{00000000-0005-0000-0000-0000CC100000}"/>
    <cellStyle name="n_01 - Home_PFA_Mn MTV_060413_M2M+ MVNO" xfId="4593" xr:uid="{00000000-0005-0000-0000-0000CD100000}"/>
    <cellStyle name="n_01 - Home_PFA_Mn MTV_060413_ROW" xfId="26421" xr:uid="{00000000-0005-0000-0000-0000CE100000}"/>
    <cellStyle name="n_01 - Home_PFA_Mn MTV_060413_ROW_1" xfId="26422" xr:uid="{00000000-0005-0000-0000-0000CF100000}"/>
    <cellStyle name="n_01 - Home_PFA_Mn MTV_060413_ROW_1_Group" xfId="26423" xr:uid="{00000000-0005-0000-0000-0000D0100000}"/>
    <cellStyle name="n_01 - Home_PFA_Mn MTV_060413_ROW_1_ROW ARPU" xfId="26424" xr:uid="{00000000-0005-0000-0000-0000D1100000}"/>
    <cellStyle name="n_01 - Home_PFA_Mn MTV_060413_ROW_Group" xfId="26425" xr:uid="{00000000-0005-0000-0000-0000D2100000}"/>
    <cellStyle name="n_01 - Home_PFA_Mn MTV_060413_ROW_ROW ARPU" xfId="26426" xr:uid="{00000000-0005-0000-0000-0000D3100000}"/>
    <cellStyle name="n_01 - Home_PFA_Mn MTV_060413_Spain ARPU + AUPU" xfId="26427" xr:uid="{00000000-0005-0000-0000-0000D4100000}"/>
    <cellStyle name="n_01 - Home_PFA_Mn MTV_060413_Spain ARPU + AUPU_Group" xfId="26428" xr:uid="{00000000-0005-0000-0000-0000D5100000}"/>
    <cellStyle name="n_01 - Home_PFA_Mn MTV_060413_Spain ARPU + AUPU_ROW ARPU" xfId="26429" xr:uid="{00000000-0005-0000-0000-0000D6100000}"/>
    <cellStyle name="n_01 - Home_PFA_Mn MTV_060413_Spain KPIs" xfId="6413" xr:uid="{00000000-0005-0000-0000-0000D7100000}"/>
    <cellStyle name="n_01 - Home_PFA_Mn MTV_060413_Spain KPIs 2" xfId="15781" xr:uid="{00000000-0005-0000-0000-0000D8100000}"/>
    <cellStyle name="n_01 - Home_PFA_Mn_0603_V0 0" xfId="1679" xr:uid="{00000000-0005-0000-0000-0000D9100000}"/>
    <cellStyle name="n_01 - Home_PFA_Mn_0603_V0 0_France financials" xfId="23386" xr:uid="{00000000-0005-0000-0000-0000DA100000}"/>
    <cellStyle name="n_01 - Home_PFA_Mn_0603_V0 0_France KPIs" xfId="1680" xr:uid="{00000000-0005-0000-0000-0000DB100000}"/>
    <cellStyle name="n_01 - Home_PFA_Mn_0603_V0 0_France KPIs 2" xfId="13720" xr:uid="{00000000-0005-0000-0000-0000DC100000}"/>
    <cellStyle name="n_01 - Home_PFA_Mn_0603_V0 0_France KPIs_1" xfId="4594" xr:uid="{00000000-0005-0000-0000-0000DD100000}"/>
    <cellStyle name="n_01 - Home_PFA_Mn_0603_V0 0_France KPIs_1 2" xfId="14012" xr:uid="{00000000-0005-0000-0000-0000DE100000}"/>
    <cellStyle name="n_01 - Home_PFA_Mn_0603_V0 0_France KPIs_2" xfId="11841" xr:uid="{00000000-0005-0000-0000-0000DF100000}"/>
    <cellStyle name="n_01 - Home_PFA_Mn_0603_V0 0_France KPIs_A&amp;ME KPIs" xfId="53042" xr:uid="{00000000-0005-0000-0000-0000E0100000}"/>
    <cellStyle name="n_01 - Home_PFA_Mn_0603_V0 0_France KPIs_France KPIs" xfId="4595" xr:uid="{00000000-0005-0000-0000-0000E1100000}"/>
    <cellStyle name="n_01 - Home_PFA_Mn_0603_V0 0_France KPIs_IC&amp;SS" xfId="13919" xr:uid="{00000000-0005-0000-0000-0000E2100000}"/>
    <cellStyle name="n_01 - Home_PFA_Mn_0603_V0 0_France KPIs_Orange - Market France KPIs" xfId="55077" xr:uid="{00000000-0005-0000-0000-0000E3100000}"/>
    <cellStyle name="n_01 - Home_PFA_Mn_0603_V0 0_France KPIs_Poland KPIs" xfId="8196" xr:uid="{00000000-0005-0000-0000-0000E4100000}"/>
    <cellStyle name="n_01 - Home_PFA_Mn_0603_V0 0_France KPIs_RoW KPIs" xfId="8908" xr:uid="{00000000-0005-0000-0000-0000E5100000}"/>
    <cellStyle name="n_01 - Home_PFA_Mn_0603_V0 0_France KPIs_Spain KPIs" xfId="6416" xr:uid="{00000000-0005-0000-0000-0000E6100000}"/>
    <cellStyle name="n_01 - Home_PFA_Mn_0603_V0 0_France KPIs_Telecoms - Operational KPIs" xfId="49578" xr:uid="{00000000-0005-0000-0000-0000E7100000}"/>
    <cellStyle name="n_01 - Home_PFA_Mn_0603_V0 0_Group - financial KPIs" xfId="21642" xr:uid="{00000000-0005-0000-0000-0000E8100000}"/>
    <cellStyle name="n_01 - Home_PFA_Mn_0603_V0 0_Group - operational KPIs" xfId="10087" xr:uid="{00000000-0005-0000-0000-0000E9100000}"/>
    <cellStyle name="n_01 - Home_PFA_Mn_0603_V0 0_Group - operational KPIs 2" xfId="17786" xr:uid="{00000000-0005-0000-0000-0000EA100000}"/>
    <cellStyle name="n_01 - Home_PFA_Mn_0603_V0 0_Group - operational KPIs_1" xfId="19903" xr:uid="{00000000-0005-0000-0000-0000EB100000}"/>
    <cellStyle name="n_01 - Home_PFA_Mn_0603_V0 0_H1 12 retraité (SOC)" xfId="13869" xr:uid="{00000000-0005-0000-0000-0000EC100000}"/>
    <cellStyle name="n_01 - Home_PFA_Mn_0603_V0 0_M2M+ MVNO" xfId="4596" xr:uid="{00000000-0005-0000-0000-0000ED100000}"/>
    <cellStyle name="n_01 - Home_PFA_Mn_0603_V0 0_ROW" xfId="26430" xr:uid="{00000000-0005-0000-0000-0000EE100000}"/>
    <cellStyle name="n_01 - Home_PFA_Mn_0603_V0 0_ROW_1" xfId="26431" xr:uid="{00000000-0005-0000-0000-0000EF100000}"/>
    <cellStyle name="n_01 - Home_PFA_Mn_0603_V0 0_ROW_1_Group" xfId="26432" xr:uid="{00000000-0005-0000-0000-0000F0100000}"/>
    <cellStyle name="n_01 - Home_PFA_Mn_0603_V0 0_ROW_1_ROW ARPU" xfId="26433" xr:uid="{00000000-0005-0000-0000-0000F1100000}"/>
    <cellStyle name="n_01 - Home_PFA_Mn_0603_V0 0_ROW_Group" xfId="26434" xr:uid="{00000000-0005-0000-0000-0000F2100000}"/>
    <cellStyle name="n_01 - Home_PFA_Mn_0603_V0 0_ROW_ROW ARPU" xfId="26435" xr:uid="{00000000-0005-0000-0000-0000F3100000}"/>
    <cellStyle name="n_01 - Home_PFA_Mn_0603_V0 0_Spain ARPU + AUPU" xfId="26436" xr:uid="{00000000-0005-0000-0000-0000F4100000}"/>
    <cellStyle name="n_01 - Home_PFA_Mn_0603_V0 0_Spain ARPU + AUPU_Group" xfId="26437" xr:uid="{00000000-0005-0000-0000-0000F5100000}"/>
    <cellStyle name="n_01 - Home_PFA_Mn_0603_V0 0_Spain ARPU + AUPU_ROW ARPU" xfId="26438" xr:uid="{00000000-0005-0000-0000-0000F6100000}"/>
    <cellStyle name="n_01 - Home_PFA_Mn_0603_V0 0_Spain KPIs" xfId="6415" xr:uid="{00000000-0005-0000-0000-0000F7100000}"/>
    <cellStyle name="n_01 - Home_PFA_Mn_0603_V0 0_Spain KPIs 2" xfId="15783" xr:uid="{00000000-0005-0000-0000-0000F8100000}"/>
    <cellStyle name="n_01 - Home_Poland KPIs" xfId="8188" xr:uid="{00000000-0005-0000-0000-0000F9100000}"/>
    <cellStyle name="n_01 - Home_Reporting Valeur_Mobile_2010_10" xfId="26439" xr:uid="{00000000-0005-0000-0000-0000FA100000}"/>
    <cellStyle name="n_01 - Home_Reporting Valeur_Mobile_2010_10_Group" xfId="26440" xr:uid="{00000000-0005-0000-0000-0000FB100000}"/>
    <cellStyle name="n_01 - Home_Reporting Valeur_Mobile_2010_10_ROW" xfId="26441" xr:uid="{00000000-0005-0000-0000-0000FC100000}"/>
    <cellStyle name="n_01 - Home_Reporting Valeur_Mobile_2010_10_ROW ARPU" xfId="26442" xr:uid="{00000000-0005-0000-0000-0000FD100000}"/>
    <cellStyle name="n_01 - Home_ROW" xfId="26443" xr:uid="{00000000-0005-0000-0000-0000FE100000}"/>
    <cellStyle name="n_01 - Home_RoW KPIs" xfId="8900" xr:uid="{00000000-0005-0000-0000-0000FF100000}"/>
    <cellStyle name="n_01 - Home_ROW_1" xfId="26444" xr:uid="{00000000-0005-0000-0000-000000110000}"/>
    <cellStyle name="n_01 - Home_ROW_1_Group" xfId="26445" xr:uid="{00000000-0005-0000-0000-000001110000}"/>
    <cellStyle name="n_01 - Home_ROW_1_ROW ARPU" xfId="26446" xr:uid="{00000000-0005-0000-0000-000002110000}"/>
    <cellStyle name="n_01 - Home_ROW_Group" xfId="26447" xr:uid="{00000000-0005-0000-0000-000003110000}"/>
    <cellStyle name="n_01 - Home_ROW_ROW ARPU" xfId="26448" xr:uid="{00000000-0005-0000-0000-000004110000}"/>
    <cellStyle name="n_01 - Home_Spain ARPU + AUPU" xfId="26449" xr:uid="{00000000-0005-0000-0000-000005110000}"/>
    <cellStyle name="n_01 - Home_Spain ARPU + AUPU_Group" xfId="26450" xr:uid="{00000000-0005-0000-0000-000006110000}"/>
    <cellStyle name="n_01 - Home_Spain ARPU + AUPU_ROW ARPU" xfId="26451" xr:uid="{00000000-0005-0000-0000-000007110000}"/>
    <cellStyle name="n_01 - Home_Spain KPIs" xfId="6403" xr:uid="{00000000-0005-0000-0000-000008110000}"/>
    <cellStyle name="n_01 - Home_Spain KPIs 2" xfId="15772" xr:uid="{00000000-0005-0000-0000-000009110000}"/>
    <cellStyle name="n_01 - Home_Spain KPIs_1" xfId="51266" xr:uid="{00000000-0005-0000-0000-00000A110000}"/>
    <cellStyle name="n_01 - Home_Telecoms - Operational KPIs" xfId="49570" xr:uid="{00000000-0005-0000-0000-00000B110000}"/>
    <cellStyle name="n_01 - Home_UAG_report_CA 06-09 (06-09-28)" xfId="1681" xr:uid="{00000000-0005-0000-0000-00000C110000}"/>
    <cellStyle name="n_01 - Home_UAG_report_CA 06-09 (06-09-28)_A&amp;ME KPIs" xfId="53043" xr:uid="{00000000-0005-0000-0000-00000D110000}"/>
    <cellStyle name="n_01 - Home_UAG_report_CA 06-09 (06-09-28)_Enterprise" xfId="9479" xr:uid="{00000000-0005-0000-0000-00000E110000}"/>
    <cellStyle name="n_01 - Home_UAG_report_CA 06-09 (06-09-28)_France financials" xfId="23387" xr:uid="{00000000-0005-0000-0000-00000F110000}"/>
    <cellStyle name="n_01 - Home_UAG_report_CA 06-09 (06-09-28)_France financials_1" xfId="25069" xr:uid="{00000000-0005-0000-0000-000010110000}"/>
    <cellStyle name="n_01 - Home_UAG_report_CA 06-09 (06-09-28)_France KPIs" xfId="1682" xr:uid="{00000000-0005-0000-0000-000011110000}"/>
    <cellStyle name="n_01 - Home_UAG_report_CA 06-09 (06-09-28)_France KPIs 2" xfId="13721" xr:uid="{00000000-0005-0000-0000-000012110000}"/>
    <cellStyle name="n_01 - Home_UAG_report_CA 06-09 (06-09-28)_France KPIs_1" xfId="4597" xr:uid="{00000000-0005-0000-0000-000013110000}"/>
    <cellStyle name="n_01 - Home_UAG_report_CA 06-09 (06-09-28)_France KPIs_1 2" xfId="14015" xr:uid="{00000000-0005-0000-0000-000014110000}"/>
    <cellStyle name="n_01 - Home_UAG_report_CA 06-09 (06-09-28)_France KPIs_2" xfId="11842" xr:uid="{00000000-0005-0000-0000-000015110000}"/>
    <cellStyle name="n_01 - Home_UAG_report_CA 06-09 (06-09-28)_France KPIs_A&amp;ME KPIs" xfId="53044" xr:uid="{00000000-0005-0000-0000-000016110000}"/>
    <cellStyle name="n_01 - Home_UAG_report_CA 06-09 (06-09-28)_France KPIs_France KPIs" xfId="4598" xr:uid="{00000000-0005-0000-0000-000017110000}"/>
    <cellStyle name="n_01 - Home_UAG_report_CA 06-09 (06-09-28)_France KPIs_IC&amp;SS" xfId="19843" xr:uid="{00000000-0005-0000-0000-000018110000}"/>
    <cellStyle name="n_01 - Home_UAG_report_CA 06-09 (06-09-28)_France KPIs_Orange - Market France KPIs" xfId="55079" xr:uid="{00000000-0005-0000-0000-000019110000}"/>
    <cellStyle name="n_01 - Home_UAG_report_CA 06-09 (06-09-28)_France KPIs_Poland KPIs" xfId="8198" xr:uid="{00000000-0005-0000-0000-00001A110000}"/>
    <cellStyle name="n_01 - Home_UAG_report_CA 06-09 (06-09-28)_France KPIs_RoW KPIs" xfId="8910" xr:uid="{00000000-0005-0000-0000-00001B110000}"/>
    <cellStyle name="n_01 - Home_UAG_report_CA 06-09 (06-09-28)_France KPIs_Spain KPIs" xfId="6418" xr:uid="{00000000-0005-0000-0000-00001C110000}"/>
    <cellStyle name="n_01 - Home_UAG_report_CA 06-09 (06-09-28)_France KPIs_Telecoms - Operational KPIs" xfId="49580" xr:uid="{00000000-0005-0000-0000-00001D110000}"/>
    <cellStyle name="n_01 - Home_UAG_report_CA 06-09 (06-09-28)_GetCA Groupe Seg 2012-Q4 Soc" xfId="55080" xr:uid="{00000000-0005-0000-0000-00001E110000}"/>
    <cellStyle name="n_01 - Home_UAG_report_CA 06-09 (06-09-28)_Group - financial KPIs" xfId="21643" xr:uid="{00000000-0005-0000-0000-00001F110000}"/>
    <cellStyle name="n_01 - Home_UAG_report_CA 06-09 (06-09-28)_Group - operational KPIs" xfId="2948" xr:uid="{00000000-0005-0000-0000-000020110000}"/>
    <cellStyle name="n_01 - Home_UAG_report_CA 06-09 (06-09-28)_Group - operational KPIs_1" xfId="10088" xr:uid="{00000000-0005-0000-0000-000021110000}"/>
    <cellStyle name="n_01 - Home_UAG_report_CA 06-09 (06-09-28)_Group - operational KPIs_1 2" xfId="17787" xr:uid="{00000000-0005-0000-0000-000022110000}"/>
    <cellStyle name="n_01 - Home_UAG_report_CA 06-09 (06-09-28)_Group - operational KPIs_2" xfId="19904" xr:uid="{00000000-0005-0000-0000-000023110000}"/>
    <cellStyle name="n_01 - Home_UAG_report_CA 06-09 (06-09-28)_H1 12 retraité (SOC)" xfId="13920" xr:uid="{00000000-0005-0000-0000-000024110000}"/>
    <cellStyle name="n_01 - Home_UAG_report_CA 06-09 (06-09-28)_IC&amp;SS" xfId="19642" xr:uid="{00000000-0005-0000-0000-000025110000}"/>
    <cellStyle name="n_01 - Home_UAG_report_CA 06-09 (06-09-28)_M2M+ MVNO" xfId="4599" xr:uid="{00000000-0005-0000-0000-000026110000}"/>
    <cellStyle name="n_01 - Home_UAG_report_CA 06-09 (06-09-28)_Orange - Market France KPIs" xfId="55078" xr:uid="{00000000-0005-0000-0000-000027110000}"/>
    <cellStyle name="n_01 - Home_UAG_report_CA 06-09 (06-09-28)_Poland KPIs" xfId="8197" xr:uid="{00000000-0005-0000-0000-000028110000}"/>
    <cellStyle name="n_01 - Home_UAG_report_CA 06-09 (06-09-28)_ROW" xfId="26452" xr:uid="{00000000-0005-0000-0000-000029110000}"/>
    <cellStyle name="n_01 - Home_UAG_report_CA 06-09 (06-09-28)_RoW KPIs" xfId="8909" xr:uid="{00000000-0005-0000-0000-00002A110000}"/>
    <cellStyle name="n_01 - Home_UAG_report_CA 06-09 (06-09-28)_ROW_1" xfId="26453" xr:uid="{00000000-0005-0000-0000-00002B110000}"/>
    <cellStyle name="n_01 - Home_UAG_report_CA 06-09 (06-09-28)_ROW_1_Group" xfId="26454" xr:uid="{00000000-0005-0000-0000-00002C110000}"/>
    <cellStyle name="n_01 - Home_UAG_report_CA 06-09 (06-09-28)_ROW_1_ROW ARPU" xfId="26455" xr:uid="{00000000-0005-0000-0000-00002D110000}"/>
    <cellStyle name="n_01 - Home_UAG_report_CA 06-09 (06-09-28)_ROW_Group" xfId="26456" xr:uid="{00000000-0005-0000-0000-00002E110000}"/>
    <cellStyle name="n_01 - Home_UAG_report_CA 06-09 (06-09-28)_ROW_ROW ARPU" xfId="26457" xr:uid="{00000000-0005-0000-0000-00002F110000}"/>
    <cellStyle name="n_01 - Home_UAG_report_CA 06-09 (06-09-28)_Spain ARPU + AUPU" xfId="26458" xr:uid="{00000000-0005-0000-0000-000030110000}"/>
    <cellStyle name="n_01 - Home_UAG_report_CA 06-09 (06-09-28)_Spain ARPU + AUPU_Group" xfId="26459" xr:uid="{00000000-0005-0000-0000-000031110000}"/>
    <cellStyle name="n_01 - Home_UAG_report_CA 06-09 (06-09-28)_Spain ARPU + AUPU_ROW ARPU" xfId="26460" xr:uid="{00000000-0005-0000-0000-000032110000}"/>
    <cellStyle name="n_01 - Home_UAG_report_CA 06-09 (06-09-28)_Spain KPIs" xfId="6417" xr:uid="{00000000-0005-0000-0000-000033110000}"/>
    <cellStyle name="n_01 - Home_UAG_report_CA 06-09 (06-09-28)_Spain KPIs 2" xfId="15785" xr:uid="{00000000-0005-0000-0000-000034110000}"/>
    <cellStyle name="n_01 - Home_UAG_report_CA 06-09 (06-09-28)_Spain KPIs_1" xfId="51268" xr:uid="{00000000-0005-0000-0000-000035110000}"/>
    <cellStyle name="n_01 - Home_UAG_report_CA 06-09 (06-09-28)_Telecoms - Operational KPIs" xfId="49579" xr:uid="{00000000-0005-0000-0000-000036110000}"/>
    <cellStyle name="n_01 - Home_UAG_report_CA 06-10 (06-11-06)" xfId="1683" xr:uid="{00000000-0005-0000-0000-000037110000}"/>
    <cellStyle name="n_01 - Home_UAG_report_CA 06-10 (06-11-06)_A&amp;ME KPIs" xfId="53045" xr:uid="{00000000-0005-0000-0000-000038110000}"/>
    <cellStyle name="n_01 - Home_UAG_report_CA 06-10 (06-11-06)_Enterprise" xfId="9480" xr:uid="{00000000-0005-0000-0000-000039110000}"/>
    <cellStyle name="n_01 - Home_UAG_report_CA 06-10 (06-11-06)_France financials" xfId="23388" xr:uid="{00000000-0005-0000-0000-00003A110000}"/>
    <cellStyle name="n_01 - Home_UAG_report_CA 06-10 (06-11-06)_France financials_1" xfId="25070" xr:uid="{00000000-0005-0000-0000-00003B110000}"/>
    <cellStyle name="n_01 - Home_UAG_report_CA 06-10 (06-11-06)_France KPIs" xfId="1684" xr:uid="{00000000-0005-0000-0000-00003C110000}"/>
    <cellStyle name="n_01 - Home_UAG_report_CA 06-10 (06-11-06)_France KPIs 2" xfId="13722" xr:uid="{00000000-0005-0000-0000-00003D110000}"/>
    <cellStyle name="n_01 - Home_UAG_report_CA 06-10 (06-11-06)_France KPIs_1" xfId="4600" xr:uid="{00000000-0005-0000-0000-00003E110000}"/>
    <cellStyle name="n_01 - Home_UAG_report_CA 06-10 (06-11-06)_France KPIs_1 2" xfId="14017" xr:uid="{00000000-0005-0000-0000-00003F110000}"/>
    <cellStyle name="n_01 - Home_UAG_report_CA 06-10 (06-11-06)_France KPIs_2" xfId="11843" xr:uid="{00000000-0005-0000-0000-000040110000}"/>
    <cellStyle name="n_01 - Home_UAG_report_CA 06-10 (06-11-06)_France KPIs_A&amp;ME KPIs" xfId="53046" xr:uid="{00000000-0005-0000-0000-000041110000}"/>
    <cellStyle name="n_01 - Home_UAG_report_CA 06-10 (06-11-06)_France KPIs_France KPIs" xfId="4601" xr:uid="{00000000-0005-0000-0000-000042110000}"/>
    <cellStyle name="n_01 - Home_UAG_report_CA 06-10 (06-11-06)_France KPIs_IC&amp;SS" xfId="19641" xr:uid="{00000000-0005-0000-0000-000043110000}"/>
    <cellStyle name="n_01 - Home_UAG_report_CA 06-10 (06-11-06)_France KPIs_Orange - Market France KPIs" xfId="55082" xr:uid="{00000000-0005-0000-0000-000044110000}"/>
    <cellStyle name="n_01 - Home_UAG_report_CA 06-10 (06-11-06)_France KPIs_Poland KPIs" xfId="8200" xr:uid="{00000000-0005-0000-0000-000045110000}"/>
    <cellStyle name="n_01 - Home_UAG_report_CA 06-10 (06-11-06)_France KPIs_RoW KPIs" xfId="8912" xr:uid="{00000000-0005-0000-0000-000046110000}"/>
    <cellStyle name="n_01 - Home_UAG_report_CA 06-10 (06-11-06)_France KPIs_Spain KPIs" xfId="6420" xr:uid="{00000000-0005-0000-0000-000047110000}"/>
    <cellStyle name="n_01 - Home_UAG_report_CA 06-10 (06-11-06)_France KPIs_Telecoms - Operational KPIs" xfId="49582" xr:uid="{00000000-0005-0000-0000-000048110000}"/>
    <cellStyle name="n_01 - Home_UAG_report_CA 06-10 (06-11-06)_GetCA Groupe Seg 2012-Q4 Soc" xfId="55083" xr:uid="{00000000-0005-0000-0000-000049110000}"/>
    <cellStyle name="n_01 - Home_UAG_report_CA 06-10 (06-11-06)_Group - financial KPIs" xfId="21644" xr:uid="{00000000-0005-0000-0000-00004A110000}"/>
    <cellStyle name="n_01 - Home_UAG_report_CA 06-10 (06-11-06)_Group - operational KPIs" xfId="2949" xr:uid="{00000000-0005-0000-0000-00004B110000}"/>
    <cellStyle name="n_01 - Home_UAG_report_CA 06-10 (06-11-06)_Group - operational KPIs_1" xfId="10089" xr:uid="{00000000-0005-0000-0000-00004C110000}"/>
    <cellStyle name="n_01 - Home_UAG_report_CA 06-10 (06-11-06)_Group - operational KPIs_1 2" xfId="17788" xr:uid="{00000000-0005-0000-0000-00004D110000}"/>
    <cellStyle name="n_01 - Home_UAG_report_CA 06-10 (06-11-06)_Group - operational KPIs_2" xfId="19905" xr:uid="{00000000-0005-0000-0000-00004E110000}"/>
    <cellStyle name="n_01 - Home_UAG_report_CA 06-10 (06-11-06)_H1 12 retraité (SOC)" xfId="19842" xr:uid="{00000000-0005-0000-0000-00004F110000}"/>
    <cellStyle name="n_01 - Home_UAG_report_CA 06-10 (06-11-06)_IC&amp;SS" xfId="13735" xr:uid="{00000000-0005-0000-0000-000050110000}"/>
    <cellStyle name="n_01 - Home_UAG_report_CA 06-10 (06-11-06)_M2M+ MVNO" xfId="4602" xr:uid="{00000000-0005-0000-0000-000051110000}"/>
    <cellStyle name="n_01 - Home_UAG_report_CA 06-10 (06-11-06)_Orange - Market France KPIs" xfId="55081" xr:uid="{00000000-0005-0000-0000-000052110000}"/>
    <cellStyle name="n_01 - Home_UAG_report_CA 06-10 (06-11-06)_Poland KPIs" xfId="8199" xr:uid="{00000000-0005-0000-0000-000053110000}"/>
    <cellStyle name="n_01 - Home_UAG_report_CA 06-10 (06-11-06)_ROW" xfId="26461" xr:uid="{00000000-0005-0000-0000-000054110000}"/>
    <cellStyle name="n_01 - Home_UAG_report_CA 06-10 (06-11-06)_RoW KPIs" xfId="8911" xr:uid="{00000000-0005-0000-0000-000055110000}"/>
    <cellStyle name="n_01 - Home_UAG_report_CA 06-10 (06-11-06)_ROW_1" xfId="26462" xr:uid="{00000000-0005-0000-0000-000056110000}"/>
    <cellStyle name="n_01 - Home_UAG_report_CA 06-10 (06-11-06)_ROW_1_Group" xfId="26463" xr:uid="{00000000-0005-0000-0000-000057110000}"/>
    <cellStyle name="n_01 - Home_UAG_report_CA 06-10 (06-11-06)_ROW_1_ROW ARPU" xfId="26464" xr:uid="{00000000-0005-0000-0000-000058110000}"/>
    <cellStyle name="n_01 - Home_UAG_report_CA 06-10 (06-11-06)_ROW_Group" xfId="26465" xr:uid="{00000000-0005-0000-0000-000059110000}"/>
    <cellStyle name="n_01 - Home_UAG_report_CA 06-10 (06-11-06)_ROW_ROW ARPU" xfId="26466" xr:uid="{00000000-0005-0000-0000-00005A110000}"/>
    <cellStyle name="n_01 - Home_UAG_report_CA 06-10 (06-11-06)_Spain ARPU + AUPU" xfId="26467" xr:uid="{00000000-0005-0000-0000-00005B110000}"/>
    <cellStyle name="n_01 - Home_UAG_report_CA 06-10 (06-11-06)_Spain ARPU + AUPU_Group" xfId="26468" xr:uid="{00000000-0005-0000-0000-00005C110000}"/>
    <cellStyle name="n_01 - Home_UAG_report_CA 06-10 (06-11-06)_Spain ARPU + AUPU_ROW ARPU" xfId="26469" xr:uid="{00000000-0005-0000-0000-00005D110000}"/>
    <cellStyle name="n_01 - Home_UAG_report_CA 06-10 (06-11-06)_Spain KPIs" xfId="6419" xr:uid="{00000000-0005-0000-0000-00005E110000}"/>
    <cellStyle name="n_01 - Home_UAG_report_CA 06-10 (06-11-06)_Spain KPIs 2" xfId="15786" xr:uid="{00000000-0005-0000-0000-00005F110000}"/>
    <cellStyle name="n_01 - Home_UAG_report_CA 06-10 (06-11-06)_Spain KPIs_1" xfId="51269" xr:uid="{00000000-0005-0000-0000-000060110000}"/>
    <cellStyle name="n_01 - Home_UAG_report_CA 06-10 (06-11-06)_Telecoms - Operational KPIs" xfId="49581" xr:uid="{00000000-0005-0000-0000-000061110000}"/>
    <cellStyle name="n_01 - PDG" xfId="1685" xr:uid="{00000000-0005-0000-0000-000062110000}"/>
    <cellStyle name="n_01 - PDG_A&amp;ME KPIs" xfId="53047" xr:uid="{00000000-0005-0000-0000-000063110000}"/>
    <cellStyle name="n_01 - PDG_DATA KPI Personal" xfId="26470" xr:uid="{00000000-0005-0000-0000-000064110000}"/>
    <cellStyle name="n_01 - PDG_EE_CoA_BS - mapped V4" xfId="26471" xr:uid="{00000000-0005-0000-0000-000065110000}"/>
    <cellStyle name="n_01 - PDG_Enterprise" xfId="9481" xr:uid="{00000000-0005-0000-0000-000066110000}"/>
    <cellStyle name="n_01 - PDG_France financials" xfId="23389" xr:uid="{00000000-0005-0000-0000-000067110000}"/>
    <cellStyle name="n_01 - PDG_France financials_1" xfId="25071" xr:uid="{00000000-0005-0000-0000-000068110000}"/>
    <cellStyle name="n_01 - PDG_France KPIs" xfId="1686" xr:uid="{00000000-0005-0000-0000-000069110000}"/>
    <cellStyle name="n_01 - PDG_France KPIs 2" xfId="13723" xr:uid="{00000000-0005-0000-0000-00006A110000}"/>
    <cellStyle name="n_01 - PDG_France KPIs_1" xfId="4603" xr:uid="{00000000-0005-0000-0000-00006B110000}"/>
    <cellStyle name="n_01 - PDG_France KPIs_1 2" xfId="14019" xr:uid="{00000000-0005-0000-0000-00006C110000}"/>
    <cellStyle name="n_01 - PDG_France KPIs_2" xfId="11844" xr:uid="{00000000-0005-0000-0000-00006D110000}"/>
    <cellStyle name="n_01 - PDG_France KPIs_IC&amp;SS" xfId="13737" xr:uid="{00000000-0005-0000-0000-00006E110000}"/>
    <cellStyle name="n_01 - PDG_GetCA Groupe Seg 2012-Q4 Soc" xfId="55085" xr:uid="{00000000-0005-0000-0000-00006F110000}"/>
    <cellStyle name="n_01 - PDG_Group - financial KPIs" xfId="21645" xr:uid="{00000000-0005-0000-0000-000070110000}"/>
    <cellStyle name="n_01 - PDG_Group - operational KPIs" xfId="2950" xr:uid="{00000000-0005-0000-0000-000071110000}"/>
    <cellStyle name="n_01 - PDG_Group - operational KPIs_1" xfId="10090" xr:uid="{00000000-0005-0000-0000-000072110000}"/>
    <cellStyle name="n_01 - PDG_Group - operational KPIs_1 2" xfId="17789" xr:uid="{00000000-0005-0000-0000-000073110000}"/>
    <cellStyle name="n_01 - PDG_Group - operational KPIs_2" xfId="19906" xr:uid="{00000000-0005-0000-0000-000074110000}"/>
    <cellStyle name="n_01 - PDG_H1 12 retraité (SOC)" xfId="19640" xr:uid="{00000000-0005-0000-0000-000075110000}"/>
    <cellStyle name="n_01 - PDG_IC&amp;SS" xfId="13863" xr:uid="{00000000-0005-0000-0000-000076110000}"/>
    <cellStyle name="n_01 - PDG_Orange - Market France KPIs" xfId="55084" xr:uid="{00000000-0005-0000-0000-000077110000}"/>
    <cellStyle name="n_01 - PDG_Poland KPIs" xfId="8201" xr:uid="{00000000-0005-0000-0000-000078110000}"/>
    <cellStyle name="n_01 - PDG_Reporting Valeur_Mobile_2010_10" xfId="26472" xr:uid="{00000000-0005-0000-0000-000079110000}"/>
    <cellStyle name="n_01 - PDG_Reporting Valeur_Mobile_2010_10_Group" xfId="26473" xr:uid="{00000000-0005-0000-0000-00007A110000}"/>
    <cellStyle name="n_01 - PDG_Reporting Valeur_Mobile_2010_10_ROW" xfId="26474" xr:uid="{00000000-0005-0000-0000-00007B110000}"/>
    <cellStyle name="n_01 - PDG_Reporting Valeur_Mobile_2010_10_ROW ARPU" xfId="26475" xr:uid="{00000000-0005-0000-0000-00007C110000}"/>
    <cellStyle name="n_01 - PDG_ROW" xfId="26476" xr:uid="{00000000-0005-0000-0000-00007D110000}"/>
    <cellStyle name="n_01 - PDG_RoW KPIs" xfId="8913" xr:uid="{00000000-0005-0000-0000-00007E110000}"/>
    <cellStyle name="n_01 - PDG_ROW_1" xfId="26477" xr:uid="{00000000-0005-0000-0000-00007F110000}"/>
    <cellStyle name="n_01 - PDG_ROW_1_Group" xfId="26478" xr:uid="{00000000-0005-0000-0000-000080110000}"/>
    <cellStyle name="n_01 - PDG_ROW_1_ROW ARPU" xfId="26479" xr:uid="{00000000-0005-0000-0000-000081110000}"/>
    <cellStyle name="n_01 - PDG_ROW_Group" xfId="26480" xr:uid="{00000000-0005-0000-0000-000082110000}"/>
    <cellStyle name="n_01 - PDG_ROW_ROW ARPU" xfId="26481" xr:uid="{00000000-0005-0000-0000-000083110000}"/>
    <cellStyle name="n_01 - PDG_Spain ARPU + AUPU" xfId="26482" xr:uid="{00000000-0005-0000-0000-000084110000}"/>
    <cellStyle name="n_01 - PDG_Spain ARPU + AUPU_Group" xfId="26483" xr:uid="{00000000-0005-0000-0000-000085110000}"/>
    <cellStyle name="n_01 - PDG_Spain ARPU + AUPU_ROW ARPU" xfId="26484" xr:uid="{00000000-0005-0000-0000-000086110000}"/>
    <cellStyle name="n_01 - PDG_Spain KPIs" xfId="6421" xr:uid="{00000000-0005-0000-0000-000087110000}"/>
    <cellStyle name="n_01 - PDG_Spain KPIs 2" xfId="15787" xr:uid="{00000000-0005-0000-0000-000088110000}"/>
    <cellStyle name="n_01 - PDG_Spain KPIs_1" xfId="51270" xr:uid="{00000000-0005-0000-0000-000089110000}"/>
    <cellStyle name="n_01 - PDG_Telecoms - Operational KPIs" xfId="49583" xr:uid="{00000000-0005-0000-0000-00008A110000}"/>
    <cellStyle name="n_01 - Wanadoo" xfId="1687" xr:uid="{00000000-0005-0000-0000-00008B110000}"/>
    <cellStyle name="n_01 - Wanadoo_01 Synthèse DM pour modèle" xfId="1688" xr:uid="{00000000-0005-0000-0000-00008C110000}"/>
    <cellStyle name="n_01 - Wanadoo_01 Synthèse DM pour modèle_France financials" xfId="23391" xr:uid="{00000000-0005-0000-0000-00008D110000}"/>
    <cellStyle name="n_01 - Wanadoo_01 Synthèse DM pour modèle_France KPIs" xfId="1689" xr:uid="{00000000-0005-0000-0000-00008E110000}"/>
    <cellStyle name="n_01 - Wanadoo_01 Synthèse DM pour modèle_France KPIs 2" xfId="13724" xr:uid="{00000000-0005-0000-0000-00008F110000}"/>
    <cellStyle name="n_01 - Wanadoo_01 Synthèse DM pour modèle_France KPIs_1" xfId="4605" xr:uid="{00000000-0005-0000-0000-000090110000}"/>
    <cellStyle name="n_01 - Wanadoo_01 Synthèse DM pour modèle_France KPIs_1 2" xfId="14021" xr:uid="{00000000-0005-0000-0000-000091110000}"/>
    <cellStyle name="n_01 - Wanadoo_01 Synthèse DM pour modèle_France KPIs_2" xfId="11846" xr:uid="{00000000-0005-0000-0000-000092110000}"/>
    <cellStyle name="n_01 - Wanadoo_01 Synthèse DM pour modèle_France KPIs_IC&amp;SS" xfId="17507" xr:uid="{00000000-0005-0000-0000-000093110000}"/>
    <cellStyle name="n_01 - Wanadoo_01 Synthèse DM pour modèle_Group - financial KPIs" xfId="21647" xr:uid="{00000000-0005-0000-0000-000094110000}"/>
    <cellStyle name="n_01 - Wanadoo_01 Synthèse DM pour modèle_Group - operational KPIs" xfId="10092" xr:uid="{00000000-0005-0000-0000-000095110000}"/>
    <cellStyle name="n_01 - Wanadoo_01 Synthèse DM pour modèle_Group - operational KPIs 2" xfId="17791" xr:uid="{00000000-0005-0000-0000-000096110000}"/>
    <cellStyle name="n_01 - Wanadoo_01 Synthèse DM pour modèle_Group - operational KPIs_1" xfId="19908" xr:uid="{00000000-0005-0000-0000-000097110000}"/>
    <cellStyle name="n_01 - Wanadoo_01 Synthèse DM pour modèle_H1 12 retraité (SOC)" xfId="13739" xr:uid="{00000000-0005-0000-0000-000098110000}"/>
    <cellStyle name="n_01 - Wanadoo_01 Synthèse DM pour modèle_ROW" xfId="26485" xr:uid="{00000000-0005-0000-0000-000099110000}"/>
    <cellStyle name="n_01 - Wanadoo_01 Synthèse DM pour modèle_ROW_1" xfId="26486" xr:uid="{00000000-0005-0000-0000-00009A110000}"/>
    <cellStyle name="n_01 - Wanadoo_01 Synthèse DM pour modèle_ROW_1_Group" xfId="26487" xr:uid="{00000000-0005-0000-0000-00009B110000}"/>
    <cellStyle name="n_01 - Wanadoo_01 Synthèse DM pour modèle_ROW_1_ROW ARPU" xfId="26488" xr:uid="{00000000-0005-0000-0000-00009C110000}"/>
    <cellStyle name="n_01 - Wanadoo_01 Synthèse DM pour modèle_ROW_Group" xfId="26489" xr:uid="{00000000-0005-0000-0000-00009D110000}"/>
    <cellStyle name="n_01 - Wanadoo_01 Synthèse DM pour modèle_ROW_ROW ARPU" xfId="26490" xr:uid="{00000000-0005-0000-0000-00009E110000}"/>
    <cellStyle name="n_01 - Wanadoo_01 Synthèse DM pour modèle_Spain ARPU + AUPU" xfId="26491" xr:uid="{00000000-0005-0000-0000-00009F110000}"/>
    <cellStyle name="n_01 - Wanadoo_01 Synthèse DM pour modèle_Spain ARPU + AUPU_Group" xfId="26492" xr:uid="{00000000-0005-0000-0000-0000A0110000}"/>
    <cellStyle name="n_01 - Wanadoo_01 Synthèse DM pour modèle_Spain ARPU + AUPU_ROW ARPU" xfId="26493" xr:uid="{00000000-0005-0000-0000-0000A1110000}"/>
    <cellStyle name="n_01 - Wanadoo_01 Synthèse DM pour modèle_Spain KPIs" xfId="6423" xr:uid="{00000000-0005-0000-0000-0000A2110000}"/>
    <cellStyle name="n_01 - Wanadoo_01 Synthèse DM pour modèle_Spain KPIs 2" xfId="15789" xr:uid="{00000000-0005-0000-0000-0000A3110000}"/>
    <cellStyle name="n_01 - Wanadoo_0703 Préflashde L23 Analyse CA trafic 07-03 (07-04-03)" xfId="1690" xr:uid="{00000000-0005-0000-0000-0000A4110000}"/>
    <cellStyle name="n_01 - Wanadoo_0703 Préflashde L23 Analyse CA trafic 07-03 (07-04-03)_A&amp;ME KPIs" xfId="53049" xr:uid="{00000000-0005-0000-0000-0000A5110000}"/>
    <cellStyle name="n_01 - Wanadoo_0703 Préflashde L23 Analyse CA trafic 07-03 (07-04-03)_Enterprise" xfId="9483" xr:uid="{00000000-0005-0000-0000-0000A6110000}"/>
    <cellStyle name="n_01 - Wanadoo_0703 Préflashde L23 Analyse CA trafic 07-03 (07-04-03)_France financials" xfId="23392" xr:uid="{00000000-0005-0000-0000-0000A7110000}"/>
    <cellStyle name="n_01 - Wanadoo_0703 Préflashde L23 Analyse CA trafic 07-03 (07-04-03)_France financials_1" xfId="25073" xr:uid="{00000000-0005-0000-0000-0000A8110000}"/>
    <cellStyle name="n_01 - Wanadoo_0703 Préflashde L23 Analyse CA trafic 07-03 (07-04-03)_France KPIs" xfId="1691" xr:uid="{00000000-0005-0000-0000-0000A9110000}"/>
    <cellStyle name="n_01 - Wanadoo_0703 Préflashde L23 Analyse CA trafic 07-03 (07-04-03)_France KPIs 2" xfId="13725" xr:uid="{00000000-0005-0000-0000-0000AA110000}"/>
    <cellStyle name="n_01 - Wanadoo_0703 Préflashde L23 Analyse CA trafic 07-03 (07-04-03)_France KPIs_1" xfId="4606" xr:uid="{00000000-0005-0000-0000-0000AB110000}"/>
    <cellStyle name="n_01 - Wanadoo_0703 Préflashde L23 Analyse CA trafic 07-03 (07-04-03)_France KPIs_1 2" xfId="14022" xr:uid="{00000000-0005-0000-0000-0000AC110000}"/>
    <cellStyle name="n_01 - Wanadoo_0703 Préflashde L23 Analyse CA trafic 07-03 (07-04-03)_France KPIs_2" xfId="11847" xr:uid="{00000000-0005-0000-0000-0000AD110000}"/>
    <cellStyle name="n_01 - Wanadoo_0703 Préflashde L23 Analyse CA trafic 07-03 (07-04-03)_France KPIs_IC&amp;SS" xfId="19840" xr:uid="{00000000-0005-0000-0000-0000AE110000}"/>
    <cellStyle name="n_01 - Wanadoo_0703 Préflashde L23 Analyse CA trafic 07-03 (07-04-03)_GetCA Groupe Seg 2012-Q4 Soc" xfId="55088" xr:uid="{00000000-0005-0000-0000-0000AF110000}"/>
    <cellStyle name="n_01 - Wanadoo_0703 Préflashde L23 Analyse CA trafic 07-03 (07-04-03)_Group - financial KPIs" xfId="21648" xr:uid="{00000000-0005-0000-0000-0000B0110000}"/>
    <cellStyle name="n_01 - Wanadoo_0703 Préflashde L23 Analyse CA trafic 07-03 (07-04-03)_Group - operational KPIs" xfId="2952" xr:uid="{00000000-0005-0000-0000-0000B1110000}"/>
    <cellStyle name="n_01 - Wanadoo_0703 Préflashde L23 Analyse CA trafic 07-03 (07-04-03)_Group - operational KPIs_1" xfId="10093" xr:uid="{00000000-0005-0000-0000-0000B2110000}"/>
    <cellStyle name="n_01 - Wanadoo_0703 Préflashde L23 Analyse CA trafic 07-03 (07-04-03)_Group - operational KPIs_1 2" xfId="17792" xr:uid="{00000000-0005-0000-0000-0000B3110000}"/>
    <cellStyle name="n_01 - Wanadoo_0703 Préflashde L23 Analyse CA trafic 07-03 (07-04-03)_Group - operational KPIs_2" xfId="19909" xr:uid="{00000000-0005-0000-0000-0000B4110000}"/>
    <cellStyle name="n_01 - Wanadoo_0703 Préflashde L23 Analyse CA trafic 07-03 (07-04-03)_H1 12 retraité (SOC)" xfId="17563" xr:uid="{00000000-0005-0000-0000-0000B5110000}"/>
    <cellStyle name="n_01 - Wanadoo_0703 Préflashde L23 Analyse CA trafic 07-03 (07-04-03)_IC&amp;SS" xfId="19639" xr:uid="{00000000-0005-0000-0000-0000B6110000}"/>
    <cellStyle name="n_01 - Wanadoo_0703 Préflashde L23 Analyse CA trafic 07-03 (07-04-03)_Orange - Market France KPIs" xfId="55087" xr:uid="{00000000-0005-0000-0000-0000B7110000}"/>
    <cellStyle name="n_01 - Wanadoo_0703 Préflashde L23 Analyse CA trafic 07-03 (07-04-03)_Poland KPIs" xfId="8203" xr:uid="{00000000-0005-0000-0000-0000B8110000}"/>
    <cellStyle name="n_01 - Wanadoo_0703 Préflashde L23 Analyse CA trafic 07-03 (07-04-03)_ROW" xfId="26494" xr:uid="{00000000-0005-0000-0000-0000B9110000}"/>
    <cellStyle name="n_01 - Wanadoo_0703 Préflashde L23 Analyse CA trafic 07-03 (07-04-03)_RoW KPIs" xfId="8915" xr:uid="{00000000-0005-0000-0000-0000BA110000}"/>
    <cellStyle name="n_01 - Wanadoo_0703 Préflashde L23 Analyse CA trafic 07-03 (07-04-03)_ROW_1" xfId="26495" xr:uid="{00000000-0005-0000-0000-0000BB110000}"/>
    <cellStyle name="n_01 - Wanadoo_0703 Préflashde L23 Analyse CA trafic 07-03 (07-04-03)_ROW_1_Group" xfId="26496" xr:uid="{00000000-0005-0000-0000-0000BC110000}"/>
    <cellStyle name="n_01 - Wanadoo_0703 Préflashde L23 Analyse CA trafic 07-03 (07-04-03)_ROW_1_ROW ARPU" xfId="26497" xr:uid="{00000000-0005-0000-0000-0000BD110000}"/>
    <cellStyle name="n_01 - Wanadoo_0703 Préflashde L23 Analyse CA trafic 07-03 (07-04-03)_ROW_Group" xfId="26498" xr:uid="{00000000-0005-0000-0000-0000BE110000}"/>
    <cellStyle name="n_01 - Wanadoo_0703 Préflashde L23 Analyse CA trafic 07-03 (07-04-03)_ROW_ROW ARPU" xfId="26499" xr:uid="{00000000-0005-0000-0000-0000BF110000}"/>
    <cellStyle name="n_01 - Wanadoo_0703 Préflashde L23 Analyse CA trafic 07-03 (07-04-03)_Spain ARPU + AUPU" xfId="26500" xr:uid="{00000000-0005-0000-0000-0000C0110000}"/>
    <cellStyle name="n_01 - Wanadoo_0703 Préflashde L23 Analyse CA trafic 07-03 (07-04-03)_Spain ARPU + AUPU_Group" xfId="26501" xr:uid="{00000000-0005-0000-0000-0000C1110000}"/>
    <cellStyle name="n_01 - Wanadoo_0703 Préflashde L23 Analyse CA trafic 07-03 (07-04-03)_Spain ARPU + AUPU_ROW ARPU" xfId="26502" xr:uid="{00000000-0005-0000-0000-0000C2110000}"/>
    <cellStyle name="n_01 - Wanadoo_0703 Préflashde L23 Analyse CA trafic 07-03 (07-04-03)_Spain KPIs" xfId="6424" xr:uid="{00000000-0005-0000-0000-0000C3110000}"/>
    <cellStyle name="n_01 - Wanadoo_0703 Préflashde L23 Analyse CA trafic 07-03 (07-04-03)_Spain KPIs 2" xfId="15790" xr:uid="{00000000-0005-0000-0000-0000C4110000}"/>
    <cellStyle name="n_01 - Wanadoo_0703 Préflashde L23 Analyse CA trafic 07-03 (07-04-03)_Spain KPIs_1" xfId="51272" xr:uid="{00000000-0005-0000-0000-0000C5110000}"/>
    <cellStyle name="n_01 - Wanadoo_0703 Préflashde L23 Analyse CA trafic 07-03 (07-04-03)_Telecoms - Operational KPIs" xfId="49585" xr:uid="{00000000-0005-0000-0000-0000C6110000}"/>
    <cellStyle name="n_01 - Wanadoo_A&amp;ME KPIs" xfId="53048" xr:uid="{00000000-0005-0000-0000-0000C7110000}"/>
    <cellStyle name="n_01 - Wanadoo_Base Forfaits 06-07" xfId="1692" xr:uid="{00000000-0005-0000-0000-0000C8110000}"/>
    <cellStyle name="n_01 - Wanadoo_Base Forfaits 06-07_A&amp;ME KPIs" xfId="53050" xr:uid="{00000000-0005-0000-0000-0000C9110000}"/>
    <cellStyle name="n_01 - Wanadoo_Base Forfaits 06-07_Enterprise" xfId="9484" xr:uid="{00000000-0005-0000-0000-0000CA110000}"/>
    <cellStyle name="n_01 - Wanadoo_Base Forfaits 06-07_France financials" xfId="23393" xr:uid="{00000000-0005-0000-0000-0000CB110000}"/>
    <cellStyle name="n_01 - Wanadoo_Base Forfaits 06-07_France financials_1" xfId="25074" xr:uid="{00000000-0005-0000-0000-0000CC110000}"/>
    <cellStyle name="n_01 - Wanadoo_Base Forfaits 06-07_France KPIs" xfId="1693" xr:uid="{00000000-0005-0000-0000-0000CD110000}"/>
    <cellStyle name="n_01 - Wanadoo_Base Forfaits 06-07_France KPIs 2" xfId="13726" xr:uid="{00000000-0005-0000-0000-0000CE110000}"/>
    <cellStyle name="n_01 - Wanadoo_Base Forfaits 06-07_France KPIs_1" xfId="4607" xr:uid="{00000000-0005-0000-0000-0000CF110000}"/>
    <cellStyle name="n_01 - Wanadoo_Base Forfaits 06-07_France KPIs_1 2" xfId="14023" xr:uid="{00000000-0005-0000-0000-0000D0110000}"/>
    <cellStyle name="n_01 - Wanadoo_Base Forfaits 06-07_France KPIs_2" xfId="11848" xr:uid="{00000000-0005-0000-0000-0000D1110000}"/>
    <cellStyle name="n_01 - Wanadoo_Base Forfaits 06-07_France KPIs_IC&amp;SS" xfId="19638" xr:uid="{00000000-0005-0000-0000-0000D2110000}"/>
    <cellStyle name="n_01 - Wanadoo_Base Forfaits 06-07_GetCA Groupe Seg 2012-Q4 Soc" xfId="55090" xr:uid="{00000000-0005-0000-0000-0000D3110000}"/>
    <cellStyle name="n_01 - Wanadoo_Base Forfaits 06-07_Group - financial KPIs" xfId="21649" xr:uid="{00000000-0005-0000-0000-0000D4110000}"/>
    <cellStyle name="n_01 - Wanadoo_Base Forfaits 06-07_Group - operational KPIs" xfId="2953" xr:uid="{00000000-0005-0000-0000-0000D5110000}"/>
    <cellStyle name="n_01 - Wanadoo_Base Forfaits 06-07_Group - operational KPIs_1" xfId="10094" xr:uid="{00000000-0005-0000-0000-0000D6110000}"/>
    <cellStyle name="n_01 - Wanadoo_Base Forfaits 06-07_Group - operational KPIs_1 2" xfId="17793" xr:uid="{00000000-0005-0000-0000-0000D7110000}"/>
    <cellStyle name="n_01 - Wanadoo_Base Forfaits 06-07_Group - operational KPIs_2" xfId="19910" xr:uid="{00000000-0005-0000-0000-0000D8110000}"/>
    <cellStyle name="n_01 - Wanadoo_Base Forfaits 06-07_H1 12 retraité (SOC)" xfId="19839" xr:uid="{00000000-0005-0000-0000-0000D9110000}"/>
    <cellStyle name="n_01 - Wanadoo_Base Forfaits 06-07_IC&amp;SS" xfId="17516" xr:uid="{00000000-0005-0000-0000-0000DA110000}"/>
    <cellStyle name="n_01 - Wanadoo_Base Forfaits 06-07_Orange - Market France KPIs" xfId="55089" xr:uid="{00000000-0005-0000-0000-0000DB110000}"/>
    <cellStyle name="n_01 - Wanadoo_Base Forfaits 06-07_Poland KPIs" xfId="8204" xr:uid="{00000000-0005-0000-0000-0000DC110000}"/>
    <cellStyle name="n_01 - Wanadoo_Base Forfaits 06-07_ROW" xfId="26503" xr:uid="{00000000-0005-0000-0000-0000DD110000}"/>
    <cellStyle name="n_01 - Wanadoo_Base Forfaits 06-07_RoW KPIs" xfId="8916" xr:uid="{00000000-0005-0000-0000-0000DE110000}"/>
    <cellStyle name="n_01 - Wanadoo_Base Forfaits 06-07_ROW_1" xfId="26504" xr:uid="{00000000-0005-0000-0000-0000DF110000}"/>
    <cellStyle name="n_01 - Wanadoo_Base Forfaits 06-07_ROW_1_Group" xfId="26505" xr:uid="{00000000-0005-0000-0000-0000E0110000}"/>
    <cellStyle name="n_01 - Wanadoo_Base Forfaits 06-07_ROW_1_ROW ARPU" xfId="26506" xr:uid="{00000000-0005-0000-0000-0000E1110000}"/>
    <cellStyle name="n_01 - Wanadoo_Base Forfaits 06-07_ROW_Group" xfId="26507" xr:uid="{00000000-0005-0000-0000-0000E2110000}"/>
    <cellStyle name="n_01 - Wanadoo_Base Forfaits 06-07_ROW_ROW ARPU" xfId="26508" xr:uid="{00000000-0005-0000-0000-0000E3110000}"/>
    <cellStyle name="n_01 - Wanadoo_Base Forfaits 06-07_Spain ARPU + AUPU" xfId="26509" xr:uid="{00000000-0005-0000-0000-0000E4110000}"/>
    <cellStyle name="n_01 - Wanadoo_Base Forfaits 06-07_Spain ARPU + AUPU_Group" xfId="26510" xr:uid="{00000000-0005-0000-0000-0000E5110000}"/>
    <cellStyle name="n_01 - Wanadoo_Base Forfaits 06-07_Spain ARPU + AUPU_ROW ARPU" xfId="26511" xr:uid="{00000000-0005-0000-0000-0000E6110000}"/>
    <cellStyle name="n_01 - Wanadoo_Base Forfaits 06-07_Spain KPIs" xfId="6425" xr:uid="{00000000-0005-0000-0000-0000E7110000}"/>
    <cellStyle name="n_01 - Wanadoo_Base Forfaits 06-07_Spain KPIs 2" xfId="15791" xr:uid="{00000000-0005-0000-0000-0000E8110000}"/>
    <cellStyle name="n_01 - Wanadoo_Base Forfaits 06-07_Spain KPIs_1" xfId="51273" xr:uid="{00000000-0005-0000-0000-0000E9110000}"/>
    <cellStyle name="n_01 - Wanadoo_Base Forfaits 06-07_Telecoms - Operational KPIs" xfId="49586" xr:uid="{00000000-0005-0000-0000-0000EA110000}"/>
    <cellStyle name="n_01 - Wanadoo_CA BAC SCR-VM 06-07 (31-07-06)" xfId="1694" xr:uid="{00000000-0005-0000-0000-0000EB110000}"/>
    <cellStyle name="n_01 - Wanadoo_CA BAC SCR-VM 06-07 (31-07-06)_A&amp;ME KPIs" xfId="53051" xr:uid="{00000000-0005-0000-0000-0000EC110000}"/>
    <cellStyle name="n_01 - Wanadoo_CA BAC SCR-VM 06-07 (31-07-06)_Enterprise" xfId="9485" xr:uid="{00000000-0005-0000-0000-0000ED110000}"/>
    <cellStyle name="n_01 - Wanadoo_CA BAC SCR-VM 06-07 (31-07-06)_France financials" xfId="23394" xr:uid="{00000000-0005-0000-0000-0000EE110000}"/>
    <cellStyle name="n_01 - Wanadoo_CA BAC SCR-VM 06-07 (31-07-06)_France financials_1" xfId="25075" xr:uid="{00000000-0005-0000-0000-0000EF110000}"/>
    <cellStyle name="n_01 - Wanadoo_CA BAC SCR-VM 06-07 (31-07-06)_France KPIs" xfId="1695" xr:uid="{00000000-0005-0000-0000-0000F0110000}"/>
    <cellStyle name="n_01 - Wanadoo_CA BAC SCR-VM 06-07 (31-07-06)_France KPIs 2" xfId="13728" xr:uid="{00000000-0005-0000-0000-0000F1110000}"/>
    <cellStyle name="n_01 - Wanadoo_CA BAC SCR-VM 06-07 (31-07-06)_France KPIs_1" xfId="4608" xr:uid="{00000000-0005-0000-0000-0000F2110000}"/>
    <cellStyle name="n_01 - Wanadoo_CA BAC SCR-VM 06-07 (31-07-06)_France KPIs_1 2" xfId="14024" xr:uid="{00000000-0005-0000-0000-0000F3110000}"/>
    <cellStyle name="n_01 - Wanadoo_CA BAC SCR-VM 06-07 (31-07-06)_France KPIs_2" xfId="11849" xr:uid="{00000000-0005-0000-0000-0000F4110000}"/>
    <cellStyle name="n_01 - Wanadoo_CA BAC SCR-VM 06-07 (31-07-06)_France KPIs_IC&amp;SS" xfId="17645" xr:uid="{00000000-0005-0000-0000-0000F5110000}"/>
    <cellStyle name="n_01 - Wanadoo_CA BAC SCR-VM 06-07 (31-07-06)_GetCA Groupe Seg 2012-Q4 Soc" xfId="55092" xr:uid="{00000000-0005-0000-0000-0000F6110000}"/>
    <cellStyle name="n_01 - Wanadoo_CA BAC SCR-VM 06-07 (31-07-06)_Group - financial KPIs" xfId="21650" xr:uid="{00000000-0005-0000-0000-0000F7110000}"/>
    <cellStyle name="n_01 - Wanadoo_CA BAC SCR-VM 06-07 (31-07-06)_Group - operational KPIs" xfId="2954" xr:uid="{00000000-0005-0000-0000-0000F8110000}"/>
    <cellStyle name="n_01 - Wanadoo_CA BAC SCR-VM 06-07 (31-07-06)_Group - operational KPIs_1" xfId="10095" xr:uid="{00000000-0005-0000-0000-0000F9110000}"/>
    <cellStyle name="n_01 - Wanadoo_CA BAC SCR-VM 06-07 (31-07-06)_Group - operational KPIs_1 2" xfId="17794" xr:uid="{00000000-0005-0000-0000-0000FA110000}"/>
    <cellStyle name="n_01 - Wanadoo_CA BAC SCR-VM 06-07 (31-07-06)_Group - operational KPIs_2" xfId="19911" xr:uid="{00000000-0005-0000-0000-0000FB110000}"/>
    <cellStyle name="n_01 - Wanadoo_CA BAC SCR-VM 06-07 (31-07-06)_H1 12 retraité (SOC)" xfId="19637" xr:uid="{00000000-0005-0000-0000-0000FC110000}"/>
    <cellStyle name="n_01 - Wanadoo_CA BAC SCR-VM 06-07 (31-07-06)_IC&amp;SS" xfId="15701" xr:uid="{00000000-0005-0000-0000-0000FD110000}"/>
    <cellStyle name="n_01 - Wanadoo_CA BAC SCR-VM 06-07 (31-07-06)_Orange - Market France KPIs" xfId="55091" xr:uid="{00000000-0005-0000-0000-0000FE110000}"/>
    <cellStyle name="n_01 - Wanadoo_CA BAC SCR-VM 06-07 (31-07-06)_Poland KPIs" xfId="8205" xr:uid="{00000000-0005-0000-0000-0000FF110000}"/>
    <cellStyle name="n_01 - Wanadoo_CA BAC SCR-VM 06-07 (31-07-06)_ROW" xfId="26512" xr:uid="{00000000-0005-0000-0000-000000120000}"/>
    <cellStyle name="n_01 - Wanadoo_CA BAC SCR-VM 06-07 (31-07-06)_RoW KPIs" xfId="8917" xr:uid="{00000000-0005-0000-0000-000001120000}"/>
    <cellStyle name="n_01 - Wanadoo_CA BAC SCR-VM 06-07 (31-07-06)_ROW_1" xfId="26513" xr:uid="{00000000-0005-0000-0000-000002120000}"/>
    <cellStyle name="n_01 - Wanadoo_CA BAC SCR-VM 06-07 (31-07-06)_ROW_1_Group" xfId="26514" xr:uid="{00000000-0005-0000-0000-000003120000}"/>
    <cellStyle name="n_01 - Wanadoo_CA BAC SCR-VM 06-07 (31-07-06)_ROW_1_ROW ARPU" xfId="26515" xr:uid="{00000000-0005-0000-0000-000004120000}"/>
    <cellStyle name="n_01 - Wanadoo_CA BAC SCR-VM 06-07 (31-07-06)_ROW_Group" xfId="26516" xr:uid="{00000000-0005-0000-0000-000005120000}"/>
    <cellStyle name="n_01 - Wanadoo_CA BAC SCR-VM 06-07 (31-07-06)_ROW_ROW ARPU" xfId="26517" xr:uid="{00000000-0005-0000-0000-000006120000}"/>
    <cellStyle name="n_01 - Wanadoo_CA BAC SCR-VM 06-07 (31-07-06)_Spain ARPU + AUPU" xfId="26518" xr:uid="{00000000-0005-0000-0000-000007120000}"/>
    <cellStyle name="n_01 - Wanadoo_CA BAC SCR-VM 06-07 (31-07-06)_Spain ARPU + AUPU_Group" xfId="26519" xr:uid="{00000000-0005-0000-0000-000008120000}"/>
    <cellStyle name="n_01 - Wanadoo_CA BAC SCR-VM 06-07 (31-07-06)_Spain ARPU + AUPU_ROW ARPU" xfId="26520" xr:uid="{00000000-0005-0000-0000-000009120000}"/>
    <cellStyle name="n_01 - Wanadoo_CA BAC SCR-VM 06-07 (31-07-06)_Spain KPIs" xfId="6426" xr:uid="{00000000-0005-0000-0000-00000A120000}"/>
    <cellStyle name="n_01 - Wanadoo_CA BAC SCR-VM 06-07 (31-07-06)_Spain KPIs 2" xfId="15792" xr:uid="{00000000-0005-0000-0000-00000B120000}"/>
    <cellStyle name="n_01 - Wanadoo_CA BAC SCR-VM 06-07 (31-07-06)_Spain KPIs_1" xfId="51274" xr:uid="{00000000-0005-0000-0000-00000C120000}"/>
    <cellStyle name="n_01 - Wanadoo_CA BAC SCR-VM 06-07 (31-07-06)_Telecoms - Operational KPIs" xfId="49587" xr:uid="{00000000-0005-0000-0000-00000D120000}"/>
    <cellStyle name="n_01 - Wanadoo_CA forfaits 0607 (06-08-14)" xfId="1696" xr:uid="{00000000-0005-0000-0000-00000E120000}"/>
    <cellStyle name="n_01 - Wanadoo_CA forfaits 0607 (06-08-14)_France financials" xfId="23395" xr:uid="{00000000-0005-0000-0000-00000F120000}"/>
    <cellStyle name="n_01 - Wanadoo_CA forfaits 0607 (06-08-14)_France KPIs" xfId="1697" xr:uid="{00000000-0005-0000-0000-000010120000}"/>
    <cellStyle name="n_01 - Wanadoo_CA forfaits 0607 (06-08-14)_France KPIs 2" xfId="13730" xr:uid="{00000000-0005-0000-0000-000011120000}"/>
    <cellStyle name="n_01 - Wanadoo_CA forfaits 0607 (06-08-14)_France KPIs_1" xfId="4609" xr:uid="{00000000-0005-0000-0000-000012120000}"/>
    <cellStyle name="n_01 - Wanadoo_CA forfaits 0607 (06-08-14)_France KPIs_1 2" xfId="14025" xr:uid="{00000000-0005-0000-0000-000013120000}"/>
    <cellStyle name="n_01 - Wanadoo_CA forfaits 0607 (06-08-14)_France KPIs_2" xfId="11850" xr:uid="{00000000-0005-0000-0000-000014120000}"/>
    <cellStyle name="n_01 - Wanadoo_CA forfaits 0607 (06-08-14)_France KPIs_IC&amp;SS" xfId="19838" xr:uid="{00000000-0005-0000-0000-000015120000}"/>
    <cellStyle name="n_01 - Wanadoo_CA forfaits 0607 (06-08-14)_Group - financial KPIs" xfId="21651" xr:uid="{00000000-0005-0000-0000-000016120000}"/>
    <cellStyle name="n_01 - Wanadoo_CA forfaits 0607 (06-08-14)_Group - operational KPIs" xfId="10096" xr:uid="{00000000-0005-0000-0000-000017120000}"/>
    <cellStyle name="n_01 - Wanadoo_CA forfaits 0607 (06-08-14)_Group - operational KPIs 2" xfId="17795" xr:uid="{00000000-0005-0000-0000-000018120000}"/>
    <cellStyle name="n_01 - Wanadoo_CA forfaits 0607 (06-08-14)_Group - operational KPIs_1" xfId="19912" xr:uid="{00000000-0005-0000-0000-000019120000}"/>
    <cellStyle name="n_01 - Wanadoo_CA forfaits 0607 (06-08-14)_H1 12 retraité (SOC)" xfId="13921" xr:uid="{00000000-0005-0000-0000-00001A120000}"/>
    <cellStyle name="n_01 - Wanadoo_CA forfaits 0607 (06-08-14)_ROW" xfId="26521" xr:uid="{00000000-0005-0000-0000-00001B120000}"/>
    <cellStyle name="n_01 - Wanadoo_CA forfaits 0607 (06-08-14)_ROW_1" xfId="26522" xr:uid="{00000000-0005-0000-0000-00001C120000}"/>
    <cellStyle name="n_01 - Wanadoo_CA forfaits 0607 (06-08-14)_ROW_1_Group" xfId="26523" xr:uid="{00000000-0005-0000-0000-00001D120000}"/>
    <cellStyle name="n_01 - Wanadoo_CA forfaits 0607 (06-08-14)_ROW_1_ROW ARPU" xfId="26524" xr:uid="{00000000-0005-0000-0000-00001E120000}"/>
    <cellStyle name="n_01 - Wanadoo_CA forfaits 0607 (06-08-14)_ROW_Group" xfId="26525" xr:uid="{00000000-0005-0000-0000-00001F120000}"/>
    <cellStyle name="n_01 - Wanadoo_CA forfaits 0607 (06-08-14)_ROW_ROW ARPU" xfId="26526" xr:uid="{00000000-0005-0000-0000-000020120000}"/>
    <cellStyle name="n_01 - Wanadoo_CA forfaits 0607 (06-08-14)_Spain ARPU + AUPU" xfId="26527" xr:uid="{00000000-0005-0000-0000-000021120000}"/>
    <cellStyle name="n_01 - Wanadoo_CA forfaits 0607 (06-08-14)_Spain ARPU + AUPU_Group" xfId="26528" xr:uid="{00000000-0005-0000-0000-000022120000}"/>
    <cellStyle name="n_01 - Wanadoo_CA forfaits 0607 (06-08-14)_Spain ARPU + AUPU_ROW ARPU" xfId="26529" xr:uid="{00000000-0005-0000-0000-000023120000}"/>
    <cellStyle name="n_01 - Wanadoo_CA forfaits 0607 (06-08-14)_Spain KPIs" xfId="6427" xr:uid="{00000000-0005-0000-0000-000024120000}"/>
    <cellStyle name="n_01 - Wanadoo_CA forfaits 0607 (06-08-14)_Spain KPIs 2" xfId="15793" xr:uid="{00000000-0005-0000-0000-000025120000}"/>
    <cellStyle name="n_01 - Wanadoo_Classeur2" xfId="1698" xr:uid="{00000000-0005-0000-0000-000026120000}"/>
    <cellStyle name="n_01 - Wanadoo_Classeur2_France financials" xfId="23396" xr:uid="{00000000-0005-0000-0000-000027120000}"/>
    <cellStyle name="n_01 - Wanadoo_Classeur2_France KPIs" xfId="1699" xr:uid="{00000000-0005-0000-0000-000028120000}"/>
    <cellStyle name="n_01 - Wanadoo_Classeur2_France KPIs 2" xfId="13732" xr:uid="{00000000-0005-0000-0000-000029120000}"/>
    <cellStyle name="n_01 - Wanadoo_Classeur2_France KPIs_1" xfId="4610" xr:uid="{00000000-0005-0000-0000-00002A120000}"/>
    <cellStyle name="n_01 - Wanadoo_Classeur2_France KPIs_1 2" xfId="14026" xr:uid="{00000000-0005-0000-0000-00002B120000}"/>
    <cellStyle name="n_01 - Wanadoo_Classeur2_France KPIs_2" xfId="11851" xr:uid="{00000000-0005-0000-0000-00002C120000}"/>
    <cellStyle name="n_01 - Wanadoo_Classeur2_France KPIs_IC&amp;SS" xfId="13741" xr:uid="{00000000-0005-0000-0000-00002D120000}"/>
    <cellStyle name="n_01 - Wanadoo_Classeur2_Group - financial KPIs" xfId="21652" xr:uid="{00000000-0005-0000-0000-00002E120000}"/>
    <cellStyle name="n_01 - Wanadoo_Classeur2_Group - operational KPIs" xfId="10097" xr:uid="{00000000-0005-0000-0000-00002F120000}"/>
    <cellStyle name="n_01 - Wanadoo_Classeur2_Group - operational KPIs 2" xfId="17796" xr:uid="{00000000-0005-0000-0000-000030120000}"/>
    <cellStyle name="n_01 - Wanadoo_Classeur2_Group - operational KPIs_1" xfId="19913" xr:uid="{00000000-0005-0000-0000-000031120000}"/>
    <cellStyle name="n_01 - Wanadoo_Classeur2_H1 12 retraité (SOC)" xfId="17698" xr:uid="{00000000-0005-0000-0000-000032120000}"/>
    <cellStyle name="n_01 - Wanadoo_Classeur2_ROW" xfId="26530" xr:uid="{00000000-0005-0000-0000-000033120000}"/>
    <cellStyle name="n_01 - Wanadoo_Classeur2_ROW_1" xfId="26531" xr:uid="{00000000-0005-0000-0000-000034120000}"/>
    <cellStyle name="n_01 - Wanadoo_Classeur2_ROW_1_Group" xfId="26532" xr:uid="{00000000-0005-0000-0000-000035120000}"/>
    <cellStyle name="n_01 - Wanadoo_Classeur2_ROW_1_ROW ARPU" xfId="26533" xr:uid="{00000000-0005-0000-0000-000036120000}"/>
    <cellStyle name="n_01 - Wanadoo_Classeur2_ROW_Group" xfId="26534" xr:uid="{00000000-0005-0000-0000-000037120000}"/>
    <cellStyle name="n_01 - Wanadoo_Classeur2_ROW_ROW ARPU" xfId="26535" xr:uid="{00000000-0005-0000-0000-000038120000}"/>
    <cellStyle name="n_01 - Wanadoo_Classeur2_Spain ARPU + AUPU" xfId="26536" xr:uid="{00000000-0005-0000-0000-000039120000}"/>
    <cellStyle name="n_01 - Wanadoo_Classeur2_Spain ARPU + AUPU_Group" xfId="26537" xr:uid="{00000000-0005-0000-0000-00003A120000}"/>
    <cellStyle name="n_01 - Wanadoo_Classeur2_Spain ARPU + AUPU_ROW ARPU" xfId="26538" xr:uid="{00000000-0005-0000-0000-00003B120000}"/>
    <cellStyle name="n_01 - Wanadoo_Classeur2_Spain KPIs" xfId="6428" xr:uid="{00000000-0005-0000-0000-00003C120000}"/>
    <cellStyle name="n_01 - Wanadoo_Classeur2_Spain KPIs 2" xfId="15794" xr:uid="{00000000-0005-0000-0000-00003D120000}"/>
    <cellStyle name="n_01 - Wanadoo_Classeur5" xfId="1700" xr:uid="{00000000-0005-0000-0000-00003E120000}"/>
    <cellStyle name="n_01 - Wanadoo_Classeur5_A&amp;ME KPIs" xfId="53052" xr:uid="{00000000-0005-0000-0000-00003F120000}"/>
    <cellStyle name="n_01 - Wanadoo_Classeur5_Enterprise" xfId="9486" xr:uid="{00000000-0005-0000-0000-000040120000}"/>
    <cellStyle name="n_01 - Wanadoo_Classeur5_France financials" xfId="23397" xr:uid="{00000000-0005-0000-0000-000041120000}"/>
    <cellStyle name="n_01 - Wanadoo_Classeur5_France financials_1" xfId="25076" xr:uid="{00000000-0005-0000-0000-000042120000}"/>
    <cellStyle name="n_01 - Wanadoo_Classeur5_France KPIs" xfId="1701" xr:uid="{00000000-0005-0000-0000-000043120000}"/>
    <cellStyle name="n_01 - Wanadoo_Classeur5_France KPIs 2" xfId="13733" xr:uid="{00000000-0005-0000-0000-000044120000}"/>
    <cellStyle name="n_01 - Wanadoo_Classeur5_France KPIs_1" xfId="4611" xr:uid="{00000000-0005-0000-0000-000045120000}"/>
    <cellStyle name="n_01 - Wanadoo_Classeur5_France KPIs_1 2" xfId="14027" xr:uid="{00000000-0005-0000-0000-000046120000}"/>
    <cellStyle name="n_01 - Wanadoo_Classeur5_France KPIs_2" xfId="11852" xr:uid="{00000000-0005-0000-0000-000047120000}"/>
    <cellStyle name="n_01 - Wanadoo_Classeur5_France KPIs_IC&amp;SS" xfId="19836" xr:uid="{00000000-0005-0000-0000-000048120000}"/>
    <cellStyle name="n_01 - Wanadoo_Classeur5_GetCA Groupe Seg 2012-Q4 Soc" xfId="55094" xr:uid="{00000000-0005-0000-0000-000049120000}"/>
    <cellStyle name="n_01 - Wanadoo_Classeur5_Group - financial KPIs" xfId="21653" xr:uid="{00000000-0005-0000-0000-00004A120000}"/>
    <cellStyle name="n_01 - Wanadoo_Classeur5_Group - operational KPIs" xfId="2955" xr:uid="{00000000-0005-0000-0000-00004B120000}"/>
    <cellStyle name="n_01 - Wanadoo_Classeur5_Group - operational KPIs_1" xfId="10098" xr:uid="{00000000-0005-0000-0000-00004C120000}"/>
    <cellStyle name="n_01 - Wanadoo_Classeur5_Group - operational KPIs_1 2" xfId="17797" xr:uid="{00000000-0005-0000-0000-00004D120000}"/>
    <cellStyle name="n_01 - Wanadoo_Classeur5_Group - operational KPIs_2" xfId="19914" xr:uid="{00000000-0005-0000-0000-00004E120000}"/>
    <cellStyle name="n_01 - Wanadoo_Classeur5_H1 12 retraité (SOC)" xfId="13531" xr:uid="{00000000-0005-0000-0000-00004F120000}"/>
    <cellStyle name="n_01 - Wanadoo_Classeur5_IC&amp;SS" xfId="19636" xr:uid="{00000000-0005-0000-0000-000050120000}"/>
    <cellStyle name="n_01 - Wanadoo_Classeur5_Orange - Market France KPIs" xfId="55093" xr:uid="{00000000-0005-0000-0000-000051120000}"/>
    <cellStyle name="n_01 - Wanadoo_Classeur5_Poland KPIs" xfId="8206" xr:uid="{00000000-0005-0000-0000-000052120000}"/>
    <cellStyle name="n_01 - Wanadoo_Classeur5_ROW" xfId="26539" xr:uid="{00000000-0005-0000-0000-000053120000}"/>
    <cellStyle name="n_01 - Wanadoo_Classeur5_RoW KPIs" xfId="8918" xr:uid="{00000000-0005-0000-0000-000054120000}"/>
    <cellStyle name="n_01 - Wanadoo_Classeur5_ROW_1" xfId="26540" xr:uid="{00000000-0005-0000-0000-000055120000}"/>
    <cellStyle name="n_01 - Wanadoo_Classeur5_ROW_1_Group" xfId="26541" xr:uid="{00000000-0005-0000-0000-000056120000}"/>
    <cellStyle name="n_01 - Wanadoo_Classeur5_ROW_1_ROW ARPU" xfId="26542" xr:uid="{00000000-0005-0000-0000-000057120000}"/>
    <cellStyle name="n_01 - Wanadoo_Classeur5_ROW_Group" xfId="26543" xr:uid="{00000000-0005-0000-0000-000058120000}"/>
    <cellStyle name="n_01 - Wanadoo_Classeur5_ROW_ROW ARPU" xfId="26544" xr:uid="{00000000-0005-0000-0000-000059120000}"/>
    <cellStyle name="n_01 - Wanadoo_Classeur5_Spain ARPU + AUPU" xfId="26545" xr:uid="{00000000-0005-0000-0000-00005A120000}"/>
    <cellStyle name="n_01 - Wanadoo_Classeur5_Spain ARPU + AUPU_Group" xfId="26546" xr:uid="{00000000-0005-0000-0000-00005B120000}"/>
    <cellStyle name="n_01 - Wanadoo_Classeur5_Spain ARPU + AUPU_ROW ARPU" xfId="26547" xr:uid="{00000000-0005-0000-0000-00005C120000}"/>
    <cellStyle name="n_01 - Wanadoo_Classeur5_Spain KPIs" xfId="6429" xr:uid="{00000000-0005-0000-0000-00005D120000}"/>
    <cellStyle name="n_01 - Wanadoo_Classeur5_Spain KPIs 2" xfId="15795" xr:uid="{00000000-0005-0000-0000-00005E120000}"/>
    <cellStyle name="n_01 - Wanadoo_Classeur5_Spain KPIs_1" xfId="51275" xr:uid="{00000000-0005-0000-0000-00005F120000}"/>
    <cellStyle name="n_01 - Wanadoo_Classeur5_Telecoms - Operational KPIs" xfId="49588" xr:uid="{00000000-0005-0000-0000-000060120000}"/>
    <cellStyle name="n_01 - Wanadoo_DATA KPI Personal" xfId="26548" xr:uid="{00000000-0005-0000-0000-000061120000}"/>
    <cellStyle name="n_01 - Wanadoo_EE_CoA_BS - mapped V4" xfId="26549" xr:uid="{00000000-0005-0000-0000-000062120000}"/>
    <cellStyle name="n_01 - Wanadoo_Enterprise" xfId="9482" xr:uid="{00000000-0005-0000-0000-000063120000}"/>
    <cellStyle name="n_01 - Wanadoo_France financials" xfId="23390" xr:uid="{00000000-0005-0000-0000-000064120000}"/>
    <cellStyle name="n_01 - Wanadoo_France financials_1" xfId="25072" xr:uid="{00000000-0005-0000-0000-000065120000}"/>
    <cellStyle name="n_01 - Wanadoo_France KPIs" xfId="1702" xr:uid="{00000000-0005-0000-0000-000066120000}"/>
    <cellStyle name="n_01 - Wanadoo_France KPIs 2" xfId="13734" xr:uid="{00000000-0005-0000-0000-000067120000}"/>
    <cellStyle name="n_01 - Wanadoo_France KPIs_1" xfId="4604" xr:uid="{00000000-0005-0000-0000-000068120000}"/>
    <cellStyle name="n_01 - Wanadoo_France KPIs_1 2" xfId="14020" xr:uid="{00000000-0005-0000-0000-000069120000}"/>
    <cellStyle name="n_01 - Wanadoo_France KPIs_2" xfId="11845" xr:uid="{00000000-0005-0000-0000-00006A120000}"/>
    <cellStyle name="n_01 - Wanadoo_France KPIs_IC&amp;SS" xfId="13870" xr:uid="{00000000-0005-0000-0000-00006B120000}"/>
    <cellStyle name="n_01 - Wanadoo_GetCA Groupe Seg 2012-Q4 Soc" xfId="55095" xr:uid="{00000000-0005-0000-0000-00006C120000}"/>
    <cellStyle name="n_01 - Wanadoo_Group - financial KPIs" xfId="21646" xr:uid="{00000000-0005-0000-0000-00006D120000}"/>
    <cellStyle name="n_01 - Wanadoo_Group - operational KPIs" xfId="2951" xr:uid="{00000000-0005-0000-0000-00006E120000}"/>
    <cellStyle name="n_01 - Wanadoo_Group - operational KPIs_1" xfId="10091" xr:uid="{00000000-0005-0000-0000-00006F120000}"/>
    <cellStyle name="n_01 - Wanadoo_Group - operational KPIs_1 2" xfId="17790" xr:uid="{00000000-0005-0000-0000-000070120000}"/>
    <cellStyle name="n_01 - Wanadoo_Group - operational KPIs_2" xfId="19907" xr:uid="{00000000-0005-0000-0000-000071120000}"/>
    <cellStyle name="n_01 - Wanadoo_H1 12 retraité (SOC)" xfId="19635" xr:uid="{00000000-0005-0000-0000-000072120000}"/>
    <cellStyle name="n_01 - Wanadoo_IC&amp;SS" xfId="19841" xr:uid="{00000000-0005-0000-0000-000073120000}"/>
    <cellStyle name="n_01 - Wanadoo_Orange - Market France KPIs" xfId="55086" xr:uid="{00000000-0005-0000-0000-000074120000}"/>
    <cellStyle name="n_01 - Wanadoo_PFA_Mn MTV_060413" xfId="1703" xr:uid="{00000000-0005-0000-0000-000075120000}"/>
    <cellStyle name="n_01 - Wanadoo_PFA_Mn MTV_060413_France financials" xfId="23398" xr:uid="{00000000-0005-0000-0000-000076120000}"/>
    <cellStyle name="n_01 - Wanadoo_PFA_Mn MTV_060413_France KPIs" xfId="1704" xr:uid="{00000000-0005-0000-0000-000077120000}"/>
    <cellStyle name="n_01 - Wanadoo_PFA_Mn MTV_060413_France KPIs 2" xfId="13736" xr:uid="{00000000-0005-0000-0000-000078120000}"/>
    <cellStyle name="n_01 - Wanadoo_PFA_Mn MTV_060413_France KPIs_1" xfId="4612" xr:uid="{00000000-0005-0000-0000-000079120000}"/>
    <cellStyle name="n_01 - Wanadoo_PFA_Mn MTV_060413_France KPIs_1 2" xfId="14028" xr:uid="{00000000-0005-0000-0000-00007A120000}"/>
    <cellStyle name="n_01 - Wanadoo_PFA_Mn MTV_060413_France KPIs_2" xfId="11853" xr:uid="{00000000-0005-0000-0000-00007B120000}"/>
    <cellStyle name="n_01 - Wanadoo_PFA_Mn MTV_060413_France KPIs_IC&amp;SS" xfId="19835" xr:uid="{00000000-0005-0000-0000-00007C120000}"/>
    <cellStyle name="n_01 - Wanadoo_PFA_Mn MTV_060413_Group - financial KPIs" xfId="21654" xr:uid="{00000000-0005-0000-0000-00007D120000}"/>
    <cellStyle name="n_01 - Wanadoo_PFA_Mn MTV_060413_Group - operational KPIs" xfId="10099" xr:uid="{00000000-0005-0000-0000-00007E120000}"/>
    <cellStyle name="n_01 - Wanadoo_PFA_Mn MTV_060413_Group - operational KPIs 2" xfId="17798" xr:uid="{00000000-0005-0000-0000-00007F120000}"/>
    <cellStyle name="n_01 - Wanadoo_PFA_Mn MTV_060413_Group - operational KPIs_1" xfId="19915" xr:uid="{00000000-0005-0000-0000-000080120000}"/>
    <cellStyle name="n_01 - Wanadoo_PFA_Mn MTV_060413_H1 12 retraité (SOC)" xfId="13532" xr:uid="{00000000-0005-0000-0000-000081120000}"/>
    <cellStyle name="n_01 - Wanadoo_PFA_Mn MTV_060413_ROW" xfId="26550" xr:uid="{00000000-0005-0000-0000-000082120000}"/>
    <cellStyle name="n_01 - Wanadoo_PFA_Mn MTV_060413_ROW_1" xfId="26551" xr:uid="{00000000-0005-0000-0000-000083120000}"/>
    <cellStyle name="n_01 - Wanadoo_PFA_Mn MTV_060413_ROW_1_Group" xfId="26552" xr:uid="{00000000-0005-0000-0000-000084120000}"/>
    <cellStyle name="n_01 - Wanadoo_PFA_Mn MTV_060413_ROW_1_ROW ARPU" xfId="26553" xr:uid="{00000000-0005-0000-0000-000085120000}"/>
    <cellStyle name="n_01 - Wanadoo_PFA_Mn MTV_060413_ROW_Group" xfId="26554" xr:uid="{00000000-0005-0000-0000-000086120000}"/>
    <cellStyle name="n_01 - Wanadoo_PFA_Mn MTV_060413_ROW_ROW ARPU" xfId="26555" xr:uid="{00000000-0005-0000-0000-000087120000}"/>
    <cellStyle name="n_01 - Wanadoo_PFA_Mn MTV_060413_Spain ARPU + AUPU" xfId="26556" xr:uid="{00000000-0005-0000-0000-000088120000}"/>
    <cellStyle name="n_01 - Wanadoo_PFA_Mn MTV_060413_Spain ARPU + AUPU_Group" xfId="26557" xr:uid="{00000000-0005-0000-0000-000089120000}"/>
    <cellStyle name="n_01 - Wanadoo_PFA_Mn MTV_060413_Spain ARPU + AUPU_ROW ARPU" xfId="26558" xr:uid="{00000000-0005-0000-0000-00008A120000}"/>
    <cellStyle name="n_01 - Wanadoo_PFA_Mn MTV_060413_Spain KPIs" xfId="6430" xr:uid="{00000000-0005-0000-0000-00008B120000}"/>
    <cellStyle name="n_01 - Wanadoo_PFA_Mn MTV_060413_Spain KPIs 2" xfId="15796" xr:uid="{00000000-0005-0000-0000-00008C120000}"/>
    <cellStyle name="n_01 - Wanadoo_PFA_Mn_0603_V0 0" xfId="1705" xr:uid="{00000000-0005-0000-0000-00008D120000}"/>
    <cellStyle name="n_01 - Wanadoo_PFA_Mn_0603_V0 0_France financials" xfId="23399" xr:uid="{00000000-0005-0000-0000-00008E120000}"/>
    <cellStyle name="n_01 - Wanadoo_PFA_Mn_0603_V0 0_France KPIs" xfId="1706" xr:uid="{00000000-0005-0000-0000-00008F120000}"/>
    <cellStyle name="n_01 - Wanadoo_PFA_Mn_0603_V0 0_France KPIs 2" xfId="13738" xr:uid="{00000000-0005-0000-0000-000090120000}"/>
    <cellStyle name="n_01 - Wanadoo_PFA_Mn_0603_V0 0_France KPIs_1" xfId="4613" xr:uid="{00000000-0005-0000-0000-000091120000}"/>
    <cellStyle name="n_01 - Wanadoo_PFA_Mn_0603_V0 0_France KPIs_1 2" xfId="14029" xr:uid="{00000000-0005-0000-0000-000092120000}"/>
    <cellStyle name="n_01 - Wanadoo_PFA_Mn_0603_V0 0_France KPIs_2" xfId="11854" xr:uid="{00000000-0005-0000-0000-000093120000}"/>
    <cellStyle name="n_01 - Wanadoo_PFA_Mn_0603_V0 0_France KPIs_IC&amp;SS" xfId="17519" xr:uid="{00000000-0005-0000-0000-000094120000}"/>
    <cellStyle name="n_01 - Wanadoo_PFA_Mn_0603_V0 0_Group - financial KPIs" xfId="21655" xr:uid="{00000000-0005-0000-0000-000095120000}"/>
    <cellStyle name="n_01 - Wanadoo_PFA_Mn_0603_V0 0_Group - operational KPIs" xfId="10100" xr:uid="{00000000-0005-0000-0000-000096120000}"/>
    <cellStyle name="n_01 - Wanadoo_PFA_Mn_0603_V0 0_Group - operational KPIs 2" xfId="17799" xr:uid="{00000000-0005-0000-0000-000097120000}"/>
    <cellStyle name="n_01 - Wanadoo_PFA_Mn_0603_V0 0_Group - operational KPIs_1" xfId="19916" xr:uid="{00000000-0005-0000-0000-000098120000}"/>
    <cellStyle name="n_01 - Wanadoo_PFA_Mn_0603_V0 0_H1 12 retraité (SOC)" xfId="19628" xr:uid="{00000000-0005-0000-0000-000099120000}"/>
    <cellStyle name="n_01 - Wanadoo_PFA_Mn_0603_V0 0_ROW" xfId="26559" xr:uid="{00000000-0005-0000-0000-00009A120000}"/>
    <cellStyle name="n_01 - Wanadoo_PFA_Mn_0603_V0 0_ROW_1" xfId="26560" xr:uid="{00000000-0005-0000-0000-00009B120000}"/>
    <cellStyle name="n_01 - Wanadoo_PFA_Mn_0603_V0 0_ROW_1_Group" xfId="26561" xr:uid="{00000000-0005-0000-0000-00009C120000}"/>
    <cellStyle name="n_01 - Wanadoo_PFA_Mn_0603_V0 0_ROW_1_ROW ARPU" xfId="26562" xr:uid="{00000000-0005-0000-0000-00009D120000}"/>
    <cellStyle name="n_01 - Wanadoo_PFA_Mn_0603_V0 0_ROW_Group" xfId="26563" xr:uid="{00000000-0005-0000-0000-00009E120000}"/>
    <cellStyle name="n_01 - Wanadoo_PFA_Mn_0603_V0 0_ROW_ROW ARPU" xfId="26564" xr:uid="{00000000-0005-0000-0000-00009F120000}"/>
    <cellStyle name="n_01 - Wanadoo_PFA_Mn_0603_V0 0_Spain ARPU + AUPU" xfId="26565" xr:uid="{00000000-0005-0000-0000-0000A0120000}"/>
    <cellStyle name="n_01 - Wanadoo_PFA_Mn_0603_V0 0_Spain ARPU + AUPU_Group" xfId="26566" xr:uid="{00000000-0005-0000-0000-0000A1120000}"/>
    <cellStyle name="n_01 - Wanadoo_PFA_Mn_0603_V0 0_Spain ARPU + AUPU_ROW ARPU" xfId="26567" xr:uid="{00000000-0005-0000-0000-0000A2120000}"/>
    <cellStyle name="n_01 - Wanadoo_PFA_Mn_0603_V0 0_Spain KPIs" xfId="6431" xr:uid="{00000000-0005-0000-0000-0000A3120000}"/>
    <cellStyle name="n_01 - Wanadoo_PFA_Mn_0603_V0 0_Spain KPIs 2" xfId="15797" xr:uid="{00000000-0005-0000-0000-0000A4120000}"/>
    <cellStyle name="n_01 - Wanadoo_PFA_Parcs_0600706" xfId="1707" xr:uid="{00000000-0005-0000-0000-0000A5120000}"/>
    <cellStyle name="n_01 - Wanadoo_PFA_Parcs_0600706_France financials" xfId="23400" xr:uid="{00000000-0005-0000-0000-0000A6120000}"/>
    <cellStyle name="n_01 - Wanadoo_PFA_Parcs_0600706_France KPIs" xfId="1708" xr:uid="{00000000-0005-0000-0000-0000A7120000}"/>
    <cellStyle name="n_01 - Wanadoo_PFA_Parcs_0600706_France KPIs 2" xfId="13740" xr:uid="{00000000-0005-0000-0000-0000A8120000}"/>
    <cellStyle name="n_01 - Wanadoo_PFA_Parcs_0600706_France KPIs_1" xfId="4614" xr:uid="{00000000-0005-0000-0000-0000A9120000}"/>
    <cellStyle name="n_01 - Wanadoo_PFA_Parcs_0600706_France KPIs_1 2" xfId="14030" xr:uid="{00000000-0005-0000-0000-0000AA120000}"/>
    <cellStyle name="n_01 - Wanadoo_PFA_Parcs_0600706_France KPIs_2" xfId="11855" xr:uid="{00000000-0005-0000-0000-0000AB120000}"/>
    <cellStyle name="n_01 - Wanadoo_PFA_Parcs_0600706_Group - financial KPIs" xfId="21656" xr:uid="{00000000-0005-0000-0000-0000AC120000}"/>
    <cellStyle name="n_01 - Wanadoo_PFA_Parcs_0600706_Group - operational KPIs" xfId="10101" xr:uid="{00000000-0005-0000-0000-0000AD120000}"/>
    <cellStyle name="n_01 - Wanadoo_PFA_Parcs_0600706_Group - operational KPIs 2" xfId="17800" xr:uid="{00000000-0005-0000-0000-0000AE120000}"/>
    <cellStyle name="n_01 - Wanadoo_PFA_Parcs_0600706_Group - operational KPIs_1" xfId="19917" xr:uid="{00000000-0005-0000-0000-0000AF120000}"/>
    <cellStyle name="n_01 - Wanadoo_PFA_Parcs_0600706_H1 12 retraité (SOC)" xfId="19634" xr:uid="{00000000-0005-0000-0000-0000B0120000}"/>
    <cellStyle name="n_01 - Wanadoo_PFA_Parcs_0600706_ROW" xfId="26568" xr:uid="{00000000-0005-0000-0000-0000B1120000}"/>
    <cellStyle name="n_01 - Wanadoo_PFA_Parcs_0600706_ROW_1" xfId="26569" xr:uid="{00000000-0005-0000-0000-0000B2120000}"/>
    <cellStyle name="n_01 - Wanadoo_PFA_Parcs_0600706_ROW_1_Group" xfId="26570" xr:uid="{00000000-0005-0000-0000-0000B3120000}"/>
    <cellStyle name="n_01 - Wanadoo_PFA_Parcs_0600706_ROW_1_ROW ARPU" xfId="26571" xr:uid="{00000000-0005-0000-0000-0000B4120000}"/>
    <cellStyle name="n_01 - Wanadoo_PFA_Parcs_0600706_ROW_Group" xfId="26572" xr:uid="{00000000-0005-0000-0000-0000B5120000}"/>
    <cellStyle name="n_01 - Wanadoo_PFA_Parcs_0600706_ROW_ROW ARPU" xfId="26573" xr:uid="{00000000-0005-0000-0000-0000B6120000}"/>
    <cellStyle name="n_01 - Wanadoo_PFA_Parcs_0600706_Spain ARPU + AUPU" xfId="26574" xr:uid="{00000000-0005-0000-0000-0000B7120000}"/>
    <cellStyle name="n_01 - Wanadoo_PFA_Parcs_0600706_Spain ARPU + AUPU_Group" xfId="26575" xr:uid="{00000000-0005-0000-0000-0000B8120000}"/>
    <cellStyle name="n_01 - Wanadoo_PFA_Parcs_0600706_Spain ARPU + AUPU_ROW ARPU" xfId="26576" xr:uid="{00000000-0005-0000-0000-0000B9120000}"/>
    <cellStyle name="n_01 - Wanadoo_PFA_Parcs_0600706_Spain KPIs" xfId="6432" xr:uid="{00000000-0005-0000-0000-0000BA120000}"/>
    <cellStyle name="n_01 - Wanadoo_PFA_Parcs_0600706_Spain KPIs 2" xfId="15798" xr:uid="{00000000-0005-0000-0000-0000BB120000}"/>
    <cellStyle name="n_01 - Wanadoo_Poland KPIs" xfId="8202" xr:uid="{00000000-0005-0000-0000-0000BC120000}"/>
    <cellStyle name="n_01 - Wanadoo_Reporting Valeur_Mobile_2010_10" xfId="26577" xr:uid="{00000000-0005-0000-0000-0000BD120000}"/>
    <cellStyle name="n_01 - Wanadoo_Reporting Valeur_Mobile_2010_10_Group" xfId="26578" xr:uid="{00000000-0005-0000-0000-0000BE120000}"/>
    <cellStyle name="n_01 - Wanadoo_Reporting Valeur_Mobile_2010_10_ROW" xfId="26579" xr:uid="{00000000-0005-0000-0000-0000BF120000}"/>
    <cellStyle name="n_01 - Wanadoo_Reporting Valeur_Mobile_2010_10_ROW ARPU" xfId="26580" xr:uid="{00000000-0005-0000-0000-0000C0120000}"/>
    <cellStyle name="n_01 - Wanadoo_ROW" xfId="26581" xr:uid="{00000000-0005-0000-0000-0000C1120000}"/>
    <cellStyle name="n_01 - Wanadoo_RoW KPIs" xfId="8914" xr:uid="{00000000-0005-0000-0000-0000C2120000}"/>
    <cellStyle name="n_01 - Wanadoo_ROW_1" xfId="26582" xr:uid="{00000000-0005-0000-0000-0000C3120000}"/>
    <cellStyle name="n_01 - Wanadoo_ROW_1_Group" xfId="26583" xr:uid="{00000000-0005-0000-0000-0000C4120000}"/>
    <cellStyle name="n_01 - Wanadoo_ROW_1_ROW ARPU" xfId="26584" xr:uid="{00000000-0005-0000-0000-0000C5120000}"/>
    <cellStyle name="n_01 - Wanadoo_ROW_Group" xfId="26585" xr:uid="{00000000-0005-0000-0000-0000C6120000}"/>
    <cellStyle name="n_01 - Wanadoo_ROW_ROW ARPU" xfId="26586" xr:uid="{00000000-0005-0000-0000-0000C7120000}"/>
    <cellStyle name="n_01 - Wanadoo_Spain ARPU + AUPU" xfId="26587" xr:uid="{00000000-0005-0000-0000-0000C8120000}"/>
    <cellStyle name="n_01 - Wanadoo_Spain ARPU + AUPU_Group" xfId="26588" xr:uid="{00000000-0005-0000-0000-0000C9120000}"/>
    <cellStyle name="n_01 - Wanadoo_Spain ARPU + AUPU_ROW ARPU" xfId="26589" xr:uid="{00000000-0005-0000-0000-0000CA120000}"/>
    <cellStyle name="n_01 - Wanadoo_Spain KPIs" xfId="6422" xr:uid="{00000000-0005-0000-0000-0000CB120000}"/>
    <cellStyle name="n_01 - Wanadoo_Spain KPIs 2" xfId="15788" xr:uid="{00000000-0005-0000-0000-0000CC120000}"/>
    <cellStyle name="n_01 - Wanadoo_Spain KPIs_1" xfId="51271" xr:uid="{00000000-0005-0000-0000-0000CD120000}"/>
    <cellStyle name="n_01 - Wanadoo_Telecoms - Operational KPIs" xfId="49584" xr:uid="{00000000-0005-0000-0000-0000CE120000}"/>
    <cellStyle name="n_01 - Wanadoo_UAG_report_CA 06-09 (06-09-28)" xfId="1709" xr:uid="{00000000-0005-0000-0000-0000CF120000}"/>
    <cellStyle name="n_01 - Wanadoo_UAG_report_CA 06-09 (06-09-28)_A&amp;ME KPIs" xfId="53053" xr:uid="{00000000-0005-0000-0000-0000D0120000}"/>
    <cellStyle name="n_01 - Wanadoo_UAG_report_CA 06-09 (06-09-28)_Enterprise" xfId="9487" xr:uid="{00000000-0005-0000-0000-0000D1120000}"/>
    <cellStyle name="n_01 - Wanadoo_UAG_report_CA 06-09 (06-09-28)_France financials" xfId="23401" xr:uid="{00000000-0005-0000-0000-0000D2120000}"/>
    <cellStyle name="n_01 - Wanadoo_UAG_report_CA 06-09 (06-09-28)_France financials_1" xfId="25077" xr:uid="{00000000-0005-0000-0000-0000D3120000}"/>
    <cellStyle name="n_01 - Wanadoo_UAG_report_CA 06-09 (06-09-28)_France KPIs" xfId="1710" xr:uid="{00000000-0005-0000-0000-0000D4120000}"/>
    <cellStyle name="n_01 - Wanadoo_UAG_report_CA 06-09 (06-09-28)_France KPIs 2" xfId="13742" xr:uid="{00000000-0005-0000-0000-0000D5120000}"/>
    <cellStyle name="n_01 - Wanadoo_UAG_report_CA 06-09 (06-09-28)_France KPIs_1" xfId="4615" xr:uid="{00000000-0005-0000-0000-0000D6120000}"/>
    <cellStyle name="n_01 - Wanadoo_UAG_report_CA 06-09 (06-09-28)_France KPIs_1 2" xfId="14031" xr:uid="{00000000-0005-0000-0000-0000D7120000}"/>
    <cellStyle name="n_01 - Wanadoo_UAG_report_CA 06-09 (06-09-28)_France KPIs_2" xfId="11856" xr:uid="{00000000-0005-0000-0000-0000D8120000}"/>
    <cellStyle name="n_01 - Wanadoo_UAG_report_CA 06-09 (06-09-28)_GetCA Groupe Seg 2012-Q4 Soc" xfId="55097" xr:uid="{00000000-0005-0000-0000-0000D9120000}"/>
    <cellStyle name="n_01 - Wanadoo_UAG_report_CA 06-09 (06-09-28)_Group - financial KPIs" xfId="21657" xr:uid="{00000000-0005-0000-0000-0000DA120000}"/>
    <cellStyle name="n_01 - Wanadoo_UAG_report_CA 06-09 (06-09-28)_Group - operational KPIs" xfId="2956" xr:uid="{00000000-0005-0000-0000-0000DB120000}"/>
    <cellStyle name="n_01 - Wanadoo_UAG_report_CA 06-09 (06-09-28)_Group - operational KPIs_1" xfId="10102" xr:uid="{00000000-0005-0000-0000-0000DC120000}"/>
    <cellStyle name="n_01 - Wanadoo_UAG_report_CA 06-09 (06-09-28)_Group - operational KPIs_1 2" xfId="17801" xr:uid="{00000000-0005-0000-0000-0000DD120000}"/>
    <cellStyle name="n_01 - Wanadoo_UAG_report_CA 06-09 (06-09-28)_Group - operational KPIs_2" xfId="19918" xr:uid="{00000000-0005-0000-0000-0000DE120000}"/>
    <cellStyle name="n_01 - Wanadoo_UAG_report_CA 06-09 (06-09-28)_IC&amp;SS" xfId="19834" xr:uid="{00000000-0005-0000-0000-0000DF120000}"/>
    <cellStyle name="n_01 - Wanadoo_UAG_report_CA 06-09 (06-09-28)_Orange - Market France KPIs" xfId="55096" xr:uid="{00000000-0005-0000-0000-0000E0120000}"/>
    <cellStyle name="n_01 - Wanadoo_UAG_report_CA 06-09 (06-09-28)_Poland KPIs" xfId="8207" xr:uid="{00000000-0005-0000-0000-0000E1120000}"/>
    <cellStyle name="n_01 - Wanadoo_UAG_report_CA 06-09 (06-09-28)_ROW" xfId="26590" xr:uid="{00000000-0005-0000-0000-0000E2120000}"/>
    <cellStyle name="n_01 - Wanadoo_UAG_report_CA 06-09 (06-09-28)_RoW KPIs" xfId="8919" xr:uid="{00000000-0005-0000-0000-0000E3120000}"/>
    <cellStyle name="n_01 - Wanadoo_UAG_report_CA 06-09 (06-09-28)_ROW_1" xfId="26591" xr:uid="{00000000-0005-0000-0000-0000E4120000}"/>
    <cellStyle name="n_01 - Wanadoo_UAG_report_CA 06-09 (06-09-28)_ROW_1_Group" xfId="26592" xr:uid="{00000000-0005-0000-0000-0000E5120000}"/>
    <cellStyle name="n_01 - Wanadoo_UAG_report_CA 06-09 (06-09-28)_ROW_1_ROW ARPU" xfId="26593" xr:uid="{00000000-0005-0000-0000-0000E6120000}"/>
    <cellStyle name="n_01 - Wanadoo_UAG_report_CA 06-09 (06-09-28)_ROW_Group" xfId="26594" xr:uid="{00000000-0005-0000-0000-0000E7120000}"/>
    <cellStyle name="n_01 - Wanadoo_UAG_report_CA 06-09 (06-09-28)_ROW_ROW ARPU" xfId="26595" xr:uid="{00000000-0005-0000-0000-0000E8120000}"/>
    <cellStyle name="n_01 - Wanadoo_UAG_report_CA 06-09 (06-09-28)_Spain ARPU + AUPU" xfId="26596" xr:uid="{00000000-0005-0000-0000-0000E9120000}"/>
    <cellStyle name="n_01 - Wanadoo_UAG_report_CA 06-09 (06-09-28)_Spain ARPU + AUPU_Group" xfId="26597" xr:uid="{00000000-0005-0000-0000-0000EA120000}"/>
    <cellStyle name="n_01 - Wanadoo_UAG_report_CA 06-09 (06-09-28)_Spain ARPU + AUPU_ROW ARPU" xfId="26598" xr:uid="{00000000-0005-0000-0000-0000EB120000}"/>
    <cellStyle name="n_01 - Wanadoo_UAG_report_CA 06-09 (06-09-28)_Spain KPIs" xfId="6433" xr:uid="{00000000-0005-0000-0000-0000EC120000}"/>
    <cellStyle name="n_01 - Wanadoo_UAG_report_CA 06-09 (06-09-28)_Spain KPIs 2" xfId="15799" xr:uid="{00000000-0005-0000-0000-0000ED120000}"/>
    <cellStyle name="n_01 - Wanadoo_UAG_report_CA 06-09 (06-09-28)_Spain KPIs_1" xfId="51276" xr:uid="{00000000-0005-0000-0000-0000EE120000}"/>
    <cellStyle name="n_01 - Wanadoo_UAG_report_CA 06-09 (06-09-28)_Telecoms - Operational KPIs" xfId="49589" xr:uid="{00000000-0005-0000-0000-0000EF120000}"/>
    <cellStyle name="n_01 - Wanadoo_UAG_report_CA 06-10 (06-11-06)" xfId="1711" xr:uid="{00000000-0005-0000-0000-0000F0120000}"/>
    <cellStyle name="n_01 - Wanadoo_UAG_report_CA 06-10 (06-11-06)_A&amp;ME KPIs" xfId="53054" xr:uid="{00000000-0005-0000-0000-0000F1120000}"/>
    <cellStyle name="n_01 - Wanadoo_UAG_report_CA 06-10 (06-11-06)_Enterprise" xfId="9488" xr:uid="{00000000-0005-0000-0000-0000F2120000}"/>
    <cellStyle name="n_01 - Wanadoo_UAG_report_CA 06-10 (06-11-06)_France financials" xfId="23402" xr:uid="{00000000-0005-0000-0000-0000F3120000}"/>
    <cellStyle name="n_01 - Wanadoo_UAG_report_CA 06-10 (06-11-06)_France financials_1" xfId="25078" xr:uid="{00000000-0005-0000-0000-0000F4120000}"/>
    <cellStyle name="n_01 - Wanadoo_UAG_report_CA 06-10 (06-11-06)_France KPIs" xfId="1712" xr:uid="{00000000-0005-0000-0000-0000F5120000}"/>
    <cellStyle name="n_01 - Wanadoo_UAG_report_CA 06-10 (06-11-06)_France KPIs 2" xfId="13744" xr:uid="{00000000-0005-0000-0000-0000F6120000}"/>
    <cellStyle name="n_01 - Wanadoo_UAG_report_CA 06-10 (06-11-06)_France KPIs_1" xfId="4616" xr:uid="{00000000-0005-0000-0000-0000F7120000}"/>
    <cellStyle name="n_01 - Wanadoo_UAG_report_CA 06-10 (06-11-06)_France KPIs_1 2" xfId="14032" xr:uid="{00000000-0005-0000-0000-0000F8120000}"/>
    <cellStyle name="n_01 - Wanadoo_UAG_report_CA 06-10 (06-11-06)_France KPIs_2" xfId="11857" xr:uid="{00000000-0005-0000-0000-0000F9120000}"/>
    <cellStyle name="n_01 - Wanadoo_UAG_report_CA 06-10 (06-11-06)_GetCA Groupe Seg 2012-Q4 Soc" xfId="55099" xr:uid="{00000000-0005-0000-0000-0000FA120000}"/>
    <cellStyle name="n_01 - Wanadoo_UAG_report_CA 06-10 (06-11-06)_Group - financial KPIs" xfId="21658" xr:uid="{00000000-0005-0000-0000-0000FB120000}"/>
    <cellStyle name="n_01 - Wanadoo_UAG_report_CA 06-10 (06-11-06)_Group - operational KPIs" xfId="2957" xr:uid="{00000000-0005-0000-0000-0000FC120000}"/>
    <cellStyle name="n_01 - Wanadoo_UAG_report_CA 06-10 (06-11-06)_Group - operational KPIs_1" xfId="10103" xr:uid="{00000000-0005-0000-0000-0000FD120000}"/>
    <cellStyle name="n_01 - Wanadoo_UAG_report_CA 06-10 (06-11-06)_Group - operational KPIs_1 2" xfId="17802" xr:uid="{00000000-0005-0000-0000-0000FE120000}"/>
    <cellStyle name="n_01 - Wanadoo_UAG_report_CA 06-10 (06-11-06)_Group - operational KPIs_2" xfId="19919" xr:uid="{00000000-0005-0000-0000-0000FF120000}"/>
    <cellStyle name="n_01 - Wanadoo_UAG_report_CA 06-10 (06-11-06)_IC&amp;SS" xfId="17564" xr:uid="{00000000-0005-0000-0000-000000130000}"/>
    <cellStyle name="n_01 - Wanadoo_UAG_report_CA 06-10 (06-11-06)_Orange - Market France KPIs" xfId="55098" xr:uid="{00000000-0005-0000-0000-000001130000}"/>
    <cellStyle name="n_01 - Wanadoo_UAG_report_CA 06-10 (06-11-06)_Poland KPIs" xfId="8208" xr:uid="{00000000-0005-0000-0000-000002130000}"/>
    <cellStyle name="n_01 - Wanadoo_UAG_report_CA 06-10 (06-11-06)_ROW" xfId="26599" xr:uid="{00000000-0005-0000-0000-000003130000}"/>
    <cellStyle name="n_01 - Wanadoo_UAG_report_CA 06-10 (06-11-06)_RoW KPIs" xfId="8920" xr:uid="{00000000-0005-0000-0000-000004130000}"/>
    <cellStyle name="n_01 - Wanadoo_UAG_report_CA 06-10 (06-11-06)_ROW_1" xfId="26600" xr:uid="{00000000-0005-0000-0000-000005130000}"/>
    <cellStyle name="n_01 - Wanadoo_UAG_report_CA 06-10 (06-11-06)_ROW_1_Group" xfId="26601" xr:uid="{00000000-0005-0000-0000-000006130000}"/>
    <cellStyle name="n_01 - Wanadoo_UAG_report_CA 06-10 (06-11-06)_ROW_1_ROW ARPU" xfId="26602" xr:uid="{00000000-0005-0000-0000-000007130000}"/>
    <cellStyle name="n_01 - Wanadoo_UAG_report_CA 06-10 (06-11-06)_ROW_Group" xfId="26603" xr:uid="{00000000-0005-0000-0000-000008130000}"/>
    <cellStyle name="n_01 - Wanadoo_UAG_report_CA 06-10 (06-11-06)_ROW_ROW ARPU" xfId="26604" xr:uid="{00000000-0005-0000-0000-000009130000}"/>
    <cellStyle name="n_01 - Wanadoo_UAG_report_CA 06-10 (06-11-06)_Spain ARPU + AUPU" xfId="26605" xr:uid="{00000000-0005-0000-0000-00000A130000}"/>
    <cellStyle name="n_01 - Wanadoo_UAG_report_CA 06-10 (06-11-06)_Spain ARPU + AUPU_Group" xfId="26606" xr:uid="{00000000-0005-0000-0000-00000B130000}"/>
    <cellStyle name="n_01 - Wanadoo_UAG_report_CA 06-10 (06-11-06)_Spain ARPU + AUPU_ROW ARPU" xfId="26607" xr:uid="{00000000-0005-0000-0000-00000C130000}"/>
    <cellStyle name="n_01 - Wanadoo_UAG_report_CA 06-10 (06-11-06)_Spain KPIs" xfId="6434" xr:uid="{00000000-0005-0000-0000-00000D130000}"/>
    <cellStyle name="n_01 - Wanadoo_UAG_report_CA 06-10 (06-11-06)_Spain KPIs 2" xfId="15800" xr:uid="{00000000-0005-0000-0000-00000E130000}"/>
    <cellStyle name="n_01 - Wanadoo_UAG_report_CA 06-10 (06-11-06)_Spain KPIs_1" xfId="51277" xr:uid="{00000000-0005-0000-0000-00000F130000}"/>
    <cellStyle name="n_01 - Wanadoo_UAG_report_CA 06-10 (06-11-06)_Telecoms - Operational KPIs" xfId="49590" xr:uid="{00000000-0005-0000-0000-000010130000}"/>
    <cellStyle name="n_01 - Wanadoo_V&amp;M trajectoires V1 (06-08-11)" xfId="1713" xr:uid="{00000000-0005-0000-0000-000011130000}"/>
    <cellStyle name="n_01 - Wanadoo_V&amp;M trajectoires V1 (06-08-11)_A&amp;ME KPIs" xfId="53055" xr:uid="{00000000-0005-0000-0000-000012130000}"/>
    <cellStyle name="n_01 - Wanadoo_V&amp;M trajectoires V1 (06-08-11)_Enterprise" xfId="9489" xr:uid="{00000000-0005-0000-0000-000013130000}"/>
    <cellStyle name="n_01 - Wanadoo_V&amp;M trajectoires V1 (06-08-11)_France financials" xfId="23403" xr:uid="{00000000-0005-0000-0000-000014130000}"/>
    <cellStyle name="n_01 - Wanadoo_V&amp;M trajectoires V1 (06-08-11)_France financials_1" xfId="25079" xr:uid="{00000000-0005-0000-0000-000015130000}"/>
    <cellStyle name="n_01 - Wanadoo_V&amp;M trajectoires V1 (06-08-11)_France KPIs" xfId="1714" xr:uid="{00000000-0005-0000-0000-000016130000}"/>
    <cellStyle name="n_01 - Wanadoo_V&amp;M trajectoires V1 (06-08-11)_France KPIs 2" xfId="13746" xr:uid="{00000000-0005-0000-0000-000017130000}"/>
    <cellStyle name="n_01 - Wanadoo_V&amp;M trajectoires V1 (06-08-11)_France KPIs_1" xfId="4617" xr:uid="{00000000-0005-0000-0000-000018130000}"/>
    <cellStyle name="n_01 - Wanadoo_V&amp;M trajectoires V1 (06-08-11)_France KPIs_1 2" xfId="14033" xr:uid="{00000000-0005-0000-0000-000019130000}"/>
    <cellStyle name="n_01 - Wanadoo_V&amp;M trajectoires V1 (06-08-11)_France KPIs_2" xfId="11858" xr:uid="{00000000-0005-0000-0000-00001A130000}"/>
    <cellStyle name="n_01 - Wanadoo_V&amp;M trajectoires V1 (06-08-11)_GetCA Groupe Seg 2012-Q4 Soc" xfId="55101" xr:uid="{00000000-0005-0000-0000-00001B130000}"/>
    <cellStyle name="n_01 - Wanadoo_V&amp;M trajectoires V1 (06-08-11)_Group - financial KPIs" xfId="21659" xr:uid="{00000000-0005-0000-0000-00001C130000}"/>
    <cellStyle name="n_01 - Wanadoo_V&amp;M trajectoires V1 (06-08-11)_Group - operational KPIs" xfId="2958" xr:uid="{00000000-0005-0000-0000-00001D130000}"/>
    <cellStyle name="n_01 - Wanadoo_V&amp;M trajectoires V1 (06-08-11)_Group - operational KPIs_1" xfId="10104" xr:uid="{00000000-0005-0000-0000-00001E130000}"/>
    <cellStyle name="n_01 - Wanadoo_V&amp;M trajectoires V1 (06-08-11)_Group - operational KPIs_1 2" xfId="17803" xr:uid="{00000000-0005-0000-0000-00001F130000}"/>
    <cellStyle name="n_01 - Wanadoo_V&amp;M trajectoires V1 (06-08-11)_Group - operational KPIs_2" xfId="19920" xr:uid="{00000000-0005-0000-0000-000020130000}"/>
    <cellStyle name="n_01 - Wanadoo_V&amp;M trajectoires V1 (06-08-11)_IC&amp;SS" xfId="17649" xr:uid="{00000000-0005-0000-0000-000021130000}"/>
    <cellStyle name="n_01 - Wanadoo_V&amp;M trajectoires V1 (06-08-11)_Orange - Market France KPIs" xfId="55100" xr:uid="{00000000-0005-0000-0000-000022130000}"/>
    <cellStyle name="n_01 - Wanadoo_V&amp;M trajectoires V1 (06-08-11)_Poland KPIs" xfId="8209" xr:uid="{00000000-0005-0000-0000-000023130000}"/>
    <cellStyle name="n_01 - Wanadoo_V&amp;M trajectoires V1 (06-08-11)_ROW" xfId="26608" xr:uid="{00000000-0005-0000-0000-000024130000}"/>
    <cellStyle name="n_01 - Wanadoo_V&amp;M trajectoires V1 (06-08-11)_RoW KPIs" xfId="8921" xr:uid="{00000000-0005-0000-0000-000025130000}"/>
    <cellStyle name="n_01 - Wanadoo_V&amp;M trajectoires V1 (06-08-11)_ROW_1" xfId="26609" xr:uid="{00000000-0005-0000-0000-000026130000}"/>
    <cellStyle name="n_01 - Wanadoo_V&amp;M trajectoires V1 (06-08-11)_ROW_1_Group" xfId="26610" xr:uid="{00000000-0005-0000-0000-000027130000}"/>
    <cellStyle name="n_01 - Wanadoo_V&amp;M trajectoires V1 (06-08-11)_ROW_1_ROW ARPU" xfId="26611" xr:uid="{00000000-0005-0000-0000-000028130000}"/>
    <cellStyle name="n_01 - Wanadoo_V&amp;M trajectoires V1 (06-08-11)_ROW_Group" xfId="26612" xr:uid="{00000000-0005-0000-0000-000029130000}"/>
    <cellStyle name="n_01 - Wanadoo_V&amp;M trajectoires V1 (06-08-11)_ROW_ROW ARPU" xfId="26613" xr:uid="{00000000-0005-0000-0000-00002A130000}"/>
    <cellStyle name="n_01 - Wanadoo_V&amp;M trajectoires V1 (06-08-11)_Spain ARPU + AUPU" xfId="26614" xr:uid="{00000000-0005-0000-0000-00002B130000}"/>
    <cellStyle name="n_01 - Wanadoo_V&amp;M trajectoires V1 (06-08-11)_Spain ARPU + AUPU_Group" xfId="26615" xr:uid="{00000000-0005-0000-0000-00002C130000}"/>
    <cellStyle name="n_01 - Wanadoo_V&amp;M trajectoires V1 (06-08-11)_Spain ARPU + AUPU_ROW ARPU" xfId="26616" xr:uid="{00000000-0005-0000-0000-00002D130000}"/>
    <cellStyle name="n_01 - Wanadoo_V&amp;M trajectoires V1 (06-08-11)_Spain KPIs" xfId="6435" xr:uid="{00000000-0005-0000-0000-00002E130000}"/>
    <cellStyle name="n_01 - Wanadoo_V&amp;M trajectoires V1 (06-08-11)_Spain KPIs 2" xfId="15801" xr:uid="{00000000-0005-0000-0000-00002F130000}"/>
    <cellStyle name="n_01 - Wanadoo_V&amp;M trajectoires V1 (06-08-11)_Spain KPIs_1" xfId="51278" xr:uid="{00000000-0005-0000-0000-000030130000}"/>
    <cellStyle name="n_01 - Wanadoo_V&amp;M trajectoires V1 (06-08-11)_Telecoms - Operational KPIs" xfId="49591" xr:uid="{00000000-0005-0000-0000-000031130000}"/>
    <cellStyle name="n_01 Synthèse DM pour modèle" xfId="1715" xr:uid="{00000000-0005-0000-0000-000032130000}"/>
    <cellStyle name="n_01 Synthèse DM pour modèle_France financials" xfId="23404" xr:uid="{00000000-0005-0000-0000-000033130000}"/>
    <cellStyle name="n_01 Synthèse DM pour modèle_France KPIs" xfId="1716" xr:uid="{00000000-0005-0000-0000-000034130000}"/>
    <cellStyle name="n_01 Synthèse DM pour modèle_France KPIs 2" xfId="13748" xr:uid="{00000000-0005-0000-0000-000035130000}"/>
    <cellStyle name="n_01 Synthèse DM pour modèle_France KPIs_1" xfId="4618" xr:uid="{00000000-0005-0000-0000-000036130000}"/>
    <cellStyle name="n_01 Synthèse DM pour modèle_France KPIs_1 2" xfId="14034" xr:uid="{00000000-0005-0000-0000-000037130000}"/>
    <cellStyle name="n_01 Synthèse DM pour modèle_France KPIs_2" xfId="11859" xr:uid="{00000000-0005-0000-0000-000038130000}"/>
    <cellStyle name="n_01 Synthèse DM pour modèle_Group - financial KPIs" xfId="21660" xr:uid="{00000000-0005-0000-0000-000039130000}"/>
    <cellStyle name="n_01 Synthèse DM pour modèle_Group - operational KPIs" xfId="10105" xr:uid="{00000000-0005-0000-0000-00003A130000}"/>
    <cellStyle name="n_01 Synthèse DM pour modèle_Group - operational KPIs 2" xfId="17804" xr:uid="{00000000-0005-0000-0000-00003B130000}"/>
    <cellStyle name="n_01 Synthèse DM pour modèle_Group - operational KPIs_1" xfId="19921" xr:uid="{00000000-0005-0000-0000-00003C130000}"/>
    <cellStyle name="n_01 Synthèse DM pour modèle_ROW" xfId="26617" xr:uid="{00000000-0005-0000-0000-00003D130000}"/>
    <cellStyle name="n_01 Synthèse DM pour modèle_ROW_1" xfId="26618" xr:uid="{00000000-0005-0000-0000-00003E130000}"/>
    <cellStyle name="n_01 Synthèse DM pour modèle_ROW_1_Group" xfId="26619" xr:uid="{00000000-0005-0000-0000-00003F130000}"/>
    <cellStyle name="n_01 Synthèse DM pour modèle_ROW_1_ROW ARPU" xfId="26620" xr:uid="{00000000-0005-0000-0000-000040130000}"/>
    <cellStyle name="n_01 Synthèse DM pour modèle_ROW_Group" xfId="26621" xr:uid="{00000000-0005-0000-0000-000041130000}"/>
    <cellStyle name="n_01 Synthèse DM pour modèle_ROW_ROW ARPU" xfId="26622" xr:uid="{00000000-0005-0000-0000-000042130000}"/>
    <cellStyle name="n_01 Synthèse DM pour modèle_Spain ARPU + AUPU" xfId="26623" xr:uid="{00000000-0005-0000-0000-000043130000}"/>
    <cellStyle name="n_01 Synthèse DM pour modèle_Spain ARPU + AUPU_Group" xfId="26624" xr:uid="{00000000-0005-0000-0000-000044130000}"/>
    <cellStyle name="n_01 Synthèse DM pour modèle_Spain ARPU + AUPU_ROW ARPU" xfId="26625" xr:uid="{00000000-0005-0000-0000-000045130000}"/>
    <cellStyle name="n_01 Synthèse DM pour modèle_Spain KPIs" xfId="6436" xr:uid="{00000000-0005-0000-0000-000046130000}"/>
    <cellStyle name="n_01 Synthèse DM pour modèle_Spain KPIs 2" xfId="15802" xr:uid="{00000000-0005-0000-0000-000047130000}"/>
    <cellStyle name="n_01- Synthèse Wanadoo PFA10" xfId="1717" xr:uid="{00000000-0005-0000-0000-000048130000}"/>
    <cellStyle name="n_01- Synthèse Wanadoo PFA10_01 Synthèse DM pour modèle" xfId="1718" xr:uid="{00000000-0005-0000-0000-000049130000}"/>
    <cellStyle name="n_01- Synthèse Wanadoo PFA10_01 Synthèse DM pour modèle_France financials" xfId="23406" xr:uid="{00000000-0005-0000-0000-00004A130000}"/>
    <cellStyle name="n_01- Synthèse Wanadoo PFA10_01 Synthèse DM pour modèle_France KPIs" xfId="1719" xr:uid="{00000000-0005-0000-0000-00004B130000}"/>
    <cellStyle name="n_01- Synthèse Wanadoo PFA10_01 Synthèse DM pour modèle_France KPIs 2" xfId="13751" xr:uid="{00000000-0005-0000-0000-00004C130000}"/>
    <cellStyle name="n_01- Synthèse Wanadoo PFA10_01 Synthèse DM pour modèle_France KPIs_1" xfId="4620" xr:uid="{00000000-0005-0000-0000-00004D130000}"/>
    <cellStyle name="n_01- Synthèse Wanadoo PFA10_01 Synthèse DM pour modèle_France KPIs_1 2" xfId="14036" xr:uid="{00000000-0005-0000-0000-00004E130000}"/>
    <cellStyle name="n_01- Synthèse Wanadoo PFA10_01 Synthèse DM pour modèle_France KPIs_2" xfId="11861" xr:uid="{00000000-0005-0000-0000-00004F130000}"/>
    <cellStyle name="n_01- Synthèse Wanadoo PFA10_01 Synthèse DM pour modèle_Group - financial KPIs" xfId="21662" xr:uid="{00000000-0005-0000-0000-000050130000}"/>
    <cellStyle name="n_01- Synthèse Wanadoo PFA10_01 Synthèse DM pour modèle_Group - operational KPIs" xfId="10107" xr:uid="{00000000-0005-0000-0000-000051130000}"/>
    <cellStyle name="n_01- Synthèse Wanadoo PFA10_01 Synthèse DM pour modèle_Group - operational KPIs 2" xfId="17806" xr:uid="{00000000-0005-0000-0000-000052130000}"/>
    <cellStyle name="n_01- Synthèse Wanadoo PFA10_01 Synthèse DM pour modèle_Group - operational KPIs_1" xfId="19923" xr:uid="{00000000-0005-0000-0000-000053130000}"/>
    <cellStyle name="n_01- Synthèse Wanadoo PFA10_01 Synthèse DM pour modèle_ROW" xfId="26626" xr:uid="{00000000-0005-0000-0000-000054130000}"/>
    <cellStyle name="n_01- Synthèse Wanadoo PFA10_01 Synthèse DM pour modèle_ROW_1" xfId="26627" xr:uid="{00000000-0005-0000-0000-000055130000}"/>
    <cellStyle name="n_01- Synthèse Wanadoo PFA10_01 Synthèse DM pour modèle_ROW_1_Group" xfId="26628" xr:uid="{00000000-0005-0000-0000-000056130000}"/>
    <cellStyle name="n_01- Synthèse Wanadoo PFA10_01 Synthèse DM pour modèle_ROW_1_ROW ARPU" xfId="26629" xr:uid="{00000000-0005-0000-0000-000057130000}"/>
    <cellStyle name="n_01- Synthèse Wanadoo PFA10_01 Synthèse DM pour modèle_ROW_Group" xfId="26630" xr:uid="{00000000-0005-0000-0000-000058130000}"/>
    <cellStyle name="n_01- Synthèse Wanadoo PFA10_01 Synthèse DM pour modèle_ROW_ROW ARPU" xfId="26631" xr:uid="{00000000-0005-0000-0000-000059130000}"/>
    <cellStyle name="n_01- Synthèse Wanadoo PFA10_01 Synthèse DM pour modèle_Spain ARPU + AUPU" xfId="26632" xr:uid="{00000000-0005-0000-0000-00005A130000}"/>
    <cellStyle name="n_01- Synthèse Wanadoo PFA10_01 Synthèse DM pour modèle_Spain ARPU + AUPU_Group" xfId="26633" xr:uid="{00000000-0005-0000-0000-00005B130000}"/>
    <cellStyle name="n_01- Synthèse Wanadoo PFA10_01 Synthèse DM pour modèle_Spain ARPU + AUPU_ROW ARPU" xfId="26634" xr:uid="{00000000-0005-0000-0000-00005C130000}"/>
    <cellStyle name="n_01- Synthèse Wanadoo PFA10_01 Synthèse DM pour modèle_Spain KPIs" xfId="6438" xr:uid="{00000000-0005-0000-0000-00005D130000}"/>
    <cellStyle name="n_01- Synthèse Wanadoo PFA10_01 Synthèse DM pour modèle_Spain KPIs 2" xfId="15804" xr:uid="{00000000-0005-0000-0000-00005E130000}"/>
    <cellStyle name="n_01- Synthèse Wanadoo PFA10_0703 Préflashde L23 Analyse CA trafic 07-03 (07-04-03)" xfId="1720" xr:uid="{00000000-0005-0000-0000-00005F130000}"/>
    <cellStyle name="n_01- Synthèse Wanadoo PFA10_0703 Préflashde L23 Analyse CA trafic 07-03 (07-04-03)_A&amp;ME KPIs" xfId="53057" xr:uid="{00000000-0005-0000-0000-000060130000}"/>
    <cellStyle name="n_01- Synthèse Wanadoo PFA10_0703 Préflashde L23 Analyse CA trafic 07-03 (07-04-03)_Enterprise" xfId="9491" xr:uid="{00000000-0005-0000-0000-000061130000}"/>
    <cellStyle name="n_01- Synthèse Wanadoo PFA10_0703 Préflashde L23 Analyse CA trafic 07-03 (07-04-03)_France financials" xfId="23407" xr:uid="{00000000-0005-0000-0000-000062130000}"/>
    <cellStyle name="n_01- Synthèse Wanadoo PFA10_0703 Préflashde L23 Analyse CA trafic 07-03 (07-04-03)_France financials_1" xfId="25081" xr:uid="{00000000-0005-0000-0000-000063130000}"/>
    <cellStyle name="n_01- Synthèse Wanadoo PFA10_0703 Préflashde L23 Analyse CA trafic 07-03 (07-04-03)_France KPIs" xfId="1721" xr:uid="{00000000-0005-0000-0000-000064130000}"/>
    <cellStyle name="n_01- Synthèse Wanadoo PFA10_0703 Préflashde L23 Analyse CA trafic 07-03 (07-04-03)_France KPIs 2" xfId="13753" xr:uid="{00000000-0005-0000-0000-000065130000}"/>
    <cellStyle name="n_01- Synthèse Wanadoo PFA10_0703 Préflashde L23 Analyse CA trafic 07-03 (07-04-03)_France KPIs_1" xfId="4621" xr:uid="{00000000-0005-0000-0000-000066130000}"/>
    <cellStyle name="n_01- Synthèse Wanadoo PFA10_0703 Préflashde L23 Analyse CA trafic 07-03 (07-04-03)_France KPIs_1 2" xfId="14037" xr:uid="{00000000-0005-0000-0000-000067130000}"/>
    <cellStyle name="n_01- Synthèse Wanadoo PFA10_0703 Préflashde L23 Analyse CA trafic 07-03 (07-04-03)_France KPIs_2" xfId="11862" xr:uid="{00000000-0005-0000-0000-000068130000}"/>
    <cellStyle name="n_01- Synthèse Wanadoo PFA10_0703 Préflashde L23 Analyse CA trafic 07-03 (07-04-03)_GetCA Groupe Seg 2012-Q4 Soc" xfId="55104" xr:uid="{00000000-0005-0000-0000-000069130000}"/>
    <cellStyle name="n_01- Synthèse Wanadoo PFA10_0703 Préflashde L23 Analyse CA trafic 07-03 (07-04-03)_Group - financial KPIs" xfId="21663" xr:uid="{00000000-0005-0000-0000-00006A130000}"/>
    <cellStyle name="n_01- Synthèse Wanadoo PFA10_0703 Préflashde L23 Analyse CA trafic 07-03 (07-04-03)_Group - operational KPIs" xfId="2960" xr:uid="{00000000-0005-0000-0000-00006B130000}"/>
    <cellStyle name="n_01- Synthèse Wanadoo PFA10_0703 Préflashde L23 Analyse CA trafic 07-03 (07-04-03)_Group - operational KPIs_1" xfId="10108" xr:uid="{00000000-0005-0000-0000-00006C130000}"/>
    <cellStyle name="n_01- Synthèse Wanadoo PFA10_0703 Préflashde L23 Analyse CA trafic 07-03 (07-04-03)_Group - operational KPIs_1 2" xfId="17807" xr:uid="{00000000-0005-0000-0000-00006D130000}"/>
    <cellStyle name="n_01- Synthèse Wanadoo PFA10_0703 Préflashde L23 Analyse CA trafic 07-03 (07-04-03)_Group - operational KPIs_2" xfId="19924" xr:uid="{00000000-0005-0000-0000-00006E130000}"/>
    <cellStyle name="n_01- Synthèse Wanadoo PFA10_0703 Préflashde L23 Analyse CA trafic 07-03 (07-04-03)_IC&amp;SS" xfId="19833" xr:uid="{00000000-0005-0000-0000-00006F130000}"/>
    <cellStyle name="n_01- Synthèse Wanadoo PFA10_0703 Préflashde L23 Analyse CA trafic 07-03 (07-04-03)_Orange - Market France KPIs" xfId="55103" xr:uid="{00000000-0005-0000-0000-000070130000}"/>
    <cellStyle name="n_01- Synthèse Wanadoo PFA10_0703 Préflashde L23 Analyse CA trafic 07-03 (07-04-03)_Poland KPIs" xfId="8211" xr:uid="{00000000-0005-0000-0000-000071130000}"/>
    <cellStyle name="n_01- Synthèse Wanadoo PFA10_0703 Préflashde L23 Analyse CA trafic 07-03 (07-04-03)_ROW" xfId="26635" xr:uid="{00000000-0005-0000-0000-000072130000}"/>
    <cellStyle name="n_01- Synthèse Wanadoo PFA10_0703 Préflashde L23 Analyse CA trafic 07-03 (07-04-03)_RoW KPIs" xfId="8923" xr:uid="{00000000-0005-0000-0000-000073130000}"/>
    <cellStyle name="n_01- Synthèse Wanadoo PFA10_0703 Préflashde L23 Analyse CA trafic 07-03 (07-04-03)_ROW_1" xfId="26636" xr:uid="{00000000-0005-0000-0000-000074130000}"/>
    <cellStyle name="n_01- Synthèse Wanadoo PFA10_0703 Préflashde L23 Analyse CA trafic 07-03 (07-04-03)_ROW_1_Group" xfId="26637" xr:uid="{00000000-0005-0000-0000-000075130000}"/>
    <cellStyle name="n_01- Synthèse Wanadoo PFA10_0703 Préflashde L23 Analyse CA trafic 07-03 (07-04-03)_ROW_1_ROW ARPU" xfId="26638" xr:uid="{00000000-0005-0000-0000-000076130000}"/>
    <cellStyle name="n_01- Synthèse Wanadoo PFA10_0703 Préflashde L23 Analyse CA trafic 07-03 (07-04-03)_ROW_Group" xfId="26639" xr:uid="{00000000-0005-0000-0000-000077130000}"/>
    <cellStyle name="n_01- Synthèse Wanadoo PFA10_0703 Préflashde L23 Analyse CA trafic 07-03 (07-04-03)_ROW_ROW ARPU" xfId="26640" xr:uid="{00000000-0005-0000-0000-000078130000}"/>
    <cellStyle name="n_01- Synthèse Wanadoo PFA10_0703 Préflashde L23 Analyse CA trafic 07-03 (07-04-03)_Spain ARPU + AUPU" xfId="26641" xr:uid="{00000000-0005-0000-0000-000079130000}"/>
    <cellStyle name="n_01- Synthèse Wanadoo PFA10_0703 Préflashde L23 Analyse CA trafic 07-03 (07-04-03)_Spain ARPU + AUPU_Group" xfId="26642" xr:uid="{00000000-0005-0000-0000-00007A130000}"/>
    <cellStyle name="n_01- Synthèse Wanadoo PFA10_0703 Préflashde L23 Analyse CA trafic 07-03 (07-04-03)_Spain ARPU + AUPU_ROW ARPU" xfId="26643" xr:uid="{00000000-0005-0000-0000-00007B130000}"/>
    <cellStyle name="n_01- Synthèse Wanadoo PFA10_0703 Préflashde L23 Analyse CA trafic 07-03 (07-04-03)_Spain KPIs" xfId="6439" xr:uid="{00000000-0005-0000-0000-00007C130000}"/>
    <cellStyle name="n_01- Synthèse Wanadoo PFA10_0703 Préflashde L23 Analyse CA trafic 07-03 (07-04-03)_Spain KPIs 2" xfId="15805" xr:uid="{00000000-0005-0000-0000-00007D130000}"/>
    <cellStyle name="n_01- Synthèse Wanadoo PFA10_0703 Préflashde L23 Analyse CA trafic 07-03 (07-04-03)_Spain KPIs_1" xfId="51280" xr:uid="{00000000-0005-0000-0000-00007E130000}"/>
    <cellStyle name="n_01- Synthèse Wanadoo PFA10_0703 Préflashde L23 Analyse CA trafic 07-03 (07-04-03)_Telecoms - Operational KPIs" xfId="49593" xr:uid="{00000000-0005-0000-0000-00007F130000}"/>
    <cellStyle name="n_01- Synthèse Wanadoo PFA10_A&amp;ME KPIs" xfId="53056" xr:uid="{00000000-0005-0000-0000-000080130000}"/>
    <cellStyle name="n_01- Synthèse Wanadoo PFA10_Base Forfaits 06-07" xfId="1722" xr:uid="{00000000-0005-0000-0000-000081130000}"/>
    <cellStyle name="n_01- Synthèse Wanadoo PFA10_Base Forfaits 06-07_A&amp;ME KPIs" xfId="53058" xr:uid="{00000000-0005-0000-0000-000082130000}"/>
    <cellStyle name="n_01- Synthèse Wanadoo PFA10_Base Forfaits 06-07_Enterprise" xfId="9492" xr:uid="{00000000-0005-0000-0000-000083130000}"/>
    <cellStyle name="n_01- Synthèse Wanadoo PFA10_Base Forfaits 06-07_France financials" xfId="23408" xr:uid="{00000000-0005-0000-0000-000084130000}"/>
    <cellStyle name="n_01- Synthèse Wanadoo PFA10_Base Forfaits 06-07_France financials_1" xfId="25082" xr:uid="{00000000-0005-0000-0000-000085130000}"/>
    <cellStyle name="n_01- Synthèse Wanadoo PFA10_Base Forfaits 06-07_France KPIs" xfId="1723" xr:uid="{00000000-0005-0000-0000-000086130000}"/>
    <cellStyle name="n_01- Synthèse Wanadoo PFA10_Base Forfaits 06-07_France KPIs 2" xfId="13755" xr:uid="{00000000-0005-0000-0000-000087130000}"/>
    <cellStyle name="n_01- Synthèse Wanadoo PFA10_Base Forfaits 06-07_France KPIs_1" xfId="4622" xr:uid="{00000000-0005-0000-0000-000088130000}"/>
    <cellStyle name="n_01- Synthèse Wanadoo PFA10_Base Forfaits 06-07_France KPIs_1 2" xfId="14038" xr:uid="{00000000-0005-0000-0000-000089130000}"/>
    <cellStyle name="n_01- Synthèse Wanadoo PFA10_Base Forfaits 06-07_France KPIs_2" xfId="11863" xr:uid="{00000000-0005-0000-0000-00008A130000}"/>
    <cellStyle name="n_01- Synthèse Wanadoo PFA10_Base Forfaits 06-07_GetCA Groupe Seg 2012-Q4 Soc" xfId="55106" xr:uid="{00000000-0005-0000-0000-00008B130000}"/>
    <cellStyle name="n_01- Synthèse Wanadoo PFA10_Base Forfaits 06-07_Group - financial KPIs" xfId="21664" xr:uid="{00000000-0005-0000-0000-00008C130000}"/>
    <cellStyle name="n_01- Synthèse Wanadoo PFA10_Base Forfaits 06-07_Group - operational KPIs" xfId="2961" xr:uid="{00000000-0005-0000-0000-00008D130000}"/>
    <cellStyle name="n_01- Synthèse Wanadoo PFA10_Base Forfaits 06-07_Group - operational KPIs_1" xfId="10109" xr:uid="{00000000-0005-0000-0000-00008E130000}"/>
    <cellStyle name="n_01- Synthèse Wanadoo PFA10_Base Forfaits 06-07_Group - operational KPIs_1 2" xfId="17808" xr:uid="{00000000-0005-0000-0000-00008F130000}"/>
    <cellStyle name="n_01- Synthèse Wanadoo PFA10_Base Forfaits 06-07_Group - operational KPIs_2" xfId="19925" xr:uid="{00000000-0005-0000-0000-000090130000}"/>
    <cellStyle name="n_01- Synthèse Wanadoo PFA10_Base Forfaits 06-07_IC&amp;SS" xfId="13536" xr:uid="{00000000-0005-0000-0000-000091130000}"/>
    <cellStyle name="n_01- Synthèse Wanadoo PFA10_Base Forfaits 06-07_Orange - Market France KPIs" xfId="55105" xr:uid="{00000000-0005-0000-0000-000092130000}"/>
    <cellStyle name="n_01- Synthèse Wanadoo PFA10_Base Forfaits 06-07_Poland KPIs" xfId="8212" xr:uid="{00000000-0005-0000-0000-000093130000}"/>
    <cellStyle name="n_01- Synthèse Wanadoo PFA10_Base Forfaits 06-07_ROW" xfId="26644" xr:uid="{00000000-0005-0000-0000-000094130000}"/>
    <cellStyle name="n_01- Synthèse Wanadoo PFA10_Base Forfaits 06-07_RoW KPIs" xfId="8924" xr:uid="{00000000-0005-0000-0000-000095130000}"/>
    <cellStyle name="n_01- Synthèse Wanadoo PFA10_Base Forfaits 06-07_ROW_1" xfId="26645" xr:uid="{00000000-0005-0000-0000-000096130000}"/>
    <cellStyle name="n_01- Synthèse Wanadoo PFA10_Base Forfaits 06-07_ROW_1_Group" xfId="26646" xr:uid="{00000000-0005-0000-0000-000097130000}"/>
    <cellStyle name="n_01- Synthèse Wanadoo PFA10_Base Forfaits 06-07_ROW_1_ROW ARPU" xfId="26647" xr:uid="{00000000-0005-0000-0000-000098130000}"/>
    <cellStyle name="n_01- Synthèse Wanadoo PFA10_Base Forfaits 06-07_ROW_Group" xfId="26648" xr:uid="{00000000-0005-0000-0000-000099130000}"/>
    <cellStyle name="n_01- Synthèse Wanadoo PFA10_Base Forfaits 06-07_ROW_ROW ARPU" xfId="26649" xr:uid="{00000000-0005-0000-0000-00009A130000}"/>
    <cellStyle name="n_01- Synthèse Wanadoo PFA10_Base Forfaits 06-07_Spain ARPU + AUPU" xfId="26650" xr:uid="{00000000-0005-0000-0000-00009B130000}"/>
    <cellStyle name="n_01- Synthèse Wanadoo PFA10_Base Forfaits 06-07_Spain ARPU + AUPU_Group" xfId="26651" xr:uid="{00000000-0005-0000-0000-00009C130000}"/>
    <cellStyle name="n_01- Synthèse Wanadoo PFA10_Base Forfaits 06-07_Spain ARPU + AUPU_ROW ARPU" xfId="26652" xr:uid="{00000000-0005-0000-0000-00009D130000}"/>
    <cellStyle name="n_01- Synthèse Wanadoo PFA10_Base Forfaits 06-07_Spain KPIs" xfId="6440" xr:uid="{00000000-0005-0000-0000-00009E130000}"/>
    <cellStyle name="n_01- Synthèse Wanadoo PFA10_Base Forfaits 06-07_Spain KPIs 2" xfId="15806" xr:uid="{00000000-0005-0000-0000-00009F130000}"/>
    <cellStyle name="n_01- Synthèse Wanadoo PFA10_Base Forfaits 06-07_Spain KPIs_1" xfId="51281" xr:uid="{00000000-0005-0000-0000-0000A0130000}"/>
    <cellStyle name="n_01- Synthèse Wanadoo PFA10_Base Forfaits 06-07_Telecoms - Operational KPIs" xfId="49594" xr:uid="{00000000-0005-0000-0000-0000A1130000}"/>
    <cellStyle name="n_01- Synthèse Wanadoo PFA10_CA BAC SCR-VM 06-07 (31-07-06)" xfId="1724" xr:uid="{00000000-0005-0000-0000-0000A2130000}"/>
    <cellStyle name="n_01- Synthèse Wanadoo PFA10_CA BAC SCR-VM 06-07 (31-07-06)_A&amp;ME KPIs" xfId="53059" xr:uid="{00000000-0005-0000-0000-0000A3130000}"/>
    <cellStyle name="n_01- Synthèse Wanadoo PFA10_CA BAC SCR-VM 06-07 (31-07-06)_Enterprise" xfId="9493" xr:uid="{00000000-0005-0000-0000-0000A4130000}"/>
    <cellStyle name="n_01- Synthèse Wanadoo PFA10_CA BAC SCR-VM 06-07 (31-07-06)_France financials" xfId="23409" xr:uid="{00000000-0005-0000-0000-0000A5130000}"/>
    <cellStyle name="n_01- Synthèse Wanadoo PFA10_CA BAC SCR-VM 06-07 (31-07-06)_France financials_1" xfId="25083" xr:uid="{00000000-0005-0000-0000-0000A6130000}"/>
    <cellStyle name="n_01- Synthèse Wanadoo PFA10_CA BAC SCR-VM 06-07 (31-07-06)_France KPIs" xfId="1725" xr:uid="{00000000-0005-0000-0000-0000A7130000}"/>
    <cellStyle name="n_01- Synthèse Wanadoo PFA10_CA BAC SCR-VM 06-07 (31-07-06)_France KPIs 2" xfId="13757" xr:uid="{00000000-0005-0000-0000-0000A8130000}"/>
    <cellStyle name="n_01- Synthèse Wanadoo PFA10_CA BAC SCR-VM 06-07 (31-07-06)_France KPIs_1" xfId="4623" xr:uid="{00000000-0005-0000-0000-0000A9130000}"/>
    <cellStyle name="n_01- Synthèse Wanadoo PFA10_CA BAC SCR-VM 06-07 (31-07-06)_France KPIs_1 2" xfId="14039" xr:uid="{00000000-0005-0000-0000-0000AA130000}"/>
    <cellStyle name="n_01- Synthèse Wanadoo PFA10_CA BAC SCR-VM 06-07 (31-07-06)_France KPIs_2" xfId="11864" xr:uid="{00000000-0005-0000-0000-0000AB130000}"/>
    <cellStyle name="n_01- Synthèse Wanadoo PFA10_CA BAC SCR-VM 06-07 (31-07-06)_GetCA Groupe Seg 2012-Q4 Soc" xfId="55108" xr:uid="{00000000-0005-0000-0000-0000AC130000}"/>
    <cellStyle name="n_01- Synthèse Wanadoo PFA10_CA BAC SCR-VM 06-07 (31-07-06)_Group - financial KPIs" xfId="21665" xr:uid="{00000000-0005-0000-0000-0000AD130000}"/>
    <cellStyle name="n_01- Synthèse Wanadoo PFA10_CA BAC SCR-VM 06-07 (31-07-06)_Group - operational KPIs" xfId="2962" xr:uid="{00000000-0005-0000-0000-0000AE130000}"/>
    <cellStyle name="n_01- Synthèse Wanadoo PFA10_CA BAC SCR-VM 06-07 (31-07-06)_Group - operational KPIs_1" xfId="10110" xr:uid="{00000000-0005-0000-0000-0000AF130000}"/>
    <cellStyle name="n_01- Synthèse Wanadoo PFA10_CA BAC SCR-VM 06-07 (31-07-06)_Group - operational KPIs_1 2" xfId="17809" xr:uid="{00000000-0005-0000-0000-0000B0130000}"/>
    <cellStyle name="n_01- Synthèse Wanadoo PFA10_CA BAC SCR-VM 06-07 (31-07-06)_Group - operational KPIs_2" xfId="19926" xr:uid="{00000000-0005-0000-0000-0000B1130000}"/>
    <cellStyle name="n_01- Synthèse Wanadoo PFA10_CA BAC SCR-VM 06-07 (31-07-06)_IC&amp;SS" xfId="13743" xr:uid="{00000000-0005-0000-0000-0000B2130000}"/>
    <cellStyle name="n_01- Synthèse Wanadoo PFA10_CA BAC SCR-VM 06-07 (31-07-06)_Orange - Market France KPIs" xfId="55107" xr:uid="{00000000-0005-0000-0000-0000B3130000}"/>
    <cellStyle name="n_01- Synthèse Wanadoo PFA10_CA BAC SCR-VM 06-07 (31-07-06)_Poland KPIs" xfId="8213" xr:uid="{00000000-0005-0000-0000-0000B4130000}"/>
    <cellStyle name="n_01- Synthèse Wanadoo PFA10_CA BAC SCR-VM 06-07 (31-07-06)_ROW" xfId="26653" xr:uid="{00000000-0005-0000-0000-0000B5130000}"/>
    <cellStyle name="n_01- Synthèse Wanadoo PFA10_CA BAC SCR-VM 06-07 (31-07-06)_RoW KPIs" xfId="8925" xr:uid="{00000000-0005-0000-0000-0000B6130000}"/>
    <cellStyle name="n_01- Synthèse Wanadoo PFA10_CA BAC SCR-VM 06-07 (31-07-06)_ROW_1" xfId="26654" xr:uid="{00000000-0005-0000-0000-0000B7130000}"/>
    <cellStyle name="n_01- Synthèse Wanadoo PFA10_CA BAC SCR-VM 06-07 (31-07-06)_ROW_1_Group" xfId="26655" xr:uid="{00000000-0005-0000-0000-0000B8130000}"/>
    <cellStyle name="n_01- Synthèse Wanadoo PFA10_CA BAC SCR-VM 06-07 (31-07-06)_ROW_1_ROW ARPU" xfId="26656" xr:uid="{00000000-0005-0000-0000-0000B9130000}"/>
    <cellStyle name="n_01- Synthèse Wanadoo PFA10_CA BAC SCR-VM 06-07 (31-07-06)_ROW_Group" xfId="26657" xr:uid="{00000000-0005-0000-0000-0000BA130000}"/>
    <cellStyle name="n_01- Synthèse Wanadoo PFA10_CA BAC SCR-VM 06-07 (31-07-06)_ROW_ROW ARPU" xfId="26658" xr:uid="{00000000-0005-0000-0000-0000BB130000}"/>
    <cellStyle name="n_01- Synthèse Wanadoo PFA10_CA BAC SCR-VM 06-07 (31-07-06)_Spain ARPU + AUPU" xfId="26659" xr:uid="{00000000-0005-0000-0000-0000BC130000}"/>
    <cellStyle name="n_01- Synthèse Wanadoo PFA10_CA BAC SCR-VM 06-07 (31-07-06)_Spain ARPU + AUPU_Group" xfId="26660" xr:uid="{00000000-0005-0000-0000-0000BD130000}"/>
    <cellStyle name="n_01- Synthèse Wanadoo PFA10_CA BAC SCR-VM 06-07 (31-07-06)_Spain ARPU + AUPU_ROW ARPU" xfId="26661" xr:uid="{00000000-0005-0000-0000-0000BE130000}"/>
    <cellStyle name="n_01- Synthèse Wanadoo PFA10_CA BAC SCR-VM 06-07 (31-07-06)_Spain KPIs" xfId="6441" xr:uid="{00000000-0005-0000-0000-0000BF130000}"/>
    <cellStyle name="n_01- Synthèse Wanadoo PFA10_CA BAC SCR-VM 06-07 (31-07-06)_Spain KPIs 2" xfId="15807" xr:uid="{00000000-0005-0000-0000-0000C0130000}"/>
    <cellStyle name="n_01- Synthèse Wanadoo PFA10_CA BAC SCR-VM 06-07 (31-07-06)_Spain KPIs_1" xfId="51282" xr:uid="{00000000-0005-0000-0000-0000C1130000}"/>
    <cellStyle name="n_01- Synthèse Wanadoo PFA10_CA BAC SCR-VM 06-07 (31-07-06)_Telecoms - Operational KPIs" xfId="49595" xr:uid="{00000000-0005-0000-0000-0000C2130000}"/>
    <cellStyle name="n_01- Synthèse Wanadoo PFA10_CA forfaits 0607 (06-08-14)" xfId="1726" xr:uid="{00000000-0005-0000-0000-0000C3130000}"/>
    <cellStyle name="n_01- Synthèse Wanadoo PFA10_CA forfaits 0607 (06-08-14)_France financials" xfId="23410" xr:uid="{00000000-0005-0000-0000-0000C4130000}"/>
    <cellStyle name="n_01- Synthèse Wanadoo PFA10_CA forfaits 0607 (06-08-14)_France KPIs" xfId="1727" xr:uid="{00000000-0005-0000-0000-0000C5130000}"/>
    <cellStyle name="n_01- Synthèse Wanadoo PFA10_CA forfaits 0607 (06-08-14)_France KPIs 2" xfId="13759" xr:uid="{00000000-0005-0000-0000-0000C6130000}"/>
    <cellStyle name="n_01- Synthèse Wanadoo PFA10_CA forfaits 0607 (06-08-14)_France KPIs_1" xfId="4624" xr:uid="{00000000-0005-0000-0000-0000C7130000}"/>
    <cellStyle name="n_01- Synthèse Wanadoo PFA10_CA forfaits 0607 (06-08-14)_France KPIs_1 2" xfId="14040" xr:uid="{00000000-0005-0000-0000-0000C8130000}"/>
    <cellStyle name="n_01- Synthèse Wanadoo PFA10_CA forfaits 0607 (06-08-14)_France KPIs_2" xfId="11865" xr:uid="{00000000-0005-0000-0000-0000C9130000}"/>
    <cellStyle name="n_01- Synthèse Wanadoo PFA10_CA forfaits 0607 (06-08-14)_Group - financial KPIs" xfId="21666" xr:uid="{00000000-0005-0000-0000-0000CA130000}"/>
    <cellStyle name="n_01- Synthèse Wanadoo PFA10_CA forfaits 0607 (06-08-14)_Group - operational KPIs" xfId="10111" xr:uid="{00000000-0005-0000-0000-0000CB130000}"/>
    <cellStyle name="n_01- Synthèse Wanadoo PFA10_CA forfaits 0607 (06-08-14)_Group - operational KPIs 2" xfId="17810" xr:uid="{00000000-0005-0000-0000-0000CC130000}"/>
    <cellStyle name="n_01- Synthèse Wanadoo PFA10_CA forfaits 0607 (06-08-14)_Group - operational KPIs_1" xfId="19927" xr:uid="{00000000-0005-0000-0000-0000CD130000}"/>
    <cellStyle name="n_01- Synthèse Wanadoo PFA10_CA forfaits 0607 (06-08-14)_ROW" xfId="26662" xr:uid="{00000000-0005-0000-0000-0000CE130000}"/>
    <cellStyle name="n_01- Synthèse Wanadoo PFA10_CA forfaits 0607 (06-08-14)_ROW_1" xfId="26663" xr:uid="{00000000-0005-0000-0000-0000CF130000}"/>
    <cellStyle name="n_01- Synthèse Wanadoo PFA10_CA forfaits 0607 (06-08-14)_ROW_1_Group" xfId="26664" xr:uid="{00000000-0005-0000-0000-0000D0130000}"/>
    <cellStyle name="n_01- Synthèse Wanadoo PFA10_CA forfaits 0607 (06-08-14)_ROW_1_ROW ARPU" xfId="26665" xr:uid="{00000000-0005-0000-0000-0000D1130000}"/>
    <cellStyle name="n_01- Synthèse Wanadoo PFA10_CA forfaits 0607 (06-08-14)_ROW_Group" xfId="26666" xr:uid="{00000000-0005-0000-0000-0000D2130000}"/>
    <cellStyle name="n_01- Synthèse Wanadoo PFA10_CA forfaits 0607 (06-08-14)_ROW_ROW ARPU" xfId="26667" xr:uid="{00000000-0005-0000-0000-0000D3130000}"/>
    <cellStyle name="n_01- Synthèse Wanadoo PFA10_CA forfaits 0607 (06-08-14)_Spain ARPU + AUPU" xfId="26668" xr:uid="{00000000-0005-0000-0000-0000D4130000}"/>
    <cellStyle name="n_01- Synthèse Wanadoo PFA10_CA forfaits 0607 (06-08-14)_Spain ARPU + AUPU_Group" xfId="26669" xr:uid="{00000000-0005-0000-0000-0000D5130000}"/>
    <cellStyle name="n_01- Synthèse Wanadoo PFA10_CA forfaits 0607 (06-08-14)_Spain ARPU + AUPU_ROW ARPU" xfId="26670" xr:uid="{00000000-0005-0000-0000-0000D6130000}"/>
    <cellStyle name="n_01- Synthèse Wanadoo PFA10_CA forfaits 0607 (06-08-14)_Spain KPIs" xfId="6442" xr:uid="{00000000-0005-0000-0000-0000D7130000}"/>
    <cellStyle name="n_01- Synthèse Wanadoo PFA10_CA forfaits 0607 (06-08-14)_Spain KPIs 2" xfId="15808" xr:uid="{00000000-0005-0000-0000-0000D8130000}"/>
    <cellStyle name="n_01- Synthèse Wanadoo PFA10_Classeur2" xfId="1728" xr:uid="{00000000-0005-0000-0000-0000D9130000}"/>
    <cellStyle name="n_01- Synthèse Wanadoo PFA10_Classeur2_France financials" xfId="23411" xr:uid="{00000000-0005-0000-0000-0000DA130000}"/>
    <cellStyle name="n_01- Synthèse Wanadoo PFA10_Classeur2_France KPIs" xfId="1729" xr:uid="{00000000-0005-0000-0000-0000DB130000}"/>
    <cellStyle name="n_01- Synthèse Wanadoo PFA10_Classeur2_France KPIs 2" xfId="13761" xr:uid="{00000000-0005-0000-0000-0000DC130000}"/>
    <cellStyle name="n_01- Synthèse Wanadoo PFA10_Classeur2_France KPIs_1" xfId="4625" xr:uid="{00000000-0005-0000-0000-0000DD130000}"/>
    <cellStyle name="n_01- Synthèse Wanadoo PFA10_Classeur2_France KPIs_1 2" xfId="14041" xr:uid="{00000000-0005-0000-0000-0000DE130000}"/>
    <cellStyle name="n_01- Synthèse Wanadoo PFA10_Classeur2_France KPIs_2" xfId="11866" xr:uid="{00000000-0005-0000-0000-0000DF130000}"/>
    <cellStyle name="n_01- Synthèse Wanadoo PFA10_Classeur2_Group - financial KPIs" xfId="21667" xr:uid="{00000000-0005-0000-0000-0000E0130000}"/>
    <cellStyle name="n_01- Synthèse Wanadoo PFA10_Classeur2_Group - operational KPIs" xfId="10112" xr:uid="{00000000-0005-0000-0000-0000E1130000}"/>
    <cellStyle name="n_01- Synthèse Wanadoo PFA10_Classeur2_Group - operational KPIs 2" xfId="17811" xr:uid="{00000000-0005-0000-0000-0000E2130000}"/>
    <cellStyle name="n_01- Synthèse Wanadoo PFA10_Classeur2_Group - operational KPIs_1" xfId="19928" xr:uid="{00000000-0005-0000-0000-0000E3130000}"/>
    <cellStyle name="n_01- Synthèse Wanadoo PFA10_Classeur2_ROW" xfId="26671" xr:uid="{00000000-0005-0000-0000-0000E4130000}"/>
    <cellStyle name="n_01- Synthèse Wanadoo PFA10_Classeur2_ROW_1" xfId="26672" xr:uid="{00000000-0005-0000-0000-0000E5130000}"/>
    <cellStyle name="n_01- Synthèse Wanadoo PFA10_Classeur2_ROW_1_Group" xfId="26673" xr:uid="{00000000-0005-0000-0000-0000E6130000}"/>
    <cellStyle name="n_01- Synthèse Wanadoo PFA10_Classeur2_ROW_1_ROW ARPU" xfId="26674" xr:uid="{00000000-0005-0000-0000-0000E7130000}"/>
    <cellStyle name="n_01- Synthèse Wanadoo PFA10_Classeur2_ROW_Group" xfId="26675" xr:uid="{00000000-0005-0000-0000-0000E8130000}"/>
    <cellStyle name="n_01- Synthèse Wanadoo PFA10_Classeur2_ROW_ROW ARPU" xfId="26676" xr:uid="{00000000-0005-0000-0000-0000E9130000}"/>
    <cellStyle name="n_01- Synthèse Wanadoo PFA10_Classeur2_Spain ARPU + AUPU" xfId="26677" xr:uid="{00000000-0005-0000-0000-0000EA130000}"/>
    <cellStyle name="n_01- Synthèse Wanadoo PFA10_Classeur2_Spain ARPU + AUPU_Group" xfId="26678" xr:uid="{00000000-0005-0000-0000-0000EB130000}"/>
    <cellStyle name="n_01- Synthèse Wanadoo PFA10_Classeur2_Spain ARPU + AUPU_ROW ARPU" xfId="26679" xr:uid="{00000000-0005-0000-0000-0000EC130000}"/>
    <cellStyle name="n_01- Synthèse Wanadoo PFA10_Classeur2_Spain KPIs" xfId="6443" xr:uid="{00000000-0005-0000-0000-0000ED130000}"/>
    <cellStyle name="n_01- Synthèse Wanadoo PFA10_Classeur2_Spain KPIs 2" xfId="15809" xr:uid="{00000000-0005-0000-0000-0000EE130000}"/>
    <cellStyle name="n_01- Synthèse Wanadoo PFA10_Classeur5" xfId="1730" xr:uid="{00000000-0005-0000-0000-0000EF130000}"/>
    <cellStyle name="n_01- Synthèse Wanadoo PFA10_Classeur5_A&amp;ME KPIs" xfId="53060" xr:uid="{00000000-0005-0000-0000-0000F0130000}"/>
    <cellStyle name="n_01- Synthèse Wanadoo PFA10_Classeur5_Enterprise" xfId="9494" xr:uid="{00000000-0005-0000-0000-0000F1130000}"/>
    <cellStyle name="n_01- Synthèse Wanadoo PFA10_Classeur5_France financials" xfId="23412" xr:uid="{00000000-0005-0000-0000-0000F2130000}"/>
    <cellStyle name="n_01- Synthèse Wanadoo PFA10_Classeur5_France financials_1" xfId="25084" xr:uid="{00000000-0005-0000-0000-0000F3130000}"/>
    <cellStyle name="n_01- Synthèse Wanadoo PFA10_Classeur5_France KPIs" xfId="1731" xr:uid="{00000000-0005-0000-0000-0000F4130000}"/>
    <cellStyle name="n_01- Synthèse Wanadoo PFA10_Classeur5_France KPIs 2" xfId="13763" xr:uid="{00000000-0005-0000-0000-0000F5130000}"/>
    <cellStyle name="n_01- Synthèse Wanadoo PFA10_Classeur5_France KPIs_1" xfId="4626" xr:uid="{00000000-0005-0000-0000-0000F6130000}"/>
    <cellStyle name="n_01- Synthèse Wanadoo PFA10_Classeur5_France KPIs_1 2" xfId="14042" xr:uid="{00000000-0005-0000-0000-0000F7130000}"/>
    <cellStyle name="n_01- Synthèse Wanadoo PFA10_Classeur5_France KPIs_2" xfId="11867" xr:uid="{00000000-0005-0000-0000-0000F8130000}"/>
    <cellStyle name="n_01- Synthèse Wanadoo PFA10_Classeur5_GetCA Groupe Seg 2012-Q4 Soc" xfId="55110" xr:uid="{00000000-0005-0000-0000-0000F9130000}"/>
    <cellStyle name="n_01- Synthèse Wanadoo PFA10_Classeur5_Group - financial KPIs" xfId="21668" xr:uid="{00000000-0005-0000-0000-0000FA130000}"/>
    <cellStyle name="n_01- Synthèse Wanadoo PFA10_Classeur5_Group - operational KPIs" xfId="2963" xr:uid="{00000000-0005-0000-0000-0000FB130000}"/>
    <cellStyle name="n_01- Synthèse Wanadoo PFA10_Classeur5_Group - operational KPIs_1" xfId="10113" xr:uid="{00000000-0005-0000-0000-0000FC130000}"/>
    <cellStyle name="n_01- Synthèse Wanadoo PFA10_Classeur5_Group - operational KPIs_1 2" xfId="17812" xr:uid="{00000000-0005-0000-0000-0000FD130000}"/>
    <cellStyle name="n_01- Synthèse Wanadoo PFA10_Classeur5_Group - operational KPIs_2" xfId="19929" xr:uid="{00000000-0005-0000-0000-0000FE130000}"/>
    <cellStyle name="n_01- Synthèse Wanadoo PFA10_Classeur5_IC&amp;SS" xfId="19632" xr:uid="{00000000-0005-0000-0000-0000FF130000}"/>
    <cellStyle name="n_01- Synthèse Wanadoo PFA10_Classeur5_Orange - Market France KPIs" xfId="55109" xr:uid="{00000000-0005-0000-0000-000000140000}"/>
    <cellStyle name="n_01- Synthèse Wanadoo PFA10_Classeur5_Poland KPIs" xfId="8214" xr:uid="{00000000-0005-0000-0000-000001140000}"/>
    <cellStyle name="n_01- Synthèse Wanadoo PFA10_Classeur5_ROW" xfId="26680" xr:uid="{00000000-0005-0000-0000-000002140000}"/>
    <cellStyle name="n_01- Synthèse Wanadoo PFA10_Classeur5_RoW KPIs" xfId="8926" xr:uid="{00000000-0005-0000-0000-000003140000}"/>
    <cellStyle name="n_01- Synthèse Wanadoo PFA10_Classeur5_ROW_1" xfId="26681" xr:uid="{00000000-0005-0000-0000-000004140000}"/>
    <cellStyle name="n_01- Synthèse Wanadoo PFA10_Classeur5_ROW_1_Group" xfId="26682" xr:uid="{00000000-0005-0000-0000-000005140000}"/>
    <cellStyle name="n_01- Synthèse Wanadoo PFA10_Classeur5_ROW_1_ROW ARPU" xfId="26683" xr:uid="{00000000-0005-0000-0000-000006140000}"/>
    <cellStyle name="n_01- Synthèse Wanadoo PFA10_Classeur5_ROW_Group" xfId="26684" xr:uid="{00000000-0005-0000-0000-000007140000}"/>
    <cellStyle name="n_01- Synthèse Wanadoo PFA10_Classeur5_ROW_ROW ARPU" xfId="26685" xr:uid="{00000000-0005-0000-0000-000008140000}"/>
    <cellStyle name="n_01- Synthèse Wanadoo PFA10_Classeur5_Spain ARPU + AUPU" xfId="26686" xr:uid="{00000000-0005-0000-0000-000009140000}"/>
    <cellStyle name="n_01- Synthèse Wanadoo PFA10_Classeur5_Spain ARPU + AUPU_Group" xfId="26687" xr:uid="{00000000-0005-0000-0000-00000A140000}"/>
    <cellStyle name="n_01- Synthèse Wanadoo PFA10_Classeur5_Spain ARPU + AUPU_ROW ARPU" xfId="26688" xr:uid="{00000000-0005-0000-0000-00000B140000}"/>
    <cellStyle name="n_01- Synthèse Wanadoo PFA10_Classeur5_Spain KPIs" xfId="6444" xr:uid="{00000000-0005-0000-0000-00000C140000}"/>
    <cellStyle name="n_01- Synthèse Wanadoo PFA10_Classeur5_Spain KPIs 2" xfId="15810" xr:uid="{00000000-0005-0000-0000-00000D140000}"/>
    <cellStyle name="n_01- Synthèse Wanadoo PFA10_Classeur5_Spain KPIs_1" xfId="51283" xr:uid="{00000000-0005-0000-0000-00000E140000}"/>
    <cellStyle name="n_01- Synthèse Wanadoo PFA10_Classeur5_Telecoms - Operational KPIs" xfId="49596" xr:uid="{00000000-0005-0000-0000-00000F140000}"/>
    <cellStyle name="n_01- Synthèse Wanadoo PFA10_DATA KPI Personal" xfId="26689" xr:uid="{00000000-0005-0000-0000-000010140000}"/>
    <cellStyle name="n_01- Synthèse Wanadoo PFA10_EE_CoA_BS - mapped V4" xfId="26690" xr:uid="{00000000-0005-0000-0000-000011140000}"/>
    <cellStyle name="n_01- Synthèse Wanadoo PFA10_Enterprise" xfId="9490" xr:uid="{00000000-0005-0000-0000-000012140000}"/>
    <cellStyle name="n_01- Synthèse Wanadoo PFA10_France financials" xfId="23405" xr:uid="{00000000-0005-0000-0000-000013140000}"/>
    <cellStyle name="n_01- Synthèse Wanadoo PFA10_France financials_1" xfId="25080" xr:uid="{00000000-0005-0000-0000-000014140000}"/>
    <cellStyle name="n_01- Synthèse Wanadoo PFA10_France KPIs" xfId="1732" xr:uid="{00000000-0005-0000-0000-000015140000}"/>
    <cellStyle name="n_01- Synthèse Wanadoo PFA10_France KPIs 2" xfId="13764" xr:uid="{00000000-0005-0000-0000-000016140000}"/>
    <cellStyle name="n_01- Synthèse Wanadoo PFA10_France KPIs_1" xfId="4619" xr:uid="{00000000-0005-0000-0000-000017140000}"/>
    <cellStyle name="n_01- Synthèse Wanadoo PFA10_France KPIs_1 2" xfId="14035" xr:uid="{00000000-0005-0000-0000-000018140000}"/>
    <cellStyle name="n_01- Synthèse Wanadoo PFA10_France KPIs_2" xfId="11860" xr:uid="{00000000-0005-0000-0000-000019140000}"/>
    <cellStyle name="n_01- Synthèse Wanadoo PFA10_GetCA Groupe Seg 2012-Q4 Soc" xfId="55111" xr:uid="{00000000-0005-0000-0000-00001A140000}"/>
    <cellStyle name="n_01- Synthèse Wanadoo PFA10_Group - financial KPIs" xfId="21661" xr:uid="{00000000-0005-0000-0000-00001B140000}"/>
    <cellStyle name="n_01- Synthèse Wanadoo PFA10_Group - operational KPIs" xfId="2959" xr:uid="{00000000-0005-0000-0000-00001C140000}"/>
    <cellStyle name="n_01- Synthèse Wanadoo PFA10_Group - operational KPIs_1" xfId="10106" xr:uid="{00000000-0005-0000-0000-00001D140000}"/>
    <cellStyle name="n_01- Synthèse Wanadoo PFA10_Group - operational KPIs_1 2" xfId="17805" xr:uid="{00000000-0005-0000-0000-00001E140000}"/>
    <cellStyle name="n_01- Synthèse Wanadoo PFA10_Group - operational KPIs_2" xfId="19922" xr:uid="{00000000-0005-0000-0000-00001F140000}"/>
    <cellStyle name="n_01- Synthèse Wanadoo PFA10_IC&amp;SS" xfId="19633" xr:uid="{00000000-0005-0000-0000-000020140000}"/>
    <cellStyle name="n_01- Synthèse Wanadoo PFA10_Orange - Market France KPIs" xfId="55102" xr:uid="{00000000-0005-0000-0000-000021140000}"/>
    <cellStyle name="n_01- Synthèse Wanadoo PFA10_PFA_Mn MTV_060413" xfId="1733" xr:uid="{00000000-0005-0000-0000-000022140000}"/>
    <cellStyle name="n_01- Synthèse Wanadoo PFA10_PFA_Mn MTV_060413_France financials" xfId="23413" xr:uid="{00000000-0005-0000-0000-000023140000}"/>
    <cellStyle name="n_01- Synthèse Wanadoo PFA10_PFA_Mn MTV_060413_France KPIs" xfId="1734" xr:uid="{00000000-0005-0000-0000-000024140000}"/>
    <cellStyle name="n_01- Synthèse Wanadoo PFA10_PFA_Mn MTV_060413_France KPIs 2" xfId="13766" xr:uid="{00000000-0005-0000-0000-000025140000}"/>
    <cellStyle name="n_01- Synthèse Wanadoo PFA10_PFA_Mn MTV_060413_France KPIs_1" xfId="4627" xr:uid="{00000000-0005-0000-0000-000026140000}"/>
    <cellStyle name="n_01- Synthèse Wanadoo PFA10_PFA_Mn MTV_060413_France KPIs_1 2" xfId="14043" xr:uid="{00000000-0005-0000-0000-000027140000}"/>
    <cellStyle name="n_01- Synthèse Wanadoo PFA10_PFA_Mn MTV_060413_France KPIs_2" xfId="11868" xr:uid="{00000000-0005-0000-0000-000028140000}"/>
    <cellStyle name="n_01- Synthèse Wanadoo PFA10_PFA_Mn MTV_060413_Group - financial KPIs" xfId="21669" xr:uid="{00000000-0005-0000-0000-000029140000}"/>
    <cellStyle name="n_01- Synthèse Wanadoo PFA10_PFA_Mn MTV_060413_Group - operational KPIs" xfId="10114" xr:uid="{00000000-0005-0000-0000-00002A140000}"/>
    <cellStyle name="n_01- Synthèse Wanadoo PFA10_PFA_Mn MTV_060413_Group - operational KPIs 2" xfId="17813" xr:uid="{00000000-0005-0000-0000-00002B140000}"/>
    <cellStyle name="n_01- Synthèse Wanadoo PFA10_PFA_Mn MTV_060413_Group - operational KPIs_1" xfId="19930" xr:uid="{00000000-0005-0000-0000-00002C140000}"/>
    <cellStyle name="n_01- Synthèse Wanadoo PFA10_PFA_Mn MTV_060413_ROW" xfId="26691" xr:uid="{00000000-0005-0000-0000-00002D140000}"/>
    <cellStyle name="n_01- Synthèse Wanadoo PFA10_PFA_Mn MTV_060413_ROW_1" xfId="26692" xr:uid="{00000000-0005-0000-0000-00002E140000}"/>
    <cellStyle name="n_01- Synthèse Wanadoo PFA10_PFA_Mn MTV_060413_ROW_1_Group" xfId="26693" xr:uid="{00000000-0005-0000-0000-00002F140000}"/>
    <cellStyle name="n_01- Synthèse Wanadoo PFA10_PFA_Mn MTV_060413_ROW_1_ROW ARPU" xfId="26694" xr:uid="{00000000-0005-0000-0000-000030140000}"/>
    <cellStyle name="n_01- Synthèse Wanadoo PFA10_PFA_Mn MTV_060413_ROW_Group" xfId="26695" xr:uid="{00000000-0005-0000-0000-000031140000}"/>
    <cellStyle name="n_01- Synthèse Wanadoo PFA10_PFA_Mn MTV_060413_ROW_ROW ARPU" xfId="26696" xr:uid="{00000000-0005-0000-0000-000032140000}"/>
    <cellStyle name="n_01- Synthèse Wanadoo PFA10_PFA_Mn MTV_060413_Spain ARPU + AUPU" xfId="26697" xr:uid="{00000000-0005-0000-0000-000033140000}"/>
    <cellStyle name="n_01- Synthèse Wanadoo PFA10_PFA_Mn MTV_060413_Spain ARPU + AUPU_Group" xfId="26698" xr:uid="{00000000-0005-0000-0000-000034140000}"/>
    <cellStyle name="n_01- Synthèse Wanadoo PFA10_PFA_Mn MTV_060413_Spain ARPU + AUPU_ROW ARPU" xfId="26699" xr:uid="{00000000-0005-0000-0000-000035140000}"/>
    <cellStyle name="n_01- Synthèse Wanadoo PFA10_PFA_Mn MTV_060413_Spain KPIs" xfId="6445" xr:uid="{00000000-0005-0000-0000-000036140000}"/>
    <cellStyle name="n_01- Synthèse Wanadoo PFA10_PFA_Mn MTV_060413_Spain KPIs 2" xfId="15811" xr:uid="{00000000-0005-0000-0000-000037140000}"/>
    <cellStyle name="n_01- Synthèse Wanadoo PFA10_PFA_Mn_0603_V0 0" xfId="1735" xr:uid="{00000000-0005-0000-0000-000038140000}"/>
    <cellStyle name="n_01- Synthèse Wanadoo PFA10_PFA_Mn_0603_V0 0_France financials" xfId="23414" xr:uid="{00000000-0005-0000-0000-000039140000}"/>
    <cellStyle name="n_01- Synthèse Wanadoo PFA10_PFA_Mn_0603_V0 0_France KPIs" xfId="1736" xr:uid="{00000000-0005-0000-0000-00003A140000}"/>
    <cellStyle name="n_01- Synthèse Wanadoo PFA10_PFA_Mn_0603_V0 0_France KPIs 2" xfId="13768" xr:uid="{00000000-0005-0000-0000-00003B140000}"/>
    <cellStyle name="n_01- Synthèse Wanadoo PFA10_PFA_Mn_0603_V0 0_France KPIs_1" xfId="4628" xr:uid="{00000000-0005-0000-0000-00003C140000}"/>
    <cellStyle name="n_01- Synthèse Wanadoo PFA10_PFA_Mn_0603_V0 0_France KPIs_1 2" xfId="14044" xr:uid="{00000000-0005-0000-0000-00003D140000}"/>
    <cellStyle name="n_01- Synthèse Wanadoo PFA10_PFA_Mn_0603_V0 0_France KPIs_2" xfId="11869" xr:uid="{00000000-0005-0000-0000-00003E140000}"/>
    <cellStyle name="n_01- Synthèse Wanadoo PFA10_PFA_Mn_0603_V0 0_Group - financial KPIs" xfId="21670" xr:uid="{00000000-0005-0000-0000-00003F140000}"/>
    <cellStyle name="n_01- Synthèse Wanadoo PFA10_PFA_Mn_0603_V0 0_Group - operational KPIs" xfId="10115" xr:uid="{00000000-0005-0000-0000-000040140000}"/>
    <cellStyle name="n_01- Synthèse Wanadoo PFA10_PFA_Mn_0603_V0 0_Group - operational KPIs 2" xfId="17814" xr:uid="{00000000-0005-0000-0000-000041140000}"/>
    <cellStyle name="n_01- Synthèse Wanadoo PFA10_PFA_Mn_0603_V0 0_Group - operational KPIs_1" xfId="19931" xr:uid="{00000000-0005-0000-0000-000042140000}"/>
    <cellStyle name="n_01- Synthèse Wanadoo PFA10_PFA_Mn_0603_V0 0_ROW" xfId="26700" xr:uid="{00000000-0005-0000-0000-000043140000}"/>
    <cellStyle name="n_01- Synthèse Wanadoo PFA10_PFA_Mn_0603_V0 0_ROW_1" xfId="26701" xr:uid="{00000000-0005-0000-0000-000044140000}"/>
    <cellStyle name="n_01- Synthèse Wanadoo PFA10_PFA_Mn_0603_V0 0_ROW_1_Group" xfId="26702" xr:uid="{00000000-0005-0000-0000-000045140000}"/>
    <cellStyle name="n_01- Synthèse Wanadoo PFA10_PFA_Mn_0603_V0 0_ROW_1_ROW ARPU" xfId="26703" xr:uid="{00000000-0005-0000-0000-000046140000}"/>
    <cellStyle name="n_01- Synthèse Wanadoo PFA10_PFA_Mn_0603_V0 0_ROW_Group" xfId="26704" xr:uid="{00000000-0005-0000-0000-000047140000}"/>
    <cellStyle name="n_01- Synthèse Wanadoo PFA10_PFA_Mn_0603_V0 0_ROW_ROW ARPU" xfId="26705" xr:uid="{00000000-0005-0000-0000-000048140000}"/>
    <cellStyle name="n_01- Synthèse Wanadoo PFA10_PFA_Mn_0603_V0 0_Spain ARPU + AUPU" xfId="26706" xr:uid="{00000000-0005-0000-0000-000049140000}"/>
    <cellStyle name="n_01- Synthèse Wanadoo PFA10_PFA_Mn_0603_V0 0_Spain ARPU + AUPU_Group" xfId="26707" xr:uid="{00000000-0005-0000-0000-00004A140000}"/>
    <cellStyle name="n_01- Synthèse Wanadoo PFA10_PFA_Mn_0603_V0 0_Spain ARPU + AUPU_ROW ARPU" xfId="26708" xr:uid="{00000000-0005-0000-0000-00004B140000}"/>
    <cellStyle name="n_01- Synthèse Wanadoo PFA10_PFA_Mn_0603_V0 0_Spain KPIs" xfId="6446" xr:uid="{00000000-0005-0000-0000-00004C140000}"/>
    <cellStyle name="n_01- Synthèse Wanadoo PFA10_PFA_Mn_0603_V0 0_Spain KPIs 2" xfId="15812" xr:uid="{00000000-0005-0000-0000-00004D140000}"/>
    <cellStyle name="n_01- Synthèse Wanadoo PFA10_PFA_Parcs_0600706" xfId="1737" xr:uid="{00000000-0005-0000-0000-00004E140000}"/>
    <cellStyle name="n_01- Synthèse Wanadoo PFA10_PFA_Parcs_0600706_France financials" xfId="23415" xr:uid="{00000000-0005-0000-0000-00004F140000}"/>
    <cellStyle name="n_01- Synthèse Wanadoo PFA10_PFA_Parcs_0600706_France KPIs" xfId="1738" xr:uid="{00000000-0005-0000-0000-000050140000}"/>
    <cellStyle name="n_01- Synthèse Wanadoo PFA10_PFA_Parcs_0600706_France KPIs 2" xfId="13770" xr:uid="{00000000-0005-0000-0000-000051140000}"/>
    <cellStyle name="n_01- Synthèse Wanadoo PFA10_PFA_Parcs_0600706_France KPIs_1" xfId="4629" xr:uid="{00000000-0005-0000-0000-000052140000}"/>
    <cellStyle name="n_01- Synthèse Wanadoo PFA10_PFA_Parcs_0600706_France KPIs_1 2" xfId="14045" xr:uid="{00000000-0005-0000-0000-000053140000}"/>
    <cellStyle name="n_01- Synthèse Wanadoo PFA10_PFA_Parcs_0600706_France KPIs_2" xfId="11870" xr:uid="{00000000-0005-0000-0000-000054140000}"/>
    <cellStyle name="n_01- Synthèse Wanadoo PFA10_PFA_Parcs_0600706_Group - financial KPIs" xfId="21671" xr:uid="{00000000-0005-0000-0000-000055140000}"/>
    <cellStyle name="n_01- Synthèse Wanadoo PFA10_PFA_Parcs_0600706_Group - operational KPIs" xfId="10116" xr:uid="{00000000-0005-0000-0000-000056140000}"/>
    <cellStyle name="n_01- Synthèse Wanadoo PFA10_PFA_Parcs_0600706_Group - operational KPIs 2" xfId="17815" xr:uid="{00000000-0005-0000-0000-000057140000}"/>
    <cellStyle name="n_01- Synthèse Wanadoo PFA10_PFA_Parcs_0600706_Group - operational KPIs_1" xfId="19932" xr:uid="{00000000-0005-0000-0000-000058140000}"/>
    <cellStyle name="n_01- Synthèse Wanadoo PFA10_PFA_Parcs_0600706_ROW" xfId="26709" xr:uid="{00000000-0005-0000-0000-000059140000}"/>
    <cellStyle name="n_01- Synthèse Wanadoo PFA10_PFA_Parcs_0600706_ROW_1" xfId="26710" xr:uid="{00000000-0005-0000-0000-00005A140000}"/>
    <cellStyle name="n_01- Synthèse Wanadoo PFA10_PFA_Parcs_0600706_ROW_1_Group" xfId="26711" xr:uid="{00000000-0005-0000-0000-00005B140000}"/>
    <cellStyle name="n_01- Synthèse Wanadoo PFA10_PFA_Parcs_0600706_ROW_1_ROW ARPU" xfId="26712" xr:uid="{00000000-0005-0000-0000-00005C140000}"/>
    <cellStyle name="n_01- Synthèse Wanadoo PFA10_PFA_Parcs_0600706_ROW_Group" xfId="26713" xr:uid="{00000000-0005-0000-0000-00005D140000}"/>
    <cellStyle name="n_01- Synthèse Wanadoo PFA10_PFA_Parcs_0600706_ROW_ROW ARPU" xfId="26714" xr:uid="{00000000-0005-0000-0000-00005E140000}"/>
    <cellStyle name="n_01- Synthèse Wanadoo PFA10_PFA_Parcs_0600706_Spain ARPU + AUPU" xfId="26715" xr:uid="{00000000-0005-0000-0000-00005F140000}"/>
    <cellStyle name="n_01- Synthèse Wanadoo PFA10_PFA_Parcs_0600706_Spain ARPU + AUPU_Group" xfId="26716" xr:uid="{00000000-0005-0000-0000-000060140000}"/>
    <cellStyle name="n_01- Synthèse Wanadoo PFA10_PFA_Parcs_0600706_Spain ARPU + AUPU_ROW ARPU" xfId="26717" xr:uid="{00000000-0005-0000-0000-000061140000}"/>
    <cellStyle name="n_01- Synthèse Wanadoo PFA10_PFA_Parcs_0600706_Spain KPIs" xfId="6447" xr:uid="{00000000-0005-0000-0000-000062140000}"/>
    <cellStyle name="n_01- Synthèse Wanadoo PFA10_PFA_Parcs_0600706_Spain KPIs 2" xfId="15813" xr:uid="{00000000-0005-0000-0000-000063140000}"/>
    <cellStyle name="n_01- Synthèse Wanadoo PFA10_Poland KPIs" xfId="8210" xr:uid="{00000000-0005-0000-0000-000064140000}"/>
    <cellStyle name="n_01- Synthèse Wanadoo PFA10_Reporting Valeur_Mobile_2010_10" xfId="26718" xr:uid="{00000000-0005-0000-0000-000065140000}"/>
    <cellStyle name="n_01- Synthèse Wanadoo PFA10_Reporting Valeur_Mobile_2010_10_Group" xfId="26719" xr:uid="{00000000-0005-0000-0000-000066140000}"/>
    <cellStyle name="n_01- Synthèse Wanadoo PFA10_Reporting Valeur_Mobile_2010_10_ROW" xfId="26720" xr:uid="{00000000-0005-0000-0000-000067140000}"/>
    <cellStyle name="n_01- Synthèse Wanadoo PFA10_Reporting Valeur_Mobile_2010_10_ROW ARPU" xfId="26721" xr:uid="{00000000-0005-0000-0000-000068140000}"/>
    <cellStyle name="n_01- Synthèse Wanadoo PFA10_ROW" xfId="26722" xr:uid="{00000000-0005-0000-0000-000069140000}"/>
    <cellStyle name="n_01- Synthèse Wanadoo PFA10_RoW KPIs" xfId="8922" xr:uid="{00000000-0005-0000-0000-00006A140000}"/>
    <cellStyle name="n_01- Synthèse Wanadoo PFA10_ROW_1" xfId="26723" xr:uid="{00000000-0005-0000-0000-00006B140000}"/>
    <cellStyle name="n_01- Synthèse Wanadoo PFA10_ROW_1_Group" xfId="26724" xr:uid="{00000000-0005-0000-0000-00006C140000}"/>
    <cellStyle name="n_01- Synthèse Wanadoo PFA10_ROW_1_ROW ARPU" xfId="26725" xr:uid="{00000000-0005-0000-0000-00006D140000}"/>
    <cellStyle name="n_01- Synthèse Wanadoo PFA10_ROW_Group" xfId="26726" xr:uid="{00000000-0005-0000-0000-00006E140000}"/>
    <cellStyle name="n_01- Synthèse Wanadoo PFA10_ROW_ROW ARPU" xfId="26727" xr:uid="{00000000-0005-0000-0000-00006F140000}"/>
    <cellStyle name="n_01- Synthèse Wanadoo PFA10_Spain ARPU + AUPU" xfId="26728" xr:uid="{00000000-0005-0000-0000-000070140000}"/>
    <cellStyle name="n_01- Synthèse Wanadoo PFA10_Spain ARPU + AUPU_Group" xfId="26729" xr:uid="{00000000-0005-0000-0000-000071140000}"/>
    <cellStyle name="n_01- Synthèse Wanadoo PFA10_Spain ARPU + AUPU_ROW ARPU" xfId="26730" xr:uid="{00000000-0005-0000-0000-000072140000}"/>
    <cellStyle name="n_01- Synthèse Wanadoo PFA10_Spain KPIs" xfId="6437" xr:uid="{00000000-0005-0000-0000-000073140000}"/>
    <cellStyle name="n_01- Synthèse Wanadoo PFA10_Spain KPIs 2" xfId="15803" xr:uid="{00000000-0005-0000-0000-000074140000}"/>
    <cellStyle name="n_01- Synthèse Wanadoo PFA10_Spain KPIs_1" xfId="51279" xr:uid="{00000000-0005-0000-0000-000075140000}"/>
    <cellStyle name="n_01- Synthèse Wanadoo PFA10_Telecoms - Operational KPIs" xfId="49592" xr:uid="{00000000-0005-0000-0000-000076140000}"/>
    <cellStyle name="n_01- Synthèse Wanadoo PFA10_UAG_report_CA 06-09 (06-09-28)" xfId="1739" xr:uid="{00000000-0005-0000-0000-000077140000}"/>
    <cellStyle name="n_01- Synthèse Wanadoo PFA10_UAG_report_CA 06-09 (06-09-28)_A&amp;ME KPIs" xfId="53061" xr:uid="{00000000-0005-0000-0000-000078140000}"/>
    <cellStyle name="n_01- Synthèse Wanadoo PFA10_UAG_report_CA 06-09 (06-09-28)_Enterprise" xfId="9495" xr:uid="{00000000-0005-0000-0000-000079140000}"/>
    <cellStyle name="n_01- Synthèse Wanadoo PFA10_UAG_report_CA 06-09 (06-09-28)_France financials" xfId="23416" xr:uid="{00000000-0005-0000-0000-00007A140000}"/>
    <cellStyle name="n_01- Synthèse Wanadoo PFA10_UAG_report_CA 06-09 (06-09-28)_France financials_1" xfId="25085" xr:uid="{00000000-0005-0000-0000-00007B140000}"/>
    <cellStyle name="n_01- Synthèse Wanadoo PFA10_UAG_report_CA 06-09 (06-09-28)_France KPIs" xfId="1740" xr:uid="{00000000-0005-0000-0000-00007C140000}"/>
    <cellStyle name="n_01- Synthèse Wanadoo PFA10_UAG_report_CA 06-09 (06-09-28)_France KPIs 2" xfId="13772" xr:uid="{00000000-0005-0000-0000-00007D140000}"/>
    <cellStyle name="n_01- Synthèse Wanadoo PFA10_UAG_report_CA 06-09 (06-09-28)_France KPIs_1" xfId="4630" xr:uid="{00000000-0005-0000-0000-00007E140000}"/>
    <cellStyle name="n_01- Synthèse Wanadoo PFA10_UAG_report_CA 06-09 (06-09-28)_France KPIs_1 2" xfId="14046" xr:uid="{00000000-0005-0000-0000-00007F140000}"/>
    <cellStyle name="n_01- Synthèse Wanadoo PFA10_UAG_report_CA 06-09 (06-09-28)_France KPIs_2" xfId="11871" xr:uid="{00000000-0005-0000-0000-000080140000}"/>
    <cellStyle name="n_01- Synthèse Wanadoo PFA10_UAG_report_CA 06-09 (06-09-28)_GetCA Groupe Seg 2012-Q4 Soc" xfId="55113" xr:uid="{00000000-0005-0000-0000-000081140000}"/>
    <cellStyle name="n_01- Synthèse Wanadoo PFA10_UAG_report_CA 06-09 (06-09-28)_Group - financial KPIs" xfId="21672" xr:uid="{00000000-0005-0000-0000-000082140000}"/>
    <cellStyle name="n_01- Synthèse Wanadoo PFA10_UAG_report_CA 06-09 (06-09-28)_Group - operational KPIs" xfId="2964" xr:uid="{00000000-0005-0000-0000-000083140000}"/>
    <cellStyle name="n_01- Synthèse Wanadoo PFA10_UAG_report_CA 06-09 (06-09-28)_Group - operational KPIs_1" xfId="10117" xr:uid="{00000000-0005-0000-0000-000084140000}"/>
    <cellStyle name="n_01- Synthèse Wanadoo PFA10_UAG_report_CA 06-09 (06-09-28)_Group - operational KPIs_1 2" xfId="17816" xr:uid="{00000000-0005-0000-0000-000085140000}"/>
    <cellStyle name="n_01- Synthèse Wanadoo PFA10_UAG_report_CA 06-09 (06-09-28)_Group - operational KPIs_2" xfId="19933" xr:uid="{00000000-0005-0000-0000-000086140000}"/>
    <cellStyle name="n_01- Synthèse Wanadoo PFA10_UAG_report_CA 06-09 (06-09-28)_IC&amp;SS" xfId="19832" xr:uid="{00000000-0005-0000-0000-000087140000}"/>
    <cellStyle name="n_01- Synthèse Wanadoo PFA10_UAG_report_CA 06-09 (06-09-28)_Orange - Market France KPIs" xfId="55112" xr:uid="{00000000-0005-0000-0000-000088140000}"/>
    <cellStyle name="n_01- Synthèse Wanadoo PFA10_UAG_report_CA 06-09 (06-09-28)_Poland KPIs" xfId="8215" xr:uid="{00000000-0005-0000-0000-000089140000}"/>
    <cellStyle name="n_01- Synthèse Wanadoo PFA10_UAG_report_CA 06-09 (06-09-28)_ROW" xfId="26731" xr:uid="{00000000-0005-0000-0000-00008A140000}"/>
    <cellStyle name="n_01- Synthèse Wanadoo PFA10_UAG_report_CA 06-09 (06-09-28)_RoW KPIs" xfId="8927" xr:uid="{00000000-0005-0000-0000-00008B140000}"/>
    <cellStyle name="n_01- Synthèse Wanadoo PFA10_UAG_report_CA 06-09 (06-09-28)_ROW_1" xfId="26732" xr:uid="{00000000-0005-0000-0000-00008C140000}"/>
    <cellStyle name="n_01- Synthèse Wanadoo PFA10_UAG_report_CA 06-09 (06-09-28)_ROW_1_Group" xfId="26733" xr:uid="{00000000-0005-0000-0000-00008D140000}"/>
    <cellStyle name="n_01- Synthèse Wanadoo PFA10_UAG_report_CA 06-09 (06-09-28)_ROW_1_ROW ARPU" xfId="26734" xr:uid="{00000000-0005-0000-0000-00008E140000}"/>
    <cellStyle name="n_01- Synthèse Wanadoo PFA10_UAG_report_CA 06-09 (06-09-28)_ROW_Group" xfId="26735" xr:uid="{00000000-0005-0000-0000-00008F140000}"/>
    <cellStyle name="n_01- Synthèse Wanadoo PFA10_UAG_report_CA 06-09 (06-09-28)_ROW_ROW ARPU" xfId="26736" xr:uid="{00000000-0005-0000-0000-000090140000}"/>
    <cellStyle name="n_01- Synthèse Wanadoo PFA10_UAG_report_CA 06-09 (06-09-28)_Spain ARPU + AUPU" xfId="26737" xr:uid="{00000000-0005-0000-0000-000091140000}"/>
    <cellStyle name="n_01- Synthèse Wanadoo PFA10_UAG_report_CA 06-09 (06-09-28)_Spain ARPU + AUPU_Group" xfId="26738" xr:uid="{00000000-0005-0000-0000-000092140000}"/>
    <cellStyle name="n_01- Synthèse Wanadoo PFA10_UAG_report_CA 06-09 (06-09-28)_Spain ARPU + AUPU_ROW ARPU" xfId="26739" xr:uid="{00000000-0005-0000-0000-000093140000}"/>
    <cellStyle name="n_01- Synthèse Wanadoo PFA10_UAG_report_CA 06-09 (06-09-28)_Spain KPIs" xfId="6448" xr:uid="{00000000-0005-0000-0000-000094140000}"/>
    <cellStyle name="n_01- Synthèse Wanadoo PFA10_UAG_report_CA 06-09 (06-09-28)_Spain KPIs 2" xfId="15814" xr:uid="{00000000-0005-0000-0000-000095140000}"/>
    <cellStyle name="n_01- Synthèse Wanadoo PFA10_UAG_report_CA 06-09 (06-09-28)_Spain KPIs_1" xfId="51284" xr:uid="{00000000-0005-0000-0000-000096140000}"/>
    <cellStyle name="n_01- Synthèse Wanadoo PFA10_UAG_report_CA 06-09 (06-09-28)_Telecoms - Operational KPIs" xfId="49597" xr:uid="{00000000-0005-0000-0000-000097140000}"/>
    <cellStyle name="n_01- Synthèse Wanadoo PFA10_UAG_report_CA 06-10 (06-11-06)" xfId="1741" xr:uid="{00000000-0005-0000-0000-000098140000}"/>
    <cellStyle name="n_01- Synthèse Wanadoo PFA10_UAG_report_CA 06-10 (06-11-06)_A&amp;ME KPIs" xfId="53062" xr:uid="{00000000-0005-0000-0000-000099140000}"/>
    <cellStyle name="n_01- Synthèse Wanadoo PFA10_UAG_report_CA 06-10 (06-11-06)_Enterprise" xfId="9496" xr:uid="{00000000-0005-0000-0000-00009A140000}"/>
    <cellStyle name="n_01- Synthèse Wanadoo PFA10_UAG_report_CA 06-10 (06-11-06)_France financials" xfId="23417" xr:uid="{00000000-0005-0000-0000-00009B140000}"/>
    <cellStyle name="n_01- Synthèse Wanadoo PFA10_UAG_report_CA 06-10 (06-11-06)_France financials_1" xfId="25086" xr:uid="{00000000-0005-0000-0000-00009C140000}"/>
    <cellStyle name="n_01- Synthèse Wanadoo PFA10_UAG_report_CA 06-10 (06-11-06)_France KPIs" xfId="1742" xr:uid="{00000000-0005-0000-0000-00009D140000}"/>
    <cellStyle name="n_01- Synthèse Wanadoo PFA10_UAG_report_CA 06-10 (06-11-06)_France KPIs 2" xfId="13774" xr:uid="{00000000-0005-0000-0000-00009E140000}"/>
    <cellStyle name="n_01- Synthèse Wanadoo PFA10_UAG_report_CA 06-10 (06-11-06)_France KPIs_1" xfId="4631" xr:uid="{00000000-0005-0000-0000-00009F140000}"/>
    <cellStyle name="n_01- Synthèse Wanadoo PFA10_UAG_report_CA 06-10 (06-11-06)_France KPIs_1 2" xfId="14047" xr:uid="{00000000-0005-0000-0000-0000A0140000}"/>
    <cellStyle name="n_01- Synthèse Wanadoo PFA10_UAG_report_CA 06-10 (06-11-06)_France KPIs_2" xfId="11872" xr:uid="{00000000-0005-0000-0000-0000A1140000}"/>
    <cellStyle name="n_01- Synthèse Wanadoo PFA10_UAG_report_CA 06-10 (06-11-06)_GetCA Groupe Seg 2012-Q4 Soc" xfId="55115" xr:uid="{00000000-0005-0000-0000-0000A2140000}"/>
    <cellStyle name="n_01- Synthèse Wanadoo PFA10_UAG_report_CA 06-10 (06-11-06)_Group - financial KPIs" xfId="21673" xr:uid="{00000000-0005-0000-0000-0000A3140000}"/>
    <cellStyle name="n_01- Synthèse Wanadoo PFA10_UAG_report_CA 06-10 (06-11-06)_Group - operational KPIs" xfId="2965" xr:uid="{00000000-0005-0000-0000-0000A4140000}"/>
    <cellStyle name="n_01- Synthèse Wanadoo PFA10_UAG_report_CA 06-10 (06-11-06)_Group - operational KPIs_1" xfId="10118" xr:uid="{00000000-0005-0000-0000-0000A5140000}"/>
    <cellStyle name="n_01- Synthèse Wanadoo PFA10_UAG_report_CA 06-10 (06-11-06)_Group - operational KPIs_1 2" xfId="17817" xr:uid="{00000000-0005-0000-0000-0000A6140000}"/>
    <cellStyle name="n_01- Synthèse Wanadoo PFA10_UAG_report_CA 06-10 (06-11-06)_Group - operational KPIs_2" xfId="19934" xr:uid="{00000000-0005-0000-0000-0000A7140000}"/>
    <cellStyle name="n_01- Synthèse Wanadoo PFA10_UAG_report_CA 06-10 (06-11-06)_IC&amp;SS" xfId="13537" xr:uid="{00000000-0005-0000-0000-0000A8140000}"/>
    <cellStyle name="n_01- Synthèse Wanadoo PFA10_UAG_report_CA 06-10 (06-11-06)_Orange - Market France KPIs" xfId="55114" xr:uid="{00000000-0005-0000-0000-0000A9140000}"/>
    <cellStyle name="n_01- Synthèse Wanadoo PFA10_UAG_report_CA 06-10 (06-11-06)_Poland KPIs" xfId="8216" xr:uid="{00000000-0005-0000-0000-0000AA140000}"/>
    <cellStyle name="n_01- Synthèse Wanadoo PFA10_UAG_report_CA 06-10 (06-11-06)_ROW" xfId="26740" xr:uid="{00000000-0005-0000-0000-0000AB140000}"/>
    <cellStyle name="n_01- Synthèse Wanadoo PFA10_UAG_report_CA 06-10 (06-11-06)_RoW KPIs" xfId="8928" xr:uid="{00000000-0005-0000-0000-0000AC140000}"/>
    <cellStyle name="n_01- Synthèse Wanadoo PFA10_UAG_report_CA 06-10 (06-11-06)_ROW_1" xfId="26741" xr:uid="{00000000-0005-0000-0000-0000AD140000}"/>
    <cellStyle name="n_01- Synthèse Wanadoo PFA10_UAG_report_CA 06-10 (06-11-06)_ROW_1_Group" xfId="26742" xr:uid="{00000000-0005-0000-0000-0000AE140000}"/>
    <cellStyle name="n_01- Synthèse Wanadoo PFA10_UAG_report_CA 06-10 (06-11-06)_ROW_1_ROW ARPU" xfId="26743" xr:uid="{00000000-0005-0000-0000-0000AF140000}"/>
    <cellStyle name="n_01- Synthèse Wanadoo PFA10_UAG_report_CA 06-10 (06-11-06)_ROW_Group" xfId="26744" xr:uid="{00000000-0005-0000-0000-0000B0140000}"/>
    <cellStyle name="n_01- Synthèse Wanadoo PFA10_UAG_report_CA 06-10 (06-11-06)_ROW_ROW ARPU" xfId="26745" xr:uid="{00000000-0005-0000-0000-0000B1140000}"/>
    <cellStyle name="n_01- Synthèse Wanadoo PFA10_UAG_report_CA 06-10 (06-11-06)_Spain ARPU + AUPU" xfId="26746" xr:uid="{00000000-0005-0000-0000-0000B2140000}"/>
    <cellStyle name="n_01- Synthèse Wanadoo PFA10_UAG_report_CA 06-10 (06-11-06)_Spain ARPU + AUPU_Group" xfId="26747" xr:uid="{00000000-0005-0000-0000-0000B3140000}"/>
    <cellStyle name="n_01- Synthèse Wanadoo PFA10_UAG_report_CA 06-10 (06-11-06)_Spain ARPU + AUPU_ROW ARPU" xfId="26748" xr:uid="{00000000-0005-0000-0000-0000B4140000}"/>
    <cellStyle name="n_01- Synthèse Wanadoo PFA10_UAG_report_CA 06-10 (06-11-06)_Spain KPIs" xfId="6449" xr:uid="{00000000-0005-0000-0000-0000B5140000}"/>
    <cellStyle name="n_01- Synthèse Wanadoo PFA10_UAG_report_CA 06-10 (06-11-06)_Spain KPIs 2" xfId="15815" xr:uid="{00000000-0005-0000-0000-0000B6140000}"/>
    <cellStyle name="n_01- Synthèse Wanadoo PFA10_UAG_report_CA 06-10 (06-11-06)_Spain KPIs_1" xfId="51285" xr:uid="{00000000-0005-0000-0000-0000B7140000}"/>
    <cellStyle name="n_01- Synthèse Wanadoo PFA10_UAG_report_CA 06-10 (06-11-06)_Telecoms - Operational KPIs" xfId="49598" xr:uid="{00000000-0005-0000-0000-0000B8140000}"/>
    <cellStyle name="n_01- Synthèse Wanadoo PFA10_V&amp;M trajectoires V1 (06-08-11)" xfId="1743" xr:uid="{00000000-0005-0000-0000-0000B9140000}"/>
    <cellStyle name="n_01- Synthèse Wanadoo PFA10_V&amp;M trajectoires V1 (06-08-11)_A&amp;ME KPIs" xfId="53063" xr:uid="{00000000-0005-0000-0000-0000BA140000}"/>
    <cellStyle name="n_01- Synthèse Wanadoo PFA10_V&amp;M trajectoires V1 (06-08-11)_Enterprise" xfId="9497" xr:uid="{00000000-0005-0000-0000-0000BB140000}"/>
    <cellStyle name="n_01- Synthèse Wanadoo PFA10_V&amp;M trajectoires V1 (06-08-11)_France financials" xfId="23418" xr:uid="{00000000-0005-0000-0000-0000BC140000}"/>
    <cellStyle name="n_01- Synthèse Wanadoo PFA10_V&amp;M trajectoires V1 (06-08-11)_France financials_1" xfId="25087" xr:uid="{00000000-0005-0000-0000-0000BD140000}"/>
    <cellStyle name="n_01- Synthèse Wanadoo PFA10_V&amp;M trajectoires V1 (06-08-11)_France KPIs" xfId="1744" xr:uid="{00000000-0005-0000-0000-0000BE140000}"/>
    <cellStyle name="n_01- Synthèse Wanadoo PFA10_V&amp;M trajectoires V1 (06-08-11)_France KPIs 2" xfId="13776" xr:uid="{00000000-0005-0000-0000-0000BF140000}"/>
    <cellStyle name="n_01- Synthèse Wanadoo PFA10_V&amp;M trajectoires V1 (06-08-11)_France KPIs_1" xfId="4632" xr:uid="{00000000-0005-0000-0000-0000C0140000}"/>
    <cellStyle name="n_01- Synthèse Wanadoo PFA10_V&amp;M trajectoires V1 (06-08-11)_France KPIs_1 2" xfId="14048" xr:uid="{00000000-0005-0000-0000-0000C1140000}"/>
    <cellStyle name="n_01- Synthèse Wanadoo PFA10_V&amp;M trajectoires V1 (06-08-11)_France KPIs_2" xfId="11873" xr:uid="{00000000-0005-0000-0000-0000C2140000}"/>
    <cellStyle name="n_01- Synthèse Wanadoo PFA10_V&amp;M trajectoires V1 (06-08-11)_GetCA Groupe Seg 2012-Q4 Soc" xfId="55117" xr:uid="{00000000-0005-0000-0000-0000C3140000}"/>
    <cellStyle name="n_01- Synthèse Wanadoo PFA10_V&amp;M trajectoires V1 (06-08-11)_Group - financial KPIs" xfId="21674" xr:uid="{00000000-0005-0000-0000-0000C4140000}"/>
    <cellStyle name="n_01- Synthèse Wanadoo PFA10_V&amp;M trajectoires V1 (06-08-11)_Group - operational KPIs" xfId="2966" xr:uid="{00000000-0005-0000-0000-0000C5140000}"/>
    <cellStyle name="n_01- Synthèse Wanadoo PFA10_V&amp;M trajectoires V1 (06-08-11)_Group - operational KPIs_1" xfId="10119" xr:uid="{00000000-0005-0000-0000-0000C6140000}"/>
    <cellStyle name="n_01- Synthèse Wanadoo PFA10_V&amp;M trajectoires V1 (06-08-11)_Group - operational KPIs_1 2" xfId="17818" xr:uid="{00000000-0005-0000-0000-0000C7140000}"/>
    <cellStyle name="n_01- Synthèse Wanadoo PFA10_V&amp;M trajectoires V1 (06-08-11)_Group - operational KPIs_2" xfId="19935" xr:uid="{00000000-0005-0000-0000-0000C8140000}"/>
    <cellStyle name="n_01- Synthèse Wanadoo PFA10_V&amp;M trajectoires V1 (06-08-11)_IC&amp;SS" xfId="17699" xr:uid="{00000000-0005-0000-0000-0000C9140000}"/>
    <cellStyle name="n_01- Synthèse Wanadoo PFA10_V&amp;M trajectoires V1 (06-08-11)_Orange - Market France KPIs" xfId="55116" xr:uid="{00000000-0005-0000-0000-0000CA140000}"/>
    <cellStyle name="n_01- Synthèse Wanadoo PFA10_V&amp;M trajectoires V1 (06-08-11)_Poland KPIs" xfId="8217" xr:uid="{00000000-0005-0000-0000-0000CB140000}"/>
    <cellStyle name="n_01- Synthèse Wanadoo PFA10_V&amp;M trajectoires V1 (06-08-11)_ROW" xfId="26749" xr:uid="{00000000-0005-0000-0000-0000CC140000}"/>
    <cellStyle name="n_01- Synthèse Wanadoo PFA10_V&amp;M trajectoires V1 (06-08-11)_RoW KPIs" xfId="8929" xr:uid="{00000000-0005-0000-0000-0000CD140000}"/>
    <cellStyle name="n_01- Synthèse Wanadoo PFA10_V&amp;M trajectoires V1 (06-08-11)_ROW_1" xfId="26750" xr:uid="{00000000-0005-0000-0000-0000CE140000}"/>
    <cellStyle name="n_01- Synthèse Wanadoo PFA10_V&amp;M trajectoires V1 (06-08-11)_ROW_1_Group" xfId="26751" xr:uid="{00000000-0005-0000-0000-0000CF140000}"/>
    <cellStyle name="n_01- Synthèse Wanadoo PFA10_V&amp;M trajectoires V1 (06-08-11)_ROW_1_ROW ARPU" xfId="26752" xr:uid="{00000000-0005-0000-0000-0000D0140000}"/>
    <cellStyle name="n_01- Synthèse Wanadoo PFA10_V&amp;M trajectoires V1 (06-08-11)_ROW_Group" xfId="26753" xr:uid="{00000000-0005-0000-0000-0000D1140000}"/>
    <cellStyle name="n_01- Synthèse Wanadoo PFA10_V&amp;M trajectoires V1 (06-08-11)_ROW_ROW ARPU" xfId="26754" xr:uid="{00000000-0005-0000-0000-0000D2140000}"/>
    <cellStyle name="n_01- Synthèse Wanadoo PFA10_V&amp;M trajectoires V1 (06-08-11)_Spain ARPU + AUPU" xfId="26755" xr:uid="{00000000-0005-0000-0000-0000D3140000}"/>
    <cellStyle name="n_01- Synthèse Wanadoo PFA10_V&amp;M trajectoires V1 (06-08-11)_Spain ARPU + AUPU_Group" xfId="26756" xr:uid="{00000000-0005-0000-0000-0000D4140000}"/>
    <cellStyle name="n_01- Synthèse Wanadoo PFA10_V&amp;M trajectoires V1 (06-08-11)_Spain ARPU + AUPU_ROW ARPU" xfId="26757" xr:uid="{00000000-0005-0000-0000-0000D5140000}"/>
    <cellStyle name="n_01- Synthèse Wanadoo PFA10_V&amp;M trajectoires V1 (06-08-11)_Spain KPIs" xfId="6450" xr:uid="{00000000-0005-0000-0000-0000D6140000}"/>
    <cellStyle name="n_01- Synthèse Wanadoo PFA10_V&amp;M trajectoires V1 (06-08-11)_Spain KPIs 2" xfId="15816" xr:uid="{00000000-0005-0000-0000-0000D7140000}"/>
    <cellStyle name="n_01- Synthèse Wanadoo PFA10_V&amp;M trajectoires V1 (06-08-11)_Spain KPIs_1" xfId="51286" xr:uid="{00000000-0005-0000-0000-0000D8140000}"/>
    <cellStyle name="n_01- Synthèse Wanadoo PFA10_V&amp;M trajectoires V1 (06-08-11)_Telecoms - Operational KPIs" xfId="49599" xr:uid="{00000000-0005-0000-0000-0000D9140000}"/>
    <cellStyle name="n_01-Home" xfId="1745" xr:uid="{00000000-0005-0000-0000-0000DA140000}"/>
    <cellStyle name="n_01-Home_A&amp;ME KPIs" xfId="53064" xr:uid="{00000000-0005-0000-0000-0000DB140000}"/>
    <cellStyle name="n_01-Home_Enterprise" xfId="9498" xr:uid="{00000000-0005-0000-0000-0000DC140000}"/>
    <cellStyle name="n_01-Home_France financials" xfId="23419" xr:uid="{00000000-0005-0000-0000-0000DD140000}"/>
    <cellStyle name="n_01-Home_France financials_1" xfId="25088" xr:uid="{00000000-0005-0000-0000-0000DE140000}"/>
    <cellStyle name="n_01-Home_France KPIs" xfId="1746" xr:uid="{00000000-0005-0000-0000-0000DF140000}"/>
    <cellStyle name="n_01-Home_France KPIs 2" xfId="13778" xr:uid="{00000000-0005-0000-0000-0000E0140000}"/>
    <cellStyle name="n_01-Home_France KPIs_1" xfId="4633" xr:uid="{00000000-0005-0000-0000-0000E1140000}"/>
    <cellStyle name="n_01-Home_France KPIs_1 2" xfId="14049" xr:uid="{00000000-0005-0000-0000-0000E2140000}"/>
    <cellStyle name="n_01-Home_France KPIs_2" xfId="11874" xr:uid="{00000000-0005-0000-0000-0000E3140000}"/>
    <cellStyle name="n_01-Home_GetCA Groupe Seg 2012-Q4 Soc" xfId="55119" xr:uid="{00000000-0005-0000-0000-0000E4140000}"/>
    <cellStyle name="n_01-Home_Group - financial KPIs" xfId="21675" xr:uid="{00000000-0005-0000-0000-0000E5140000}"/>
    <cellStyle name="n_01-Home_Group - operational KPIs" xfId="2967" xr:uid="{00000000-0005-0000-0000-0000E6140000}"/>
    <cellStyle name="n_01-Home_Group - operational KPIs_1" xfId="10120" xr:uid="{00000000-0005-0000-0000-0000E7140000}"/>
    <cellStyle name="n_01-Home_Group - operational KPIs_1 2" xfId="17819" xr:uid="{00000000-0005-0000-0000-0000E8140000}"/>
    <cellStyle name="n_01-Home_Group - operational KPIs_2" xfId="19936" xr:uid="{00000000-0005-0000-0000-0000E9140000}"/>
    <cellStyle name="n_01-Home_IC&amp;SS" xfId="19828" xr:uid="{00000000-0005-0000-0000-0000EA140000}"/>
    <cellStyle name="n_01-Home_Orange - Market France KPIs" xfId="55118" xr:uid="{00000000-0005-0000-0000-0000EB140000}"/>
    <cellStyle name="n_01-Home_Poland KPIs" xfId="8218" xr:uid="{00000000-0005-0000-0000-0000EC140000}"/>
    <cellStyle name="n_01-Home_ROW" xfId="26758" xr:uid="{00000000-0005-0000-0000-0000ED140000}"/>
    <cellStyle name="n_01-Home_RoW KPIs" xfId="8930" xr:uid="{00000000-0005-0000-0000-0000EE140000}"/>
    <cellStyle name="n_01-Home_ROW_1" xfId="26759" xr:uid="{00000000-0005-0000-0000-0000EF140000}"/>
    <cellStyle name="n_01-Home_ROW_1_Group" xfId="26760" xr:uid="{00000000-0005-0000-0000-0000F0140000}"/>
    <cellStyle name="n_01-Home_ROW_1_ROW ARPU" xfId="26761" xr:uid="{00000000-0005-0000-0000-0000F1140000}"/>
    <cellStyle name="n_01-Home_ROW_Group" xfId="26762" xr:uid="{00000000-0005-0000-0000-0000F2140000}"/>
    <cellStyle name="n_01-Home_ROW_ROW ARPU" xfId="26763" xr:uid="{00000000-0005-0000-0000-0000F3140000}"/>
    <cellStyle name="n_01-Home_Spain ARPU + AUPU" xfId="26764" xr:uid="{00000000-0005-0000-0000-0000F4140000}"/>
    <cellStyle name="n_01-Home_Spain ARPU + AUPU_Group" xfId="26765" xr:uid="{00000000-0005-0000-0000-0000F5140000}"/>
    <cellStyle name="n_01-Home_Spain ARPU + AUPU_ROW ARPU" xfId="26766" xr:uid="{00000000-0005-0000-0000-0000F6140000}"/>
    <cellStyle name="n_01-Home_Spain KPIs" xfId="6451" xr:uid="{00000000-0005-0000-0000-0000F7140000}"/>
    <cellStyle name="n_01-Home_Spain KPIs 2" xfId="15817" xr:uid="{00000000-0005-0000-0000-0000F8140000}"/>
    <cellStyle name="n_01-Home_Spain KPIs_1" xfId="51287" xr:uid="{00000000-0005-0000-0000-0000F9140000}"/>
    <cellStyle name="n_01-Home_Telecoms - Operational KPIs" xfId="49600" xr:uid="{00000000-0005-0000-0000-0000FA140000}"/>
    <cellStyle name="n_01-Synthèse Home" xfId="1747" xr:uid="{00000000-0005-0000-0000-0000FB140000}"/>
    <cellStyle name="n_01-Synthèse Home_DATA KPI Personal" xfId="26767" xr:uid="{00000000-0005-0000-0000-0000FC140000}"/>
    <cellStyle name="n_01-Synthèse Home_EE_CoA_BS - mapped V4" xfId="26768" xr:uid="{00000000-0005-0000-0000-0000FD140000}"/>
    <cellStyle name="n_01-Synthèse Home_France financials" xfId="23420" xr:uid="{00000000-0005-0000-0000-0000FE140000}"/>
    <cellStyle name="n_01-Synthèse Home_France KPIs" xfId="1748" xr:uid="{00000000-0005-0000-0000-0000FF140000}"/>
    <cellStyle name="n_01-Synthèse Home_France KPIs 2" xfId="13780" xr:uid="{00000000-0005-0000-0000-000000150000}"/>
    <cellStyle name="n_01-Synthèse Home_France KPIs_1" xfId="4634" xr:uid="{00000000-0005-0000-0000-000001150000}"/>
    <cellStyle name="n_01-Synthèse Home_France KPIs_1 2" xfId="14050" xr:uid="{00000000-0005-0000-0000-000002150000}"/>
    <cellStyle name="n_01-Synthèse Home_France KPIs_2" xfId="11875" xr:uid="{00000000-0005-0000-0000-000003150000}"/>
    <cellStyle name="n_01-Synthèse Home_Group - financial KPIs" xfId="21676" xr:uid="{00000000-0005-0000-0000-000004150000}"/>
    <cellStyle name="n_01-Synthèse Home_Group - operational KPIs" xfId="10121" xr:uid="{00000000-0005-0000-0000-000005150000}"/>
    <cellStyle name="n_01-Synthèse Home_Group - operational KPIs 2" xfId="17820" xr:uid="{00000000-0005-0000-0000-000006150000}"/>
    <cellStyle name="n_01-Synthèse Home_Group - operational KPIs_1" xfId="19937" xr:uid="{00000000-0005-0000-0000-000007150000}"/>
    <cellStyle name="n_01-Synthèse Home_Reporting Valeur_Mobile_2010_10" xfId="26769" xr:uid="{00000000-0005-0000-0000-000008150000}"/>
    <cellStyle name="n_01-Synthèse Home_Reporting Valeur_Mobile_2010_10_Group" xfId="26770" xr:uid="{00000000-0005-0000-0000-000009150000}"/>
    <cellStyle name="n_01-Synthèse Home_Reporting Valeur_Mobile_2010_10_ROW" xfId="26771" xr:uid="{00000000-0005-0000-0000-00000A150000}"/>
    <cellStyle name="n_01-Synthèse Home_Reporting Valeur_Mobile_2010_10_ROW ARPU" xfId="26772" xr:uid="{00000000-0005-0000-0000-00000B150000}"/>
    <cellStyle name="n_01-Synthèse Home_ROW" xfId="26773" xr:uid="{00000000-0005-0000-0000-00000C150000}"/>
    <cellStyle name="n_01-Synthèse Home_ROW_1" xfId="26774" xr:uid="{00000000-0005-0000-0000-00000D150000}"/>
    <cellStyle name="n_01-Synthèse Home_ROW_1_Group" xfId="26775" xr:uid="{00000000-0005-0000-0000-00000E150000}"/>
    <cellStyle name="n_01-Synthèse Home_ROW_1_ROW ARPU" xfId="26776" xr:uid="{00000000-0005-0000-0000-00000F150000}"/>
    <cellStyle name="n_01-Synthèse Home_ROW_Group" xfId="26777" xr:uid="{00000000-0005-0000-0000-000010150000}"/>
    <cellStyle name="n_01-Synthèse Home_ROW_ROW ARPU" xfId="26778" xr:uid="{00000000-0005-0000-0000-000011150000}"/>
    <cellStyle name="n_01-Synthèse Home_Spain ARPU + AUPU" xfId="26779" xr:uid="{00000000-0005-0000-0000-000012150000}"/>
    <cellStyle name="n_01-Synthèse Home_Spain ARPU + AUPU_Group" xfId="26780" xr:uid="{00000000-0005-0000-0000-000013150000}"/>
    <cellStyle name="n_01-Synthèse Home_Spain ARPU + AUPU_ROW ARPU" xfId="26781" xr:uid="{00000000-0005-0000-0000-000014150000}"/>
    <cellStyle name="n_01-Synthèse Home_Spain KPIs" xfId="6452" xr:uid="{00000000-0005-0000-0000-000015150000}"/>
    <cellStyle name="n_01-Synthèse Home_Spain KPIs 2" xfId="15818" xr:uid="{00000000-0005-0000-0000-000016150000}"/>
    <cellStyle name="n_02 - Synthèse Wanadoo" xfId="1749" xr:uid="{00000000-0005-0000-0000-000017150000}"/>
    <cellStyle name="n_02 - Synthèse Wanadoo_01 Synthèse DM pour modèle" xfId="1750" xr:uid="{00000000-0005-0000-0000-000018150000}"/>
    <cellStyle name="n_02 - Synthèse Wanadoo_01 Synthèse DM pour modèle_France financials" xfId="23422" xr:uid="{00000000-0005-0000-0000-000019150000}"/>
    <cellStyle name="n_02 - Synthèse Wanadoo_01 Synthèse DM pour modèle_France KPIs" xfId="1751" xr:uid="{00000000-0005-0000-0000-00001A150000}"/>
    <cellStyle name="n_02 - Synthèse Wanadoo_01 Synthèse DM pour modèle_France KPIs 2" xfId="13783" xr:uid="{00000000-0005-0000-0000-00001B150000}"/>
    <cellStyle name="n_02 - Synthèse Wanadoo_01 Synthèse DM pour modèle_France KPIs_1" xfId="4636" xr:uid="{00000000-0005-0000-0000-00001C150000}"/>
    <cellStyle name="n_02 - Synthèse Wanadoo_01 Synthèse DM pour modèle_France KPIs_1 2" xfId="14052" xr:uid="{00000000-0005-0000-0000-00001D150000}"/>
    <cellStyle name="n_02 - Synthèse Wanadoo_01 Synthèse DM pour modèle_France KPIs_2" xfId="11877" xr:uid="{00000000-0005-0000-0000-00001E150000}"/>
    <cellStyle name="n_02 - Synthèse Wanadoo_01 Synthèse DM pour modèle_Group - financial KPIs" xfId="21678" xr:uid="{00000000-0005-0000-0000-00001F150000}"/>
    <cellStyle name="n_02 - Synthèse Wanadoo_01 Synthèse DM pour modèle_Group - operational KPIs" xfId="10123" xr:uid="{00000000-0005-0000-0000-000020150000}"/>
    <cellStyle name="n_02 - Synthèse Wanadoo_01 Synthèse DM pour modèle_Group - operational KPIs 2" xfId="17822" xr:uid="{00000000-0005-0000-0000-000021150000}"/>
    <cellStyle name="n_02 - Synthèse Wanadoo_01 Synthèse DM pour modèle_Group - operational KPIs_1" xfId="19939" xr:uid="{00000000-0005-0000-0000-000022150000}"/>
    <cellStyle name="n_02 - Synthèse Wanadoo_01 Synthèse DM pour modèle_ROW" xfId="26782" xr:uid="{00000000-0005-0000-0000-000023150000}"/>
    <cellStyle name="n_02 - Synthèse Wanadoo_01 Synthèse DM pour modèle_ROW_1" xfId="26783" xr:uid="{00000000-0005-0000-0000-000024150000}"/>
    <cellStyle name="n_02 - Synthèse Wanadoo_01 Synthèse DM pour modèle_ROW_1_Group" xfId="26784" xr:uid="{00000000-0005-0000-0000-000025150000}"/>
    <cellStyle name="n_02 - Synthèse Wanadoo_01 Synthèse DM pour modèle_ROW_1_ROW ARPU" xfId="26785" xr:uid="{00000000-0005-0000-0000-000026150000}"/>
    <cellStyle name="n_02 - Synthèse Wanadoo_01 Synthèse DM pour modèle_ROW_Group" xfId="26786" xr:uid="{00000000-0005-0000-0000-000027150000}"/>
    <cellStyle name="n_02 - Synthèse Wanadoo_01 Synthèse DM pour modèle_ROW_ROW ARPU" xfId="26787" xr:uid="{00000000-0005-0000-0000-000028150000}"/>
    <cellStyle name="n_02 - Synthèse Wanadoo_01 Synthèse DM pour modèle_Spain ARPU + AUPU" xfId="26788" xr:uid="{00000000-0005-0000-0000-000029150000}"/>
    <cellStyle name="n_02 - Synthèse Wanadoo_01 Synthèse DM pour modèle_Spain ARPU + AUPU_Group" xfId="26789" xr:uid="{00000000-0005-0000-0000-00002A150000}"/>
    <cellStyle name="n_02 - Synthèse Wanadoo_01 Synthèse DM pour modèle_Spain ARPU + AUPU_ROW ARPU" xfId="26790" xr:uid="{00000000-0005-0000-0000-00002B150000}"/>
    <cellStyle name="n_02 - Synthèse Wanadoo_01 Synthèse DM pour modèle_Spain KPIs" xfId="6454" xr:uid="{00000000-0005-0000-0000-00002C150000}"/>
    <cellStyle name="n_02 - Synthèse Wanadoo_01 Synthèse DM pour modèle_Spain KPIs 2" xfId="15820" xr:uid="{00000000-0005-0000-0000-00002D150000}"/>
    <cellStyle name="n_02 - Synthèse Wanadoo_0703 Préflashde L23 Analyse CA trafic 07-03 (07-04-03)" xfId="1752" xr:uid="{00000000-0005-0000-0000-00002E150000}"/>
    <cellStyle name="n_02 - Synthèse Wanadoo_0703 Préflashde L23 Analyse CA trafic 07-03 (07-04-03)_A&amp;ME KPIs" xfId="53066" xr:uid="{00000000-0005-0000-0000-00002F150000}"/>
    <cellStyle name="n_02 - Synthèse Wanadoo_0703 Préflashde L23 Analyse CA trafic 07-03 (07-04-03)_Enterprise" xfId="9500" xr:uid="{00000000-0005-0000-0000-000030150000}"/>
    <cellStyle name="n_02 - Synthèse Wanadoo_0703 Préflashde L23 Analyse CA trafic 07-03 (07-04-03)_France financials" xfId="23423" xr:uid="{00000000-0005-0000-0000-000031150000}"/>
    <cellStyle name="n_02 - Synthèse Wanadoo_0703 Préflashde L23 Analyse CA trafic 07-03 (07-04-03)_France financials_1" xfId="25090" xr:uid="{00000000-0005-0000-0000-000032150000}"/>
    <cellStyle name="n_02 - Synthèse Wanadoo_0703 Préflashde L23 Analyse CA trafic 07-03 (07-04-03)_France KPIs" xfId="1753" xr:uid="{00000000-0005-0000-0000-000033150000}"/>
    <cellStyle name="n_02 - Synthèse Wanadoo_0703 Préflashde L23 Analyse CA trafic 07-03 (07-04-03)_France KPIs 2" xfId="13785" xr:uid="{00000000-0005-0000-0000-000034150000}"/>
    <cellStyle name="n_02 - Synthèse Wanadoo_0703 Préflashde L23 Analyse CA trafic 07-03 (07-04-03)_France KPIs_1" xfId="4637" xr:uid="{00000000-0005-0000-0000-000035150000}"/>
    <cellStyle name="n_02 - Synthèse Wanadoo_0703 Préflashde L23 Analyse CA trafic 07-03 (07-04-03)_France KPIs_1 2" xfId="14053" xr:uid="{00000000-0005-0000-0000-000036150000}"/>
    <cellStyle name="n_02 - Synthèse Wanadoo_0703 Préflashde L23 Analyse CA trafic 07-03 (07-04-03)_France KPIs_2" xfId="11878" xr:uid="{00000000-0005-0000-0000-000037150000}"/>
    <cellStyle name="n_02 - Synthèse Wanadoo_0703 Préflashde L23 Analyse CA trafic 07-03 (07-04-03)_GetCA Groupe Seg 2012-Q4 Soc" xfId="55122" xr:uid="{00000000-0005-0000-0000-000038150000}"/>
    <cellStyle name="n_02 - Synthèse Wanadoo_0703 Préflashde L23 Analyse CA trafic 07-03 (07-04-03)_Group - financial KPIs" xfId="21679" xr:uid="{00000000-0005-0000-0000-000039150000}"/>
    <cellStyle name="n_02 - Synthèse Wanadoo_0703 Préflashde L23 Analyse CA trafic 07-03 (07-04-03)_Group - operational KPIs" xfId="2969" xr:uid="{00000000-0005-0000-0000-00003A150000}"/>
    <cellStyle name="n_02 - Synthèse Wanadoo_0703 Préflashde L23 Analyse CA trafic 07-03 (07-04-03)_Group - operational KPIs_1" xfId="10124" xr:uid="{00000000-0005-0000-0000-00003B150000}"/>
    <cellStyle name="n_02 - Synthèse Wanadoo_0703 Préflashde L23 Analyse CA trafic 07-03 (07-04-03)_Group - operational KPIs_1 2" xfId="17823" xr:uid="{00000000-0005-0000-0000-00003C150000}"/>
    <cellStyle name="n_02 - Synthèse Wanadoo_0703 Préflashde L23 Analyse CA trafic 07-03 (07-04-03)_Group - operational KPIs_2" xfId="19940" xr:uid="{00000000-0005-0000-0000-00003D150000}"/>
    <cellStyle name="n_02 - Synthèse Wanadoo_0703 Préflashde L23 Analyse CA trafic 07-03 (07-04-03)_IC&amp;SS" xfId="19631" xr:uid="{00000000-0005-0000-0000-00003E150000}"/>
    <cellStyle name="n_02 - Synthèse Wanadoo_0703 Préflashde L23 Analyse CA trafic 07-03 (07-04-03)_Orange - Market France KPIs" xfId="55121" xr:uid="{00000000-0005-0000-0000-00003F150000}"/>
    <cellStyle name="n_02 - Synthèse Wanadoo_0703 Préflashde L23 Analyse CA trafic 07-03 (07-04-03)_Poland KPIs" xfId="8220" xr:uid="{00000000-0005-0000-0000-000040150000}"/>
    <cellStyle name="n_02 - Synthèse Wanadoo_0703 Préflashde L23 Analyse CA trafic 07-03 (07-04-03)_ROW" xfId="26791" xr:uid="{00000000-0005-0000-0000-000041150000}"/>
    <cellStyle name="n_02 - Synthèse Wanadoo_0703 Préflashde L23 Analyse CA trafic 07-03 (07-04-03)_RoW KPIs" xfId="8932" xr:uid="{00000000-0005-0000-0000-000042150000}"/>
    <cellStyle name="n_02 - Synthèse Wanadoo_0703 Préflashde L23 Analyse CA trafic 07-03 (07-04-03)_ROW_1" xfId="26792" xr:uid="{00000000-0005-0000-0000-000043150000}"/>
    <cellStyle name="n_02 - Synthèse Wanadoo_0703 Préflashde L23 Analyse CA trafic 07-03 (07-04-03)_ROW_1_Group" xfId="26793" xr:uid="{00000000-0005-0000-0000-000044150000}"/>
    <cellStyle name="n_02 - Synthèse Wanadoo_0703 Préflashde L23 Analyse CA trafic 07-03 (07-04-03)_ROW_1_ROW ARPU" xfId="26794" xr:uid="{00000000-0005-0000-0000-000045150000}"/>
    <cellStyle name="n_02 - Synthèse Wanadoo_0703 Préflashde L23 Analyse CA trafic 07-03 (07-04-03)_ROW_Group" xfId="26795" xr:uid="{00000000-0005-0000-0000-000046150000}"/>
    <cellStyle name="n_02 - Synthèse Wanadoo_0703 Préflashde L23 Analyse CA trafic 07-03 (07-04-03)_ROW_ROW ARPU" xfId="26796" xr:uid="{00000000-0005-0000-0000-000047150000}"/>
    <cellStyle name="n_02 - Synthèse Wanadoo_0703 Préflashde L23 Analyse CA trafic 07-03 (07-04-03)_Spain ARPU + AUPU" xfId="26797" xr:uid="{00000000-0005-0000-0000-000048150000}"/>
    <cellStyle name="n_02 - Synthèse Wanadoo_0703 Préflashde L23 Analyse CA trafic 07-03 (07-04-03)_Spain ARPU + AUPU_Group" xfId="26798" xr:uid="{00000000-0005-0000-0000-000049150000}"/>
    <cellStyle name="n_02 - Synthèse Wanadoo_0703 Préflashde L23 Analyse CA trafic 07-03 (07-04-03)_Spain ARPU + AUPU_ROW ARPU" xfId="26799" xr:uid="{00000000-0005-0000-0000-00004A150000}"/>
    <cellStyle name="n_02 - Synthèse Wanadoo_0703 Préflashde L23 Analyse CA trafic 07-03 (07-04-03)_Spain KPIs" xfId="6455" xr:uid="{00000000-0005-0000-0000-00004B150000}"/>
    <cellStyle name="n_02 - Synthèse Wanadoo_0703 Préflashde L23 Analyse CA trafic 07-03 (07-04-03)_Spain KPIs 2" xfId="15821" xr:uid="{00000000-0005-0000-0000-00004C150000}"/>
    <cellStyle name="n_02 - Synthèse Wanadoo_0703 Préflashde L23 Analyse CA trafic 07-03 (07-04-03)_Spain KPIs_1" xfId="51289" xr:uid="{00000000-0005-0000-0000-00004D150000}"/>
    <cellStyle name="n_02 - Synthèse Wanadoo_0703 Préflashde L23 Analyse CA trafic 07-03 (07-04-03)_Telecoms - Operational KPIs" xfId="49602" xr:uid="{00000000-0005-0000-0000-00004E150000}"/>
    <cellStyle name="n_02 - Synthèse Wanadoo_A&amp;ME KPIs" xfId="53065" xr:uid="{00000000-0005-0000-0000-00004F150000}"/>
    <cellStyle name="n_02 - Synthèse Wanadoo_Base Forfaits 06-07" xfId="1754" xr:uid="{00000000-0005-0000-0000-000050150000}"/>
    <cellStyle name="n_02 - Synthèse Wanadoo_Base Forfaits 06-07_A&amp;ME KPIs" xfId="53067" xr:uid="{00000000-0005-0000-0000-000051150000}"/>
    <cellStyle name="n_02 - Synthèse Wanadoo_Base Forfaits 06-07_Enterprise" xfId="9501" xr:uid="{00000000-0005-0000-0000-000052150000}"/>
    <cellStyle name="n_02 - Synthèse Wanadoo_Base Forfaits 06-07_France financials" xfId="23424" xr:uid="{00000000-0005-0000-0000-000053150000}"/>
    <cellStyle name="n_02 - Synthèse Wanadoo_Base Forfaits 06-07_France financials_1" xfId="25091" xr:uid="{00000000-0005-0000-0000-000054150000}"/>
    <cellStyle name="n_02 - Synthèse Wanadoo_Base Forfaits 06-07_France KPIs" xfId="1755" xr:uid="{00000000-0005-0000-0000-000055150000}"/>
    <cellStyle name="n_02 - Synthèse Wanadoo_Base Forfaits 06-07_France KPIs 2" xfId="13787" xr:uid="{00000000-0005-0000-0000-000056150000}"/>
    <cellStyle name="n_02 - Synthèse Wanadoo_Base Forfaits 06-07_France KPIs_1" xfId="4638" xr:uid="{00000000-0005-0000-0000-000057150000}"/>
    <cellStyle name="n_02 - Synthèse Wanadoo_Base Forfaits 06-07_France KPIs_1 2" xfId="14054" xr:uid="{00000000-0005-0000-0000-000058150000}"/>
    <cellStyle name="n_02 - Synthèse Wanadoo_Base Forfaits 06-07_France KPIs_2" xfId="11879" xr:uid="{00000000-0005-0000-0000-000059150000}"/>
    <cellStyle name="n_02 - Synthèse Wanadoo_Base Forfaits 06-07_GetCA Groupe Seg 2012-Q4 Soc" xfId="55124" xr:uid="{00000000-0005-0000-0000-00005A150000}"/>
    <cellStyle name="n_02 - Synthèse Wanadoo_Base Forfaits 06-07_Group - financial KPIs" xfId="21680" xr:uid="{00000000-0005-0000-0000-00005B150000}"/>
    <cellStyle name="n_02 - Synthèse Wanadoo_Base Forfaits 06-07_Group - operational KPIs" xfId="2970" xr:uid="{00000000-0005-0000-0000-00005C150000}"/>
    <cellStyle name="n_02 - Synthèse Wanadoo_Base Forfaits 06-07_Group - operational KPIs_1" xfId="10125" xr:uid="{00000000-0005-0000-0000-00005D150000}"/>
    <cellStyle name="n_02 - Synthèse Wanadoo_Base Forfaits 06-07_Group - operational KPIs_1 2" xfId="17824" xr:uid="{00000000-0005-0000-0000-00005E150000}"/>
    <cellStyle name="n_02 - Synthèse Wanadoo_Base Forfaits 06-07_Group - operational KPIs_2" xfId="19941" xr:uid="{00000000-0005-0000-0000-00005F150000}"/>
    <cellStyle name="n_02 - Synthèse Wanadoo_Base Forfaits 06-07_IC&amp;SS" xfId="19831" xr:uid="{00000000-0005-0000-0000-000060150000}"/>
    <cellStyle name="n_02 - Synthèse Wanadoo_Base Forfaits 06-07_Orange - Market France KPIs" xfId="55123" xr:uid="{00000000-0005-0000-0000-000061150000}"/>
    <cellStyle name="n_02 - Synthèse Wanadoo_Base Forfaits 06-07_Poland KPIs" xfId="8221" xr:uid="{00000000-0005-0000-0000-000062150000}"/>
    <cellStyle name="n_02 - Synthèse Wanadoo_Base Forfaits 06-07_ROW" xfId="26800" xr:uid="{00000000-0005-0000-0000-000063150000}"/>
    <cellStyle name="n_02 - Synthèse Wanadoo_Base Forfaits 06-07_RoW KPIs" xfId="8933" xr:uid="{00000000-0005-0000-0000-000064150000}"/>
    <cellStyle name="n_02 - Synthèse Wanadoo_Base Forfaits 06-07_ROW_1" xfId="26801" xr:uid="{00000000-0005-0000-0000-000065150000}"/>
    <cellStyle name="n_02 - Synthèse Wanadoo_Base Forfaits 06-07_ROW_1_Group" xfId="26802" xr:uid="{00000000-0005-0000-0000-000066150000}"/>
    <cellStyle name="n_02 - Synthèse Wanadoo_Base Forfaits 06-07_ROW_1_ROW ARPU" xfId="26803" xr:uid="{00000000-0005-0000-0000-000067150000}"/>
    <cellStyle name="n_02 - Synthèse Wanadoo_Base Forfaits 06-07_ROW_Group" xfId="26804" xr:uid="{00000000-0005-0000-0000-000068150000}"/>
    <cellStyle name="n_02 - Synthèse Wanadoo_Base Forfaits 06-07_ROW_ROW ARPU" xfId="26805" xr:uid="{00000000-0005-0000-0000-000069150000}"/>
    <cellStyle name="n_02 - Synthèse Wanadoo_Base Forfaits 06-07_Spain ARPU + AUPU" xfId="26806" xr:uid="{00000000-0005-0000-0000-00006A150000}"/>
    <cellStyle name="n_02 - Synthèse Wanadoo_Base Forfaits 06-07_Spain ARPU + AUPU_Group" xfId="26807" xr:uid="{00000000-0005-0000-0000-00006B150000}"/>
    <cellStyle name="n_02 - Synthèse Wanadoo_Base Forfaits 06-07_Spain ARPU + AUPU_ROW ARPU" xfId="26808" xr:uid="{00000000-0005-0000-0000-00006C150000}"/>
    <cellStyle name="n_02 - Synthèse Wanadoo_Base Forfaits 06-07_Spain KPIs" xfId="6456" xr:uid="{00000000-0005-0000-0000-00006D150000}"/>
    <cellStyle name="n_02 - Synthèse Wanadoo_Base Forfaits 06-07_Spain KPIs 2" xfId="15822" xr:uid="{00000000-0005-0000-0000-00006E150000}"/>
    <cellStyle name="n_02 - Synthèse Wanadoo_Base Forfaits 06-07_Spain KPIs_1" xfId="51290" xr:uid="{00000000-0005-0000-0000-00006F150000}"/>
    <cellStyle name="n_02 - Synthèse Wanadoo_Base Forfaits 06-07_Telecoms - Operational KPIs" xfId="49603" xr:uid="{00000000-0005-0000-0000-000070150000}"/>
    <cellStyle name="n_02 - Synthèse Wanadoo_CA BAC SCR-VM 06-07 (31-07-06)" xfId="1756" xr:uid="{00000000-0005-0000-0000-000071150000}"/>
    <cellStyle name="n_02 - Synthèse Wanadoo_CA BAC SCR-VM 06-07 (31-07-06)_A&amp;ME KPIs" xfId="53068" xr:uid="{00000000-0005-0000-0000-000072150000}"/>
    <cellStyle name="n_02 - Synthèse Wanadoo_CA BAC SCR-VM 06-07 (31-07-06)_Enterprise" xfId="9502" xr:uid="{00000000-0005-0000-0000-000073150000}"/>
    <cellStyle name="n_02 - Synthèse Wanadoo_CA BAC SCR-VM 06-07 (31-07-06)_France financials" xfId="23425" xr:uid="{00000000-0005-0000-0000-000074150000}"/>
    <cellStyle name="n_02 - Synthèse Wanadoo_CA BAC SCR-VM 06-07 (31-07-06)_France financials_1" xfId="25092" xr:uid="{00000000-0005-0000-0000-000075150000}"/>
    <cellStyle name="n_02 - Synthèse Wanadoo_CA BAC SCR-VM 06-07 (31-07-06)_France KPIs" xfId="1757" xr:uid="{00000000-0005-0000-0000-000076150000}"/>
    <cellStyle name="n_02 - Synthèse Wanadoo_CA BAC SCR-VM 06-07 (31-07-06)_France KPIs 2" xfId="13789" xr:uid="{00000000-0005-0000-0000-000077150000}"/>
    <cellStyle name="n_02 - Synthèse Wanadoo_CA BAC SCR-VM 06-07 (31-07-06)_France KPIs_1" xfId="4639" xr:uid="{00000000-0005-0000-0000-000078150000}"/>
    <cellStyle name="n_02 - Synthèse Wanadoo_CA BAC SCR-VM 06-07 (31-07-06)_France KPIs_1 2" xfId="14055" xr:uid="{00000000-0005-0000-0000-000079150000}"/>
    <cellStyle name="n_02 - Synthèse Wanadoo_CA BAC SCR-VM 06-07 (31-07-06)_France KPIs_2" xfId="11880" xr:uid="{00000000-0005-0000-0000-00007A150000}"/>
    <cellStyle name="n_02 - Synthèse Wanadoo_CA BAC SCR-VM 06-07 (31-07-06)_GetCA Groupe Seg 2012-Q4 Soc" xfId="55126" xr:uid="{00000000-0005-0000-0000-00007B150000}"/>
    <cellStyle name="n_02 - Synthèse Wanadoo_CA BAC SCR-VM 06-07 (31-07-06)_Group - financial KPIs" xfId="21681" xr:uid="{00000000-0005-0000-0000-00007C150000}"/>
    <cellStyle name="n_02 - Synthèse Wanadoo_CA BAC SCR-VM 06-07 (31-07-06)_Group - operational KPIs" xfId="2971" xr:uid="{00000000-0005-0000-0000-00007D150000}"/>
    <cellStyle name="n_02 - Synthèse Wanadoo_CA BAC SCR-VM 06-07 (31-07-06)_Group - operational KPIs_1" xfId="10126" xr:uid="{00000000-0005-0000-0000-00007E150000}"/>
    <cellStyle name="n_02 - Synthèse Wanadoo_CA BAC SCR-VM 06-07 (31-07-06)_Group - operational KPIs_1 2" xfId="17825" xr:uid="{00000000-0005-0000-0000-00007F150000}"/>
    <cellStyle name="n_02 - Synthèse Wanadoo_CA BAC SCR-VM 06-07 (31-07-06)_Group - operational KPIs_2" xfId="19942" xr:uid="{00000000-0005-0000-0000-000080150000}"/>
    <cellStyle name="n_02 - Synthèse Wanadoo_CA BAC SCR-VM 06-07 (31-07-06)_IC&amp;SS" xfId="13538" xr:uid="{00000000-0005-0000-0000-000081150000}"/>
    <cellStyle name="n_02 - Synthèse Wanadoo_CA BAC SCR-VM 06-07 (31-07-06)_Orange - Market France KPIs" xfId="55125" xr:uid="{00000000-0005-0000-0000-000082150000}"/>
    <cellStyle name="n_02 - Synthèse Wanadoo_CA BAC SCR-VM 06-07 (31-07-06)_Poland KPIs" xfId="8222" xr:uid="{00000000-0005-0000-0000-000083150000}"/>
    <cellStyle name="n_02 - Synthèse Wanadoo_CA BAC SCR-VM 06-07 (31-07-06)_ROW" xfId="26809" xr:uid="{00000000-0005-0000-0000-000084150000}"/>
    <cellStyle name="n_02 - Synthèse Wanadoo_CA BAC SCR-VM 06-07 (31-07-06)_RoW KPIs" xfId="8934" xr:uid="{00000000-0005-0000-0000-000085150000}"/>
    <cellStyle name="n_02 - Synthèse Wanadoo_CA BAC SCR-VM 06-07 (31-07-06)_ROW_1" xfId="26810" xr:uid="{00000000-0005-0000-0000-000086150000}"/>
    <cellStyle name="n_02 - Synthèse Wanadoo_CA BAC SCR-VM 06-07 (31-07-06)_ROW_1_Group" xfId="26811" xr:uid="{00000000-0005-0000-0000-000087150000}"/>
    <cellStyle name="n_02 - Synthèse Wanadoo_CA BAC SCR-VM 06-07 (31-07-06)_ROW_1_ROW ARPU" xfId="26812" xr:uid="{00000000-0005-0000-0000-000088150000}"/>
    <cellStyle name="n_02 - Synthèse Wanadoo_CA BAC SCR-VM 06-07 (31-07-06)_ROW_Group" xfId="26813" xr:uid="{00000000-0005-0000-0000-000089150000}"/>
    <cellStyle name="n_02 - Synthèse Wanadoo_CA BAC SCR-VM 06-07 (31-07-06)_ROW_ROW ARPU" xfId="26814" xr:uid="{00000000-0005-0000-0000-00008A150000}"/>
    <cellStyle name="n_02 - Synthèse Wanadoo_CA BAC SCR-VM 06-07 (31-07-06)_Spain ARPU + AUPU" xfId="26815" xr:uid="{00000000-0005-0000-0000-00008B150000}"/>
    <cellStyle name="n_02 - Synthèse Wanadoo_CA BAC SCR-VM 06-07 (31-07-06)_Spain ARPU + AUPU_Group" xfId="26816" xr:uid="{00000000-0005-0000-0000-00008C150000}"/>
    <cellStyle name="n_02 - Synthèse Wanadoo_CA BAC SCR-VM 06-07 (31-07-06)_Spain ARPU + AUPU_ROW ARPU" xfId="26817" xr:uid="{00000000-0005-0000-0000-00008D150000}"/>
    <cellStyle name="n_02 - Synthèse Wanadoo_CA BAC SCR-VM 06-07 (31-07-06)_Spain KPIs" xfId="6457" xr:uid="{00000000-0005-0000-0000-00008E150000}"/>
    <cellStyle name="n_02 - Synthèse Wanadoo_CA BAC SCR-VM 06-07 (31-07-06)_Spain KPIs 2" xfId="15823" xr:uid="{00000000-0005-0000-0000-00008F150000}"/>
    <cellStyle name="n_02 - Synthèse Wanadoo_CA BAC SCR-VM 06-07 (31-07-06)_Spain KPIs_1" xfId="51291" xr:uid="{00000000-0005-0000-0000-000090150000}"/>
    <cellStyle name="n_02 - Synthèse Wanadoo_CA BAC SCR-VM 06-07 (31-07-06)_Telecoms - Operational KPIs" xfId="49604" xr:uid="{00000000-0005-0000-0000-000091150000}"/>
    <cellStyle name="n_02 - Synthèse Wanadoo_CA forfaits 0607 (06-08-14)" xfId="1758" xr:uid="{00000000-0005-0000-0000-000092150000}"/>
    <cellStyle name="n_02 - Synthèse Wanadoo_CA forfaits 0607 (06-08-14)_France financials" xfId="23426" xr:uid="{00000000-0005-0000-0000-000093150000}"/>
    <cellStyle name="n_02 - Synthèse Wanadoo_CA forfaits 0607 (06-08-14)_France KPIs" xfId="1759" xr:uid="{00000000-0005-0000-0000-000094150000}"/>
    <cellStyle name="n_02 - Synthèse Wanadoo_CA forfaits 0607 (06-08-14)_France KPIs 2" xfId="13791" xr:uid="{00000000-0005-0000-0000-000095150000}"/>
    <cellStyle name="n_02 - Synthèse Wanadoo_CA forfaits 0607 (06-08-14)_France KPIs_1" xfId="4640" xr:uid="{00000000-0005-0000-0000-000096150000}"/>
    <cellStyle name="n_02 - Synthèse Wanadoo_CA forfaits 0607 (06-08-14)_France KPIs_1 2" xfId="14056" xr:uid="{00000000-0005-0000-0000-000097150000}"/>
    <cellStyle name="n_02 - Synthèse Wanadoo_CA forfaits 0607 (06-08-14)_France KPIs_2" xfId="11881" xr:uid="{00000000-0005-0000-0000-000098150000}"/>
    <cellStyle name="n_02 - Synthèse Wanadoo_CA forfaits 0607 (06-08-14)_Group - financial KPIs" xfId="21682" xr:uid="{00000000-0005-0000-0000-000099150000}"/>
    <cellStyle name="n_02 - Synthèse Wanadoo_CA forfaits 0607 (06-08-14)_Group - operational KPIs" xfId="10127" xr:uid="{00000000-0005-0000-0000-00009A150000}"/>
    <cellStyle name="n_02 - Synthèse Wanadoo_CA forfaits 0607 (06-08-14)_Group - operational KPIs 2" xfId="17826" xr:uid="{00000000-0005-0000-0000-00009B150000}"/>
    <cellStyle name="n_02 - Synthèse Wanadoo_CA forfaits 0607 (06-08-14)_Group - operational KPIs_1" xfId="19943" xr:uid="{00000000-0005-0000-0000-00009C150000}"/>
    <cellStyle name="n_02 - Synthèse Wanadoo_CA forfaits 0607 (06-08-14)_ROW" xfId="26818" xr:uid="{00000000-0005-0000-0000-00009D150000}"/>
    <cellStyle name="n_02 - Synthèse Wanadoo_CA forfaits 0607 (06-08-14)_ROW_1" xfId="26819" xr:uid="{00000000-0005-0000-0000-00009E150000}"/>
    <cellStyle name="n_02 - Synthèse Wanadoo_CA forfaits 0607 (06-08-14)_ROW_1_Group" xfId="26820" xr:uid="{00000000-0005-0000-0000-00009F150000}"/>
    <cellStyle name="n_02 - Synthèse Wanadoo_CA forfaits 0607 (06-08-14)_ROW_1_ROW ARPU" xfId="26821" xr:uid="{00000000-0005-0000-0000-0000A0150000}"/>
    <cellStyle name="n_02 - Synthèse Wanadoo_CA forfaits 0607 (06-08-14)_ROW_Group" xfId="26822" xr:uid="{00000000-0005-0000-0000-0000A1150000}"/>
    <cellStyle name="n_02 - Synthèse Wanadoo_CA forfaits 0607 (06-08-14)_ROW_ROW ARPU" xfId="26823" xr:uid="{00000000-0005-0000-0000-0000A2150000}"/>
    <cellStyle name="n_02 - Synthèse Wanadoo_CA forfaits 0607 (06-08-14)_Spain ARPU + AUPU" xfId="26824" xr:uid="{00000000-0005-0000-0000-0000A3150000}"/>
    <cellStyle name="n_02 - Synthèse Wanadoo_CA forfaits 0607 (06-08-14)_Spain ARPU + AUPU_Group" xfId="26825" xr:uid="{00000000-0005-0000-0000-0000A4150000}"/>
    <cellStyle name="n_02 - Synthèse Wanadoo_CA forfaits 0607 (06-08-14)_Spain ARPU + AUPU_ROW ARPU" xfId="26826" xr:uid="{00000000-0005-0000-0000-0000A5150000}"/>
    <cellStyle name="n_02 - Synthèse Wanadoo_CA forfaits 0607 (06-08-14)_Spain KPIs" xfId="6458" xr:uid="{00000000-0005-0000-0000-0000A6150000}"/>
    <cellStyle name="n_02 - Synthèse Wanadoo_CA forfaits 0607 (06-08-14)_Spain KPIs 2" xfId="15824" xr:uid="{00000000-0005-0000-0000-0000A7150000}"/>
    <cellStyle name="n_02 - Synthèse Wanadoo_Classeur2" xfId="1760" xr:uid="{00000000-0005-0000-0000-0000A8150000}"/>
    <cellStyle name="n_02 - Synthèse Wanadoo_Classeur2_France financials" xfId="23427" xr:uid="{00000000-0005-0000-0000-0000A9150000}"/>
    <cellStyle name="n_02 - Synthèse Wanadoo_Classeur2_France KPIs" xfId="1761" xr:uid="{00000000-0005-0000-0000-0000AA150000}"/>
    <cellStyle name="n_02 - Synthèse Wanadoo_Classeur2_France KPIs 2" xfId="13793" xr:uid="{00000000-0005-0000-0000-0000AB150000}"/>
    <cellStyle name="n_02 - Synthèse Wanadoo_Classeur2_France KPIs_1" xfId="4641" xr:uid="{00000000-0005-0000-0000-0000AC150000}"/>
    <cellStyle name="n_02 - Synthèse Wanadoo_Classeur2_France KPIs_1 2" xfId="14057" xr:uid="{00000000-0005-0000-0000-0000AD150000}"/>
    <cellStyle name="n_02 - Synthèse Wanadoo_Classeur2_France KPIs_2" xfId="11882" xr:uid="{00000000-0005-0000-0000-0000AE150000}"/>
    <cellStyle name="n_02 - Synthèse Wanadoo_Classeur2_Group - financial KPIs" xfId="21683" xr:uid="{00000000-0005-0000-0000-0000AF150000}"/>
    <cellStyle name="n_02 - Synthèse Wanadoo_Classeur2_Group - operational KPIs" xfId="10128" xr:uid="{00000000-0005-0000-0000-0000B0150000}"/>
    <cellStyle name="n_02 - Synthèse Wanadoo_Classeur2_Group - operational KPIs 2" xfId="17827" xr:uid="{00000000-0005-0000-0000-0000B1150000}"/>
    <cellStyle name="n_02 - Synthèse Wanadoo_Classeur2_Group - operational KPIs_1" xfId="19944" xr:uid="{00000000-0005-0000-0000-0000B2150000}"/>
    <cellStyle name="n_02 - Synthèse Wanadoo_Classeur2_ROW" xfId="26827" xr:uid="{00000000-0005-0000-0000-0000B3150000}"/>
    <cellStyle name="n_02 - Synthèse Wanadoo_Classeur2_ROW_1" xfId="26828" xr:uid="{00000000-0005-0000-0000-0000B4150000}"/>
    <cellStyle name="n_02 - Synthèse Wanadoo_Classeur2_ROW_1_Group" xfId="26829" xr:uid="{00000000-0005-0000-0000-0000B5150000}"/>
    <cellStyle name="n_02 - Synthèse Wanadoo_Classeur2_ROW_1_ROW ARPU" xfId="26830" xr:uid="{00000000-0005-0000-0000-0000B6150000}"/>
    <cellStyle name="n_02 - Synthèse Wanadoo_Classeur2_ROW_Group" xfId="26831" xr:uid="{00000000-0005-0000-0000-0000B7150000}"/>
    <cellStyle name="n_02 - Synthèse Wanadoo_Classeur2_ROW_ROW ARPU" xfId="26832" xr:uid="{00000000-0005-0000-0000-0000B8150000}"/>
    <cellStyle name="n_02 - Synthèse Wanadoo_Classeur2_Spain ARPU + AUPU" xfId="26833" xr:uid="{00000000-0005-0000-0000-0000B9150000}"/>
    <cellStyle name="n_02 - Synthèse Wanadoo_Classeur2_Spain ARPU + AUPU_Group" xfId="26834" xr:uid="{00000000-0005-0000-0000-0000BA150000}"/>
    <cellStyle name="n_02 - Synthèse Wanadoo_Classeur2_Spain ARPU + AUPU_ROW ARPU" xfId="26835" xr:uid="{00000000-0005-0000-0000-0000BB150000}"/>
    <cellStyle name="n_02 - Synthèse Wanadoo_Classeur2_Spain KPIs" xfId="6459" xr:uid="{00000000-0005-0000-0000-0000BC150000}"/>
    <cellStyle name="n_02 - Synthèse Wanadoo_Classeur2_Spain KPIs 2" xfId="15825" xr:uid="{00000000-0005-0000-0000-0000BD150000}"/>
    <cellStyle name="n_02 - Synthèse Wanadoo_Classeur5" xfId="1762" xr:uid="{00000000-0005-0000-0000-0000BE150000}"/>
    <cellStyle name="n_02 - Synthèse Wanadoo_Classeur5_A&amp;ME KPIs" xfId="53069" xr:uid="{00000000-0005-0000-0000-0000BF150000}"/>
    <cellStyle name="n_02 - Synthèse Wanadoo_Classeur5_Enterprise" xfId="9503" xr:uid="{00000000-0005-0000-0000-0000C0150000}"/>
    <cellStyle name="n_02 - Synthèse Wanadoo_Classeur5_France financials" xfId="23428" xr:uid="{00000000-0005-0000-0000-0000C1150000}"/>
    <cellStyle name="n_02 - Synthèse Wanadoo_Classeur5_France financials_1" xfId="25093" xr:uid="{00000000-0005-0000-0000-0000C2150000}"/>
    <cellStyle name="n_02 - Synthèse Wanadoo_Classeur5_France KPIs" xfId="1763" xr:uid="{00000000-0005-0000-0000-0000C3150000}"/>
    <cellStyle name="n_02 - Synthèse Wanadoo_Classeur5_France KPIs 2" xfId="13795" xr:uid="{00000000-0005-0000-0000-0000C4150000}"/>
    <cellStyle name="n_02 - Synthèse Wanadoo_Classeur5_France KPIs_1" xfId="4642" xr:uid="{00000000-0005-0000-0000-0000C5150000}"/>
    <cellStyle name="n_02 - Synthèse Wanadoo_Classeur5_France KPIs_1 2" xfId="14058" xr:uid="{00000000-0005-0000-0000-0000C6150000}"/>
    <cellStyle name="n_02 - Synthèse Wanadoo_Classeur5_France KPIs_2" xfId="11883" xr:uid="{00000000-0005-0000-0000-0000C7150000}"/>
    <cellStyle name="n_02 - Synthèse Wanadoo_Classeur5_GetCA Groupe Seg 2012-Q4 Soc" xfId="55128" xr:uid="{00000000-0005-0000-0000-0000C8150000}"/>
    <cellStyle name="n_02 - Synthèse Wanadoo_Classeur5_Group - financial KPIs" xfId="21684" xr:uid="{00000000-0005-0000-0000-0000C9150000}"/>
    <cellStyle name="n_02 - Synthèse Wanadoo_Classeur5_Group - operational KPIs" xfId="2972" xr:uid="{00000000-0005-0000-0000-0000CA150000}"/>
    <cellStyle name="n_02 - Synthèse Wanadoo_Classeur5_Group - operational KPIs_1" xfId="10129" xr:uid="{00000000-0005-0000-0000-0000CB150000}"/>
    <cellStyle name="n_02 - Synthèse Wanadoo_Classeur5_Group - operational KPIs_1 2" xfId="17828" xr:uid="{00000000-0005-0000-0000-0000CC150000}"/>
    <cellStyle name="n_02 - Synthèse Wanadoo_Classeur5_Group - operational KPIs_2" xfId="19945" xr:uid="{00000000-0005-0000-0000-0000CD150000}"/>
    <cellStyle name="n_02 - Synthèse Wanadoo_Classeur5_IC&amp;SS" xfId="13871" xr:uid="{00000000-0005-0000-0000-0000CE150000}"/>
    <cellStyle name="n_02 - Synthèse Wanadoo_Classeur5_Orange - Market France KPIs" xfId="55127" xr:uid="{00000000-0005-0000-0000-0000CF150000}"/>
    <cellStyle name="n_02 - Synthèse Wanadoo_Classeur5_Poland KPIs" xfId="8223" xr:uid="{00000000-0005-0000-0000-0000D0150000}"/>
    <cellStyle name="n_02 - Synthèse Wanadoo_Classeur5_ROW" xfId="26836" xr:uid="{00000000-0005-0000-0000-0000D1150000}"/>
    <cellStyle name="n_02 - Synthèse Wanadoo_Classeur5_RoW KPIs" xfId="8935" xr:uid="{00000000-0005-0000-0000-0000D2150000}"/>
    <cellStyle name="n_02 - Synthèse Wanadoo_Classeur5_ROW_1" xfId="26837" xr:uid="{00000000-0005-0000-0000-0000D3150000}"/>
    <cellStyle name="n_02 - Synthèse Wanadoo_Classeur5_ROW_1_Group" xfId="26838" xr:uid="{00000000-0005-0000-0000-0000D4150000}"/>
    <cellStyle name="n_02 - Synthèse Wanadoo_Classeur5_ROW_1_ROW ARPU" xfId="26839" xr:uid="{00000000-0005-0000-0000-0000D5150000}"/>
    <cellStyle name="n_02 - Synthèse Wanadoo_Classeur5_ROW_Group" xfId="26840" xr:uid="{00000000-0005-0000-0000-0000D6150000}"/>
    <cellStyle name="n_02 - Synthèse Wanadoo_Classeur5_ROW_ROW ARPU" xfId="26841" xr:uid="{00000000-0005-0000-0000-0000D7150000}"/>
    <cellStyle name="n_02 - Synthèse Wanadoo_Classeur5_Spain ARPU + AUPU" xfId="26842" xr:uid="{00000000-0005-0000-0000-0000D8150000}"/>
    <cellStyle name="n_02 - Synthèse Wanadoo_Classeur5_Spain ARPU + AUPU_Group" xfId="26843" xr:uid="{00000000-0005-0000-0000-0000D9150000}"/>
    <cellStyle name="n_02 - Synthèse Wanadoo_Classeur5_Spain ARPU + AUPU_ROW ARPU" xfId="26844" xr:uid="{00000000-0005-0000-0000-0000DA150000}"/>
    <cellStyle name="n_02 - Synthèse Wanadoo_Classeur5_Spain KPIs" xfId="6460" xr:uid="{00000000-0005-0000-0000-0000DB150000}"/>
    <cellStyle name="n_02 - Synthèse Wanadoo_Classeur5_Spain KPIs 2" xfId="15826" xr:uid="{00000000-0005-0000-0000-0000DC150000}"/>
    <cellStyle name="n_02 - Synthèse Wanadoo_Classeur5_Spain KPIs_1" xfId="51292" xr:uid="{00000000-0005-0000-0000-0000DD150000}"/>
    <cellStyle name="n_02 - Synthèse Wanadoo_Classeur5_Telecoms - Operational KPIs" xfId="49605" xr:uid="{00000000-0005-0000-0000-0000DE150000}"/>
    <cellStyle name="n_02 - Synthèse Wanadoo_COM B2004" xfId="1764" xr:uid="{00000000-0005-0000-0000-0000DF150000}"/>
    <cellStyle name="n_02 - Synthèse Wanadoo_COM B2004_A&amp;ME KPIs" xfId="53070" xr:uid="{00000000-0005-0000-0000-0000E0150000}"/>
    <cellStyle name="n_02 - Synthèse Wanadoo_COM B2004_DATA KPI Personal" xfId="26845" xr:uid="{00000000-0005-0000-0000-0000E1150000}"/>
    <cellStyle name="n_02 - Synthèse Wanadoo_COM B2004_EE_CoA_BS - mapped V4" xfId="26846" xr:uid="{00000000-0005-0000-0000-0000E2150000}"/>
    <cellStyle name="n_02 - Synthèse Wanadoo_COM B2004_Enterprise" xfId="9504" xr:uid="{00000000-0005-0000-0000-0000E3150000}"/>
    <cellStyle name="n_02 - Synthèse Wanadoo_COM B2004_France financials" xfId="23429" xr:uid="{00000000-0005-0000-0000-0000E4150000}"/>
    <cellStyle name="n_02 - Synthèse Wanadoo_COM B2004_France financials_1" xfId="25094" xr:uid="{00000000-0005-0000-0000-0000E5150000}"/>
    <cellStyle name="n_02 - Synthèse Wanadoo_COM B2004_France KPIs" xfId="1765" xr:uid="{00000000-0005-0000-0000-0000E6150000}"/>
    <cellStyle name="n_02 - Synthèse Wanadoo_COM B2004_France KPIs 2" xfId="13797" xr:uid="{00000000-0005-0000-0000-0000E7150000}"/>
    <cellStyle name="n_02 - Synthèse Wanadoo_COM B2004_France KPIs_1" xfId="4643" xr:uid="{00000000-0005-0000-0000-0000E8150000}"/>
    <cellStyle name="n_02 - Synthèse Wanadoo_COM B2004_France KPIs_1 2" xfId="14059" xr:uid="{00000000-0005-0000-0000-0000E9150000}"/>
    <cellStyle name="n_02 - Synthèse Wanadoo_COM B2004_France KPIs_2" xfId="11884" xr:uid="{00000000-0005-0000-0000-0000EA150000}"/>
    <cellStyle name="n_02 - Synthèse Wanadoo_COM B2004_GetCA Groupe Seg 2012-Q4 Soc" xfId="55130" xr:uid="{00000000-0005-0000-0000-0000EB150000}"/>
    <cellStyle name="n_02 - Synthèse Wanadoo_COM B2004_Group - financial KPIs" xfId="21685" xr:uid="{00000000-0005-0000-0000-0000EC150000}"/>
    <cellStyle name="n_02 - Synthèse Wanadoo_COM B2004_Group - operational KPIs" xfId="2973" xr:uid="{00000000-0005-0000-0000-0000ED150000}"/>
    <cellStyle name="n_02 - Synthèse Wanadoo_COM B2004_Group - operational KPIs_1" xfId="10130" xr:uid="{00000000-0005-0000-0000-0000EE150000}"/>
    <cellStyle name="n_02 - Synthèse Wanadoo_COM B2004_Group - operational KPIs_1 2" xfId="17829" xr:uid="{00000000-0005-0000-0000-0000EF150000}"/>
    <cellStyle name="n_02 - Synthèse Wanadoo_COM B2004_Group - operational KPIs_2" xfId="19946" xr:uid="{00000000-0005-0000-0000-0000F0150000}"/>
    <cellStyle name="n_02 - Synthèse Wanadoo_COM B2004_IC&amp;SS" xfId="19630" xr:uid="{00000000-0005-0000-0000-0000F1150000}"/>
    <cellStyle name="n_02 - Synthèse Wanadoo_COM B2004_Orange - Market France KPIs" xfId="55129" xr:uid="{00000000-0005-0000-0000-0000F2150000}"/>
    <cellStyle name="n_02 - Synthèse Wanadoo_COM B2004_Poland KPIs" xfId="8224" xr:uid="{00000000-0005-0000-0000-0000F3150000}"/>
    <cellStyle name="n_02 - Synthèse Wanadoo_COM B2004_Reporting Valeur_Mobile_2010_10" xfId="26847" xr:uid="{00000000-0005-0000-0000-0000F4150000}"/>
    <cellStyle name="n_02 - Synthèse Wanadoo_COM B2004_Reporting Valeur_Mobile_2010_10_Group" xfId="26848" xr:uid="{00000000-0005-0000-0000-0000F5150000}"/>
    <cellStyle name="n_02 - Synthèse Wanadoo_COM B2004_Reporting Valeur_Mobile_2010_10_ROW" xfId="26849" xr:uid="{00000000-0005-0000-0000-0000F6150000}"/>
    <cellStyle name="n_02 - Synthèse Wanadoo_COM B2004_Reporting Valeur_Mobile_2010_10_ROW ARPU" xfId="26850" xr:uid="{00000000-0005-0000-0000-0000F7150000}"/>
    <cellStyle name="n_02 - Synthèse Wanadoo_COM B2004_ROW" xfId="26851" xr:uid="{00000000-0005-0000-0000-0000F8150000}"/>
    <cellStyle name="n_02 - Synthèse Wanadoo_COM B2004_RoW KPIs" xfId="8936" xr:uid="{00000000-0005-0000-0000-0000F9150000}"/>
    <cellStyle name="n_02 - Synthèse Wanadoo_COM B2004_ROW_1" xfId="26852" xr:uid="{00000000-0005-0000-0000-0000FA150000}"/>
    <cellStyle name="n_02 - Synthèse Wanadoo_COM B2004_ROW_1_Group" xfId="26853" xr:uid="{00000000-0005-0000-0000-0000FB150000}"/>
    <cellStyle name="n_02 - Synthèse Wanadoo_COM B2004_ROW_1_ROW ARPU" xfId="26854" xr:uid="{00000000-0005-0000-0000-0000FC150000}"/>
    <cellStyle name="n_02 - Synthèse Wanadoo_COM B2004_ROW_Group" xfId="26855" xr:uid="{00000000-0005-0000-0000-0000FD150000}"/>
    <cellStyle name="n_02 - Synthèse Wanadoo_COM B2004_ROW_ROW ARPU" xfId="26856" xr:uid="{00000000-0005-0000-0000-0000FE150000}"/>
    <cellStyle name="n_02 - Synthèse Wanadoo_COM B2004_Spain ARPU + AUPU" xfId="26857" xr:uid="{00000000-0005-0000-0000-0000FF150000}"/>
    <cellStyle name="n_02 - Synthèse Wanadoo_COM B2004_Spain ARPU + AUPU_Group" xfId="26858" xr:uid="{00000000-0005-0000-0000-000000160000}"/>
    <cellStyle name="n_02 - Synthèse Wanadoo_COM B2004_Spain ARPU + AUPU_ROW ARPU" xfId="26859" xr:uid="{00000000-0005-0000-0000-000001160000}"/>
    <cellStyle name="n_02 - Synthèse Wanadoo_COM B2004_Spain KPIs" xfId="6461" xr:uid="{00000000-0005-0000-0000-000002160000}"/>
    <cellStyle name="n_02 - Synthèse Wanadoo_COM B2004_Spain KPIs 2" xfId="15827" xr:uid="{00000000-0005-0000-0000-000003160000}"/>
    <cellStyle name="n_02 - Synthèse Wanadoo_COM B2004_Spain KPIs_1" xfId="51293" xr:uid="{00000000-0005-0000-0000-000004160000}"/>
    <cellStyle name="n_02 - Synthèse Wanadoo_COM B2004_Telecoms - Operational KPIs" xfId="49606" xr:uid="{00000000-0005-0000-0000-000005160000}"/>
    <cellStyle name="n_02 - Synthèse Wanadoo_Communication 08-2003" xfId="1766" xr:uid="{00000000-0005-0000-0000-000006160000}"/>
    <cellStyle name="n_02 - Synthèse Wanadoo_Communication 08-2003_A&amp;ME KPIs" xfId="53071" xr:uid="{00000000-0005-0000-0000-000007160000}"/>
    <cellStyle name="n_02 - Synthèse Wanadoo_Communication 08-2003_DATA KPI Personal" xfId="26860" xr:uid="{00000000-0005-0000-0000-000008160000}"/>
    <cellStyle name="n_02 - Synthèse Wanadoo_Communication 08-2003_EE_CoA_BS - mapped V4" xfId="26861" xr:uid="{00000000-0005-0000-0000-000009160000}"/>
    <cellStyle name="n_02 - Synthèse Wanadoo_Communication 08-2003_Enterprise" xfId="9505" xr:uid="{00000000-0005-0000-0000-00000A160000}"/>
    <cellStyle name="n_02 - Synthèse Wanadoo_Communication 08-2003_France financials" xfId="23430" xr:uid="{00000000-0005-0000-0000-00000B160000}"/>
    <cellStyle name="n_02 - Synthèse Wanadoo_Communication 08-2003_France financials_1" xfId="25095" xr:uid="{00000000-0005-0000-0000-00000C160000}"/>
    <cellStyle name="n_02 - Synthèse Wanadoo_Communication 08-2003_France KPIs" xfId="1767" xr:uid="{00000000-0005-0000-0000-00000D160000}"/>
    <cellStyle name="n_02 - Synthèse Wanadoo_Communication 08-2003_France KPIs 2" xfId="13799" xr:uid="{00000000-0005-0000-0000-00000E160000}"/>
    <cellStyle name="n_02 - Synthèse Wanadoo_Communication 08-2003_France KPIs_1" xfId="4644" xr:uid="{00000000-0005-0000-0000-00000F160000}"/>
    <cellStyle name="n_02 - Synthèse Wanadoo_Communication 08-2003_France KPIs_1 2" xfId="14060" xr:uid="{00000000-0005-0000-0000-000010160000}"/>
    <cellStyle name="n_02 - Synthèse Wanadoo_Communication 08-2003_France KPIs_2" xfId="11885" xr:uid="{00000000-0005-0000-0000-000011160000}"/>
    <cellStyle name="n_02 - Synthèse Wanadoo_Communication 08-2003_GetCA Groupe Seg 2012-Q4 Soc" xfId="55132" xr:uid="{00000000-0005-0000-0000-000012160000}"/>
    <cellStyle name="n_02 - Synthèse Wanadoo_Communication 08-2003_Group - financial KPIs" xfId="21686" xr:uid="{00000000-0005-0000-0000-000013160000}"/>
    <cellStyle name="n_02 - Synthèse Wanadoo_Communication 08-2003_Group - operational KPIs" xfId="2974" xr:uid="{00000000-0005-0000-0000-000014160000}"/>
    <cellStyle name="n_02 - Synthèse Wanadoo_Communication 08-2003_Group - operational KPIs_1" xfId="10131" xr:uid="{00000000-0005-0000-0000-000015160000}"/>
    <cellStyle name="n_02 - Synthèse Wanadoo_Communication 08-2003_Group - operational KPIs_1 2" xfId="17830" xr:uid="{00000000-0005-0000-0000-000016160000}"/>
    <cellStyle name="n_02 - Synthèse Wanadoo_Communication 08-2003_Group - operational KPIs_2" xfId="19947" xr:uid="{00000000-0005-0000-0000-000017160000}"/>
    <cellStyle name="n_02 - Synthèse Wanadoo_Communication 08-2003_IC&amp;SS" xfId="19830" xr:uid="{00000000-0005-0000-0000-000018160000}"/>
    <cellStyle name="n_02 - Synthèse Wanadoo_Communication 08-2003_Orange - Market France KPIs" xfId="55131" xr:uid="{00000000-0005-0000-0000-000019160000}"/>
    <cellStyle name="n_02 - Synthèse Wanadoo_Communication 08-2003_Poland KPIs" xfId="8225" xr:uid="{00000000-0005-0000-0000-00001A160000}"/>
    <cellStyle name="n_02 - Synthèse Wanadoo_Communication 08-2003_Reporting Valeur_Mobile_2010_10" xfId="26862" xr:uid="{00000000-0005-0000-0000-00001B160000}"/>
    <cellStyle name="n_02 - Synthèse Wanadoo_Communication 08-2003_Reporting Valeur_Mobile_2010_10_Group" xfId="26863" xr:uid="{00000000-0005-0000-0000-00001C160000}"/>
    <cellStyle name="n_02 - Synthèse Wanadoo_Communication 08-2003_Reporting Valeur_Mobile_2010_10_ROW" xfId="26864" xr:uid="{00000000-0005-0000-0000-00001D160000}"/>
    <cellStyle name="n_02 - Synthèse Wanadoo_Communication 08-2003_Reporting Valeur_Mobile_2010_10_ROW ARPU" xfId="26865" xr:uid="{00000000-0005-0000-0000-00001E160000}"/>
    <cellStyle name="n_02 - Synthèse Wanadoo_Communication 08-2003_ROW" xfId="26866" xr:uid="{00000000-0005-0000-0000-00001F160000}"/>
    <cellStyle name="n_02 - Synthèse Wanadoo_Communication 08-2003_RoW KPIs" xfId="8937" xr:uid="{00000000-0005-0000-0000-000020160000}"/>
    <cellStyle name="n_02 - Synthèse Wanadoo_Communication 08-2003_ROW_1" xfId="26867" xr:uid="{00000000-0005-0000-0000-000021160000}"/>
    <cellStyle name="n_02 - Synthèse Wanadoo_Communication 08-2003_ROW_1_Group" xfId="26868" xr:uid="{00000000-0005-0000-0000-000022160000}"/>
    <cellStyle name="n_02 - Synthèse Wanadoo_Communication 08-2003_ROW_1_ROW ARPU" xfId="26869" xr:uid="{00000000-0005-0000-0000-000023160000}"/>
    <cellStyle name="n_02 - Synthèse Wanadoo_Communication 08-2003_ROW_Group" xfId="26870" xr:uid="{00000000-0005-0000-0000-000024160000}"/>
    <cellStyle name="n_02 - Synthèse Wanadoo_Communication 08-2003_ROW_ROW ARPU" xfId="26871" xr:uid="{00000000-0005-0000-0000-000025160000}"/>
    <cellStyle name="n_02 - Synthèse Wanadoo_Communication 08-2003_Spain ARPU + AUPU" xfId="26872" xr:uid="{00000000-0005-0000-0000-000026160000}"/>
    <cellStyle name="n_02 - Synthèse Wanadoo_Communication 08-2003_Spain ARPU + AUPU_Group" xfId="26873" xr:uid="{00000000-0005-0000-0000-000027160000}"/>
    <cellStyle name="n_02 - Synthèse Wanadoo_Communication 08-2003_Spain ARPU + AUPU_ROW ARPU" xfId="26874" xr:uid="{00000000-0005-0000-0000-000028160000}"/>
    <cellStyle name="n_02 - Synthèse Wanadoo_Communication 08-2003_Spain KPIs" xfId="6462" xr:uid="{00000000-0005-0000-0000-000029160000}"/>
    <cellStyle name="n_02 - Synthèse Wanadoo_Communication 08-2003_Spain KPIs 2" xfId="15828" xr:uid="{00000000-0005-0000-0000-00002A160000}"/>
    <cellStyle name="n_02 - Synthèse Wanadoo_Communication 08-2003_Spain KPIs_1" xfId="51294" xr:uid="{00000000-0005-0000-0000-00002B160000}"/>
    <cellStyle name="n_02 - Synthèse Wanadoo_Communication 08-2003_Telecoms - Operational KPIs" xfId="49607" xr:uid="{00000000-0005-0000-0000-00002C160000}"/>
    <cellStyle name="n_02 - Synthèse Wanadoo_Communication 12-2003" xfId="1768" xr:uid="{00000000-0005-0000-0000-00002D160000}"/>
    <cellStyle name="n_02 - Synthèse Wanadoo_Communication 12-2003_A&amp;ME KPIs" xfId="53072" xr:uid="{00000000-0005-0000-0000-00002E160000}"/>
    <cellStyle name="n_02 - Synthèse Wanadoo_Communication 12-2003_DATA KPI Personal" xfId="26875" xr:uid="{00000000-0005-0000-0000-00002F160000}"/>
    <cellStyle name="n_02 - Synthèse Wanadoo_Communication 12-2003_EE_CoA_BS - mapped V4" xfId="26876" xr:uid="{00000000-0005-0000-0000-000030160000}"/>
    <cellStyle name="n_02 - Synthèse Wanadoo_Communication 12-2003_Enterprise" xfId="9506" xr:uid="{00000000-0005-0000-0000-000031160000}"/>
    <cellStyle name="n_02 - Synthèse Wanadoo_Communication 12-2003_France financials" xfId="23431" xr:uid="{00000000-0005-0000-0000-000032160000}"/>
    <cellStyle name="n_02 - Synthèse Wanadoo_Communication 12-2003_France financials_1" xfId="25096" xr:uid="{00000000-0005-0000-0000-000033160000}"/>
    <cellStyle name="n_02 - Synthèse Wanadoo_Communication 12-2003_France KPIs" xfId="1769" xr:uid="{00000000-0005-0000-0000-000034160000}"/>
    <cellStyle name="n_02 - Synthèse Wanadoo_Communication 12-2003_France KPIs 2" xfId="13801" xr:uid="{00000000-0005-0000-0000-000035160000}"/>
    <cellStyle name="n_02 - Synthèse Wanadoo_Communication 12-2003_France KPIs_1" xfId="4645" xr:uid="{00000000-0005-0000-0000-000036160000}"/>
    <cellStyle name="n_02 - Synthèse Wanadoo_Communication 12-2003_France KPIs_1 2" xfId="14061" xr:uid="{00000000-0005-0000-0000-000037160000}"/>
    <cellStyle name="n_02 - Synthèse Wanadoo_Communication 12-2003_France KPIs_2" xfId="11886" xr:uid="{00000000-0005-0000-0000-000038160000}"/>
    <cellStyle name="n_02 - Synthèse Wanadoo_Communication 12-2003_GetCA Groupe Seg 2012-Q4 Soc" xfId="55134" xr:uid="{00000000-0005-0000-0000-000039160000}"/>
    <cellStyle name="n_02 - Synthèse Wanadoo_Communication 12-2003_Group - financial KPIs" xfId="21687" xr:uid="{00000000-0005-0000-0000-00003A160000}"/>
    <cellStyle name="n_02 - Synthèse Wanadoo_Communication 12-2003_Group - operational KPIs" xfId="2975" xr:uid="{00000000-0005-0000-0000-00003B160000}"/>
    <cellStyle name="n_02 - Synthèse Wanadoo_Communication 12-2003_Group - operational KPIs_1" xfId="10132" xr:uid="{00000000-0005-0000-0000-00003C160000}"/>
    <cellStyle name="n_02 - Synthèse Wanadoo_Communication 12-2003_Group - operational KPIs_1 2" xfId="17831" xr:uid="{00000000-0005-0000-0000-00003D160000}"/>
    <cellStyle name="n_02 - Synthèse Wanadoo_Communication 12-2003_Group - operational KPIs_2" xfId="19948" xr:uid="{00000000-0005-0000-0000-00003E160000}"/>
    <cellStyle name="n_02 - Synthèse Wanadoo_Communication 12-2003_IC&amp;SS" xfId="13539" xr:uid="{00000000-0005-0000-0000-00003F160000}"/>
    <cellStyle name="n_02 - Synthèse Wanadoo_Communication 12-2003_Orange - Market France KPIs" xfId="55133" xr:uid="{00000000-0005-0000-0000-000040160000}"/>
    <cellStyle name="n_02 - Synthèse Wanadoo_Communication 12-2003_Poland KPIs" xfId="8226" xr:uid="{00000000-0005-0000-0000-000041160000}"/>
    <cellStyle name="n_02 - Synthèse Wanadoo_Communication 12-2003_Reporting Valeur_Mobile_2010_10" xfId="26877" xr:uid="{00000000-0005-0000-0000-000042160000}"/>
    <cellStyle name="n_02 - Synthèse Wanadoo_Communication 12-2003_Reporting Valeur_Mobile_2010_10_Group" xfId="26878" xr:uid="{00000000-0005-0000-0000-000043160000}"/>
    <cellStyle name="n_02 - Synthèse Wanadoo_Communication 12-2003_Reporting Valeur_Mobile_2010_10_ROW" xfId="26879" xr:uid="{00000000-0005-0000-0000-000044160000}"/>
    <cellStyle name="n_02 - Synthèse Wanadoo_Communication 12-2003_Reporting Valeur_Mobile_2010_10_ROW ARPU" xfId="26880" xr:uid="{00000000-0005-0000-0000-000045160000}"/>
    <cellStyle name="n_02 - Synthèse Wanadoo_Communication 12-2003_ROW" xfId="26881" xr:uid="{00000000-0005-0000-0000-000046160000}"/>
    <cellStyle name="n_02 - Synthèse Wanadoo_Communication 12-2003_RoW KPIs" xfId="8938" xr:uid="{00000000-0005-0000-0000-000047160000}"/>
    <cellStyle name="n_02 - Synthèse Wanadoo_Communication 12-2003_ROW_1" xfId="26882" xr:uid="{00000000-0005-0000-0000-000048160000}"/>
    <cellStyle name="n_02 - Synthèse Wanadoo_Communication 12-2003_ROW_1_Group" xfId="26883" xr:uid="{00000000-0005-0000-0000-000049160000}"/>
    <cellStyle name="n_02 - Synthèse Wanadoo_Communication 12-2003_ROW_1_ROW ARPU" xfId="26884" xr:uid="{00000000-0005-0000-0000-00004A160000}"/>
    <cellStyle name="n_02 - Synthèse Wanadoo_Communication 12-2003_ROW_Group" xfId="26885" xr:uid="{00000000-0005-0000-0000-00004B160000}"/>
    <cellStyle name="n_02 - Synthèse Wanadoo_Communication 12-2003_ROW_ROW ARPU" xfId="26886" xr:uid="{00000000-0005-0000-0000-00004C160000}"/>
    <cellStyle name="n_02 - Synthèse Wanadoo_Communication 12-2003_Spain ARPU + AUPU" xfId="26887" xr:uid="{00000000-0005-0000-0000-00004D160000}"/>
    <cellStyle name="n_02 - Synthèse Wanadoo_Communication 12-2003_Spain ARPU + AUPU_Group" xfId="26888" xr:uid="{00000000-0005-0000-0000-00004E160000}"/>
    <cellStyle name="n_02 - Synthèse Wanadoo_Communication 12-2003_Spain ARPU + AUPU_ROW ARPU" xfId="26889" xr:uid="{00000000-0005-0000-0000-00004F160000}"/>
    <cellStyle name="n_02 - Synthèse Wanadoo_Communication 12-2003_Spain KPIs" xfId="6463" xr:uid="{00000000-0005-0000-0000-000050160000}"/>
    <cellStyle name="n_02 - Synthèse Wanadoo_Communication 12-2003_Spain KPIs 2" xfId="15829" xr:uid="{00000000-0005-0000-0000-000051160000}"/>
    <cellStyle name="n_02 - Synthèse Wanadoo_Communication 12-2003_Spain KPIs_1" xfId="51295" xr:uid="{00000000-0005-0000-0000-000052160000}"/>
    <cellStyle name="n_02 - Synthèse Wanadoo_Communication 12-2003_Telecoms - Operational KPIs" xfId="49608" xr:uid="{00000000-0005-0000-0000-000053160000}"/>
    <cellStyle name="n_02 - Synthèse Wanadoo_Communication définition" xfId="1770" xr:uid="{00000000-0005-0000-0000-000054160000}"/>
    <cellStyle name="n_02 - Synthèse Wanadoo_Communication définition_A&amp;ME KPIs" xfId="53073" xr:uid="{00000000-0005-0000-0000-000055160000}"/>
    <cellStyle name="n_02 - Synthèse Wanadoo_Communication définition_DATA KPI Personal" xfId="26890" xr:uid="{00000000-0005-0000-0000-000056160000}"/>
    <cellStyle name="n_02 - Synthèse Wanadoo_Communication définition_EE_CoA_BS - mapped V4" xfId="26891" xr:uid="{00000000-0005-0000-0000-000057160000}"/>
    <cellStyle name="n_02 - Synthèse Wanadoo_Communication définition_Enterprise" xfId="9507" xr:uid="{00000000-0005-0000-0000-000058160000}"/>
    <cellStyle name="n_02 - Synthèse Wanadoo_Communication définition_France financials" xfId="23432" xr:uid="{00000000-0005-0000-0000-000059160000}"/>
    <cellStyle name="n_02 - Synthèse Wanadoo_Communication définition_France financials_1" xfId="25097" xr:uid="{00000000-0005-0000-0000-00005A160000}"/>
    <cellStyle name="n_02 - Synthèse Wanadoo_Communication définition_France KPIs" xfId="1771" xr:uid="{00000000-0005-0000-0000-00005B160000}"/>
    <cellStyle name="n_02 - Synthèse Wanadoo_Communication définition_France KPIs 2" xfId="13803" xr:uid="{00000000-0005-0000-0000-00005C160000}"/>
    <cellStyle name="n_02 - Synthèse Wanadoo_Communication définition_France KPIs_1" xfId="4646" xr:uid="{00000000-0005-0000-0000-00005D160000}"/>
    <cellStyle name="n_02 - Synthèse Wanadoo_Communication définition_France KPIs_1 2" xfId="14062" xr:uid="{00000000-0005-0000-0000-00005E160000}"/>
    <cellStyle name="n_02 - Synthèse Wanadoo_Communication définition_France KPIs_2" xfId="11887" xr:uid="{00000000-0005-0000-0000-00005F160000}"/>
    <cellStyle name="n_02 - Synthèse Wanadoo_Communication définition_GetCA Groupe Seg 2012-Q4 Soc" xfId="55136" xr:uid="{00000000-0005-0000-0000-000060160000}"/>
    <cellStyle name="n_02 - Synthèse Wanadoo_Communication définition_Group - financial KPIs" xfId="21688" xr:uid="{00000000-0005-0000-0000-000061160000}"/>
    <cellStyle name="n_02 - Synthèse Wanadoo_Communication définition_Group - operational KPIs" xfId="2976" xr:uid="{00000000-0005-0000-0000-000062160000}"/>
    <cellStyle name="n_02 - Synthèse Wanadoo_Communication définition_Group - operational KPIs_1" xfId="10133" xr:uid="{00000000-0005-0000-0000-000063160000}"/>
    <cellStyle name="n_02 - Synthèse Wanadoo_Communication définition_Group - operational KPIs_1 2" xfId="17832" xr:uid="{00000000-0005-0000-0000-000064160000}"/>
    <cellStyle name="n_02 - Synthèse Wanadoo_Communication définition_Group - operational KPIs_2" xfId="19949" xr:uid="{00000000-0005-0000-0000-000065160000}"/>
    <cellStyle name="n_02 - Synthèse Wanadoo_Communication définition_IC&amp;SS" xfId="17520" xr:uid="{00000000-0005-0000-0000-000066160000}"/>
    <cellStyle name="n_02 - Synthèse Wanadoo_Communication définition_Orange - Market France KPIs" xfId="55135" xr:uid="{00000000-0005-0000-0000-000067160000}"/>
    <cellStyle name="n_02 - Synthèse Wanadoo_Communication définition_Poland KPIs" xfId="8227" xr:uid="{00000000-0005-0000-0000-000068160000}"/>
    <cellStyle name="n_02 - Synthèse Wanadoo_Communication définition_Reporting Valeur_Mobile_2010_10" xfId="26892" xr:uid="{00000000-0005-0000-0000-000069160000}"/>
    <cellStyle name="n_02 - Synthèse Wanadoo_Communication définition_Reporting Valeur_Mobile_2010_10_Group" xfId="26893" xr:uid="{00000000-0005-0000-0000-00006A160000}"/>
    <cellStyle name="n_02 - Synthèse Wanadoo_Communication définition_Reporting Valeur_Mobile_2010_10_ROW" xfId="26894" xr:uid="{00000000-0005-0000-0000-00006B160000}"/>
    <cellStyle name="n_02 - Synthèse Wanadoo_Communication définition_Reporting Valeur_Mobile_2010_10_ROW ARPU" xfId="26895" xr:uid="{00000000-0005-0000-0000-00006C160000}"/>
    <cellStyle name="n_02 - Synthèse Wanadoo_Communication définition_ROW" xfId="26896" xr:uid="{00000000-0005-0000-0000-00006D160000}"/>
    <cellStyle name="n_02 - Synthèse Wanadoo_Communication définition_RoW KPIs" xfId="8939" xr:uid="{00000000-0005-0000-0000-00006E160000}"/>
    <cellStyle name="n_02 - Synthèse Wanadoo_Communication définition_ROW_1" xfId="26897" xr:uid="{00000000-0005-0000-0000-00006F160000}"/>
    <cellStyle name="n_02 - Synthèse Wanadoo_Communication définition_ROW_1_Group" xfId="26898" xr:uid="{00000000-0005-0000-0000-000070160000}"/>
    <cellStyle name="n_02 - Synthèse Wanadoo_Communication définition_ROW_1_ROW ARPU" xfId="26899" xr:uid="{00000000-0005-0000-0000-000071160000}"/>
    <cellStyle name="n_02 - Synthèse Wanadoo_Communication définition_ROW_Group" xfId="26900" xr:uid="{00000000-0005-0000-0000-000072160000}"/>
    <cellStyle name="n_02 - Synthèse Wanadoo_Communication définition_ROW_ROW ARPU" xfId="26901" xr:uid="{00000000-0005-0000-0000-000073160000}"/>
    <cellStyle name="n_02 - Synthèse Wanadoo_Communication définition_Spain ARPU + AUPU" xfId="26902" xr:uid="{00000000-0005-0000-0000-000074160000}"/>
    <cellStyle name="n_02 - Synthèse Wanadoo_Communication définition_Spain ARPU + AUPU_Group" xfId="26903" xr:uid="{00000000-0005-0000-0000-000075160000}"/>
    <cellStyle name="n_02 - Synthèse Wanadoo_Communication définition_Spain ARPU + AUPU_ROW ARPU" xfId="26904" xr:uid="{00000000-0005-0000-0000-000076160000}"/>
    <cellStyle name="n_02 - Synthèse Wanadoo_Communication définition_Spain KPIs" xfId="6464" xr:uid="{00000000-0005-0000-0000-000077160000}"/>
    <cellStyle name="n_02 - Synthèse Wanadoo_Communication définition_Spain KPIs 2" xfId="15830" xr:uid="{00000000-0005-0000-0000-000078160000}"/>
    <cellStyle name="n_02 - Synthèse Wanadoo_Communication définition_Spain KPIs_1" xfId="51296" xr:uid="{00000000-0005-0000-0000-000079160000}"/>
    <cellStyle name="n_02 - Synthèse Wanadoo_Communication définition_Telecoms - Operational KPIs" xfId="49609" xr:uid="{00000000-0005-0000-0000-00007A160000}"/>
    <cellStyle name="n_02 - Synthèse Wanadoo_DATA KPI Personal" xfId="26905" xr:uid="{00000000-0005-0000-0000-00007B160000}"/>
    <cellStyle name="n_02 - Synthèse Wanadoo_EE_CoA_BS - mapped V4" xfId="26906" xr:uid="{00000000-0005-0000-0000-00007C160000}"/>
    <cellStyle name="n_02 - Synthèse Wanadoo_Enterprise" xfId="9499" xr:uid="{00000000-0005-0000-0000-00007D160000}"/>
    <cellStyle name="n_02 - Synthèse Wanadoo_France financials" xfId="23421" xr:uid="{00000000-0005-0000-0000-00007E160000}"/>
    <cellStyle name="n_02 - Synthèse Wanadoo_France financials_1" xfId="25089" xr:uid="{00000000-0005-0000-0000-00007F160000}"/>
    <cellStyle name="n_02 - Synthèse Wanadoo_France KPIs" xfId="1772" xr:uid="{00000000-0005-0000-0000-000080160000}"/>
    <cellStyle name="n_02 - Synthèse Wanadoo_France KPIs 2" xfId="13804" xr:uid="{00000000-0005-0000-0000-000081160000}"/>
    <cellStyle name="n_02 - Synthèse Wanadoo_France KPIs_1" xfId="4635" xr:uid="{00000000-0005-0000-0000-000082160000}"/>
    <cellStyle name="n_02 - Synthèse Wanadoo_France KPIs_1 2" xfId="14051" xr:uid="{00000000-0005-0000-0000-000083160000}"/>
    <cellStyle name="n_02 - Synthèse Wanadoo_France KPIs_2" xfId="11876" xr:uid="{00000000-0005-0000-0000-000084160000}"/>
    <cellStyle name="n_02 - Synthèse Wanadoo_GetCA Groupe Seg 2012-Q4 Soc" xfId="55137" xr:uid="{00000000-0005-0000-0000-000085160000}"/>
    <cellStyle name="n_02 - Synthèse Wanadoo_GMC 0701 (2)" xfId="6465" xr:uid="{00000000-0005-0000-0000-000086160000}"/>
    <cellStyle name="n_02 - Synthèse Wanadoo_GMC 0701 (2) 2" xfId="15831" xr:uid="{00000000-0005-0000-0000-000087160000}"/>
    <cellStyle name="n_02 - Synthèse Wanadoo_GMC 0701 (2)_A&amp;ME KPIs" xfId="53074" xr:uid="{00000000-0005-0000-0000-000088160000}"/>
    <cellStyle name="n_02 - Synthèse Wanadoo_GMC 0701 (2)_Orange - Market France KPIs" xfId="55138" xr:uid="{00000000-0005-0000-0000-000089160000}"/>
    <cellStyle name="n_02 - Synthèse Wanadoo_GMC 0701 (2)_Poland KPIs" xfId="26907" xr:uid="{00000000-0005-0000-0000-00008A160000}"/>
    <cellStyle name="n_02 - Synthèse Wanadoo_GMC 0701 (2)_Spain KPIs" xfId="51297" xr:uid="{00000000-0005-0000-0000-00008B160000}"/>
    <cellStyle name="n_02 - Synthèse Wanadoo_GMC 0701 (2)_Telecoms - Operational KPIs" xfId="49610" xr:uid="{00000000-0005-0000-0000-00008C160000}"/>
    <cellStyle name="n_02 - Synthèse Wanadoo_Group - financial KPIs" xfId="21677" xr:uid="{00000000-0005-0000-0000-00008D160000}"/>
    <cellStyle name="n_02 - Synthèse Wanadoo_Group - operational KPIs" xfId="2968" xr:uid="{00000000-0005-0000-0000-00008E160000}"/>
    <cellStyle name="n_02 - Synthèse Wanadoo_Group - operational KPIs_1" xfId="10122" xr:uid="{00000000-0005-0000-0000-00008F160000}"/>
    <cellStyle name="n_02 - Synthèse Wanadoo_Group - operational KPIs_1 2" xfId="17821" xr:uid="{00000000-0005-0000-0000-000090160000}"/>
    <cellStyle name="n_02 - Synthèse Wanadoo_Group - operational KPIs_2" xfId="19938" xr:uid="{00000000-0005-0000-0000-000091160000}"/>
    <cellStyle name="n_02 - Synthèse Wanadoo_Home Mngt PL GMC Business Review backup (4)" xfId="6466" xr:uid="{00000000-0005-0000-0000-000092160000}"/>
    <cellStyle name="n_02 - Synthèse Wanadoo_Home Mngt PL GMC Business Review backup (4) 2" xfId="15832" xr:uid="{00000000-0005-0000-0000-000093160000}"/>
    <cellStyle name="n_02 - Synthèse Wanadoo_Home Mngt PL GMC Business Review backup (4)_A&amp;ME KPIs" xfId="53075" xr:uid="{00000000-0005-0000-0000-000094160000}"/>
    <cellStyle name="n_02 - Synthèse Wanadoo_Home Mngt PL GMC Business Review backup (4)_Orange - Market France KPIs" xfId="55139" xr:uid="{00000000-0005-0000-0000-000095160000}"/>
    <cellStyle name="n_02 - Synthèse Wanadoo_Home Mngt PL GMC Business Review backup (4)_Poland KPIs" xfId="26908" xr:uid="{00000000-0005-0000-0000-000096160000}"/>
    <cellStyle name="n_02 - Synthèse Wanadoo_Home Mngt PL GMC Business Review backup (4)_Spain KPIs" xfId="51298" xr:uid="{00000000-0005-0000-0000-000097160000}"/>
    <cellStyle name="n_02 - Synthèse Wanadoo_Home Mngt PL GMC Business Review backup (4)_Telecoms - Operational KPIs" xfId="49611" xr:uid="{00000000-0005-0000-0000-000098160000}"/>
    <cellStyle name="n_02 - Synthèse Wanadoo_IC&amp;SS" xfId="13541" xr:uid="{00000000-0005-0000-0000-000099160000}"/>
    <cellStyle name="n_02 - Synthèse Wanadoo_Libro2" xfId="6467" xr:uid="{00000000-0005-0000-0000-00009A160000}"/>
    <cellStyle name="n_02 - Synthèse Wanadoo_Libro2 2" xfId="15833" xr:uid="{00000000-0005-0000-0000-00009B160000}"/>
    <cellStyle name="n_02 - Synthèse Wanadoo_Libro2_A&amp;ME KPIs" xfId="53076" xr:uid="{00000000-0005-0000-0000-00009C160000}"/>
    <cellStyle name="n_02 - Synthèse Wanadoo_Libro2_Orange - Market France KPIs" xfId="55140" xr:uid="{00000000-0005-0000-0000-00009D160000}"/>
    <cellStyle name="n_02 - Synthèse Wanadoo_Libro2_Poland KPIs" xfId="26909" xr:uid="{00000000-0005-0000-0000-00009E160000}"/>
    <cellStyle name="n_02 - Synthèse Wanadoo_Libro2_Spain KPIs" xfId="51299" xr:uid="{00000000-0005-0000-0000-00009F160000}"/>
    <cellStyle name="n_02 - Synthèse Wanadoo_Libro2_Telecoms - Operational KPIs" xfId="49612" xr:uid="{00000000-0005-0000-0000-0000A0160000}"/>
    <cellStyle name="n_02 - Synthèse Wanadoo_NB07 FRANCE Tableau de l'ADSL 032007 v3 hors instances avec déc07 v24-04" xfId="1773" xr:uid="{00000000-0005-0000-0000-0000A1160000}"/>
    <cellStyle name="n_02 - Synthèse Wanadoo_NB07 FRANCE Tableau de l'ADSL 032007 v3 hors instances avec déc07 v24-04_A&amp;ME KPIs" xfId="53077" xr:uid="{00000000-0005-0000-0000-0000A2160000}"/>
    <cellStyle name="n_02 - Synthèse Wanadoo_NB07 FRANCE Tableau de l'ADSL 032007 v3 hors instances avec déc07 v24-04_Enterprise" xfId="9508" xr:uid="{00000000-0005-0000-0000-0000A3160000}"/>
    <cellStyle name="n_02 - Synthèse Wanadoo_NB07 FRANCE Tableau de l'ADSL 032007 v3 hors instances avec déc07 v24-04_France financials" xfId="23433" xr:uid="{00000000-0005-0000-0000-0000A4160000}"/>
    <cellStyle name="n_02 - Synthèse Wanadoo_NB07 FRANCE Tableau de l'ADSL 032007 v3 hors instances avec déc07 v24-04_France financials_1" xfId="25098" xr:uid="{00000000-0005-0000-0000-0000A5160000}"/>
    <cellStyle name="n_02 - Synthèse Wanadoo_NB07 FRANCE Tableau de l'ADSL 032007 v3 hors instances avec déc07 v24-04_France KPIs" xfId="1774" xr:uid="{00000000-0005-0000-0000-0000A6160000}"/>
    <cellStyle name="n_02 - Synthèse Wanadoo_NB07 FRANCE Tableau de l'ADSL 032007 v3 hors instances avec déc07 v24-04_France KPIs 2" xfId="13806" xr:uid="{00000000-0005-0000-0000-0000A7160000}"/>
    <cellStyle name="n_02 - Synthèse Wanadoo_NB07 FRANCE Tableau de l'ADSL 032007 v3 hors instances avec déc07 v24-04_France KPIs_1" xfId="4647" xr:uid="{00000000-0005-0000-0000-0000A8160000}"/>
    <cellStyle name="n_02 - Synthèse Wanadoo_NB07 FRANCE Tableau de l'ADSL 032007 v3 hors instances avec déc07 v24-04_France KPIs_1 2" xfId="14063" xr:uid="{00000000-0005-0000-0000-0000A9160000}"/>
    <cellStyle name="n_02 - Synthèse Wanadoo_NB07 FRANCE Tableau de l'ADSL 032007 v3 hors instances avec déc07 v24-04_France KPIs_2" xfId="11888" xr:uid="{00000000-0005-0000-0000-0000AA160000}"/>
    <cellStyle name="n_02 - Synthèse Wanadoo_NB07 FRANCE Tableau de l'ADSL 032007 v3 hors instances avec déc07 v24-04_GetCA Groupe Seg 2012-Q4 Soc" xfId="55142" xr:uid="{00000000-0005-0000-0000-0000AB160000}"/>
    <cellStyle name="n_02 - Synthèse Wanadoo_NB07 FRANCE Tableau de l'ADSL 032007 v3 hors instances avec déc07 v24-04_Group - financial KPIs" xfId="21689" xr:uid="{00000000-0005-0000-0000-0000AC160000}"/>
    <cellStyle name="n_02 - Synthèse Wanadoo_NB07 FRANCE Tableau de l'ADSL 032007 v3 hors instances avec déc07 v24-04_Group - operational KPIs" xfId="2977" xr:uid="{00000000-0005-0000-0000-0000AD160000}"/>
    <cellStyle name="n_02 - Synthèse Wanadoo_NB07 FRANCE Tableau de l'ADSL 032007 v3 hors instances avec déc07 v24-04_Group - operational KPIs_1" xfId="10134" xr:uid="{00000000-0005-0000-0000-0000AE160000}"/>
    <cellStyle name="n_02 - Synthèse Wanadoo_NB07 FRANCE Tableau de l'ADSL 032007 v3 hors instances avec déc07 v24-04_Group - operational KPIs_1 2" xfId="17833" xr:uid="{00000000-0005-0000-0000-0000AF160000}"/>
    <cellStyle name="n_02 - Synthèse Wanadoo_NB07 FRANCE Tableau de l'ADSL 032007 v3 hors instances avec déc07 v24-04_Group - operational KPIs_2" xfId="19950" xr:uid="{00000000-0005-0000-0000-0000B0160000}"/>
    <cellStyle name="n_02 - Synthèse Wanadoo_NB07 FRANCE Tableau de l'ADSL 032007 v3 hors instances avec déc07 v24-04_IC&amp;SS" xfId="19629" xr:uid="{00000000-0005-0000-0000-0000B1160000}"/>
    <cellStyle name="n_02 - Synthèse Wanadoo_NB07 FRANCE Tableau de l'ADSL 032007 v3 hors instances avec déc07 v24-04_Orange - Market France KPIs" xfId="55141" xr:uid="{00000000-0005-0000-0000-0000B2160000}"/>
    <cellStyle name="n_02 - Synthèse Wanadoo_NB07 FRANCE Tableau de l'ADSL 032007 v3 hors instances avec déc07 v24-04_Poland KPIs" xfId="8228" xr:uid="{00000000-0005-0000-0000-0000B3160000}"/>
    <cellStyle name="n_02 - Synthèse Wanadoo_NB07 FRANCE Tableau de l'ADSL 032007 v3 hors instances avec déc07 v24-04_ROW" xfId="26910" xr:uid="{00000000-0005-0000-0000-0000B4160000}"/>
    <cellStyle name="n_02 - Synthèse Wanadoo_NB07 FRANCE Tableau de l'ADSL 032007 v3 hors instances avec déc07 v24-04_RoW KPIs" xfId="8940" xr:uid="{00000000-0005-0000-0000-0000B5160000}"/>
    <cellStyle name="n_02 - Synthèse Wanadoo_NB07 FRANCE Tableau de l'ADSL 032007 v3 hors instances avec déc07 v24-04_ROW_1" xfId="26911" xr:uid="{00000000-0005-0000-0000-0000B6160000}"/>
    <cellStyle name="n_02 - Synthèse Wanadoo_NB07 FRANCE Tableau de l'ADSL 032007 v3 hors instances avec déc07 v24-04_ROW_1_Group" xfId="26912" xr:uid="{00000000-0005-0000-0000-0000B7160000}"/>
    <cellStyle name="n_02 - Synthèse Wanadoo_NB07 FRANCE Tableau de l'ADSL 032007 v3 hors instances avec déc07 v24-04_ROW_1_ROW ARPU" xfId="26913" xr:uid="{00000000-0005-0000-0000-0000B8160000}"/>
    <cellStyle name="n_02 - Synthèse Wanadoo_NB07 FRANCE Tableau de l'ADSL 032007 v3 hors instances avec déc07 v24-04_ROW_Group" xfId="26914" xr:uid="{00000000-0005-0000-0000-0000B9160000}"/>
    <cellStyle name="n_02 - Synthèse Wanadoo_NB07 FRANCE Tableau de l'ADSL 032007 v3 hors instances avec déc07 v24-04_ROW_ROW ARPU" xfId="26915" xr:uid="{00000000-0005-0000-0000-0000BA160000}"/>
    <cellStyle name="n_02 - Synthèse Wanadoo_NB07 FRANCE Tableau de l'ADSL 032007 v3 hors instances avec déc07 v24-04_Spain ARPU + AUPU" xfId="26916" xr:uid="{00000000-0005-0000-0000-0000BB160000}"/>
    <cellStyle name="n_02 - Synthèse Wanadoo_NB07 FRANCE Tableau de l'ADSL 032007 v3 hors instances avec déc07 v24-04_Spain ARPU + AUPU_Group" xfId="26917" xr:uid="{00000000-0005-0000-0000-0000BC160000}"/>
    <cellStyle name="n_02 - Synthèse Wanadoo_NB07 FRANCE Tableau de l'ADSL 032007 v3 hors instances avec déc07 v24-04_Spain ARPU + AUPU_ROW ARPU" xfId="26918" xr:uid="{00000000-0005-0000-0000-0000BD160000}"/>
    <cellStyle name="n_02 - Synthèse Wanadoo_NB07 FRANCE Tableau de l'ADSL 032007 v3 hors instances avec déc07 v24-04_Spain KPIs" xfId="6468" xr:uid="{00000000-0005-0000-0000-0000BE160000}"/>
    <cellStyle name="n_02 - Synthèse Wanadoo_NB07 FRANCE Tableau de l'ADSL 032007 v3 hors instances avec déc07 v24-04_Spain KPIs 2" xfId="15834" xr:uid="{00000000-0005-0000-0000-0000BF160000}"/>
    <cellStyle name="n_02 - Synthèse Wanadoo_NB07 FRANCE Tableau de l'ADSL 032007 v3 hors instances avec déc07 v24-04_Spain KPIs_1" xfId="51300" xr:uid="{00000000-0005-0000-0000-0000C0160000}"/>
    <cellStyle name="n_02 - Synthèse Wanadoo_NB07 FRANCE Tableau de l'ADSL 032007 v3 hors instances avec déc07 v24-04_Telecoms - Operational KPIs" xfId="49613" xr:uid="{00000000-0005-0000-0000-0000C1160000}"/>
    <cellStyle name="n_02 - Synthèse Wanadoo_Orange - Market France KPIs" xfId="55120" xr:uid="{00000000-0005-0000-0000-0000C2160000}"/>
    <cellStyle name="n_02 - Synthèse Wanadoo_Output Home" xfId="6469" xr:uid="{00000000-0005-0000-0000-0000C3160000}"/>
    <cellStyle name="n_02 - Synthèse Wanadoo_Output Home 2" xfId="15835" xr:uid="{00000000-0005-0000-0000-0000C4160000}"/>
    <cellStyle name="n_02 - Synthèse Wanadoo_Output Home_A&amp;ME KPIs" xfId="53078" xr:uid="{00000000-0005-0000-0000-0000C5160000}"/>
    <cellStyle name="n_02 - Synthèse Wanadoo_Output Home_Orange - Market France KPIs" xfId="55143" xr:uid="{00000000-0005-0000-0000-0000C6160000}"/>
    <cellStyle name="n_02 - Synthèse Wanadoo_Output Home_Poland KPIs" xfId="26919" xr:uid="{00000000-0005-0000-0000-0000C7160000}"/>
    <cellStyle name="n_02 - Synthèse Wanadoo_Output Home_Spain KPIs" xfId="51301" xr:uid="{00000000-0005-0000-0000-0000C8160000}"/>
    <cellStyle name="n_02 - Synthèse Wanadoo_Output Home_Telecoms - Operational KPIs" xfId="49614" xr:uid="{00000000-0005-0000-0000-0000C9160000}"/>
    <cellStyle name="n_02 - Synthèse Wanadoo_PFA_Mn MTV_060413" xfId="1775" xr:uid="{00000000-0005-0000-0000-0000CA160000}"/>
    <cellStyle name="n_02 - Synthèse Wanadoo_PFA_Mn MTV_060413_France financials" xfId="23434" xr:uid="{00000000-0005-0000-0000-0000CB160000}"/>
    <cellStyle name="n_02 - Synthèse Wanadoo_PFA_Mn MTV_060413_France KPIs" xfId="1776" xr:uid="{00000000-0005-0000-0000-0000CC160000}"/>
    <cellStyle name="n_02 - Synthèse Wanadoo_PFA_Mn MTV_060413_France KPIs 2" xfId="13808" xr:uid="{00000000-0005-0000-0000-0000CD160000}"/>
    <cellStyle name="n_02 - Synthèse Wanadoo_PFA_Mn MTV_060413_France KPIs_1" xfId="4648" xr:uid="{00000000-0005-0000-0000-0000CE160000}"/>
    <cellStyle name="n_02 - Synthèse Wanadoo_PFA_Mn MTV_060413_France KPIs_1 2" xfId="14064" xr:uid="{00000000-0005-0000-0000-0000CF160000}"/>
    <cellStyle name="n_02 - Synthèse Wanadoo_PFA_Mn MTV_060413_France KPIs_2" xfId="11889" xr:uid="{00000000-0005-0000-0000-0000D0160000}"/>
    <cellStyle name="n_02 - Synthèse Wanadoo_PFA_Mn MTV_060413_Group - financial KPIs" xfId="21690" xr:uid="{00000000-0005-0000-0000-0000D1160000}"/>
    <cellStyle name="n_02 - Synthèse Wanadoo_PFA_Mn MTV_060413_Group - operational KPIs" xfId="10135" xr:uid="{00000000-0005-0000-0000-0000D2160000}"/>
    <cellStyle name="n_02 - Synthèse Wanadoo_PFA_Mn MTV_060413_Group - operational KPIs 2" xfId="17834" xr:uid="{00000000-0005-0000-0000-0000D3160000}"/>
    <cellStyle name="n_02 - Synthèse Wanadoo_PFA_Mn MTV_060413_Group - operational KPIs_1" xfId="19951" xr:uid="{00000000-0005-0000-0000-0000D4160000}"/>
    <cellStyle name="n_02 - Synthèse Wanadoo_PFA_Mn MTV_060413_ROW" xfId="26920" xr:uid="{00000000-0005-0000-0000-0000D5160000}"/>
    <cellStyle name="n_02 - Synthèse Wanadoo_PFA_Mn MTV_060413_ROW_1" xfId="26921" xr:uid="{00000000-0005-0000-0000-0000D6160000}"/>
    <cellStyle name="n_02 - Synthèse Wanadoo_PFA_Mn MTV_060413_ROW_1_Group" xfId="26922" xr:uid="{00000000-0005-0000-0000-0000D7160000}"/>
    <cellStyle name="n_02 - Synthèse Wanadoo_PFA_Mn MTV_060413_ROW_1_ROW ARPU" xfId="26923" xr:uid="{00000000-0005-0000-0000-0000D8160000}"/>
    <cellStyle name="n_02 - Synthèse Wanadoo_PFA_Mn MTV_060413_ROW_Group" xfId="26924" xr:uid="{00000000-0005-0000-0000-0000D9160000}"/>
    <cellStyle name="n_02 - Synthèse Wanadoo_PFA_Mn MTV_060413_ROW_ROW ARPU" xfId="26925" xr:uid="{00000000-0005-0000-0000-0000DA160000}"/>
    <cellStyle name="n_02 - Synthèse Wanadoo_PFA_Mn MTV_060413_Spain ARPU + AUPU" xfId="26926" xr:uid="{00000000-0005-0000-0000-0000DB160000}"/>
    <cellStyle name="n_02 - Synthèse Wanadoo_PFA_Mn MTV_060413_Spain ARPU + AUPU_Group" xfId="26927" xr:uid="{00000000-0005-0000-0000-0000DC160000}"/>
    <cellStyle name="n_02 - Synthèse Wanadoo_PFA_Mn MTV_060413_Spain ARPU + AUPU_ROW ARPU" xfId="26928" xr:uid="{00000000-0005-0000-0000-0000DD160000}"/>
    <cellStyle name="n_02 - Synthèse Wanadoo_PFA_Mn MTV_060413_Spain KPIs" xfId="6470" xr:uid="{00000000-0005-0000-0000-0000DE160000}"/>
    <cellStyle name="n_02 - Synthèse Wanadoo_PFA_Mn MTV_060413_Spain KPIs 2" xfId="15836" xr:uid="{00000000-0005-0000-0000-0000DF160000}"/>
    <cellStyle name="n_02 - Synthèse Wanadoo_PFA_Mn_0603_V0 0" xfId="1777" xr:uid="{00000000-0005-0000-0000-0000E0160000}"/>
    <cellStyle name="n_02 - Synthèse Wanadoo_PFA_Mn_0603_V0 0_France financials" xfId="23435" xr:uid="{00000000-0005-0000-0000-0000E1160000}"/>
    <cellStyle name="n_02 - Synthèse Wanadoo_PFA_Mn_0603_V0 0_France KPIs" xfId="1778" xr:uid="{00000000-0005-0000-0000-0000E2160000}"/>
    <cellStyle name="n_02 - Synthèse Wanadoo_PFA_Mn_0603_V0 0_France KPIs 2" xfId="13810" xr:uid="{00000000-0005-0000-0000-0000E3160000}"/>
    <cellStyle name="n_02 - Synthèse Wanadoo_PFA_Mn_0603_V0 0_France KPIs_1" xfId="4649" xr:uid="{00000000-0005-0000-0000-0000E4160000}"/>
    <cellStyle name="n_02 - Synthèse Wanadoo_PFA_Mn_0603_V0 0_France KPIs_1 2" xfId="14065" xr:uid="{00000000-0005-0000-0000-0000E5160000}"/>
    <cellStyle name="n_02 - Synthèse Wanadoo_PFA_Mn_0603_V0 0_France KPIs_2" xfId="11890" xr:uid="{00000000-0005-0000-0000-0000E6160000}"/>
    <cellStyle name="n_02 - Synthèse Wanadoo_PFA_Mn_0603_V0 0_Group - financial KPIs" xfId="21691" xr:uid="{00000000-0005-0000-0000-0000E7160000}"/>
    <cellStyle name="n_02 - Synthèse Wanadoo_PFA_Mn_0603_V0 0_Group - operational KPIs" xfId="10136" xr:uid="{00000000-0005-0000-0000-0000E8160000}"/>
    <cellStyle name="n_02 - Synthèse Wanadoo_PFA_Mn_0603_V0 0_Group - operational KPIs 2" xfId="17835" xr:uid="{00000000-0005-0000-0000-0000E9160000}"/>
    <cellStyle name="n_02 - Synthèse Wanadoo_PFA_Mn_0603_V0 0_Group - operational KPIs_1" xfId="19952" xr:uid="{00000000-0005-0000-0000-0000EA160000}"/>
    <cellStyle name="n_02 - Synthèse Wanadoo_PFA_Mn_0603_V0 0_ROW" xfId="26929" xr:uid="{00000000-0005-0000-0000-0000EB160000}"/>
    <cellStyle name="n_02 - Synthèse Wanadoo_PFA_Mn_0603_V0 0_ROW_1" xfId="26930" xr:uid="{00000000-0005-0000-0000-0000EC160000}"/>
    <cellStyle name="n_02 - Synthèse Wanadoo_PFA_Mn_0603_V0 0_ROW_1_Group" xfId="26931" xr:uid="{00000000-0005-0000-0000-0000ED160000}"/>
    <cellStyle name="n_02 - Synthèse Wanadoo_PFA_Mn_0603_V0 0_ROW_1_ROW ARPU" xfId="26932" xr:uid="{00000000-0005-0000-0000-0000EE160000}"/>
    <cellStyle name="n_02 - Synthèse Wanadoo_PFA_Mn_0603_V0 0_ROW_Group" xfId="26933" xr:uid="{00000000-0005-0000-0000-0000EF160000}"/>
    <cellStyle name="n_02 - Synthèse Wanadoo_PFA_Mn_0603_V0 0_ROW_ROW ARPU" xfId="26934" xr:uid="{00000000-0005-0000-0000-0000F0160000}"/>
    <cellStyle name="n_02 - Synthèse Wanadoo_PFA_Mn_0603_V0 0_Spain ARPU + AUPU" xfId="26935" xr:uid="{00000000-0005-0000-0000-0000F1160000}"/>
    <cellStyle name="n_02 - Synthèse Wanadoo_PFA_Mn_0603_V0 0_Spain ARPU + AUPU_Group" xfId="26936" xr:uid="{00000000-0005-0000-0000-0000F2160000}"/>
    <cellStyle name="n_02 - Synthèse Wanadoo_PFA_Mn_0603_V0 0_Spain ARPU + AUPU_ROW ARPU" xfId="26937" xr:uid="{00000000-0005-0000-0000-0000F3160000}"/>
    <cellStyle name="n_02 - Synthèse Wanadoo_PFA_Mn_0603_V0 0_Spain KPIs" xfId="6471" xr:uid="{00000000-0005-0000-0000-0000F4160000}"/>
    <cellStyle name="n_02 - Synthèse Wanadoo_PFA_Mn_0603_V0 0_Spain KPIs 2" xfId="15837" xr:uid="{00000000-0005-0000-0000-0000F5160000}"/>
    <cellStyle name="n_02 - Synthèse Wanadoo_PFA_Parcs_0600706" xfId="1779" xr:uid="{00000000-0005-0000-0000-0000F6160000}"/>
    <cellStyle name="n_02 - Synthèse Wanadoo_PFA_Parcs_0600706_France financials" xfId="23436" xr:uid="{00000000-0005-0000-0000-0000F7160000}"/>
    <cellStyle name="n_02 - Synthèse Wanadoo_PFA_Parcs_0600706_France KPIs" xfId="1780" xr:uid="{00000000-0005-0000-0000-0000F8160000}"/>
    <cellStyle name="n_02 - Synthèse Wanadoo_PFA_Parcs_0600706_France KPIs 2" xfId="13812" xr:uid="{00000000-0005-0000-0000-0000F9160000}"/>
    <cellStyle name="n_02 - Synthèse Wanadoo_PFA_Parcs_0600706_France KPIs_1" xfId="4650" xr:uid="{00000000-0005-0000-0000-0000FA160000}"/>
    <cellStyle name="n_02 - Synthèse Wanadoo_PFA_Parcs_0600706_France KPIs_1 2" xfId="14066" xr:uid="{00000000-0005-0000-0000-0000FB160000}"/>
    <cellStyle name="n_02 - Synthèse Wanadoo_PFA_Parcs_0600706_France KPIs_2" xfId="11891" xr:uid="{00000000-0005-0000-0000-0000FC160000}"/>
    <cellStyle name="n_02 - Synthèse Wanadoo_PFA_Parcs_0600706_Group - financial KPIs" xfId="21692" xr:uid="{00000000-0005-0000-0000-0000FD160000}"/>
    <cellStyle name="n_02 - Synthèse Wanadoo_PFA_Parcs_0600706_Group - operational KPIs" xfId="10137" xr:uid="{00000000-0005-0000-0000-0000FE160000}"/>
    <cellStyle name="n_02 - Synthèse Wanadoo_PFA_Parcs_0600706_Group - operational KPIs 2" xfId="17836" xr:uid="{00000000-0005-0000-0000-0000FF160000}"/>
    <cellStyle name="n_02 - Synthèse Wanadoo_PFA_Parcs_0600706_Group - operational KPIs_1" xfId="19953" xr:uid="{00000000-0005-0000-0000-000000170000}"/>
    <cellStyle name="n_02 - Synthèse Wanadoo_PFA_Parcs_0600706_ROW" xfId="26938" xr:uid="{00000000-0005-0000-0000-000001170000}"/>
    <cellStyle name="n_02 - Synthèse Wanadoo_PFA_Parcs_0600706_ROW_1" xfId="26939" xr:uid="{00000000-0005-0000-0000-000002170000}"/>
    <cellStyle name="n_02 - Synthèse Wanadoo_PFA_Parcs_0600706_ROW_1_Group" xfId="26940" xr:uid="{00000000-0005-0000-0000-000003170000}"/>
    <cellStyle name="n_02 - Synthèse Wanadoo_PFA_Parcs_0600706_ROW_1_ROW ARPU" xfId="26941" xr:uid="{00000000-0005-0000-0000-000004170000}"/>
    <cellStyle name="n_02 - Synthèse Wanadoo_PFA_Parcs_0600706_ROW_Group" xfId="26942" xr:uid="{00000000-0005-0000-0000-000005170000}"/>
    <cellStyle name="n_02 - Synthèse Wanadoo_PFA_Parcs_0600706_ROW_ROW ARPU" xfId="26943" xr:uid="{00000000-0005-0000-0000-000006170000}"/>
    <cellStyle name="n_02 - Synthèse Wanadoo_PFA_Parcs_0600706_Spain ARPU + AUPU" xfId="26944" xr:uid="{00000000-0005-0000-0000-000007170000}"/>
    <cellStyle name="n_02 - Synthèse Wanadoo_PFA_Parcs_0600706_Spain ARPU + AUPU_Group" xfId="26945" xr:uid="{00000000-0005-0000-0000-000008170000}"/>
    <cellStyle name="n_02 - Synthèse Wanadoo_PFA_Parcs_0600706_Spain ARPU + AUPU_ROW ARPU" xfId="26946" xr:uid="{00000000-0005-0000-0000-000009170000}"/>
    <cellStyle name="n_02 - Synthèse Wanadoo_PFA_Parcs_0600706_Spain KPIs" xfId="6472" xr:uid="{00000000-0005-0000-0000-00000A170000}"/>
    <cellStyle name="n_02 - Synthèse Wanadoo_PFA_Parcs_0600706_Spain KPIs 2" xfId="15838" xr:uid="{00000000-0005-0000-0000-00000B170000}"/>
    <cellStyle name="n_02 - Synthèse Wanadoo_Poland KPIs" xfId="8219" xr:uid="{00000000-0005-0000-0000-00000C170000}"/>
    <cellStyle name="n_02 - Synthèse Wanadoo_Reporting Valeur_Mobile_2010_10" xfId="26947" xr:uid="{00000000-0005-0000-0000-00000D170000}"/>
    <cellStyle name="n_02 - Synthèse Wanadoo_Reporting Valeur_Mobile_2010_10_Group" xfId="26948" xr:uid="{00000000-0005-0000-0000-00000E170000}"/>
    <cellStyle name="n_02 - Synthèse Wanadoo_Reporting Valeur_Mobile_2010_10_ROW" xfId="26949" xr:uid="{00000000-0005-0000-0000-00000F170000}"/>
    <cellStyle name="n_02 - Synthèse Wanadoo_Reporting Valeur_Mobile_2010_10_ROW ARPU" xfId="26950" xr:uid="{00000000-0005-0000-0000-000010170000}"/>
    <cellStyle name="n_02 - Synthèse Wanadoo_ROW" xfId="26951" xr:uid="{00000000-0005-0000-0000-000011170000}"/>
    <cellStyle name="n_02 - Synthèse Wanadoo_RoW KPIs" xfId="8931" xr:uid="{00000000-0005-0000-0000-000012170000}"/>
    <cellStyle name="n_02 - Synthèse Wanadoo_ROW_1" xfId="26952" xr:uid="{00000000-0005-0000-0000-000013170000}"/>
    <cellStyle name="n_02 - Synthèse Wanadoo_ROW_1_Group" xfId="26953" xr:uid="{00000000-0005-0000-0000-000014170000}"/>
    <cellStyle name="n_02 - Synthèse Wanadoo_ROW_1_ROW ARPU" xfId="26954" xr:uid="{00000000-0005-0000-0000-000015170000}"/>
    <cellStyle name="n_02 - Synthèse Wanadoo_ROW_Group" xfId="26955" xr:uid="{00000000-0005-0000-0000-000016170000}"/>
    <cellStyle name="n_02 - Synthèse Wanadoo_ROW_ROW ARPU" xfId="26956" xr:uid="{00000000-0005-0000-0000-000017170000}"/>
    <cellStyle name="n_02 - Synthèse Wanadoo_Spain ARPU + AUPU" xfId="26957" xr:uid="{00000000-0005-0000-0000-000018170000}"/>
    <cellStyle name="n_02 - Synthèse Wanadoo_Spain ARPU + AUPU_Group" xfId="26958" xr:uid="{00000000-0005-0000-0000-000019170000}"/>
    <cellStyle name="n_02 - Synthèse Wanadoo_Spain ARPU + AUPU_ROW ARPU" xfId="26959" xr:uid="{00000000-0005-0000-0000-00001A170000}"/>
    <cellStyle name="n_02 - Synthèse Wanadoo_Spain KPIs" xfId="6453" xr:uid="{00000000-0005-0000-0000-00001B170000}"/>
    <cellStyle name="n_02 - Synthèse Wanadoo_Spain KPIs 2" xfId="15819" xr:uid="{00000000-0005-0000-0000-00001C170000}"/>
    <cellStyle name="n_02 - Synthèse Wanadoo_Spain KPIs_1" xfId="51288" xr:uid="{00000000-0005-0000-0000-00001D170000}"/>
    <cellStyle name="n_02 - Synthèse Wanadoo_Telecoms - Operational KPIs" xfId="49601" xr:uid="{00000000-0005-0000-0000-00001E170000}"/>
    <cellStyle name="n_02 - Synthèse Wanadoo_UAG_report_CA 06-09 (06-09-28)" xfId="1781" xr:uid="{00000000-0005-0000-0000-00001F170000}"/>
    <cellStyle name="n_02 - Synthèse Wanadoo_UAG_report_CA 06-09 (06-09-28)_A&amp;ME KPIs" xfId="53079" xr:uid="{00000000-0005-0000-0000-000020170000}"/>
    <cellStyle name="n_02 - Synthèse Wanadoo_UAG_report_CA 06-09 (06-09-28)_Enterprise" xfId="9509" xr:uid="{00000000-0005-0000-0000-000021170000}"/>
    <cellStyle name="n_02 - Synthèse Wanadoo_UAG_report_CA 06-09 (06-09-28)_France financials" xfId="23437" xr:uid="{00000000-0005-0000-0000-000022170000}"/>
    <cellStyle name="n_02 - Synthèse Wanadoo_UAG_report_CA 06-09 (06-09-28)_France financials_1" xfId="25099" xr:uid="{00000000-0005-0000-0000-000023170000}"/>
    <cellStyle name="n_02 - Synthèse Wanadoo_UAG_report_CA 06-09 (06-09-28)_France KPIs" xfId="1782" xr:uid="{00000000-0005-0000-0000-000024170000}"/>
    <cellStyle name="n_02 - Synthèse Wanadoo_UAG_report_CA 06-09 (06-09-28)_France KPIs 2" xfId="13814" xr:uid="{00000000-0005-0000-0000-000025170000}"/>
    <cellStyle name="n_02 - Synthèse Wanadoo_UAG_report_CA 06-09 (06-09-28)_France KPIs_1" xfId="4651" xr:uid="{00000000-0005-0000-0000-000026170000}"/>
    <cellStyle name="n_02 - Synthèse Wanadoo_UAG_report_CA 06-09 (06-09-28)_France KPIs_1 2" xfId="14067" xr:uid="{00000000-0005-0000-0000-000027170000}"/>
    <cellStyle name="n_02 - Synthèse Wanadoo_UAG_report_CA 06-09 (06-09-28)_France KPIs_2" xfId="11892" xr:uid="{00000000-0005-0000-0000-000028170000}"/>
    <cellStyle name="n_02 - Synthèse Wanadoo_UAG_report_CA 06-09 (06-09-28)_GetCA Groupe Seg 2012-Q4 Soc" xfId="55145" xr:uid="{00000000-0005-0000-0000-000029170000}"/>
    <cellStyle name="n_02 - Synthèse Wanadoo_UAG_report_CA 06-09 (06-09-28)_Group - financial KPIs" xfId="21693" xr:uid="{00000000-0005-0000-0000-00002A170000}"/>
    <cellStyle name="n_02 - Synthèse Wanadoo_UAG_report_CA 06-09 (06-09-28)_Group - operational KPIs" xfId="2978" xr:uid="{00000000-0005-0000-0000-00002B170000}"/>
    <cellStyle name="n_02 - Synthèse Wanadoo_UAG_report_CA 06-09 (06-09-28)_Group - operational KPIs_1" xfId="10138" xr:uid="{00000000-0005-0000-0000-00002C170000}"/>
    <cellStyle name="n_02 - Synthèse Wanadoo_UAG_report_CA 06-09 (06-09-28)_Group - operational KPIs_1 2" xfId="17837" xr:uid="{00000000-0005-0000-0000-00002D170000}"/>
    <cellStyle name="n_02 - Synthèse Wanadoo_UAG_report_CA 06-09 (06-09-28)_Group - operational KPIs_2" xfId="19954" xr:uid="{00000000-0005-0000-0000-00002E170000}"/>
    <cellStyle name="n_02 - Synthèse Wanadoo_UAG_report_CA 06-09 (06-09-28)_IC&amp;SS" xfId="19829" xr:uid="{00000000-0005-0000-0000-00002F170000}"/>
    <cellStyle name="n_02 - Synthèse Wanadoo_UAG_report_CA 06-09 (06-09-28)_Orange - Market France KPIs" xfId="55144" xr:uid="{00000000-0005-0000-0000-000030170000}"/>
    <cellStyle name="n_02 - Synthèse Wanadoo_UAG_report_CA 06-09 (06-09-28)_Poland KPIs" xfId="8229" xr:uid="{00000000-0005-0000-0000-000031170000}"/>
    <cellStyle name="n_02 - Synthèse Wanadoo_UAG_report_CA 06-09 (06-09-28)_ROW" xfId="26960" xr:uid="{00000000-0005-0000-0000-000032170000}"/>
    <cellStyle name="n_02 - Synthèse Wanadoo_UAG_report_CA 06-09 (06-09-28)_RoW KPIs" xfId="8941" xr:uid="{00000000-0005-0000-0000-000033170000}"/>
    <cellStyle name="n_02 - Synthèse Wanadoo_UAG_report_CA 06-09 (06-09-28)_ROW_1" xfId="26961" xr:uid="{00000000-0005-0000-0000-000034170000}"/>
    <cellStyle name="n_02 - Synthèse Wanadoo_UAG_report_CA 06-09 (06-09-28)_ROW_1_Group" xfId="26962" xr:uid="{00000000-0005-0000-0000-000035170000}"/>
    <cellStyle name="n_02 - Synthèse Wanadoo_UAG_report_CA 06-09 (06-09-28)_ROW_1_ROW ARPU" xfId="26963" xr:uid="{00000000-0005-0000-0000-000036170000}"/>
    <cellStyle name="n_02 - Synthèse Wanadoo_UAG_report_CA 06-09 (06-09-28)_ROW_Group" xfId="26964" xr:uid="{00000000-0005-0000-0000-000037170000}"/>
    <cellStyle name="n_02 - Synthèse Wanadoo_UAG_report_CA 06-09 (06-09-28)_ROW_ROW ARPU" xfId="26965" xr:uid="{00000000-0005-0000-0000-000038170000}"/>
    <cellStyle name="n_02 - Synthèse Wanadoo_UAG_report_CA 06-09 (06-09-28)_Spain ARPU + AUPU" xfId="26966" xr:uid="{00000000-0005-0000-0000-000039170000}"/>
    <cellStyle name="n_02 - Synthèse Wanadoo_UAG_report_CA 06-09 (06-09-28)_Spain ARPU + AUPU_Group" xfId="26967" xr:uid="{00000000-0005-0000-0000-00003A170000}"/>
    <cellStyle name="n_02 - Synthèse Wanadoo_UAG_report_CA 06-09 (06-09-28)_Spain ARPU + AUPU_ROW ARPU" xfId="26968" xr:uid="{00000000-0005-0000-0000-00003B170000}"/>
    <cellStyle name="n_02 - Synthèse Wanadoo_UAG_report_CA 06-09 (06-09-28)_Spain KPIs" xfId="6473" xr:uid="{00000000-0005-0000-0000-00003C170000}"/>
    <cellStyle name="n_02 - Synthèse Wanadoo_UAG_report_CA 06-09 (06-09-28)_Spain KPIs 2" xfId="15839" xr:uid="{00000000-0005-0000-0000-00003D170000}"/>
    <cellStyle name="n_02 - Synthèse Wanadoo_UAG_report_CA 06-09 (06-09-28)_Spain KPIs_1" xfId="51302" xr:uid="{00000000-0005-0000-0000-00003E170000}"/>
    <cellStyle name="n_02 - Synthèse Wanadoo_UAG_report_CA 06-09 (06-09-28)_Telecoms - Operational KPIs" xfId="49615" xr:uid="{00000000-0005-0000-0000-00003F170000}"/>
    <cellStyle name="n_02 - Synthèse Wanadoo_UAG_report_CA 06-10 (06-11-06)" xfId="1783" xr:uid="{00000000-0005-0000-0000-000040170000}"/>
    <cellStyle name="n_02 - Synthèse Wanadoo_UAG_report_CA 06-10 (06-11-06)_A&amp;ME KPIs" xfId="53080" xr:uid="{00000000-0005-0000-0000-000041170000}"/>
    <cellStyle name="n_02 - Synthèse Wanadoo_UAG_report_CA 06-10 (06-11-06)_Enterprise" xfId="9510" xr:uid="{00000000-0005-0000-0000-000042170000}"/>
    <cellStyle name="n_02 - Synthèse Wanadoo_UAG_report_CA 06-10 (06-11-06)_France financials" xfId="23438" xr:uid="{00000000-0005-0000-0000-000043170000}"/>
    <cellStyle name="n_02 - Synthèse Wanadoo_UAG_report_CA 06-10 (06-11-06)_France financials_1" xfId="25100" xr:uid="{00000000-0005-0000-0000-000044170000}"/>
    <cellStyle name="n_02 - Synthèse Wanadoo_UAG_report_CA 06-10 (06-11-06)_France KPIs" xfId="1784" xr:uid="{00000000-0005-0000-0000-000045170000}"/>
    <cellStyle name="n_02 - Synthèse Wanadoo_UAG_report_CA 06-10 (06-11-06)_France KPIs 2" xfId="13816" xr:uid="{00000000-0005-0000-0000-000046170000}"/>
    <cellStyle name="n_02 - Synthèse Wanadoo_UAG_report_CA 06-10 (06-11-06)_France KPIs_1" xfId="4652" xr:uid="{00000000-0005-0000-0000-000047170000}"/>
    <cellStyle name="n_02 - Synthèse Wanadoo_UAG_report_CA 06-10 (06-11-06)_France KPIs_1 2" xfId="14068" xr:uid="{00000000-0005-0000-0000-000048170000}"/>
    <cellStyle name="n_02 - Synthèse Wanadoo_UAG_report_CA 06-10 (06-11-06)_France KPIs_2" xfId="11893" xr:uid="{00000000-0005-0000-0000-000049170000}"/>
    <cellStyle name="n_02 - Synthèse Wanadoo_UAG_report_CA 06-10 (06-11-06)_GetCA Groupe Seg 2012-Q4 Soc" xfId="55147" xr:uid="{00000000-0005-0000-0000-00004A170000}"/>
    <cellStyle name="n_02 - Synthèse Wanadoo_UAG_report_CA 06-10 (06-11-06)_Group - financial KPIs" xfId="21694" xr:uid="{00000000-0005-0000-0000-00004B170000}"/>
    <cellStyle name="n_02 - Synthèse Wanadoo_UAG_report_CA 06-10 (06-11-06)_Group - operational KPIs" xfId="2979" xr:uid="{00000000-0005-0000-0000-00004C170000}"/>
    <cellStyle name="n_02 - Synthèse Wanadoo_UAG_report_CA 06-10 (06-11-06)_Group - operational KPIs_1" xfId="10139" xr:uid="{00000000-0005-0000-0000-00004D170000}"/>
    <cellStyle name="n_02 - Synthèse Wanadoo_UAG_report_CA 06-10 (06-11-06)_Group - operational KPIs_1 2" xfId="17838" xr:uid="{00000000-0005-0000-0000-00004E170000}"/>
    <cellStyle name="n_02 - Synthèse Wanadoo_UAG_report_CA 06-10 (06-11-06)_Group - operational KPIs_2" xfId="19955" xr:uid="{00000000-0005-0000-0000-00004F170000}"/>
    <cellStyle name="n_02 - Synthèse Wanadoo_UAG_report_CA 06-10 (06-11-06)_IC&amp;SS" xfId="13540" xr:uid="{00000000-0005-0000-0000-000050170000}"/>
    <cellStyle name="n_02 - Synthèse Wanadoo_UAG_report_CA 06-10 (06-11-06)_Orange - Market France KPIs" xfId="55146" xr:uid="{00000000-0005-0000-0000-000051170000}"/>
    <cellStyle name="n_02 - Synthèse Wanadoo_UAG_report_CA 06-10 (06-11-06)_Poland KPIs" xfId="8230" xr:uid="{00000000-0005-0000-0000-000052170000}"/>
    <cellStyle name="n_02 - Synthèse Wanadoo_UAG_report_CA 06-10 (06-11-06)_ROW" xfId="26969" xr:uid="{00000000-0005-0000-0000-000053170000}"/>
    <cellStyle name="n_02 - Synthèse Wanadoo_UAG_report_CA 06-10 (06-11-06)_RoW KPIs" xfId="8942" xr:uid="{00000000-0005-0000-0000-000054170000}"/>
    <cellStyle name="n_02 - Synthèse Wanadoo_UAG_report_CA 06-10 (06-11-06)_ROW_1" xfId="26970" xr:uid="{00000000-0005-0000-0000-000055170000}"/>
    <cellStyle name="n_02 - Synthèse Wanadoo_UAG_report_CA 06-10 (06-11-06)_ROW_1_Group" xfId="26971" xr:uid="{00000000-0005-0000-0000-000056170000}"/>
    <cellStyle name="n_02 - Synthèse Wanadoo_UAG_report_CA 06-10 (06-11-06)_ROW_1_ROW ARPU" xfId="26972" xr:uid="{00000000-0005-0000-0000-000057170000}"/>
    <cellStyle name="n_02 - Synthèse Wanadoo_UAG_report_CA 06-10 (06-11-06)_ROW_Group" xfId="26973" xr:uid="{00000000-0005-0000-0000-000058170000}"/>
    <cellStyle name="n_02 - Synthèse Wanadoo_UAG_report_CA 06-10 (06-11-06)_ROW_ROW ARPU" xfId="26974" xr:uid="{00000000-0005-0000-0000-000059170000}"/>
    <cellStyle name="n_02 - Synthèse Wanadoo_UAG_report_CA 06-10 (06-11-06)_Spain ARPU + AUPU" xfId="26975" xr:uid="{00000000-0005-0000-0000-00005A170000}"/>
    <cellStyle name="n_02 - Synthèse Wanadoo_UAG_report_CA 06-10 (06-11-06)_Spain ARPU + AUPU_Group" xfId="26976" xr:uid="{00000000-0005-0000-0000-00005B170000}"/>
    <cellStyle name="n_02 - Synthèse Wanadoo_UAG_report_CA 06-10 (06-11-06)_Spain ARPU + AUPU_ROW ARPU" xfId="26977" xr:uid="{00000000-0005-0000-0000-00005C170000}"/>
    <cellStyle name="n_02 - Synthèse Wanadoo_UAG_report_CA 06-10 (06-11-06)_Spain KPIs" xfId="6474" xr:uid="{00000000-0005-0000-0000-00005D170000}"/>
    <cellStyle name="n_02 - Synthèse Wanadoo_UAG_report_CA 06-10 (06-11-06)_Spain KPIs 2" xfId="15840" xr:uid="{00000000-0005-0000-0000-00005E170000}"/>
    <cellStyle name="n_02 - Synthèse Wanadoo_UAG_report_CA 06-10 (06-11-06)_Spain KPIs_1" xfId="51303" xr:uid="{00000000-0005-0000-0000-00005F170000}"/>
    <cellStyle name="n_02 - Synthèse Wanadoo_UAG_report_CA 06-10 (06-11-06)_Telecoms - Operational KPIs" xfId="49616" xr:uid="{00000000-0005-0000-0000-000060170000}"/>
    <cellStyle name="n_02 - Synthèse Wanadoo_V&amp;M trajectoires V1 (06-08-11)" xfId="1785" xr:uid="{00000000-0005-0000-0000-000061170000}"/>
    <cellStyle name="n_02 - Synthèse Wanadoo_V&amp;M trajectoires V1 (06-08-11)_A&amp;ME KPIs" xfId="53081" xr:uid="{00000000-0005-0000-0000-000062170000}"/>
    <cellStyle name="n_02 - Synthèse Wanadoo_V&amp;M trajectoires V1 (06-08-11)_Enterprise" xfId="9511" xr:uid="{00000000-0005-0000-0000-000063170000}"/>
    <cellStyle name="n_02 - Synthèse Wanadoo_V&amp;M trajectoires V1 (06-08-11)_France financials" xfId="23439" xr:uid="{00000000-0005-0000-0000-000064170000}"/>
    <cellStyle name="n_02 - Synthèse Wanadoo_V&amp;M trajectoires V1 (06-08-11)_France financials_1" xfId="25101" xr:uid="{00000000-0005-0000-0000-000065170000}"/>
    <cellStyle name="n_02 - Synthèse Wanadoo_V&amp;M trajectoires V1 (06-08-11)_France KPIs" xfId="1786" xr:uid="{00000000-0005-0000-0000-000066170000}"/>
    <cellStyle name="n_02 - Synthèse Wanadoo_V&amp;M trajectoires V1 (06-08-11)_France KPIs 2" xfId="13818" xr:uid="{00000000-0005-0000-0000-000067170000}"/>
    <cellStyle name="n_02 - Synthèse Wanadoo_V&amp;M trajectoires V1 (06-08-11)_France KPIs_1" xfId="4653" xr:uid="{00000000-0005-0000-0000-000068170000}"/>
    <cellStyle name="n_02 - Synthèse Wanadoo_V&amp;M trajectoires V1 (06-08-11)_France KPIs_1 2" xfId="14069" xr:uid="{00000000-0005-0000-0000-000069170000}"/>
    <cellStyle name="n_02 - Synthèse Wanadoo_V&amp;M trajectoires V1 (06-08-11)_France KPIs_2" xfId="11894" xr:uid="{00000000-0005-0000-0000-00006A170000}"/>
    <cellStyle name="n_02 - Synthèse Wanadoo_V&amp;M trajectoires V1 (06-08-11)_GetCA Groupe Seg 2012-Q4 Soc" xfId="55149" xr:uid="{00000000-0005-0000-0000-00006B170000}"/>
    <cellStyle name="n_02 - Synthèse Wanadoo_V&amp;M trajectoires V1 (06-08-11)_Group - financial KPIs" xfId="21695" xr:uid="{00000000-0005-0000-0000-00006C170000}"/>
    <cellStyle name="n_02 - Synthèse Wanadoo_V&amp;M trajectoires V1 (06-08-11)_Group - operational KPIs" xfId="2980" xr:uid="{00000000-0005-0000-0000-00006D170000}"/>
    <cellStyle name="n_02 - Synthèse Wanadoo_V&amp;M trajectoires V1 (06-08-11)_Group - operational KPIs_1" xfId="10140" xr:uid="{00000000-0005-0000-0000-00006E170000}"/>
    <cellStyle name="n_02 - Synthèse Wanadoo_V&amp;M trajectoires V1 (06-08-11)_Group - operational KPIs_1 2" xfId="17839" xr:uid="{00000000-0005-0000-0000-00006F170000}"/>
    <cellStyle name="n_02 - Synthèse Wanadoo_V&amp;M trajectoires V1 (06-08-11)_Group - operational KPIs_2" xfId="19956" xr:uid="{00000000-0005-0000-0000-000070170000}"/>
    <cellStyle name="n_02 - Synthèse Wanadoo_V&amp;M trajectoires V1 (06-08-11)_IC&amp;SS" xfId="17650" xr:uid="{00000000-0005-0000-0000-000071170000}"/>
    <cellStyle name="n_02 - Synthèse Wanadoo_V&amp;M trajectoires V1 (06-08-11)_Orange - Market France KPIs" xfId="55148" xr:uid="{00000000-0005-0000-0000-000072170000}"/>
    <cellStyle name="n_02 - Synthèse Wanadoo_V&amp;M trajectoires V1 (06-08-11)_Poland KPIs" xfId="8231" xr:uid="{00000000-0005-0000-0000-000073170000}"/>
    <cellStyle name="n_02 - Synthèse Wanadoo_V&amp;M trajectoires V1 (06-08-11)_ROW" xfId="26978" xr:uid="{00000000-0005-0000-0000-000074170000}"/>
    <cellStyle name="n_02 - Synthèse Wanadoo_V&amp;M trajectoires V1 (06-08-11)_RoW KPIs" xfId="8943" xr:uid="{00000000-0005-0000-0000-000075170000}"/>
    <cellStyle name="n_02 - Synthèse Wanadoo_V&amp;M trajectoires V1 (06-08-11)_ROW_1" xfId="26979" xr:uid="{00000000-0005-0000-0000-000076170000}"/>
    <cellStyle name="n_02 - Synthèse Wanadoo_V&amp;M trajectoires V1 (06-08-11)_ROW_1_Group" xfId="26980" xr:uid="{00000000-0005-0000-0000-000077170000}"/>
    <cellStyle name="n_02 - Synthèse Wanadoo_V&amp;M trajectoires V1 (06-08-11)_ROW_1_ROW ARPU" xfId="26981" xr:uid="{00000000-0005-0000-0000-000078170000}"/>
    <cellStyle name="n_02 - Synthèse Wanadoo_V&amp;M trajectoires V1 (06-08-11)_ROW_Group" xfId="26982" xr:uid="{00000000-0005-0000-0000-000079170000}"/>
    <cellStyle name="n_02 - Synthèse Wanadoo_V&amp;M trajectoires V1 (06-08-11)_ROW_ROW ARPU" xfId="26983" xr:uid="{00000000-0005-0000-0000-00007A170000}"/>
    <cellStyle name="n_02 - Synthèse Wanadoo_V&amp;M trajectoires V1 (06-08-11)_Spain ARPU + AUPU" xfId="26984" xr:uid="{00000000-0005-0000-0000-00007B170000}"/>
    <cellStyle name="n_02 - Synthèse Wanadoo_V&amp;M trajectoires V1 (06-08-11)_Spain ARPU + AUPU_Group" xfId="26985" xr:uid="{00000000-0005-0000-0000-00007C170000}"/>
    <cellStyle name="n_02 - Synthèse Wanadoo_V&amp;M trajectoires V1 (06-08-11)_Spain ARPU + AUPU_ROW ARPU" xfId="26986" xr:uid="{00000000-0005-0000-0000-00007D170000}"/>
    <cellStyle name="n_02 - Synthèse Wanadoo_V&amp;M trajectoires V1 (06-08-11)_Spain KPIs" xfId="6475" xr:uid="{00000000-0005-0000-0000-00007E170000}"/>
    <cellStyle name="n_02 - Synthèse Wanadoo_V&amp;M trajectoires V1 (06-08-11)_Spain KPIs 2" xfId="15841" xr:uid="{00000000-0005-0000-0000-00007F170000}"/>
    <cellStyle name="n_02 - Synthèse Wanadoo_V&amp;M trajectoires V1 (06-08-11)_Spain KPIs_1" xfId="51304" xr:uid="{00000000-0005-0000-0000-000080170000}"/>
    <cellStyle name="n_02 - Synthèse Wanadoo_V&amp;M trajectoires V1 (06-08-11)_Telecoms - Operational KPIs" xfId="49617" xr:uid="{00000000-0005-0000-0000-000081170000}"/>
    <cellStyle name="n_02- Synthèse Wanadoo B2004" xfId="1787" xr:uid="{00000000-0005-0000-0000-000082170000}"/>
    <cellStyle name="n_02- Synthèse Wanadoo B2004_01 Synthèse DM pour modèle" xfId="1788" xr:uid="{00000000-0005-0000-0000-000083170000}"/>
    <cellStyle name="n_02- Synthèse Wanadoo B2004_01 Synthèse DM pour modèle_France financials" xfId="23441" xr:uid="{00000000-0005-0000-0000-000084170000}"/>
    <cellStyle name="n_02- Synthèse Wanadoo B2004_01 Synthèse DM pour modèle_France KPIs" xfId="1789" xr:uid="{00000000-0005-0000-0000-000085170000}"/>
    <cellStyle name="n_02- Synthèse Wanadoo B2004_01 Synthèse DM pour modèle_France KPIs 2" xfId="13821" xr:uid="{00000000-0005-0000-0000-000086170000}"/>
    <cellStyle name="n_02- Synthèse Wanadoo B2004_01 Synthèse DM pour modèle_France KPIs_1" xfId="4655" xr:uid="{00000000-0005-0000-0000-000087170000}"/>
    <cellStyle name="n_02- Synthèse Wanadoo B2004_01 Synthèse DM pour modèle_France KPIs_1 2" xfId="14071" xr:uid="{00000000-0005-0000-0000-000088170000}"/>
    <cellStyle name="n_02- Synthèse Wanadoo B2004_01 Synthèse DM pour modèle_France KPIs_2" xfId="11896" xr:uid="{00000000-0005-0000-0000-000089170000}"/>
    <cellStyle name="n_02- Synthèse Wanadoo B2004_01 Synthèse DM pour modèle_Group - financial KPIs" xfId="21697" xr:uid="{00000000-0005-0000-0000-00008A170000}"/>
    <cellStyle name="n_02- Synthèse Wanadoo B2004_01 Synthèse DM pour modèle_Group - operational KPIs" xfId="10142" xr:uid="{00000000-0005-0000-0000-00008B170000}"/>
    <cellStyle name="n_02- Synthèse Wanadoo B2004_01 Synthèse DM pour modèle_Group - operational KPIs 2" xfId="17841" xr:uid="{00000000-0005-0000-0000-00008C170000}"/>
    <cellStyle name="n_02- Synthèse Wanadoo B2004_01 Synthèse DM pour modèle_Group - operational KPIs_1" xfId="19958" xr:uid="{00000000-0005-0000-0000-00008D170000}"/>
    <cellStyle name="n_02- Synthèse Wanadoo B2004_01 Synthèse DM pour modèle_ROW" xfId="26987" xr:uid="{00000000-0005-0000-0000-00008E170000}"/>
    <cellStyle name="n_02- Synthèse Wanadoo B2004_01 Synthèse DM pour modèle_ROW_1" xfId="26988" xr:uid="{00000000-0005-0000-0000-00008F170000}"/>
    <cellStyle name="n_02- Synthèse Wanadoo B2004_01 Synthèse DM pour modèle_ROW_1_Group" xfId="26989" xr:uid="{00000000-0005-0000-0000-000090170000}"/>
    <cellStyle name="n_02- Synthèse Wanadoo B2004_01 Synthèse DM pour modèle_ROW_1_ROW ARPU" xfId="26990" xr:uid="{00000000-0005-0000-0000-000091170000}"/>
    <cellStyle name="n_02- Synthèse Wanadoo B2004_01 Synthèse DM pour modèle_ROW_Group" xfId="26991" xr:uid="{00000000-0005-0000-0000-000092170000}"/>
    <cellStyle name="n_02- Synthèse Wanadoo B2004_01 Synthèse DM pour modèle_ROW_ROW ARPU" xfId="26992" xr:uid="{00000000-0005-0000-0000-000093170000}"/>
    <cellStyle name="n_02- Synthèse Wanadoo B2004_01 Synthèse DM pour modèle_Spain ARPU + AUPU" xfId="26993" xr:uid="{00000000-0005-0000-0000-000094170000}"/>
    <cellStyle name="n_02- Synthèse Wanadoo B2004_01 Synthèse DM pour modèle_Spain ARPU + AUPU_Group" xfId="26994" xr:uid="{00000000-0005-0000-0000-000095170000}"/>
    <cellStyle name="n_02- Synthèse Wanadoo B2004_01 Synthèse DM pour modèle_Spain ARPU + AUPU_ROW ARPU" xfId="26995" xr:uid="{00000000-0005-0000-0000-000096170000}"/>
    <cellStyle name="n_02- Synthèse Wanadoo B2004_01 Synthèse DM pour modèle_Spain KPIs" xfId="6477" xr:uid="{00000000-0005-0000-0000-000097170000}"/>
    <cellStyle name="n_02- Synthèse Wanadoo B2004_01 Synthèse DM pour modèle_Spain KPIs 2" xfId="15843" xr:uid="{00000000-0005-0000-0000-000098170000}"/>
    <cellStyle name="n_02- Synthèse Wanadoo B2004_0703 Préflashde L23 Analyse CA trafic 07-03 (07-04-03)" xfId="1790" xr:uid="{00000000-0005-0000-0000-000099170000}"/>
    <cellStyle name="n_02- Synthèse Wanadoo B2004_0703 Préflashde L23 Analyse CA trafic 07-03 (07-04-03)_A&amp;ME KPIs" xfId="53083" xr:uid="{00000000-0005-0000-0000-00009A170000}"/>
    <cellStyle name="n_02- Synthèse Wanadoo B2004_0703 Préflashde L23 Analyse CA trafic 07-03 (07-04-03)_Enterprise" xfId="9513" xr:uid="{00000000-0005-0000-0000-00009B170000}"/>
    <cellStyle name="n_02- Synthèse Wanadoo B2004_0703 Préflashde L23 Analyse CA trafic 07-03 (07-04-03)_France financials" xfId="23442" xr:uid="{00000000-0005-0000-0000-00009C170000}"/>
    <cellStyle name="n_02- Synthèse Wanadoo B2004_0703 Préflashde L23 Analyse CA trafic 07-03 (07-04-03)_France financials_1" xfId="25103" xr:uid="{00000000-0005-0000-0000-00009D170000}"/>
    <cellStyle name="n_02- Synthèse Wanadoo B2004_0703 Préflashde L23 Analyse CA trafic 07-03 (07-04-03)_France KPIs" xfId="1791" xr:uid="{00000000-0005-0000-0000-00009E170000}"/>
    <cellStyle name="n_02- Synthèse Wanadoo B2004_0703 Préflashde L23 Analyse CA trafic 07-03 (07-04-03)_France KPIs 2" xfId="13823" xr:uid="{00000000-0005-0000-0000-00009F170000}"/>
    <cellStyle name="n_02- Synthèse Wanadoo B2004_0703 Préflashde L23 Analyse CA trafic 07-03 (07-04-03)_France KPIs_1" xfId="4656" xr:uid="{00000000-0005-0000-0000-0000A0170000}"/>
    <cellStyle name="n_02- Synthèse Wanadoo B2004_0703 Préflashde L23 Analyse CA trafic 07-03 (07-04-03)_France KPIs_1 2" xfId="14072" xr:uid="{00000000-0005-0000-0000-0000A1170000}"/>
    <cellStyle name="n_02- Synthèse Wanadoo B2004_0703 Préflashde L23 Analyse CA trafic 07-03 (07-04-03)_France KPIs_2" xfId="11897" xr:uid="{00000000-0005-0000-0000-0000A2170000}"/>
    <cellStyle name="n_02- Synthèse Wanadoo B2004_0703 Préflashde L23 Analyse CA trafic 07-03 (07-04-03)_GetCA Groupe Seg 2012-Q4 Soc" xfId="55152" xr:uid="{00000000-0005-0000-0000-0000A3170000}"/>
    <cellStyle name="n_02- Synthèse Wanadoo B2004_0703 Préflashde L23 Analyse CA trafic 07-03 (07-04-03)_Group - financial KPIs" xfId="21698" xr:uid="{00000000-0005-0000-0000-0000A4170000}"/>
    <cellStyle name="n_02- Synthèse Wanadoo B2004_0703 Préflashde L23 Analyse CA trafic 07-03 (07-04-03)_Group - operational KPIs" xfId="2982" xr:uid="{00000000-0005-0000-0000-0000A5170000}"/>
    <cellStyle name="n_02- Synthèse Wanadoo B2004_0703 Préflashde L23 Analyse CA trafic 07-03 (07-04-03)_Group - operational KPIs_1" xfId="10143" xr:uid="{00000000-0005-0000-0000-0000A6170000}"/>
    <cellStyle name="n_02- Synthèse Wanadoo B2004_0703 Préflashde L23 Analyse CA trafic 07-03 (07-04-03)_Group - operational KPIs_1 2" xfId="17842" xr:uid="{00000000-0005-0000-0000-0000A7170000}"/>
    <cellStyle name="n_02- Synthèse Wanadoo B2004_0703 Préflashde L23 Analyse CA trafic 07-03 (07-04-03)_Group - operational KPIs_2" xfId="19959" xr:uid="{00000000-0005-0000-0000-0000A8170000}"/>
    <cellStyle name="n_02- Synthèse Wanadoo B2004_0703 Préflashde L23 Analyse CA trafic 07-03 (07-04-03)_IC&amp;SS" xfId="19627" xr:uid="{00000000-0005-0000-0000-0000A9170000}"/>
    <cellStyle name="n_02- Synthèse Wanadoo B2004_0703 Préflashde L23 Analyse CA trafic 07-03 (07-04-03)_Orange - Market France KPIs" xfId="55151" xr:uid="{00000000-0005-0000-0000-0000AA170000}"/>
    <cellStyle name="n_02- Synthèse Wanadoo B2004_0703 Préflashde L23 Analyse CA trafic 07-03 (07-04-03)_Poland KPIs" xfId="8233" xr:uid="{00000000-0005-0000-0000-0000AB170000}"/>
    <cellStyle name="n_02- Synthèse Wanadoo B2004_0703 Préflashde L23 Analyse CA trafic 07-03 (07-04-03)_ROW" xfId="26996" xr:uid="{00000000-0005-0000-0000-0000AC170000}"/>
    <cellStyle name="n_02- Synthèse Wanadoo B2004_0703 Préflashde L23 Analyse CA trafic 07-03 (07-04-03)_RoW KPIs" xfId="8945" xr:uid="{00000000-0005-0000-0000-0000AD170000}"/>
    <cellStyle name="n_02- Synthèse Wanadoo B2004_0703 Préflashde L23 Analyse CA trafic 07-03 (07-04-03)_ROW_1" xfId="26997" xr:uid="{00000000-0005-0000-0000-0000AE170000}"/>
    <cellStyle name="n_02- Synthèse Wanadoo B2004_0703 Préflashde L23 Analyse CA trafic 07-03 (07-04-03)_ROW_1_Group" xfId="26998" xr:uid="{00000000-0005-0000-0000-0000AF170000}"/>
    <cellStyle name="n_02- Synthèse Wanadoo B2004_0703 Préflashde L23 Analyse CA trafic 07-03 (07-04-03)_ROW_1_ROW ARPU" xfId="26999" xr:uid="{00000000-0005-0000-0000-0000B0170000}"/>
    <cellStyle name="n_02- Synthèse Wanadoo B2004_0703 Préflashde L23 Analyse CA trafic 07-03 (07-04-03)_ROW_Group" xfId="27000" xr:uid="{00000000-0005-0000-0000-0000B1170000}"/>
    <cellStyle name="n_02- Synthèse Wanadoo B2004_0703 Préflashde L23 Analyse CA trafic 07-03 (07-04-03)_ROW_ROW ARPU" xfId="27001" xr:uid="{00000000-0005-0000-0000-0000B2170000}"/>
    <cellStyle name="n_02- Synthèse Wanadoo B2004_0703 Préflashde L23 Analyse CA trafic 07-03 (07-04-03)_Spain ARPU + AUPU" xfId="27002" xr:uid="{00000000-0005-0000-0000-0000B3170000}"/>
    <cellStyle name="n_02- Synthèse Wanadoo B2004_0703 Préflashde L23 Analyse CA trafic 07-03 (07-04-03)_Spain ARPU + AUPU_Group" xfId="27003" xr:uid="{00000000-0005-0000-0000-0000B4170000}"/>
    <cellStyle name="n_02- Synthèse Wanadoo B2004_0703 Préflashde L23 Analyse CA trafic 07-03 (07-04-03)_Spain ARPU + AUPU_ROW ARPU" xfId="27004" xr:uid="{00000000-0005-0000-0000-0000B5170000}"/>
    <cellStyle name="n_02- Synthèse Wanadoo B2004_0703 Préflashde L23 Analyse CA trafic 07-03 (07-04-03)_Spain KPIs" xfId="6478" xr:uid="{00000000-0005-0000-0000-0000B6170000}"/>
    <cellStyle name="n_02- Synthèse Wanadoo B2004_0703 Préflashde L23 Analyse CA trafic 07-03 (07-04-03)_Spain KPIs 2" xfId="15844" xr:uid="{00000000-0005-0000-0000-0000B7170000}"/>
    <cellStyle name="n_02- Synthèse Wanadoo B2004_0703 Préflashde L23 Analyse CA trafic 07-03 (07-04-03)_Spain KPIs_1" xfId="51306" xr:uid="{00000000-0005-0000-0000-0000B8170000}"/>
    <cellStyle name="n_02- Synthèse Wanadoo B2004_0703 Préflashde L23 Analyse CA trafic 07-03 (07-04-03)_Telecoms - Operational KPIs" xfId="49619" xr:uid="{00000000-0005-0000-0000-0000B9170000}"/>
    <cellStyle name="n_02- Synthèse Wanadoo B2004_A&amp;ME KPIs" xfId="53082" xr:uid="{00000000-0005-0000-0000-0000BA170000}"/>
    <cellStyle name="n_02- Synthèse Wanadoo B2004_Base Forfaits 06-07" xfId="1792" xr:uid="{00000000-0005-0000-0000-0000BB170000}"/>
    <cellStyle name="n_02- Synthèse Wanadoo B2004_Base Forfaits 06-07_A&amp;ME KPIs" xfId="53084" xr:uid="{00000000-0005-0000-0000-0000BC170000}"/>
    <cellStyle name="n_02- Synthèse Wanadoo B2004_Base Forfaits 06-07_Enterprise" xfId="9514" xr:uid="{00000000-0005-0000-0000-0000BD170000}"/>
    <cellStyle name="n_02- Synthèse Wanadoo B2004_Base Forfaits 06-07_France financials" xfId="23443" xr:uid="{00000000-0005-0000-0000-0000BE170000}"/>
    <cellStyle name="n_02- Synthèse Wanadoo B2004_Base Forfaits 06-07_France financials_1" xfId="25104" xr:uid="{00000000-0005-0000-0000-0000BF170000}"/>
    <cellStyle name="n_02- Synthèse Wanadoo B2004_Base Forfaits 06-07_France KPIs" xfId="1793" xr:uid="{00000000-0005-0000-0000-0000C0170000}"/>
    <cellStyle name="n_02- Synthèse Wanadoo B2004_Base Forfaits 06-07_France KPIs 2" xfId="13825" xr:uid="{00000000-0005-0000-0000-0000C1170000}"/>
    <cellStyle name="n_02- Synthèse Wanadoo B2004_Base Forfaits 06-07_France KPIs_1" xfId="4657" xr:uid="{00000000-0005-0000-0000-0000C2170000}"/>
    <cellStyle name="n_02- Synthèse Wanadoo B2004_Base Forfaits 06-07_France KPIs_1 2" xfId="14073" xr:uid="{00000000-0005-0000-0000-0000C3170000}"/>
    <cellStyle name="n_02- Synthèse Wanadoo B2004_Base Forfaits 06-07_France KPIs_2" xfId="11898" xr:uid="{00000000-0005-0000-0000-0000C4170000}"/>
    <cellStyle name="n_02- Synthèse Wanadoo B2004_Base Forfaits 06-07_GetCA Groupe Seg 2012-Q4 Soc" xfId="55154" xr:uid="{00000000-0005-0000-0000-0000C5170000}"/>
    <cellStyle name="n_02- Synthèse Wanadoo B2004_Base Forfaits 06-07_Group - financial KPIs" xfId="21699" xr:uid="{00000000-0005-0000-0000-0000C6170000}"/>
    <cellStyle name="n_02- Synthèse Wanadoo B2004_Base Forfaits 06-07_Group - operational KPIs" xfId="2983" xr:uid="{00000000-0005-0000-0000-0000C7170000}"/>
    <cellStyle name="n_02- Synthèse Wanadoo B2004_Base Forfaits 06-07_Group - operational KPIs_1" xfId="10144" xr:uid="{00000000-0005-0000-0000-0000C8170000}"/>
    <cellStyle name="n_02- Synthèse Wanadoo B2004_Base Forfaits 06-07_Group - operational KPIs_1 2" xfId="17843" xr:uid="{00000000-0005-0000-0000-0000C9170000}"/>
    <cellStyle name="n_02- Synthèse Wanadoo B2004_Base Forfaits 06-07_Group - operational KPIs_2" xfId="19960" xr:uid="{00000000-0005-0000-0000-0000CA170000}"/>
    <cellStyle name="n_02- Synthèse Wanadoo B2004_Base Forfaits 06-07_IC&amp;SS" xfId="19827" xr:uid="{00000000-0005-0000-0000-0000CB170000}"/>
    <cellStyle name="n_02- Synthèse Wanadoo B2004_Base Forfaits 06-07_Orange - Market France KPIs" xfId="55153" xr:uid="{00000000-0005-0000-0000-0000CC170000}"/>
    <cellStyle name="n_02- Synthèse Wanadoo B2004_Base Forfaits 06-07_Poland KPIs" xfId="8234" xr:uid="{00000000-0005-0000-0000-0000CD170000}"/>
    <cellStyle name="n_02- Synthèse Wanadoo B2004_Base Forfaits 06-07_ROW" xfId="27005" xr:uid="{00000000-0005-0000-0000-0000CE170000}"/>
    <cellStyle name="n_02- Synthèse Wanadoo B2004_Base Forfaits 06-07_RoW KPIs" xfId="8946" xr:uid="{00000000-0005-0000-0000-0000CF170000}"/>
    <cellStyle name="n_02- Synthèse Wanadoo B2004_Base Forfaits 06-07_ROW_1" xfId="27006" xr:uid="{00000000-0005-0000-0000-0000D0170000}"/>
    <cellStyle name="n_02- Synthèse Wanadoo B2004_Base Forfaits 06-07_ROW_1_Group" xfId="27007" xr:uid="{00000000-0005-0000-0000-0000D1170000}"/>
    <cellStyle name="n_02- Synthèse Wanadoo B2004_Base Forfaits 06-07_ROW_1_ROW ARPU" xfId="27008" xr:uid="{00000000-0005-0000-0000-0000D2170000}"/>
    <cellStyle name="n_02- Synthèse Wanadoo B2004_Base Forfaits 06-07_ROW_Group" xfId="27009" xr:uid="{00000000-0005-0000-0000-0000D3170000}"/>
    <cellStyle name="n_02- Synthèse Wanadoo B2004_Base Forfaits 06-07_ROW_ROW ARPU" xfId="27010" xr:uid="{00000000-0005-0000-0000-0000D4170000}"/>
    <cellStyle name="n_02- Synthèse Wanadoo B2004_Base Forfaits 06-07_Spain ARPU + AUPU" xfId="27011" xr:uid="{00000000-0005-0000-0000-0000D5170000}"/>
    <cellStyle name="n_02- Synthèse Wanadoo B2004_Base Forfaits 06-07_Spain ARPU + AUPU_Group" xfId="27012" xr:uid="{00000000-0005-0000-0000-0000D6170000}"/>
    <cellStyle name="n_02- Synthèse Wanadoo B2004_Base Forfaits 06-07_Spain ARPU + AUPU_ROW ARPU" xfId="27013" xr:uid="{00000000-0005-0000-0000-0000D7170000}"/>
    <cellStyle name="n_02- Synthèse Wanadoo B2004_Base Forfaits 06-07_Spain KPIs" xfId="6479" xr:uid="{00000000-0005-0000-0000-0000D8170000}"/>
    <cellStyle name="n_02- Synthèse Wanadoo B2004_Base Forfaits 06-07_Spain KPIs 2" xfId="15845" xr:uid="{00000000-0005-0000-0000-0000D9170000}"/>
    <cellStyle name="n_02- Synthèse Wanadoo B2004_Base Forfaits 06-07_Spain KPIs_1" xfId="51307" xr:uid="{00000000-0005-0000-0000-0000DA170000}"/>
    <cellStyle name="n_02- Synthèse Wanadoo B2004_Base Forfaits 06-07_Telecoms - Operational KPIs" xfId="49620" xr:uid="{00000000-0005-0000-0000-0000DB170000}"/>
    <cellStyle name="n_02- Synthèse Wanadoo B2004_CA BAC SCR-VM 06-07 (31-07-06)" xfId="1794" xr:uid="{00000000-0005-0000-0000-0000DC170000}"/>
    <cellStyle name="n_02- Synthèse Wanadoo B2004_CA BAC SCR-VM 06-07 (31-07-06)_A&amp;ME KPIs" xfId="53085" xr:uid="{00000000-0005-0000-0000-0000DD170000}"/>
    <cellStyle name="n_02- Synthèse Wanadoo B2004_CA BAC SCR-VM 06-07 (31-07-06)_Enterprise" xfId="9515" xr:uid="{00000000-0005-0000-0000-0000DE170000}"/>
    <cellStyle name="n_02- Synthèse Wanadoo B2004_CA BAC SCR-VM 06-07 (31-07-06)_France financials" xfId="23444" xr:uid="{00000000-0005-0000-0000-0000DF170000}"/>
    <cellStyle name="n_02- Synthèse Wanadoo B2004_CA BAC SCR-VM 06-07 (31-07-06)_France financials_1" xfId="25105" xr:uid="{00000000-0005-0000-0000-0000E0170000}"/>
    <cellStyle name="n_02- Synthèse Wanadoo B2004_CA BAC SCR-VM 06-07 (31-07-06)_France KPIs" xfId="1795" xr:uid="{00000000-0005-0000-0000-0000E1170000}"/>
    <cellStyle name="n_02- Synthèse Wanadoo B2004_CA BAC SCR-VM 06-07 (31-07-06)_France KPIs 2" xfId="13827" xr:uid="{00000000-0005-0000-0000-0000E2170000}"/>
    <cellStyle name="n_02- Synthèse Wanadoo B2004_CA BAC SCR-VM 06-07 (31-07-06)_France KPIs_1" xfId="4658" xr:uid="{00000000-0005-0000-0000-0000E3170000}"/>
    <cellStyle name="n_02- Synthèse Wanadoo B2004_CA BAC SCR-VM 06-07 (31-07-06)_France KPIs_1 2" xfId="14074" xr:uid="{00000000-0005-0000-0000-0000E4170000}"/>
    <cellStyle name="n_02- Synthèse Wanadoo B2004_CA BAC SCR-VM 06-07 (31-07-06)_France KPIs_2" xfId="11899" xr:uid="{00000000-0005-0000-0000-0000E5170000}"/>
    <cellStyle name="n_02- Synthèse Wanadoo B2004_CA BAC SCR-VM 06-07 (31-07-06)_GetCA Groupe Seg 2012-Q4 Soc" xfId="55156" xr:uid="{00000000-0005-0000-0000-0000E6170000}"/>
    <cellStyle name="n_02- Synthèse Wanadoo B2004_CA BAC SCR-VM 06-07 (31-07-06)_Group - financial KPIs" xfId="21700" xr:uid="{00000000-0005-0000-0000-0000E7170000}"/>
    <cellStyle name="n_02- Synthèse Wanadoo B2004_CA BAC SCR-VM 06-07 (31-07-06)_Group - operational KPIs" xfId="2984" xr:uid="{00000000-0005-0000-0000-0000E8170000}"/>
    <cellStyle name="n_02- Synthèse Wanadoo B2004_CA BAC SCR-VM 06-07 (31-07-06)_Group - operational KPIs_1" xfId="10145" xr:uid="{00000000-0005-0000-0000-0000E9170000}"/>
    <cellStyle name="n_02- Synthèse Wanadoo B2004_CA BAC SCR-VM 06-07 (31-07-06)_Group - operational KPIs_1 2" xfId="17844" xr:uid="{00000000-0005-0000-0000-0000EA170000}"/>
    <cellStyle name="n_02- Synthèse Wanadoo B2004_CA BAC SCR-VM 06-07 (31-07-06)_Group - operational KPIs_2" xfId="19961" xr:uid="{00000000-0005-0000-0000-0000EB170000}"/>
    <cellStyle name="n_02- Synthèse Wanadoo B2004_CA BAC SCR-VM 06-07 (31-07-06)_IC&amp;SS" xfId="13542" xr:uid="{00000000-0005-0000-0000-0000EC170000}"/>
    <cellStyle name="n_02- Synthèse Wanadoo B2004_CA BAC SCR-VM 06-07 (31-07-06)_Orange - Market France KPIs" xfId="55155" xr:uid="{00000000-0005-0000-0000-0000ED170000}"/>
    <cellStyle name="n_02- Synthèse Wanadoo B2004_CA BAC SCR-VM 06-07 (31-07-06)_Poland KPIs" xfId="8235" xr:uid="{00000000-0005-0000-0000-0000EE170000}"/>
    <cellStyle name="n_02- Synthèse Wanadoo B2004_CA BAC SCR-VM 06-07 (31-07-06)_ROW" xfId="27014" xr:uid="{00000000-0005-0000-0000-0000EF170000}"/>
    <cellStyle name="n_02- Synthèse Wanadoo B2004_CA BAC SCR-VM 06-07 (31-07-06)_RoW KPIs" xfId="8947" xr:uid="{00000000-0005-0000-0000-0000F0170000}"/>
    <cellStyle name="n_02- Synthèse Wanadoo B2004_CA BAC SCR-VM 06-07 (31-07-06)_ROW_1" xfId="27015" xr:uid="{00000000-0005-0000-0000-0000F1170000}"/>
    <cellStyle name="n_02- Synthèse Wanadoo B2004_CA BAC SCR-VM 06-07 (31-07-06)_ROW_1_Group" xfId="27016" xr:uid="{00000000-0005-0000-0000-0000F2170000}"/>
    <cellStyle name="n_02- Synthèse Wanadoo B2004_CA BAC SCR-VM 06-07 (31-07-06)_ROW_1_ROW ARPU" xfId="27017" xr:uid="{00000000-0005-0000-0000-0000F3170000}"/>
    <cellStyle name="n_02- Synthèse Wanadoo B2004_CA BAC SCR-VM 06-07 (31-07-06)_ROW_Group" xfId="27018" xr:uid="{00000000-0005-0000-0000-0000F4170000}"/>
    <cellStyle name="n_02- Synthèse Wanadoo B2004_CA BAC SCR-VM 06-07 (31-07-06)_ROW_ROW ARPU" xfId="27019" xr:uid="{00000000-0005-0000-0000-0000F5170000}"/>
    <cellStyle name="n_02- Synthèse Wanadoo B2004_CA BAC SCR-VM 06-07 (31-07-06)_Spain ARPU + AUPU" xfId="27020" xr:uid="{00000000-0005-0000-0000-0000F6170000}"/>
    <cellStyle name="n_02- Synthèse Wanadoo B2004_CA BAC SCR-VM 06-07 (31-07-06)_Spain ARPU + AUPU_Group" xfId="27021" xr:uid="{00000000-0005-0000-0000-0000F7170000}"/>
    <cellStyle name="n_02- Synthèse Wanadoo B2004_CA BAC SCR-VM 06-07 (31-07-06)_Spain ARPU + AUPU_ROW ARPU" xfId="27022" xr:uid="{00000000-0005-0000-0000-0000F8170000}"/>
    <cellStyle name="n_02- Synthèse Wanadoo B2004_CA BAC SCR-VM 06-07 (31-07-06)_Spain KPIs" xfId="6480" xr:uid="{00000000-0005-0000-0000-0000F9170000}"/>
    <cellStyle name="n_02- Synthèse Wanadoo B2004_CA BAC SCR-VM 06-07 (31-07-06)_Spain KPIs 2" xfId="15846" xr:uid="{00000000-0005-0000-0000-0000FA170000}"/>
    <cellStyle name="n_02- Synthèse Wanadoo B2004_CA BAC SCR-VM 06-07 (31-07-06)_Spain KPIs_1" xfId="51308" xr:uid="{00000000-0005-0000-0000-0000FB170000}"/>
    <cellStyle name="n_02- Synthèse Wanadoo B2004_CA BAC SCR-VM 06-07 (31-07-06)_Telecoms - Operational KPIs" xfId="49621" xr:uid="{00000000-0005-0000-0000-0000FC170000}"/>
    <cellStyle name="n_02- Synthèse Wanadoo B2004_CA forfaits 0607 (06-08-14)" xfId="1796" xr:uid="{00000000-0005-0000-0000-0000FD170000}"/>
    <cellStyle name="n_02- Synthèse Wanadoo B2004_CA forfaits 0607 (06-08-14)_France financials" xfId="23445" xr:uid="{00000000-0005-0000-0000-0000FE170000}"/>
    <cellStyle name="n_02- Synthèse Wanadoo B2004_CA forfaits 0607 (06-08-14)_France KPIs" xfId="1797" xr:uid="{00000000-0005-0000-0000-0000FF170000}"/>
    <cellStyle name="n_02- Synthèse Wanadoo B2004_CA forfaits 0607 (06-08-14)_France KPIs 2" xfId="13828" xr:uid="{00000000-0005-0000-0000-000000180000}"/>
    <cellStyle name="n_02- Synthèse Wanadoo B2004_CA forfaits 0607 (06-08-14)_France KPIs_1" xfId="4659" xr:uid="{00000000-0005-0000-0000-000001180000}"/>
    <cellStyle name="n_02- Synthèse Wanadoo B2004_CA forfaits 0607 (06-08-14)_France KPIs_1 2" xfId="14075" xr:uid="{00000000-0005-0000-0000-000002180000}"/>
    <cellStyle name="n_02- Synthèse Wanadoo B2004_CA forfaits 0607 (06-08-14)_France KPIs_2" xfId="11900" xr:uid="{00000000-0005-0000-0000-000003180000}"/>
    <cellStyle name="n_02- Synthèse Wanadoo B2004_CA forfaits 0607 (06-08-14)_Group - financial KPIs" xfId="21701" xr:uid="{00000000-0005-0000-0000-000004180000}"/>
    <cellStyle name="n_02- Synthèse Wanadoo B2004_CA forfaits 0607 (06-08-14)_Group - operational KPIs" xfId="10146" xr:uid="{00000000-0005-0000-0000-000005180000}"/>
    <cellStyle name="n_02- Synthèse Wanadoo B2004_CA forfaits 0607 (06-08-14)_Group - operational KPIs 2" xfId="17845" xr:uid="{00000000-0005-0000-0000-000006180000}"/>
    <cellStyle name="n_02- Synthèse Wanadoo B2004_CA forfaits 0607 (06-08-14)_Group - operational KPIs_1" xfId="19962" xr:uid="{00000000-0005-0000-0000-000007180000}"/>
    <cellStyle name="n_02- Synthèse Wanadoo B2004_CA forfaits 0607 (06-08-14)_ROW" xfId="27023" xr:uid="{00000000-0005-0000-0000-000008180000}"/>
    <cellStyle name="n_02- Synthèse Wanadoo B2004_CA forfaits 0607 (06-08-14)_ROW_1" xfId="27024" xr:uid="{00000000-0005-0000-0000-000009180000}"/>
    <cellStyle name="n_02- Synthèse Wanadoo B2004_CA forfaits 0607 (06-08-14)_ROW_1_Group" xfId="27025" xr:uid="{00000000-0005-0000-0000-00000A180000}"/>
    <cellStyle name="n_02- Synthèse Wanadoo B2004_CA forfaits 0607 (06-08-14)_ROW_1_ROW ARPU" xfId="27026" xr:uid="{00000000-0005-0000-0000-00000B180000}"/>
    <cellStyle name="n_02- Synthèse Wanadoo B2004_CA forfaits 0607 (06-08-14)_ROW_Group" xfId="27027" xr:uid="{00000000-0005-0000-0000-00000C180000}"/>
    <cellStyle name="n_02- Synthèse Wanadoo B2004_CA forfaits 0607 (06-08-14)_ROW_ROW ARPU" xfId="27028" xr:uid="{00000000-0005-0000-0000-00000D180000}"/>
    <cellStyle name="n_02- Synthèse Wanadoo B2004_CA forfaits 0607 (06-08-14)_Spain ARPU + AUPU" xfId="27029" xr:uid="{00000000-0005-0000-0000-00000E180000}"/>
    <cellStyle name="n_02- Synthèse Wanadoo B2004_CA forfaits 0607 (06-08-14)_Spain ARPU + AUPU_Group" xfId="27030" xr:uid="{00000000-0005-0000-0000-00000F180000}"/>
    <cellStyle name="n_02- Synthèse Wanadoo B2004_CA forfaits 0607 (06-08-14)_Spain ARPU + AUPU_ROW ARPU" xfId="27031" xr:uid="{00000000-0005-0000-0000-000010180000}"/>
    <cellStyle name="n_02- Synthèse Wanadoo B2004_CA forfaits 0607 (06-08-14)_Spain KPIs" xfId="6481" xr:uid="{00000000-0005-0000-0000-000011180000}"/>
    <cellStyle name="n_02- Synthèse Wanadoo B2004_CA forfaits 0607 (06-08-14)_Spain KPIs 2" xfId="15847" xr:uid="{00000000-0005-0000-0000-000012180000}"/>
    <cellStyle name="n_02- Synthèse Wanadoo B2004_Classeur2" xfId="1798" xr:uid="{00000000-0005-0000-0000-000013180000}"/>
    <cellStyle name="n_02- Synthèse Wanadoo B2004_Classeur2_France financials" xfId="23446" xr:uid="{00000000-0005-0000-0000-000014180000}"/>
    <cellStyle name="n_02- Synthèse Wanadoo B2004_Classeur2_France KPIs" xfId="1799" xr:uid="{00000000-0005-0000-0000-000015180000}"/>
    <cellStyle name="n_02- Synthèse Wanadoo B2004_Classeur2_France KPIs 2" xfId="13829" xr:uid="{00000000-0005-0000-0000-000016180000}"/>
    <cellStyle name="n_02- Synthèse Wanadoo B2004_Classeur2_France KPIs_1" xfId="4660" xr:uid="{00000000-0005-0000-0000-000017180000}"/>
    <cellStyle name="n_02- Synthèse Wanadoo B2004_Classeur2_France KPIs_1 2" xfId="14076" xr:uid="{00000000-0005-0000-0000-000018180000}"/>
    <cellStyle name="n_02- Synthèse Wanadoo B2004_Classeur2_France KPIs_2" xfId="11901" xr:uid="{00000000-0005-0000-0000-000019180000}"/>
    <cellStyle name="n_02- Synthèse Wanadoo B2004_Classeur2_Group - financial KPIs" xfId="21702" xr:uid="{00000000-0005-0000-0000-00001A180000}"/>
    <cellStyle name="n_02- Synthèse Wanadoo B2004_Classeur2_Group - operational KPIs" xfId="10147" xr:uid="{00000000-0005-0000-0000-00001B180000}"/>
    <cellStyle name="n_02- Synthèse Wanadoo B2004_Classeur2_Group - operational KPIs 2" xfId="17846" xr:uid="{00000000-0005-0000-0000-00001C180000}"/>
    <cellStyle name="n_02- Synthèse Wanadoo B2004_Classeur2_Group - operational KPIs_1" xfId="19963" xr:uid="{00000000-0005-0000-0000-00001D180000}"/>
    <cellStyle name="n_02- Synthèse Wanadoo B2004_Classeur2_ROW" xfId="27032" xr:uid="{00000000-0005-0000-0000-00001E180000}"/>
    <cellStyle name="n_02- Synthèse Wanadoo B2004_Classeur2_ROW_1" xfId="27033" xr:uid="{00000000-0005-0000-0000-00001F180000}"/>
    <cellStyle name="n_02- Synthèse Wanadoo B2004_Classeur2_ROW_1_Group" xfId="27034" xr:uid="{00000000-0005-0000-0000-000020180000}"/>
    <cellStyle name="n_02- Synthèse Wanadoo B2004_Classeur2_ROW_1_ROW ARPU" xfId="27035" xr:uid="{00000000-0005-0000-0000-000021180000}"/>
    <cellStyle name="n_02- Synthèse Wanadoo B2004_Classeur2_ROW_Group" xfId="27036" xr:uid="{00000000-0005-0000-0000-000022180000}"/>
    <cellStyle name="n_02- Synthèse Wanadoo B2004_Classeur2_ROW_ROW ARPU" xfId="27037" xr:uid="{00000000-0005-0000-0000-000023180000}"/>
    <cellStyle name="n_02- Synthèse Wanadoo B2004_Classeur2_Spain ARPU + AUPU" xfId="27038" xr:uid="{00000000-0005-0000-0000-000024180000}"/>
    <cellStyle name="n_02- Synthèse Wanadoo B2004_Classeur2_Spain ARPU + AUPU_Group" xfId="27039" xr:uid="{00000000-0005-0000-0000-000025180000}"/>
    <cellStyle name="n_02- Synthèse Wanadoo B2004_Classeur2_Spain ARPU + AUPU_ROW ARPU" xfId="27040" xr:uid="{00000000-0005-0000-0000-000026180000}"/>
    <cellStyle name="n_02- Synthèse Wanadoo B2004_Classeur2_Spain KPIs" xfId="6482" xr:uid="{00000000-0005-0000-0000-000027180000}"/>
    <cellStyle name="n_02- Synthèse Wanadoo B2004_Classeur2_Spain KPIs 2" xfId="15848" xr:uid="{00000000-0005-0000-0000-000028180000}"/>
    <cellStyle name="n_02- Synthèse Wanadoo B2004_Classeur5" xfId="1800" xr:uid="{00000000-0005-0000-0000-000029180000}"/>
    <cellStyle name="n_02- Synthèse Wanadoo B2004_Classeur5_A&amp;ME KPIs" xfId="53086" xr:uid="{00000000-0005-0000-0000-00002A180000}"/>
    <cellStyle name="n_02- Synthèse Wanadoo B2004_Classeur5_Enterprise" xfId="9516" xr:uid="{00000000-0005-0000-0000-00002B180000}"/>
    <cellStyle name="n_02- Synthèse Wanadoo B2004_Classeur5_France financials" xfId="23447" xr:uid="{00000000-0005-0000-0000-00002C180000}"/>
    <cellStyle name="n_02- Synthèse Wanadoo B2004_Classeur5_France financials_1" xfId="25106" xr:uid="{00000000-0005-0000-0000-00002D180000}"/>
    <cellStyle name="n_02- Synthèse Wanadoo B2004_Classeur5_France KPIs" xfId="1801" xr:uid="{00000000-0005-0000-0000-00002E180000}"/>
    <cellStyle name="n_02- Synthèse Wanadoo B2004_Classeur5_France KPIs 2" xfId="13830" xr:uid="{00000000-0005-0000-0000-00002F180000}"/>
    <cellStyle name="n_02- Synthèse Wanadoo B2004_Classeur5_France KPIs_1" xfId="4661" xr:uid="{00000000-0005-0000-0000-000030180000}"/>
    <cellStyle name="n_02- Synthèse Wanadoo B2004_Classeur5_France KPIs_1 2" xfId="14077" xr:uid="{00000000-0005-0000-0000-000031180000}"/>
    <cellStyle name="n_02- Synthèse Wanadoo B2004_Classeur5_France KPIs_2" xfId="11902" xr:uid="{00000000-0005-0000-0000-000032180000}"/>
    <cellStyle name="n_02- Synthèse Wanadoo B2004_Classeur5_GetCA Groupe Seg 2012-Q4 Soc" xfId="55158" xr:uid="{00000000-0005-0000-0000-000033180000}"/>
    <cellStyle name="n_02- Synthèse Wanadoo B2004_Classeur5_Group - financial KPIs" xfId="21703" xr:uid="{00000000-0005-0000-0000-000034180000}"/>
    <cellStyle name="n_02- Synthèse Wanadoo B2004_Classeur5_Group - operational KPIs" xfId="2985" xr:uid="{00000000-0005-0000-0000-000035180000}"/>
    <cellStyle name="n_02- Synthèse Wanadoo B2004_Classeur5_Group - operational KPIs_1" xfId="10148" xr:uid="{00000000-0005-0000-0000-000036180000}"/>
    <cellStyle name="n_02- Synthèse Wanadoo B2004_Classeur5_Group - operational KPIs_1 2" xfId="17847" xr:uid="{00000000-0005-0000-0000-000037180000}"/>
    <cellStyle name="n_02- Synthèse Wanadoo B2004_Classeur5_Group - operational KPIs_2" xfId="19964" xr:uid="{00000000-0005-0000-0000-000038180000}"/>
    <cellStyle name="n_02- Synthèse Wanadoo B2004_Classeur5_IC&amp;SS" xfId="17700" xr:uid="{00000000-0005-0000-0000-000039180000}"/>
    <cellStyle name="n_02- Synthèse Wanadoo B2004_Classeur5_Orange - Market France KPIs" xfId="55157" xr:uid="{00000000-0005-0000-0000-00003A180000}"/>
    <cellStyle name="n_02- Synthèse Wanadoo B2004_Classeur5_Poland KPIs" xfId="8236" xr:uid="{00000000-0005-0000-0000-00003B180000}"/>
    <cellStyle name="n_02- Synthèse Wanadoo B2004_Classeur5_ROW" xfId="27041" xr:uid="{00000000-0005-0000-0000-00003C180000}"/>
    <cellStyle name="n_02- Synthèse Wanadoo B2004_Classeur5_RoW KPIs" xfId="8948" xr:uid="{00000000-0005-0000-0000-00003D180000}"/>
    <cellStyle name="n_02- Synthèse Wanadoo B2004_Classeur5_ROW_1" xfId="27042" xr:uid="{00000000-0005-0000-0000-00003E180000}"/>
    <cellStyle name="n_02- Synthèse Wanadoo B2004_Classeur5_ROW_1_Group" xfId="27043" xr:uid="{00000000-0005-0000-0000-00003F180000}"/>
    <cellStyle name="n_02- Synthèse Wanadoo B2004_Classeur5_ROW_1_ROW ARPU" xfId="27044" xr:uid="{00000000-0005-0000-0000-000040180000}"/>
    <cellStyle name="n_02- Synthèse Wanadoo B2004_Classeur5_ROW_Group" xfId="27045" xr:uid="{00000000-0005-0000-0000-000041180000}"/>
    <cellStyle name="n_02- Synthèse Wanadoo B2004_Classeur5_ROW_ROW ARPU" xfId="27046" xr:uid="{00000000-0005-0000-0000-000042180000}"/>
    <cellStyle name="n_02- Synthèse Wanadoo B2004_Classeur5_Spain ARPU + AUPU" xfId="27047" xr:uid="{00000000-0005-0000-0000-000043180000}"/>
    <cellStyle name="n_02- Synthèse Wanadoo B2004_Classeur5_Spain ARPU + AUPU_Group" xfId="27048" xr:uid="{00000000-0005-0000-0000-000044180000}"/>
    <cellStyle name="n_02- Synthèse Wanadoo B2004_Classeur5_Spain ARPU + AUPU_ROW ARPU" xfId="27049" xr:uid="{00000000-0005-0000-0000-000045180000}"/>
    <cellStyle name="n_02- Synthèse Wanadoo B2004_Classeur5_Spain KPIs" xfId="6483" xr:uid="{00000000-0005-0000-0000-000046180000}"/>
    <cellStyle name="n_02- Synthèse Wanadoo B2004_Classeur5_Spain KPIs 2" xfId="15849" xr:uid="{00000000-0005-0000-0000-000047180000}"/>
    <cellStyle name="n_02- Synthèse Wanadoo B2004_Classeur5_Spain KPIs_1" xfId="51309" xr:uid="{00000000-0005-0000-0000-000048180000}"/>
    <cellStyle name="n_02- Synthèse Wanadoo B2004_Classeur5_Telecoms - Operational KPIs" xfId="49622" xr:uid="{00000000-0005-0000-0000-000049180000}"/>
    <cellStyle name="n_02- Synthèse Wanadoo B2004_DATA KPI Personal" xfId="27050" xr:uid="{00000000-0005-0000-0000-00004A180000}"/>
    <cellStyle name="n_02- Synthèse Wanadoo B2004_EE_CoA_BS - mapped V4" xfId="27051" xr:uid="{00000000-0005-0000-0000-00004B180000}"/>
    <cellStyle name="n_02- Synthèse Wanadoo B2004_Enterprise" xfId="9512" xr:uid="{00000000-0005-0000-0000-00004C180000}"/>
    <cellStyle name="n_02- Synthèse Wanadoo B2004_France financials" xfId="23440" xr:uid="{00000000-0005-0000-0000-00004D180000}"/>
    <cellStyle name="n_02- Synthèse Wanadoo B2004_France financials_1" xfId="25102" xr:uid="{00000000-0005-0000-0000-00004E180000}"/>
    <cellStyle name="n_02- Synthèse Wanadoo B2004_France KPIs" xfId="1802" xr:uid="{00000000-0005-0000-0000-00004F180000}"/>
    <cellStyle name="n_02- Synthèse Wanadoo B2004_France KPIs 2" xfId="13831" xr:uid="{00000000-0005-0000-0000-000050180000}"/>
    <cellStyle name="n_02- Synthèse Wanadoo B2004_France KPIs_1" xfId="4654" xr:uid="{00000000-0005-0000-0000-000051180000}"/>
    <cellStyle name="n_02- Synthèse Wanadoo B2004_France KPIs_1 2" xfId="14070" xr:uid="{00000000-0005-0000-0000-000052180000}"/>
    <cellStyle name="n_02- Synthèse Wanadoo B2004_France KPIs_2" xfId="11895" xr:uid="{00000000-0005-0000-0000-000053180000}"/>
    <cellStyle name="n_02- Synthèse Wanadoo B2004_GetCA Groupe Seg 2012-Q4 Soc" xfId="55159" xr:uid="{00000000-0005-0000-0000-000054180000}"/>
    <cellStyle name="n_02- Synthèse Wanadoo B2004_Group - financial KPIs" xfId="21696" xr:uid="{00000000-0005-0000-0000-000055180000}"/>
    <cellStyle name="n_02- Synthèse Wanadoo B2004_Group - operational KPIs" xfId="2981" xr:uid="{00000000-0005-0000-0000-000056180000}"/>
    <cellStyle name="n_02- Synthèse Wanadoo B2004_Group - operational KPIs_1" xfId="10141" xr:uid="{00000000-0005-0000-0000-000057180000}"/>
    <cellStyle name="n_02- Synthèse Wanadoo B2004_Group - operational KPIs_1 2" xfId="17840" xr:uid="{00000000-0005-0000-0000-000058180000}"/>
    <cellStyle name="n_02- Synthèse Wanadoo B2004_Group - operational KPIs_2" xfId="19957" xr:uid="{00000000-0005-0000-0000-000059180000}"/>
    <cellStyle name="n_02- Synthèse Wanadoo B2004_IC&amp;SS" xfId="13745" xr:uid="{00000000-0005-0000-0000-00005A180000}"/>
    <cellStyle name="n_02- Synthèse Wanadoo B2004_Orange - Market France KPIs" xfId="55150" xr:uid="{00000000-0005-0000-0000-00005B180000}"/>
    <cellStyle name="n_02- Synthèse Wanadoo B2004_PFA_Mn MTV_060413" xfId="1803" xr:uid="{00000000-0005-0000-0000-00005C180000}"/>
    <cellStyle name="n_02- Synthèse Wanadoo B2004_PFA_Mn MTV_060413_France financials" xfId="23448" xr:uid="{00000000-0005-0000-0000-00005D180000}"/>
    <cellStyle name="n_02- Synthèse Wanadoo B2004_PFA_Mn MTV_060413_France KPIs" xfId="4662" xr:uid="{00000000-0005-0000-0000-00005E180000}"/>
    <cellStyle name="n_02- Synthèse Wanadoo B2004_PFA_Mn MTV_060413_France KPIs 2" xfId="14078" xr:uid="{00000000-0005-0000-0000-00005F180000}"/>
    <cellStyle name="n_02- Synthèse Wanadoo B2004_PFA_Mn MTV_060413_France KPIs_1" xfId="11903" xr:uid="{00000000-0005-0000-0000-000060180000}"/>
    <cellStyle name="n_02- Synthèse Wanadoo B2004_PFA_Mn MTV_060413_Group - financial KPIs" xfId="21704" xr:uid="{00000000-0005-0000-0000-000061180000}"/>
    <cellStyle name="n_02- Synthèse Wanadoo B2004_PFA_Mn MTV_060413_Group - operational KPIs" xfId="10149" xr:uid="{00000000-0005-0000-0000-000062180000}"/>
    <cellStyle name="n_02- Synthèse Wanadoo B2004_PFA_Mn MTV_060413_Group - operational KPIs 2" xfId="17848" xr:uid="{00000000-0005-0000-0000-000063180000}"/>
    <cellStyle name="n_02- Synthèse Wanadoo B2004_PFA_Mn MTV_060413_Group - operational KPIs_1" xfId="19965" xr:uid="{00000000-0005-0000-0000-000064180000}"/>
    <cellStyle name="n_02- Synthèse Wanadoo B2004_PFA_Mn MTV_060413_ROW" xfId="27052" xr:uid="{00000000-0005-0000-0000-000065180000}"/>
    <cellStyle name="n_02- Synthèse Wanadoo B2004_PFA_Mn MTV_060413_ROW_1" xfId="27053" xr:uid="{00000000-0005-0000-0000-000066180000}"/>
    <cellStyle name="n_02- Synthèse Wanadoo B2004_PFA_Mn MTV_060413_ROW_1_Group" xfId="27054" xr:uid="{00000000-0005-0000-0000-000067180000}"/>
    <cellStyle name="n_02- Synthèse Wanadoo B2004_PFA_Mn MTV_060413_ROW_1_ROW ARPU" xfId="27055" xr:uid="{00000000-0005-0000-0000-000068180000}"/>
    <cellStyle name="n_02- Synthèse Wanadoo B2004_PFA_Mn MTV_060413_ROW_Group" xfId="27056" xr:uid="{00000000-0005-0000-0000-000069180000}"/>
    <cellStyle name="n_02- Synthèse Wanadoo B2004_PFA_Mn MTV_060413_ROW_ROW ARPU" xfId="27057" xr:uid="{00000000-0005-0000-0000-00006A180000}"/>
    <cellStyle name="n_02- Synthèse Wanadoo B2004_PFA_Mn MTV_060413_Spain ARPU + AUPU" xfId="27058" xr:uid="{00000000-0005-0000-0000-00006B180000}"/>
    <cellStyle name="n_02- Synthèse Wanadoo B2004_PFA_Mn MTV_060413_Spain ARPU + AUPU_Group" xfId="27059" xr:uid="{00000000-0005-0000-0000-00006C180000}"/>
    <cellStyle name="n_02- Synthèse Wanadoo B2004_PFA_Mn MTV_060413_Spain ARPU + AUPU_ROW ARPU" xfId="27060" xr:uid="{00000000-0005-0000-0000-00006D180000}"/>
    <cellStyle name="n_02- Synthèse Wanadoo B2004_PFA_Mn MTV_060413_Spain KPIs" xfId="6484" xr:uid="{00000000-0005-0000-0000-00006E180000}"/>
    <cellStyle name="n_02- Synthèse Wanadoo B2004_PFA_Mn MTV_060413_Spain KPIs 2" xfId="15850" xr:uid="{00000000-0005-0000-0000-00006F180000}"/>
    <cellStyle name="n_02- Synthèse Wanadoo B2004_PFA_Mn_0603_V0 0" xfId="1804" xr:uid="{00000000-0005-0000-0000-000070180000}"/>
    <cellStyle name="n_02- Synthèse Wanadoo B2004_PFA_Mn_0603_V0 0_France financials" xfId="23449" xr:uid="{00000000-0005-0000-0000-000071180000}"/>
    <cellStyle name="n_02- Synthèse Wanadoo B2004_PFA_Mn_0603_V0 0_France KPIs" xfId="4663" xr:uid="{00000000-0005-0000-0000-000072180000}"/>
    <cellStyle name="n_02- Synthèse Wanadoo B2004_PFA_Mn_0603_V0 0_France KPIs 2" xfId="14079" xr:uid="{00000000-0005-0000-0000-000073180000}"/>
    <cellStyle name="n_02- Synthèse Wanadoo B2004_PFA_Mn_0603_V0 0_France KPIs_1" xfId="11904" xr:uid="{00000000-0005-0000-0000-000074180000}"/>
    <cellStyle name="n_02- Synthèse Wanadoo B2004_PFA_Mn_0603_V0 0_Group - financial KPIs" xfId="21705" xr:uid="{00000000-0005-0000-0000-000075180000}"/>
    <cellStyle name="n_02- Synthèse Wanadoo B2004_PFA_Mn_0603_V0 0_Group - operational KPIs" xfId="10150" xr:uid="{00000000-0005-0000-0000-000076180000}"/>
    <cellStyle name="n_02- Synthèse Wanadoo B2004_PFA_Mn_0603_V0 0_Group - operational KPIs 2" xfId="17849" xr:uid="{00000000-0005-0000-0000-000077180000}"/>
    <cellStyle name="n_02- Synthèse Wanadoo B2004_PFA_Mn_0603_V0 0_Group - operational KPIs_1" xfId="19966" xr:uid="{00000000-0005-0000-0000-000078180000}"/>
    <cellStyle name="n_02- Synthèse Wanadoo B2004_PFA_Mn_0603_V0 0_ROW" xfId="27061" xr:uid="{00000000-0005-0000-0000-000079180000}"/>
    <cellStyle name="n_02- Synthèse Wanadoo B2004_PFA_Mn_0603_V0 0_ROW_1" xfId="27062" xr:uid="{00000000-0005-0000-0000-00007A180000}"/>
    <cellStyle name="n_02- Synthèse Wanadoo B2004_PFA_Mn_0603_V0 0_ROW_1_Group" xfId="27063" xr:uid="{00000000-0005-0000-0000-00007B180000}"/>
    <cellStyle name="n_02- Synthèse Wanadoo B2004_PFA_Mn_0603_V0 0_ROW_1_ROW ARPU" xfId="27064" xr:uid="{00000000-0005-0000-0000-00007C180000}"/>
    <cellStyle name="n_02- Synthèse Wanadoo B2004_PFA_Mn_0603_V0 0_ROW_Group" xfId="27065" xr:uid="{00000000-0005-0000-0000-00007D180000}"/>
    <cellStyle name="n_02- Synthèse Wanadoo B2004_PFA_Mn_0603_V0 0_ROW_ROW ARPU" xfId="27066" xr:uid="{00000000-0005-0000-0000-00007E180000}"/>
    <cellStyle name="n_02- Synthèse Wanadoo B2004_PFA_Mn_0603_V0 0_Spain ARPU + AUPU" xfId="27067" xr:uid="{00000000-0005-0000-0000-00007F180000}"/>
    <cellStyle name="n_02- Synthèse Wanadoo B2004_PFA_Mn_0603_V0 0_Spain ARPU + AUPU_Group" xfId="27068" xr:uid="{00000000-0005-0000-0000-000080180000}"/>
    <cellStyle name="n_02- Synthèse Wanadoo B2004_PFA_Mn_0603_V0 0_Spain ARPU + AUPU_ROW ARPU" xfId="27069" xr:uid="{00000000-0005-0000-0000-000081180000}"/>
    <cellStyle name="n_02- Synthèse Wanadoo B2004_PFA_Mn_0603_V0 0_Spain KPIs" xfId="6485" xr:uid="{00000000-0005-0000-0000-000082180000}"/>
    <cellStyle name="n_02- Synthèse Wanadoo B2004_PFA_Mn_0603_V0 0_Spain KPIs 2" xfId="15851" xr:uid="{00000000-0005-0000-0000-000083180000}"/>
    <cellStyle name="n_02- Synthèse Wanadoo B2004_PFA_Parcs_0600706" xfId="1805" xr:uid="{00000000-0005-0000-0000-000084180000}"/>
    <cellStyle name="n_02- Synthèse Wanadoo B2004_PFA_Parcs_0600706_France financials" xfId="23450" xr:uid="{00000000-0005-0000-0000-000085180000}"/>
    <cellStyle name="n_02- Synthèse Wanadoo B2004_PFA_Parcs_0600706_France KPIs" xfId="4664" xr:uid="{00000000-0005-0000-0000-000086180000}"/>
    <cellStyle name="n_02- Synthèse Wanadoo B2004_PFA_Parcs_0600706_France KPIs 2" xfId="14080" xr:uid="{00000000-0005-0000-0000-000087180000}"/>
    <cellStyle name="n_02- Synthèse Wanadoo B2004_PFA_Parcs_0600706_France KPIs_1" xfId="11905" xr:uid="{00000000-0005-0000-0000-000088180000}"/>
    <cellStyle name="n_02- Synthèse Wanadoo B2004_PFA_Parcs_0600706_Group - financial KPIs" xfId="21706" xr:uid="{00000000-0005-0000-0000-000089180000}"/>
    <cellStyle name="n_02- Synthèse Wanadoo B2004_PFA_Parcs_0600706_Group - operational KPIs" xfId="10151" xr:uid="{00000000-0005-0000-0000-00008A180000}"/>
    <cellStyle name="n_02- Synthèse Wanadoo B2004_PFA_Parcs_0600706_Group - operational KPIs 2" xfId="17850" xr:uid="{00000000-0005-0000-0000-00008B180000}"/>
    <cellStyle name="n_02- Synthèse Wanadoo B2004_PFA_Parcs_0600706_Group - operational KPIs_1" xfId="19967" xr:uid="{00000000-0005-0000-0000-00008C180000}"/>
    <cellStyle name="n_02- Synthèse Wanadoo B2004_PFA_Parcs_0600706_ROW" xfId="27070" xr:uid="{00000000-0005-0000-0000-00008D180000}"/>
    <cellStyle name="n_02- Synthèse Wanadoo B2004_PFA_Parcs_0600706_ROW_1" xfId="27071" xr:uid="{00000000-0005-0000-0000-00008E180000}"/>
    <cellStyle name="n_02- Synthèse Wanadoo B2004_PFA_Parcs_0600706_ROW_1_Group" xfId="27072" xr:uid="{00000000-0005-0000-0000-00008F180000}"/>
    <cellStyle name="n_02- Synthèse Wanadoo B2004_PFA_Parcs_0600706_ROW_1_ROW ARPU" xfId="27073" xr:uid="{00000000-0005-0000-0000-000090180000}"/>
    <cellStyle name="n_02- Synthèse Wanadoo B2004_PFA_Parcs_0600706_ROW_Group" xfId="27074" xr:uid="{00000000-0005-0000-0000-000091180000}"/>
    <cellStyle name="n_02- Synthèse Wanadoo B2004_PFA_Parcs_0600706_ROW_ROW ARPU" xfId="27075" xr:uid="{00000000-0005-0000-0000-000092180000}"/>
    <cellStyle name="n_02- Synthèse Wanadoo B2004_PFA_Parcs_0600706_Spain ARPU + AUPU" xfId="27076" xr:uid="{00000000-0005-0000-0000-000093180000}"/>
    <cellStyle name="n_02- Synthèse Wanadoo B2004_PFA_Parcs_0600706_Spain ARPU + AUPU_Group" xfId="27077" xr:uid="{00000000-0005-0000-0000-000094180000}"/>
    <cellStyle name="n_02- Synthèse Wanadoo B2004_PFA_Parcs_0600706_Spain ARPU + AUPU_ROW ARPU" xfId="27078" xr:uid="{00000000-0005-0000-0000-000095180000}"/>
    <cellStyle name="n_02- Synthèse Wanadoo B2004_PFA_Parcs_0600706_Spain KPIs" xfId="6486" xr:uid="{00000000-0005-0000-0000-000096180000}"/>
    <cellStyle name="n_02- Synthèse Wanadoo B2004_PFA_Parcs_0600706_Spain KPIs 2" xfId="15852" xr:uid="{00000000-0005-0000-0000-000097180000}"/>
    <cellStyle name="n_02- Synthèse Wanadoo B2004_Poland KPIs" xfId="8232" xr:uid="{00000000-0005-0000-0000-000098180000}"/>
    <cellStyle name="n_02- Synthèse Wanadoo B2004_Reporting Valeur_Mobile_2010_10" xfId="27079" xr:uid="{00000000-0005-0000-0000-000099180000}"/>
    <cellStyle name="n_02- Synthèse Wanadoo B2004_Reporting Valeur_Mobile_2010_10_Group" xfId="27080" xr:uid="{00000000-0005-0000-0000-00009A180000}"/>
    <cellStyle name="n_02- Synthèse Wanadoo B2004_Reporting Valeur_Mobile_2010_10_ROW" xfId="27081" xr:uid="{00000000-0005-0000-0000-00009B180000}"/>
    <cellStyle name="n_02- Synthèse Wanadoo B2004_Reporting Valeur_Mobile_2010_10_ROW ARPU" xfId="27082" xr:uid="{00000000-0005-0000-0000-00009C180000}"/>
    <cellStyle name="n_02- Synthèse Wanadoo B2004_ROW" xfId="27083" xr:uid="{00000000-0005-0000-0000-00009D180000}"/>
    <cellStyle name="n_02- Synthèse Wanadoo B2004_RoW KPIs" xfId="8944" xr:uid="{00000000-0005-0000-0000-00009E180000}"/>
    <cellStyle name="n_02- Synthèse Wanadoo B2004_ROW_1" xfId="27084" xr:uid="{00000000-0005-0000-0000-00009F180000}"/>
    <cellStyle name="n_02- Synthèse Wanadoo B2004_ROW_1_Group" xfId="27085" xr:uid="{00000000-0005-0000-0000-0000A0180000}"/>
    <cellStyle name="n_02- Synthèse Wanadoo B2004_ROW_1_ROW ARPU" xfId="27086" xr:uid="{00000000-0005-0000-0000-0000A1180000}"/>
    <cellStyle name="n_02- Synthèse Wanadoo B2004_ROW_Group" xfId="27087" xr:uid="{00000000-0005-0000-0000-0000A2180000}"/>
    <cellStyle name="n_02- Synthèse Wanadoo B2004_ROW_ROW ARPU" xfId="27088" xr:uid="{00000000-0005-0000-0000-0000A3180000}"/>
    <cellStyle name="n_02- Synthèse Wanadoo B2004_Spain ARPU + AUPU" xfId="27089" xr:uid="{00000000-0005-0000-0000-0000A4180000}"/>
    <cellStyle name="n_02- Synthèse Wanadoo B2004_Spain ARPU + AUPU_Group" xfId="27090" xr:uid="{00000000-0005-0000-0000-0000A5180000}"/>
    <cellStyle name="n_02- Synthèse Wanadoo B2004_Spain ARPU + AUPU_ROW ARPU" xfId="27091" xr:uid="{00000000-0005-0000-0000-0000A6180000}"/>
    <cellStyle name="n_02- Synthèse Wanadoo B2004_Spain KPIs" xfId="6476" xr:uid="{00000000-0005-0000-0000-0000A7180000}"/>
    <cellStyle name="n_02- Synthèse Wanadoo B2004_Spain KPIs 2" xfId="15842" xr:uid="{00000000-0005-0000-0000-0000A8180000}"/>
    <cellStyle name="n_02- Synthèse Wanadoo B2004_Spain KPIs_1" xfId="51305" xr:uid="{00000000-0005-0000-0000-0000A9180000}"/>
    <cellStyle name="n_02- Synthèse Wanadoo B2004_Telecoms - Operational KPIs" xfId="49618" xr:uid="{00000000-0005-0000-0000-0000AA180000}"/>
    <cellStyle name="n_02- Synthèse Wanadoo B2004_UAG_report_CA 06-09 (06-09-28)" xfId="1806" xr:uid="{00000000-0005-0000-0000-0000AB180000}"/>
    <cellStyle name="n_02- Synthèse Wanadoo B2004_UAG_report_CA 06-09 (06-09-28)_A&amp;ME KPIs" xfId="53087" xr:uid="{00000000-0005-0000-0000-0000AC180000}"/>
    <cellStyle name="n_02- Synthèse Wanadoo B2004_UAG_report_CA 06-09 (06-09-28)_Enterprise" xfId="9517" xr:uid="{00000000-0005-0000-0000-0000AD180000}"/>
    <cellStyle name="n_02- Synthèse Wanadoo B2004_UAG_report_CA 06-09 (06-09-28)_France financials" xfId="23451" xr:uid="{00000000-0005-0000-0000-0000AE180000}"/>
    <cellStyle name="n_02- Synthèse Wanadoo B2004_UAG_report_CA 06-09 (06-09-28)_France financials_1" xfId="25107" xr:uid="{00000000-0005-0000-0000-0000AF180000}"/>
    <cellStyle name="n_02- Synthèse Wanadoo B2004_UAG_report_CA 06-09 (06-09-28)_France KPIs" xfId="4665" xr:uid="{00000000-0005-0000-0000-0000B0180000}"/>
    <cellStyle name="n_02- Synthèse Wanadoo B2004_UAG_report_CA 06-09 (06-09-28)_France KPIs 2" xfId="14081" xr:uid="{00000000-0005-0000-0000-0000B1180000}"/>
    <cellStyle name="n_02- Synthèse Wanadoo B2004_UAG_report_CA 06-09 (06-09-28)_France KPIs_1" xfId="11906" xr:uid="{00000000-0005-0000-0000-0000B2180000}"/>
    <cellStyle name="n_02- Synthèse Wanadoo B2004_UAG_report_CA 06-09 (06-09-28)_GetCA Groupe Seg 2012-Q4 Soc" xfId="55161" xr:uid="{00000000-0005-0000-0000-0000B3180000}"/>
    <cellStyle name="n_02- Synthèse Wanadoo B2004_UAG_report_CA 06-09 (06-09-28)_Group - financial KPIs" xfId="21707" xr:uid="{00000000-0005-0000-0000-0000B4180000}"/>
    <cellStyle name="n_02- Synthèse Wanadoo B2004_UAG_report_CA 06-09 (06-09-28)_Group - operational KPIs" xfId="2986" xr:uid="{00000000-0005-0000-0000-0000B5180000}"/>
    <cellStyle name="n_02- Synthèse Wanadoo B2004_UAG_report_CA 06-09 (06-09-28)_Group - operational KPIs_1" xfId="10152" xr:uid="{00000000-0005-0000-0000-0000B6180000}"/>
    <cellStyle name="n_02- Synthèse Wanadoo B2004_UAG_report_CA 06-09 (06-09-28)_Group - operational KPIs_1 2" xfId="17851" xr:uid="{00000000-0005-0000-0000-0000B7180000}"/>
    <cellStyle name="n_02- Synthèse Wanadoo B2004_UAG_report_CA 06-09 (06-09-28)_Group - operational KPIs_2" xfId="19968" xr:uid="{00000000-0005-0000-0000-0000B8180000}"/>
    <cellStyle name="n_02- Synthèse Wanadoo B2004_UAG_report_CA 06-09 (06-09-28)_IC&amp;SS" xfId="19626" xr:uid="{00000000-0005-0000-0000-0000B9180000}"/>
    <cellStyle name="n_02- Synthèse Wanadoo B2004_UAG_report_CA 06-09 (06-09-28)_Orange - Market France KPIs" xfId="55160" xr:uid="{00000000-0005-0000-0000-0000BA180000}"/>
    <cellStyle name="n_02- Synthèse Wanadoo B2004_UAG_report_CA 06-09 (06-09-28)_Poland KPIs" xfId="8237" xr:uid="{00000000-0005-0000-0000-0000BB180000}"/>
    <cellStyle name="n_02- Synthèse Wanadoo B2004_UAG_report_CA 06-09 (06-09-28)_ROW" xfId="27092" xr:uid="{00000000-0005-0000-0000-0000BC180000}"/>
    <cellStyle name="n_02- Synthèse Wanadoo B2004_UAG_report_CA 06-09 (06-09-28)_RoW KPIs" xfId="8949" xr:uid="{00000000-0005-0000-0000-0000BD180000}"/>
    <cellStyle name="n_02- Synthèse Wanadoo B2004_UAG_report_CA 06-09 (06-09-28)_ROW_1" xfId="27093" xr:uid="{00000000-0005-0000-0000-0000BE180000}"/>
    <cellStyle name="n_02- Synthèse Wanadoo B2004_UAG_report_CA 06-09 (06-09-28)_ROW_1_Group" xfId="27094" xr:uid="{00000000-0005-0000-0000-0000BF180000}"/>
    <cellStyle name="n_02- Synthèse Wanadoo B2004_UAG_report_CA 06-09 (06-09-28)_ROW_1_ROW ARPU" xfId="27095" xr:uid="{00000000-0005-0000-0000-0000C0180000}"/>
    <cellStyle name="n_02- Synthèse Wanadoo B2004_UAG_report_CA 06-09 (06-09-28)_ROW_Group" xfId="27096" xr:uid="{00000000-0005-0000-0000-0000C1180000}"/>
    <cellStyle name="n_02- Synthèse Wanadoo B2004_UAG_report_CA 06-09 (06-09-28)_ROW_ROW ARPU" xfId="27097" xr:uid="{00000000-0005-0000-0000-0000C2180000}"/>
    <cellStyle name="n_02- Synthèse Wanadoo B2004_UAG_report_CA 06-09 (06-09-28)_Spain ARPU + AUPU" xfId="27098" xr:uid="{00000000-0005-0000-0000-0000C3180000}"/>
    <cellStyle name="n_02- Synthèse Wanadoo B2004_UAG_report_CA 06-09 (06-09-28)_Spain ARPU + AUPU_Group" xfId="27099" xr:uid="{00000000-0005-0000-0000-0000C4180000}"/>
    <cellStyle name="n_02- Synthèse Wanadoo B2004_UAG_report_CA 06-09 (06-09-28)_Spain ARPU + AUPU_ROW ARPU" xfId="27100" xr:uid="{00000000-0005-0000-0000-0000C5180000}"/>
    <cellStyle name="n_02- Synthèse Wanadoo B2004_UAG_report_CA 06-09 (06-09-28)_Spain KPIs" xfId="6487" xr:uid="{00000000-0005-0000-0000-0000C6180000}"/>
    <cellStyle name="n_02- Synthèse Wanadoo B2004_UAG_report_CA 06-09 (06-09-28)_Spain KPIs 2" xfId="15853" xr:uid="{00000000-0005-0000-0000-0000C7180000}"/>
    <cellStyle name="n_02- Synthèse Wanadoo B2004_UAG_report_CA 06-09 (06-09-28)_Spain KPIs_1" xfId="51310" xr:uid="{00000000-0005-0000-0000-0000C8180000}"/>
    <cellStyle name="n_02- Synthèse Wanadoo B2004_UAG_report_CA 06-09 (06-09-28)_Telecoms - Operational KPIs" xfId="49623" xr:uid="{00000000-0005-0000-0000-0000C9180000}"/>
    <cellStyle name="n_02- Synthèse Wanadoo B2004_UAG_report_CA 06-10 (06-11-06)" xfId="1807" xr:uid="{00000000-0005-0000-0000-0000CA180000}"/>
    <cellStyle name="n_02- Synthèse Wanadoo B2004_UAG_report_CA 06-10 (06-11-06)_A&amp;ME KPIs" xfId="53088" xr:uid="{00000000-0005-0000-0000-0000CB180000}"/>
    <cellStyle name="n_02- Synthèse Wanadoo B2004_UAG_report_CA 06-10 (06-11-06)_Enterprise" xfId="9518" xr:uid="{00000000-0005-0000-0000-0000CC180000}"/>
    <cellStyle name="n_02- Synthèse Wanadoo B2004_UAG_report_CA 06-10 (06-11-06)_France financials" xfId="23452" xr:uid="{00000000-0005-0000-0000-0000CD180000}"/>
    <cellStyle name="n_02- Synthèse Wanadoo B2004_UAG_report_CA 06-10 (06-11-06)_France financials_1" xfId="25108" xr:uid="{00000000-0005-0000-0000-0000CE180000}"/>
    <cellStyle name="n_02- Synthèse Wanadoo B2004_UAG_report_CA 06-10 (06-11-06)_France KPIs" xfId="4666" xr:uid="{00000000-0005-0000-0000-0000CF180000}"/>
    <cellStyle name="n_02- Synthèse Wanadoo B2004_UAG_report_CA 06-10 (06-11-06)_France KPIs 2" xfId="14082" xr:uid="{00000000-0005-0000-0000-0000D0180000}"/>
    <cellStyle name="n_02- Synthèse Wanadoo B2004_UAG_report_CA 06-10 (06-11-06)_France KPIs_1" xfId="11907" xr:uid="{00000000-0005-0000-0000-0000D1180000}"/>
    <cellStyle name="n_02- Synthèse Wanadoo B2004_UAG_report_CA 06-10 (06-11-06)_GetCA Groupe Seg 2012-Q4 Soc" xfId="55163" xr:uid="{00000000-0005-0000-0000-0000D2180000}"/>
    <cellStyle name="n_02- Synthèse Wanadoo B2004_UAG_report_CA 06-10 (06-11-06)_Group - financial KPIs" xfId="21708" xr:uid="{00000000-0005-0000-0000-0000D3180000}"/>
    <cellStyle name="n_02- Synthèse Wanadoo B2004_UAG_report_CA 06-10 (06-11-06)_Group - operational KPIs" xfId="2987" xr:uid="{00000000-0005-0000-0000-0000D4180000}"/>
    <cellStyle name="n_02- Synthèse Wanadoo B2004_UAG_report_CA 06-10 (06-11-06)_Group - operational KPIs_1" xfId="10153" xr:uid="{00000000-0005-0000-0000-0000D5180000}"/>
    <cellStyle name="n_02- Synthèse Wanadoo B2004_UAG_report_CA 06-10 (06-11-06)_Group - operational KPIs_1 2" xfId="17852" xr:uid="{00000000-0005-0000-0000-0000D6180000}"/>
    <cellStyle name="n_02- Synthèse Wanadoo B2004_UAG_report_CA 06-10 (06-11-06)_Group - operational KPIs_2" xfId="19969" xr:uid="{00000000-0005-0000-0000-0000D7180000}"/>
    <cellStyle name="n_02- Synthèse Wanadoo B2004_UAG_report_CA 06-10 (06-11-06)_IC&amp;SS" xfId="19826" xr:uid="{00000000-0005-0000-0000-0000D8180000}"/>
    <cellStyle name="n_02- Synthèse Wanadoo B2004_UAG_report_CA 06-10 (06-11-06)_Orange - Market France KPIs" xfId="55162" xr:uid="{00000000-0005-0000-0000-0000D9180000}"/>
    <cellStyle name="n_02- Synthèse Wanadoo B2004_UAG_report_CA 06-10 (06-11-06)_Poland KPIs" xfId="8238" xr:uid="{00000000-0005-0000-0000-0000DA180000}"/>
    <cellStyle name="n_02- Synthèse Wanadoo B2004_UAG_report_CA 06-10 (06-11-06)_ROW" xfId="27101" xr:uid="{00000000-0005-0000-0000-0000DB180000}"/>
    <cellStyle name="n_02- Synthèse Wanadoo B2004_UAG_report_CA 06-10 (06-11-06)_RoW KPIs" xfId="8950" xr:uid="{00000000-0005-0000-0000-0000DC180000}"/>
    <cellStyle name="n_02- Synthèse Wanadoo B2004_UAG_report_CA 06-10 (06-11-06)_ROW_1" xfId="27102" xr:uid="{00000000-0005-0000-0000-0000DD180000}"/>
    <cellStyle name="n_02- Synthèse Wanadoo B2004_UAG_report_CA 06-10 (06-11-06)_ROW_1_Group" xfId="27103" xr:uid="{00000000-0005-0000-0000-0000DE180000}"/>
    <cellStyle name="n_02- Synthèse Wanadoo B2004_UAG_report_CA 06-10 (06-11-06)_ROW_1_ROW ARPU" xfId="27104" xr:uid="{00000000-0005-0000-0000-0000DF180000}"/>
    <cellStyle name="n_02- Synthèse Wanadoo B2004_UAG_report_CA 06-10 (06-11-06)_ROW_Group" xfId="27105" xr:uid="{00000000-0005-0000-0000-0000E0180000}"/>
    <cellStyle name="n_02- Synthèse Wanadoo B2004_UAG_report_CA 06-10 (06-11-06)_ROW_ROW ARPU" xfId="27106" xr:uid="{00000000-0005-0000-0000-0000E1180000}"/>
    <cellStyle name="n_02- Synthèse Wanadoo B2004_UAG_report_CA 06-10 (06-11-06)_Spain ARPU + AUPU" xfId="27107" xr:uid="{00000000-0005-0000-0000-0000E2180000}"/>
    <cellStyle name="n_02- Synthèse Wanadoo B2004_UAG_report_CA 06-10 (06-11-06)_Spain ARPU + AUPU_Group" xfId="27108" xr:uid="{00000000-0005-0000-0000-0000E3180000}"/>
    <cellStyle name="n_02- Synthèse Wanadoo B2004_UAG_report_CA 06-10 (06-11-06)_Spain ARPU + AUPU_ROW ARPU" xfId="27109" xr:uid="{00000000-0005-0000-0000-0000E4180000}"/>
    <cellStyle name="n_02- Synthèse Wanadoo B2004_UAG_report_CA 06-10 (06-11-06)_Spain KPIs" xfId="6488" xr:uid="{00000000-0005-0000-0000-0000E5180000}"/>
    <cellStyle name="n_02- Synthèse Wanadoo B2004_UAG_report_CA 06-10 (06-11-06)_Spain KPIs 2" xfId="15854" xr:uid="{00000000-0005-0000-0000-0000E6180000}"/>
    <cellStyle name="n_02- Synthèse Wanadoo B2004_UAG_report_CA 06-10 (06-11-06)_Spain KPIs_1" xfId="51311" xr:uid="{00000000-0005-0000-0000-0000E7180000}"/>
    <cellStyle name="n_02- Synthèse Wanadoo B2004_UAG_report_CA 06-10 (06-11-06)_Telecoms - Operational KPIs" xfId="49624" xr:uid="{00000000-0005-0000-0000-0000E8180000}"/>
    <cellStyle name="n_02- Synthèse Wanadoo B2004_V&amp;M trajectoires V1 (06-08-11)" xfId="1808" xr:uid="{00000000-0005-0000-0000-0000E9180000}"/>
    <cellStyle name="n_02- Synthèse Wanadoo B2004_V&amp;M trajectoires V1 (06-08-11)_A&amp;ME KPIs" xfId="53089" xr:uid="{00000000-0005-0000-0000-0000EA180000}"/>
    <cellStyle name="n_02- Synthèse Wanadoo B2004_V&amp;M trajectoires V1 (06-08-11)_Enterprise" xfId="9519" xr:uid="{00000000-0005-0000-0000-0000EB180000}"/>
    <cellStyle name="n_02- Synthèse Wanadoo B2004_V&amp;M trajectoires V1 (06-08-11)_France financials" xfId="23453" xr:uid="{00000000-0005-0000-0000-0000EC180000}"/>
    <cellStyle name="n_02- Synthèse Wanadoo B2004_V&amp;M trajectoires V1 (06-08-11)_France financials_1" xfId="25109" xr:uid="{00000000-0005-0000-0000-0000ED180000}"/>
    <cellStyle name="n_02- Synthèse Wanadoo B2004_V&amp;M trajectoires V1 (06-08-11)_France KPIs" xfId="4667" xr:uid="{00000000-0005-0000-0000-0000EE180000}"/>
    <cellStyle name="n_02- Synthèse Wanadoo B2004_V&amp;M trajectoires V1 (06-08-11)_France KPIs 2" xfId="14083" xr:uid="{00000000-0005-0000-0000-0000EF180000}"/>
    <cellStyle name="n_02- Synthèse Wanadoo B2004_V&amp;M trajectoires V1 (06-08-11)_France KPIs_1" xfId="11908" xr:uid="{00000000-0005-0000-0000-0000F0180000}"/>
    <cellStyle name="n_02- Synthèse Wanadoo B2004_V&amp;M trajectoires V1 (06-08-11)_GetCA Groupe Seg 2012-Q4 Soc" xfId="55165" xr:uid="{00000000-0005-0000-0000-0000F1180000}"/>
    <cellStyle name="n_02- Synthèse Wanadoo B2004_V&amp;M trajectoires V1 (06-08-11)_Group - financial KPIs" xfId="21709" xr:uid="{00000000-0005-0000-0000-0000F2180000}"/>
    <cellStyle name="n_02- Synthèse Wanadoo B2004_V&amp;M trajectoires V1 (06-08-11)_Group - operational KPIs" xfId="2988" xr:uid="{00000000-0005-0000-0000-0000F3180000}"/>
    <cellStyle name="n_02- Synthèse Wanadoo B2004_V&amp;M trajectoires V1 (06-08-11)_Group - operational KPIs_1" xfId="10154" xr:uid="{00000000-0005-0000-0000-0000F4180000}"/>
    <cellStyle name="n_02- Synthèse Wanadoo B2004_V&amp;M trajectoires V1 (06-08-11)_Group - operational KPIs_1 2" xfId="17853" xr:uid="{00000000-0005-0000-0000-0000F5180000}"/>
    <cellStyle name="n_02- Synthèse Wanadoo B2004_V&amp;M trajectoires V1 (06-08-11)_Group - operational KPIs_2" xfId="19970" xr:uid="{00000000-0005-0000-0000-0000F6180000}"/>
    <cellStyle name="n_02- Synthèse Wanadoo B2004_V&amp;M trajectoires V1 (06-08-11)_IC&amp;SS" xfId="17565" xr:uid="{00000000-0005-0000-0000-0000F7180000}"/>
    <cellStyle name="n_02- Synthèse Wanadoo B2004_V&amp;M trajectoires V1 (06-08-11)_Orange - Market France KPIs" xfId="55164" xr:uid="{00000000-0005-0000-0000-0000F8180000}"/>
    <cellStyle name="n_02- Synthèse Wanadoo B2004_V&amp;M trajectoires V1 (06-08-11)_Poland KPIs" xfId="8239" xr:uid="{00000000-0005-0000-0000-0000F9180000}"/>
    <cellStyle name="n_02- Synthèse Wanadoo B2004_V&amp;M trajectoires V1 (06-08-11)_ROW" xfId="27110" xr:uid="{00000000-0005-0000-0000-0000FA180000}"/>
    <cellStyle name="n_02- Synthèse Wanadoo B2004_V&amp;M trajectoires V1 (06-08-11)_RoW KPIs" xfId="8951" xr:uid="{00000000-0005-0000-0000-0000FB180000}"/>
    <cellStyle name="n_02- Synthèse Wanadoo B2004_V&amp;M trajectoires V1 (06-08-11)_ROW_1" xfId="27111" xr:uid="{00000000-0005-0000-0000-0000FC180000}"/>
    <cellStyle name="n_02- Synthèse Wanadoo B2004_V&amp;M trajectoires V1 (06-08-11)_ROW_1_Group" xfId="27112" xr:uid="{00000000-0005-0000-0000-0000FD180000}"/>
    <cellStyle name="n_02- Synthèse Wanadoo B2004_V&amp;M trajectoires V1 (06-08-11)_ROW_1_ROW ARPU" xfId="27113" xr:uid="{00000000-0005-0000-0000-0000FE180000}"/>
    <cellStyle name="n_02- Synthèse Wanadoo B2004_V&amp;M trajectoires V1 (06-08-11)_ROW_Group" xfId="27114" xr:uid="{00000000-0005-0000-0000-0000FF180000}"/>
    <cellStyle name="n_02- Synthèse Wanadoo B2004_V&amp;M trajectoires V1 (06-08-11)_ROW_ROW ARPU" xfId="27115" xr:uid="{00000000-0005-0000-0000-000000190000}"/>
    <cellStyle name="n_02- Synthèse Wanadoo B2004_V&amp;M trajectoires V1 (06-08-11)_Spain ARPU + AUPU" xfId="27116" xr:uid="{00000000-0005-0000-0000-000001190000}"/>
    <cellStyle name="n_02- Synthèse Wanadoo B2004_V&amp;M trajectoires V1 (06-08-11)_Spain ARPU + AUPU_Group" xfId="27117" xr:uid="{00000000-0005-0000-0000-000002190000}"/>
    <cellStyle name="n_02- Synthèse Wanadoo B2004_V&amp;M trajectoires V1 (06-08-11)_Spain ARPU + AUPU_ROW ARPU" xfId="27118" xr:uid="{00000000-0005-0000-0000-000003190000}"/>
    <cellStyle name="n_02- Synthèse Wanadoo B2004_V&amp;M trajectoires V1 (06-08-11)_Spain KPIs" xfId="6489" xr:uid="{00000000-0005-0000-0000-000004190000}"/>
    <cellStyle name="n_02- Synthèse Wanadoo B2004_V&amp;M trajectoires V1 (06-08-11)_Spain KPIs 2" xfId="15855" xr:uid="{00000000-0005-0000-0000-000005190000}"/>
    <cellStyle name="n_02- Synthèse Wanadoo B2004_V&amp;M trajectoires V1 (06-08-11)_Spain KPIs_1" xfId="51312" xr:uid="{00000000-0005-0000-0000-000006190000}"/>
    <cellStyle name="n_02- Synthèse Wanadoo B2004_V&amp;M trajectoires V1 (06-08-11)_Telecoms - Operational KPIs" xfId="49625" xr:uid="{00000000-0005-0000-0000-000007190000}"/>
    <cellStyle name="n_02b - Détail Accès" xfId="1809" xr:uid="{00000000-0005-0000-0000-000008190000}"/>
    <cellStyle name="n_02b - Détail Accès_01 Synthèse DM pour modèle" xfId="1810" xr:uid="{00000000-0005-0000-0000-000009190000}"/>
    <cellStyle name="n_02b - Détail Accès_01 Synthèse DM pour modèle_France financials" xfId="23455" xr:uid="{00000000-0005-0000-0000-00000A190000}"/>
    <cellStyle name="n_02b - Détail Accès_01 Synthèse DM pour modèle_France KPIs" xfId="4669" xr:uid="{00000000-0005-0000-0000-00000B190000}"/>
    <cellStyle name="n_02b - Détail Accès_01 Synthèse DM pour modèle_France KPIs 2" xfId="14085" xr:uid="{00000000-0005-0000-0000-00000C190000}"/>
    <cellStyle name="n_02b - Détail Accès_01 Synthèse DM pour modèle_France KPIs_1" xfId="11910" xr:uid="{00000000-0005-0000-0000-00000D190000}"/>
    <cellStyle name="n_02b - Détail Accès_01 Synthèse DM pour modèle_Group - financial KPIs" xfId="21711" xr:uid="{00000000-0005-0000-0000-00000E190000}"/>
    <cellStyle name="n_02b - Détail Accès_01 Synthèse DM pour modèle_Group - operational KPIs" xfId="10156" xr:uid="{00000000-0005-0000-0000-00000F190000}"/>
    <cellStyle name="n_02b - Détail Accès_01 Synthèse DM pour modèle_Group - operational KPIs 2" xfId="17855" xr:uid="{00000000-0005-0000-0000-000010190000}"/>
    <cellStyle name="n_02b - Détail Accès_01 Synthèse DM pour modèle_Group - operational KPIs_1" xfId="19972" xr:uid="{00000000-0005-0000-0000-000011190000}"/>
    <cellStyle name="n_02b - Détail Accès_01 Synthèse DM pour modèle_ROW" xfId="27119" xr:uid="{00000000-0005-0000-0000-000012190000}"/>
    <cellStyle name="n_02b - Détail Accès_01 Synthèse DM pour modèle_ROW_1" xfId="27120" xr:uid="{00000000-0005-0000-0000-000013190000}"/>
    <cellStyle name="n_02b - Détail Accès_01 Synthèse DM pour modèle_ROW_1_Group" xfId="27121" xr:uid="{00000000-0005-0000-0000-000014190000}"/>
    <cellStyle name="n_02b - Détail Accès_01 Synthèse DM pour modèle_ROW_1_ROW ARPU" xfId="27122" xr:uid="{00000000-0005-0000-0000-000015190000}"/>
    <cellStyle name="n_02b - Détail Accès_01 Synthèse DM pour modèle_ROW_Group" xfId="27123" xr:uid="{00000000-0005-0000-0000-000016190000}"/>
    <cellStyle name="n_02b - Détail Accès_01 Synthèse DM pour modèle_ROW_ROW ARPU" xfId="27124" xr:uid="{00000000-0005-0000-0000-000017190000}"/>
    <cellStyle name="n_02b - Détail Accès_01 Synthèse DM pour modèle_Spain ARPU + AUPU" xfId="27125" xr:uid="{00000000-0005-0000-0000-000018190000}"/>
    <cellStyle name="n_02b - Détail Accès_01 Synthèse DM pour modèle_Spain ARPU + AUPU_Group" xfId="27126" xr:uid="{00000000-0005-0000-0000-000019190000}"/>
    <cellStyle name="n_02b - Détail Accès_01 Synthèse DM pour modèle_Spain ARPU + AUPU_ROW ARPU" xfId="27127" xr:uid="{00000000-0005-0000-0000-00001A190000}"/>
    <cellStyle name="n_02b - Détail Accès_01 Synthèse DM pour modèle_Spain KPIs" xfId="6491" xr:uid="{00000000-0005-0000-0000-00001B190000}"/>
    <cellStyle name="n_02b - Détail Accès_01 Synthèse DM pour modèle_Spain KPIs 2" xfId="15857" xr:uid="{00000000-0005-0000-0000-00001C190000}"/>
    <cellStyle name="n_02b - Détail Accès_0703 Préflashde L23 Analyse CA trafic 07-03 (07-04-03)" xfId="1811" xr:uid="{00000000-0005-0000-0000-00001D190000}"/>
    <cellStyle name="n_02b - Détail Accès_0703 Préflashde L23 Analyse CA trafic 07-03 (07-04-03)_A&amp;ME KPIs" xfId="53091" xr:uid="{00000000-0005-0000-0000-00001E190000}"/>
    <cellStyle name="n_02b - Détail Accès_0703 Préflashde L23 Analyse CA trafic 07-03 (07-04-03)_Enterprise" xfId="9521" xr:uid="{00000000-0005-0000-0000-00001F190000}"/>
    <cellStyle name="n_02b - Détail Accès_0703 Préflashde L23 Analyse CA trafic 07-03 (07-04-03)_France financials" xfId="23456" xr:uid="{00000000-0005-0000-0000-000020190000}"/>
    <cellStyle name="n_02b - Détail Accès_0703 Préflashde L23 Analyse CA trafic 07-03 (07-04-03)_France financials_1" xfId="25111" xr:uid="{00000000-0005-0000-0000-000021190000}"/>
    <cellStyle name="n_02b - Détail Accès_0703 Préflashde L23 Analyse CA trafic 07-03 (07-04-03)_France KPIs" xfId="4670" xr:uid="{00000000-0005-0000-0000-000022190000}"/>
    <cellStyle name="n_02b - Détail Accès_0703 Préflashde L23 Analyse CA trafic 07-03 (07-04-03)_France KPIs 2" xfId="14086" xr:uid="{00000000-0005-0000-0000-000023190000}"/>
    <cellStyle name="n_02b - Détail Accès_0703 Préflashde L23 Analyse CA trafic 07-03 (07-04-03)_France KPIs_1" xfId="11911" xr:uid="{00000000-0005-0000-0000-000024190000}"/>
    <cellStyle name="n_02b - Détail Accès_0703 Préflashde L23 Analyse CA trafic 07-03 (07-04-03)_GetCA Groupe Seg 2012-Q4 Soc" xfId="55168" xr:uid="{00000000-0005-0000-0000-000025190000}"/>
    <cellStyle name="n_02b - Détail Accès_0703 Préflashde L23 Analyse CA trafic 07-03 (07-04-03)_Group - financial KPIs" xfId="21712" xr:uid="{00000000-0005-0000-0000-000026190000}"/>
    <cellStyle name="n_02b - Détail Accès_0703 Préflashde L23 Analyse CA trafic 07-03 (07-04-03)_Group - operational KPIs" xfId="2990" xr:uid="{00000000-0005-0000-0000-000027190000}"/>
    <cellStyle name="n_02b - Détail Accès_0703 Préflashde L23 Analyse CA trafic 07-03 (07-04-03)_Group - operational KPIs_1" xfId="10157" xr:uid="{00000000-0005-0000-0000-000028190000}"/>
    <cellStyle name="n_02b - Détail Accès_0703 Préflashde L23 Analyse CA trafic 07-03 (07-04-03)_Group - operational KPIs_1 2" xfId="17856" xr:uid="{00000000-0005-0000-0000-000029190000}"/>
    <cellStyle name="n_02b - Détail Accès_0703 Préflashde L23 Analyse CA trafic 07-03 (07-04-03)_Group - operational KPIs_2" xfId="19973" xr:uid="{00000000-0005-0000-0000-00002A190000}"/>
    <cellStyle name="n_02b - Détail Accès_0703 Préflashde L23 Analyse CA trafic 07-03 (07-04-03)_IC&amp;SS" xfId="19625" xr:uid="{00000000-0005-0000-0000-00002B190000}"/>
    <cellStyle name="n_02b - Détail Accès_0703 Préflashde L23 Analyse CA trafic 07-03 (07-04-03)_Orange - Market France KPIs" xfId="55167" xr:uid="{00000000-0005-0000-0000-00002C190000}"/>
    <cellStyle name="n_02b - Détail Accès_0703 Préflashde L23 Analyse CA trafic 07-03 (07-04-03)_Poland KPIs" xfId="8241" xr:uid="{00000000-0005-0000-0000-00002D190000}"/>
    <cellStyle name="n_02b - Détail Accès_0703 Préflashde L23 Analyse CA trafic 07-03 (07-04-03)_ROW" xfId="27128" xr:uid="{00000000-0005-0000-0000-00002E190000}"/>
    <cellStyle name="n_02b - Détail Accès_0703 Préflashde L23 Analyse CA trafic 07-03 (07-04-03)_RoW KPIs" xfId="8953" xr:uid="{00000000-0005-0000-0000-00002F190000}"/>
    <cellStyle name="n_02b - Détail Accès_0703 Préflashde L23 Analyse CA trafic 07-03 (07-04-03)_ROW_1" xfId="27129" xr:uid="{00000000-0005-0000-0000-000030190000}"/>
    <cellStyle name="n_02b - Détail Accès_0703 Préflashde L23 Analyse CA trafic 07-03 (07-04-03)_ROW_1_Group" xfId="27130" xr:uid="{00000000-0005-0000-0000-000031190000}"/>
    <cellStyle name="n_02b - Détail Accès_0703 Préflashde L23 Analyse CA trafic 07-03 (07-04-03)_ROW_1_ROW ARPU" xfId="27131" xr:uid="{00000000-0005-0000-0000-000032190000}"/>
    <cellStyle name="n_02b - Détail Accès_0703 Préflashde L23 Analyse CA trafic 07-03 (07-04-03)_ROW_Group" xfId="27132" xr:uid="{00000000-0005-0000-0000-000033190000}"/>
    <cellStyle name="n_02b - Détail Accès_0703 Préflashde L23 Analyse CA trafic 07-03 (07-04-03)_ROW_ROW ARPU" xfId="27133" xr:uid="{00000000-0005-0000-0000-000034190000}"/>
    <cellStyle name="n_02b - Détail Accès_0703 Préflashde L23 Analyse CA trafic 07-03 (07-04-03)_Spain ARPU + AUPU" xfId="27134" xr:uid="{00000000-0005-0000-0000-000035190000}"/>
    <cellStyle name="n_02b - Détail Accès_0703 Préflashde L23 Analyse CA trafic 07-03 (07-04-03)_Spain ARPU + AUPU_Group" xfId="27135" xr:uid="{00000000-0005-0000-0000-000036190000}"/>
    <cellStyle name="n_02b - Détail Accès_0703 Préflashde L23 Analyse CA trafic 07-03 (07-04-03)_Spain ARPU + AUPU_ROW ARPU" xfId="27136" xr:uid="{00000000-0005-0000-0000-000037190000}"/>
    <cellStyle name="n_02b - Détail Accès_0703 Préflashde L23 Analyse CA trafic 07-03 (07-04-03)_Spain KPIs" xfId="6492" xr:uid="{00000000-0005-0000-0000-000038190000}"/>
    <cellStyle name="n_02b - Détail Accès_0703 Préflashde L23 Analyse CA trafic 07-03 (07-04-03)_Spain KPIs 2" xfId="15858" xr:uid="{00000000-0005-0000-0000-000039190000}"/>
    <cellStyle name="n_02b - Détail Accès_0703 Préflashde L23 Analyse CA trafic 07-03 (07-04-03)_Spain KPIs_1" xfId="51314" xr:uid="{00000000-0005-0000-0000-00003A190000}"/>
    <cellStyle name="n_02b - Détail Accès_0703 Préflashde L23 Analyse CA trafic 07-03 (07-04-03)_Telecoms - Operational KPIs" xfId="49627" xr:uid="{00000000-0005-0000-0000-00003B190000}"/>
    <cellStyle name="n_02b - Détail Accès_A&amp;ME KPIs" xfId="53090" xr:uid="{00000000-0005-0000-0000-00003C190000}"/>
    <cellStyle name="n_02b - Détail Accès_Base Forfaits 06-07" xfId="1812" xr:uid="{00000000-0005-0000-0000-00003D190000}"/>
    <cellStyle name="n_02b - Détail Accès_Base Forfaits 06-07_A&amp;ME KPIs" xfId="53092" xr:uid="{00000000-0005-0000-0000-00003E190000}"/>
    <cellStyle name="n_02b - Détail Accès_Base Forfaits 06-07_Enterprise" xfId="9522" xr:uid="{00000000-0005-0000-0000-00003F190000}"/>
    <cellStyle name="n_02b - Détail Accès_Base Forfaits 06-07_France financials" xfId="23457" xr:uid="{00000000-0005-0000-0000-000040190000}"/>
    <cellStyle name="n_02b - Détail Accès_Base Forfaits 06-07_France financials_1" xfId="25112" xr:uid="{00000000-0005-0000-0000-000041190000}"/>
    <cellStyle name="n_02b - Détail Accès_Base Forfaits 06-07_France KPIs" xfId="4671" xr:uid="{00000000-0005-0000-0000-000042190000}"/>
    <cellStyle name="n_02b - Détail Accès_Base Forfaits 06-07_France KPIs 2" xfId="14087" xr:uid="{00000000-0005-0000-0000-000043190000}"/>
    <cellStyle name="n_02b - Détail Accès_Base Forfaits 06-07_France KPIs_1" xfId="11912" xr:uid="{00000000-0005-0000-0000-000044190000}"/>
    <cellStyle name="n_02b - Détail Accès_Base Forfaits 06-07_GetCA Groupe Seg 2012-Q4 Soc" xfId="55170" xr:uid="{00000000-0005-0000-0000-000045190000}"/>
    <cellStyle name="n_02b - Détail Accès_Base Forfaits 06-07_Group - financial KPIs" xfId="21713" xr:uid="{00000000-0005-0000-0000-000046190000}"/>
    <cellStyle name="n_02b - Détail Accès_Base Forfaits 06-07_Group - operational KPIs" xfId="2991" xr:uid="{00000000-0005-0000-0000-000047190000}"/>
    <cellStyle name="n_02b - Détail Accès_Base Forfaits 06-07_Group - operational KPIs_1" xfId="10158" xr:uid="{00000000-0005-0000-0000-000048190000}"/>
    <cellStyle name="n_02b - Détail Accès_Base Forfaits 06-07_Group - operational KPIs_1 2" xfId="17857" xr:uid="{00000000-0005-0000-0000-000049190000}"/>
    <cellStyle name="n_02b - Détail Accès_Base Forfaits 06-07_Group - operational KPIs_2" xfId="19974" xr:uid="{00000000-0005-0000-0000-00004A190000}"/>
    <cellStyle name="n_02b - Détail Accès_Base Forfaits 06-07_IC&amp;SS" xfId="19825" xr:uid="{00000000-0005-0000-0000-00004B190000}"/>
    <cellStyle name="n_02b - Détail Accès_Base Forfaits 06-07_Orange - Market France KPIs" xfId="55169" xr:uid="{00000000-0005-0000-0000-00004C190000}"/>
    <cellStyle name="n_02b - Détail Accès_Base Forfaits 06-07_Poland KPIs" xfId="8242" xr:uid="{00000000-0005-0000-0000-00004D190000}"/>
    <cellStyle name="n_02b - Détail Accès_Base Forfaits 06-07_ROW" xfId="27137" xr:uid="{00000000-0005-0000-0000-00004E190000}"/>
    <cellStyle name="n_02b - Détail Accès_Base Forfaits 06-07_RoW KPIs" xfId="8954" xr:uid="{00000000-0005-0000-0000-00004F190000}"/>
    <cellStyle name="n_02b - Détail Accès_Base Forfaits 06-07_ROW_1" xfId="27138" xr:uid="{00000000-0005-0000-0000-000050190000}"/>
    <cellStyle name="n_02b - Détail Accès_Base Forfaits 06-07_ROW_1_Group" xfId="27139" xr:uid="{00000000-0005-0000-0000-000051190000}"/>
    <cellStyle name="n_02b - Détail Accès_Base Forfaits 06-07_ROW_1_ROW ARPU" xfId="27140" xr:uid="{00000000-0005-0000-0000-000052190000}"/>
    <cellStyle name="n_02b - Détail Accès_Base Forfaits 06-07_ROW_Group" xfId="27141" xr:uid="{00000000-0005-0000-0000-000053190000}"/>
    <cellStyle name="n_02b - Détail Accès_Base Forfaits 06-07_ROW_ROW ARPU" xfId="27142" xr:uid="{00000000-0005-0000-0000-000054190000}"/>
    <cellStyle name="n_02b - Détail Accès_Base Forfaits 06-07_Spain ARPU + AUPU" xfId="27143" xr:uid="{00000000-0005-0000-0000-000055190000}"/>
    <cellStyle name="n_02b - Détail Accès_Base Forfaits 06-07_Spain ARPU + AUPU_Group" xfId="27144" xr:uid="{00000000-0005-0000-0000-000056190000}"/>
    <cellStyle name="n_02b - Détail Accès_Base Forfaits 06-07_Spain ARPU + AUPU_ROW ARPU" xfId="27145" xr:uid="{00000000-0005-0000-0000-000057190000}"/>
    <cellStyle name="n_02b - Détail Accès_Base Forfaits 06-07_Spain KPIs" xfId="6493" xr:uid="{00000000-0005-0000-0000-000058190000}"/>
    <cellStyle name="n_02b - Détail Accès_Base Forfaits 06-07_Spain KPIs 2" xfId="15859" xr:uid="{00000000-0005-0000-0000-000059190000}"/>
    <cellStyle name="n_02b - Détail Accès_Base Forfaits 06-07_Spain KPIs_1" xfId="51315" xr:uid="{00000000-0005-0000-0000-00005A190000}"/>
    <cellStyle name="n_02b - Détail Accès_Base Forfaits 06-07_Telecoms - Operational KPIs" xfId="49628" xr:uid="{00000000-0005-0000-0000-00005B190000}"/>
    <cellStyle name="n_02b - Détail Accès_CA BAC SCR-VM 06-07 (31-07-06)" xfId="1813" xr:uid="{00000000-0005-0000-0000-00005C190000}"/>
    <cellStyle name="n_02b - Détail Accès_CA BAC SCR-VM 06-07 (31-07-06)_A&amp;ME KPIs" xfId="53093" xr:uid="{00000000-0005-0000-0000-00005D190000}"/>
    <cellStyle name="n_02b - Détail Accès_CA BAC SCR-VM 06-07 (31-07-06)_Enterprise" xfId="9523" xr:uid="{00000000-0005-0000-0000-00005E190000}"/>
    <cellStyle name="n_02b - Détail Accès_CA BAC SCR-VM 06-07 (31-07-06)_France financials" xfId="23458" xr:uid="{00000000-0005-0000-0000-00005F190000}"/>
    <cellStyle name="n_02b - Détail Accès_CA BAC SCR-VM 06-07 (31-07-06)_France financials_1" xfId="25113" xr:uid="{00000000-0005-0000-0000-000060190000}"/>
    <cellStyle name="n_02b - Détail Accès_CA BAC SCR-VM 06-07 (31-07-06)_France KPIs" xfId="4672" xr:uid="{00000000-0005-0000-0000-000061190000}"/>
    <cellStyle name="n_02b - Détail Accès_CA BAC SCR-VM 06-07 (31-07-06)_France KPIs 2" xfId="14088" xr:uid="{00000000-0005-0000-0000-000062190000}"/>
    <cellStyle name="n_02b - Détail Accès_CA BAC SCR-VM 06-07 (31-07-06)_France KPIs_1" xfId="11913" xr:uid="{00000000-0005-0000-0000-000063190000}"/>
    <cellStyle name="n_02b - Détail Accès_CA BAC SCR-VM 06-07 (31-07-06)_GetCA Groupe Seg 2012-Q4 Soc" xfId="55172" xr:uid="{00000000-0005-0000-0000-000064190000}"/>
    <cellStyle name="n_02b - Détail Accès_CA BAC SCR-VM 06-07 (31-07-06)_Group - financial KPIs" xfId="21714" xr:uid="{00000000-0005-0000-0000-000065190000}"/>
    <cellStyle name="n_02b - Détail Accès_CA BAC SCR-VM 06-07 (31-07-06)_Group - operational KPIs" xfId="2992" xr:uid="{00000000-0005-0000-0000-000066190000}"/>
    <cellStyle name="n_02b - Détail Accès_CA BAC SCR-VM 06-07 (31-07-06)_Group - operational KPIs_1" xfId="10159" xr:uid="{00000000-0005-0000-0000-000067190000}"/>
    <cellStyle name="n_02b - Détail Accès_CA BAC SCR-VM 06-07 (31-07-06)_Group - operational KPIs_1 2" xfId="17858" xr:uid="{00000000-0005-0000-0000-000068190000}"/>
    <cellStyle name="n_02b - Détail Accès_CA BAC SCR-VM 06-07 (31-07-06)_Group - operational KPIs_2" xfId="19975" xr:uid="{00000000-0005-0000-0000-000069190000}"/>
    <cellStyle name="n_02b - Détail Accès_CA BAC SCR-VM 06-07 (31-07-06)_IC&amp;SS" xfId="13543" xr:uid="{00000000-0005-0000-0000-00006A190000}"/>
    <cellStyle name="n_02b - Détail Accès_CA BAC SCR-VM 06-07 (31-07-06)_Orange - Market France KPIs" xfId="55171" xr:uid="{00000000-0005-0000-0000-00006B190000}"/>
    <cellStyle name="n_02b - Détail Accès_CA BAC SCR-VM 06-07 (31-07-06)_Poland KPIs" xfId="8243" xr:uid="{00000000-0005-0000-0000-00006C190000}"/>
    <cellStyle name="n_02b - Détail Accès_CA BAC SCR-VM 06-07 (31-07-06)_ROW" xfId="27146" xr:uid="{00000000-0005-0000-0000-00006D190000}"/>
    <cellStyle name="n_02b - Détail Accès_CA BAC SCR-VM 06-07 (31-07-06)_RoW KPIs" xfId="8955" xr:uid="{00000000-0005-0000-0000-00006E190000}"/>
    <cellStyle name="n_02b - Détail Accès_CA BAC SCR-VM 06-07 (31-07-06)_ROW_1" xfId="27147" xr:uid="{00000000-0005-0000-0000-00006F190000}"/>
    <cellStyle name="n_02b - Détail Accès_CA BAC SCR-VM 06-07 (31-07-06)_ROW_1_Group" xfId="27148" xr:uid="{00000000-0005-0000-0000-000070190000}"/>
    <cellStyle name="n_02b - Détail Accès_CA BAC SCR-VM 06-07 (31-07-06)_ROW_1_ROW ARPU" xfId="27149" xr:uid="{00000000-0005-0000-0000-000071190000}"/>
    <cellStyle name="n_02b - Détail Accès_CA BAC SCR-VM 06-07 (31-07-06)_ROW_Group" xfId="27150" xr:uid="{00000000-0005-0000-0000-000072190000}"/>
    <cellStyle name="n_02b - Détail Accès_CA BAC SCR-VM 06-07 (31-07-06)_ROW_ROW ARPU" xfId="27151" xr:uid="{00000000-0005-0000-0000-000073190000}"/>
    <cellStyle name="n_02b - Détail Accès_CA BAC SCR-VM 06-07 (31-07-06)_Spain ARPU + AUPU" xfId="27152" xr:uid="{00000000-0005-0000-0000-000074190000}"/>
    <cellStyle name="n_02b - Détail Accès_CA BAC SCR-VM 06-07 (31-07-06)_Spain ARPU + AUPU_Group" xfId="27153" xr:uid="{00000000-0005-0000-0000-000075190000}"/>
    <cellStyle name="n_02b - Détail Accès_CA BAC SCR-VM 06-07 (31-07-06)_Spain ARPU + AUPU_ROW ARPU" xfId="27154" xr:uid="{00000000-0005-0000-0000-000076190000}"/>
    <cellStyle name="n_02b - Détail Accès_CA BAC SCR-VM 06-07 (31-07-06)_Spain KPIs" xfId="6494" xr:uid="{00000000-0005-0000-0000-000077190000}"/>
    <cellStyle name="n_02b - Détail Accès_CA BAC SCR-VM 06-07 (31-07-06)_Spain KPIs 2" xfId="15860" xr:uid="{00000000-0005-0000-0000-000078190000}"/>
    <cellStyle name="n_02b - Détail Accès_CA BAC SCR-VM 06-07 (31-07-06)_Spain KPIs_1" xfId="51316" xr:uid="{00000000-0005-0000-0000-000079190000}"/>
    <cellStyle name="n_02b - Détail Accès_CA BAC SCR-VM 06-07 (31-07-06)_Telecoms - Operational KPIs" xfId="49629" xr:uid="{00000000-0005-0000-0000-00007A190000}"/>
    <cellStyle name="n_02b - Détail Accès_CA forfaits 0607 (06-08-14)" xfId="1814" xr:uid="{00000000-0005-0000-0000-00007B190000}"/>
    <cellStyle name="n_02b - Détail Accès_CA forfaits 0607 (06-08-14)_France financials" xfId="23459" xr:uid="{00000000-0005-0000-0000-00007C190000}"/>
    <cellStyle name="n_02b - Détail Accès_CA forfaits 0607 (06-08-14)_France KPIs" xfId="4673" xr:uid="{00000000-0005-0000-0000-00007D190000}"/>
    <cellStyle name="n_02b - Détail Accès_CA forfaits 0607 (06-08-14)_France KPIs 2" xfId="14089" xr:uid="{00000000-0005-0000-0000-00007E190000}"/>
    <cellStyle name="n_02b - Détail Accès_CA forfaits 0607 (06-08-14)_France KPIs_1" xfId="11914" xr:uid="{00000000-0005-0000-0000-00007F190000}"/>
    <cellStyle name="n_02b - Détail Accès_CA forfaits 0607 (06-08-14)_Group - financial KPIs" xfId="21715" xr:uid="{00000000-0005-0000-0000-000080190000}"/>
    <cellStyle name="n_02b - Détail Accès_CA forfaits 0607 (06-08-14)_Group - operational KPIs" xfId="10160" xr:uid="{00000000-0005-0000-0000-000081190000}"/>
    <cellStyle name="n_02b - Détail Accès_CA forfaits 0607 (06-08-14)_Group - operational KPIs 2" xfId="17859" xr:uid="{00000000-0005-0000-0000-000082190000}"/>
    <cellStyle name="n_02b - Détail Accès_CA forfaits 0607 (06-08-14)_Group - operational KPIs_1" xfId="19976" xr:uid="{00000000-0005-0000-0000-000083190000}"/>
    <cellStyle name="n_02b - Détail Accès_CA forfaits 0607 (06-08-14)_ROW" xfId="27155" xr:uid="{00000000-0005-0000-0000-000084190000}"/>
    <cellStyle name="n_02b - Détail Accès_CA forfaits 0607 (06-08-14)_ROW_1" xfId="27156" xr:uid="{00000000-0005-0000-0000-000085190000}"/>
    <cellStyle name="n_02b - Détail Accès_CA forfaits 0607 (06-08-14)_ROW_1_Group" xfId="27157" xr:uid="{00000000-0005-0000-0000-000086190000}"/>
    <cellStyle name="n_02b - Détail Accès_CA forfaits 0607 (06-08-14)_ROW_1_ROW ARPU" xfId="27158" xr:uid="{00000000-0005-0000-0000-000087190000}"/>
    <cellStyle name="n_02b - Détail Accès_CA forfaits 0607 (06-08-14)_ROW_Group" xfId="27159" xr:uid="{00000000-0005-0000-0000-000088190000}"/>
    <cellStyle name="n_02b - Détail Accès_CA forfaits 0607 (06-08-14)_ROW_ROW ARPU" xfId="27160" xr:uid="{00000000-0005-0000-0000-000089190000}"/>
    <cellStyle name="n_02b - Détail Accès_CA forfaits 0607 (06-08-14)_Spain ARPU + AUPU" xfId="27161" xr:uid="{00000000-0005-0000-0000-00008A190000}"/>
    <cellStyle name="n_02b - Détail Accès_CA forfaits 0607 (06-08-14)_Spain ARPU + AUPU_Group" xfId="27162" xr:uid="{00000000-0005-0000-0000-00008B190000}"/>
    <cellStyle name="n_02b - Détail Accès_CA forfaits 0607 (06-08-14)_Spain ARPU + AUPU_ROW ARPU" xfId="27163" xr:uid="{00000000-0005-0000-0000-00008C190000}"/>
    <cellStyle name="n_02b - Détail Accès_CA forfaits 0607 (06-08-14)_Spain KPIs" xfId="6495" xr:uid="{00000000-0005-0000-0000-00008D190000}"/>
    <cellStyle name="n_02b - Détail Accès_CA forfaits 0607 (06-08-14)_Spain KPIs 2" xfId="15861" xr:uid="{00000000-0005-0000-0000-00008E190000}"/>
    <cellStyle name="n_02b - Détail Accès_Classeur2" xfId="1815" xr:uid="{00000000-0005-0000-0000-00008F190000}"/>
    <cellStyle name="n_02b - Détail Accès_Classeur2_France financials" xfId="23460" xr:uid="{00000000-0005-0000-0000-000090190000}"/>
    <cellStyle name="n_02b - Détail Accès_Classeur2_France KPIs" xfId="4674" xr:uid="{00000000-0005-0000-0000-000091190000}"/>
    <cellStyle name="n_02b - Détail Accès_Classeur2_France KPIs 2" xfId="14090" xr:uid="{00000000-0005-0000-0000-000092190000}"/>
    <cellStyle name="n_02b - Détail Accès_Classeur2_France KPIs_1" xfId="11915" xr:uid="{00000000-0005-0000-0000-000093190000}"/>
    <cellStyle name="n_02b - Détail Accès_Classeur2_Group - financial KPIs" xfId="21716" xr:uid="{00000000-0005-0000-0000-000094190000}"/>
    <cellStyle name="n_02b - Détail Accès_Classeur2_Group - operational KPIs" xfId="10161" xr:uid="{00000000-0005-0000-0000-000095190000}"/>
    <cellStyle name="n_02b - Détail Accès_Classeur2_Group - operational KPIs 2" xfId="17860" xr:uid="{00000000-0005-0000-0000-000096190000}"/>
    <cellStyle name="n_02b - Détail Accès_Classeur2_Group - operational KPIs_1" xfId="19977" xr:uid="{00000000-0005-0000-0000-000097190000}"/>
    <cellStyle name="n_02b - Détail Accès_Classeur2_ROW" xfId="27164" xr:uid="{00000000-0005-0000-0000-000098190000}"/>
    <cellStyle name="n_02b - Détail Accès_Classeur2_ROW_1" xfId="27165" xr:uid="{00000000-0005-0000-0000-000099190000}"/>
    <cellStyle name="n_02b - Détail Accès_Classeur2_ROW_1_Group" xfId="27166" xr:uid="{00000000-0005-0000-0000-00009A190000}"/>
    <cellStyle name="n_02b - Détail Accès_Classeur2_ROW_1_ROW ARPU" xfId="27167" xr:uid="{00000000-0005-0000-0000-00009B190000}"/>
    <cellStyle name="n_02b - Détail Accès_Classeur2_ROW_Group" xfId="27168" xr:uid="{00000000-0005-0000-0000-00009C190000}"/>
    <cellStyle name="n_02b - Détail Accès_Classeur2_ROW_ROW ARPU" xfId="27169" xr:uid="{00000000-0005-0000-0000-00009D190000}"/>
    <cellStyle name="n_02b - Détail Accès_Classeur2_Spain ARPU + AUPU" xfId="27170" xr:uid="{00000000-0005-0000-0000-00009E190000}"/>
    <cellStyle name="n_02b - Détail Accès_Classeur2_Spain ARPU + AUPU_Group" xfId="27171" xr:uid="{00000000-0005-0000-0000-00009F190000}"/>
    <cellStyle name="n_02b - Détail Accès_Classeur2_Spain ARPU + AUPU_ROW ARPU" xfId="27172" xr:uid="{00000000-0005-0000-0000-0000A0190000}"/>
    <cellStyle name="n_02b - Détail Accès_Classeur2_Spain KPIs" xfId="6496" xr:uid="{00000000-0005-0000-0000-0000A1190000}"/>
    <cellStyle name="n_02b - Détail Accès_Classeur2_Spain KPIs 2" xfId="15862" xr:uid="{00000000-0005-0000-0000-0000A2190000}"/>
    <cellStyle name="n_02b - Détail Accès_Classeur5" xfId="1816" xr:uid="{00000000-0005-0000-0000-0000A3190000}"/>
    <cellStyle name="n_02b - Détail Accès_Classeur5_A&amp;ME KPIs" xfId="53094" xr:uid="{00000000-0005-0000-0000-0000A4190000}"/>
    <cellStyle name="n_02b - Détail Accès_Classeur5_Enterprise" xfId="9524" xr:uid="{00000000-0005-0000-0000-0000A5190000}"/>
    <cellStyle name="n_02b - Détail Accès_Classeur5_France financials" xfId="23461" xr:uid="{00000000-0005-0000-0000-0000A6190000}"/>
    <cellStyle name="n_02b - Détail Accès_Classeur5_France financials_1" xfId="25114" xr:uid="{00000000-0005-0000-0000-0000A7190000}"/>
    <cellStyle name="n_02b - Détail Accès_Classeur5_France KPIs" xfId="4675" xr:uid="{00000000-0005-0000-0000-0000A8190000}"/>
    <cellStyle name="n_02b - Détail Accès_Classeur5_France KPIs 2" xfId="14091" xr:uid="{00000000-0005-0000-0000-0000A9190000}"/>
    <cellStyle name="n_02b - Détail Accès_Classeur5_France KPIs_1" xfId="11916" xr:uid="{00000000-0005-0000-0000-0000AA190000}"/>
    <cellStyle name="n_02b - Détail Accès_Classeur5_GetCA Groupe Seg 2012-Q4 Soc" xfId="55174" xr:uid="{00000000-0005-0000-0000-0000AB190000}"/>
    <cellStyle name="n_02b - Détail Accès_Classeur5_Group - financial KPIs" xfId="21717" xr:uid="{00000000-0005-0000-0000-0000AC190000}"/>
    <cellStyle name="n_02b - Détail Accès_Classeur5_Group - operational KPIs" xfId="2993" xr:uid="{00000000-0005-0000-0000-0000AD190000}"/>
    <cellStyle name="n_02b - Détail Accès_Classeur5_Group - operational KPIs_1" xfId="10162" xr:uid="{00000000-0005-0000-0000-0000AE190000}"/>
    <cellStyle name="n_02b - Détail Accès_Classeur5_Group - operational KPIs_1 2" xfId="17861" xr:uid="{00000000-0005-0000-0000-0000AF190000}"/>
    <cellStyle name="n_02b - Détail Accès_Classeur5_Group - operational KPIs_2" xfId="19978" xr:uid="{00000000-0005-0000-0000-0000B0190000}"/>
    <cellStyle name="n_02b - Détail Accès_Classeur5_IC&amp;SS" xfId="17521" xr:uid="{00000000-0005-0000-0000-0000B1190000}"/>
    <cellStyle name="n_02b - Détail Accès_Classeur5_Orange - Market France KPIs" xfId="55173" xr:uid="{00000000-0005-0000-0000-0000B2190000}"/>
    <cellStyle name="n_02b - Détail Accès_Classeur5_Poland KPIs" xfId="8244" xr:uid="{00000000-0005-0000-0000-0000B3190000}"/>
    <cellStyle name="n_02b - Détail Accès_Classeur5_ROW" xfId="27173" xr:uid="{00000000-0005-0000-0000-0000B4190000}"/>
    <cellStyle name="n_02b - Détail Accès_Classeur5_RoW KPIs" xfId="8956" xr:uid="{00000000-0005-0000-0000-0000B5190000}"/>
    <cellStyle name="n_02b - Détail Accès_Classeur5_ROW_1" xfId="27174" xr:uid="{00000000-0005-0000-0000-0000B6190000}"/>
    <cellStyle name="n_02b - Détail Accès_Classeur5_ROW_1_Group" xfId="27175" xr:uid="{00000000-0005-0000-0000-0000B7190000}"/>
    <cellStyle name="n_02b - Détail Accès_Classeur5_ROW_1_ROW ARPU" xfId="27176" xr:uid="{00000000-0005-0000-0000-0000B8190000}"/>
    <cellStyle name="n_02b - Détail Accès_Classeur5_ROW_Group" xfId="27177" xr:uid="{00000000-0005-0000-0000-0000B9190000}"/>
    <cellStyle name="n_02b - Détail Accès_Classeur5_ROW_ROW ARPU" xfId="27178" xr:uid="{00000000-0005-0000-0000-0000BA190000}"/>
    <cellStyle name="n_02b - Détail Accès_Classeur5_Spain ARPU + AUPU" xfId="27179" xr:uid="{00000000-0005-0000-0000-0000BB190000}"/>
    <cellStyle name="n_02b - Détail Accès_Classeur5_Spain ARPU + AUPU_Group" xfId="27180" xr:uid="{00000000-0005-0000-0000-0000BC190000}"/>
    <cellStyle name="n_02b - Détail Accès_Classeur5_Spain ARPU + AUPU_ROW ARPU" xfId="27181" xr:uid="{00000000-0005-0000-0000-0000BD190000}"/>
    <cellStyle name="n_02b - Détail Accès_Classeur5_Spain KPIs" xfId="6497" xr:uid="{00000000-0005-0000-0000-0000BE190000}"/>
    <cellStyle name="n_02b - Détail Accès_Classeur5_Spain KPIs 2" xfId="15863" xr:uid="{00000000-0005-0000-0000-0000BF190000}"/>
    <cellStyle name="n_02b - Détail Accès_Classeur5_Spain KPIs_1" xfId="51317" xr:uid="{00000000-0005-0000-0000-0000C0190000}"/>
    <cellStyle name="n_02b - Détail Accès_Classeur5_Telecoms - Operational KPIs" xfId="49630" xr:uid="{00000000-0005-0000-0000-0000C1190000}"/>
    <cellStyle name="n_02b - Détail Accès_DATA KPI Personal" xfId="27182" xr:uid="{00000000-0005-0000-0000-0000C2190000}"/>
    <cellStyle name="n_02b - Détail Accès_EE_CoA_BS - mapped V4" xfId="27183" xr:uid="{00000000-0005-0000-0000-0000C3190000}"/>
    <cellStyle name="n_02b - Détail Accès_Enterprise" xfId="9520" xr:uid="{00000000-0005-0000-0000-0000C4190000}"/>
    <cellStyle name="n_02b - Détail Accès_France financials" xfId="23454" xr:uid="{00000000-0005-0000-0000-0000C5190000}"/>
    <cellStyle name="n_02b - Détail Accès_France financials_1" xfId="25110" xr:uid="{00000000-0005-0000-0000-0000C6190000}"/>
    <cellStyle name="n_02b - Détail Accès_France KPIs" xfId="4668" xr:uid="{00000000-0005-0000-0000-0000C7190000}"/>
    <cellStyle name="n_02b - Détail Accès_France KPIs 2" xfId="14084" xr:uid="{00000000-0005-0000-0000-0000C8190000}"/>
    <cellStyle name="n_02b - Détail Accès_France KPIs_1" xfId="11909" xr:uid="{00000000-0005-0000-0000-0000C9190000}"/>
    <cellStyle name="n_02b - Détail Accès_GetCA Groupe Seg 2012-Q4 Soc" xfId="55175" xr:uid="{00000000-0005-0000-0000-0000CA190000}"/>
    <cellStyle name="n_02b - Détail Accès_Group - financial KPIs" xfId="21710" xr:uid="{00000000-0005-0000-0000-0000CB190000}"/>
    <cellStyle name="n_02b - Détail Accès_Group - operational KPIs" xfId="2989" xr:uid="{00000000-0005-0000-0000-0000CC190000}"/>
    <cellStyle name="n_02b - Détail Accès_Group - operational KPIs_1" xfId="10155" xr:uid="{00000000-0005-0000-0000-0000CD190000}"/>
    <cellStyle name="n_02b - Détail Accès_Group - operational KPIs_1 2" xfId="17854" xr:uid="{00000000-0005-0000-0000-0000CE190000}"/>
    <cellStyle name="n_02b - Détail Accès_Group - operational KPIs_2" xfId="19971" xr:uid="{00000000-0005-0000-0000-0000CF190000}"/>
    <cellStyle name="n_02b - Détail Accès_IC&amp;SS" xfId="13872" xr:uid="{00000000-0005-0000-0000-0000D0190000}"/>
    <cellStyle name="n_02b - Détail Accès_Orange - Market France KPIs" xfId="55166" xr:uid="{00000000-0005-0000-0000-0000D1190000}"/>
    <cellStyle name="n_02b - Détail Accès_PFA_Mn MTV_060413" xfId="1817" xr:uid="{00000000-0005-0000-0000-0000D2190000}"/>
    <cellStyle name="n_02b - Détail Accès_PFA_Mn MTV_060413_France financials" xfId="23462" xr:uid="{00000000-0005-0000-0000-0000D3190000}"/>
    <cellStyle name="n_02b - Détail Accès_PFA_Mn MTV_060413_France KPIs" xfId="4676" xr:uid="{00000000-0005-0000-0000-0000D4190000}"/>
    <cellStyle name="n_02b - Détail Accès_PFA_Mn MTV_060413_France KPIs 2" xfId="14092" xr:uid="{00000000-0005-0000-0000-0000D5190000}"/>
    <cellStyle name="n_02b - Détail Accès_PFA_Mn MTV_060413_France KPIs_1" xfId="11917" xr:uid="{00000000-0005-0000-0000-0000D6190000}"/>
    <cellStyle name="n_02b - Détail Accès_PFA_Mn MTV_060413_Group - financial KPIs" xfId="21718" xr:uid="{00000000-0005-0000-0000-0000D7190000}"/>
    <cellStyle name="n_02b - Détail Accès_PFA_Mn MTV_060413_Group - operational KPIs" xfId="10163" xr:uid="{00000000-0005-0000-0000-0000D8190000}"/>
    <cellStyle name="n_02b - Détail Accès_PFA_Mn MTV_060413_Group - operational KPIs 2" xfId="17862" xr:uid="{00000000-0005-0000-0000-0000D9190000}"/>
    <cellStyle name="n_02b - Détail Accès_PFA_Mn MTV_060413_Group - operational KPIs_1" xfId="19979" xr:uid="{00000000-0005-0000-0000-0000DA190000}"/>
    <cellStyle name="n_02b - Détail Accès_PFA_Mn MTV_060413_ROW" xfId="27184" xr:uid="{00000000-0005-0000-0000-0000DB190000}"/>
    <cellStyle name="n_02b - Détail Accès_PFA_Mn MTV_060413_ROW_1" xfId="27185" xr:uid="{00000000-0005-0000-0000-0000DC190000}"/>
    <cellStyle name="n_02b - Détail Accès_PFA_Mn MTV_060413_ROW_1_Group" xfId="27186" xr:uid="{00000000-0005-0000-0000-0000DD190000}"/>
    <cellStyle name="n_02b - Détail Accès_PFA_Mn MTV_060413_ROW_1_ROW ARPU" xfId="27187" xr:uid="{00000000-0005-0000-0000-0000DE190000}"/>
    <cellStyle name="n_02b - Détail Accès_PFA_Mn MTV_060413_ROW_Group" xfId="27188" xr:uid="{00000000-0005-0000-0000-0000DF190000}"/>
    <cellStyle name="n_02b - Détail Accès_PFA_Mn MTV_060413_ROW_ROW ARPU" xfId="27189" xr:uid="{00000000-0005-0000-0000-0000E0190000}"/>
    <cellStyle name="n_02b - Détail Accès_PFA_Mn MTV_060413_Spain ARPU + AUPU" xfId="27190" xr:uid="{00000000-0005-0000-0000-0000E1190000}"/>
    <cellStyle name="n_02b - Détail Accès_PFA_Mn MTV_060413_Spain ARPU + AUPU_Group" xfId="27191" xr:uid="{00000000-0005-0000-0000-0000E2190000}"/>
    <cellStyle name="n_02b - Détail Accès_PFA_Mn MTV_060413_Spain ARPU + AUPU_ROW ARPU" xfId="27192" xr:uid="{00000000-0005-0000-0000-0000E3190000}"/>
    <cellStyle name="n_02b - Détail Accès_PFA_Mn MTV_060413_Spain KPIs" xfId="6498" xr:uid="{00000000-0005-0000-0000-0000E4190000}"/>
    <cellStyle name="n_02b - Détail Accès_PFA_Mn MTV_060413_Spain KPIs 2" xfId="15864" xr:uid="{00000000-0005-0000-0000-0000E5190000}"/>
    <cellStyle name="n_02b - Détail Accès_PFA_Mn_0603_V0 0" xfId="1818" xr:uid="{00000000-0005-0000-0000-0000E6190000}"/>
    <cellStyle name="n_02b - Détail Accès_PFA_Mn_0603_V0 0_France financials" xfId="23463" xr:uid="{00000000-0005-0000-0000-0000E7190000}"/>
    <cellStyle name="n_02b - Détail Accès_PFA_Mn_0603_V0 0_France KPIs" xfId="4677" xr:uid="{00000000-0005-0000-0000-0000E8190000}"/>
    <cellStyle name="n_02b - Détail Accès_PFA_Mn_0603_V0 0_France KPIs 2" xfId="14093" xr:uid="{00000000-0005-0000-0000-0000E9190000}"/>
    <cellStyle name="n_02b - Détail Accès_PFA_Mn_0603_V0 0_France KPIs_1" xfId="11918" xr:uid="{00000000-0005-0000-0000-0000EA190000}"/>
    <cellStyle name="n_02b - Détail Accès_PFA_Mn_0603_V0 0_Group - financial KPIs" xfId="21719" xr:uid="{00000000-0005-0000-0000-0000EB190000}"/>
    <cellStyle name="n_02b - Détail Accès_PFA_Mn_0603_V0 0_Group - operational KPIs" xfId="10164" xr:uid="{00000000-0005-0000-0000-0000EC190000}"/>
    <cellStyle name="n_02b - Détail Accès_PFA_Mn_0603_V0 0_Group - operational KPIs 2" xfId="17863" xr:uid="{00000000-0005-0000-0000-0000ED190000}"/>
    <cellStyle name="n_02b - Détail Accès_PFA_Mn_0603_V0 0_Group - operational KPIs_1" xfId="19980" xr:uid="{00000000-0005-0000-0000-0000EE190000}"/>
    <cellStyle name="n_02b - Détail Accès_PFA_Mn_0603_V0 0_ROW" xfId="27193" xr:uid="{00000000-0005-0000-0000-0000EF190000}"/>
    <cellStyle name="n_02b - Détail Accès_PFA_Mn_0603_V0 0_ROW_1" xfId="27194" xr:uid="{00000000-0005-0000-0000-0000F0190000}"/>
    <cellStyle name="n_02b - Détail Accès_PFA_Mn_0603_V0 0_ROW_1_Group" xfId="27195" xr:uid="{00000000-0005-0000-0000-0000F1190000}"/>
    <cellStyle name="n_02b - Détail Accès_PFA_Mn_0603_V0 0_ROW_1_ROW ARPU" xfId="27196" xr:uid="{00000000-0005-0000-0000-0000F2190000}"/>
    <cellStyle name="n_02b - Détail Accès_PFA_Mn_0603_V0 0_ROW_Group" xfId="27197" xr:uid="{00000000-0005-0000-0000-0000F3190000}"/>
    <cellStyle name="n_02b - Détail Accès_PFA_Mn_0603_V0 0_ROW_ROW ARPU" xfId="27198" xr:uid="{00000000-0005-0000-0000-0000F4190000}"/>
    <cellStyle name="n_02b - Détail Accès_PFA_Mn_0603_V0 0_Spain ARPU + AUPU" xfId="27199" xr:uid="{00000000-0005-0000-0000-0000F5190000}"/>
    <cellStyle name="n_02b - Détail Accès_PFA_Mn_0603_V0 0_Spain ARPU + AUPU_Group" xfId="27200" xr:uid="{00000000-0005-0000-0000-0000F6190000}"/>
    <cellStyle name="n_02b - Détail Accès_PFA_Mn_0603_V0 0_Spain ARPU + AUPU_ROW ARPU" xfId="27201" xr:uid="{00000000-0005-0000-0000-0000F7190000}"/>
    <cellStyle name="n_02b - Détail Accès_PFA_Mn_0603_V0 0_Spain KPIs" xfId="6499" xr:uid="{00000000-0005-0000-0000-0000F8190000}"/>
    <cellStyle name="n_02b - Détail Accès_PFA_Mn_0603_V0 0_Spain KPIs 2" xfId="15865" xr:uid="{00000000-0005-0000-0000-0000F9190000}"/>
    <cellStyle name="n_02b - Détail Accès_PFA_Parcs_0600706" xfId="1819" xr:uid="{00000000-0005-0000-0000-0000FA190000}"/>
    <cellStyle name="n_02b - Détail Accès_PFA_Parcs_0600706_France financials" xfId="23464" xr:uid="{00000000-0005-0000-0000-0000FB190000}"/>
    <cellStyle name="n_02b - Détail Accès_PFA_Parcs_0600706_France KPIs" xfId="4678" xr:uid="{00000000-0005-0000-0000-0000FC190000}"/>
    <cellStyle name="n_02b - Détail Accès_PFA_Parcs_0600706_France KPIs 2" xfId="14094" xr:uid="{00000000-0005-0000-0000-0000FD190000}"/>
    <cellStyle name="n_02b - Détail Accès_PFA_Parcs_0600706_France KPIs_1" xfId="11919" xr:uid="{00000000-0005-0000-0000-0000FE190000}"/>
    <cellStyle name="n_02b - Détail Accès_PFA_Parcs_0600706_Group - financial KPIs" xfId="21720" xr:uid="{00000000-0005-0000-0000-0000FF190000}"/>
    <cellStyle name="n_02b - Détail Accès_PFA_Parcs_0600706_Group - operational KPIs" xfId="10165" xr:uid="{00000000-0005-0000-0000-0000001A0000}"/>
    <cellStyle name="n_02b - Détail Accès_PFA_Parcs_0600706_Group - operational KPIs 2" xfId="17864" xr:uid="{00000000-0005-0000-0000-0000011A0000}"/>
    <cellStyle name="n_02b - Détail Accès_PFA_Parcs_0600706_Group - operational KPIs_1" xfId="19981" xr:uid="{00000000-0005-0000-0000-0000021A0000}"/>
    <cellStyle name="n_02b - Détail Accès_PFA_Parcs_0600706_ROW" xfId="27202" xr:uid="{00000000-0005-0000-0000-0000031A0000}"/>
    <cellStyle name="n_02b - Détail Accès_PFA_Parcs_0600706_ROW_1" xfId="27203" xr:uid="{00000000-0005-0000-0000-0000041A0000}"/>
    <cellStyle name="n_02b - Détail Accès_PFA_Parcs_0600706_ROW_1_Group" xfId="27204" xr:uid="{00000000-0005-0000-0000-0000051A0000}"/>
    <cellStyle name="n_02b - Détail Accès_PFA_Parcs_0600706_ROW_1_ROW ARPU" xfId="27205" xr:uid="{00000000-0005-0000-0000-0000061A0000}"/>
    <cellStyle name="n_02b - Détail Accès_PFA_Parcs_0600706_ROW_Group" xfId="27206" xr:uid="{00000000-0005-0000-0000-0000071A0000}"/>
    <cellStyle name="n_02b - Détail Accès_PFA_Parcs_0600706_ROW_ROW ARPU" xfId="27207" xr:uid="{00000000-0005-0000-0000-0000081A0000}"/>
    <cellStyle name="n_02b - Détail Accès_PFA_Parcs_0600706_Spain ARPU + AUPU" xfId="27208" xr:uid="{00000000-0005-0000-0000-0000091A0000}"/>
    <cellStyle name="n_02b - Détail Accès_PFA_Parcs_0600706_Spain ARPU + AUPU_Group" xfId="27209" xr:uid="{00000000-0005-0000-0000-00000A1A0000}"/>
    <cellStyle name="n_02b - Détail Accès_PFA_Parcs_0600706_Spain ARPU + AUPU_ROW ARPU" xfId="27210" xr:uid="{00000000-0005-0000-0000-00000B1A0000}"/>
    <cellStyle name="n_02b - Détail Accès_PFA_Parcs_0600706_Spain KPIs" xfId="6500" xr:uid="{00000000-0005-0000-0000-00000C1A0000}"/>
    <cellStyle name="n_02b - Détail Accès_PFA_Parcs_0600706_Spain KPIs 2" xfId="15866" xr:uid="{00000000-0005-0000-0000-00000D1A0000}"/>
    <cellStyle name="n_02b - Détail Accès_Poland KPIs" xfId="8240" xr:uid="{00000000-0005-0000-0000-00000E1A0000}"/>
    <cellStyle name="n_02b - Détail Accès_Reporting Valeur_Mobile_2010_10" xfId="27211" xr:uid="{00000000-0005-0000-0000-00000F1A0000}"/>
    <cellStyle name="n_02b - Détail Accès_Reporting Valeur_Mobile_2010_10_Group" xfId="27212" xr:uid="{00000000-0005-0000-0000-0000101A0000}"/>
    <cellStyle name="n_02b - Détail Accès_Reporting Valeur_Mobile_2010_10_ROW" xfId="27213" xr:uid="{00000000-0005-0000-0000-0000111A0000}"/>
    <cellStyle name="n_02b - Détail Accès_Reporting Valeur_Mobile_2010_10_ROW ARPU" xfId="27214" xr:uid="{00000000-0005-0000-0000-0000121A0000}"/>
    <cellStyle name="n_02b - Détail Accès_ROW" xfId="27215" xr:uid="{00000000-0005-0000-0000-0000131A0000}"/>
    <cellStyle name="n_02b - Détail Accès_RoW KPIs" xfId="8952" xr:uid="{00000000-0005-0000-0000-0000141A0000}"/>
    <cellStyle name="n_02b - Détail Accès_ROW_1" xfId="27216" xr:uid="{00000000-0005-0000-0000-0000151A0000}"/>
    <cellStyle name="n_02b - Détail Accès_ROW_1_Group" xfId="27217" xr:uid="{00000000-0005-0000-0000-0000161A0000}"/>
    <cellStyle name="n_02b - Détail Accès_ROW_1_ROW ARPU" xfId="27218" xr:uid="{00000000-0005-0000-0000-0000171A0000}"/>
    <cellStyle name="n_02b - Détail Accès_ROW_Group" xfId="27219" xr:uid="{00000000-0005-0000-0000-0000181A0000}"/>
    <cellStyle name="n_02b - Détail Accès_ROW_ROW ARPU" xfId="27220" xr:uid="{00000000-0005-0000-0000-0000191A0000}"/>
    <cellStyle name="n_02b - Détail Accès_Spain ARPU + AUPU" xfId="27221" xr:uid="{00000000-0005-0000-0000-00001A1A0000}"/>
    <cellStyle name="n_02b - Détail Accès_Spain ARPU + AUPU_Group" xfId="27222" xr:uid="{00000000-0005-0000-0000-00001B1A0000}"/>
    <cellStyle name="n_02b - Détail Accès_Spain ARPU + AUPU_ROW ARPU" xfId="27223" xr:uid="{00000000-0005-0000-0000-00001C1A0000}"/>
    <cellStyle name="n_02b - Détail Accès_Spain KPIs" xfId="6490" xr:uid="{00000000-0005-0000-0000-00001D1A0000}"/>
    <cellStyle name="n_02b - Détail Accès_Spain KPIs 2" xfId="15856" xr:uid="{00000000-0005-0000-0000-00001E1A0000}"/>
    <cellStyle name="n_02b - Détail Accès_Spain KPIs_1" xfId="51313" xr:uid="{00000000-0005-0000-0000-00001F1A0000}"/>
    <cellStyle name="n_02b - Détail Accès_Telecoms - Operational KPIs" xfId="49626" xr:uid="{00000000-0005-0000-0000-0000201A0000}"/>
    <cellStyle name="n_02b - Détail Accès_UAG_report_CA 06-09 (06-09-28)" xfId="1820" xr:uid="{00000000-0005-0000-0000-0000211A0000}"/>
    <cellStyle name="n_02b - Détail Accès_UAG_report_CA 06-09 (06-09-28)_A&amp;ME KPIs" xfId="53095" xr:uid="{00000000-0005-0000-0000-0000221A0000}"/>
    <cellStyle name="n_02b - Détail Accès_UAG_report_CA 06-09 (06-09-28)_Enterprise" xfId="9525" xr:uid="{00000000-0005-0000-0000-0000231A0000}"/>
    <cellStyle name="n_02b - Détail Accès_UAG_report_CA 06-09 (06-09-28)_France financials" xfId="23465" xr:uid="{00000000-0005-0000-0000-0000241A0000}"/>
    <cellStyle name="n_02b - Détail Accès_UAG_report_CA 06-09 (06-09-28)_France financials_1" xfId="25115" xr:uid="{00000000-0005-0000-0000-0000251A0000}"/>
    <cellStyle name="n_02b - Détail Accès_UAG_report_CA 06-09 (06-09-28)_France KPIs" xfId="4679" xr:uid="{00000000-0005-0000-0000-0000261A0000}"/>
    <cellStyle name="n_02b - Détail Accès_UAG_report_CA 06-09 (06-09-28)_France KPIs 2" xfId="14095" xr:uid="{00000000-0005-0000-0000-0000271A0000}"/>
    <cellStyle name="n_02b - Détail Accès_UAG_report_CA 06-09 (06-09-28)_France KPIs_1" xfId="11920" xr:uid="{00000000-0005-0000-0000-0000281A0000}"/>
    <cellStyle name="n_02b - Détail Accès_UAG_report_CA 06-09 (06-09-28)_GetCA Groupe Seg 2012-Q4 Soc" xfId="55177" xr:uid="{00000000-0005-0000-0000-0000291A0000}"/>
    <cellStyle name="n_02b - Détail Accès_UAG_report_CA 06-09 (06-09-28)_Group - financial KPIs" xfId="21721" xr:uid="{00000000-0005-0000-0000-00002A1A0000}"/>
    <cellStyle name="n_02b - Détail Accès_UAG_report_CA 06-09 (06-09-28)_Group - operational KPIs" xfId="2994" xr:uid="{00000000-0005-0000-0000-00002B1A0000}"/>
    <cellStyle name="n_02b - Détail Accès_UAG_report_CA 06-09 (06-09-28)_Group - operational KPIs_1" xfId="10166" xr:uid="{00000000-0005-0000-0000-00002C1A0000}"/>
    <cellStyle name="n_02b - Détail Accès_UAG_report_CA 06-09 (06-09-28)_Group - operational KPIs_1 2" xfId="17865" xr:uid="{00000000-0005-0000-0000-00002D1A0000}"/>
    <cellStyle name="n_02b - Détail Accès_UAG_report_CA 06-09 (06-09-28)_Group - operational KPIs_2" xfId="19982" xr:uid="{00000000-0005-0000-0000-00002E1A0000}"/>
    <cellStyle name="n_02b - Détail Accès_UAG_report_CA 06-09 (06-09-28)_IC&amp;SS" xfId="19614" xr:uid="{00000000-0005-0000-0000-00002F1A0000}"/>
    <cellStyle name="n_02b - Détail Accès_UAG_report_CA 06-09 (06-09-28)_Orange - Market France KPIs" xfId="55176" xr:uid="{00000000-0005-0000-0000-0000301A0000}"/>
    <cellStyle name="n_02b - Détail Accès_UAG_report_CA 06-09 (06-09-28)_Poland KPIs" xfId="8245" xr:uid="{00000000-0005-0000-0000-0000311A0000}"/>
    <cellStyle name="n_02b - Détail Accès_UAG_report_CA 06-09 (06-09-28)_ROW" xfId="27224" xr:uid="{00000000-0005-0000-0000-0000321A0000}"/>
    <cellStyle name="n_02b - Détail Accès_UAG_report_CA 06-09 (06-09-28)_RoW KPIs" xfId="8957" xr:uid="{00000000-0005-0000-0000-0000331A0000}"/>
    <cellStyle name="n_02b - Détail Accès_UAG_report_CA 06-09 (06-09-28)_ROW_1" xfId="27225" xr:uid="{00000000-0005-0000-0000-0000341A0000}"/>
    <cellStyle name="n_02b - Détail Accès_UAG_report_CA 06-09 (06-09-28)_ROW_1_Group" xfId="27226" xr:uid="{00000000-0005-0000-0000-0000351A0000}"/>
    <cellStyle name="n_02b - Détail Accès_UAG_report_CA 06-09 (06-09-28)_ROW_1_ROW ARPU" xfId="27227" xr:uid="{00000000-0005-0000-0000-0000361A0000}"/>
    <cellStyle name="n_02b - Détail Accès_UAG_report_CA 06-09 (06-09-28)_ROW_Group" xfId="27228" xr:uid="{00000000-0005-0000-0000-0000371A0000}"/>
    <cellStyle name="n_02b - Détail Accès_UAG_report_CA 06-09 (06-09-28)_ROW_ROW ARPU" xfId="27229" xr:uid="{00000000-0005-0000-0000-0000381A0000}"/>
    <cellStyle name="n_02b - Détail Accès_UAG_report_CA 06-09 (06-09-28)_Spain ARPU + AUPU" xfId="27230" xr:uid="{00000000-0005-0000-0000-0000391A0000}"/>
    <cellStyle name="n_02b - Détail Accès_UAG_report_CA 06-09 (06-09-28)_Spain ARPU + AUPU_Group" xfId="27231" xr:uid="{00000000-0005-0000-0000-00003A1A0000}"/>
    <cellStyle name="n_02b - Détail Accès_UAG_report_CA 06-09 (06-09-28)_Spain ARPU + AUPU_ROW ARPU" xfId="27232" xr:uid="{00000000-0005-0000-0000-00003B1A0000}"/>
    <cellStyle name="n_02b - Détail Accès_UAG_report_CA 06-09 (06-09-28)_Spain KPIs" xfId="6501" xr:uid="{00000000-0005-0000-0000-00003C1A0000}"/>
    <cellStyle name="n_02b - Détail Accès_UAG_report_CA 06-09 (06-09-28)_Spain KPIs 2" xfId="15867" xr:uid="{00000000-0005-0000-0000-00003D1A0000}"/>
    <cellStyle name="n_02b - Détail Accès_UAG_report_CA 06-09 (06-09-28)_Spain KPIs_1" xfId="51318" xr:uid="{00000000-0005-0000-0000-00003E1A0000}"/>
    <cellStyle name="n_02b - Détail Accès_UAG_report_CA 06-09 (06-09-28)_Telecoms - Operational KPIs" xfId="49631" xr:uid="{00000000-0005-0000-0000-00003F1A0000}"/>
    <cellStyle name="n_02b - Détail Accès_UAG_report_CA 06-10 (06-11-06)" xfId="1821" xr:uid="{00000000-0005-0000-0000-0000401A0000}"/>
    <cellStyle name="n_02b - Détail Accès_UAG_report_CA 06-10 (06-11-06)_A&amp;ME KPIs" xfId="53096" xr:uid="{00000000-0005-0000-0000-0000411A0000}"/>
    <cellStyle name="n_02b - Détail Accès_UAG_report_CA 06-10 (06-11-06)_Enterprise" xfId="9526" xr:uid="{00000000-0005-0000-0000-0000421A0000}"/>
    <cellStyle name="n_02b - Détail Accès_UAG_report_CA 06-10 (06-11-06)_France financials" xfId="23466" xr:uid="{00000000-0005-0000-0000-0000431A0000}"/>
    <cellStyle name="n_02b - Détail Accès_UAG_report_CA 06-10 (06-11-06)_France financials_1" xfId="25116" xr:uid="{00000000-0005-0000-0000-0000441A0000}"/>
    <cellStyle name="n_02b - Détail Accès_UAG_report_CA 06-10 (06-11-06)_France KPIs" xfId="4680" xr:uid="{00000000-0005-0000-0000-0000451A0000}"/>
    <cellStyle name="n_02b - Détail Accès_UAG_report_CA 06-10 (06-11-06)_France KPIs 2" xfId="14096" xr:uid="{00000000-0005-0000-0000-0000461A0000}"/>
    <cellStyle name="n_02b - Détail Accès_UAG_report_CA 06-10 (06-11-06)_France KPIs_1" xfId="11921" xr:uid="{00000000-0005-0000-0000-0000471A0000}"/>
    <cellStyle name="n_02b - Détail Accès_UAG_report_CA 06-10 (06-11-06)_GetCA Groupe Seg 2012-Q4 Soc" xfId="55179" xr:uid="{00000000-0005-0000-0000-0000481A0000}"/>
    <cellStyle name="n_02b - Détail Accès_UAG_report_CA 06-10 (06-11-06)_Group - financial KPIs" xfId="21722" xr:uid="{00000000-0005-0000-0000-0000491A0000}"/>
    <cellStyle name="n_02b - Détail Accès_UAG_report_CA 06-10 (06-11-06)_Group - operational KPIs" xfId="2995" xr:uid="{00000000-0005-0000-0000-00004A1A0000}"/>
    <cellStyle name="n_02b - Détail Accès_UAG_report_CA 06-10 (06-11-06)_Group - operational KPIs_1" xfId="10167" xr:uid="{00000000-0005-0000-0000-00004B1A0000}"/>
    <cellStyle name="n_02b - Détail Accès_UAG_report_CA 06-10 (06-11-06)_Group - operational KPIs_1 2" xfId="17866" xr:uid="{00000000-0005-0000-0000-00004C1A0000}"/>
    <cellStyle name="n_02b - Détail Accès_UAG_report_CA 06-10 (06-11-06)_Group - operational KPIs_2" xfId="19983" xr:uid="{00000000-0005-0000-0000-00004D1A0000}"/>
    <cellStyle name="n_02b - Détail Accès_UAG_report_CA 06-10 (06-11-06)_IC&amp;SS" xfId="19624" xr:uid="{00000000-0005-0000-0000-00004E1A0000}"/>
    <cellStyle name="n_02b - Détail Accès_UAG_report_CA 06-10 (06-11-06)_Orange - Market France KPIs" xfId="55178" xr:uid="{00000000-0005-0000-0000-00004F1A0000}"/>
    <cellStyle name="n_02b - Détail Accès_UAG_report_CA 06-10 (06-11-06)_Poland KPIs" xfId="8246" xr:uid="{00000000-0005-0000-0000-0000501A0000}"/>
    <cellStyle name="n_02b - Détail Accès_UAG_report_CA 06-10 (06-11-06)_ROW" xfId="27233" xr:uid="{00000000-0005-0000-0000-0000511A0000}"/>
    <cellStyle name="n_02b - Détail Accès_UAG_report_CA 06-10 (06-11-06)_RoW KPIs" xfId="8958" xr:uid="{00000000-0005-0000-0000-0000521A0000}"/>
    <cellStyle name="n_02b - Détail Accès_UAG_report_CA 06-10 (06-11-06)_ROW_1" xfId="27234" xr:uid="{00000000-0005-0000-0000-0000531A0000}"/>
    <cellStyle name="n_02b - Détail Accès_UAG_report_CA 06-10 (06-11-06)_ROW_1_Group" xfId="27235" xr:uid="{00000000-0005-0000-0000-0000541A0000}"/>
    <cellStyle name="n_02b - Détail Accès_UAG_report_CA 06-10 (06-11-06)_ROW_1_ROW ARPU" xfId="27236" xr:uid="{00000000-0005-0000-0000-0000551A0000}"/>
    <cellStyle name="n_02b - Détail Accès_UAG_report_CA 06-10 (06-11-06)_ROW_Group" xfId="27237" xr:uid="{00000000-0005-0000-0000-0000561A0000}"/>
    <cellStyle name="n_02b - Détail Accès_UAG_report_CA 06-10 (06-11-06)_ROW_ROW ARPU" xfId="27238" xr:uid="{00000000-0005-0000-0000-0000571A0000}"/>
    <cellStyle name="n_02b - Détail Accès_UAG_report_CA 06-10 (06-11-06)_Spain ARPU + AUPU" xfId="27239" xr:uid="{00000000-0005-0000-0000-0000581A0000}"/>
    <cellStyle name="n_02b - Détail Accès_UAG_report_CA 06-10 (06-11-06)_Spain ARPU + AUPU_Group" xfId="27240" xr:uid="{00000000-0005-0000-0000-0000591A0000}"/>
    <cellStyle name="n_02b - Détail Accès_UAG_report_CA 06-10 (06-11-06)_Spain ARPU + AUPU_ROW ARPU" xfId="27241" xr:uid="{00000000-0005-0000-0000-00005A1A0000}"/>
    <cellStyle name="n_02b - Détail Accès_UAG_report_CA 06-10 (06-11-06)_Spain KPIs" xfId="6502" xr:uid="{00000000-0005-0000-0000-00005B1A0000}"/>
    <cellStyle name="n_02b - Détail Accès_UAG_report_CA 06-10 (06-11-06)_Spain KPIs 2" xfId="15868" xr:uid="{00000000-0005-0000-0000-00005C1A0000}"/>
    <cellStyle name="n_02b - Détail Accès_UAG_report_CA 06-10 (06-11-06)_Spain KPIs_1" xfId="51319" xr:uid="{00000000-0005-0000-0000-00005D1A0000}"/>
    <cellStyle name="n_02b - Détail Accès_UAG_report_CA 06-10 (06-11-06)_Telecoms - Operational KPIs" xfId="49632" xr:uid="{00000000-0005-0000-0000-00005E1A0000}"/>
    <cellStyle name="n_02b - Détail Accès_V&amp;M trajectoires V1 (06-08-11)" xfId="1822" xr:uid="{00000000-0005-0000-0000-00005F1A0000}"/>
    <cellStyle name="n_02b - Détail Accès_V&amp;M trajectoires V1 (06-08-11)_A&amp;ME KPIs" xfId="53097" xr:uid="{00000000-0005-0000-0000-0000601A0000}"/>
    <cellStyle name="n_02b - Détail Accès_V&amp;M trajectoires V1 (06-08-11)_Enterprise" xfId="9527" xr:uid="{00000000-0005-0000-0000-0000611A0000}"/>
    <cellStyle name="n_02b - Détail Accès_V&amp;M trajectoires V1 (06-08-11)_France financials" xfId="23467" xr:uid="{00000000-0005-0000-0000-0000621A0000}"/>
    <cellStyle name="n_02b - Détail Accès_V&amp;M trajectoires V1 (06-08-11)_France financials_1" xfId="25117" xr:uid="{00000000-0005-0000-0000-0000631A0000}"/>
    <cellStyle name="n_02b - Détail Accès_V&amp;M trajectoires V1 (06-08-11)_France KPIs" xfId="4681" xr:uid="{00000000-0005-0000-0000-0000641A0000}"/>
    <cellStyle name="n_02b - Détail Accès_V&amp;M trajectoires V1 (06-08-11)_France KPIs 2" xfId="14097" xr:uid="{00000000-0005-0000-0000-0000651A0000}"/>
    <cellStyle name="n_02b - Détail Accès_V&amp;M trajectoires V1 (06-08-11)_France KPIs_1" xfId="11922" xr:uid="{00000000-0005-0000-0000-0000661A0000}"/>
    <cellStyle name="n_02b - Détail Accès_V&amp;M trajectoires V1 (06-08-11)_GetCA Groupe Seg 2012-Q4 Soc" xfId="55181" xr:uid="{00000000-0005-0000-0000-0000671A0000}"/>
    <cellStyle name="n_02b - Détail Accès_V&amp;M trajectoires V1 (06-08-11)_Group - financial KPIs" xfId="21723" xr:uid="{00000000-0005-0000-0000-0000681A0000}"/>
    <cellStyle name="n_02b - Détail Accès_V&amp;M trajectoires V1 (06-08-11)_Group - operational KPIs" xfId="2996" xr:uid="{00000000-0005-0000-0000-0000691A0000}"/>
    <cellStyle name="n_02b - Détail Accès_V&amp;M trajectoires V1 (06-08-11)_Group - operational KPIs_1" xfId="10168" xr:uid="{00000000-0005-0000-0000-00006A1A0000}"/>
    <cellStyle name="n_02b - Détail Accès_V&amp;M trajectoires V1 (06-08-11)_Group - operational KPIs_1 2" xfId="17867" xr:uid="{00000000-0005-0000-0000-00006B1A0000}"/>
    <cellStyle name="n_02b - Détail Accès_V&amp;M trajectoires V1 (06-08-11)_Group - operational KPIs_2" xfId="19984" xr:uid="{00000000-0005-0000-0000-00006C1A0000}"/>
    <cellStyle name="n_02b - Détail Accès_V&amp;M trajectoires V1 (06-08-11)_IC&amp;SS" xfId="19824" xr:uid="{00000000-0005-0000-0000-00006D1A0000}"/>
    <cellStyle name="n_02b - Détail Accès_V&amp;M trajectoires V1 (06-08-11)_Orange - Market France KPIs" xfId="55180" xr:uid="{00000000-0005-0000-0000-00006E1A0000}"/>
    <cellStyle name="n_02b - Détail Accès_V&amp;M trajectoires V1 (06-08-11)_Poland KPIs" xfId="8247" xr:uid="{00000000-0005-0000-0000-00006F1A0000}"/>
    <cellStyle name="n_02b - Détail Accès_V&amp;M trajectoires V1 (06-08-11)_ROW" xfId="27242" xr:uid="{00000000-0005-0000-0000-0000701A0000}"/>
    <cellStyle name="n_02b - Détail Accès_V&amp;M trajectoires V1 (06-08-11)_RoW KPIs" xfId="8959" xr:uid="{00000000-0005-0000-0000-0000711A0000}"/>
    <cellStyle name="n_02b - Détail Accès_V&amp;M trajectoires V1 (06-08-11)_ROW_1" xfId="27243" xr:uid="{00000000-0005-0000-0000-0000721A0000}"/>
    <cellStyle name="n_02b - Détail Accès_V&amp;M trajectoires V1 (06-08-11)_ROW_1_Group" xfId="27244" xr:uid="{00000000-0005-0000-0000-0000731A0000}"/>
    <cellStyle name="n_02b - Détail Accès_V&amp;M trajectoires V1 (06-08-11)_ROW_1_ROW ARPU" xfId="27245" xr:uid="{00000000-0005-0000-0000-0000741A0000}"/>
    <cellStyle name="n_02b - Détail Accès_V&amp;M trajectoires V1 (06-08-11)_ROW_Group" xfId="27246" xr:uid="{00000000-0005-0000-0000-0000751A0000}"/>
    <cellStyle name="n_02b - Détail Accès_V&amp;M trajectoires V1 (06-08-11)_ROW_ROW ARPU" xfId="27247" xr:uid="{00000000-0005-0000-0000-0000761A0000}"/>
    <cellStyle name="n_02b - Détail Accès_V&amp;M trajectoires V1 (06-08-11)_Spain ARPU + AUPU" xfId="27248" xr:uid="{00000000-0005-0000-0000-0000771A0000}"/>
    <cellStyle name="n_02b - Détail Accès_V&amp;M trajectoires V1 (06-08-11)_Spain ARPU + AUPU_Group" xfId="27249" xr:uid="{00000000-0005-0000-0000-0000781A0000}"/>
    <cellStyle name="n_02b - Détail Accès_V&amp;M trajectoires V1 (06-08-11)_Spain ARPU + AUPU_ROW ARPU" xfId="27250" xr:uid="{00000000-0005-0000-0000-0000791A0000}"/>
    <cellStyle name="n_02b - Détail Accès_V&amp;M trajectoires V1 (06-08-11)_Spain KPIs" xfId="6503" xr:uid="{00000000-0005-0000-0000-00007A1A0000}"/>
    <cellStyle name="n_02b - Détail Accès_V&amp;M trajectoires V1 (06-08-11)_Spain KPIs 2" xfId="15869" xr:uid="{00000000-0005-0000-0000-00007B1A0000}"/>
    <cellStyle name="n_02b - Détail Accès_V&amp;M trajectoires V1 (06-08-11)_Spain KPIs_1" xfId="51320" xr:uid="{00000000-0005-0000-0000-00007C1A0000}"/>
    <cellStyle name="n_02b - Détail Accès_V&amp;M trajectoires V1 (06-08-11)_Telecoms - Operational KPIs" xfId="49633" xr:uid="{00000000-0005-0000-0000-00007D1A0000}"/>
    <cellStyle name="n_03a - Synthèse BU accès" xfId="1823" xr:uid="{00000000-0005-0000-0000-00007E1A0000}"/>
    <cellStyle name="n_03a - Synthèse BU accès_01 Synthèse DM pour modèle" xfId="1824" xr:uid="{00000000-0005-0000-0000-00007F1A0000}"/>
    <cellStyle name="n_03a - Synthèse BU accès_01 Synthèse DM pour modèle_France financials" xfId="23469" xr:uid="{00000000-0005-0000-0000-0000801A0000}"/>
    <cellStyle name="n_03a - Synthèse BU accès_01 Synthèse DM pour modèle_France KPIs" xfId="4683" xr:uid="{00000000-0005-0000-0000-0000811A0000}"/>
    <cellStyle name="n_03a - Synthèse BU accès_01 Synthèse DM pour modèle_France KPIs 2" xfId="14099" xr:uid="{00000000-0005-0000-0000-0000821A0000}"/>
    <cellStyle name="n_03a - Synthèse BU accès_01 Synthèse DM pour modèle_France KPIs_1" xfId="11924" xr:uid="{00000000-0005-0000-0000-0000831A0000}"/>
    <cellStyle name="n_03a - Synthèse BU accès_01 Synthèse DM pour modèle_Group - financial KPIs" xfId="21725" xr:uid="{00000000-0005-0000-0000-0000841A0000}"/>
    <cellStyle name="n_03a - Synthèse BU accès_01 Synthèse DM pour modèle_Group - operational KPIs" xfId="10170" xr:uid="{00000000-0005-0000-0000-0000851A0000}"/>
    <cellStyle name="n_03a - Synthèse BU accès_01 Synthèse DM pour modèle_Group - operational KPIs 2" xfId="17869" xr:uid="{00000000-0005-0000-0000-0000861A0000}"/>
    <cellStyle name="n_03a - Synthèse BU accès_01 Synthèse DM pour modèle_Group - operational KPIs_1" xfId="19986" xr:uid="{00000000-0005-0000-0000-0000871A0000}"/>
    <cellStyle name="n_03a - Synthèse BU accès_01 Synthèse DM pour modèle_ROW" xfId="27251" xr:uid="{00000000-0005-0000-0000-0000881A0000}"/>
    <cellStyle name="n_03a - Synthèse BU accès_01 Synthèse DM pour modèle_ROW_1" xfId="27252" xr:uid="{00000000-0005-0000-0000-0000891A0000}"/>
    <cellStyle name="n_03a - Synthèse BU accès_01 Synthèse DM pour modèle_ROW_1_Group" xfId="27253" xr:uid="{00000000-0005-0000-0000-00008A1A0000}"/>
    <cellStyle name="n_03a - Synthèse BU accès_01 Synthèse DM pour modèle_ROW_1_ROW ARPU" xfId="27254" xr:uid="{00000000-0005-0000-0000-00008B1A0000}"/>
    <cellStyle name="n_03a - Synthèse BU accès_01 Synthèse DM pour modèle_ROW_Group" xfId="27255" xr:uid="{00000000-0005-0000-0000-00008C1A0000}"/>
    <cellStyle name="n_03a - Synthèse BU accès_01 Synthèse DM pour modèle_ROW_ROW ARPU" xfId="27256" xr:uid="{00000000-0005-0000-0000-00008D1A0000}"/>
    <cellStyle name="n_03a - Synthèse BU accès_01 Synthèse DM pour modèle_Spain ARPU + AUPU" xfId="27257" xr:uid="{00000000-0005-0000-0000-00008E1A0000}"/>
    <cellStyle name="n_03a - Synthèse BU accès_01 Synthèse DM pour modèle_Spain ARPU + AUPU_Group" xfId="27258" xr:uid="{00000000-0005-0000-0000-00008F1A0000}"/>
    <cellStyle name="n_03a - Synthèse BU accès_01 Synthèse DM pour modèle_Spain ARPU + AUPU_ROW ARPU" xfId="27259" xr:uid="{00000000-0005-0000-0000-0000901A0000}"/>
    <cellStyle name="n_03a - Synthèse BU accès_01 Synthèse DM pour modèle_Spain KPIs" xfId="6505" xr:uid="{00000000-0005-0000-0000-0000911A0000}"/>
    <cellStyle name="n_03a - Synthèse BU accès_01 Synthèse DM pour modèle_Spain KPIs 2" xfId="15871" xr:uid="{00000000-0005-0000-0000-0000921A0000}"/>
    <cellStyle name="n_03a - Synthèse BU accès_0703 Préflashde L23 Analyse CA trafic 07-03 (07-04-03)" xfId="1825" xr:uid="{00000000-0005-0000-0000-0000931A0000}"/>
    <cellStyle name="n_03a - Synthèse BU accès_0703 Préflashde L23 Analyse CA trafic 07-03 (07-04-03)_A&amp;ME KPIs" xfId="53099" xr:uid="{00000000-0005-0000-0000-0000941A0000}"/>
    <cellStyle name="n_03a - Synthèse BU accès_0703 Préflashde L23 Analyse CA trafic 07-03 (07-04-03)_Enterprise" xfId="9529" xr:uid="{00000000-0005-0000-0000-0000951A0000}"/>
    <cellStyle name="n_03a - Synthèse BU accès_0703 Préflashde L23 Analyse CA trafic 07-03 (07-04-03)_France financials" xfId="23470" xr:uid="{00000000-0005-0000-0000-0000961A0000}"/>
    <cellStyle name="n_03a - Synthèse BU accès_0703 Préflashde L23 Analyse CA trafic 07-03 (07-04-03)_France financials_1" xfId="25119" xr:uid="{00000000-0005-0000-0000-0000971A0000}"/>
    <cellStyle name="n_03a - Synthèse BU accès_0703 Préflashde L23 Analyse CA trafic 07-03 (07-04-03)_France KPIs" xfId="4684" xr:uid="{00000000-0005-0000-0000-0000981A0000}"/>
    <cellStyle name="n_03a - Synthèse BU accès_0703 Préflashde L23 Analyse CA trafic 07-03 (07-04-03)_France KPIs 2" xfId="14100" xr:uid="{00000000-0005-0000-0000-0000991A0000}"/>
    <cellStyle name="n_03a - Synthèse BU accès_0703 Préflashde L23 Analyse CA trafic 07-03 (07-04-03)_France KPIs_1" xfId="11925" xr:uid="{00000000-0005-0000-0000-00009A1A0000}"/>
    <cellStyle name="n_03a - Synthèse BU accès_0703 Préflashde L23 Analyse CA trafic 07-03 (07-04-03)_GetCA Groupe Seg 2012-Q4 Soc" xfId="55184" xr:uid="{00000000-0005-0000-0000-00009B1A0000}"/>
    <cellStyle name="n_03a - Synthèse BU accès_0703 Préflashde L23 Analyse CA trafic 07-03 (07-04-03)_Group - financial KPIs" xfId="21726" xr:uid="{00000000-0005-0000-0000-00009C1A0000}"/>
    <cellStyle name="n_03a - Synthèse BU accès_0703 Préflashde L23 Analyse CA trafic 07-03 (07-04-03)_Group - operational KPIs" xfId="2998" xr:uid="{00000000-0005-0000-0000-00009D1A0000}"/>
    <cellStyle name="n_03a - Synthèse BU accès_0703 Préflashde L23 Analyse CA trafic 07-03 (07-04-03)_Group - operational KPIs_1" xfId="10171" xr:uid="{00000000-0005-0000-0000-00009E1A0000}"/>
    <cellStyle name="n_03a - Synthèse BU accès_0703 Préflashde L23 Analyse CA trafic 07-03 (07-04-03)_Group - operational KPIs_1 2" xfId="17870" xr:uid="{00000000-0005-0000-0000-00009F1A0000}"/>
    <cellStyle name="n_03a - Synthèse BU accès_0703 Préflashde L23 Analyse CA trafic 07-03 (07-04-03)_Group - operational KPIs_2" xfId="19987" xr:uid="{00000000-0005-0000-0000-0000A01A0000}"/>
    <cellStyle name="n_03a - Synthèse BU accès_0703 Préflashde L23 Analyse CA trafic 07-03 (07-04-03)_IC&amp;SS" xfId="17651" xr:uid="{00000000-0005-0000-0000-0000A11A0000}"/>
    <cellStyle name="n_03a - Synthèse BU accès_0703 Préflashde L23 Analyse CA trafic 07-03 (07-04-03)_Orange - Market France KPIs" xfId="55183" xr:uid="{00000000-0005-0000-0000-0000A21A0000}"/>
    <cellStyle name="n_03a - Synthèse BU accès_0703 Préflashde L23 Analyse CA trafic 07-03 (07-04-03)_Poland KPIs" xfId="8249" xr:uid="{00000000-0005-0000-0000-0000A31A0000}"/>
    <cellStyle name="n_03a - Synthèse BU accès_0703 Préflashde L23 Analyse CA trafic 07-03 (07-04-03)_ROW" xfId="27260" xr:uid="{00000000-0005-0000-0000-0000A41A0000}"/>
    <cellStyle name="n_03a - Synthèse BU accès_0703 Préflashde L23 Analyse CA trafic 07-03 (07-04-03)_RoW KPIs" xfId="8961" xr:uid="{00000000-0005-0000-0000-0000A51A0000}"/>
    <cellStyle name="n_03a - Synthèse BU accès_0703 Préflashde L23 Analyse CA trafic 07-03 (07-04-03)_ROW_1" xfId="27261" xr:uid="{00000000-0005-0000-0000-0000A61A0000}"/>
    <cellStyle name="n_03a - Synthèse BU accès_0703 Préflashde L23 Analyse CA trafic 07-03 (07-04-03)_ROW_1_Group" xfId="27262" xr:uid="{00000000-0005-0000-0000-0000A71A0000}"/>
    <cellStyle name="n_03a - Synthèse BU accès_0703 Préflashde L23 Analyse CA trafic 07-03 (07-04-03)_ROW_1_ROW ARPU" xfId="27263" xr:uid="{00000000-0005-0000-0000-0000A81A0000}"/>
    <cellStyle name="n_03a - Synthèse BU accès_0703 Préflashde L23 Analyse CA trafic 07-03 (07-04-03)_ROW_Group" xfId="27264" xr:uid="{00000000-0005-0000-0000-0000A91A0000}"/>
    <cellStyle name="n_03a - Synthèse BU accès_0703 Préflashde L23 Analyse CA trafic 07-03 (07-04-03)_ROW_ROW ARPU" xfId="27265" xr:uid="{00000000-0005-0000-0000-0000AA1A0000}"/>
    <cellStyle name="n_03a - Synthèse BU accès_0703 Préflashde L23 Analyse CA trafic 07-03 (07-04-03)_Spain ARPU + AUPU" xfId="27266" xr:uid="{00000000-0005-0000-0000-0000AB1A0000}"/>
    <cellStyle name="n_03a - Synthèse BU accès_0703 Préflashde L23 Analyse CA trafic 07-03 (07-04-03)_Spain ARPU + AUPU_Group" xfId="27267" xr:uid="{00000000-0005-0000-0000-0000AC1A0000}"/>
    <cellStyle name="n_03a - Synthèse BU accès_0703 Préflashde L23 Analyse CA trafic 07-03 (07-04-03)_Spain ARPU + AUPU_ROW ARPU" xfId="27268" xr:uid="{00000000-0005-0000-0000-0000AD1A0000}"/>
    <cellStyle name="n_03a - Synthèse BU accès_0703 Préflashde L23 Analyse CA trafic 07-03 (07-04-03)_Spain KPIs" xfId="6506" xr:uid="{00000000-0005-0000-0000-0000AE1A0000}"/>
    <cellStyle name="n_03a - Synthèse BU accès_0703 Préflashde L23 Analyse CA trafic 07-03 (07-04-03)_Spain KPIs 2" xfId="15872" xr:uid="{00000000-0005-0000-0000-0000AF1A0000}"/>
    <cellStyle name="n_03a - Synthèse BU accès_0703 Préflashde L23 Analyse CA trafic 07-03 (07-04-03)_Spain KPIs_1" xfId="51322" xr:uid="{00000000-0005-0000-0000-0000B01A0000}"/>
    <cellStyle name="n_03a - Synthèse BU accès_0703 Préflashde L23 Analyse CA trafic 07-03 (07-04-03)_Telecoms - Operational KPIs" xfId="49635" xr:uid="{00000000-0005-0000-0000-0000B11A0000}"/>
    <cellStyle name="n_03a - Synthèse BU accès_A&amp;ME KPIs" xfId="53098" xr:uid="{00000000-0005-0000-0000-0000B21A0000}"/>
    <cellStyle name="n_03a - Synthèse BU accès_Base Forfaits 06-07" xfId="1826" xr:uid="{00000000-0005-0000-0000-0000B31A0000}"/>
    <cellStyle name="n_03a - Synthèse BU accès_Base Forfaits 06-07_A&amp;ME KPIs" xfId="53100" xr:uid="{00000000-0005-0000-0000-0000B41A0000}"/>
    <cellStyle name="n_03a - Synthèse BU accès_Base Forfaits 06-07_Enterprise" xfId="9530" xr:uid="{00000000-0005-0000-0000-0000B51A0000}"/>
    <cellStyle name="n_03a - Synthèse BU accès_Base Forfaits 06-07_France financials" xfId="23471" xr:uid="{00000000-0005-0000-0000-0000B61A0000}"/>
    <cellStyle name="n_03a - Synthèse BU accès_Base Forfaits 06-07_France financials_1" xfId="25120" xr:uid="{00000000-0005-0000-0000-0000B71A0000}"/>
    <cellStyle name="n_03a - Synthèse BU accès_Base Forfaits 06-07_France KPIs" xfId="4685" xr:uid="{00000000-0005-0000-0000-0000B81A0000}"/>
    <cellStyle name="n_03a - Synthèse BU accès_Base Forfaits 06-07_France KPIs 2" xfId="14101" xr:uid="{00000000-0005-0000-0000-0000B91A0000}"/>
    <cellStyle name="n_03a - Synthèse BU accès_Base Forfaits 06-07_France KPIs_1" xfId="11926" xr:uid="{00000000-0005-0000-0000-0000BA1A0000}"/>
    <cellStyle name="n_03a - Synthèse BU accès_Base Forfaits 06-07_GetCA Groupe Seg 2012-Q4 Soc" xfId="55186" xr:uid="{00000000-0005-0000-0000-0000BB1A0000}"/>
    <cellStyle name="n_03a - Synthèse BU accès_Base Forfaits 06-07_Group - financial KPIs" xfId="21727" xr:uid="{00000000-0005-0000-0000-0000BC1A0000}"/>
    <cellStyle name="n_03a - Synthèse BU accès_Base Forfaits 06-07_Group - operational KPIs" xfId="2999" xr:uid="{00000000-0005-0000-0000-0000BD1A0000}"/>
    <cellStyle name="n_03a - Synthèse BU accès_Base Forfaits 06-07_Group - operational KPIs_1" xfId="10172" xr:uid="{00000000-0005-0000-0000-0000BE1A0000}"/>
    <cellStyle name="n_03a - Synthèse BU accès_Base Forfaits 06-07_Group - operational KPIs_1 2" xfId="17871" xr:uid="{00000000-0005-0000-0000-0000BF1A0000}"/>
    <cellStyle name="n_03a - Synthèse BU accès_Base Forfaits 06-07_Group - operational KPIs_2" xfId="19988" xr:uid="{00000000-0005-0000-0000-0000C01A0000}"/>
    <cellStyle name="n_03a - Synthèse BU accès_Base Forfaits 06-07_IC&amp;SS" xfId="19623" xr:uid="{00000000-0005-0000-0000-0000C11A0000}"/>
    <cellStyle name="n_03a - Synthèse BU accès_Base Forfaits 06-07_Orange - Market France KPIs" xfId="55185" xr:uid="{00000000-0005-0000-0000-0000C21A0000}"/>
    <cellStyle name="n_03a - Synthèse BU accès_Base Forfaits 06-07_Poland KPIs" xfId="8250" xr:uid="{00000000-0005-0000-0000-0000C31A0000}"/>
    <cellStyle name="n_03a - Synthèse BU accès_Base Forfaits 06-07_ROW" xfId="27269" xr:uid="{00000000-0005-0000-0000-0000C41A0000}"/>
    <cellStyle name="n_03a - Synthèse BU accès_Base Forfaits 06-07_RoW KPIs" xfId="8962" xr:uid="{00000000-0005-0000-0000-0000C51A0000}"/>
    <cellStyle name="n_03a - Synthèse BU accès_Base Forfaits 06-07_ROW_1" xfId="27270" xr:uid="{00000000-0005-0000-0000-0000C61A0000}"/>
    <cellStyle name="n_03a - Synthèse BU accès_Base Forfaits 06-07_ROW_1_Group" xfId="27271" xr:uid="{00000000-0005-0000-0000-0000C71A0000}"/>
    <cellStyle name="n_03a - Synthèse BU accès_Base Forfaits 06-07_ROW_1_ROW ARPU" xfId="27272" xr:uid="{00000000-0005-0000-0000-0000C81A0000}"/>
    <cellStyle name="n_03a - Synthèse BU accès_Base Forfaits 06-07_ROW_Group" xfId="27273" xr:uid="{00000000-0005-0000-0000-0000C91A0000}"/>
    <cellStyle name="n_03a - Synthèse BU accès_Base Forfaits 06-07_ROW_ROW ARPU" xfId="27274" xr:uid="{00000000-0005-0000-0000-0000CA1A0000}"/>
    <cellStyle name="n_03a - Synthèse BU accès_Base Forfaits 06-07_Spain ARPU + AUPU" xfId="27275" xr:uid="{00000000-0005-0000-0000-0000CB1A0000}"/>
    <cellStyle name="n_03a - Synthèse BU accès_Base Forfaits 06-07_Spain ARPU + AUPU_Group" xfId="27276" xr:uid="{00000000-0005-0000-0000-0000CC1A0000}"/>
    <cellStyle name="n_03a - Synthèse BU accès_Base Forfaits 06-07_Spain ARPU + AUPU_ROW ARPU" xfId="27277" xr:uid="{00000000-0005-0000-0000-0000CD1A0000}"/>
    <cellStyle name="n_03a - Synthèse BU accès_Base Forfaits 06-07_Spain KPIs" xfId="6507" xr:uid="{00000000-0005-0000-0000-0000CE1A0000}"/>
    <cellStyle name="n_03a - Synthèse BU accès_Base Forfaits 06-07_Spain KPIs 2" xfId="15873" xr:uid="{00000000-0005-0000-0000-0000CF1A0000}"/>
    <cellStyle name="n_03a - Synthèse BU accès_Base Forfaits 06-07_Spain KPIs_1" xfId="51323" xr:uid="{00000000-0005-0000-0000-0000D01A0000}"/>
    <cellStyle name="n_03a - Synthèse BU accès_Base Forfaits 06-07_Telecoms - Operational KPIs" xfId="49636" xr:uid="{00000000-0005-0000-0000-0000D11A0000}"/>
    <cellStyle name="n_03a - Synthèse BU accès_CA BAC SCR-VM 06-07 (31-07-06)" xfId="1827" xr:uid="{00000000-0005-0000-0000-0000D21A0000}"/>
    <cellStyle name="n_03a - Synthèse BU accès_CA BAC SCR-VM 06-07 (31-07-06)_A&amp;ME KPIs" xfId="53101" xr:uid="{00000000-0005-0000-0000-0000D31A0000}"/>
    <cellStyle name="n_03a - Synthèse BU accès_CA BAC SCR-VM 06-07 (31-07-06)_Enterprise" xfId="9531" xr:uid="{00000000-0005-0000-0000-0000D41A0000}"/>
    <cellStyle name="n_03a - Synthèse BU accès_CA BAC SCR-VM 06-07 (31-07-06)_France financials" xfId="23472" xr:uid="{00000000-0005-0000-0000-0000D51A0000}"/>
    <cellStyle name="n_03a - Synthèse BU accès_CA BAC SCR-VM 06-07 (31-07-06)_France financials_1" xfId="25121" xr:uid="{00000000-0005-0000-0000-0000D61A0000}"/>
    <cellStyle name="n_03a - Synthèse BU accès_CA BAC SCR-VM 06-07 (31-07-06)_France KPIs" xfId="4686" xr:uid="{00000000-0005-0000-0000-0000D71A0000}"/>
    <cellStyle name="n_03a - Synthèse BU accès_CA BAC SCR-VM 06-07 (31-07-06)_France KPIs 2" xfId="14102" xr:uid="{00000000-0005-0000-0000-0000D81A0000}"/>
    <cellStyle name="n_03a - Synthèse BU accès_CA BAC SCR-VM 06-07 (31-07-06)_France KPIs_1" xfId="11927" xr:uid="{00000000-0005-0000-0000-0000D91A0000}"/>
    <cellStyle name="n_03a - Synthèse BU accès_CA BAC SCR-VM 06-07 (31-07-06)_GetCA Groupe Seg 2012-Q4 Soc" xfId="55188" xr:uid="{00000000-0005-0000-0000-0000DA1A0000}"/>
    <cellStyle name="n_03a - Synthèse BU accès_CA BAC SCR-VM 06-07 (31-07-06)_Group - financial KPIs" xfId="21728" xr:uid="{00000000-0005-0000-0000-0000DB1A0000}"/>
    <cellStyle name="n_03a - Synthèse BU accès_CA BAC SCR-VM 06-07 (31-07-06)_Group - operational KPIs" xfId="3000" xr:uid="{00000000-0005-0000-0000-0000DC1A0000}"/>
    <cellStyle name="n_03a - Synthèse BU accès_CA BAC SCR-VM 06-07 (31-07-06)_Group - operational KPIs_1" xfId="10173" xr:uid="{00000000-0005-0000-0000-0000DD1A0000}"/>
    <cellStyle name="n_03a - Synthèse BU accès_CA BAC SCR-VM 06-07 (31-07-06)_Group - operational KPIs_1 2" xfId="17872" xr:uid="{00000000-0005-0000-0000-0000DE1A0000}"/>
    <cellStyle name="n_03a - Synthèse BU accès_CA BAC SCR-VM 06-07 (31-07-06)_Group - operational KPIs_2" xfId="19989" xr:uid="{00000000-0005-0000-0000-0000DF1A0000}"/>
    <cellStyle name="n_03a - Synthèse BU accès_CA BAC SCR-VM 06-07 (31-07-06)_IC&amp;SS" xfId="19823" xr:uid="{00000000-0005-0000-0000-0000E01A0000}"/>
    <cellStyle name="n_03a - Synthèse BU accès_CA BAC SCR-VM 06-07 (31-07-06)_Orange - Market France KPIs" xfId="55187" xr:uid="{00000000-0005-0000-0000-0000E11A0000}"/>
    <cellStyle name="n_03a - Synthèse BU accès_CA BAC SCR-VM 06-07 (31-07-06)_Poland KPIs" xfId="8251" xr:uid="{00000000-0005-0000-0000-0000E21A0000}"/>
    <cellStyle name="n_03a - Synthèse BU accès_CA BAC SCR-VM 06-07 (31-07-06)_ROW" xfId="27278" xr:uid="{00000000-0005-0000-0000-0000E31A0000}"/>
    <cellStyle name="n_03a - Synthèse BU accès_CA BAC SCR-VM 06-07 (31-07-06)_RoW KPIs" xfId="8963" xr:uid="{00000000-0005-0000-0000-0000E41A0000}"/>
    <cellStyle name="n_03a - Synthèse BU accès_CA BAC SCR-VM 06-07 (31-07-06)_ROW_1" xfId="27279" xr:uid="{00000000-0005-0000-0000-0000E51A0000}"/>
    <cellStyle name="n_03a - Synthèse BU accès_CA BAC SCR-VM 06-07 (31-07-06)_ROW_1_Group" xfId="27280" xr:uid="{00000000-0005-0000-0000-0000E61A0000}"/>
    <cellStyle name="n_03a - Synthèse BU accès_CA BAC SCR-VM 06-07 (31-07-06)_ROW_1_ROW ARPU" xfId="27281" xr:uid="{00000000-0005-0000-0000-0000E71A0000}"/>
    <cellStyle name="n_03a - Synthèse BU accès_CA BAC SCR-VM 06-07 (31-07-06)_ROW_Group" xfId="27282" xr:uid="{00000000-0005-0000-0000-0000E81A0000}"/>
    <cellStyle name="n_03a - Synthèse BU accès_CA BAC SCR-VM 06-07 (31-07-06)_ROW_Group_Orange - Market France KPIs" xfId="55189" xr:uid="{00000000-0005-0000-0000-0000E91A0000}"/>
    <cellStyle name="n_03a - Synthèse BU accès_CA BAC SCR-VM 06-07 (31-07-06)_ROW_ROW ARPU" xfId="27283" xr:uid="{00000000-0005-0000-0000-0000EA1A0000}"/>
    <cellStyle name="n_03a - Synthèse BU accès_CA BAC SCR-VM 06-07 (31-07-06)_ROW_ROW ARPU_Orange - Market France KPIs" xfId="55190" xr:uid="{00000000-0005-0000-0000-0000EB1A0000}"/>
    <cellStyle name="n_03a - Synthèse BU accès_CA BAC SCR-VM 06-07 (31-07-06)_Spain ARPU + AUPU" xfId="27284" xr:uid="{00000000-0005-0000-0000-0000EC1A0000}"/>
    <cellStyle name="n_03a - Synthèse BU accès_CA BAC SCR-VM 06-07 (31-07-06)_Spain ARPU + AUPU_Group" xfId="27285" xr:uid="{00000000-0005-0000-0000-0000ED1A0000}"/>
    <cellStyle name="n_03a - Synthèse BU accès_CA BAC SCR-VM 06-07 (31-07-06)_Spain ARPU + AUPU_Group_Orange - Market France KPIs" xfId="55192" xr:uid="{00000000-0005-0000-0000-0000EE1A0000}"/>
    <cellStyle name="n_03a - Synthèse BU accès_CA BAC SCR-VM 06-07 (31-07-06)_Spain ARPU + AUPU_Orange - Market France KPIs" xfId="55191" xr:uid="{00000000-0005-0000-0000-0000EF1A0000}"/>
    <cellStyle name="n_03a - Synthèse BU accès_CA BAC SCR-VM 06-07 (31-07-06)_Spain ARPU + AUPU_ROW ARPU" xfId="27286" xr:uid="{00000000-0005-0000-0000-0000F01A0000}"/>
    <cellStyle name="n_03a - Synthèse BU accès_CA BAC SCR-VM 06-07 (31-07-06)_Spain ARPU + AUPU_ROW ARPU_Orange - Market France KPIs" xfId="55193" xr:uid="{00000000-0005-0000-0000-0000F11A0000}"/>
    <cellStyle name="n_03a - Synthèse BU accès_CA BAC SCR-VM 06-07 (31-07-06)_Spain KPIs" xfId="6508" xr:uid="{00000000-0005-0000-0000-0000F21A0000}"/>
    <cellStyle name="n_03a - Synthèse BU accès_CA BAC SCR-VM 06-07 (31-07-06)_Spain KPIs 2" xfId="15874" xr:uid="{00000000-0005-0000-0000-0000F31A0000}"/>
    <cellStyle name="n_03a - Synthèse BU accès_CA BAC SCR-VM 06-07 (31-07-06)_Spain KPIs_1" xfId="51324" xr:uid="{00000000-0005-0000-0000-0000F41A0000}"/>
    <cellStyle name="n_03a - Synthèse BU accès_CA BAC SCR-VM 06-07 (31-07-06)_Telecoms - Operational KPIs" xfId="49637" xr:uid="{00000000-0005-0000-0000-0000F51A0000}"/>
    <cellStyle name="n_03a - Synthèse BU accès_CA forfaits 0607 (06-08-14)" xfId="1828" xr:uid="{00000000-0005-0000-0000-0000F61A0000}"/>
    <cellStyle name="n_03a - Synthèse BU accès_CA forfaits 0607 (06-08-14)_France financials" xfId="23473" xr:uid="{00000000-0005-0000-0000-0000F71A0000}"/>
    <cellStyle name="n_03a - Synthèse BU accès_CA forfaits 0607 (06-08-14)_France KPIs" xfId="4687" xr:uid="{00000000-0005-0000-0000-0000F81A0000}"/>
    <cellStyle name="n_03a - Synthèse BU accès_CA forfaits 0607 (06-08-14)_France KPIs 2" xfId="14103" xr:uid="{00000000-0005-0000-0000-0000F91A0000}"/>
    <cellStyle name="n_03a - Synthèse BU accès_CA forfaits 0607 (06-08-14)_France KPIs_1" xfId="11928" xr:uid="{00000000-0005-0000-0000-0000FA1A0000}"/>
    <cellStyle name="n_03a - Synthèse BU accès_CA forfaits 0607 (06-08-14)_Group - financial KPIs" xfId="21729" xr:uid="{00000000-0005-0000-0000-0000FB1A0000}"/>
    <cellStyle name="n_03a - Synthèse BU accès_CA forfaits 0607 (06-08-14)_Group - operational KPIs" xfId="10174" xr:uid="{00000000-0005-0000-0000-0000FC1A0000}"/>
    <cellStyle name="n_03a - Synthèse BU accès_CA forfaits 0607 (06-08-14)_Group - operational KPIs 2" xfId="17873" xr:uid="{00000000-0005-0000-0000-0000FD1A0000}"/>
    <cellStyle name="n_03a - Synthèse BU accès_CA forfaits 0607 (06-08-14)_Group - operational KPIs_1" xfId="19990" xr:uid="{00000000-0005-0000-0000-0000FE1A0000}"/>
    <cellStyle name="n_03a - Synthèse BU accès_CA forfaits 0607 (06-08-14)_Orange - Market France KPIs" xfId="55194" xr:uid="{00000000-0005-0000-0000-0000FF1A0000}"/>
    <cellStyle name="n_03a - Synthèse BU accès_CA forfaits 0607 (06-08-14)_ROW" xfId="27287" xr:uid="{00000000-0005-0000-0000-0000001B0000}"/>
    <cellStyle name="n_03a - Synthèse BU accès_CA forfaits 0607 (06-08-14)_ROW_1" xfId="27288" xr:uid="{00000000-0005-0000-0000-0000011B0000}"/>
    <cellStyle name="n_03a - Synthèse BU accès_CA forfaits 0607 (06-08-14)_ROW_1_Group" xfId="27289" xr:uid="{00000000-0005-0000-0000-0000021B0000}"/>
    <cellStyle name="n_03a - Synthèse BU accès_CA forfaits 0607 (06-08-14)_ROW_1_Group_Orange - Market France KPIs" xfId="55197" xr:uid="{00000000-0005-0000-0000-0000031B0000}"/>
    <cellStyle name="n_03a - Synthèse BU accès_CA forfaits 0607 (06-08-14)_ROW_1_Orange - Market France KPIs" xfId="55196" xr:uid="{00000000-0005-0000-0000-0000041B0000}"/>
    <cellStyle name="n_03a - Synthèse BU accès_CA forfaits 0607 (06-08-14)_ROW_1_ROW ARPU" xfId="27290" xr:uid="{00000000-0005-0000-0000-0000051B0000}"/>
    <cellStyle name="n_03a - Synthèse BU accès_CA forfaits 0607 (06-08-14)_ROW_1_ROW ARPU_Orange - Market France KPIs" xfId="55198" xr:uid="{00000000-0005-0000-0000-0000061B0000}"/>
    <cellStyle name="n_03a - Synthèse BU accès_CA forfaits 0607 (06-08-14)_ROW_Group" xfId="27291" xr:uid="{00000000-0005-0000-0000-0000071B0000}"/>
    <cellStyle name="n_03a - Synthèse BU accès_CA forfaits 0607 (06-08-14)_ROW_Group_Orange - Market France KPIs" xfId="55199" xr:uid="{00000000-0005-0000-0000-0000081B0000}"/>
    <cellStyle name="n_03a - Synthèse BU accès_CA forfaits 0607 (06-08-14)_ROW_Orange - Market France KPIs" xfId="55195" xr:uid="{00000000-0005-0000-0000-0000091B0000}"/>
    <cellStyle name="n_03a - Synthèse BU accès_CA forfaits 0607 (06-08-14)_ROW_ROW ARPU" xfId="27292" xr:uid="{00000000-0005-0000-0000-00000A1B0000}"/>
    <cellStyle name="n_03a - Synthèse BU accès_CA forfaits 0607 (06-08-14)_ROW_ROW ARPU_Orange - Market France KPIs" xfId="55200" xr:uid="{00000000-0005-0000-0000-00000B1B0000}"/>
    <cellStyle name="n_03a - Synthèse BU accès_CA forfaits 0607 (06-08-14)_Spain ARPU + AUPU" xfId="27293" xr:uid="{00000000-0005-0000-0000-00000C1B0000}"/>
    <cellStyle name="n_03a - Synthèse BU accès_CA forfaits 0607 (06-08-14)_Spain ARPU + AUPU_Group" xfId="27294" xr:uid="{00000000-0005-0000-0000-00000D1B0000}"/>
    <cellStyle name="n_03a - Synthèse BU accès_CA forfaits 0607 (06-08-14)_Spain ARPU + AUPU_Group_Orange - Market France KPIs" xfId="55202" xr:uid="{00000000-0005-0000-0000-00000E1B0000}"/>
    <cellStyle name="n_03a - Synthèse BU accès_CA forfaits 0607 (06-08-14)_Spain ARPU + AUPU_Orange - Market France KPIs" xfId="55201" xr:uid="{00000000-0005-0000-0000-00000F1B0000}"/>
    <cellStyle name="n_03a - Synthèse BU accès_CA forfaits 0607 (06-08-14)_Spain ARPU + AUPU_ROW ARPU" xfId="27295" xr:uid="{00000000-0005-0000-0000-0000101B0000}"/>
    <cellStyle name="n_03a - Synthèse BU accès_CA forfaits 0607 (06-08-14)_Spain ARPU + AUPU_ROW ARPU_Orange - Market France KPIs" xfId="55203" xr:uid="{00000000-0005-0000-0000-0000111B0000}"/>
    <cellStyle name="n_03a - Synthèse BU accès_CA forfaits 0607 (06-08-14)_Spain KPIs" xfId="6509" xr:uid="{00000000-0005-0000-0000-0000121B0000}"/>
    <cellStyle name="n_03a - Synthèse BU accès_CA forfaits 0607 (06-08-14)_Spain KPIs 2" xfId="15875" xr:uid="{00000000-0005-0000-0000-0000131B0000}"/>
    <cellStyle name="n_03a - Synthèse BU accès_Classeur2" xfId="1829" xr:uid="{00000000-0005-0000-0000-0000141B0000}"/>
    <cellStyle name="n_03a - Synthèse BU accès_Classeur2_France financials" xfId="23474" xr:uid="{00000000-0005-0000-0000-0000151B0000}"/>
    <cellStyle name="n_03a - Synthèse BU accès_Classeur2_France KPIs" xfId="4688" xr:uid="{00000000-0005-0000-0000-0000161B0000}"/>
    <cellStyle name="n_03a - Synthèse BU accès_Classeur2_France KPIs 2" xfId="14104" xr:uid="{00000000-0005-0000-0000-0000171B0000}"/>
    <cellStyle name="n_03a - Synthèse BU accès_Classeur2_France KPIs_1" xfId="11929" xr:uid="{00000000-0005-0000-0000-0000181B0000}"/>
    <cellStyle name="n_03a - Synthèse BU accès_Classeur2_Group - financial KPIs" xfId="21730" xr:uid="{00000000-0005-0000-0000-0000191B0000}"/>
    <cellStyle name="n_03a - Synthèse BU accès_Classeur2_Group - operational KPIs" xfId="10175" xr:uid="{00000000-0005-0000-0000-00001A1B0000}"/>
    <cellStyle name="n_03a - Synthèse BU accès_Classeur2_Group - operational KPIs 2" xfId="17874" xr:uid="{00000000-0005-0000-0000-00001B1B0000}"/>
    <cellStyle name="n_03a - Synthèse BU accès_Classeur2_Group - operational KPIs_1" xfId="19991" xr:uid="{00000000-0005-0000-0000-00001C1B0000}"/>
    <cellStyle name="n_03a - Synthèse BU accès_Classeur2_Orange - Market France KPIs" xfId="55204" xr:uid="{00000000-0005-0000-0000-00001D1B0000}"/>
    <cellStyle name="n_03a - Synthèse BU accès_Classeur2_ROW" xfId="27296" xr:uid="{00000000-0005-0000-0000-00001E1B0000}"/>
    <cellStyle name="n_03a - Synthèse BU accès_Classeur2_ROW_1" xfId="27297" xr:uid="{00000000-0005-0000-0000-00001F1B0000}"/>
    <cellStyle name="n_03a - Synthèse BU accès_Classeur2_ROW_1_Group" xfId="27298" xr:uid="{00000000-0005-0000-0000-0000201B0000}"/>
    <cellStyle name="n_03a - Synthèse BU accès_Classeur2_ROW_1_Group_Orange - Market France KPIs" xfId="55207" xr:uid="{00000000-0005-0000-0000-0000211B0000}"/>
    <cellStyle name="n_03a - Synthèse BU accès_Classeur2_ROW_1_Orange - Market France KPIs" xfId="55206" xr:uid="{00000000-0005-0000-0000-0000221B0000}"/>
    <cellStyle name="n_03a - Synthèse BU accès_Classeur2_ROW_1_ROW ARPU" xfId="27299" xr:uid="{00000000-0005-0000-0000-0000231B0000}"/>
    <cellStyle name="n_03a - Synthèse BU accès_Classeur2_ROW_1_ROW ARPU_Orange - Market France KPIs" xfId="55208" xr:uid="{00000000-0005-0000-0000-0000241B0000}"/>
    <cellStyle name="n_03a - Synthèse BU accès_Classeur2_ROW_Group" xfId="27300" xr:uid="{00000000-0005-0000-0000-0000251B0000}"/>
    <cellStyle name="n_03a - Synthèse BU accès_Classeur2_ROW_Group_Orange - Market France KPIs" xfId="55209" xr:uid="{00000000-0005-0000-0000-0000261B0000}"/>
    <cellStyle name="n_03a - Synthèse BU accès_Classeur2_ROW_Orange - Market France KPIs" xfId="55205" xr:uid="{00000000-0005-0000-0000-0000271B0000}"/>
    <cellStyle name="n_03a - Synthèse BU accès_Classeur2_ROW_ROW ARPU" xfId="27301" xr:uid="{00000000-0005-0000-0000-0000281B0000}"/>
    <cellStyle name="n_03a - Synthèse BU accès_Classeur2_ROW_ROW ARPU_Orange - Market France KPIs" xfId="55210" xr:uid="{00000000-0005-0000-0000-0000291B0000}"/>
    <cellStyle name="n_03a - Synthèse BU accès_Classeur2_Spain ARPU + AUPU" xfId="27302" xr:uid="{00000000-0005-0000-0000-00002A1B0000}"/>
    <cellStyle name="n_03a - Synthèse BU accès_Classeur2_Spain ARPU + AUPU_Group" xfId="27303" xr:uid="{00000000-0005-0000-0000-00002B1B0000}"/>
    <cellStyle name="n_03a - Synthèse BU accès_Classeur2_Spain ARPU + AUPU_Group_Orange - Market France KPIs" xfId="55212" xr:uid="{00000000-0005-0000-0000-00002C1B0000}"/>
    <cellStyle name="n_03a - Synthèse BU accès_Classeur2_Spain ARPU + AUPU_Orange - Market France KPIs" xfId="55211" xr:uid="{00000000-0005-0000-0000-00002D1B0000}"/>
    <cellStyle name="n_03a - Synthèse BU accès_Classeur2_Spain ARPU + AUPU_ROW ARPU" xfId="27304" xr:uid="{00000000-0005-0000-0000-00002E1B0000}"/>
    <cellStyle name="n_03a - Synthèse BU accès_Classeur2_Spain ARPU + AUPU_ROW ARPU_Orange - Market France KPIs" xfId="55213" xr:uid="{00000000-0005-0000-0000-00002F1B0000}"/>
    <cellStyle name="n_03a - Synthèse BU accès_Classeur2_Spain KPIs" xfId="6510" xr:uid="{00000000-0005-0000-0000-0000301B0000}"/>
    <cellStyle name="n_03a - Synthèse BU accès_Classeur2_Spain KPIs 2" xfId="15876" xr:uid="{00000000-0005-0000-0000-0000311B0000}"/>
    <cellStyle name="n_03a - Synthèse BU accès_Classeur5" xfId="1830" xr:uid="{00000000-0005-0000-0000-0000321B0000}"/>
    <cellStyle name="n_03a - Synthèse BU accès_Classeur5_A&amp;ME KPIs" xfId="53102" xr:uid="{00000000-0005-0000-0000-0000331B0000}"/>
    <cellStyle name="n_03a - Synthèse BU accès_Classeur5_Enterprise" xfId="9532" xr:uid="{00000000-0005-0000-0000-0000341B0000}"/>
    <cellStyle name="n_03a - Synthèse BU accès_Classeur5_France financials" xfId="23475" xr:uid="{00000000-0005-0000-0000-0000351B0000}"/>
    <cellStyle name="n_03a - Synthèse BU accès_Classeur5_France financials_1" xfId="25122" xr:uid="{00000000-0005-0000-0000-0000361B0000}"/>
    <cellStyle name="n_03a - Synthèse BU accès_Classeur5_France KPIs" xfId="4689" xr:uid="{00000000-0005-0000-0000-0000371B0000}"/>
    <cellStyle name="n_03a - Synthèse BU accès_Classeur5_France KPIs 2" xfId="14105" xr:uid="{00000000-0005-0000-0000-0000381B0000}"/>
    <cellStyle name="n_03a - Synthèse BU accès_Classeur5_France KPIs_1" xfId="11930" xr:uid="{00000000-0005-0000-0000-0000391B0000}"/>
    <cellStyle name="n_03a - Synthèse BU accès_Classeur5_GetCA Groupe Seg 2012-Q4 Soc" xfId="55215" xr:uid="{00000000-0005-0000-0000-00003A1B0000}"/>
    <cellStyle name="n_03a - Synthèse BU accès_Classeur5_Group - financial KPIs" xfId="21731" xr:uid="{00000000-0005-0000-0000-00003B1B0000}"/>
    <cellStyle name="n_03a - Synthèse BU accès_Classeur5_Group - operational KPIs" xfId="3001" xr:uid="{00000000-0005-0000-0000-00003C1B0000}"/>
    <cellStyle name="n_03a - Synthèse BU accès_Classeur5_Group - operational KPIs_1" xfId="10176" xr:uid="{00000000-0005-0000-0000-00003D1B0000}"/>
    <cellStyle name="n_03a - Synthèse BU accès_Classeur5_Group - operational KPIs_1 2" xfId="17875" xr:uid="{00000000-0005-0000-0000-00003E1B0000}"/>
    <cellStyle name="n_03a - Synthèse BU accès_Classeur5_Group - operational KPIs_2" xfId="19992" xr:uid="{00000000-0005-0000-0000-00003F1B0000}"/>
    <cellStyle name="n_03a - Synthèse BU accès_Classeur5_IC&amp;SS" xfId="17566" xr:uid="{00000000-0005-0000-0000-0000401B0000}"/>
    <cellStyle name="n_03a - Synthèse BU accès_Classeur5_Orange - Market France KPIs" xfId="55214" xr:uid="{00000000-0005-0000-0000-0000411B0000}"/>
    <cellStyle name="n_03a - Synthèse BU accès_Classeur5_Poland KPIs" xfId="8252" xr:uid="{00000000-0005-0000-0000-0000421B0000}"/>
    <cellStyle name="n_03a - Synthèse BU accès_Classeur5_ROW" xfId="27305" xr:uid="{00000000-0005-0000-0000-0000431B0000}"/>
    <cellStyle name="n_03a - Synthèse BU accès_Classeur5_RoW KPIs" xfId="8964" xr:uid="{00000000-0005-0000-0000-0000441B0000}"/>
    <cellStyle name="n_03a - Synthèse BU accès_Classeur5_ROW_1" xfId="27306" xr:uid="{00000000-0005-0000-0000-0000451B0000}"/>
    <cellStyle name="n_03a - Synthèse BU accès_Classeur5_ROW_1_Group" xfId="27307" xr:uid="{00000000-0005-0000-0000-0000461B0000}"/>
    <cellStyle name="n_03a - Synthèse BU accès_Classeur5_ROW_1_Group_Orange - Market France KPIs" xfId="55218" xr:uid="{00000000-0005-0000-0000-0000471B0000}"/>
    <cellStyle name="n_03a - Synthèse BU accès_Classeur5_ROW_1_Orange - Market France KPIs" xfId="55217" xr:uid="{00000000-0005-0000-0000-0000481B0000}"/>
    <cellStyle name="n_03a - Synthèse BU accès_Classeur5_ROW_1_ROW ARPU" xfId="27308" xr:uid="{00000000-0005-0000-0000-0000491B0000}"/>
    <cellStyle name="n_03a - Synthèse BU accès_Classeur5_ROW_1_ROW ARPU_Orange - Market France KPIs" xfId="55219" xr:uid="{00000000-0005-0000-0000-00004A1B0000}"/>
    <cellStyle name="n_03a - Synthèse BU accès_Classeur5_ROW_Group" xfId="27309" xr:uid="{00000000-0005-0000-0000-00004B1B0000}"/>
    <cellStyle name="n_03a - Synthèse BU accès_Classeur5_ROW_Group_Orange - Market France KPIs" xfId="55220" xr:uid="{00000000-0005-0000-0000-00004C1B0000}"/>
    <cellStyle name="n_03a - Synthèse BU accès_Classeur5_ROW_Orange - Market France KPIs" xfId="55216" xr:uid="{00000000-0005-0000-0000-00004D1B0000}"/>
    <cellStyle name="n_03a - Synthèse BU accès_Classeur5_ROW_ROW ARPU" xfId="27310" xr:uid="{00000000-0005-0000-0000-00004E1B0000}"/>
    <cellStyle name="n_03a - Synthèse BU accès_Classeur5_ROW_ROW ARPU_Orange - Market France KPIs" xfId="55221" xr:uid="{00000000-0005-0000-0000-00004F1B0000}"/>
    <cellStyle name="n_03a - Synthèse BU accès_Classeur5_Spain ARPU + AUPU" xfId="27311" xr:uid="{00000000-0005-0000-0000-0000501B0000}"/>
    <cellStyle name="n_03a - Synthèse BU accès_Classeur5_Spain ARPU + AUPU_Group" xfId="27312" xr:uid="{00000000-0005-0000-0000-0000511B0000}"/>
    <cellStyle name="n_03a - Synthèse BU accès_Classeur5_Spain ARPU + AUPU_Group_Orange - Market France KPIs" xfId="55223" xr:uid="{00000000-0005-0000-0000-0000521B0000}"/>
    <cellStyle name="n_03a - Synthèse BU accès_Classeur5_Spain ARPU + AUPU_Orange - Market France KPIs" xfId="55222" xr:uid="{00000000-0005-0000-0000-0000531B0000}"/>
    <cellStyle name="n_03a - Synthèse BU accès_Classeur5_Spain ARPU + AUPU_ROW ARPU" xfId="27313" xr:uid="{00000000-0005-0000-0000-0000541B0000}"/>
    <cellStyle name="n_03a - Synthèse BU accès_Classeur5_Spain ARPU + AUPU_ROW ARPU_Orange - Market France KPIs" xfId="55224" xr:uid="{00000000-0005-0000-0000-0000551B0000}"/>
    <cellStyle name="n_03a - Synthèse BU accès_Classeur5_Spain KPIs" xfId="6511" xr:uid="{00000000-0005-0000-0000-0000561B0000}"/>
    <cellStyle name="n_03a - Synthèse BU accès_Classeur5_Spain KPIs 2" xfId="15877" xr:uid="{00000000-0005-0000-0000-0000571B0000}"/>
    <cellStyle name="n_03a - Synthèse BU accès_Classeur5_Spain KPIs_1" xfId="51325" xr:uid="{00000000-0005-0000-0000-0000581B0000}"/>
    <cellStyle name="n_03a - Synthèse BU accès_Classeur5_Telecoms - Operational KPIs" xfId="49638" xr:uid="{00000000-0005-0000-0000-0000591B0000}"/>
    <cellStyle name="n_03a - Synthèse BU accès_DATA KPI Personal" xfId="27314" xr:uid="{00000000-0005-0000-0000-00005A1B0000}"/>
    <cellStyle name="n_03a - Synthèse BU accès_DATA KPI Personal_Orange - Market France KPIs" xfId="55225" xr:uid="{00000000-0005-0000-0000-00005B1B0000}"/>
    <cellStyle name="n_03a - Synthèse BU accès_EE_CoA_BS - mapped V4" xfId="27315" xr:uid="{00000000-0005-0000-0000-00005C1B0000}"/>
    <cellStyle name="n_03a - Synthèse BU accès_EE_CoA_BS - mapped V4_Orange - Market France KPIs" xfId="55226" xr:uid="{00000000-0005-0000-0000-00005D1B0000}"/>
    <cellStyle name="n_03a - Synthèse BU accès_Enterprise" xfId="9528" xr:uid="{00000000-0005-0000-0000-00005E1B0000}"/>
    <cellStyle name="n_03a - Synthèse BU accès_France financials" xfId="23468" xr:uid="{00000000-0005-0000-0000-00005F1B0000}"/>
    <cellStyle name="n_03a - Synthèse BU accès_France financials_1" xfId="25118" xr:uid="{00000000-0005-0000-0000-0000601B0000}"/>
    <cellStyle name="n_03a - Synthèse BU accès_France KPIs" xfId="4682" xr:uid="{00000000-0005-0000-0000-0000611B0000}"/>
    <cellStyle name="n_03a - Synthèse BU accès_France KPIs 2" xfId="14098" xr:uid="{00000000-0005-0000-0000-0000621B0000}"/>
    <cellStyle name="n_03a - Synthèse BU accès_France KPIs_1" xfId="11923" xr:uid="{00000000-0005-0000-0000-0000631B0000}"/>
    <cellStyle name="n_03a - Synthèse BU accès_GetCA Groupe Seg 2012-Q4 Soc" xfId="55227" xr:uid="{00000000-0005-0000-0000-0000641B0000}"/>
    <cellStyle name="n_03a - Synthèse BU accès_Group - financial KPIs" xfId="21724" xr:uid="{00000000-0005-0000-0000-0000651B0000}"/>
    <cellStyle name="n_03a - Synthèse BU accès_Group - operational KPIs" xfId="2997" xr:uid="{00000000-0005-0000-0000-0000661B0000}"/>
    <cellStyle name="n_03a - Synthèse BU accès_Group - operational KPIs_1" xfId="10169" xr:uid="{00000000-0005-0000-0000-0000671B0000}"/>
    <cellStyle name="n_03a - Synthèse BU accès_Group - operational KPIs_1 2" xfId="17868" xr:uid="{00000000-0005-0000-0000-0000681B0000}"/>
    <cellStyle name="n_03a - Synthèse BU accès_Group - operational KPIs_2" xfId="19985" xr:uid="{00000000-0005-0000-0000-0000691B0000}"/>
    <cellStyle name="n_03a - Synthèse BU accès_IC&amp;SS" xfId="13544" xr:uid="{00000000-0005-0000-0000-00006A1B0000}"/>
    <cellStyle name="n_03a - Synthèse BU accès_Orange - Market France KPIs" xfId="55182" xr:uid="{00000000-0005-0000-0000-00006B1B0000}"/>
    <cellStyle name="n_03a - Synthèse BU accès_PFA_Mn MTV_060413" xfId="1831" xr:uid="{00000000-0005-0000-0000-00006C1B0000}"/>
    <cellStyle name="n_03a - Synthèse BU accès_PFA_Mn MTV_060413_France financials" xfId="23476" xr:uid="{00000000-0005-0000-0000-00006D1B0000}"/>
    <cellStyle name="n_03a - Synthèse BU accès_PFA_Mn MTV_060413_France KPIs" xfId="4690" xr:uid="{00000000-0005-0000-0000-00006E1B0000}"/>
    <cellStyle name="n_03a - Synthèse BU accès_PFA_Mn MTV_060413_France KPIs 2" xfId="14106" xr:uid="{00000000-0005-0000-0000-00006F1B0000}"/>
    <cellStyle name="n_03a - Synthèse BU accès_PFA_Mn MTV_060413_France KPIs_1" xfId="11931" xr:uid="{00000000-0005-0000-0000-0000701B0000}"/>
    <cellStyle name="n_03a - Synthèse BU accès_PFA_Mn MTV_060413_Group - financial KPIs" xfId="21732" xr:uid="{00000000-0005-0000-0000-0000711B0000}"/>
    <cellStyle name="n_03a - Synthèse BU accès_PFA_Mn MTV_060413_Group - operational KPIs" xfId="10177" xr:uid="{00000000-0005-0000-0000-0000721B0000}"/>
    <cellStyle name="n_03a - Synthèse BU accès_PFA_Mn MTV_060413_Group - operational KPIs 2" xfId="17876" xr:uid="{00000000-0005-0000-0000-0000731B0000}"/>
    <cellStyle name="n_03a - Synthèse BU accès_PFA_Mn MTV_060413_Group - operational KPIs_1" xfId="19993" xr:uid="{00000000-0005-0000-0000-0000741B0000}"/>
    <cellStyle name="n_03a - Synthèse BU accès_PFA_Mn MTV_060413_Orange - Market France KPIs" xfId="55228" xr:uid="{00000000-0005-0000-0000-0000751B0000}"/>
    <cellStyle name="n_03a - Synthèse BU accès_PFA_Mn MTV_060413_ROW" xfId="27316" xr:uid="{00000000-0005-0000-0000-0000761B0000}"/>
    <cellStyle name="n_03a - Synthèse BU accès_PFA_Mn MTV_060413_ROW_1" xfId="27317" xr:uid="{00000000-0005-0000-0000-0000771B0000}"/>
    <cellStyle name="n_03a - Synthèse BU accès_PFA_Mn MTV_060413_ROW_1_Group" xfId="27318" xr:uid="{00000000-0005-0000-0000-0000781B0000}"/>
    <cellStyle name="n_03a - Synthèse BU accès_PFA_Mn MTV_060413_ROW_1_Group_Orange - Market France KPIs" xfId="55231" xr:uid="{00000000-0005-0000-0000-0000791B0000}"/>
    <cellStyle name="n_03a - Synthèse BU accès_PFA_Mn MTV_060413_ROW_1_Orange - Market France KPIs" xfId="55230" xr:uid="{00000000-0005-0000-0000-00007A1B0000}"/>
    <cellStyle name="n_03a - Synthèse BU accès_PFA_Mn MTV_060413_ROW_1_ROW ARPU" xfId="27319" xr:uid="{00000000-0005-0000-0000-00007B1B0000}"/>
    <cellStyle name="n_03a - Synthèse BU accès_PFA_Mn MTV_060413_ROW_1_ROW ARPU_Orange - Market France KPIs" xfId="55232" xr:uid="{00000000-0005-0000-0000-00007C1B0000}"/>
    <cellStyle name="n_03a - Synthèse BU accès_PFA_Mn MTV_060413_ROW_Group" xfId="27320" xr:uid="{00000000-0005-0000-0000-00007D1B0000}"/>
    <cellStyle name="n_03a - Synthèse BU accès_PFA_Mn MTV_060413_ROW_Group_Orange - Market France KPIs" xfId="55233" xr:uid="{00000000-0005-0000-0000-00007E1B0000}"/>
    <cellStyle name="n_03a - Synthèse BU accès_PFA_Mn MTV_060413_ROW_Orange - Market France KPIs" xfId="55229" xr:uid="{00000000-0005-0000-0000-00007F1B0000}"/>
    <cellStyle name="n_03a - Synthèse BU accès_PFA_Mn MTV_060413_ROW_ROW ARPU" xfId="27321" xr:uid="{00000000-0005-0000-0000-0000801B0000}"/>
    <cellStyle name="n_03a - Synthèse BU accès_PFA_Mn MTV_060413_ROW_ROW ARPU_Orange - Market France KPIs" xfId="55234" xr:uid="{00000000-0005-0000-0000-0000811B0000}"/>
    <cellStyle name="n_03a - Synthèse BU accès_PFA_Mn MTV_060413_Spain ARPU + AUPU" xfId="27322" xr:uid="{00000000-0005-0000-0000-0000821B0000}"/>
    <cellStyle name="n_03a - Synthèse BU accès_PFA_Mn MTV_060413_Spain ARPU + AUPU_Group" xfId="27323" xr:uid="{00000000-0005-0000-0000-0000831B0000}"/>
    <cellStyle name="n_03a - Synthèse BU accès_PFA_Mn MTV_060413_Spain ARPU + AUPU_Group_Orange - Market France KPIs" xfId="55236" xr:uid="{00000000-0005-0000-0000-0000841B0000}"/>
    <cellStyle name="n_03a - Synthèse BU accès_PFA_Mn MTV_060413_Spain ARPU + AUPU_Orange - Market France KPIs" xfId="55235" xr:uid="{00000000-0005-0000-0000-0000851B0000}"/>
    <cellStyle name="n_03a - Synthèse BU accès_PFA_Mn MTV_060413_Spain ARPU + AUPU_ROW ARPU" xfId="27324" xr:uid="{00000000-0005-0000-0000-0000861B0000}"/>
    <cellStyle name="n_03a - Synthèse BU accès_PFA_Mn MTV_060413_Spain ARPU + AUPU_ROW ARPU_Orange - Market France KPIs" xfId="55237" xr:uid="{00000000-0005-0000-0000-0000871B0000}"/>
    <cellStyle name="n_03a - Synthèse BU accès_PFA_Mn MTV_060413_Spain KPIs" xfId="6512" xr:uid="{00000000-0005-0000-0000-0000881B0000}"/>
    <cellStyle name="n_03a - Synthèse BU accès_PFA_Mn MTV_060413_Spain KPIs 2" xfId="15878" xr:uid="{00000000-0005-0000-0000-0000891B0000}"/>
    <cellStyle name="n_03a - Synthèse BU accès_PFA_Mn_0603_V0 0" xfId="1832" xr:uid="{00000000-0005-0000-0000-00008A1B0000}"/>
    <cellStyle name="n_03a - Synthèse BU accès_PFA_Mn_0603_V0 0_France financials" xfId="23477" xr:uid="{00000000-0005-0000-0000-00008B1B0000}"/>
    <cellStyle name="n_03a - Synthèse BU accès_PFA_Mn_0603_V0 0_France KPIs" xfId="4691" xr:uid="{00000000-0005-0000-0000-00008C1B0000}"/>
    <cellStyle name="n_03a - Synthèse BU accès_PFA_Mn_0603_V0 0_France KPIs 2" xfId="14107" xr:uid="{00000000-0005-0000-0000-00008D1B0000}"/>
    <cellStyle name="n_03a - Synthèse BU accès_PFA_Mn_0603_V0 0_France KPIs_1" xfId="11932" xr:uid="{00000000-0005-0000-0000-00008E1B0000}"/>
    <cellStyle name="n_03a - Synthèse BU accès_PFA_Mn_0603_V0 0_Group - financial KPIs" xfId="21733" xr:uid="{00000000-0005-0000-0000-00008F1B0000}"/>
    <cellStyle name="n_03a - Synthèse BU accès_PFA_Mn_0603_V0 0_Group - operational KPIs" xfId="10178" xr:uid="{00000000-0005-0000-0000-0000901B0000}"/>
    <cellStyle name="n_03a - Synthèse BU accès_PFA_Mn_0603_V0 0_Group - operational KPIs 2" xfId="17877" xr:uid="{00000000-0005-0000-0000-0000911B0000}"/>
    <cellStyle name="n_03a - Synthèse BU accès_PFA_Mn_0603_V0 0_Group - operational KPIs_1" xfId="19994" xr:uid="{00000000-0005-0000-0000-0000921B0000}"/>
    <cellStyle name="n_03a - Synthèse BU accès_PFA_Mn_0603_V0 0_Orange - Market France KPIs" xfId="55238" xr:uid="{00000000-0005-0000-0000-0000931B0000}"/>
    <cellStyle name="n_03a - Synthèse BU accès_PFA_Mn_0603_V0 0_ROW" xfId="27325" xr:uid="{00000000-0005-0000-0000-0000941B0000}"/>
    <cellStyle name="n_03a - Synthèse BU accès_PFA_Mn_0603_V0 0_ROW_1" xfId="27326" xr:uid="{00000000-0005-0000-0000-0000951B0000}"/>
    <cellStyle name="n_03a - Synthèse BU accès_PFA_Mn_0603_V0 0_ROW_1_Group" xfId="27327" xr:uid="{00000000-0005-0000-0000-0000961B0000}"/>
    <cellStyle name="n_03a - Synthèse BU accès_PFA_Mn_0603_V0 0_ROW_1_Group_Orange - Market France KPIs" xfId="55241" xr:uid="{00000000-0005-0000-0000-0000971B0000}"/>
    <cellStyle name="n_03a - Synthèse BU accès_PFA_Mn_0603_V0 0_ROW_1_Orange - Market France KPIs" xfId="55240" xr:uid="{00000000-0005-0000-0000-0000981B0000}"/>
    <cellStyle name="n_03a - Synthèse BU accès_PFA_Mn_0603_V0 0_ROW_1_ROW ARPU" xfId="27328" xr:uid="{00000000-0005-0000-0000-0000991B0000}"/>
    <cellStyle name="n_03a - Synthèse BU accès_PFA_Mn_0603_V0 0_ROW_1_ROW ARPU_Orange - Market France KPIs" xfId="55242" xr:uid="{00000000-0005-0000-0000-00009A1B0000}"/>
    <cellStyle name="n_03a - Synthèse BU accès_PFA_Mn_0603_V0 0_ROW_Group" xfId="27329" xr:uid="{00000000-0005-0000-0000-00009B1B0000}"/>
    <cellStyle name="n_03a - Synthèse BU accès_PFA_Mn_0603_V0 0_ROW_Group_Orange - Market France KPIs" xfId="55243" xr:uid="{00000000-0005-0000-0000-00009C1B0000}"/>
    <cellStyle name="n_03a - Synthèse BU accès_PFA_Mn_0603_V0 0_ROW_Orange - Market France KPIs" xfId="55239" xr:uid="{00000000-0005-0000-0000-00009D1B0000}"/>
    <cellStyle name="n_03a - Synthèse BU accès_PFA_Mn_0603_V0 0_ROW_ROW ARPU" xfId="27330" xr:uid="{00000000-0005-0000-0000-00009E1B0000}"/>
    <cellStyle name="n_03a - Synthèse BU accès_PFA_Mn_0603_V0 0_ROW_ROW ARPU_Orange - Market France KPIs" xfId="55244" xr:uid="{00000000-0005-0000-0000-00009F1B0000}"/>
    <cellStyle name="n_03a - Synthèse BU accès_PFA_Mn_0603_V0 0_Spain ARPU + AUPU" xfId="27331" xr:uid="{00000000-0005-0000-0000-0000A01B0000}"/>
    <cellStyle name="n_03a - Synthèse BU accès_PFA_Mn_0603_V0 0_Spain ARPU + AUPU_Group" xfId="27332" xr:uid="{00000000-0005-0000-0000-0000A11B0000}"/>
    <cellStyle name="n_03a - Synthèse BU accès_PFA_Mn_0603_V0 0_Spain ARPU + AUPU_Group_Orange - Market France KPIs" xfId="55246" xr:uid="{00000000-0005-0000-0000-0000A21B0000}"/>
    <cellStyle name="n_03a - Synthèse BU accès_PFA_Mn_0603_V0 0_Spain ARPU + AUPU_Orange - Market France KPIs" xfId="55245" xr:uid="{00000000-0005-0000-0000-0000A31B0000}"/>
    <cellStyle name="n_03a - Synthèse BU accès_PFA_Mn_0603_V0 0_Spain ARPU + AUPU_ROW ARPU" xfId="27333" xr:uid="{00000000-0005-0000-0000-0000A41B0000}"/>
    <cellStyle name="n_03a - Synthèse BU accès_PFA_Mn_0603_V0 0_Spain ARPU + AUPU_ROW ARPU_Orange - Market France KPIs" xfId="55247" xr:uid="{00000000-0005-0000-0000-0000A51B0000}"/>
    <cellStyle name="n_03a - Synthèse BU accès_PFA_Mn_0603_V0 0_Spain KPIs" xfId="6513" xr:uid="{00000000-0005-0000-0000-0000A61B0000}"/>
    <cellStyle name="n_03a - Synthèse BU accès_PFA_Mn_0603_V0 0_Spain KPIs 2" xfId="15879" xr:uid="{00000000-0005-0000-0000-0000A71B0000}"/>
    <cellStyle name="n_03a - Synthèse BU accès_PFA_Parcs_0600706" xfId="1833" xr:uid="{00000000-0005-0000-0000-0000A81B0000}"/>
    <cellStyle name="n_03a - Synthèse BU accès_PFA_Parcs_0600706_France financials" xfId="23478" xr:uid="{00000000-0005-0000-0000-0000A91B0000}"/>
    <cellStyle name="n_03a - Synthèse BU accès_PFA_Parcs_0600706_France KPIs" xfId="4692" xr:uid="{00000000-0005-0000-0000-0000AA1B0000}"/>
    <cellStyle name="n_03a - Synthèse BU accès_PFA_Parcs_0600706_France KPIs 2" xfId="14108" xr:uid="{00000000-0005-0000-0000-0000AB1B0000}"/>
    <cellStyle name="n_03a - Synthèse BU accès_PFA_Parcs_0600706_France KPIs_1" xfId="11933" xr:uid="{00000000-0005-0000-0000-0000AC1B0000}"/>
    <cellStyle name="n_03a - Synthèse BU accès_PFA_Parcs_0600706_Group - financial KPIs" xfId="21734" xr:uid="{00000000-0005-0000-0000-0000AD1B0000}"/>
    <cellStyle name="n_03a - Synthèse BU accès_PFA_Parcs_0600706_Group - operational KPIs" xfId="10179" xr:uid="{00000000-0005-0000-0000-0000AE1B0000}"/>
    <cellStyle name="n_03a - Synthèse BU accès_PFA_Parcs_0600706_Group - operational KPIs 2" xfId="17878" xr:uid="{00000000-0005-0000-0000-0000AF1B0000}"/>
    <cellStyle name="n_03a - Synthèse BU accès_PFA_Parcs_0600706_Group - operational KPIs_1" xfId="19995" xr:uid="{00000000-0005-0000-0000-0000B01B0000}"/>
    <cellStyle name="n_03a - Synthèse BU accès_PFA_Parcs_0600706_Orange - Market France KPIs" xfId="55248" xr:uid="{00000000-0005-0000-0000-0000B11B0000}"/>
    <cellStyle name="n_03a - Synthèse BU accès_PFA_Parcs_0600706_ROW" xfId="27334" xr:uid="{00000000-0005-0000-0000-0000B21B0000}"/>
    <cellStyle name="n_03a - Synthèse BU accès_PFA_Parcs_0600706_ROW_1" xfId="27335" xr:uid="{00000000-0005-0000-0000-0000B31B0000}"/>
    <cellStyle name="n_03a - Synthèse BU accès_PFA_Parcs_0600706_ROW_1_Group" xfId="27336" xr:uid="{00000000-0005-0000-0000-0000B41B0000}"/>
    <cellStyle name="n_03a - Synthèse BU accès_PFA_Parcs_0600706_ROW_1_Group_Orange - Market France KPIs" xfId="55251" xr:uid="{00000000-0005-0000-0000-0000B51B0000}"/>
    <cellStyle name="n_03a - Synthèse BU accès_PFA_Parcs_0600706_ROW_1_Orange - Market France KPIs" xfId="55250" xr:uid="{00000000-0005-0000-0000-0000B61B0000}"/>
    <cellStyle name="n_03a - Synthèse BU accès_PFA_Parcs_0600706_ROW_1_ROW ARPU" xfId="27337" xr:uid="{00000000-0005-0000-0000-0000B71B0000}"/>
    <cellStyle name="n_03a - Synthèse BU accès_PFA_Parcs_0600706_ROW_1_ROW ARPU_Orange - Market France KPIs" xfId="55252" xr:uid="{00000000-0005-0000-0000-0000B81B0000}"/>
    <cellStyle name="n_03a - Synthèse BU accès_PFA_Parcs_0600706_ROW_Group" xfId="27338" xr:uid="{00000000-0005-0000-0000-0000B91B0000}"/>
    <cellStyle name="n_03a - Synthèse BU accès_PFA_Parcs_0600706_ROW_Group_Orange - Market France KPIs" xfId="55253" xr:uid="{00000000-0005-0000-0000-0000BA1B0000}"/>
    <cellStyle name="n_03a - Synthèse BU accès_PFA_Parcs_0600706_ROW_Orange - Market France KPIs" xfId="55249" xr:uid="{00000000-0005-0000-0000-0000BB1B0000}"/>
    <cellStyle name="n_03a - Synthèse BU accès_PFA_Parcs_0600706_ROW_ROW ARPU" xfId="27339" xr:uid="{00000000-0005-0000-0000-0000BC1B0000}"/>
    <cellStyle name="n_03a - Synthèse BU accès_PFA_Parcs_0600706_ROW_ROW ARPU_Orange - Market France KPIs" xfId="55254" xr:uid="{00000000-0005-0000-0000-0000BD1B0000}"/>
    <cellStyle name="n_03a - Synthèse BU accès_PFA_Parcs_0600706_Spain ARPU + AUPU" xfId="27340" xr:uid="{00000000-0005-0000-0000-0000BE1B0000}"/>
    <cellStyle name="n_03a - Synthèse BU accès_PFA_Parcs_0600706_Spain ARPU + AUPU_Group" xfId="27341" xr:uid="{00000000-0005-0000-0000-0000BF1B0000}"/>
    <cellStyle name="n_03a - Synthèse BU accès_PFA_Parcs_0600706_Spain ARPU + AUPU_Group_Orange - Market France KPIs" xfId="55256" xr:uid="{00000000-0005-0000-0000-0000C01B0000}"/>
    <cellStyle name="n_03a - Synthèse BU accès_PFA_Parcs_0600706_Spain ARPU + AUPU_Orange - Market France KPIs" xfId="55255" xr:uid="{00000000-0005-0000-0000-0000C11B0000}"/>
    <cellStyle name="n_03a - Synthèse BU accès_PFA_Parcs_0600706_Spain ARPU + AUPU_ROW ARPU" xfId="27342" xr:uid="{00000000-0005-0000-0000-0000C21B0000}"/>
    <cellStyle name="n_03a - Synthèse BU accès_PFA_Parcs_0600706_Spain ARPU + AUPU_ROW ARPU_Orange - Market France KPIs" xfId="55257" xr:uid="{00000000-0005-0000-0000-0000C31B0000}"/>
    <cellStyle name="n_03a - Synthèse BU accès_PFA_Parcs_0600706_Spain KPIs" xfId="6514" xr:uid="{00000000-0005-0000-0000-0000C41B0000}"/>
    <cellStyle name="n_03a - Synthèse BU accès_PFA_Parcs_0600706_Spain KPIs 2" xfId="15880" xr:uid="{00000000-0005-0000-0000-0000C51B0000}"/>
    <cellStyle name="n_03a - Synthèse BU accès_Poland KPIs" xfId="8248" xr:uid="{00000000-0005-0000-0000-0000C61B0000}"/>
    <cellStyle name="n_03a - Synthèse BU accès_Reporting Valeur_Mobile_2010_10" xfId="27343" xr:uid="{00000000-0005-0000-0000-0000C71B0000}"/>
    <cellStyle name="n_03a - Synthèse BU accès_Reporting Valeur_Mobile_2010_10_Group" xfId="27344" xr:uid="{00000000-0005-0000-0000-0000C81B0000}"/>
    <cellStyle name="n_03a - Synthèse BU accès_Reporting Valeur_Mobile_2010_10_Group_Orange - Market France KPIs" xfId="55259" xr:uid="{00000000-0005-0000-0000-0000C91B0000}"/>
    <cellStyle name="n_03a - Synthèse BU accès_Reporting Valeur_Mobile_2010_10_Orange - Market France KPIs" xfId="55258" xr:uid="{00000000-0005-0000-0000-0000CA1B0000}"/>
    <cellStyle name="n_03a - Synthèse BU accès_Reporting Valeur_Mobile_2010_10_ROW" xfId="27345" xr:uid="{00000000-0005-0000-0000-0000CB1B0000}"/>
    <cellStyle name="n_03a - Synthèse BU accès_Reporting Valeur_Mobile_2010_10_ROW ARPU" xfId="27346" xr:uid="{00000000-0005-0000-0000-0000CC1B0000}"/>
    <cellStyle name="n_03a - Synthèse BU accès_Reporting Valeur_Mobile_2010_10_ROW ARPU_Orange - Market France KPIs" xfId="55261" xr:uid="{00000000-0005-0000-0000-0000CD1B0000}"/>
    <cellStyle name="n_03a - Synthèse BU accès_Reporting Valeur_Mobile_2010_10_ROW_Orange - Market France KPIs" xfId="55260" xr:uid="{00000000-0005-0000-0000-0000CE1B0000}"/>
    <cellStyle name="n_03a - Synthèse BU accès_ROW" xfId="27347" xr:uid="{00000000-0005-0000-0000-0000CF1B0000}"/>
    <cellStyle name="n_03a - Synthèse BU accès_RoW KPIs" xfId="8960" xr:uid="{00000000-0005-0000-0000-0000D01B0000}"/>
    <cellStyle name="n_03a - Synthèse BU accès_ROW_1" xfId="27348" xr:uid="{00000000-0005-0000-0000-0000D11B0000}"/>
    <cellStyle name="n_03a - Synthèse BU accès_ROW_1_Group" xfId="27349" xr:uid="{00000000-0005-0000-0000-0000D21B0000}"/>
    <cellStyle name="n_03a - Synthèse BU accès_ROW_1_Group_Orange - Market France KPIs" xfId="55264" xr:uid="{00000000-0005-0000-0000-0000D31B0000}"/>
    <cellStyle name="n_03a - Synthèse BU accès_ROW_1_Orange - Market France KPIs" xfId="55263" xr:uid="{00000000-0005-0000-0000-0000D41B0000}"/>
    <cellStyle name="n_03a - Synthèse BU accès_ROW_1_ROW ARPU" xfId="27350" xr:uid="{00000000-0005-0000-0000-0000D51B0000}"/>
    <cellStyle name="n_03a - Synthèse BU accès_ROW_1_ROW ARPU_Orange - Market France KPIs" xfId="55265" xr:uid="{00000000-0005-0000-0000-0000D61B0000}"/>
    <cellStyle name="n_03a - Synthèse BU accès_ROW_Group" xfId="27351" xr:uid="{00000000-0005-0000-0000-0000D71B0000}"/>
    <cellStyle name="n_03a - Synthèse BU accès_ROW_Group_Orange - Market France KPIs" xfId="55266" xr:uid="{00000000-0005-0000-0000-0000D81B0000}"/>
    <cellStyle name="n_03a - Synthèse BU accès_ROW_Orange - Market France KPIs" xfId="55262" xr:uid="{00000000-0005-0000-0000-0000D91B0000}"/>
    <cellStyle name="n_03a - Synthèse BU accès_ROW_ROW ARPU" xfId="27352" xr:uid="{00000000-0005-0000-0000-0000DA1B0000}"/>
    <cellStyle name="n_03a - Synthèse BU accès_ROW_ROW ARPU_Orange - Market France KPIs" xfId="55267" xr:uid="{00000000-0005-0000-0000-0000DB1B0000}"/>
    <cellStyle name="n_03a - Synthèse BU accès_Spain ARPU + AUPU" xfId="27353" xr:uid="{00000000-0005-0000-0000-0000DC1B0000}"/>
    <cellStyle name="n_03a - Synthèse BU accès_Spain ARPU + AUPU_Group" xfId="27354" xr:uid="{00000000-0005-0000-0000-0000DD1B0000}"/>
    <cellStyle name="n_03a - Synthèse BU accès_Spain ARPU + AUPU_Group_Orange - Market France KPIs" xfId="55269" xr:uid="{00000000-0005-0000-0000-0000DE1B0000}"/>
    <cellStyle name="n_03a - Synthèse BU accès_Spain ARPU + AUPU_Orange - Market France KPIs" xfId="55268" xr:uid="{00000000-0005-0000-0000-0000DF1B0000}"/>
    <cellStyle name="n_03a - Synthèse BU accès_Spain ARPU + AUPU_ROW ARPU" xfId="27355" xr:uid="{00000000-0005-0000-0000-0000E01B0000}"/>
    <cellStyle name="n_03a - Synthèse BU accès_Spain ARPU + AUPU_ROW ARPU_Orange - Market France KPIs" xfId="55270" xr:uid="{00000000-0005-0000-0000-0000E11B0000}"/>
    <cellStyle name="n_03a - Synthèse BU accès_Spain KPIs" xfId="6504" xr:uid="{00000000-0005-0000-0000-0000E21B0000}"/>
    <cellStyle name="n_03a - Synthèse BU accès_Spain KPIs 2" xfId="15870" xr:uid="{00000000-0005-0000-0000-0000E31B0000}"/>
    <cellStyle name="n_03a - Synthèse BU accès_Spain KPIs_1" xfId="51321" xr:uid="{00000000-0005-0000-0000-0000E41B0000}"/>
    <cellStyle name="n_03a - Synthèse BU accès_Telecoms - Operational KPIs" xfId="49634" xr:uid="{00000000-0005-0000-0000-0000E51B0000}"/>
    <cellStyle name="n_03a - Synthèse BU accès_UAG_report_CA 06-09 (06-09-28)" xfId="1834" xr:uid="{00000000-0005-0000-0000-0000E61B0000}"/>
    <cellStyle name="n_03a - Synthèse BU accès_UAG_report_CA 06-09 (06-09-28)_A&amp;ME KPIs" xfId="53103" xr:uid="{00000000-0005-0000-0000-0000E71B0000}"/>
    <cellStyle name="n_03a - Synthèse BU accès_UAG_report_CA 06-09 (06-09-28)_Enterprise" xfId="9533" xr:uid="{00000000-0005-0000-0000-0000E81B0000}"/>
    <cellStyle name="n_03a - Synthèse BU accès_UAG_report_CA 06-09 (06-09-28)_France financials" xfId="23479" xr:uid="{00000000-0005-0000-0000-0000E91B0000}"/>
    <cellStyle name="n_03a - Synthèse BU accès_UAG_report_CA 06-09 (06-09-28)_France financials_1" xfId="25123" xr:uid="{00000000-0005-0000-0000-0000EA1B0000}"/>
    <cellStyle name="n_03a - Synthèse BU accès_UAG_report_CA 06-09 (06-09-28)_France KPIs" xfId="4693" xr:uid="{00000000-0005-0000-0000-0000EB1B0000}"/>
    <cellStyle name="n_03a - Synthèse BU accès_UAG_report_CA 06-09 (06-09-28)_France KPIs 2" xfId="14109" xr:uid="{00000000-0005-0000-0000-0000EC1B0000}"/>
    <cellStyle name="n_03a - Synthèse BU accès_UAG_report_CA 06-09 (06-09-28)_France KPIs_1" xfId="11934" xr:uid="{00000000-0005-0000-0000-0000ED1B0000}"/>
    <cellStyle name="n_03a - Synthèse BU accès_UAG_report_CA 06-09 (06-09-28)_GetCA Groupe Seg 2012-Q4 Soc" xfId="55272" xr:uid="{00000000-0005-0000-0000-0000EE1B0000}"/>
    <cellStyle name="n_03a - Synthèse BU accès_UAG_report_CA 06-09 (06-09-28)_Group - financial KPIs" xfId="21735" xr:uid="{00000000-0005-0000-0000-0000EF1B0000}"/>
    <cellStyle name="n_03a - Synthèse BU accès_UAG_report_CA 06-09 (06-09-28)_Group - operational KPIs" xfId="3002" xr:uid="{00000000-0005-0000-0000-0000F01B0000}"/>
    <cellStyle name="n_03a - Synthèse BU accès_UAG_report_CA 06-09 (06-09-28)_Group - operational KPIs_1" xfId="10180" xr:uid="{00000000-0005-0000-0000-0000F11B0000}"/>
    <cellStyle name="n_03a - Synthèse BU accès_UAG_report_CA 06-09 (06-09-28)_Group - operational KPIs_1 2" xfId="17879" xr:uid="{00000000-0005-0000-0000-0000F21B0000}"/>
    <cellStyle name="n_03a - Synthèse BU accès_UAG_report_CA 06-09 (06-09-28)_Group - operational KPIs_2" xfId="19996" xr:uid="{00000000-0005-0000-0000-0000F31B0000}"/>
    <cellStyle name="n_03a - Synthèse BU accès_UAG_report_CA 06-09 (06-09-28)_IC&amp;SS" xfId="13747" xr:uid="{00000000-0005-0000-0000-0000F41B0000}"/>
    <cellStyle name="n_03a - Synthèse BU accès_UAG_report_CA 06-09 (06-09-28)_Orange - Market France KPIs" xfId="55271" xr:uid="{00000000-0005-0000-0000-0000F51B0000}"/>
    <cellStyle name="n_03a - Synthèse BU accès_UAG_report_CA 06-09 (06-09-28)_Poland KPIs" xfId="8253" xr:uid="{00000000-0005-0000-0000-0000F61B0000}"/>
    <cellStyle name="n_03a - Synthèse BU accès_UAG_report_CA 06-09 (06-09-28)_ROW" xfId="27356" xr:uid="{00000000-0005-0000-0000-0000F71B0000}"/>
    <cellStyle name="n_03a - Synthèse BU accès_UAG_report_CA 06-09 (06-09-28)_RoW KPIs" xfId="8965" xr:uid="{00000000-0005-0000-0000-0000F81B0000}"/>
    <cellStyle name="n_03a - Synthèse BU accès_UAG_report_CA 06-09 (06-09-28)_ROW_1" xfId="27357" xr:uid="{00000000-0005-0000-0000-0000F91B0000}"/>
    <cellStyle name="n_03a - Synthèse BU accès_UAG_report_CA 06-09 (06-09-28)_ROW_1_Group" xfId="27358" xr:uid="{00000000-0005-0000-0000-0000FA1B0000}"/>
    <cellStyle name="n_03a - Synthèse BU accès_UAG_report_CA 06-09 (06-09-28)_ROW_1_Group_Orange - Market France KPIs" xfId="55275" xr:uid="{00000000-0005-0000-0000-0000FB1B0000}"/>
    <cellStyle name="n_03a - Synthèse BU accès_UAG_report_CA 06-09 (06-09-28)_ROW_1_Orange - Market France KPIs" xfId="55274" xr:uid="{00000000-0005-0000-0000-0000FC1B0000}"/>
    <cellStyle name="n_03a - Synthèse BU accès_UAG_report_CA 06-09 (06-09-28)_ROW_1_ROW ARPU" xfId="27359" xr:uid="{00000000-0005-0000-0000-0000FD1B0000}"/>
    <cellStyle name="n_03a - Synthèse BU accès_UAG_report_CA 06-09 (06-09-28)_ROW_1_ROW ARPU_Orange - Market France KPIs" xfId="55276" xr:uid="{00000000-0005-0000-0000-0000FE1B0000}"/>
    <cellStyle name="n_03a - Synthèse BU accès_UAG_report_CA 06-09 (06-09-28)_ROW_Group" xfId="27360" xr:uid="{00000000-0005-0000-0000-0000FF1B0000}"/>
    <cellStyle name="n_03a - Synthèse BU accès_UAG_report_CA 06-09 (06-09-28)_ROW_Group_Orange - Market France KPIs" xfId="55277" xr:uid="{00000000-0005-0000-0000-0000001C0000}"/>
    <cellStyle name="n_03a - Synthèse BU accès_UAG_report_CA 06-09 (06-09-28)_ROW_Orange - Market France KPIs" xfId="55273" xr:uid="{00000000-0005-0000-0000-0000011C0000}"/>
    <cellStyle name="n_03a - Synthèse BU accès_UAG_report_CA 06-09 (06-09-28)_ROW_ROW ARPU" xfId="27361" xr:uid="{00000000-0005-0000-0000-0000021C0000}"/>
    <cellStyle name="n_03a - Synthèse BU accès_UAG_report_CA 06-09 (06-09-28)_ROW_ROW ARPU_Orange - Market France KPIs" xfId="55278" xr:uid="{00000000-0005-0000-0000-0000031C0000}"/>
    <cellStyle name="n_03a - Synthèse BU accès_UAG_report_CA 06-09 (06-09-28)_Spain ARPU + AUPU" xfId="27362" xr:uid="{00000000-0005-0000-0000-0000041C0000}"/>
    <cellStyle name="n_03a - Synthèse BU accès_UAG_report_CA 06-09 (06-09-28)_Spain ARPU + AUPU_Group" xfId="27363" xr:uid="{00000000-0005-0000-0000-0000051C0000}"/>
    <cellStyle name="n_03a - Synthèse BU accès_UAG_report_CA 06-09 (06-09-28)_Spain ARPU + AUPU_Group_Orange - Market France KPIs" xfId="55280" xr:uid="{00000000-0005-0000-0000-0000061C0000}"/>
    <cellStyle name="n_03a - Synthèse BU accès_UAG_report_CA 06-09 (06-09-28)_Spain ARPU + AUPU_Orange - Market France KPIs" xfId="55279" xr:uid="{00000000-0005-0000-0000-0000071C0000}"/>
    <cellStyle name="n_03a - Synthèse BU accès_UAG_report_CA 06-09 (06-09-28)_Spain ARPU + AUPU_ROW ARPU" xfId="27364" xr:uid="{00000000-0005-0000-0000-0000081C0000}"/>
    <cellStyle name="n_03a - Synthèse BU accès_UAG_report_CA 06-09 (06-09-28)_Spain ARPU + AUPU_ROW ARPU_Orange - Market France KPIs" xfId="55281" xr:uid="{00000000-0005-0000-0000-0000091C0000}"/>
    <cellStyle name="n_03a - Synthèse BU accès_UAG_report_CA 06-09 (06-09-28)_Spain KPIs" xfId="6515" xr:uid="{00000000-0005-0000-0000-00000A1C0000}"/>
    <cellStyle name="n_03a - Synthèse BU accès_UAG_report_CA 06-09 (06-09-28)_Spain KPIs 2" xfId="15881" xr:uid="{00000000-0005-0000-0000-00000B1C0000}"/>
    <cellStyle name="n_03a - Synthèse BU accès_UAG_report_CA 06-09 (06-09-28)_Spain KPIs_1" xfId="51326" xr:uid="{00000000-0005-0000-0000-00000C1C0000}"/>
    <cellStyle name="n_03a - Synthèse BU accès_UAG_report_CA 06-09 (06-09-28)_Telecoms - Operational KPIs" xfId="49639" xr:uid="{00000000-0005-0000-0000-00000D1C0000}"/>
    <cellStyle name="n_03a - Synthèse BU accès_UAG_report_CA 06-10 (06-11-06)" xfId="1835" xr:uid="{00000000-0005-0000-0000-00000E1C0000}"/>
    <cellStyle name="n_03a - Synthèse BU accès_UAG_report_CA 06-10 (06-11-06)_A&amp;ME KPIs" xfId="53104" xr:uid="{00000000-0005-0000-0000-00000F1C0000}"/>
    <cellStyle name="n_03a - Synthèse BU accès_UAG_report_CA 06-10 (06-11-06)_Enterprise" xfId="9534" xr:uid="{00000000-0005-0000-0000-0000101C0000}"/>
    <cellStyle name="n_03a - Synthèse BU accès_UAG_report_CA 06-10 (06-11-06)_France financials" xfId="23480" xr:uid="{00000000-0005-0000-0000-0000111C0000}"/>
    <cellStyle name="n_03a - Synthèse BU accès_UAG_report_CA 06-10 (06-11-06)_France financials_1" xfId="25124" xr:uid="{00000000-0005-0000-0000-0000121C0000}"/>
    <cellStyle name="n_03a - Synthèse BU accès_UAG_report_CA 06-10 (06-11-06)_France KPIs" xfId="4694" xr:uid="{00000000-0005-0000-0000-0000131C0000}"/>
    <cellStyle name="n_03a - Synthèse BU accès_UAG_report_CA 06-10 (06-11-06)_France KPIs 2" xfId="14110" xr:uid="{00000000-0005-0000-0000-0000141C0000}"/>
    <cellStyle name="n_03a - Synthèse BU accès_UAG_report_CA 06-10 (06-11-06)_France KPIs_1" xfId="11935" xr:uid="{00000000-0005-0000-0000-0000151C0000}"/>
    <cellStyle name="n_03a - Synthèse BU accès_UAG_report_CA 06-10 (06-11-06)_GetCA Groupe Seg 2012-Q4 Soc" xfId="55283" xr:uid="{00000000-0005-0000-0000-0000161C0000}"/>
    <cellStyle name="n_03a - Synthèse BU accès_UAG_report_CA 06-10 (06-11-06)_Group - financial KPIs" xfId="21736" xr:uid="{00000000-0005-0000-0000-0000171C0000}"/>
    <cellStyle name="n_03a - Synthèse BU accès_UAG_report_CA 06-10 (06-11-06)_Group - operational KPIs" xfId="3003" xr:uid="{00000000-0005-0000-0000-0000181C0000}"/>
    <cellStyle name="n_03a - Synthèse BU accès_UAG_report_CA 06-10 (06-11-06)_Group - operational KPIs_1" xfId="10181" xr:uid="{00000000-0005-0000-0000-0000191C0000}"/>
    <cellStyle name="n_03a - Synthèse BU accès_UAG_report_CA 06-10 (06-11-06)_Group - operational KPIs_1 2" xfId="17880" xr:uid="{00000000-0005-0000-0000-00001A1C0000}"/>
    <cellStyle name="n_03a - Synthèse BU accès_UAG_report_CA 06-10 (06-11-06)_Group - operational KPIs_2" xfId="19997" xr:uid="{00000000-0005-0000-0000-00001B1C0000}"/>
    <cellStyle name="n_03a - Synthèse BU accès_UAG_report_CA 06-10 (06-11-06)_IC&amp;SS" xfId="19622" xr:uid="{00000000-0005-0000-0000-00001C1C0000}"/>
    <cellStyle name="n_03a - Synthèse BU accès_UAG_report_CA 06-10 (06-11-06)_Orange - Market France KPIs" xfId="55282" xr:uid="{00000000-0005-0000-0000-00001D1C0000}"/>
    <cellStyle name="n_03a - Synthèse BU accès_UAG_report_CA 06-10 (06-11-06)_Poland KPIs" xfId="8254" xr:uid="{00000000-0005-0000-0000-00001E1C0000}"/>
    <cellStyle name="n_03a - Synthèse BU accès_UAG_report_CA 06-10 (06-11-06)_ROW" xfId="27365" xr:uid="{00000000-0005-0000-0000-00001F1C0000}"/>
    <cellStyle name="n_03a - Synthèse BU accès_UAG_report_CA 06-10 (06-11-06)_RoW KPIs" xfId="8966" xr:uid="{00000000-0005-0000-0000-0000201C0000}"/>
    <cellStyle name="n_03a - Synthèse BU accès_UAG_report_CA 06-10 (06-11-06)_ROW_1" xfId="27366" xr:uid="{00000000-0005-0000-0000-0000211C0000}"/>
    <cellStyle name="n_03a - Synthèse BU accès_UAG_report_CA 06-10 (06-11-06)_ROW_1_Group" xfId="27367" xr:uid="{00000000-0005-0000-0000-0000221C0000}"/>
    <cellStyle name="n_03a - Synthèse BU accès_UAG_report_CA 06-10 (06-11-06)_ROW_1_Group_Orange - Market France KPIs" xfId="55286" xr:uid="{00000000-0005-0000-0000-0000231C0000}"/>
    <cellStyle name="n_03a - Synthèse BU accès_UAG_report_CA 06-10 (06-11-06)_ROW_1_Orange - Market France KPIs" xfId="55285" xr:uid="{00000000-0005-0000-0000-0000241C0000}"/>
    <cellStyle name="n_03a - Synthèse BU accès_UAG_report_CA 06-10 (06-11-06)_ROW_1_ROW ARPU" xfId="27368" xr:uid="{00000000-0005-0000-0000-0000251C0000}"/>
    <cellStyle name="n_03a - Synthèse BU accès_UAG_report_CA 06-10 (06-11-06)_ROW_1_ROW ARPU_Orange - Market France KPIs" xfId="55287" xr:uid="{00000000-0005-0000-0000-0000261C0000}"/>
    <cellStyle name="n_03a - Synthèse BU accès_UAG_report_CA 06-10 (06-11-06)_ROW_Group" xfId="27369" xr:uid="{00000000-0005-0000-0000-0000271C0000}"/>
    <cellStyle name="n_03a - Synthèse BU accès_UAG_report_CA 06-10 (06-11-06)_ROW_Group_Orange - Market France KPIs" xfId="55288" xr:uid="{00000000-0005-0000-0000-0000281C0000}"/>
    <cellStyle name="n_03a - Synthèse BU accès_UAG_report_CA 06-10 (06-11-06)_ROW_Orange - Market France KPIs" xfId="55284" xr:uid="{00000000-0005-0000-0000-0000291C0000}"/>
    <cellStyle name="n_03a - Synthèse BU accès_UAG_report_CA 06-10 (06-11-06)_ROW_ROW ARPU" xfId="27370" xr:uid="{00000000-0005-0000-0000-00002A1C0000}"/>
    <cellStyle name="n_03a - Synthèse BU accès_UAG_report_CA 06-10 (06-11-06)_ROW_ROW ARPU_Orange - Market France KPIs" xfId="55289" xr:uid="{00000000-0005-0000-0000-00002B1C0000}"/>
    <cellStyle name="n_03a - Synthèse BU accès_UAG_report_CA 06-10 (06-11-06)_Spain ARPU + AUPU" xfId="27371" xr:uid="{00000000-0005-0000-0000-00002C1C0000}"/>
    <cellStyle name="n_03a - Synthèse BU accès_UAG_report_CA 06-10 (06-11-06)_Spain ARPU + AUPU_Group" xfId="27372" xr:uid="{00000000-0005-0000-0000-00002D1C0000}"/>
    <cellStyle name="n_03a - Synthèse BU accès_UAG_report_CA 06-10 (06-11-06)_Spain ARPU + AUPU_Group_Orange - Market France KPIs" xfId="55291" xr:uid="{00000000-0005-0000-0000-00002E1C0000}"/>
    <cellStyle name="n_03a - Synthèse BU accès_UAG_report_CA 06-10 (06-11-06)_Spain ARPU + AUPU_Orange - Market France KPIs" xfId="55290" xr:uid="{00000000-0005-0000-0000-00002F1C0000}"/>
    <cellStyle name="n_03a - Synthèse BU accès_UAG_report_CA 06-10 (06-11-06)_Spain ARPU + AUPU_ROW ARPU" xfId="27373" xr:uid="{00000000-0005-0000-0000-0000301C0000}"/>
    <cellStyle name="n_03a - Synthèse BU accès_UAG_report_CA 06-10 (06-11-06)_Spain ARPU + AUPU_ROW ARPU_Orange - Market France KPIs" xfId="55292" xr:uid="{00000000-0005-0000-0000-0000311C0000}"/>
    <cellStyle name="n_03a - Synthèse BU accès_UAG_report_CA 06-10 (06-11-06)_Spain KPIs" xfId="6516" xr:uid="{00000000-0005-0000-0000-0000321C0000}"/>
    <cellStyle name="n_03a - Synthèse BU accès_UAG_report_CA 06-10 (06-11-06)_Spain KPIs 2" xfId="15882" xr:uid="{00000000-0005-0000-0000-0000331C0000}"/>
    <cellStyle name="n_03a - Synthèse BU accès_UAG_report_CA 06-10 (06-11-06)_Spain KPIs_1" xfId="51327" xr:uid="{00000000-0005-0000-0000-0000341C0000}"/>
    <cellStyle name="n_03a - Synthèse BU accès_UAG_report_CA 06-10 (06-11-06)_Telecoms - Operational KPIs" xfId="49640" xr:uid="{00000000-0005-0000-0000-0000351C0000}"/>
    <cellStyle name="n_03a - Synthèse BU accès_V&amp;M trajectoires V1 (06-08-11)" xfId="1836" xr:uid="{00000000-0005-0000-0000-0000361C0000}"/>
    <cellStyle name="n_03a - Synthèse BU accès_V&amp;M trajectoires V1 (06-08-11)_A&amp;ME KPIs" xfId="53105" xr:uid="{00000000-0005-0000-0000-0000371C0000}"/>
    <cellStyle name="n_03a - Synthèse BU accès_V&amp;M trajectoires V1 (06-08-11)_Enterprise" xfId="9535" xr:uid="{00000000-0005-0000-0000-0000381C0000}"/>
    <cellStyle name="n_03a - Synthèse BU accès_V&amp;M trajectoires V1 (06-08-11)_France financials" xfId="23481" xr:uid="{00000000-0005-0000-0000-0000391C0000}"/>
    <cellStyle name="n_03a - Synthèse BU accès_V&amp;M trajectoires V1 (06-08-11)_France financials_1" xfId="25125" xr:uid="{00000000-0005-0000-0000-00003A1C0000}"/>
    <cellStyle name="n_03a - Synthèse BU accès_V&amp;M trajectoires V1 (06-08-11)_France KPIs" xfId="4695" xr:uid="{00000000-0005-0000-0000-00003B1C0000}"/>
    <cellStyle name="n_03a - Synthèse BU accès_V&amp;M trajectoires V1 (06-08-11)_France KPIs 2" xfId="14111" xr:uid="{00000000-0005-0000-0000-00003C1C0000}"/>
    <cellStyle name="n_03a - Synthèse BU accès_V&amp;M trajectoires V1 (06-08-11)_France KPIs_1" xfId="11936" xr:uid="{00000000-0005-0000-0000-00003D1C0000}"/>
    <cellStyle name="n_03a - Synthèse BU accès_V&amp;M trajectoires V1 (06-08-11)_GetCA Groupe Seg 2012-Q4 Soc" xfId="55294" xr:uid="{00000000-0005-0000-0000-00003E1C0000}"/>
    <cellStyle name="n_03a - Synthèse BU accès_V&amp;M trajectoires V1 (06-08-11)_Group - financial KPIs" xfId="21737" xr:uid="{00000000-0005-0000-0000-00003F1C0000}"/>
    <cellStyle name="n_03a - Synthèse BU accès_V&amp;M trajectoires V1 (06-08-11)_Group - operational KPIs" xfId="3004" xr:uid="{00000000-0005-0000-0000-0000401C0000}"/>
    <cellStyle name="n_03a - Synthèse BU accès_V&amp;M trajectoires V1 (06-08-11)_Group - operational KPIs_1" xfId="10182" xr:uid="{00000000-0005-0000-0000-0000411C0000}"/>
    <cellStyle name="n_03a - Synthèse BU accès_V&amp;M trajectoires V1 (06-08-11)_Group - operational KPIs_1 2" xfId="17881" xr:uid="{00000000-0005-0000-0000-0000421C0000}"/>
    <cellStyle name="n_03a - Synthèse BU accès_V&amp;M trajectoires V1 (06-08-11)_Group - operational KPIs_2" xfId="19998" xr:uid="{00000000-0005-0000-0000-0000431C0000}"/>
    <cellStyle name="n_03a - Synthèse BU accès_V&amp;M trajectoires V1 (06-08-11)_IC&amp;SS" xfId="19822" xr:uid="{00000000-0005-0000-0000-0000441C0000}"/>
    <cellStyle name="n_03a - Synthèse BU accès_V&amp;M trajectoires V1 (06-08-11)_Orange - Market France KPIs" xfId="55293" xr:uid="{00000000-0005-0000-0000-0000451C0000}"/>
    <cellStyle name="n_03a - Synthèse BU accès_V&amp;M trajectoires V1 (06-08-11)_Poland KPIs" xfId="8255" xr:uid="{00000000-0005-0000-0000-0000461C0000}"/>
    <cellStyle name="n_03a - Synthèse BU accès_V&amp;M trajectoires V1 (06-08-11)_ROW" xfId="27374" xr:uid="{00000000-0005-0000-0000-0000471C0000}"/>
    <cellStyle name="n_03a - Synthèse BU accès_V&amp;M trajectoires V1 (06-08-11)_RoW KPIs" xfId="8967" xr:uid="{00000000-0005-0000-0000-0000481C0000}"/>
    <cellStyle name="n_03a - Synthèse BU accès_V&amp;M trajectoires V1 (06-08-11)_ROW_1" xfId="27375" xr:uid="{00000000-0005-0000-0000-0000491C0000}"/>
    <cellStyle name="n_03a - Synthèse BU accès_V&amp;M trajectoires V1 (06-08-11)_ROW_1_Group" xfId="27376" xr:uid="{00000000-0005-0000-0000-00004A1C0000}"/>
    <cellStyle name="n_03a - Synthèse BU accès_V&amp;M trajectoires V1 (06-08-11)_ROW_1_Group_Orange - Market France KPIs" xfId="55297" xr:uid="{00000000-0005-0000-0000-00004B1C0000}"/>
    <cellStyle name="n_03a - Synthèse BU accès_V&amp;M trajectoires V1 (06-08-11)_ROW_1_Orange - Market France KPIs" xfId="55296" xr:uid="{00000000-0005-0000-0000-00004C1C0000}"/>
    <cellStyle name="n_03a - Synthèse BU accès_V&amp;M trajectoires V1 (06-08-11)_ROW_1_ROW ARPU" xfId="27377" xr:uid="{00000000-0005-0000-0000-00004D1C0000}"/>
    <cellStyle name="n_03a - Synthèse BU accès_V&amp;M trajectoires V1 (06-08-11)_ROW_1_ROW ARPU_Orange - Market France KPIs" xfId="55298" xr:uid="{00000000-0005-0000-0000-00004E1C0000}"/>
    <cellStyle name="n_03a - Synthèse BU accès_V&amp;M trajectoires V1 (06-08-11)_ROW_Group" xfId="27378" xr:uid="{00000000-0005-0000-0000-00004F1C0000}"/>
    <cellStyle name="n_03a - Synthèse BU accès_V&amp;M trajectoires V1 (06-08-11)_ROW_Group_Orange - Market France KPIs" xfId="55299" xr:uid="{00000000-0005-0000-0000-0000501C0000}"/>
    <cellStyle name="n_03a - Synthèse BU accès_V&amp;M trajectoires V1 (06-08-11)_ROW_Orange - Market France KPIs" xfId="55295" xr:uid="{00000000-0005-0000-0000-0000511C0000}"/>
    <cellStyle name="n_03a - Synthèse BU accès_V&amp;M trajectoires V1 (06-08-11)_ROW_ROW ARPU" xfId="27379" xr:uid="{00000000-0005-0000-0000-0000521C0000}"/>
    <cellStyle name="n_03a - Synthèse BU accès_V&amp;M trajectoires V1 (06-08-11)_ROW_ROW ARPU_Orange - Market France KPIs" xfId="55300" xr:uid="{00000000-0005-0000-0000-0000531C0000}"/>
    <cellStyle name="n_03a - Synthèse BU accès_V&amp;M trajectoires V1 (06-08-11)_Spain ARPU + AUPU" xfId="27380" xr:uid="{00000000-0005-0000-0000-0000541C0000}"/>
    <cellStyle name="n_03a - Synthèse BU accès_V&amp;M trajectoires V1 (06-08-11)_Spain ARPU + AUPU_Group" xfId="27381" xr:uid="{00000000-0005-0000-0000-0000551C0000}"/>
    <cellStyle name="n_03a - Synthèse BU accès_V&amp;M trajectoires V1 (06-08-11)_Spain ARPU + AUPU_Group_Orange - Market France KPIs" xfId="55302" xr:uid="{00000000-0005-0000-0000-0000561C0000}"/>
    <cellStyle name="n_03a - Synthèse BU accès_V&amp;M trajectoires V1 (06-08-11)_Spain ARPU + AUPU_Orange - Market France KPIs" xfId="55301" xr:uid="{00000000-0005-0000-0000-0000571C0000}"/>
    <cellStyle name="n_03a - Synthèse BU accès_V&amp;M trajectoires V1 (06-08-11)_Spain ARPU + AUPU_ROW ARPU" xfId="27382" xr:uid="{00000000-0005-0000-0000-0000581C0000}"/>
    <cellStyle name="n_03a - Synthèse BU accès_V&amp;M trajectoires V1 (06-08-11)_Spain ARPU + AUPU_ROW ARPU_Orange - Market France KPIs" xfId="55303" xr:uid="{00000000-0005-0000-0000-0000591C0000}"/>
    <cellStyle name="n_03a - Synthèse BU accès_V&amp;M trajectoires V1 (06-08-11)_Spain KPIs" xfId="6517" xr:uid="{00000000-0005-0000-0000-00005A1C0000}"/>
    <cellStyle name="n_03a - Synthèse BU accès_V&amp;M trajectoires V1 (06-08-11)_Spain KPIs 2" xfId="15883" xr:uid="{00000000-0005-0000-0000-00005B1C0000}"/>
    <cellStyle name="n_03a - Synthèse BU accès_V&amp;M trajectoires V1 (06-08-11)_Spain KPIs_1" xfId="51328" xr:uid="{00000000-0005-0000-0000-00005C1C0000}"/>
    <cellStyle name="n_03a - Synthèse BU accès_V&amp;M trajectoires V1 (06-08-11)_Telecoms - Operational KPIs" xfId="49641" xr:uid="{00000000-0005-0000-0000-00005D1C0000}"/>
    <cellStyle name="n_04a - Détail BU accès" xfId="1837" xr:uid="{00000000-0005-0000-0000-00005E1C0000}"/>
    <cellStyle name="n_04a - Détail BU accès_01 Synthèse DM pour modèle" xfId="1838" xr:uid="{00000000-0005-0000-0000-00005F1C0000}"/>
    <cellStyle name="n_04a - Détail BU accès_01 Synthèse DM pour modèle_France financials" xfId="23483" xr:uid="{00000000-0005-0000-0000-0000601C0000}"/>
    <cellStyle name="n_04a - Détail BU accès_01 Synthèse DM pour modèle_France KPIs" xfId="4697" xr:uid="{00000000-0005-0000-0000-0000611C0000}"/>
    <cellStyle name="n_04a - Détail BU accès_01 Synthèse DM pour modèle_France KPIs 2" xfId="14113" xr:uid="{00000000-0005-0000-0000-0000621C0000}"/>
    <cellStyle name="n_04a - Détail BU accès_01 Synthèse DM pour modèle_France KPIs_1" xfId="11938" xr:uid="{00000000-0005-0000-0000-0000631C0000}"/>
    <cellStyle name="n_04a - Détail BU accès_01 Synthèse DM pour modèle_Group - financial KPIs" xfId="21739" xr:uid="{00000000-0005-0000-0000-0000641C0000}"/>
    <cellStyle name="n_04a - Détail BU accès_01 Synthèse DM pour modèle_Group - operational KPIs" xfId="10184" xr:uid="{00000000-0005-0000-0000-0000651C0000}"/>
    <cellStyle name="n_04a - Détail BU accès_01 Synthèse DM pour modèle_Group - operational KPIs 2" xfId="17883" xr:uid="{00000000-0005-0000-0000-0000661C0000}"/>
    <cellStyle name="n_04a - Détail BU accès_01 Synthèse DM pour modèle_Group - operational KPIs_1" xfId="20000" xr:uid="{00000000-0005-0000-0000-0000671C0000}"/>
    <cellStyle name="n_04a - Détail BU accès_01 Synthèse DM pour modèle_Orange - Market France KPIs" xfId="55305" xr:uid="{00000000-0005-0000-0000-0000681C0000}"/>
    <cellStyle name="n_04a - Détail BU accès_01 Synthèse DM pour modèle_ROW" xfId="27383" xr:uid="{00000000-0005-0000-0000-0000691C0000}"/>
    <cellStyle name="n_04a - Détail BU accès_01 Synthèse DM pour modèle_ROW_1" xfId="27384" xr:uid="{00000000-0005-0000-0000-00006A1C0000}"/>
    <cellStyle name="n_04a - Détail BU accès_01 Synthèse DM pour modèle_ROW_1_Group" xfId="27385" xr:uid="{00000000-0005-0000-0000-00006B1C0000}"/>
    <cellStyle name="n_04a - Détail BU accès_01 Synthèse DM pour modèle_ROW_1_Group_Orange - Market France KPIs" xfId="55308" xr:uid="{00000000-0005-0000-0000-00006C1C0000}"/>
    <cellStyle name="n_04a - Détail BU accès_01 Synthèse DM pour modèle_ROW_1_Orange - Market France KPIs" xfId="55307" xr:uid="{00000000-0005-0000-0000-00006D1C0000}"/>
    <cellStyle name="n_04a - Détail BU accès_01 Synthèse DM pour modèle_ROW_1_ROW ARPU" xfId="27386" xr:uid="{00000000-0005-0000-0000-00006E1C0000}"/>
    <cellStyle name="n_04a - Détail BU accès_01 Synthèse DM pour modèle_ROW_1_ROW ARPU_Orange - Market France KPIs" xfId="55309" xr:uid="{00000000-0005-0000-0000-00006F1C0000}"/>
    <cellStyle name="n_04a - Détail BU accès_01 Synthèse DM pour modèle_ROW_Group" xfId="27387" xr:uid="{00000000-0005-0000-0000-0000701C0000}"/>
    <cellStyle name="n_04a - Détail BU accès_01 Synthèse DM pour modèle_ROW_Group_Orange - Market France KPIs" xfId="55310" xr:uid="{00000000-0005-0000-0000-0000711C0000}"/>
    <cellStyle name="n_04a - Détail BU accès_01 Synthèse DM pour modèle_ROW_Orange - Market France KPIs" xfId="55306" xr:uid="{00000000-0005-0000-0000-0000721C0000}"/>
    <cellStyle name="n_04a - Détail BU accès_01 Synthèse DM pour modèle_ROW_ROW ARPU" xfId="27388" xr:uid="{00000000-0005-0000-0000-0000731C0000}"/>
    <cellStyle name="n_04a - Détail BU accès_01 Synthèse DM pour modèle_ROW_ROW ARPU_Orange - Market France KPIs" xfId="55311" xr:uid="{00000000-0005-0000-0000-0000741C0000}"/>
    <cellStyle name="n_04a - Détail BU accès_01 Synthèse DM pour modèle_Spain ARPU + AUPU" xfId="27389" xr:uid="{00000000-0005-0000-0000-0000751C0000}"/>
    <cellStyle name="n_04a - Détail BU accès_01 Synthèse DM pour modèle_Spain ARPU + AUPU_Group" xfId="27390" xr:uid="{00000000-0005-0000-0000-0000761C0000}"/>
    <cellStyle name="n_04a - Détail BU accès_01 Synthèse DM pour modèle_Spain ARPU + AUPU_Group_Orange - Market France KPIs" xfId="55313" xr:uid="{00000000-0005-0000-0000-0000771C0000}"/>
    <cellStyle name="n_04a - Détail BU accès_01 Synthèse DM pour modèle_Spain ARPU + AUPU_Orange - Market France KPIs" xfId="55312" xr:uid="{00000000-0005-0000-0000-0000781C0000}"/>
    <cellStyle name="n_04a - Détail BU accès_01 Synthèse DM pour modèle_Spain ARPU + AUPU_ROW ARPU" xfId="27391" xr:uid="{00000000-0005-0000-0000-0000791C0000}"/>
    <cellStyle name="n_04a - Détail BU accès_01 Synthèse DM pour modèle_Spain ARPU + AUPU_ROW ARPU_Orange - Market France KPIs" xfId="55314" xr:uid="{00000000-0005-0000-0000-00007A1C0000}"/>
    <cellStyle name="n_04a - Détail BU accès_01 Synthèse DM pour modèle_Spain KPIs" xfId="6519" xr:uid="{00000000-0005-0000-0000-00007B1C0000}"/>
    <cellStyle name="n_04a - Détail BU accès_01 Synthèse DM pour modèle_Spain KPIs 2" xfId="15885" xr:uid="{00000000-0005-0000-0000-00007C1C0000}"/>
    <cellStyle name="n_04a - Détail BU accès_0703 Préflashde L23 Analyse CA trafic 07-03 (07-04-03)" xfId="1839" xr:uid="{00000000-0005-0000-0000-00007D1C0000}"/>
    <cellStyle name="n_04a - Détail BU accès_0703 Préflashde L23 Analyse CA trafic 07-03 (07-04-03)_A&amp;ME KPIs" xfId="53107" xr:uid="{00000000-0005-0000-0000-00007E1C0000}"/>
    <cellStyle name="n_04a - Détail BU accès_0703 Préflashde L23 Analyse CA trafic 07-03 (07-04-03)_Enterprise" xfId="9537" xr:uid="{00000000-0005-0000-0000-00007F1C0000}"/>
    <cellStyle name="n_04a - Détail BU accès_0703 Préflashde L23 Analyse CA trafic 07-03 (07-04-03)_France financials" xfId="23484" xr:uid="{00000000-0005-0000-0000-0000801C0000}"/>
    <cellStyle name="n_04a - Détail BU accès_0703 Préflashde L23 Analyse CA trafic 07-03 (07-04-03)_France financials_1" xfId="25127" xr:uid="{00000000-0005-0000-0000-0000811C0000}"/>
    <cellStyle name="n_04a - Détail BU accès_0703 Préflashde L23 Analyse CA trafic 07-03 (07-04-03)_France KPIs" xfId="4698" xr:uid="{00000000-0005-0000-0000-0000821C0000}"/>
    <cellStyle name="n_04a - Détail BU accès_0703 Préflashde L23 Analyse CA trafic 07-03 (07-04-03)_France KPIs 2" xfId="14114" xr:uid="{00000000-0005-0000-0000-0000831C0000}"/>
    <cellStyle name="n_04a - Détail BU accès_0703 Préflashde L23 Analyse CA trafic 07-03 (07-04-03)_France KPIs_1" xfId="11939" xr:uid="{00000000-0005-0000-0000-0000841C0000}"/>
    <cellStyle name="n_04a - Détail BU accès_0703 Préflashde L23 Analyse CA trafic 07-03 (07-04-03)_GetCA Groupe Seg 2012-Q4 Soc" xfId="55316" xr:uid="{00000000-0005-0000-0000-0000851C0000}"/>
    <cellStyle name="n_04a - Détail BU accès_0703 Préflashde L23 Analyse CA trafic 07-03 (07-04-03)_Group - financial KPIs" xfId="21740" xr:uid="{00000000-0005-0000-0000-0000861C0000}"/>
    <cellStyle name="n_04a - Détail BU accès_0703 Préflashde L23 Analyse CA trafic 07-03 (07-04-03)_Group - operational KPIs" xfId="3006" xr:uid="{00000000-0005-0000-0000-0000871C0000}"/>
    <cellStyle name="n_04a - Détail BU accès_0703 Préflashde L23 Analyse CA trafic 07-03 (07-04-03)_Group - operational KPIs_1" xfId="10185" xr:uid="{00000000-0005-0000-0000-0000881C0000}"/>
    <cellStyle name="n_04a - Détail BU accès_0703 Préflashde L23 Analyse CA trafic 07-03 (07-04-03)_Group - operational KPIs_1 2" xfId="17884" xr:uid="{00000000-0005-0000-0000-0000891C0000}"/>
    <cellStyle name="n_04a - Détail BU accès_0703 Préflashde L23 Analyse CA trafic 07-03 (07-04-03)_Group - operational KPIs_2" xfId="20001" xr:uid="{00000000-0005-0000-0000-00008A1C0000}"/>
    <cellStyle name="n_04a - Détail BU accès_0703 Préflashde L23 Analyse CA trafic 07-03 (07-04-03)_IC&amp;SS" xfId="13749" xr:uid="{00000000-0005-0000-0000-00008B1C0000}"/>
    <cellStyle name="n_04a - Détail BU accès_0703 Préflashde L23 Analyse CA trafic 07-03 (07-04-03)_Orange - Market France KPIs" xfId="55315" xr:uid="{00000000-0005-0000-0000-00008C1C0000}"/>
    <cellStyle name="n_04a - Détail BU accès_0703 Préflashde L23 Analyse CA trafic 07-03 (07-04-03)_Poland KPIs" xfId="8257" xr:uid="{00000000-0005-0000-0000-00008D1C0000}"/>
    <cellStyle name="n_04a - Détail BU accès_0703 Préflashde L23 Analyse CA trafic 07-03 (07-04-03)_ROW" xfId="27392" xr:uid="{00000000-0005-0000-0000-00008E1C0000}"/>
    <cellStyle name="n_04a - Détail BU accès_0703 Préflashde L23 Analyse CA trafic 07-03 (07-04-03)_RoW KPIs" xfId="8969" xr:uid="{00000000-0005-0000-0000-00008F1C0000}"/>
    <cellStyle name="n_04a - Détail BU accès_0703 Préflashde L23 Analyse CA trafic 07-03 (07-04-03)_ROW_1" xfId="27393" xr:uid="{00000000-0005-0000-0000-0000901C0000}"/>
    <cellStyle name="n_04a - Détail BU accès_0703 Préflashde L23 Analyse CA trafic 07-03 (07-04-03)_ROW_1_Group" xfId="27394" xr:uid="{00000000-0005-0000-0000-0000911C0000}"/>
    <cellStyle name="n_04a - Détail BU accès_0703 Préflashde L23 Analyse CA trafic 07-03 (07-04-03)_ROW_1_Group_Orange - Market France KPIs" xfId="55319" xr:uid="{00000000-0005-0000-0000-0000921C0000}"/>
    <cellStyle name="n_04a - Détail BU accès_0703 Préflashde L23 Analyse CA trafic 07-03 (07-04-03)_ROW_1_Orange - Market France KPIs" xfId="55318" xr:uid="{00000000-0005-0000-0000-0000931C0000}"/>
    <cellStyle name="n_04a - Détail BU accès_0703 Préflashde L23 Analyse CA trafic 07-03 (07-04-03)_ROW_1_ROW ARPU" xfId="27395" xr:uid="{00000000-0005-0000-0000-0000941C0000}"/>
    <cellStyle name="n_04a - Détail BU accès_0703 Préflashde L23 Analyse CA trafic 07-03 (07-04-03)_ROW_1_ROW ARPU_Orange - Market France KPIs" xfId="55320" xr:uid="{00000000-0005-0000-0000-0000951C0000}"/>
    <cellStyle name="n_04a - Détail BU accès_0703 Préflashde L23 Analyse CA trafic 07-03 (07-04-03)_ROW_Group" xfId="27396" xr:uid="{00000000-0005-0000-0000-0000961C0000}"/>
    <cellStyle name="n_04a - Détail BU accès_0703 Préflashde L23 Analyse CA trafic 07-03 (07-04-03)_ROW_Group_Orange - Market France KPIs" xfId="55321" xr:uid="{00000000-0005-0000-0000-0000971C0000}"/>
    <cellStyle name="n_04a - Détail BU accès_0703 Préflashde L23 Analyse CA trafic 07-03 (07-04-03)_ROW_Orange - Market France KPIs" xfId="55317" xr:uid="{00000000-0005-0000-0000-0000981C0000}"/>
    <cellStyle name="n_04a - Détail BU accès_0703 Préflashde L23 Analyse CA trafic 07-03 (07-04-03)_ROW_ROW ARPU" xfId="27397" xr:uid="{00000000-0005-0000-0000-0000991C0000}"/>
    <cellStyle name="n_04a - Détail BU accès_0703 Préflashde L23 Analyse CA trafic 07-03 (07-04-03)_ROW_ROW ARPU_Orange - Market France KPIs" xfId="55322" xr:uid="{00000000-0005-0000-0000-00009A1C0000}"/>
    <cellStyle name="n_04a - Détail BU accès_0703 Préflashde L23 Analyse CA trafic 07-03 (07-04-03)_Spain ARPU + AUPU" xfId="27398" xr:uid="{00000000-0005-0000-0000-00009B1C0000}"/>
    <cellStyle name="n_04a - Détail BU accès_0703 Préflashde L23 Analyse CA trafic 07-03 (07-04-03)_Spain ARPU + AUPU_Group" xfId="27399" xr:uid="{00000000-0005-0000-0000-00009C1C0000}"/>
    <cellStyle name="n_04a - Détail BU accès_0703 Préflashde L23 Analyse CA trafic 07-03 (07-04-03)_Spain ARPU + AUPU_Group_Orange - Market France KPIs" xfId="55324" xr:uid="{00000000-0005-0000-0000-00009D1C0000}"/>
    <cellStyle name="n_04a - Détail BU accès_0703 Préflashde L23 Analyse CA trafic 07-03 (07-04-03)_Spain ARPU + AUPU_Orange - Market France KPIs" xfId="55323" xr:uid="{00000000-0005-0000-0000-00009E1C0000}"/>
    <cellStyle name="n_04a - Détail BU accès_0703 Préflashde L23 Analyse CA trafic 07-03 (07-04-03)_Spain ARPU + AUPU_ROW ARPU" xfId="27400" xr:uid="{00000000-0005-0000-0000-00009F1C0000}"/>
    <cellStyle name="n_04a - Détail BU accès_0703 Préflashde L23 Analyse CA trafic 07-03 (07-04-03)_Spain ARPU + AUPU_ROW ARPU_Orange - Market France KPIs" xfId="55325" xr:uid="{00000000-0005-0000-0000-0000A01C0000}"/>
    <cellStyle name="n_04a - Détail BU accès_0703 Préflashde L23 Analyse CA trafic 07-03 (07-04-03)_Spain KPIs" xfId="6520" xr:uid="{00000000-0005-0000-0000-0000A11C0000}"/>
    <cellStyle name="n_04a - Détail BU accès_0703 Préflashde L23 Analyse CA trafic 07-03 (07-04-03)_Spain KPIs 2" xfId="15886" xr:uid="{00000000-0005-0000-0000-0000A21C0000}"/>
    <cellStyle name="n_04a - Détail BU accès_0703 Préflashde L23 Analyse CA trafic 07-03 (07-04-03)_Spain KPIs_1" xfId="51330" xr:uid="{00000000-0005-0000-0000-0000A31C0000}"/>
    <cellStyle name="n_04a - Détail BU accès_0703 Préflashde L23 Analyse CA trafic 07-03 (07-04-03)_Telecoms - Operational KPIs" xfId="49643" xr:uid="{00000000-0005-0000-0000-0000A41C0000}"/>
    <cellStyle name="n_04a - Détail BU accès_A&amp;ME KPIs" xfId="53106" xr:uid="{00000000-0005-0000-0000-0000A51C0000}"/>
    <cellStyle name="n_04a - Détail BU accès_Base Forfaits 06-07" xfId="1840" xr:uid="{00000000-0005-0000-0000-0000A61C0000}"/>
    <cellStyle name="n_04a - Détail BU accès_Base Forfaits 06-07_A&amp;ME KPIs" xfId="53108" xr:uid="{00000000-0005-0000-0000-0000A71C0000}"/>
    <cellStyle name="n_04a - Détail BU accès_Base Forfaits 06-07_Enterprise" xfId="9538" xr:uid="{00000000-0005-0000-0000-0000A81C0000}"/>
    <cellStyle name="n_04a - Détail BU accès_Base Forfaits 06-07_France financials" xfId="23485" xr:uid="{00000000-0005-0000-0000-0000A91C0000}"/>
    <cellStyle name="n_04a - Détail BU accès_Base Forfaits 06-07_France financials_1" xfId="25128" xr:uid="{00000000-0005-0000-0000-0000AA1C0000}"/>
    <cellStyle name="n_04a - Détail BU accès_Base Forfaits 06-07_France KPIs" xfId="4699" xr:uid="{00000000-0005-0000-0000-0000AB1C0000}"/>
    <cellStyle name="n_04a - Détail BU accès_Base Forfaits 06-07_France KPIs 2" xfId="14115" xr:uid="{00000000-0005-0000-0000-0000AC1C0000}"/>
    <cellStyle name="n_04a - Détail BU accès_Base Forfaits 06-07_France KPIs_1" xfId="11940" xr:uid="{00000000-0005-0000-0000-0000AD1C0000}"/>
    <cellStyle name="n_04a - Détail BU accès_Base Forfaits 06-07_GetCA Groupe Seg 2012-Q4 Soc" xfId="55327" xr:uid="{00000000-0005-0000-0000-0000AE1C0000}"/>
    <cellStyle name="n_04a - Détail BU accès_Base Forfaits 06-07_Group - financial KPIs" xfId="21741" xr:uid="{00000000-0005-0000-0000-0000AF1C0000}"/>
    <cellStyle name="n_04a - Détail BU accès_Base Forfaits 06-07_Group - operational KPIs" xfId="3007" xr:uid="{00000000-0005-0000-0000-0000B01C0000}"/>
    <cellStyle name="n_04a - Détail BU accès_Base Forfaits 06-07_Group - operational KPIs_1" xfId="10186" xr:uid="{00000000-0005-0000-0000-0000B11C0000}"/>
    <cellStyle name="n_04a - Détail BU accès_Base Forfaits 06-07_Group - operational KPIs_1 2" xfId="17885" xr:uid="{00000000-0005-0000-0000-0000B21C0000}"/>
    <cellStyle name="n_04a - Détail BU accès_Base Forfaits 06-07_Group - operational KPIs_2" xfId="20002" xr:uid="{00000000-0005-0000-0000-0000B31C0000}"/>
    <cellStyle name="n_04a - Détail BU accès_Base Forfaits 06-07_IC&amp;SS" xfId="19814" xr:uid="{00000000-0005-0000-0000-0000B41C0000}"/>
    <cellStyle name="n_04a - Détail BU accès_Base Forfaits 06-07_Orange - Market France KPIs" xfId="55326" xr:uid="{00000000-0005-0000-0000-0000B51C0000}"/>
    <cellStyle name="n_04a - Détail BU accès_Base Forfaits 06-07_Poland KPIs" xfId="8258" xr:uid="{00000000-0005-0000-0000-0000B61C0000}"/>
    <cellStyle name="n_04a - Détail BU accès_Base Forfaits 06-07_ROW" xfId="27401" xr:uid="{00000000-0005-0000-0000-0000B71C0000}"/>
    <cellStyle name="n_04a - Détail BU accès_Base Forfaits 06-07_RoW KPIs" xfId="8970" xr:uid="{00000000-0005-0000-0000-0000B81C0000}"/>
    <cellStyle name="n_04a - Détail BU accès_Base Forfaits 06-07_ROW_1" xfId="27402" xr:uid="{00000000-0005-0000-0000-0000B91C0000}"/>
    <cellStyle name="n_04a - Détail BU accès_Base Forfaits 06-07_ROW_1_Group" xfId="27403" xr:uid="{00000000-0005-0000-0000-0000BA1C0000}"/>
    <cellStyle name="n_04a - Détail BU accès_Base Forfaits 06-07_ROW_1_Group_Orange - Market France KPIs" xfId="55330" xr:uid="{00000000-0005-0000-0000-0000BB1C0000}"/>
    <cellStyle name="n_04a - Détail BU accès_Base Forfaits 06-07_ROW_1_Orange - Market France KPIs" xfId="55329" xr:uid="{00000000-0005-0000-0000-0000BC1C0000}"/>
    <cellStyle name="n_04a - Détail BU accès_Base Forfaits 06-07_ROW_1_ROW ARPU" xfId="27404" xr:uid="{00000000-0005-0000-0000-0000BD1C0000}"/>
    <cellStyle name="n_04a - Détail BU accès_Base Forfaits 06-07_ROW_1_ROW ARPU_Orange - Market France KPIs" xfId="55331" xr:uid="{00000000-0005-0000-0000-0000BE1C0000}"/>
    <cellStyle name="n_04a - Détail BU accès_Base Forfaits 06-07_ROW_Group" xfId="27405" xr:uid="{00000000-0005-0000-0000-0000BF1C0000}"/>
    <cellStyle name="n_04a - Détail BU accès_Base Forfaits 06-07_ROW_Group_Orange - Market France KPIs" xfId="55332" xr:uid="{00000000-0005-0000-0000-0000C01C0000}"/>
    <cellStyle name="n_04a - Détail BU accès_Base Forfaits 06-07_ROW_Orange - Market France KPIs" xfId="55328" xr:uid="{00000000-0005-0000-0000-0000C11C0000}"/>
    <cellStyle name="n_04a - Détail BU accès_Base Forfaits 06-07_ROW_ROW ARPU" xfId="27406" xr:uid="{00000000-0005-0000-0000-0000C21C0000}"/>
    <cellStyle name="n_04a - Détail BU accès_Base Forfaits 06-07_ROW_ROW ARPU_Orange - Market France KPIs" xfId="55333" xr:uid="{00000000-0005-0000-0000-0000C31C0000}"/>
    <cellStyle name="n_04a - Détail BU accès_Base Forfaits 06-07_Spain ARPU + AUPU" xfId="27407" xr:uid="{00000000-0005-0000-0000-0000C41C0000}"/>
    <cellStyle name="n_04a - Détail BU accès_Base Forfaits 06-07_Spain ARPU + AUPU_Group" xfId="27408" xr:uid="{00000000-0005-0000-0000-0000C51C0000}"/>
    <cellStyle name="n_04a - Détail BU accès_Base Forfaits 06-07_Spain ARPU + AUPU_Group_Orange - Market France KPIs" xfId="55335" xr:uid="{00000000-0005-0000-0000-0000C61C0000}"/>
    <cellStyle name="n_04a - Détail BU accès_Base Forfaits 06-07_Spain ARPU + AUPU_Orange - Market France KPIs" xfId="55334" xr:uid="{00000000-0005-0000-0000-0000C71C0000}"/>
    <cellStyle name="n_04a - Détail BU accès_Base Forfaits 06-07_Spain ARPU + AUPU_ROW ARPU" xfId="27409" xr:uid="{00000000-0005-0000-0000-0000C81C0000}"/>
    <cellStyle name="n_04a - Détail BU accès_Base Forfaits 06-07_Spain ARPU + AUPU_ROW ARPU_Orange - Market France KPIs" xfId="55336" xr:uid="{00000000-0005-0000-0000-0000C91C0000}"/>
    <cellStyle name="n_04a - Détail BU accès_Base Forfaits 06-07_Spain KPIs" xfId="6521" xr:uid="{00000000-0005-0000-0000-0000CA1C0000}"/>
    <cellStyle name="n_04a - Détail BU accès_Base Forfaits 06-07_Spain KPIs 2" xfId="15887" xr:uid="{00000000-0005-0000-0000-0000CB1C0000}"/>
    <cellStyle name="n_04a - Détail BU accès_Base Forfaits 06-07_Spain KPIs_1" xfId="51331" xr:uid="{00000000-0005-0000-0000-0000CC1C0000}"/>
    <cellStyle name="n_04a - Détail BU accès_Base Forfaits 06-07_Telecoms - Operational KPIs" xfId="49644" xr:uid="{00000000-0005-0000-0000-0000CD1C0000}"/>
    <cellStyle name="n_04a - Détail BU accès_CA BAC SCR-VM 06-07 (31-07-06)" xfId="1841" xr:uid="{00000000-0005-0000-0000-0000CE1C0000}"/>
    <cellStyle name="n_04a - Détail BU accès_CA BAC SCR-VM 06-07 (31-07-06)_A&amp;ME KPIs" xfId="53109" xr:uid="{00000000-0005-0000-0000-0000CF1C0000}"/>
    <cellStyle name="n_04a - Détail BU accès_CA BAC SCR-VM 06-07 (31-07-06)_Enterprise" xfId="9539" xr:uid="{00000000-0005-0000-0000-0000D01C0000}"/>
    <cellStyle name="n_04a - Détail BU accès_CA BAC SCR-VM 06-07 (31-07-06)_France financials" xfId="23486" xr:uid="{00000000-0005-0000-0000-0000D11C0000}"/>
    <cellStyle name="n_04a - Détail BU accès_CA BAC SCR-VM 06-07 (31-07-06)_France financials_1" xfId="25129" xr:uid="{00000000-0005-0000-0000-0000D21C0000}"/>
    <cellStyle name="n_04a - Détail BU accès_CA BAC SCR-VM 06-07 (31-07-06)_France KPIs" xfId="4700" xr:uid="{00000000-0005-0000-0000-0000D31C0000}"/>
    <cellStyle name="n_04a - Détail BU accès_CA BAC SCR-VM 06-07 (31-07-06)_France KPIs 2" xfId="14116" xr:uid="{00000000-0005-0000-0000-0000D41C0000}"/>
    <cellStyle name="n_04a - Détail BU accès_CA BAC SCR-VM 06-07 (31-07-06)_France KPIs_1" xfId="11941" xr:uid="{00000000-0005-0000-0000-0000D51C0000}"/>
    <cellStyle name="n_04a - Détail BU accès_CA BAC SCR-VM 06-07 (31-07-06)_GetCA Groupe Seg 2012-Q4 Soc" xfId="55338" xr:uid="{00000000-0005-0000-0000-0000D61C0000}"/>
    <cellStyle name="n_04a - Détail BU accès_CA BAC SCR-VM 06-07 (31-07-06)_Group - financial KPIs" xfId="21742" xr:uid="{00000000-0005-0000-0000-0000D71C0000}"/>
    <cellStyle name="n_04a - Détail BU accès_CA BAC SCR-VM 06-07 (31-07-06)_Group - operational KPIs" xfId="3008" xr:uid="{00000000-0005-0000-0000-0000D81C0000}"/>
    <cellStyle name="n_04a - Détail BU accès_CA BAC SCR-VM 06-07 (31-07-06)_Group - operational KPIs_1" xfId="10187" xr:uid="{00000000-0005-0000-0000-0000D91C0000}"/>
    <cellStyle name="n_04a - Détail BU accès_CA BAC SCR-VM 06-07 (31-07-06)_Group - operational KPIs_1 2" xfId="17886" xr:uid="{00000000-0005-0000-0000-0000DA1C0000}"/>
    <cellStyle name="n_04a - Détail BU accès_CA BAC SCR-VM 06-07 (31-07-06)_Group - operational KPIs_2" xfId="20003" xr:uid="{00000000-0005-0000-0000-0000DB1C0000}"/>
    <cellStyle name="n_04a - Détail BU accès_CA BAC SCR-VM 06-07 (31-07-06)_IC&amp;SS" xfId="17572" xr:uid="{00000000-0005-0000-0000-0000DC1C0000}"/>
    <cellStyle name="n_04a - Détail BU accès_CA BAC SCR-VM 06-07 (31-07-06)_Orange - Market France KPIs" xfId="55337" xr:uid="{00000000-0005-0000-0000-0000DD1C0000}"/>
    <cellStyle name="n_04a - Détail BU accès_CA BAC SCR-VM 06-07 (31-07-06)_Poland KPIs" xfId="8259" xr:uid="{00000000-0005-0000-0000-0000DE1C0000}"/>
    <cellStyle name="n_04a - Détail BU accès_CA BAC SCR-VM 06-07 (31-07-06)_ROW" xfId="27410" xr:uid="{00000000-0005-0000-0000-0000DF1C0000}"/>
    <cellStyle name="n_04a - Détail BU accès_CA BAC SCR-VM 06-07 (31-07-06)_RoW KPIs" xfId="8971" xr:uid="{00000000-0005-0000-0000-0000E01C0000}"/>
    <cellStyle name="n_04a - Détail BU accès_CA BAC SCR-VM 06-07 (31-07-06)_ROW_1" xfId="27411" xr:uid="{00000000-0005-0000-0000-0000E11C0000}"/>
    <cellStyle name="n_04a - Détail BU accès_CA BAC SCR-VM 06-07 (31-07-06)_ROW_1_Group" xfId="27412" xr:uid="{00000000-0005-0000-0000-0000E21C0000}"/>
    <cellStyle name="n_04a - Détail BU accès_CA BAC SCR-VM 06-07 (31-07-06)_ROW_1_Group_Orange - Market France KPIs" xfId="55341" xr:uid="{00000000-0005-0000-0000-0000E31C0000}"/>
    <cellStyle name="n_04a - Détail BU accès_CA BAC SCR-VM 06-07 (31-07-06)_ROW_1_Orange - Market France KPIs" xfId="55340" xr:uid="{00000000-0005-0000-0000-0000E41C0000}"/>
    <cellStyle name="n_04a - Détail BU accès_CA BAC SCR-VM 06-07 (31-07-06)_ROW_1_ROW ARPU" xfId="27413" xr:uid="{00000000-0005-0000-0000-0000E51C0000}"/>
    <cellStyle name="n_04a - Détail BU accès_CA BAC SCR-VM 06-07 (31-07-06)_ROW_1_ROW ARPU_Orange - Market France KPIs" xfId="55342" xr:uid="{00000000-0005-0000-0000-0000E61C0000}"/>
    <cellStyle name="n_04a - Détail BU accès_CA BAC SCR-VM 06-07 (31-07-06)_ROW_Group" xfId="27414" xr:uid="{00000000-0005-0000-0000-0000E71C0000}"/>
    <cellStyle name="n_04a - Détail BU accès_CA BAC SCR-VM 06-07 (31-07-06)_ROW_Group_Orange - Market France KPIs" xfId="55343" xr:uid="{00000000-0005-0000-0000-0000E81C0000}"/>
    <cellStyle name="n_04a - Détail BU accès_CA BAC SCR-VM 06-07 (31-07-06)_ROW_Orange - Market France KPIs" xfId="55339" xr:uid="{00000000-0005-0000-0000-0000E91C0000}"/>
    <cellStyle name="n_04a - Détail BU accès_CA BAC SCR-VM 06-07 (31-07-06)_ROW_ROW ARPU" xfId="27415" xr:uid="{00000000-0005-0000-0000-0000EA1C0000}"/>
    <cellStyle name="n_04a - Détail BU accès_CA BAC SCR-VM 06-07 (31-07-06)_ROW_ROW ARPU_Orange - Market France KPIs" xfId="55344" xr:uid="{00000000-0005-0000-0000-0000EB1C0000}"/>
    <cellStyle name="n_04a - Détail BU accès_CA BAC SCR-VM 06-07 (31-07-06)_Spain ARPU + AUPU" xfId="27416" xr:uid="{00000000-0005-0000-0000-0000EC1C0000}"/>
    <cellStyle name="n_04a - Détail BU accès_CA BAC SCR-VM 06-07 (31-07-06)_Spain ARPU + AUPU_Group" xfId="27417" xr:uid="{00000000-0005-0000-0000-0000ED1C0000}"/>
    <cellStyle name="n_04a - Détail BU accès_CA BAC SCR-VM 06-07 (31-07-06)_Spain ARPU + AUPU_Group_Orange - Market France KPIs" xfId="55346" xr:uid="{00000000-0005-0000-0000-0000EE1C0000}"/>
    <cellStyle name="n_04a - Détail BU accès_CA BAC SCR-VM 06-07 (31-07-06)_Spain ARPU + AUPU_Orange - Market France KPIs" xfId="55345" xr:uid="{00000000-0005-0000-0000-0000EF1C0000}"/>
    <cellStyle name="n_04a - Détail BU accès_CA BAC SCR-VM 06-07 (31-07-06)_Spain ARPU + AUPU_ROW ARPU" xfId="27418" xr:uid="{00000000-0005-0000-0000-0000F01C0000}"/>
    <cellStyle name="n_04a - Détail BU accès_CA BAC SCR-VM 06-07 (31-07-06)_Spain ARPU + AUPU_ROW ARPU_Orange - Market France KPIs" xfId="55347" xr:uid="{00000000-0005-0000-0000-0000F11C0000}"/>
    <cellStyle name="n_04a - Détail BU accès_CA BAC SCR-VM 06-07 (31-07-06)_Spain KPIs" xfId="6522" xr:uid="{00000000-0005-0000-0000-0000F21C0000}"/>
    <cellStyle name="n_04a - Détail BU accès_CA BAC SCR-VM 06-07 (31-07-06)_Spain KPIs 2" xfId="15888" xr:uid="{00000000-0005-0000-0000-0000F31C0000}"/>
    <cellStyle name="n_04a - Détail BU accès_CA BAC SCR-VM 06-07 (31-07-06)_Spain KPIs_1" xfId="51332" xr:uid="{00000000-0005-0000-0000-0000F41C0000}"/>
    <cellStyle name="n_04a - Détail BU accès_CA BAC SCR-VM 06-07 (31-07-06)_Telecoms - Operational KPIs" xfId="49645" xr:uid="{00000000-0005-0000-0000-0000F51C0000}"/>
    <cellStyle name="n_04a - Détail BU accès_CA forfaits 0607 (06-08-14)" xfId="1842" xr:uid="{00000000-0005-0000-0000-0000F61C0000}"/>
    <cellStyle name="n_04a - Détail BU accès_CA forfaits 0607 (06-08-14)_France financials" xfId="23487" xr:uid="{00000000-0005-0000-0000-0000F71C0000}"/>
    <cellStyle name="n_04a - Détail BU accès_CA forfaits 0607 (06-08-14)_France KPIs" xfId="4701" xr:uid="{00000000-0005-0000-0000-0000F81C0000}"/>
    <cellStyle name="n_04a - Détail BU accès_CA forfaits 0607 (06-08-14)_France KPIs 2" xfId="14117" xr:uid="{00000000-0005-0000-0000-0000F91C0000}"/>
    <cellStyle name="n_04a - Détail BU accès_CA forfaits 0607 (06-08-14)_France KPIs_1" xfId="11942" xr:uid="{00000000-0005-0000-0000-0000FA1C0000}"/>
    <cellStyle name="n_04a - Détail BU accès_CA forfaits 0607 (06-08-14)_Group - financial KPIs" xfId="21743" xr:uid="{00000000-0005-0000-0000-0000FB1C0000}"/>
    <cellStyle name="n_04a - Détail BU accès_CA forfaits 0607 (06-08-14)_Group - operational KPIs" xfId="10188" xr:uid="{00000000-0005-0000-0000-0000FC1C0000}"/>
    <cellStyle name="n_04a - Détail BU accès_CA forfaits 0607 (06-08-14)_Group - operational KPIs 2" xfId="17887" xr:uid="{00000000-0005-0000-0000-0000FD1C0000}"/>
    <cellStyle name="n_04a - Détail BU accès_CA forfaits 0607 (06-08-14)_Group - operational KPIs_1" xfId="20004" xr:uid="{00000000-0005-0000-0000-0000FE1C0000}"/>
    <cellStyle name="n_04a - Détail BU accès_CA forfaits 0607 (06-08-14)_Orange - Market France KPIs" xfId="55348" xr:uid="{00000000-0005-0000-0000-0000FF1C0000}"/>
    <cellStyle name="n_04a - Détail BU accès_CA forfaits 0607 (06-08-14)_ROW" xfId="27419" xr:uid="{00000000-0005-0000-0000-0000001D0000}"/>
    <cellStyle name="n_04a - Détail BU accès_CA forfaits 0607 (06-08-14)_ROW_1" xfId="27420" xr:uid="{00000000-0005-0000-0000-0000011D0000}"/>
    <cellStyle name="n_04a - Détail BU accès_CA forfaits 0607 (06-08-14)_ROW_1_Group" xfId="27421" xr:uid="{00000000-0005-0000-0000-0000021D0000}"/>
    <cellStyle name="n_04a - Détail BU accès_CA forfaits 0607 (06-08-14)_ROW_1_Group_Orange - Market France KPIs" xfId="55351" xr:uid="{00000000-0005-0000-0000-0000031D0000}"/>
    <cellStyle name="n_04a - Détail BU accès_CA forfaits 0607 (06-08-14)_ROW_1_Orange - Market France KPIs" xfId="55350" xr:uid="{00000000-0005-0000-0000-0000041D0000}"/>
    <cellStyle name="n_04a - Détail BU accès_CA forfaits 0607 (06-08-14)_ROW_1_ROW ARPU" xfId="27422" xr:uid="{00000000-0005-0000-0000-0000051D0000}"/>
    <cellStyle name="n_04a - Détail BU accès_CA forfaits 0607 (06-08-14)_ROW_1_ROW ARPU_Orange - Market France KPIs" xfId="55352" xr:uid="{00000000-0005-0000-0000-0000061D0000}"/>
    <cellStyle name="n_04a - Détail BU accès_CA forfaits 0607 (06-08-14)_ROW_Group" xfId="27423" xr:uid="{00000000-0005-0000-0000-0000071D0000}"/>
    <cellStyle name="n_04a - Détail BU accès_CA forfaits 0607 (06-08-14)_ROW_Group_Orange - Market France KPIs" xfId="55353" xr:uid="{00000000-0005-0000-0000-0000081D0000}"/>
    <cellStyle name="n_04a - Détail BU accès_CA forfaits 0607 (06-08-14)_ROW_Orange - Market France KPIs" xfId="55349" xr:uid="{00000000-0005-0000-0000-0000091D0000}"/>
    <cellStyle name="n_04a - Détail BU accès_CA forfaits 0607 (06-08-14)_ROW_ROW ARPU" xfId="27424" xr:uid="{00000000-0005-0000-0000-00000A1D0000}"/>
    <cellStyle name="n_04a - Détail BU accès_CA forfaits 0607 (06-08-14)_ROW_ROW ARPU_Orange - Market France KPIs" xfId="55354" xr:uid="{00000000-0005-0000-0000-00000B1D0000}"/>
    <cellStyle name="n_04a - Détail BU accès_CA forfaits 0607 (06-08-14)_Spain ARPU + AUPU" xfId="27425" xr:uid="{00000000-0005-0000-0000-00000C1D0000}"/>
    <cellStyle name="n_04a - Détail BU accès_CA forfaits 0607 (06-08-14)_Spain ARPU + AUPU_Group" xfId="27426" xr:uid="{00000000-0005-0000-0000-00000D1D0000}"/>
    <cellStyle name="n_04a - Détail BU accès_CA forfaits 0607 (06-08-14)_Spain ARPU + AUPU_Group_Orange - Market France KPIs" xfId="55356" xr:uid="{00000000-0005-0000-0000-00000E1D0000}"/>
    <cellStyle name="n_04a - Détail BU accès_CA forfaits 0607 (06-08-14)_Spain ARPU + AUPU_Orange - Market France KPIs" xfId="55355" xr:uid="{00000000-0005-0000-0000-00000F1D0000}"/>
    <cellStyle name="n_04a - Détail BU accès_CA forfaits 0607 (06-08-14)_Spain ARPU + AUPU_ROW ARPU" xfId="27427" xr:uid="{00000000-0005-0000-0000-0000101D0000}"/>
    <cellStyle name="n_04a - Détail BU accès_CA forfaits 0607 (06-08-14)_Spain ARPU + AUPU_ROW ARPU_Orange - Market France KPIs" xfId="55357" xr:uid="{00000000-0005-0000-0000-0000111D0000}"/>
    <cellStyle name="n_04a - Détail BU accès_CA forfaits 0607 (06-08-14)_Spain KPIs" xfId="6523" xr:uid="{00000000-0005-0000-0000-0000121D0000}"/>
    <cellStyle name="n_04a - Détail BU accès_CA forfaits 0607 (06-08-14)_Spain KPIs 2" xfId="15889" xr:uid="{00000000-0005-0000-0000-0000131D0000}"/>
    <cellStyle name="n_04a - Détail BU accès_Classeur2" xfId="1843" xr:uid="{00000000-0005-0000-0000-0000141D0000}"/>
    <cellStyle name="n_04a - Détail BU accès_Classeur2_France financials" xfId="23488" xr:uid="{00000000-0005-0000-0000-0000151D0000}"/>
    <cellStyle name="n_04a - Détail BU accès_Classeur2_France KPIs" xfId="4702" xr:uid="{00000000-0005-0000-0000-0000161D0000}"/>
    <cellStyle name="n_04a - Détail BU accès_Classeur2_France KPIs 2" xfId="14118" xr:uid="{00000000-0005-0000-0000-0000171D0000}"/>
    <cellStyle name="n_04a - Détail BU accès_Classeur2_France KPIs_1" xfId="11943" xr:uid="{00000000-0005-0000-0000-0000181D0000}"/>
    <cellStyle name="n_04a - Détail BU accès_Classeur2_Group - financial KPIs" xfId="21744" xr:uid="{00000000-0005-0000-0000-0000191D0000}"/>
    <cellStyle name="n_04a - Détail BU accès_Classeur2_Group - operational KPIs" xfId="10189" xr:uid="{00000000-0005-0000-0000-00001A1D0000}"/>
    <cellStyle name="n_04a - Détail BU accès_Classeur2_Group - operational KPIs 2" xfId="17888" xr:uid="{00000000-0005-0000-0000-00001B1D0000}"/>
    <cellStyle name="n_04a - Détail BU accès_Classeur2_Group - operational KPIs_1" xfId="20005" xr:uid="{00000000-0005-0000-0000-00001C1D0000}"/>
    <cellStyle name="n_04a - Détail BU accès_Classeur2_Orange - Market France KPIs" xfId="55358" xr:uid="{00000000-0005-0000-0000-00001D1D0000}"/>
    <cellStyle name="n_04a - Détail BU accès_Classeur2_ROW" xfId="27428" xr:uid="{00000000-0005-0000-0000-00001E1D0000}"/>
    <cellStyle name="n_04a - Détail BU accès_Classeur2_ROW_1" xfId="27429" xr:uid="{00000000-0005-0000-0000-00001F1D0000}"/>
    <cellStyle name="n_04a - Détail BU accès_Classeur2_ROW_1_Group" xfId="27430" xr:uid="{00000000-0005-0000-0000-0000201D0000}"/>
    <cellStyle name="n_04a - Détail BU accès_Classeur2_ROW_1_Group_Orange - Market France KPIs" xfId="55361" xr:uid="{00000000-0005-0000-0000-0000211D0000}"/>
    <cellStyle name="n_04a - Détail BU accès_Classeur2_ROW_1_Orange - Market France KPIs" xfId="55360" xr:uid="{00000000-0005-0000-0000-0000221D0000}"/>
    <cellStyle name="n_04a - Détail BU accès_Classeur2_ROW_1_ROW ARPU" xfId="27431" xr:uid="{00000000-0005-0000-0000-0000231D0000}"/>
    <cellStyle name="n_04a - Détail BU accès_Classeur2_ROW_1_ROW ARPU_Orange - Market France KPIs" xfId="55362" xr:uid="{00000000-0005-0000-0000-0000241D0000}"/>
    <cellStyle name="n_04a - Détail BU accès_Classeur2_ROW_Group" xfId="27432" xr:uid="{00000000-0005-0000-0000-0000251D0000}"/>
    <cellStyle name="n_04a - Détail BU accès_Classeur2_ROW_Group_Orange - Market France KPIs" xfId="55363" xr:uid="{00000000-0005-0000-0000-0000261D0000}"/>
    <cellStyle name="n_04a - Détail BU accès_Classeur2_ROW_Orange - Market France KPIs" xfId="55359" xr:uid="{00000000-0005-0000-0000-0000271D0000}"/>
    <cellStyle name="n_04a - Détail BU accès_Classeur2_ROW_ROW ARPU" xfId="27433" xr:uid="{00000000-0005-0000-0000-0000281D0000}"/>
    <cellStyle name="n_04a - Détail BU accès_Classeur2_ROW_ROW ARPU_Orange - Market France KPIs" xfId="55364" xr:uid="{00000000-0005-0000-0000-0000291D0000}"/>
    <cellStyle name="n_04a - Détail BU accès_Classeur2_Spain ARPU + AUPU" xfId="27434" xr:uid="{00000000-0005-0000-0000-00002A1D0000}"/>
    <cellStyle name="n_04a - Détail BU accès_Classeur2_Spain ARPU + AUPU_Group" xfId="27435" xr:uid="{00000000-0005-0000-0000-00002B1D0000}"/>
    <cellStyle name="n_04a - Détail BU accès_Classeur2_Spain ARPU + AUPU_Group_Orange - Market France KPIs" xfId="55366" xr:uid="{00000000-0005-0000-0000-00002C1D0000}"/>
    <cellStyle name="n_04a - Détail BU accès_Classeur2_Spain ARPU + AUPU_Orange - Market France KPIs" xfId="55365" xr:uid="{00000000-0005-0000-0000-00002D1D0000}"/>
    <cellStyle name="n_04a - Détail BU accès_Classeur2_Spain ARPU + AUPU_ROW ARPU" xfId="27436" xr:uid="{00000000-0005-0000-0000-00002E1D0000}"/>
    <cellStyle name="n_04a - Détail BU accès_Classeur2_Spain ARPU + AUPU_ROW ARPU_Orange - Market France KPIs" xfId="55367" xr:uid="{00000000-0005-0000-0000-00002F1D0000}"/>
    <cellStyle name="n_04a - Détail BU accès_Classeur2_Spain KPIs" xfId="6524" xr:uid="{00000000-0005-0000-0000-0000301D0000}"/>
    <cellStyle name="n_04a - Détail BU accès_Classeur2_Spain KPIs 2" xfId="15890" xr:uid="{00000000-0005-0000-0000-0000311D0000}"/>
    <cellStyle name="n_04a - Détail BU accès_Classeur5" xfId="1844" xr:uid="{00000000-0005-0000-0000-0000321D0000}"/>
    <cellStyle name="n_04a - Détail BU accès_Classeur5_A&amp;ME KPIs" xfId="53110" xr:uid="{00000000-0005-0000-0000-0000331D0000}"/>
    <cellStyle name="n_04a - Détail BU accès_Classeur5_Enterprise" xfId="9540" xr:uid="{00000000-0005-0000-0000-0000341D0000}"/>
    <cellStyle name="n_04a - Détail BU accès_Classeur5_France financials" xfId="23489" xr:uid="{00000000-0005-0000-0000-0000351D0000}"/>
    <cellStyle name="n_04a - Détail BU accès_Classeur5_France financials_1" xfId="25130" xr:uid="{00000000-0005-0000-0000-0000361D0000}"/>
    <cellStyle name="n_04a - Détail BU accès_Classeur5_France KPIs" xfId="4703" xr:uid="{00000000-0005-0000-0000-0000371D0000}"/>
    <cellStyle name="n_04a - Détail BU accès_Classeur5_France KPIs 2" xfId="14119" xr:uid="{00000000-0005-0000-0000-0000381D0000}"/>
    <cellStyle name="n_04a - Détail BU accès_Classeur5_France KPIs_1" xfId="11944" xr:uid="{00000000-0005-0000-0000-0000391D0000}"/>
    <cellStyle name="n_04a - Détail BU accès_Classeur5_GetCA Groupe Seg 2012-Q4 Soc" xfId="55369" xr:uid="{00000000-0005-0000-0000-00003A1D0000}"/>
    <cellStyle name="n_04a - Détail BU accès_Classeur5_Group - financial KPIs" xfId="21745" xr:uid="{00000000-0005-0000-0000-00003B1D0000}"/>
    <cellStyle name="n_04a - Détail BU accès_Classeur5_Group - operational KPIs" xfId="3009" xr:uid="{00000000-0005-0000-0000-00003C1D0000}"/>
    <cellStyle name="n_04a - Détail BU accès_Classeur5_Group - operational KPIs_1" xfId="10190" xr:uid="{00000000-0005-0000-0000-00003D1D0000}"/>
    <cellStyle name="n_04a - Détail BU accès_Classeur5_Group - operational KPIs_1 2" xfId="17889" xr:uid="{00000000-0005-0000-0000-00003E1D0000}"/>
    <cellStyle name="n_04a - Détail BU accès_Classeur5_Group - operational KPIs_2" xfId="20006" xr:uid="{00000000-0005-0000-0000-00003F1D0000}"/>
    <cellStyle name="n_04a - Détail BU accès_Classeur5_IC&amp;SS" xfId="19621" xr:uid="{00000000-0005-0000-0000-0000401D0000}"/>
    <cellStyle name="n_04a - Détail BU accès_Classeur5_Orange - Market France KPIs" xfId="55368" xr:uid="{00000000-0005-0000-0000-0000411D0000}"/>
    <cellStyle name="n_04a - Détail BU accès_Classeur5_Poland KPIs" xfId="8260" xr:uid="{00000000-0005-0000-0000-0000421D0000}"/>
    <cellStyle name="n_04a - Détail BU accès_Classeur5_ROW" xfId="27437" xr:uid="{00000000-0005-0000-0000-0000431D0000}"/>
    <cellStyle name="n_04a - Détail BU accès_Classeur5_RoW KPIs" xfId="8972" xr:uid="{00000000-0005-0000-0000-0000441D0000}"/>
    <cellStyle name="n_04a - Détail BU accès_Classeur5_ROW_1" xfId="27438" xr:uid="{00000000-0005-0000-0000-0000451D0000}"/>
    <cellStyle name="n_04a - Détail BU accès_Classeur5_ROW_1_Group" xfId="27439" xr:uid="{00000000-0005-0000-0000-0000461D0000}"/>
    <cellStyle name="n_04a - Détail BU accès_Classeur5_ROW_1_Group_Orange - Market France KPIs" xfId="55372" xr:uid="{00000000-0005-0000-0000-0000471D0000}"/>
    <cellStyle name="n_04a - Détail BU accès_Classeur5_ROW_1_Orange - Market France KPIs" xfId="55371" xr:uid="{00000000-0005-0000-0000-0000481D0000}"/>
    <cellStyle name="n_04a - Détail BU accès_Classeur5_ROW_1_ROW ARPU" xfId="27440" xr:uid="{00000000-0005-0000-0000-0000491D0000}"/>
    <cellStyle name="n_04a - Détail BU accès_Classeur5_ROW_1_ROW ARPU_Orange - Market France KPIs" xfId="55373" xr:uid="{00000000-0005-0000-0000-00004A1D0000}"/>
    <cellStyle name="n_04a - Détail BU accès_Classeur5_ROW_Group" xfId="27441" xr:uid="{00000000-0005-0000-0000-00004B1D0000}"/>
    <cellStyle name="n_04a - Détail BU accès_Classeur5_ROW_Group_Orange - Market France KPIs" xfId="55374" xr:uid="{00000000-0005-0000-0000-00004C1D0000}"/>
    <cellStyle name="n_04a - Détail BU accès_Classeur5_ROW_Orange - Market France KPIs" xfId="55370" xr:uid="{00000000-0005-0000-0000-00004D1D0000}"/>
    <cellStyle name="n_04a - Détail BU accès_Classeur5_ROW_ROW ARPU" xfId="27442" xr:uid="{00000000-0005-0000-0000-00004E1D0000}"/>
    <cellStyle name="n_04a - Détail BU accès_Classeur5_ROW_ROW ARPU_Orange - Market France KPIs" xfId="55375" xr:uid="{00000000-0005-0000-0000-00004F1D0000}"/>
    <cellStyle name="n_04a - Détail BU accès_Classeur5_Spain ARPU + AUPU" xfId="27443" xr:uid="{00000000-0005-0000-0000-0000501D0000}"/>
    <cellStyle name="n_04a - Détail BU accès_Classeur5_Spain ARPU + AUPU_Group" xfId="27444" xr:uid="{00000000-0005-0000-0000-0000511D0000}"/>
    <cellStyle name="n_04a - Détail BU accès_Classeur5_Spain ARPU + AUPU_Group_Orange - Market France KPIs" xfId="55377" xr:uid="{00000000-0005-0000-0000-0000521D0000}"/>
    <cellStyle name="n_04a - Détail BU accès_Classeur5_Spain ARPU + AUPU_Orange - Market France KPIs" xfId="55376" xr:uid="{00000000-0005-0000-0000-0000531D0000}"/>
    <cellStyle name="n_04a - Détail BU accès_Classeur5_Spain ARPU + AUPU_ROW ARPU" xfId="27445" xr:uid="{00000000-0005-0000-0000-0000541D0000}"/>
    <cellStyle name="n_04a - Détail BU accès_Classeur5_Spain ARPU + AUPU_ROW ARPU_Orange - Market France KPIs" xfId="55378" xr:uid="{00000000-0005-0000-0000-0000551D0000}"/>
    <cellStyle name="n_04a - Détail BU accès_Classeur5_Spain KPIs" xfId="6525" xr:uid="{00000000-0005-0000-0000-0000561D0000}"/>
    <cellStyle name="n_04a - Détail BU accès_Classeur5_Spain KPIs 2" xfId="15891" xr:uid="{00000000-0005-0000-0000-0000571D0000}"/>
    <cellStyle name="n_04a - Détail BU accès_Classeur5_Spain KPIs_1" xfId="51333" xr:uid="{00000000-0005-0000-0000-0000581D0000}"/>
    <cellStyle name="n_04a - Détail BU accès_Classeur5_Telecoms - Operational KPIs" xfId="49646" xr:uid="{00000000-0005-0000-0000-0000591D0000}"/>
    <cellStyle name="n_04a - Détail BU accès_DATA KPI Personal" xfId="27446" xr:uid="{00000000-0005-0000-0000-00005A1D0000}"/>
    <cellStyle name="n_04a - Détail BU accès_DATA KPI Personal_Orange - Market France KPIs" xfId="55379" xr:uid="{00000000-0005-0000-0000-00005B1D0000}"/>
    <cellStyle name="n_04a - Détail BU accès_EE_CoA_BS - mapped V4" xfId="27447" xr:uid="{00000000-0005-0000-0000-00005C1D0000}"/>
    <cellStyle name="n_04a - Détail BU accès_EE_CoA_BS - mapped V4_Orange - Market France KPIs" xfId="55380" xr:uid="{00000000-0005-0000-0000-00005D1D0000}"/>
    <cellStyle name="n_04a - Détail BU accès_Enterprise" xfId="9536" xr:uid="{00000000-0005-0000-0000-00005E1D0000}"/>
    <cellStyle name="n_04a - Détail BU accès_France financials" xfId="23482" xr:uid="{00000000-0005-0000-0000-00005F1D0000}"/>
    <cellStyle name="n_04a - Détail BU accès_France financials_1" xfId="25126" xr:uid="{00000000-0005-0000-0000-0000601D0000}"/>
    <cellStyle name="n_04a - Détail BU accès_France KPIs" xfId="4696" xr:uid="{00000000-0005-0000-0000-0000611D0000}"/>
    <cellStyle name="n_04a - Détail BU accès_France KPIs 2" xfId="14112" xr:uid="{00000000-0005-0000-0000-0000621D0000}"/>
    <cellStyle name="n_04a - Détail BU accès_France KPIs_1" xfId="11937" xr:uid="{00000000-0005-0000-0000-0000631D0000}"/>
    <cellStyle name="n_04a - Détail BU accès_GetCA Groupe Seg 2012-Q4 Soc" xfId="55381" xr:uid="{00000000-0005-0000-0000-0000641D0000}"/>
    <cellStyle name="n_04a - Détail BU accès_Group - financial KPIs" xfId="21738" xr:uid="{00000000-0005-0000-0000-0000651D0000}"/>
    <cellStyle name="n_04a - Détail BU accès_Group - operational KPIs" xfId="3005" xr:uid="{00000000-0005-0000-0000-0000661D0000}"/>
    <cellStyle name="n_04a - Détail BU accès_Group - operational KPIs_1" xfId="10183" xr:uid="{00000000-0005-0000-0000-0000671D0000}"/>
    <cellStyle name="n_04a - Détail BU accès_Group - operational KPIs_1 2" xfId="17882" xr:uid="{00000000-0005-0000-0000-0000681D0000}"/>
    <cellStyle name="n_04a - Détail BU accès_Group - operational KPIs_2" xfId="19999" xr:uid="{00000000-0005-0000-0000-0000691D0000}"/>
    <cellStyle name="n_04a - Détail BU accès_IC&amp;SS" xfId="13545" xr:uid="{00000000-0005-0000-0000-00006A1D0000}"/>
    <cellStyle name="n_04a - Détail BU accès_NB07 FRANCE Tableau de l'ADSL 032007 v3 hors instances avec déc07 v24-04" xfId="1845" xr:uid="{00000000-0005-0000-0000-00006B1D0000}"/>
    <cellStyle name="n_04a - Détail BU accès_NB07 FRANCE Tableau de l'ADSL 032007 v3 hors instances avec déc07 v24-04_A&amp;ME KPIs" xfId="53111" xr:uid="{00000000-0005-0000-0000-00006C1D0000}"/>
    <cellStyle name="n_04a - Détail BU accès_NB07 FRANCE Tableau de l'ADSL 032007 v3 hors instances avec déc07 v24-04_Enterprise" xfId="9541" xr:uid="{00000000-0005-0000-0000-00006D1D0000}"/>
    <cellStyle name="n_04a - Détail BU accès_NB07 FRANCE Tableau de l'ADSL 032007 v3 hors instances avec déc07 v24-04_France financials" xfId="23490" xr:uid="{00000000-0005-0000-0000-00006E1D0000}"/>
    <cellStyle name="n_04a - Détail BU accès_NB07 FRANCE Tableau de l'ADSL 032007 v3 hors instances avec déc07 v24-04_France financials_1" xfId="25131" xr:uid="{00000000-0005-0000-0000-00006F1D0000}"/>
    <cellStyle name="n_04a - Détail BU accès_NB07 FRANCE Tableau de l'ADSL 032007 v3 hors instances avec déc07 v24-04_France KPIs" xfId="4704" xr:uid="{00000000-0005-0000-0000-0000701D0000}"/>
    <cellStyle name="n_04a - Détail BU accès_NB07 FRANCE Tableau de l'ADSL 032007 v3 hors instances avec déc07 v24-04_France KPIs 2" xfId="14120" xr:uid="{00000000-0005-0000-0000-0000711D0000}"/>
    <cellStyle name="n_04a - Détail BU accès_NB07 FRANCE Tableau de l'ADSL 032007 v3 hors instances avec déc07 v24-04_France KPIs_1" xfId="11945" xr:uid="{00000000-0005-0000-0000-0000721D0000}"/>
    <cellStyle name="n_04a - Détail BU accès_NB07 FRANCE Tableau de l'ADSL 032007 v3 hors instances avec déc07 v24-04_GetCA Groupe Seg 2012-Q4 Soc" xfId="55383" xr:uid="{00000000-0005-0000-0000-0000731D0000}"/>
    <cellStyle name="n_04a - Détail BU accès_NB07 FRANCE Tableau de l'ADSL 032007 v3 hors instances avec déc07 v24-04_Group - financial KPIs" xfId="21746" xr:uid="{00000000-0005-0000-0000-0000741D0000}"/>
    <cellStyle name="n_04a - Détail BU accès_NB07 FRANCE Tableau de l'ADSL 032007 v3 hors instances avec déc07 v24-04_Group - operational KPIs" xfId="3010" xr:uid="{00000000-0005-0000-0000-0000751D0000}"/>
    <cellStyle name="n_04a - Détail BU accès_NB07 FRANCE Tableau de l'ADSL 032007 v3 hors instances avec déc07 v24-04_Group - operational KPIs_1" xfId="10191" xr:uid="{00000000-0005-0000-0000-0000761D0000}"/>
    <cellStyle name="n_04a - Détail BU accès_NB07 FRANCE Tableau de l'ADSL 032007 v3 hors instances avec déc07 v24-04_Group - operational KPIs_1 2" xfId="17890" xr:uid="{00000000-0005-0000-0000-0000771D0000}"/>
    <cellStyle name="n_04a - Détail BU accès_NB07 FRANCE Tableau de l'ADSL 032007 v3 hors instances avec déc07 v24-04_Group - operational KPIs_2" xfId="20007" xr:uid="{00000000-0005-0000-0000-0000781D0000}"/>
    <cellStyle name="n_04a - Détail BU accès_NB07 FRANCE Tableau de l'ADSL 032007 v3 hors instances avec déc07 v24-04_IC&amp;SS" xfId="19821" xr:uid="{00000000-0005-0000-0000-0000791D0000}"/>
    <cellStyle name="n_04a - Détail BU accès_NB07 FRANCE Tableau de l'ADSL 032007 v3 hors instances avec déc07 v24-04_Orange - Market France KPIs" xfId="55382" xr:uid="{00000000-0005-0000-0000-00007A1D0000}"/>
    <cellStyle name="n_04a - Détail BU accès_NB07 FRANCE Tableau de l'ADSL 032007 v3 hors instances avec déc07 v24-04_Poland KPIs" xfId="8261" xr:uid="{00000000-0005-0000-0000-00007B1D0000}"/>
    <cellStyle name="n_04a - Détail BU accès_NB07 FRANCE Tableau de l'ADSL 032007 v3 hors instances avec déc07 v24-04_ROW" xfId="27448" xr:uid="{00000000-0005-0000-0000-00007C1D0000}"/>
    <cellStyle name="n_04a - Détail BU accès_NB07 FRANCE Tableau de l'ADSL 032007 v3 hors instances avec déc07 v24-04_RoW KPIs" xfId="8973" xr:uid="{00000000-0005-0000-0000-00007D1D0000}"/>
    <cellStyle name="n_04a - Détail BU accès_NB07 FRANCE Tableau de l'ADSL 032007 v3 hors instances avec déc07 v24-04_ROW_1" xfId="27449" xr:uid="{00000000-0005-0000-0000-00007E1D0000}"/>
    <cellStyle name="n_04a - Détail BU accès_NB07 FRANCE Tableau de l'ADSL 032007 v3 hors instances avec déc07 v24-04_ROW_1_Group" xfId="27450" xr:uid="{00000000-0005-0000-0000-00007F1D0000}"/>
    <cellStyle name="n_04a - Détail BU accès_NB07 FRANCE Tableau de l'ADSL 032007 v3 hors instances avec déc07 v24-04_ROW_1_Group_Orange - Market France KPIs" xfId="55386" xr:uid="{00000000-0005-0000-0000-0000801D0000}"/>
    <cellStyle name="n_04a - Détail BU accès_NB07 FRANCE Tableau de l'ADSL 032007 v3 hors instances avec déc07 v24-04_ROW_1_Orange - Market France KPIs" xfId="55385" xr:uid="{00000000-0005-0000-0000-0000811D0000}"/>
    <cellStyle name="n_04a - Détail BU accès_NB07 FRANCE Tableau de l'ADSL 032007 v3 hors instances avec déc07 v24-04_ROW_1_ROW ARPU" xfId="27451" xr:uid="{00000000-0005-0000-0000-0000821D0000}"/>
    <cellStyle name="n_04a - Détail BU accès_NB07 FRANCE Tableau de l'ADSL 032007 v3 hors instances avec déc07 v24-04_ROW_1_ROW ARPU_Orange - Market France KPIs" xfId="55387" xr:uid="{00000000-0005-0000-0000-0000831D0000}"/>
    <cellStyle name="n_04a - Détail BU accès_NB07 FRANCE Tableau de l'ADSL 032007 v3 hors instances avec déc07 v24-04_ROW_Group" xfId="27452" xr:uid="{00000000-0005-0000-0000-0000841D0000}"/>
    <cellStyle name="n_04a - Détail BU accès_NB07 FRANCE Tableau de l'ADSL 032007 v3 hors instances avec déc07 v24-04_ROW_Group_Orange - Market France KPIs" xfId="55388" xr:uid="{00000000-0005-0000-0000-0000851D0000}"/>
    <cellStyle name="n_04a - Détail BU accès_NB07 FRANCE Tableau de l'ADSL 032007 v3 hors instances avec déc07 v24-04_ROW_Orange - Market France KPIs" xfId="55384" xr:uid="{00000000-0005-0000-0000-0000861D0000}"/>
    <cellStyle name="n_04a - Détail BU accès_NB07 FRANCE Tableau de l'ADSL 032007 v3 hors instances avec déc07 v24-04_ROW_ROW ARPU" xfId="27453" xr:uid="{00000000-0005-0000-0000-0000871D0000}"/>
    <cellStyle name="n_04a - Détail BU accès_NB07 FRANCE Tableau de l'ADSL 032007 v3 hors instances avec déc07 v24-04_ROW_ROW ARPU_Orange - Market France KPIs" xfId="55389" xr:uid="{00000000-0005-0000-0000-0000881D0000}"/>
    <cellStyle name="n_04a - Détail BU accès_NB07 FRANCE Tableau de l'ADSL 032007 v3 hors instances avec déc07 v24-04_Spain ARPU + AUPU" xfId="27454" xr:uid="{00000000-0005-0000-0000-0000891D0000}"/>
    <cellStyle name="n_04a - Détail BU accès_NB07 FRANCE Tableau de l'ADSL 032007 v3 hors instances avec déc07 v24-04_Spain ARPU + AUPU_Group" xfId="27455" xr:uid="{00000000-0005-0000-0000-00008A1D0000}"/>
    <cellStyle name="n_04a - Détail BU accès_NB07 FRANCE Tableau de l'ADSL 032007 v3 hors instances avec déc07 v24-04_Spain ARPU + AUPU_Group_Orange - Market France KPIs" xfId="55391" xr:uid="{00000000-0005-0000-0000-00008B1D0000}"/>
    <cellStyle name="n_04a - Détail BU accès_NB07 FRANCE Tableau de l'ADSL 032007 v3 hors instances avec déc07 v24-04_Spain ARPU + AUPU_Orange - Market France KPIs" xfId="55390" xr:uid="{00000000-0005-0000-0000-00008C1D0000}"/>
    <cellStyle name="n_04a - Détail BU accès_NB07 FRANCE Tableau de l'ADSL 032007 v3 hors instances avec déc07 v24-04_Spain ARPU + AUPU_ROW ARPU" xfId="27456" xr:uid="{00000000-0005-0000-0000-00008D1D0000}"/>
    <cellStyle name="n_04a - Détail BU accès_NB07 FRANCE Tableau de l'ADSL 032007 v3 hors instances avec déc07 v24-04_Spain ARPU + AUPU_ROW ARPU_Orange - Market France KPIs" xfId="55392" xr:uid="{00000000-0005-0000-0000-00008E1D0000}"/>
    <cellStyle name="n_04a - Détail BU accès_NB07 FRANCE Tableau de l'ADSL 032007 v3 hors instances avec déc07 v24-04_Spain KPIs" xfId="6526" xr:uid="{00000000-0005-0000-0000-00008F1D0000}"/>
    <cellStyle name="n_04a - Détail BU accès_NB07 FRANCE Tableau de l'ADSL 032007 v3 hors instances avec déc07 v24-04_Spain KPIs 2" xfId="15892" xr:uid="{00000000-0005-0000-0000-0000901D0000}"/>
    <cellStyle name="n_04a - Détail BU accès_NB07 FRANCE Tableau de l'ADSL 032007 v3 hors instances avec déc07 v24-04_Spain KPIs_1" xfId="51334" xr:uid="{00000000-0005-0000-0000-0000911D0000}"/>
    <cellStyle name="n_04a - Détail BU accès_NB07 FRANCE Tableau de l'ADSL 032007 v3 hors instances avec déc07 v24-04_Telecoms - Operational KPIs" xfId="49647" xr:uid="{00000000-0005-0000-0000-0000921D0000}"/>
    <cellStyle name="n_04a - Détail BU accès_Orange - Market France KPIs" xfId="55304" xr:uid="{00000000-0005-0000-0000-0000931D0000}"/>
    <cellStyle name="n_04a - Détail BU accès_PFA_Mn MTV_060413" xfId="1846" xr:uid="{00000000-0005-0000-0000-0000941D0000}"/>
    <cellStyle name="n_04a - Détail BU accès_PFA_Mn MTV_060413_France financials" xfId="23491" xr:uid="{00000000-0005-0000-0000-0000951D0000}"/>
    <cellStyle name="n_04a - Détail BU accès_PFA_Mn MTV_060413_France KPIs" xfId="4705" xr:uid="{00000000-0005-0000-0000-0000961D0000}"/>
    <cellStyle name="n_04a - Détail BU accès_PFA_Mn MTV_060413_France KPIs 2" xfId="14121" xr:uid="{00000000-0005-0000-0000-0000971D0000}"/>
    <cellStyle name="n_04a - Détail BU accès_PFA_Mn MTV_060413_France KPIs_1" xfId="11946" xr:uid="{00000000-0005-0000-0000-0000981D0000}"/>
    <cellStyle name="n_04a - Détail BU accès_PFA_Mn MTV_060413_Group - financial KPIs" xfId="21747" xr:uid="{00000000-0005-0000-0000-0000991D0000}"/>
    <cellStyle name="n_04a - Détail BU accès_PFA_Mn MTV_060413_Group - operational KPIs" xfId="10192" xr:uid="{00000000-0005-0000-0000-00009A1D0000}"/>
    <cellStyle name="n_04a - Détail BU accès_PFA_Mn MTV_060413_Group - operational KPIs 2" xfId="17891" xr:uid="{00000000-0005-0000-0000-00009B1D0000}"/>
    <cellStyle name="n_04a - Détail BU accès_PFA_Mn MTV_060413_Group - operational KPIs_1" xfId="20008" xr:uid="{00000000-0005-0000-0000-00009C1D0000}"/>
    <cellStyle name="n_04a - Détail BU accès_PFA_Mn MTV_060413_Orange - Market France KPIs" xfId="55393" xr:uid="{00000000-0005-0000-0000-00009D1D0000}"/>
    <cellStyle name="n_04a - Détail BU accès_PFA_Mn MTV_060413_ROW" xfId="27457" xr:uid="{00000000-0005-0000-0000-00009E1D0000}"/>
    <cellStyle name="n_04a - Détail BU accès_PFA_Mn MTV_060413_ROW_1" xfId="27458" xr:uid="{00000000-0005-0000-0000-00009F1D0000}"/>
    <cellStyle name="n_04a - Détail BU accès_PFA_Mn MTV_060413_ROW_1_Group" xfId="27459" xr:uid="{00000000-0005-0000-0000-0000A01D0000}"/>
    <cellStyle name="n_04a - Détail BU accès_PFA_Mn MTV_060413_ROW_1_Group_Orange - Market France KPIs" xfId="55396" xr:uid="{00000000-0005-0000-0000-0000A11D0000}"/>
    <cellStyle name="n_04a - Détail BU accès_PFA_Mn MTV_060413_ROW_1_Orange - Market France KPIs" xfId="55395" xr:uid="{00000000-0005-0000-0000-0000A21D0000}"/>
    <cellStyle name="n_04a - Détail BU accès_PFA_Mn MTV_060413_ROW_1_ROW ARPU" xfId="27460" xr:uid="{00000000-0005-0000-0000-0000A31D0000}"/>
    <cellStyle name="n_04a - Détail BU accès_PFA_Mn MTV_060413_ROW_1_ROW ARPU_Orange - Market France KPIs" xfId="55397" xr:uid="{00000000-0005-0000-0000-0000A41D0000}"/>
    <cellStyle name="n_04a - Détail BU accès_PFA_Mn MTV_060413_ROW_Group" xfId="27461" xr:uid="{00000000-0005-0000-0000-0000A51D0000}"/>
    <cellStyle name="n_04a - Détail BU accès_PFA_Mn MTV_060413_ROW_Group_Orange - Market France KPIs" xfId="55398" xr:uid="{00000000-0005-0000-0000-0000A61D0000}"/>
    <cellStyle name="n_04a - Détail BU accès_PFA_Mn MTV_060413_ROW_Orange - Market France KPIs" xfId="55394" xr:uid="{00000000-0005-0000-0000-0000A71D0000}"/>
    <cellStyle name="n_04a - Détail BU accès_PFA_Mn MTV_060413_ROW_ROW ARPU" xfId="27462" xr:uid="{00000000-0005-0000-0000-0000A81D0000}"/>
    <cellStyle name="n_04a - Détail BU accès_PFA_Mn MTV_060413_ROW_ROW ARPU_Orange - Market France KPIs" xfId="55399" xr:uid="{00000000-0005-0000-0000-0000A91D0000}"/>
    <cellStyle name="n_04a - Détail BU accès_PFA_Mn MTV_060413_Spain ARPU + AUPU" xfId="27463" xr:uid="{00000000-0005-0000-0000-0000AA1D0000}"/>
    <cellStyle name="n_04a - Détail BU accès_PFA_Mn MTV_060413_Spain ARPU + AUPU_Group" xfId="27464" xr:uid="{00000000-0005-0000-0000-0000AB1D0000}"/>
    <cellStyle name="n_04a - Détail BU accès_PFA_Mn MTV_060413_Spain ARPU + AUPU_Group_Orange - Market France KPIs" xfId="55401" xr:uid="{00000000-0005-0000-0000-0000AC1D0000}"/>
    <cellStyle name="n_04a - Détail BU accès_PFA_Mn MTV_060413_Spain ARPU + AUPU_Orange - Market France KPIs" xfId="55400" xr:uid="{00000000-0005-0000-0000-0000AD1D0000}"/>
    <cellStyle name="n_04a - Détail BU accès_PFA_Mn MTV_060413_Spain ARPU + AUPU_ROW ARPU" xfId="27465" xr:uid="{00000000-0005-0000-0000-0000AE1D0000}"/>
    <cellStyle name="n_04a - Détail BU accès_PFA_Mn MTV_060413_Spain ARPU + AUPU_ROW ARPU_Orange - Market France KPIs" xfId="55402" xr:uid="{00000000-0005-0000-0000-0000AF1D0000}"/>
    <cellStyle name="n_04a - Détail BU accès_PFA_Mn MTV_060413_Spain KPIs" xfId="6527" xr:uid="{00000000-0005-0000-0000-0000B01D0000}"/>
    <cellStyle name="n_04a - Détail BU accès_PFA_Mn MTV_060413_Spain KPIs 2" xfId="15893" xr:uid="{00000000-0005-0000-0000-0000B11D0000}"/>
    <cellStyle name="n_04a - Détail BU accès_PFA_Mn_0603_V0 0" xfId="1847" xr:uid="{00000000-0005-0000-0000-0000B21D0000}"/>
    <cellStyle name="n_04a - Détail BU accès_PFA_Mn_0603_V0 0_France financials" xfId="23492" xr:uid="{00000000-0005-0000-0000-0000B31D0000}"/>
    <cellStyle name="n_04a - Détail BU accès_PFA_Mn_0603_V0 0_France KPIs" xfId="4706" xr:uid="{00000000-0005-0000-0000-0000B41D0000}"/>
    <cellStyle name="n_04a - Détail BU accès_PFA_Mn_0603_V0 0_France KPIs 2" xfId="14122" xr:uid="{00000000-0005-0000-0000-0000B51D0000}"/>
    <cellStyle name="n_04a - Détail BU accès_PFA_Mn_0603_V0 0_France KPIs_1" xfId="11947" xr:uid="{00000000-0005-0000-0000-0000B61D0000}"/>
    <cellStyle name="n_04a - Détail BU accès_PFA_Mn_0603_V0 0_Group - financial KPIs" xfId="21748" xr:uid="{00000000-0005-0000-0000-0000B71D0000}"/>
    <cellStyle name="n_04a - Détail BU accès_PFA_Mn_0603_V0 0_Group - operational KPIs" xfId="10193" xr:uid="{00000000-0005-0000-0000-0000B81D0000}"/>
    <cellStyle name="n_04a - Détail BU accès_PFA_Mn_0603_V0 0_Group - operational KPIs 2" xfId="17892" xr:uid="{00000000-0005-0000-0000-0000B91D0000}"/>
    <cellStyle name="n_04a - Détail BU accès_PFA_Mn_0603_V0 0_Group - operational KPIs_1" xfId="20009" xr:uid="{00000000-0005-0000-0000-0000BA1D0000}"/>
    <cellStyle name="n_04a - Détail BU accès_PFA_Mn_0603_V0 0_Orange - Market France KPIs" xfId="55403" xr:uid="{00000000-0005-0000-0000-0000BB1D0000}"/>
    <cellStyle name="n_04a - Détail BU accès_PFA_Mn_0603_V0 0_ROW" xfId="27466" xr:uid="{00000000-0005-0000-0000-0000BC1D0000}"/>
    <cellStyle name="n_04a - Détail BU accès_PFA_Mn_0603_V0 0_ROW_1" xfId="27467" xr:uid="{00000000-0005-0000-0000-0000BD1D0000}"/>
    <cellStyle name="n_04a - Détail BU accès_PFA_Mn_0603_V0 0_ROW_1_Group" xfId="27468" xr:uid="{00000000-0005-0000-0000-0000BE1D0000}"/>
    <cellStyle name="n_04a - Détail BU accès_PFA_Mn_0603_V0 0_ROW_1_Group_Orange - Market France KPIs" xfId="55406" xr:uid="{00000000-0005-0000-0000-0000BF1D0000}"/>
    <cellStyle name="n_04a - Détail BU accès_PFA_Mn_0603_V0 0_ROW_1_Orange - Market France KPIs" xfId="55405" xr:uid="{00000000-0005-0000-0000-0000C01D0000}"/>
    <cellStyle name="n_04a - Détail BU accès_PFA_Mn_0603_V0 0_ROW_1_ROW ARPU" xfId="27469" xr:uid="{00000000-0005-0000-0000-0000C11D0000}"/>
    <cellStyle name="n_04a - Détail BU accès_PFA_Mn_0603_V0 0_ROW_1_ROW ARPU_Orange - Market France KPIs" xfId="55407" xr:uid="{00000000-0005-0000-0000-0000C21D0000}"/>
    <cellStyle name="n_04a - Détail BU accès_PFA_Mn_0603_V0 0_ROW_Group" xfId="27470" xr:uid="{00000000-0005-0000-0000-0000C31D0000}"/>
    <cellStyle name="n_04a - Détail BU accès_PFA_Mn_0603_V0 0_ROW_Group_Orange - Market France KPIs" xfId="55408" xr:uid="{00000000-0005-0000-0000-0000C41D0000}"/>
    <cellStyle name="n_04a - Détail BU accès_PFA_Mn_0603_V0 0_ROW_Orange - Market France KPIs" xfId="55404" xr:uid="{00000000-0005-0000-0000-0000C51D0000}"/>
    <cellStyle name="n_04a - Détail BU accès_PFA_Mn_0603_V0 0_ROW_ROW ARPU" xfId="27471" xr:uid="{00000000-0005-0000-0000-0000C61D0000}"/>
    <cellStyle name="n_04a - Détail BU accès_PFA_Mn_0603_V0 0_ROW_ROW ARPU_Orange - Market France KPIs" xfId="55409" xr:uid="{00000000-0005-0000-0000-0000C71D0000}"/>
    <cellStyle name="n_04a - Détail BU accès_PFA_Mn_0603_V0 0_Spain ARPU + AUPU" xfId="27472" xr:uid="{00000000-0005-0000-0000-0000C81D0000}"/>
    <cellStyle name="n_04a - Détail BU accès_PFA_Mn_0603_V0 0_Spain ARPU + AUPU_Group" xfId="27473" xr:uid="{00000000-0005-0000-0000-0000C91D0000}"/>
    <cellStyle name="n_04a - Détail BU accès_PFA_Mn_0603_V0 0_Spain ARPU + AUPU_Group_Orange - Market France KPIs" xfId="55411" xr:uid="{00000000-0005-0000-0000-0000CA1D0000}"/>
    <cellStyle name="n_04a - Détail BU accès_PFA_Mn_0603_V0 0_Spain ARPU + AUPU_Orange - Market France KPIs" xfId="55410" xr:uid="{00000000-0005-0000-0000-0000CB1D0000}"/>
    <cellStyle name="n_04a - Détail BU accès_PFA_Mn_0603_V0 0_Spain ARPU + AUPU_ROW ARPU" xfId="27474" xr:uid="{00000000-0005-0000-0000-0000CC1D0000}"/>
    <cellStyle name="n_04a - Détail BU accès_PFA_Mn_0603_V0 0_Spain ARPU + AUPU_ROW ARPU_Orange - Market France KPIs" xfId="55412" xr:uid="{00000000-0005-0000-0000-0000CD1D0000}"/>
    <cellStyle name="n_04a - Détail BU accès_PFA_Mn_0603_V0 0_Spain KPIs" xfId="6528" xr:uid="{00000000-0005-0000-0000-0000CE1D0000}"/>
    <cellStyle name="n_04a - Détail BU accès_PFA_Mn_0603_V0 0_Spain KPIs 2" xfId="15894" xr:uid="{00000000-0005-0000-0000-0000CF1D0000}"/>
    <cellStyle name="n_04a - Détail BU accès_PFA_Parcs_0600706" xfId="1848" xr:uid="{00000000-0005-0000-0000-0000D01D0000}"/>
    <cellStyle name="n_04a - Détail BU accès_PFA_Parcs_0600706_France financials" xfId="23493" xr:uid="{00000000-0005-0000-0000-0000D11D0000}"/>
    <cellStyle name="n_04a - Détail BU accès_PFA_Parcs_0600706_France KPIs" xfId="4707" xr:uid="{00000000-0005-0000-0000-0000D21D0000}"/>
    <cellStyle name="n_04a - Détail BU accès_PFA_Parcs_0600706_France KPIs 2" xfId="14123" xr:uid="{00000000-0005-0000-0000-0000D31D0000}"/>
    <cellStyle name="n_04a - Détail BU accès_PFA_Parcs_0600706_France KPIs_1" xfId="11948" xr:uid="{00000000-0005-0000-0000-0000D41D0000}"/>
    <cellStyle name="n_04a - Détail BU accès_PFA_Parcs_0600706_Group - financial KPIs" xfId="21749" xr:uid="{00000000-0005-0000-0000-0000D51D0000}"/>
    <cellStyle name="n_04a - Détail BU accès_PFA_Parcs_0600706_Group - operational KPIs" xfId="10194" xr:uid="{00000000-0005-0000-0000-0000D61D0000}"/>
    <cellStyle name="n_04a - Détail BU accès_PFA_Parcs_0600706_Group - operational KPIs 2" xfId="17893" xr:uid="{00000000-0005-0000-0000-0000D71D0000}"/>
    <cellStyle name="n_04a - Détail BU accès_PFA_Parcs_0600706_Group - operational KPIs_1" xfId="20010" xr:uid="{00000000-0005-0000-0000-0000D81D0000}"/>
    <cellStyle name="n_04a - Détail BU accès_PFA_Parcs_0600706_Orange - Market France KPIs" xfId="55413" xr:uid="{00000000-0005-0000-0000-0000D91D0000}"/>
    <cellStyle name="n_04a - Détail BU accès_PFA_Parcs_0600706_ROW" xfId="27475" xr:uid="{00000000-0005-0000-0000-0000DA1D0000}"/>
    <cellStyle name="n_04a - Détail BU accès_PFA_Parcs_0600706_ROW_1" xfId="27476" xr:uid="{00000000-0005-0000-0000-0000DB1D0000}"/>
    <cellStyle name="n_04a - Détail BU accès_PFA_Parcs_0600706_ROW_1_Group" xfId="27477" xr:uid="{00000000-0005-0000-0000-0000DC1D0000}"/>
    <cellStyle name="n_04a - Détail BU accès_PFA_Parcs_0600706_ROW_1_Group_Orange - Market France KPIs" xfId="55416" xr:uid="{00000000-0005-0000-0000-0000DD1D0000}"/>
    <cellStyle name="n_04a - Détail BU accès_PFA_Parcs_0600706_ROW_1_Orange - Market France KPIs" xfId="55415" xr:uid="{00000000-0005-0000-0000-0000DE1D0000}"/>
    <cellStyle name="n_04a - Détail BU accès_PFA_Parcs_0600706_ROW_1_ROW ARPU" xfId="27478" xr:uid="{00000000-0005-0000-0000-0000DF1D0000}"/>
    <cellStyle name="n_04a - Détail BU accès_PFA_Parcs_0600706_ROW_1_ROW ARPU_Orange - Market France KPIs" xfId="55417" xr:uid="{00000000-0005-0000-0000-0000E01D0000}"/>
    <cellStyle name="n_04a - Détail BU accès_PFA_Parcs_0600706_ROW_Group" xfId="27479" xr:uid="{00000000-0005-0000-0000-0000E11D0000}"/>
    <cellStyle name="n_04a - Détail BU accès_PFA_Parcs_0600706_ROW_Group_Orange - Market France KPIs" xfId="55418" xr:uid="{00000000-0005-0000-0000-0000E21D0000}"/>
    <cellStyle name="n_04a - Détail BU accès_PFA_Parcs_0600706_ROW_Orange - Market France KPIs" xfId="55414" xr:uid="{00000000-0005-0000-0000-0000E31D0000}"/>
    <cellStyle name="n_04a - Détail BU accès_PFA_Parcs_0600706_ROW_ROW ARPU" xfId="27480" xr:uid="{00000000-0005-0000-0000-0000E41D0000}"/>
    <cellStyle name="n_04a - Détail BU accès_PFA_Parcs_0600706_ROW_ROW ARPU_Orange - Market France KPIs" xfId="55419" xr:uid="{00000000-0005-0000-0000-0000E51D0000}"/>
    <cellStyle name="n_04a - Détail BU accès_PFA_Parcs_0600706_Spain ARPU + AUPU" xfId="27481" xr:uid="{00000000-0005-0000-0000-0000E61D0000}"/>
    <cellStyle name="n_04a - Détail BU accès_PFA_Parcs_0600706_Spain ARPU + AUPU_Group" xfId="27482" xr:uid="{00000000-0005-0000-0000-0000E71D0000}"/>
    <cellStyle name="n_04a - Détail BU accès_PFA_Parcs_0600706_Spain ARPU + AUPU_Group_Orange - Market France KPIs" xfId="55421" xr:uid="{00000000-0005-0000-0000-0000E81D0000}"/>
    <cellStyle name="n_04a - Détail BU accès_PFA_Parcs_0600706_Spain ARPU + AUPU_Orange - Market France KPIs" xfId="55420" xr:uid="{00000000-0005-0000-0000-0000E91D0000}"/>
    <cellStyle name="n_04a - Détail BU accès_PFA_Parcs_0600706_Spain ARPU + AUPU_ROW ARPU" xfId="27483" xr:uid="{00000000-0005-0000-0000-0000EA1D0000}"/>
    <cellStyle name="n_04a - Détail BU accès_PFA_Parcs_0600706_Spain ARPU + AUPU_ROW ARPU_Orange - Market France KPIs" xfId="55422" xr:uid="{00000000-0005-0000-0000-0000EB1D0000}"/>
    <cellStyle name="n_04a - Détail BU accès_PFA_Parcs_0600706_Spain KPIs" xfId="6529" xr:uid="{00000000-0005-0000-0000-0000EC1D0000}"/>
    <cellStyle name="n_04a - Détail BU accès_PFA_Parcs_0600706_Spain KPIs 2" xfId="15895" xr:uid="{00000000-0005-0000-0000-0000ED1D0000}"/>
    <cellStyle name="n_04a - Détail BU accès_Poland KPIs" xfId="8256" xr:uid="{00000000-0005-0000-0000-0000EE1D0000}"/>
    <cellStyle name="n_04a - Détail BU accès_Reporting Valeur_Mobile_2010_10" xfId="27484" xr:uid="{00000000-0005-0000-0000-0000EF1D0000}"/>
    <cellStyle name="n_04a - Détail BU accès_Reporting Valeur_Mobile_2010_10_Group" xfId="27485" xr:uid="{00000000-0005-0000-0000-0000F01D0000}"/>
    <cellStyle name="n_04a - Détail BU accès_Reporting Valeur_Mobile_2010_10_Group_Orange - Market France KPIs" xfId="55424" xr:uid="{00000000-0005-0000-0000-0000F11D0000}"/>
    <cellStyle name="n_04a - Détail BU accès_Reporting Valeur_Mobile_2010_10_Orange - Market France KPIs" xfId="55423" xr:uid="{00000000-0005-0000-0000-0000F21D0000}"/>
    <cellStyle name="n_04a - Détail BU accès_Reporting Valeur_Mobile_2010_10_ROW" xfId="27486" xr:uid="{00000000-0005-0000-0000-0000F31D0000}"/>
    <cellStyle name="n_04a - Détail BU accès_Reporting Valeur_Mobile_2010_10_ROW ARPU" xfId="27487" xr:uid="{00000000-0005-0000-0000-0000F41D0000}"/>
    <cellStyle name="n_04a - Détail BU accès_Reporting Valeur_Mobile_2010_10_ROW ARPU_Orange - Market France KPIs" xfId="55426" xr:uid="{00000000-0005-0000-0000-0000F51D0000}"/>
    <cellStyle name="n_04a - Détail BU accès_Reporting Valeur_Mobile_2010_10_ROW_Orange - Market France KPIs" xfId="55425" xr:uid="{00000000-0005-0000-0000-0000F61D0000}"/>
    <cellStyle name="n_04a - Détail BU accès_ROW" xfId="27488" xr:uid="{00000000-0005-0000-0000-0000F71D0000}"/>
    <cellStyle name="n_04a - Détail BU accès_RoW KPIs" xfId="8968" xr:uid="{00000000-0005-0000-0000-0000F81D0000}"/>
    <cellStyle name="n_04a - Détail BU accès_ROW_1" xfId="27489" xr:uid="{00000000-0005-0000-0000-0000F91D0000}"/>
    <cellStyle name="n_04a - Détail BU accès_ROW_1_Group" xfId="27490" xr:uid="{00000000-0005-0000-0000-0000FA1D0000}"/>
    <cellStyle name="n_04a - Détail BU accès_ROW_1_Group_Orange - Market France KPIs" xfId="55429" xr:uid="{00000000-0005-0000-0000-0000FB1D0000}"/>
    <cellStyle name="n_04a - Détail BU accès_ROW_1_Orange - Market France KPIs" xfId="55428" xr:uid="{00000000-0005-0000-0000-0000FC1D0000}"/>
    <cellStyle name="n_04a - Détail BU accès_ROW_1_ROW ARPU" xfId="27491" xr:uid="{00000000-0005-0000-0000-0000FD1D0000}"/>
    <cellStyle name="n_04a - Détail BU accès_ROW_1_ROW ARPU_Orange - Market France KPIs" xfId="55430" xr:uid="{00000000-0005-0000-0000-0000FE1D0000}"/>
    <cellStyle name="n_04a - Détail BU accès_ROW_Group" xfId="27492" xr:uid="{00000000-0005-0000-0000-0000FF1D0000}"/>
    <cellStyle name="n_04a - Détail BU accès_ROW_Group_Orange - Market France KPIs" xfId="55431" xr:uid="{00000000-0005-0000-0000-0000001E0000}"/>
    <cellStyle name="n_04a - Détail BU accès_ROW_Orange - Market France KPIs" xfId="55427" xr:uid="{00000000-0005-0000-0000-0000011E0000}"/>
    <cellStyle name="n_04a - Détail BU accès_ROW_ROW ARPU" xfId="27493" xr:uid="{00000000-0005-0000-0000-0000021E0000}"/>
    <cellStyle name="n_04a - Détail BU accès_ROW_ROW ARPU_Orange - Market France KPIs" xfId="55432" xr:uid="{00000000-0005-0000-0000-0000031E0000}"/>
    <cellStyle name="n_04a - Détail BU accès_Spain ARPU + AUPU" xfId="27494" xr:uid="{00000000-0005-0000-0000-0000041E0000}"/>
    <cellStyle name="n_04a - Détail BU accès_Spain ARPU + AUPU_Group" xfId="27495" xr:uid="{00000000-0005-0000-0000-0000051E0000}"/>
    <cellStyle name="n_04a - Détail BU accès_Spain ARPU + AUPU_Group_Orange - Market France KPIs" xfId="55434" xr:uid="{00000000-0005-0000-0000-0000061E0000}"/>
    <cellStyle name="n_04a - Détail BU accès_Spain ARPU + AUPU_Orange - Market France KPIs" xfId="55433" xr:uid="{00000000-0005-0000-0000-0000071E0000}"/>
    <cellStyle name="n_04a - Détail BU accès_Spain ARPU + AUPU_ROW ARPU" xfId="27496" xr:uid="{00000000-0005-0000-0000-0000081E0000}"/>
    <cellStyle name="n_04a - Détail BU accès_Spain ARPU + AUPU_ROW ARPU_Orange - Market France KPIs" xfId="55435" xr:uid="{00000000-0005-0000-0000-0000091E0000}"/>
    <cellStyle name="n_04a - Détail BU accès_Spain KPIs" xfId="6518" xr:uid="{00000000-0005-0000-0000-00000A1E0000}"/>
    <cellStyle name="n_04a - Détail BU accès_Spain KPIs 2" xfId="15884" xr:uid="{00000000-0005-0000-0000-00000B1E0000}"/>
    <cellStyle name="n_04a - Détail BU accès_Spain KPIs_1" xfId="51329" xr:uid="{00000000-0005-0000-0000-00000C1E0000}"/>
    <cellStyle name="n_04a - Détail BU accès_Telecoms - Operational KPIs" xfId="49642" xr:uid="{00000000-0005-0000-0000-00000D1E0000}"/>
    <cellStyle name="n_04a - Détail BU accès_UAG_report_CA 06-09 (06-09-28)" xfId="1849" xr:uid="{00000000-0005-0000-0000-00000E1E0000}"/>
    <cellStyle name="n_04a - Détail BU accès_UAG_report_CA 06-09 (06-09-28)_A&amp;ME KPIs" xfId="53112" xr:uid="{00000000-0005-0000-0000-00000F1E0000}"/>
    <cellStyle name="n_04a - Détail BU accès_UAG_report_CA 06-09 (06-09-28)_Enterprise" xfId="9542" xr:uid="{00000000-0005-0000-0000-0000101E0000}"/>
    <cellStyle name="n_04a - Détail BU accès_UAG_report_CA 06-09 (06-09-28)_France financials" xfId="23494" xr:uid="{00000000-0005-0000-0000-0000111E0000}"/>
    <cellStyle name="n_04a - Détail BU accès_UAG_report_CA 06-09 (06-09-28)_France financials_1" xfId="25132" xr:uid="{00000000-0005-0000-0000-0000121E0000}"/>
    <cellStyle name="n_04a - Détail BU accès_UAG_report_CA 06-09 (06-09-28)_France KPIs" xfId="4708" xr:uid="{00000000-0005-0000-0000-0000131E0000}"/>
    <cellStyle name="n_04a - Détail BU accès_UAG_report_CA 06-09 (06-09-28)_France KPIs 2" xfId="14124" xr:uid="{00000000-0005-0000-0000-0000141E0000}"/>
    <cellStyle name="n_04a - Détail BU accès_UAG_report_CA 06-09 (06-09-28)_France KPIs_1" xfId="11949" xr:uid="{00000000-0005-0000-0000-0000151E0000}"/>
    <cellStyle name="n_04a - Détail BU accès_UAG_report_CA 06-09 (06-09-28)_GetCA Groupe Seg 2012-Q4 Soc" xfId="55437" xr:uid="{00000000-0005-0000-0000-0000161E0000}"/>
    <cellStyle name="n_04a - Détail BU accès_UAG_report_CA 06-09 (06-09-28)_Group - financial KPIs" xfId="21750" xr:uid="{00000000-0005-0000-0000-0000171E0000}"/>
    <cellStyle name="n_04a - Détail BU accès_UAG_report_CA 06-09 (06-09-28)_Group - operational KPIs" xfId="3011" xr:uid="{00000000-0005-0000-0000-0000181E0000}"/>
    <cellStyle name="n_04a - Détail BU accès_UAG_report_CA 06-09 (06-09-28)_Group - operational KPIs_1" xfId="10195" xr:uid="{00000000-0005-0000-0000-0000191E0000}"/>
    <cellStyle name="n_04a - Détail BU accès_UAG_report_CA 06-09 (06-09-28)_Group - operational KPIs_1 2" xfId="17894" xr:uid="{00000000-0005-0000-0000-00001A1E0000}"/>
    <cellStyle name="n_04a - Détail BU accès_UAG_report_CA 06-09 (06-09-28)_Group - operational KPIs_2" xfId="20011" xr:uid="{00000000-0005-0000-0000-00001B1E0000}"/>
    <cellStyle name="n_04a - Détail BU accès_UAG_report_CA 06-09 (06-09-28)_IC&amp;SS" xfId="17567" xr:uid="{00000000-0005-0000-0000-00001C1E0000}"/>
    <cellStyle name="n_04a - Détail BU accès_UAG_report_CA 06-09 (06-09-28)_Orange - Market France KPIs" xfId="55436" xr:uid="{00000000-0005-0000-0000-00001D1E0000}"/>
    <cellStyle name="n_04a - Détail BU accès_UAG_report_CA 06-09 (06-09-28)_Poland KPIs" xfId="8262" xr:uid="{00000000-0005-0000-0000-00001E1E0000}"/>
    <cellStyle name="n_04a - Détail BU accès_UAG_report_CA 06-09 (06-09-28)_ROW" xfId="27497" xr:uid="{00000000-0005-0000-0000-00001F1E0000}"/>
    <cellStyle name="n_04a - Détail BU accès_UAG_report_CA 06-09 (06-09-28)_RoW KPIs" xfId="8974" xr:uid="{00000000-0005-0000-0000-0000201E0000}"/>
    <cellStyle name="n_04a - Détail BU accès_UAG_report_CA 06-09 (06-09-28)_ROW_1" xfId="27498" xr:uid="{00000000-0005-0000-0000-0000211E0000}"/>
    <cellStyle name="n_04a - Détail BU accès_UAG_report_CA 06-09 (06-09-28)_ROW_1_Group" xfId="27499" xr:uid="{00000000-0005-0000-0000-0000221E0000}"/>
    <cellStyle name="n_04a - Détail BU accès_UAG_report_CA 06-09 (06-09-28)_ROW_1_Group_Orange - Market France KPIs" xfId="55440" xr:uid="{00000000-0005-0000-0000-0000231E0000}"/>
    <cellStyle name="n_04a - Détail BU accès_UAG_report_CA 06-09 (06-09-28)_ROW_1_Orange - Market France KPIs" xfId="55439" xr:uid="{00000000-0005-0000-0000-0000241E0000}"/>
    <cellStyle name="n_04a - Détail BU accès_UAG_report_CA 06-09 (06-09-28)_ROW_1_ROW ARPU" xfId="27500" xr:uid="{00000000-0005-0000-0000-0000251E0000}"/>
    <cellStyle name="n_04a - Détail BU accès_UAG_report_CA 06-09 (06-09-28)_ROW_1_ROW ARPU_Orange - Market France KPIs" xfId="55441" xr:uid="{00000000-0005-0000-0000-0000261E0000}"/>
    <cellStyle name="n_04a - Détail BU accès_UAG_report_CA 06-09 (06-09-28)_ROW_Group" xfId="27501" xr:uid="{00000000-0005-0000-0000-0000271E0000}"/>
    <cellStyle name="n_04a - Détail BU accès_UAG_report_CA 06-09 (06-09-28)_ROW_Group_Orange - Market France KPIs" xfId="55442" xr:uid="{00000000-0005-0000-0000-0000281E0000}"/>
    <cellStyle name="n_04a - Détail BU accès_UAG_report_CA 06-09 (06-09-28)_ROW_Orange - Market France KPIs" xfId="55438" xr:uid="{00000000-0005-0000-0000-0000291E0000}"/>
    <cellStyle name="n_04a - Détail BU accès_UAG_report_CA 06-09 (06-09-28)_ROW_ROW ARPU" xfId="27502" xr:uid="{00000000-0005-0000-0000-00002A1E0000}"/>
    <cellStyle name="n_04a - Détail BU accès_UAG_report_CA 06-09 (06-09-28)_ROW_ROW ARPU_Orange - Market France KPIs" xfId="55443" xr:uid="{00000000-0005-0000-0000-00002B1E0000}"/>
    <cellStyle name="n_04a - Détail BU accès_UAG_report_CA 06-09 (06-09-28)_Spain ARPU + AUPU" xfId="27503" xr:uid="{00000000-0005-0000-0000-00002C1E0000}"/>
    <cellStyle name="n_04a - Détail BU accès_UAG_report_CA 06-09 (06-09-28)_Spain ARPU + AUPU_Group" xfId="27504" xr:uid="{00000000-0005-0000-0000-00002D1E0000}"/>
    <cellStyle name="n_04a - Détail BU accès_UAG_report_CA 06-09 (06-09-28)_Spain ARPU + AUPU_Group_Orange - Market France KPIs" xfId="55445" xr:uid="{00000000-0005-0000-0000-00002E1E0000}"/>
    <cellStyle name="n_04a - Détail BU accès_UAG_report_CA 06-09 (06-09-28)_Spain ARPU + AUPU_Orange - Market France KPIs" xfId="55444" xr:uid="{00000000-0005-0000-0000-00002F1E0000}"/>
    <cellStyle name="n_04a - Détail BU accès_UAG_report_CA 06-09 (06-09-28)_Spain ARPU + AUPU_ROW ARPU" xfId="27505" xr:uid="{00000000-0005-0000-0000-0000301E0000}"/>
    <cellStyle name="n_04a - Détail BU accès_UAG_report_CA 06-09 (06-09-28)_Spain ARPU + AUPU_ROW ARPU_Orange - Market France KPIs" xfId="55446" xr:uid="{00000000-0005-0000-0000-0000311E0000}"/>
    <cellStyle name="n_04a - Détail BU accès_UAG_report_CA 06-09 (06-09-28)_Spain KPIs" xfId="6530" xr:uid="{00000000-0005-0000-0000-0000321E0000}"/>
    <cellStyle name="n_04a - Détail BU accès_UAG_report_CA 06-09 (06-09-28)_Spain KPIs 2" xfId="15896" xr:uid="{00000000-0005-0000-0000-0000331E0000}"/>
    <cellStyle name="n_04a - Détail BU accès_UAG_report_CA 06-09 (06-09-28)_Spain KPIs_1" xfId="51335" xr:uid="{00000000-0005-0000-0000-0000341E0000}"/>
    <cellStyle name="n_04a - Détail BU accès_UAG_report_CA 06-09 (06-09-28)_Telecoms - Operational KPIs" xfId="49648" xr:uid="{00000000-0005-0000-0000-0000351E0000}"/>
    <cellStyle name="n_04a - Détail BU accès_UAG_report_CA 06-10 (06-11-06)" xfId="1850" xr:uid="{00000000-0005-0000-0000-0000361E0000}"/>
    <cellStyle name="n_04a - Détail BU accès_UAG_report_CA 06-10 (06-11-06)_A&amp;ME KPIs" xfId="53113" xr:uid="{00000000-0005-0000-0000-0000371E0000}"/>
    <cellStyle name="n_04a - Détail BU accès_UAG_report_CA 06-10 (06-11-06)_Enterprise" xfId="9543" xr:uid="{00000000-0005-0000-0000-0000381E0000}"/>
    <cellStyle name="n_04a - Détail BU accès_UAG_report_CA 06-10 (06-11-06)_France financials" xfId="23495" xr:uid="{00000000-0005-0000-0000-0000391E0000}"/>
    <cellStyle name="n_04a - Détail BU accès_UAG_report_CA 06-10 (06-11-06)_France financials_1" xfId="25133" xr:uid="{00000000-0005-0000-0000-00003A1E0000}"/>
    <cellStyle name="n_04a - Détail BU accès_UAG_report_CA 06-10 (06-11-06)_France KPIs" xfId="4709" xr:uid="{00000000-0005-0000-0000-00003B1E0000}"/>
    <cellStyle name="n_04a - Détail BU accès_UAG_report_CA 06-10 (06-11-06)_France KPIs 2" xfId="14125" xr:uid="{00000000-0005-0000-0000-00003C1E0000}"/>
    <cellStyle name="n_04a - Détail BU accès_UAG_report_CA 06-10 (06-11-06)_France KPIs_1" xfId="11950" xr:uid="{00000000-0005-0000-0000-00003D1E0000}"/>
    <cellStyle name="n_04a - Détail BU accès_UAG_report_CA 06-10 (06-11-06)_GetCA Groupe Seg 2012-Q4 Soc" xfId="55448" xr:uid="{00000000-0005-0000-0000-00003E1E0000}"/>
    <cellStyle name="n_04a - Détail BU accès_UAG_report_CA 06-10 (06-11-06)_Group - financial KPIs" xfId="21751" xr:uid="{00000000-0005-0000-0000-00003F1E0000}"/>
    <cellStyle name="n_04a - Détail BU accès_UAG_report_CA 06-10 (06-11-06)_Group - operational KPIs" xfId="3012" xr:uid="{00000000-0005-0000-0000-0000401E0000}"/>
    <cellStyle name="n_04a - Détail BU accès_UAG_report_CA 06-10 (06-11-06)_Group - operational KPIs_1" xfId="10196" xr:uid="{00000000-0005-0000-0000-0000411E0000}"/>
    <cellStyle name="n_04a - Détail BU accès_UAG_report_CA 06-10 (06-11-06)_Group - operational KPIs_1 2" xfId="17895" xr:uid="{00000000-0005-0000-0000-0000421E0000}"/>
    <cellStyle name="n_04a - Détail BU accès_UAG_report_CA 06-10 (06-11-06)_Group - operational KPIs_2" xfId="20012" xr:uid="{00000000-0005-0000-0000-0000431E0000}"/>
    <cellStyle name="n_04a - Détail BU accès_UAG_report_CA 06-10 (06-11-06)_IC&amp;SS" xfId="13750" xr:uid="{00000000-0005-0000-0000-0000441E0000}"/>
    <cellStyle name="n_04a - Détail BU accès_UAG_report_CA 06-10 (06-11-06)_Orange - Market France KPIs" xfId="55447" xr:uid="{00000000-0005-0000-0000-0000451E0000}"/>
    <cellStyle name="n_04a - Détail BU accès_UAG_report_CA 06-10 (06-11-06)_Poland KPIs" xfId="8263" xr:uid="{00000000-0005-0000-0000-0000461E0000}"/>
    <cellStyle name="n_04a - Détail BU accès_UAG_report_CA 06-10 (06-11-06)_ROW" xfId="27506" xr:uid="{00000000-0005-0000-0000-0000471E0000}"/>
    <cellStyle name="n_04a - Détail BU accès_UAG_report_CA 06-10 (06-11-06)_RoW KPIs" xfId="8975" xr:uid="{00000000-0005-0000-0000-0000481E0000}"/>
    <cellStyle name="n_04a - Détail BU accès_UAG_report_CA 06-10 (06-11-06)_ROW_1" xfId="27507" xr:uid="{00000000-0005-0000-0000-0000491E0000}"/>
    <cellStyle name="n_04a - Détail BU accès_UAG_report_CA 06-10 (06-11-06)_ROW_1_Group" xfId="27508" xr:uid="{00000000-0005-0000-0000-00004A1E0000}"/>
    <cellStyle name="n_04a - Détail BU accès_UAG_report_CA 06-10 (06-11-06)_ROW_1_Group_Orange - Market France KPIs" xfId="55451" xr:uid="{00000000-0005-0000-0000-00004B1E0000}"/>
    <cellStyle name="n_04a - Détail BU accès_UAG_report_CA 06-10 (06-11-06)_ROW_1_Orange - Market France KPIs" xfId="55450" xr:uid="{00000000-0005-0000-0000-00004C1E0000}"/>
    <cellStyle name="n_04a - Détail BU accès_UAG_report_CA 06-10 (06-11-06)_ROW_1_ROW ARPU" xfId="27509" xr:uid="{00000000-0005-0000-0000-00004D1E0000}"/>
    <cellStyle name="n_04a - Détail BU accès_UAG_report_CA 06-10 (06-11-06)_ROW_1_ROW ARPU_Orange - Market France KPIs" xfId="55452" xr:uid="{00000000-0005-0000-0000-00004E1E0000}"/>
    <cellStyle name="n_04a - Détail BU accès_UAG_report_CA 06-10 (06-11-06)_ROW_Group" xfId="27510" xr:uid="{00000000-0005-0000-0000-00004F1E0000}"/>
    <cellStyle name="n_04a - Détail BU accès_UAG_report_CA 06-10 (06-11-06)_ROW_Group_Orange - Market France KPIs" xfId="55453" xr:uid="{00000000-0005-0000-0000-0000501E0000}"/>
    <cellStyle name="n_04a - Détail BU accès_UAG_report_CA 06-10 (06-11-06)_ROW_Orange - Market France KPIs" xfId="55449" xr:uid="{00000000-0005-0000-0000-0000511E0000}"/>
    <cellStyle name="n_04a - Détail BU accès_UAG_report_CA 06-10 (06-11-06)_ROW_ROW ARPU" xfId="27511" xr:uid="{00000000-0005-0000-0000-0000521E0000}"/>
    <cellStyle name="n_04a - Détail BU accès_UAG_report_CA 06-10 (06-11-06)_ROW_ROW ARPU_Orange - Market France KPIs" xfId="55454" xr:uid="{00000000-0005-0000-0000-0000531E0000}"/>
    <cellStyle name="n_04a - Détail BU accès_UAG_report_CA 06-10 (06-11-06)_Spain ARPU + AUPU" xfId="27512" xr:uid="{00000000-0005-0000-0000-0000541E0000}"/>
    <cellStyle name="n_04a - Détail BU accès_UAG_report_CA 06-10 (06-11-06)_Spain ARPU + AUPU_Group" xfId="27513" xr:uid="{00000000-0005-0000-0000-0000551E0000}"/>
    <cellStyle name="n_04a - Détail BU accès_UAG_report_CA 06-10 (06-11-06)_Spain ARPU + AUPU_Group_Orange - Market France KPIs" xfId="55456" xr:uid="{00000000-0005-0000-0000-0000561E0000}"/>
    <cellStyle name="n_04a - Détail BU accès_UAG_report_CA 06-10 (06-11-06)_Spain ARPU + AUPU_Orange - Market France KPIs" xfId="55455" xr:uid="{00000000-0005-0000-0000-0000571E0000}"/>
    <cellStyle name="n_04a - Détail BU accès_UAG_report_CA 06-10 (06-11-06)_Spain ARPU + AUPU_ROW ARPU" xfId="27514" xr:uid="{00000000-0005-0000-0000-0000581E0000}"/>
    <cellStyle name="n_04a - Détail BU accès_UAG_report_CA 06-10 (06-11-06)_Spain ARPU + AUPU_ROW ARPU_Orange - Market France KPIs" xfId="55457" xr:uid="{00000000-0005-0000-0000-0000591E0000}"/>
    <cellStyle name="n_04a - Détail BU accès_UAG_report_CA 06-10 (06-11-06)_Spain KPIs" xfId="6531" xr:uid="{00000000-0005-0000-0000-00005A1E0000}"/>
    <cellStyle name="n_04a - Détail BU accès_UAG_report_CA 06-10 (06-11-06)_Spain KPIs 2" xfId="15897" xr:uid="{00000000-0005-0000-0000-00005B1E0000}"/>
    <cellStyle name="n_04a - Détail BU accès_UAG_report_CA 06-10 (06-11-06)_Spain KPIs_1" xfId="51336" xr:uid="{00000000-0005-0000-0000-00005C1E0000}"/>
    <cellStyle name="n_04a - Détail BU accès_UAG_report_CA 06-10 (06-11-06)_Telecoms - Operational KPIs" xfId="49649" xr:uid="{00000000-0005-0000-0000-00005D1E0000}"/>
    <cellStyle name="n_04a - Détail BU accès_V&amp;M trajectoires V1 (06-08-11)" xfId="1851" xr:uid="{00000000-0005-0000-0000-00005E1E0000}"/>
    <cellStyle name="n_04a - Détail BU accès_V&amp;M trajectoires V1 (06-08-11)_A&amp;ME KPIs" xfId="53114" xr:uid="{00000000-0005-0000-0000-00005F1E0000}"/>
    <cellStyle name="n_04a - Détail BU accès_V&amp;M trajectoires V1 (06-08-11)_Enterprise" xfId="9544" xr:uid="{00000000-0005-0000-0000-0000601E0000}"/>
    <cellStyle name="n_04a - Détail BU accès_V&amp;M trajectoires V1 (06-08-11)_France financials" xfId="23496" xr:uid="{00000000-0005-0000-0000-0000611E0000}"/>
    <cellStyle name="n_04a - Détail BU accès_V&amp;M trajectoires V1 (06-08-11)_France financials_1" xfId="25134" xr:uid="{00000000-0005-0000-0000-0000621E0000}"/>
    <cellStyle name="n_04a - Détail BU accès_V&amp;M trajectoires V1 (06-08-11)_France KPIs" xfId="4710" xr:uid="{00000000-0005-0000-0000-0000631E0000}"/>
    <cellStyle name="n_04a - Détail BU accès_V&amp;M trajectoires V1 (06-08-11)_France KPIs 2" xfId="14126" xr:uid="{00000000-0005-0000-0000-0000641E0000}"/>
    <cellStyle name="n_04a - Détail BU accès_V&amp;M trajectoires V1 (06-08-11)_France KPIs_1" xfId="11951" xr:uid="{00000000-0005-0000-0000-0000651E0000}"/>
    <cellStyle name="n_04a - Détail BU accès_V&amp;M trajectoires V1 (06-08-11)_GetCA Groupe Seg 2012-Q4 Soc" xfId="55459" xr:uid="{00000000-0005-0000-0000-0000661E0000}"/>
    <cellStyle name="n_04a - Détail BU accès_V&amp;M trajectoires V1 (06-08-11)_Group - financial KPIs" xfId="21752" xr:uid="{00000000-0005-0000-0000-0000671E0000}"/>
    <cellStyle name="n_04a - Détail BU accès_V&amp;M trajectoires V1 (06-08-11)_Group - operational KPIs" xfId="3013" xr:uid="{00000000-0005-0000-0000-0000681E0000}"/>
    <cellStyle name="n_04a - Détail BU accès_V&amp;M trajectoires V1 (06-08-11)_Group - operational KPIs_1" xfId="10197" xr:uid="{00000000-0005-0000-0000-0000691E0000}"/>
    <cellStyle name="n_04a - Détail BU accès_V&amp;M trajectoires V1 (06-08-11)_Group - operational KPIs_1 2" xfId="17896" xr:uid="{00000000-0005-0000-0000-00006A1E0000}"/>
    <cellStyle name="n_04a - Détail BU accès_V&amp;M trajectoires V1 (06-08-11)_Group - operational KPIs_2" xfId="20013" xr:uid="{00000000-0005-0000-0000-00006B1E0000}"/>
    <cellStyle name="n_04a - Détail BU accès_V&amp;M trajectoires V1 (06-08-11)_IC&amp;SS" xfId="19620" xr:uid="{00000000-0005-0000-0000-00006C1E0000}"/>
    <cellStyle name="n_04a - Détail BU accès_V&amp;M trajectoires V1 (06-08-11)_Orange - Market France KPIs" xfId="55458" xr:uid="{00000000-0005-0000-0000-00006D1E0000}"/>
    <cellStyle name="n_04a - Détail BU accès_V&amp;M trajectoires V1 (06-08-11)_Poland KPIs" xfId="8264" xr:uid="{00000000-0005-0000-0000-00006E1E0000}"/>
    <cellStyle name="n_04a - Détail BU accès_V&amp;M trajectoires V1 (06-08-11)_ROW" xfId="27515" xr:uid="{00000000-0005-0000-0000-00006F1E0000}"/>
    <cellStyle name="n_04a - Détail BU accès_V&amp;M trajectoires V1 (06-08-11)_RoW KPIs" xfId="8976" xr:uid="{00000000-0005-0000-0000-0000701E0000}"/>
    <cellStyle name="n_04a - Détail BU accès_V&amp;M trajectoires V1 (06-08-11)_ROW_1" xfId="27516" xr:uid="{00000000-0005-0000-0000-0000711E0000}"/>
    <cellStyle name="n_04a - Détail BU accès_V&amp;M trajectoires V1 (06-08-11)_ROW_1_Group" xfId="27517" xr:uid="{00000000-0005-0000-0000-0000721E0000}"/>
    <cellStyle name="n_04a - Détail BU accès_V&amp;M trajectoires V1 (06-08-11)_ROW_1_Group_Orange - Market France KPIs" xfId="55462" xr:uid="{00000000-0005-0000-0000-0000731E0000}"/>
    <cellStyle name="n_04a - Détail BU accès_V&amp;M trajectoires V1 (06-08-11)_ROW_1_Orange - Market France KPIs" xfId="55461" xr:uid="{00000000-0005-0000-0000-0000741E0000}"/>
    <cellStyle name="n_04a - Détail BU accès_V&amp;M trajectoires V1 (06-08-11)_ROW_1_ROW ARPU" xfId="27518" xr:uid="{00000000-0005-0000-0000-0000751E0000}"/>
    <cellStyle name="n_04a - Détail BU accès_V&amp;M trajectoires V1 (06-08-11)_ROW_1_ROW ARPU_Orange - Market France KPIs" xfId="55463" xr:uid="{00000000-0005-0000-0000-0000761E0000}"/>
    <cellStyle name="n_04a - Détail BU accès_V&amp;M trajectoires V1 (06-08-11)_ROW_Group" xfId="27519" xr:uid="{00000000-0005-0000-0000-0000771E0000}"/>
    <cellStyle name="n_04a - Détail BU accès_V&amp;M trajectoires V1 (06-08-11)_ROW_Group_Orange - Market France KPIs" xfId="55464" xr:uid="{00000000-0005-0000-0000-0000781E0000}"/>
    <cellStyle name="n_04a - Détail BU accès_V&amp;M trajectoires V1 (06-08-11)_ROW_Orange - Market France KPIs" xfId="55460" xr:uid="{00000000-0005-0000-0000-0000791E0000}"/>
    <cellStyle name="n_04a - Détail BU accès_V&amp;M trajectoires V1 (06-08-11)_ROW_ROW ARPU" xfId="27520" xr:uid="{00000000-0005-0000-0000-00007A1E0000}"/>
    <cellStyle name="n_04a - Détail BU accès_V&amp;M trajectoires V1 (06-08-11)_ROW_ROW ARPU_Orange - Market France KPIs" xfId="55465" xr:uid="{00000000-0005-0000-0000-00007B1E0000}"/>
    <cellStyle name="n_04a - Détail BU accès_V&amp;M trajectoires V1 (06-08-11)_Spain ARPU + AUPU" xfId="27521" xr:uid="{00000000-0005-0000-0000-00007C1E0000}"/>
    <cellStyle name="n_04a - Détail BU accès_V&amp;M trajectoires V1 (06-08-11)_Spain ARPU + AUPU_Group" xfId="27522" xr:uid="{00000000-0005-0000-0000-00007D1E0000}"/>
    <cellStyle name="n_04a - Détail BU accès_V&amp;M trajectoires V1 (06-08-11)_Spain ARPU + AUPU_Group_Orange - Market France KPIs" xfId="55467" xr:uid="{00000000-0005-0000-0000-00007E1E0000}"/>
    <cellStyle name="n_04a - Détail BU accès_V&amp;M trajectoires V1 (06-08-11)_Spain ARPU + AUPU_Orange - Market France KPIs" xfId="55466" xr:uid="{00000000-0005-0000-0000-00007F1E0000}"/>
    <cellStyle name="n_04a - Détail BU accès_V&amp;M trajectoires V1 (06-08-11)_Spain ARPU + AUPU_ROW ARPU" xfId="27523" xr:uid="{00000000-0005-0000-0000-0000801E0000}"/>
    <cellStyle name="n_04a - Détail BU accès_V&amp;M trajectoires V1 (06-08-11)_Spain ARPU + AUPU_ROW ARPU_Orange - Market France KPIs" xfId="55468" xr:uid="{00000000-0005-0000-0000-0000811E0000}"/>
    <cellStyle name="n_04a - Détail BU accès_V&amp;M trajectoires V1 (06-08-11)_Spain KPIs" xfId="6532" xr:uid="{00000000-0005-0000-0000-0000821E0000}"/>
    <cellStyle name="n_04a - Détail BU accès_V&amp;M trajectoires V1 (06-08-11)_Spain KPIs 2" xfId="15898" xr:uid="{00000000-0005-0000-0000-0000831E0000}"/>
    <cellStyle name="n_04a - Détail BU accès_V&amp;M trajectoires V1 (06-08-11)_Spain KPIs_1" xfId="51337" xr:uid="{00000000-0005-0000-0000-0000841E0000}"/>
    <cellStyle name="n_04a - Détail BU accès_V&amp;M trajectoires V1 (06-08-11)_Telecoms - Operational KPIs" xfId="49650" xr:uid="{00000000-0005-0000-0000-0000851E0000}"/>
    <cellStyle name="n_04b - Détail BU accès fiches pays" xfId="1852" xr:uid="{00000000-0005-0000-0000-0000861E0000}"/>
    <cellStyle name="n_04b - Détail BU accès fiches pays_01 Synthèse DM pour modèle" xfId="1853" xr:uid="{00000000-0005-0000-0000-0000871E0000}"/>
    <cellStyle name="n_04b - Détail BU accès fiches pays_01 Synthèse DM pour modèle_France financials" xfId="23498" xr:uid="{00000000-0005-0000-0000-0000881E0000}"/>
    <cellStyle name="n_04b - Détail BU accès fiches pays_01 Synthèse DM pour modèle_France KPIs" xfId="4712" xr:uid="{00000000-0005-0000-0000-0000891E0000}"/>
    <cellStyle name="n_04b - Détail BU accès fiches pays_01 Synthèse DM pour modèle_France KPIs 2" xfId="14128" xr:uid="{00000000-0005-0000-0000-00008A1E0000}"/>
    <cellStyle name="n_04b - Détail BU accès fiches pays_01 Synthèse DM pour modèle_France KPIs_1" xfId="11953" xr:uid="{00000000-0005-0000-0000-00008B1E0000}"/>
    <cellStyle name="n_04b - Détail BU accès fiches pays_01 Synthèse DM pour modèle_Group - financial KPIs" xfId="21754" xr:uid="{00000000-0005-0000-0000-00008C1E0000}"/>
    <cellStyle name="n_04b - Détail BU accès fiches pays_01 Synthèse DM pour modèle_Group - operational KPIs" xfId="10199" xr:uid="{00000000-0005-0000-0000-00008D1E0000}"/>
    <cellStyle name="n_04b - Détail BU accès fiches pays_01 Synthèse DM pour modèle_Group - operational KPIs 2" xfId="17898" xr:uid="{00000000-0005-0000-0000-00008E1E0000}"/>
    <cellStyle name="n_04b - Détail BU accès fiches pays_01 Synthèse DM pour modèle_Group - operational KPIs_1" xfId="20015" xr:uid="{00000000-0005-0000-0000-00008F1E0000}"/>
    <cellStyle name="n_04b - Détail BU accès fiches pays_01 Synthèse DM pour modèle_Orange - Market France KPIs" xfId="55470" xr:uid="{00000000-0005-0000-0000-0000901E0000}"/>
    <cellStyle name="n_04b - Détail BU accès fiches pays_01 Synthèse DM pour modèle_ROW" xfId="27524" xr:uid="{00000000-0005-0000-0000-0000911E0000}"/>
    <cellStyle name="n_04b - Détail BU accès fiches pays_01 Synthèse DM pour modèle_ROW_1" xfId="27525" xr:uid="{00000000-0005-0000-0000-0000921E0000}"/>
    <cellStyle name="n_04b - Détail BU accès fiches pays_01 Synthèse DM pour modèle_ROW_1_Group" xfId="27526" xr:uid="{00000000-0005-0000-0000-0000931E0000}"/>
    <cellStyle name="n_04b - Détail BU accès fiches pays_01 Synthèse DM pour modèle_ROW_1_Group_Orange - Market France KPIs" xfId="55473" xr:uid="{00000000-0005-0000-0000-0000941E0000}"/>
    <cellStyle name="n_04b - Détail BU accès fiches pays_01 Synthèse DM pour modèle_ROW_1_Orange - Market France KPIs" xfId="55472" xr:uid="{00000000-0005-0000-0000-0000951E0000}"/>
    <cellStyle name="n_04b - Détail BU accès fiches pays_01 Synthèse DM pour modèle_ROW_1_ROW ARPU" xfId="27527" xr:uid="{00000000-0005-0000-0000-0000961E0000}"/>
    <cellStyle name="n_04b - Détail BU accès fiches pays_01 Synthèse DM pour modèle_ROW_1_ROW ARPU_Orange - Market France KPIs" xfId="55474" xr:uid="{00000000-0005-0000-0000-0000971E0000}"/>
    <cellStyle name="n_04b - Détail BU accès fiches pays_01 Synthèse DM pour modèle_ROW_Group" xfId="27528" xr:uid="{00000000-0005-0000-0000-0000981E0000}"/>
    <cellStyle name="n_04b - Détail BU accès fiches pays_01 Synthèse DM pour modèle_ROW_Group_Orange - Market France KPIs" xfId="55475" xr:uid="{00000000-0005-0000-0000-0000991E0000}"/>
    <cellStyle name="n_04b - Détail BU accès fiches pays_01 Synthèse DM pour modèle_ROW_Orange - Market France KPIs" xfId="55471" xr:uid="{00000000-0005-0000-0000-00009A1E0000}"/>
    <cellStyle name="n_04b - Détail BU accès fiches pays_01 Synthèse DM pour modèle_ROW_ROW ARPU" xfId="27529" xr:uid="{00000000-0005-0000-0000-00009B1E0000}"/>
    <cellStyle name="n_04b - Détail BU accès fiches pays_01 Synthèse DM pour modèle_ROW_ROW ARPU_Orange - Market France KPIs" xfId="55476" xr:uid="{00000000-0005-0000-0000-00009C1E0000}"/>
    <cellStyle name="n_04b - Détail BU accès fiches pays_01 Synthèse DM pour modèle_Spain ARPU + AUPU" xfId="27530" xr:uid="{00000000-0005-0000-0000-00009D1E0000}"/>
    <cellStyle name="n_04b - Détail BU accès fiches pays_01 Synthèse DM pour modèle_Spain ARPU + AUPU_Group" xfId="27531" xr:uid="{00000000-0005-0000-0000-00009E1E0000}"/>
    <cellStyle name="n_04b - Détail BU accès fiches pays_01 Synthèse DM pour modèle_Spain ARPU + AUPU_Group_Orange - Market France KPIs" xfId="55478" xr:uid="{00000000-0005-0000-0000-00009F1E0000}"/>
    <cellStyle name="n_04b - Détail BU accès fiches pays_01 Synthèse DM pour modèle_Spain ARPU + AUPU_Orange - Market France KPIs" xfId="55477" xr:uid="{00000000-0005-0000-0000-0000A01E0000}"/>
    <cellStyle name="n_04b - Détail BU accès fiches pays_01 Synthèse DM pour modèle_Spain ARPU + AUPU_ROW ARPU" xfId="27532" xr:uid="{00000000-0005-0000-0000-0000A11E0000}"/>
    <cellStyle name="n_04b - Détail BU accès fiches pays_01 Synthèse DM pour modèle_Spain ARPU + AUPU_ROW ARPU_Orange - Market France KPIs" xfId="55479" xr:uid="{00000000-0005-0000-0000-0000A21E0000}"/>
    <cellStyle name="n_04b - Détail BU accès fiches pays_01 Synthèse DM pour modèle_Spain KPIs" xfId="6534" xr:uid="{00000000-0005-0000-0000-0000A31E0000}"/>
    <cellStyle name="n_04b - Détail BU accès fiches pays_01 Synthèse DM pour modèle_Spain KPIs 2" xfId="15900" xr:uid="{00000000-0005-0000-0000-0000A41E0000}"/>
    <cellStyle name="n_04b - Détail BU accès fiches pays_0703 Préflashde L23 Analyse CA trafic 07-03 (07-04-03)" xfId="1854" xr:uid="{00000000-0005-0000-0000-0000A51E0000}"/>
    <cellStyle name="n_04b - Détail BU accès fiches pays_0703 Préflashde L23 Analyse CA trafic 07-03 (07-04-03)_A&amp;ME KPIs" xfId="53116" xr:uid="{00000000-0005-0000-0000-0000A61E0000}"/>
    <cellStyle name="n_04b - Détail BU accès fiches pays_0703 Préflashde L23 Analyse CA trafic 07-03 (07-04-03)_Enterprise" xfId="9546" xr:uid="{00000000-0005-0000-0000-0000A71E0000}"/>
    <cellStyle name="n_04b - Détail BU accès fiches pays_0703 Préflashde L23 Analyse CA trafic 07-03 (07-04-03)_France financials" xfId="23499" xr:uid="{00000000-0005-0000-0000-0000A81E0000}"/>
    <cellStyle name="n_04b - Détail BU accès fiches pays_0703 Préflashde L23 Analyse CA trafic 07-03 (07-04-03)_France financials_1" xfId="25136" xr:uid="{00000000-0005-0000-0000-0000A91E0000}"/>
    <cellStyle name="n_04b - Détail BU accès fiches pays_0703 Préflashde L23 Analyse CA trafic 07-03 (07-04-03)_France KPIs" xfId="4713" xr:uid="{00000000-0005-0000-0000-0000AA1E0000}"/>
    <cellStyle name="n_04b - Détail BU accès fiches pays_0703 Préflashde L23 Analyse CA trafic 07-03 (07-04-03)_France KPIs 2" xfId="14129" xr:uid="{00000000-0005-0000-0000-0000AB1E0000}"/>
    <cellStyle name="n_04b - Détail BU accès fiches pays_0703 Préflashde L23 Analyse CA trafic 07-03 (07-04-03)_France KPIs_1" xfId="11954" xr:uid="{00000000-0005-0000-0000-0000AC1E0000}"/>
    <cellStyle name="n_04b - Détail BU accès fiches pays_0703 Préflashde L23 Analyse CA trafic 07-03 (07-04-03)_GetCA Groupe Seg 2012-Q4 Soc" xfId="55481" xr:uid="{00000000-0005-0000-0000-0000AD1E0000}"/>
    <cellStyle name="n_04b - Détail BU accès fiches pays_0703 Préflashde L23 Analyse CA trafic 07-03 (07-04-03)_Group - financial KPIs" xfId="21755" xr:uid="{00000000-0005-0000-0000-0000AE1E0000}"/>
    <cellStyle name="n_04b - Détail BU accès fiches pays_0703 Préflashde L23 Analyse CA trafic 07-03 (07-04-03)_Group - operational KPIs" xfId="3015" xr:uid="{00000000-0005-0000-0000-0000AF1E0000}"/>
    <cellStyle name="n_04b - Détail BU accès fiches pays_0703 Préflashde L23 Analyse CA trafic 07-03 (07-04-03)_Group - operational KPIs_1" xfId="10200" xr:uid="{00000000-0005-0000-0000-0000B01E0000}"/>
    <cellStyle name="n_04b - Détail BU accès fiches pays_0703 Préflashde L23 Analyse CA trafic 07-03 (07-04-03)_Group - operational KPIs_1 2" xfId="17899" xr:uid="{00000000-0005-0000-0000-0000B11E0000}"/>
    <cellStyle name="n_04b - Détail BU accès fiches pays_0703 Préflashde L23 Analyse CA trafic 07-03 (07-04-03)_Group - operational KPIs_2" xfId="20016" xr:uid="{00000000-0005-0000-0000-0000B21E0000}"/>
    <cellStyle name="n_04b - Détail BU accès fiches pays_0703 Préflashde L23 Analyse CA trafic 07-03 (07-04-03)_IC&amp;SS" xfId="13546" xr:uid="{00000000-0005-0000-0000-0000B31E0000}"/>
    <cellStyle name="n_04b - Détail BU accès fiches pays_0703 Préflashde L23 Analyse CA trafic 07-03 (07-04-03)_Orange - Market France KPIs" xfId="55480" xr:uid="{00000000-0005-0000-0000-0000B41E0000}"/>
    <cellStyle name="n_04b - Détail BU accès fiches pays_0703 Préflashde L23 Analyse CA trafic 07-03 (07-04-03)_Poland KPIs" xfId="8266" xr:uid="{00000000-0005-0000-0000-0000B51E0000}"/>
    <cellStyle name="n_04b - Détail BU accès fiches pays_0703 Préflashde L23 Analyse CA trafic 07-03 (07-04-03)_ROW" xfId="27533" xr:uid="{00000000-0005-0000-0000-0000B61E0000}"/>
    <cellStyle name="n_04b - Détail BU accès fiches pays_0703 Préflashde L23 Analyse CA trafic 07-03 (07-04-03)_RoW KPIs" xfId="8978" xr:uid="{00000000-0005-0000-0000-0000B71E0000}"/>
    <cellStyle name="n_04b - Détail BU accès fiches pays_0703 Préflashde L23 Analyse CA trafic 07-03 (07-04-03)_ROW_1" xfId="27534" xr:uid="{00000000-0005-0000-0000-0000B81E0000}"/>
    <cellStyle name="n_04b - Détail BU accès fiches pays_0703 Préflashde L23 Analyse CA trafic 07-03 (07-04-03)_ROW_1_Group" xfId="27535" xr:uid="{00000000-0005-0000-0000-0000B91E0000}"/>
    <cellStyle name="n_04b - Détail BU accès fiches pays_0703 Préflashde L23 Analyse CA trafic 07-03 (07-04-03)_ROW_1_Group_Orange - Market France KPIs" xfId="55484" xr:uid="{00000000-0005-0000-0000-0000BA1E0000}"/>
    <cellStyle name="n_04b - Détail BU accès fiches pays_0703 Préflashde L23 Analyse CA trafic 07-03 (07-04-03)_ROW_1_Orange - Market France KPIs" xfId="55483" xr:uid="{00000000-0005-0000-0000-0000BB1E0000}"/>
    <cellStyle name="n_04b - Détail BU accès fiches pays_0703 Préflashde L23 Analyse CA trafic 07-03 (07-04-03)_ROW_1_ROW ARPU" xfId="27536" xr:uid="{00000000-0005-0000-0000-0000BC1E0000}"/>
    <cellStyle name="n_04b - Détail BU accès fiches pays_0703 Préflashde L23 Analyse CA trafic 07-03 (07-04-03)_ROW_1_ROW ARPU_Orange - Market France KPIs" xfId="55485" xr:uid="{00000000-0005-0000-0000-0000BD1E0000}"/>
    <cellStyle name="n_04b - Détail BU accès fiches pays_0703 Préflashde L23 Analyse CA trafic 07-03 (07-04-03)_ROW_Group" xfId="27537" xr:uid="{00000000-0005-0000-0000-0000BE1E0000}"/>
    <cellStyle name="n_04b - Détail BU accès fiches pays_0703 Préflashde L23 Analyse CA trafic 07-03 (07-04-03)_ROW_Group_Orange - Market France KPIs" xfId="55486" xr:uid="{00000000-0005-0000-0000-0000BF1E0000}"/>
    <cellStyle name="n_04b - Détail BU accès fiches pays_0703 Préflashde L23 Analyse CA trafic 07-03 (07-04-03)_ROW_Orange - Market France KPIs" xfId="55482" xr:uid="{00000000-0005-0000-0000-0000C01E0000}"/>
    <cellStyle name="n_04b - Détail BU accès fiches pays_0703 Préflashde L23 Analyse CA trafic 07-03 (07-04-03)_ROW_ROW ARPU" xfId="27538" xr:uid="{00000000-0005-0000-0000-0000C11E0000}"/>
    <cellStyle name="n_04b - Détail BU accès fiches pays_0703 Préflashde L23 Analyse CA trafic 07-03 (07-04-03)_ROW_ROW ARPU_Orange - Market France KPIs" xfId="55487" xr:uid="{00000000-0005-0000-0000-0000C21E0000}"/>
    <cellStyle name="n_04b - Détail BU accès fiches pays_0703 Préflashde L23 Analyse CA trafic 07-03 (07-04-03)_Spain ARPU + AUPU" xfId="27539" xr:uid="{00000000-0005-0000-0000-0000C31E0000}"/>
    <cellStyle name="n_04b - Détail BU accès fiches pays_0703 Préflashde L23 Analyse CA trafic 07-03 (07-04-03)_Spain ARPU + AUPU_Group" xfId="27540" xr:uid="{00000000-0005-0000-0000-0000C41E0000}"/>
    <cellStyle name="n_04b - Détail BU accès fiches pays_0703 Préflashde L23 Analyse CA trafic 07-03 (07-04-03)_Spain ARPU + AUPU_Group_Orange - Market France KPIs" xfId="55489" xr:uid="{00000000-0005-0000-0000-0000C51E0000}"/>
    <cellStyle name="n_04b - Détail BU accès fiches pays_0703 Préflashde L23 Analyse CA trafic 07-03 (07-04-03)_Spain ARPU + AUPU_Orange - Market France KPIs" xfId="55488" xr:uid="{00000000-0005-0000-0000-0000C61E0000}"/>
    <cellStyle name="n_04b - Détail BU accès fiches pays_0703 Préflashde L23 Analyse CA trafic 07-03 (07-04-03)_Spain ARPU + AUPU_ROW ARPU" xfId="27541" xr:uid="{00000000-0005-0000-0000-0000C71E0000}"/>
    <cellStyle name="n_04b - Détail BU accès fiches pays_0703 Préflashde L23 Analyse CA trafic 07-03 (07-04-03)_Spain ARPU + AUPU_ROW ARPU_Orange - Market France KPIs" xfId="55490" xr:uid="{00000000-0005-0000-0000-0000C81E0000}"/>
    <cellStyle name="n_04b - Détail BU accès fiches pays_0703 Préflashde L23 Analyse CA trafic 07-03 (07-04-03)_Spain KPIs" xfId="6535" xr:uid="{00000000-0005-0000-0000-0000C91E0000}"/>
    <cellStyle name="n_04b - Détail BU accès fiches pays_0703 Préflashde L23 Analyse CA trafic 07-03 (07-04-03)_Spain KPIs 2" xfId="15901" xr:uid="{00000000-0005-0000-0000-0000CA1E0000}"/>
    <cellStyle name="n_04b - Détail BU accès fiches pays_0703 Préflashde L23 Analyse CA trafic 07-03 (07-04-03)_Spain KPIs_1" xfId="51339" xr:uid="{00000000-0005-0000-0000-0000CB1E0000}"/>
    <cellStyle name="n_04b - Détail BU accès fiches pays_0703 Préflashde L23 Analyse CA trafic 07-03 (07-04-03)_Telecoms - Operational KPIs" xfId="49652" xr:uid="{00000000-0005-0000-0000-0000CC1E0000}"/>
    <cellStyle name="n_04b - Détail BU accès fiches pays_A&amp;ME KPIs" xfId="53115" xr:uid="{00000000-0005-0000-0000-0000CD1E0000}"/>
    <cellStyle name="n_04b - Détail BU accès fiches pays_Base Forfaits 06-07" xfId="1855" xr:uid="{00000000-0005-0000-0000-0000CE1E0000}"/>
    <cellStyle name="n_04b - Détail BU accès fiches pays_Base Forfaits 06-07_A&amp;ME KPIs" xfId="53117" xr:uid="{00000000-0005-0000-0000-0000CF1E0000}"/>
    <cellStyle name="n_04b - Détail BU accès fiches pays_Base Forfaits 06-07_Enterprise" xfId="9547" xr:uid="{00000000-0005-0000-0000-0000D01E0000}"/>
    <cellStyle name="n_04b - Détail BU accès fiches pays_Base Forfaits 06-07_France financials" xfId="23500" xr:uid="{00000000-0005-0000-0000-0000D11E0000}"/>
    <cellStyle name="n_04b - Détail BU accès fiches pays_Base Forfaits 06-07_France financials_1" xfId="25137" xr:uid="{00000000-0005-0000-0000-0000D21E0000}"/>
    <cellStyle name="n_04b - Détail BU accès fiches pays_Base Forfaits 06-07_France KPIs" xfId="4714" xr:uid="{00000000-0005-0000-0000-0000D31E0000}"/>
    <cellStyle name="n_04b - Détail BU accès fiches pays_Base Forfaits 06-07_France KPIs 2" xfId="14130" xr:uid="{00000000-0005-0000-0000-0000D41E0000}"/>
    <cellStyle name="n_04b - Détail BU accès fiches pays_Base Forfaits 06-07_France KPIs_1" xfId="11955" xr:uid="{00000000-0005-0000-0000-0000D51E0000}"/>
    <cellStyle name="n_04b - Détail BU accès fiches pays_Base Forfaits 06-07_GetCA Groupe Seg 2012-Q4 Soc" xfId="55492" xr:uid="{00000000-0005-0000-0000-0000D61E0000}"/>
    <cellStyle name="n_04b - Détail BU accès fiches pays_Base Forfaits 06-07_Group - financial KPIs" xfId="21756" xr:uid="{00000000-0005-0000-0000-0000D71E0000}"/>
    <cellStyle name="n_04b - Détail BU accès fiches pays_Base Forfaits 06-07_Group - operational KPIs" xfId="3016" xr:uid="{00000000-0005-0000-0000-0000D81E0000}"/>
    <cellStyle name="n_04b - Détail BU accès fiches pays_Base Forfaits 06-07_Group - operational KPIs_1" xfId="10201" xr:uid="{00000000-0005-0000-0000-0000D91E0000}"/>
    <cellStyle name="n_04b - Détail BU accès fiches pays_Base Forfaits 06-07_Group - operational KPIs_1 2" xfId="17900" xr:uid="{00000000-0005-0000-0000-0000DA1E0000}"/>
    <cellStyle name="n_04b - Détail BU accès fiches pays_Base Forfaits 06-07_Group - operational KPIs_2" xfId="20017" xr:uid="{00000000-0005-0000-0000-0000DB1E0000}"/>
    <cellStyle name="n_04b - Détail BU accès fiches pays_Base Forfaits 06-07_IC&amp;SS" xfId="13752" xr:uid="{00000000-0005-0000-0000-0000DC1E0000}"/>
    <cellStyle name="n_04b - Détail BU accès fiches pays_Base Forfaits 06-07_Orange - Market France KPIs" xfId="55491" xr:uid="{00000000-0005-0000-0000-0000DD1E0000}"/>
    <cellStyle name="n_04b - Détail BU accès fiches pays_Base Forfaits 06-07_Poland KPIs" xfId="8267" xr:uid="{00000000-0005-0000-0000-0000DE1E0000}"/>
    <cellStyle name="n_04b - Détail BU accès fiches pays_Base Forfaits 06-07_ROW" xfId="27542" xr:uid="{00000000-0005-0000-0000-0000DF1E0000}"/>
    <cellStyle name="n_04b - Détail BU accès fiches pays_Base Forfaits 06-07_RoW KPIs" xfId="8979" xr:uid="{00000000-0005-0000-0000-0000E01E0000}"/>
    <cellStyle name="n_04b - Détail BU accès fiches pays_Base Forfaits 06-07_ROW_1" xfId="27543" xr:uid="{00000000-0005-0000-0000-0000E11E0000}"/>
    <cellStyle name="n_04b - Détail BU accès fiches pays_Base Forfaits 06-07_ROW_1_Group" xfId="27544" xr:uid="{00000000-0005-0000-0000-0000E21E0000}"/>
    <cellStyle name="n_04b - Détail BU accès fiches pays_Base Forfaits 06-07_ROW_1_Group_Orange - Market France KPIs" xfId="55495" xr:uid="{00000000-0005-0000-0000-0000E31E0000}"/>
    <cellStyle name="n_04b - Détail BU accès fiches pays_Base Forfaits 06-07_ROW_1_Orange - Market France KPIs" xfId="55494" xr:uid="{00000000-0005-0000-0000-0000E41E0000}"/>
    <cellStyle name="n_04b - Détail BU accès fiches pays_Base Forfaits 06-07_ROW_1_ROW ARPU" xfId="27545" xr:uid="{00000000-0005-0000-0000-0000E51E0000}"/>
    <cellStyle name="n_04b - Détail BU accès fiches pays_Base Forfaits 06-07_ROW_1_ROW ARPU_Orange - Market France KPIs" xfId="55496" xr:uid="{00000000-0005-0000-0000-0000E61E0000}"/>
    <cellStyle name="n_04b - Détail BU accès fiches pays_Base Forfaits 06-07_ROW_Group" xfId="27546" xr:uid="{00000000-0005-0000-0000-0000E71E0000}"/>
    <cellStyle name="n_04b - Détail BU accès fiches pays_Base Forfaits 06-07_ROW_Group_Orange - Market France KPIs" xfId="55497" xr:uid="{00000000-0005-0000-0000-0000E81E0000}"/>
    <cellStyle name="n_04b - Détail BU accès fiches pays_Base Forfaits 06-07_ROW_Orange - Market France KPIs" xfId="55493" xr:uid="{00000000-0005-0000-0000-0000E91E0000}"/>
    <cellStyle name="n_04b - Détail BU accès fiches pays_Base Forfaits 06-07_ROW_ROW ARPU" xfId="27547" xr:uid="{00000000-0005-0000-0000-0000EA1E0000}"/>
    <cellStyle name="n_04b - Détail BU accès fiches pays_Base Forfaits 06-07_ROW_ROW ARPU_Orange - Market France KPIs" xfId="55498" xr:uid="{00000000-0005-0000-0000-0000EB1E0000}"/>
    <cellStyle name="n_04b - Détail BU accès fiches pays_Base Forfaits 06-07_Spain ARPU + AUPU" xfId="27548" xr:uid="{00000000-0005-0000-0000-0000EC1E0000}"/>
    <cellStyle name="n_04b - Détail BU accès fiches pays_Base Forfaits 06-07_Spain ARPU + AUPU_Group" xfId="27549" xr:uid="{00000000-0005-0000-0000-0000ED1E0000}"/>
    <cellStyle name="n_04b - Détail BU accès fiches pays_Base Forfaits 06-07_Spain ARPU + AUPU_Group_Orange - Market France KPIs" xfId="55500" xr:uid="{00000000-0005-0000-0000-0000EE1E0000}"/>
    <cellStyle name="n_04b - Détail BU accès fiches pays_Base Forfaits 06-07_Spain ARPU + AUPU_Orange - Market France KPIs" xfId="55499" xr:uid="{00000000-0005-0000-0000-0000EF1E0000}"/>
    <cellStyle name="n_04b - Détail BU accès fiches pays_Base Forfaits 06-07_Spain ARPU + AUPU_ROW ARPU" xfId="27550" xr:uid="{00000000-0005-0000-0000-0000F01E0000}"/>
    <cellStyle name="n_04b - Détail BU accès fiches pays_Base Forfaits 06-07_Spain ARPU + AUPU_ROW ARPU_Orange - Market France KPIs" xfId="55501" xr:uid="{00000000-0005-0000-0000-0000F11E0000}"/>
    <cellStyle name="n_04b - Détail BU accès fiches pays_Base Forfaits 06-07_Spain KPIs" xfId="6536" xr:uid="{00000000-0005-0000-0000-0000F21E0000}"/>
    <cellStyle name="n_04b - Détail BU accès fiches pays_Base Forfaits 06-07_Spain KPIs 2" xfId="15902" xr:uid="{00000000-0005-0000-0000-0000F31E0000}"/>
    <cellStyle name="n_04b - Détail BU accès fiches pays_Base Forfaits 06-07_Spain KPIs_1" xfId="51340" xr:uid="{00000000-0005-0000-0000-0000F41E0000}"/>
    <cellStyle name="n_04b - Détail BU accès fiches pays_Base Forfaits 06-07_Telecoms - Operational KPIs" xfId="49653" xr:uid="{00000000-0005-0000-0000-0000F51E0000}"/>
    <cellStyle name="n_04b - Détail BU accès fiches pays_CA BAC SCR-VM 06-07 (31-07-06)" xfId="1856" xr:uid="{00000000-0005-0000-0000-0000F61E0000}"/>
    <cellStyle name="n_04b - Détail BU accès fiches pays_CA BAC SCR-VM 06-07 (31-07-06)_A&amp;ME KPIs" xfId="53118" xr:uid="{00000000-0005-0000-0000-0000F71E0000}"/>
    <cellStyle name="n_04b - Détail BU accès fiches pays_CA BAC SCR-VM 06-07 (31-07-06)_Enterprise" xfId="9548" xr:uid="{00000000-0005-0000-0000-0000F81E0000}"/>
    <cellStyle name="n_04b - Détail BU accès fiches pays_CA BAC SCR-VM 06-07 (31-07-06)_France financials" xfId="23501" xr:uid="{00000000-0005-0000-0000-0000F91E0000}"/>
    <cellStyle name="n_04b - Détail BU accès fiches pays_CA BAC SCR-VM 06-07 (31-07-06)_France financials_1" xfId="25138" xr:uid="{00000000-0005-0000-0000-0000FA1E0000}"/>
    <cellStyle name="n_04b - Détail BU accès fiches pays_CA BAC SCR-VM 06-07 (31-07-06)_France KPIs" xfId="4715" xr:uid="{00000000-0005-0000-0000-0000FB1E0000}"/>
    <cellStyle name="n_04b - Détail BU accès fiches pays_CA BAC SCR-VM 06-07 (31-07-06)_France KPIs 2" xfId="14131" xr:uid="{00000000-0005-0000-0000-0000FC1E0000}"/>
    <cellStyle name="n_04b - Détail BU accès fiches pays_CA BAC SCR-VM 06-07 (31-07-06)_France KPIs_1" xfId="11956" xr:uid="{00000000-0005-0000-0000-0000FD1E0000}"/>
    <cellStyle name="n_04b - Détail BU accès fiches pays_CA BAC SCR-VM 06-07 (31-07-06)_GetCA Groupe Seg 2012-Q4 Soc" xfId="55503" xr:uid="{00000000-0005-0000-0000-0000FE1E0000}"/>
    <cellStyle name="n_04b - Détail BU accès fiches pays_CA BAC SCR-VM 06-07 (31-07-06)_Group - financial KPIs" xfId="21757" xr:uid="{00000000-0005-0000-0000-0000FF1E0000}"/>
    <cellStyle name="n_04b - Détail BU accès fiches pays_CA BAC SCR-VM 06-07 (31-07-06)_Group - operational KPIs" xfId="3017" xr:uid="{00000000-0005-0000-0000-0000001F0000}"/>
    <cellStyle name="n_04b - Détail BU accès fiches pays_CA BAC SCR-VM 06-07 (31-07-06)_Group - operational KPIs_1" xfId="10202" xr:uid="{00000000-0005-0000-0000-0000011F0000}"/>
    <cellStyle name="n_04b - Détail BU accès fiches pays_CA BAC SCR-VM 06-07 (31-07-06)_Group - operational KPIs_1 2" xfId="17901" xr:uid="{00000000-0005-0000-0000-0000021F0000}"/>
    <cellStyle name="n_04b - Détail BU accès fiches pays_CA BAC SCR-VM 06-07 (31-07-06)_Group - operational KPIs_2" xfId="20018" xr:uid="{00000000-0005-0000-0000-0000031F0000}"/>
    <cellStyle name="n_04b - Détail BU accès fiches pays_CA BAC SCR-VM 06-07 (31-07-06)_IC&amp;SS" xfId="19619" xr:uid="{00000000-0005-0000-0000-0000041F0000}"/>
    <cellStyle name="n_04b - Détail BU accès fiches pays_CA BAC SCR-VM 06-07 (31-07-06)_Orange - Market France KPIs" xfId="55502" xr:uid="{00000000-0005-0000-0000-0000051F0000}"/>
    <cellStyle name="n_04b - Détail BU accès fiches pays_CA BAC SCR-VM 06-07 (31-07-06)_Poland KPIs" xfId="8268" xr:uid="{00000000-0005-0000-0000-0000061F0000}"/>
    <cellStyle name="n_04b - Détail BU accès fiches pays_CA BAC SCR-VM 06-07 (31-07-06)_ROW" xfId="27551" xr:uid="{00000000-0005-0000-0000-0000071F0000}"/>
    <cellStyle name="n_04b - Détail BU accès fiches pays_CA BAC SCR-VM 06-07 (31-07-06)_RoW KPIs" xfId="8980" xr:uid="{00000000-0005-0000-0000-0000081F0000}"/>
    <cellStyle name="n_04b - Détail BU accès fiches pays_CA BAC SCR-VM 06-07 (31-07-06)_ROW_1" xfId="27552" xr:uid="{00000000-0005-0000-0000-0000091F0000}"/>
    <cellStyle name="n_04b - Détail BU accès fiches pays_CA BAC SCR-VM 06-07 (31-07-06)_ROW_1_Group" xfId="27553" xr:uid="{00000000-0005-0000-0000-00000A1F0000}"/>
    <cellStyle name="n_04b - Détail BU accès fiches pays_CA BAC SCR-VM 06-07 (31-07-06)_ROW_1_Group_Orange - Market France KPIs" xfId="55506" xr:uid="{00000000-0005-0000-0000-00000B1F0000}"/>
    <cellStyle name="n_04b - Détail BU accès fiches pays_CA BAC SCR-VM 06-07 (31-07-06)_ROW_1_Orange - Market France KPIs" xfId="55505" xr:uid="{00000000-0005-0000-0000-00000C1F0000}"/>
    <cellStyle name="n_04b - Détail BU accès fiches pays_CA BAC SCR-VM 06-07 (31-07-06)_ROW_1_ROW ARPU" xfId="27554" xr:uid="{00000000-0005-0000-0000-00000D1F0000}"/>
    <cellStyle name="n_04b - Détail BU accès fiches pays_CA BAC SCR-VM 06-07 (31-07-06)_ROW_1_ROW ARPU_A&amp;ME KPIs" xfId="53119" xr:uid="{00000000-0005-0000-0000-00000E1F0000}"/>
    <cellStyle name="n_04b - Détail BU accès fiches pays_CA BAC SCR-VM 06-07 (31-07-06)_ROW_1_ROW ARPU_Group" xfId="27555" xr:uid="{00000000-0005-0000-0000-00000F1F0000}"/>
    <cellStyle name="n_04b - Détail BU accès fiches pays_CA BAC SCR-VM 06-07 (31-07-06)_ROW_1_ROW ARPU_Spain KPIs" xfId="51342" xr:uid="{00000000-0005-0000-0000-0000101F0000}"/>
    <cellStyle name="n_04b - Détail BU accès fiches pays_CA BAC SCR-VM 06-07 (31-07-06)_ROW_1_ROW ARPU_Telecoms - Operational KPIs" xfId="54758" xr:uid="{00000000-0005-0000-0000-0000111F0000}"/>
    <cellStyle name="n_04b - Détail BU accès fiches pays_CA BAC SCR-VM 06-07 (31-07-06)_ROW_Group" xfId="27556" xr:uid="{00000000-0005-0000-0000-0000121F0000}"/>
    <cellStyle name="n_04b - Détail BU accès fiches pays_CA BAC SCR-VM 06-07 (31-07-06)_ROW_Group_1" xfId="27557" xr:uid="{00000000-0005-0000-0000-0000131F0000}"/>
    <cellStyle name="n_04b - Détail BU accès fiches pays_CA BAC SCR-VM 06-07 (31-07-06)_ROW_Group_A&amp;ME KPIs" xfId="53120" xr:uid="{00000000-0005-0000-0000-0000141F0000}"/>
    <cellStyle name="n_04b - Détail BU accès fiches pays_CA BAC SCR-VM 06-07 (31-07-06)_ROW_Group_Spain KPIs" xfId="51343" xr:uid="{00000000-0005-0000-0000-0000151F0000}"/>
    <cellStyle name="n_04b - Détail BU accès fiches pays_CA BAC SCR-VM 06-07 (31-07-06)_ROW_Group_Telecoms - Operational KPIs" xfId="54759" xr:uid="{00000000-0005-0000-0000-0000161F0000}"/>
    <cellStyle name="n_04b - Détail BU accès fiches pays_CA BAC SCR-VM 06-07 (31-07-06)_ROW_Orange - Market France KPIs" xfId="55504" xr:uid="{00000000-0005-0000-0000-0000171F0000}"/>
    <cellStyle name="n_04b - Détail BU accès fiches pays_CA BAC SCR-VM 06-07 (31-07-06)_ROW_ROW ARPU" xfId="27558" xr:uid="{00000000-0005-0000-0000-0000181F0000}"/>
    <cellStyle name="n_04b - Détail BU accès fiches pays_CA BAC SCR-VM 06-07 (31-07-06)_ROW_ROW ARPU_A&amp;ME KPIs" xfId="53121" xr:uid="{00000000-0005-0000-0000-0000191F0000}"/>
    <cellStyle name="n_04b - Détail BU accès fiches pays_CA BAC SCR-VM 06-07 (31-07-06)_ROW_ROW ARPU_Group" xfId="27559" xr:uid="{00000000-0005-0000-0000-00001A1F0000}"/>
    <cellStyle name="n_04b - Détail BU accès fiches pays_CA BAC SCR-VM 06-07 (31-07-06)_ROW_ROW ARPU_Spain KPIs" xfId="51344" xr:uid="{00000000-0005-0000-0000-00001B1F0000}"/>
    <cellStyle name="n_04b - Détail BU accès fiches pays_CA BAC SCR-VM 06-07 (31-07-06)_ROW_ROW ARPU_Telecoms - Operational KPIs" xfId="54760" xr:uid="{00000000-0005-0000-0000-00001C1F0000}"/>
    <cellStyle name="n_04b - Détail BU accès fiches pays_CA BAC SCR-VM 06-07 (31-07-06)_Spain ARPU + AUPU" xfId="27560" xr:uid="{00000000-0005-0000-0000-00001D1F0000}"/>
    <cellStyle name="n_04b - Détail BU accès fiches pays_CA BAC SCR-VM 06-07 (31-07-06)_Spain ARPU + AUPU_A&amp;ME KPIs" xfId="53122" xr:uid="{00000000-0005-0000-0000-00001E1F0000}"/>
    <cellStyle name="n_04b - Détail BU accès fiches pays_CA BAC SCR-VM 06-07 (31-07-06)_Spain ARPU + AUPU_Group" xfId="27561" xr:uid="{00000000-0005-0000-0000-00001F1F0000}"/>
    <cellStyle name="n_04b - Détail BU accès fiches pays_CA BAC SCR-VM 06-07 (31-07-06)_Spain ARPU + AUPU_Group_1" xfId="27562" xr:uid="{00000000-0005-0000-0000-0000201F0000}"/>
    <cellStyle name="n_04b - Détail BU accès fiches pays_CA BAC SCR-VM 06-07 (31-07-06)_Spain ARPU + AUPU_Group_A&amp;ME KPIs" xfId="53123" xr:uid="{00000000-0005-0000-0000-0000211F0000}"/>
    <cellStyle name="n_04b - Détail BU accès fiches pays_CA BAC SCR-VM 06-07 (31-07-06)_Spain ARPU + AUPU_Group_Group" xfId="27563" xr:uid="{00000000-0005-0000-0000-0000221F0000}"/>
    <cellStyle name="n_04b - Détail BU accès fiches pays_CA BAC SCR-VM 06-07 (31-07-06)_Spain ARPU + AUPU_Group_Spain KPIs" xfId="51346" xr:uid="{00000000-0005-0000-0000-0000231F0000}"/>
    <cellStyle name="n_04b - Détail BU accès fiches pays_CA BAC SCR-VM 06-07 (31-07-06)_Spain ARPU + AUPU_Group_Telecoms - Operational KPIs" xfId="54762" xr:uid="{00000000-0005-0000-0000-0000241F0000}"/>
    <cellStyle name="n_04b - Détail BU accès fiches pays_CA BAC SCR-VM 06-07 (31-07-06)_Spain ARPU + AUPU_ROW ARPU" xfId="27564" xr:uid="{00000000-0005-0000-0000-0000251F0000}"/>
    <cellStyle name="n_04b - Détail BU accès fiches pays_CA BAC SCR-VM 06-07 (31-07-06)_Spain ARPU + AUPU_ROW ARPU_A&amp;ME KPIs" xfId="53124" xr:uid="{00000000-0005-0000-0000-0000261F0000}"/>
    <cellStyle name="n_04b - Détail BU accès fiches pays_CA BAC SCR-VM 06-07 (31-07-06)_Spain ARPU + AUPU_ROW ARPU_Group" xfId="27565" xr:uid="{00000000-0005-0000-0000-0000271F0000}"/>
    <cellStyle name="n_04b - Détail BU accès fiches pays_CA BAC SCR-VM 06-07 (31-07-06)_Spain ARPU + AUPU_ROW ARPU_Spain KPIs" xfId="51347" xr:uid="{00000000-0005-0000-0000-0000281F0000}"/>
    <cellStyle name="n_04b - Détail BU accès fiches pays_CA BAC SCR-VM 06-07 (31-07-06)_Spain ARPU + AUPU_ROW ARPU_Telecoms - Operational KPIs" xfId="54763" xr:uid="{00000000-0005-0000-0000-0000291F0000}"/>
    <cellStyle name="n_04b - Détail BU accès fiches pays_CA BAC SCR-VM 06-07 (31-07-06)_Spain ARPU + AUPU_Spain KPIs" xfId="51345" xr:uid="{00000000-0005-0000-0000-00002A1F0000}"/>
    <cellStyle name="n_04b - Détail BU accès fiches pays_CA BAC SCR-VM 06-07 (31-07-06)_Spain ARPU + AUPU_Telecoms - Operational KPIs" xfId="54761" xr:uid="{00000000-0005-0000-0000-00002B1F0000}"/>
    <cellStyle name="n_04b - Détail BU accès fiches pays_CA BAC SCR-VM 06-07 (31-07-06)_Spain KPIs" xfId="6537" xr:uid="{00000000-0005-0000-0000-00002C1F0000}"/>
    <cellStyle name="n_04b - Détail BU accès fiches pays_CA BAC SCR-VM 06-07 (31-07-06)_Spain KPIs 2" xfId="15903" xr:uid="{00000000-0005-0000-0000-00002D1F0000}"/>
    <cellStyle name="n_04b - Détail BU accès fiches pays_CA BAC SCR-VM 06-07 (31-07-06)_Spain KPIs_1" xfId="51341" xr:uid="{00000000-0005-0000-0000-00002E1F0000}"/>
    <cellStyle name="n_04b - Détail BU accès fiches pays_CA BAC SCR-VM 06-07 (31-07-06)_Telecoms - Operational KPIs" xfId="49654" xr:uid="{00000000-0005-0000-0000-00002F1F0000}"/>
    <cellStyle name="n_04b - Détail BU accès fiches pays_CA forfaits 0607 (06-08-14)" xfId="1857" xr:uid="{00000000-0005-0000-0000-0000301F0000}"/>
    <cellStyle name="n_04b - Détail BU accès fiches pays_CA forfaits 0607 (06-08-14)_France financials" xfId="23502" xr:uid="{00000000-0005-0000-0000-0000311F0000}"/>
    <cellStyle name="n_04b - Détail BU accès fiches pays_CA forfaits 0607 (06-08-14)_France KPIs" xfId="4716" xr:uid="{00000000-0005-0000-0000-0000321F0000}"/>
    <cellStyle name="n_04b - Détail BU accès fiches pays_CA forfaits 0607 (06-08-14)_France KPIs 2" xfId="14132" xr:uid="{00000000-0005-0000-0000-0000331F0000}"/>
    <cellStyle name="n_04b - Détail BU accès fiches pays_CA forfaits 0607 (06-08-14)_France KPIs_1" xfId="11957" xr:uid="{00000000-0005-0000-0000-0000341F0000}"/>
    <cellStyle name="n_04b - Détail BU accès fiches pays_CA forfaits 0607 (06-08-14)_Group" xfId="27567" xr:uid="{00000000-0005-0000-0000-0000351F0000}"/>
    <cellStyle name="n_04b - Détail BU accès fiches pays_CA forfaits 0607 (06-08-14)_Group - financial KPIs" xfId="21758" xr:uid="{00000000-0005-0000-0000-0000361F0000}"/>
    <cellStyle name="n_04b - Détail BU accès fiches pays_CA forfaits 0607 (06-08-14)_Group - operational KPIs" xfId="10203" xr:uid="{00000000-0005-0000-0000-0000371F0000}"/>
    <cellStyle name="n_04b - Détail BU accès fiches pays_CA forfaits 0607 (06-08-14)_Group - operational KPIs 2" xfId="17902" xr:uid="{00000000-0005-0000-0000-0000381F0000}"/>
    <cellStyle name="n_04b - Détail BU accès fiches pays_CA forfaits 0607 (06-08-14)_Group - operational KPIs_1" xfId="20019" xr:uid="{00000000-0005-0000-0000-0000391F0000}"/>
    <cellStyle name="n_04b - Détail BU accès fiches pays_CA forfaits 0607 (06-08-14)_Orange - Market France KPIs" xfId="55507" xr:uid="{00000000-0005-0000-0000-00003A1F0000}"/>
    <cellStyle name="n_04b - Détail BU accès fiches pays_CA forfaits 0607 (06-08-14)_Poland KPIs" xfId="27566" xr:uid="{00000000-0005-0000-0000-00003B1F0000}"/>
    <cellStyle name="n_04b - Détail BU accès fiches pays_CA forfaits 0607 (06-08-14)_ROW" xfId="27568" xr:uid="{00000000-0005-0000-0000-00003C1F0000}"/>
    <cellStyle name="n_04b - Détail BU accès fiches pays_CA forfaits 0607 (06-08-14)_ROW_1" xfId="27569" xr:uid="{00000000-0005-0000-0000-00003D1F0000}"/>
    <cellStyle name="n_04b - Détail BU accès fiches pays_CA forfaits 0607 (06-08-14)_ROW_1_A&amp;ME KPIs" xfId="53126" xr:uid="{00000000-0005-0000-0000-00003E1F0000}"/>
    <cellStyle name="n_04b - Détail BU accès fiches pays_CA forfaits 0607 (06-08-14)_ROW_1_Group" xfId="27570" xr:uid="{00000000-0005-0000-0000-00003F1F0000}"/>
    <cellStyle name="n_04b - Détail BU accès fiches pays_CA forfaits 0607 (06-08-14)_ROW_1_Group_1" xfId="27571" xr:uid="{00000000-0005-0000-0000-0000401F0000}"/>
    <cellStyle name="n_04b - Détail BU accès fiches pays_CA forfaits 0607 (06-08-14)_ROW_1_Group_A&amp;ME KPIs" xfId="53127" xr:uid="{00000000-0005-0000-0000-0000411F0000}"/>
    <cellStyle name="n_04b - Détail BU accès fiches pays_CA forfaits 0607 (06-08-14)_ROW_1_Group_Group" xfId="27572" xr:uid="{00000000-0005-0000-0000-0000421F0000}"/>
    <cellStyle name="n_04b - Détail BU accès fiches pays_CA forfaits 0607 (06-08-14)_ROW_1_Group_Spain KPIs" xfId="51350" xr:uid="{00000000-0005-0000-0000-0000431F0000}"/>
    <cellStyle name="n_04b - Détail BU accès fiches pays_CA forfaits 0607 (06-08-14)_ROW_1_Group_Telecoms - Operational KPIs" xfId="54766" xr:uid="{00000000-0005-0000-0000-0000441F0000}"/>
    <cellStyle name="n_04b - Détail BU accès fiches pays_CA forfaits 0607 (06-08-14)_ROW_1_ROW ARPU" xfId="27573" xr:uid="{00000000-0005-0000-0000-0000451F0000}"/>
    <cellStyle name="n_04b - Détail BU accès fiches pays_CA forfaits 0607 (06-08-14)_ROW_1_ROW ARPU_A&amp;ME KPIs" xfId="53128" xr:uid="{00000000-0005-0000-0000-0000461F0000}"/>
    <cellStyle name="n_04b - Détail BU accès fiches pays_CA forfaits 0607 (06-08-14)_ROW_1_ROW ARPU_Group" xfId="27574" xr:uid="{00000000-0005-0000-0000-0000471F0000}"/>
    <cellStyle name="n_04b - Détail BU accès fiches pays_CA forfaits 0607 (06-08-14)_ROW_1_ROW ARPU_Spain KPIs" xfId="51351" xr:uid="{00000000-0005-0000-0000-0000481F0000}"/>
    <cellStyle name="n_04b - Détail BU accès fiches pays_CA forfaits 0607 (06-08-14)_ROW_1_ROW ARPU_Telecoms - Operational KPIs" xfId="54767" xr:uid="{00000000-0005-0000-0000-0000491F0000}"/>
    <cellStyle name="n_04b - Détail BU accès fiches pays_CA forfaits 0607 (06-08-14)_ROW_1_Spain KPIs" xfId="51349" xr:uid="{00000000-0005-0000-0000-00004A1F0000}"/>
    <cellStyle name="n_04b - Détail BU accès fiches pays_CA forfaits 0607 (06-08-14)_ROW_1_Telecoms - Operational KPIs" xfId="54765" xr:uid="{00000000-0005-0000-0000-00004B1F0000}"/>
    <cellStyle name="n_04b - Détail BU accès fiches pays_CA forfaits 0607 (06-08-14)_ROW_A&amp;ME KPIs" xfId="53125" xr:uid="{00000000-0005-0000-0000-00004C1F0000}"/>
    <cellStyle name="n_04b - Détail BU accès fiches pays_CA forfaits 0607 (06-08-14)_ROW_Group" xfId="27575" xr:uid="{00000000-0005-0000-0000-00004D1F0000}"/>
    <cellStyle name="n_04b - Détail BU accès fiches pays_CA forfaits 0607 (06-08-14)_ROW_Group_1" xfId="27576" xr:uid="{00000000-0005-0000-0000-00004E1F0000}"/>
    <cellStyle name="n_04b - Détail BU accès fiches pays_CA forfaits 0607 (06-08-14)_ROW_Group_A&amp;ME KPIs" xfId="53129" xr:uid="{00000000-0005-0000-0000-00004F1F0000}"/>
    <cellStyle name="n_04b - Détail BU accès fiches pays_CA forfaits 0607 (06-08-14)_ROW_Group_Group" xfId="27577" xr:uid="{00000000-0005-0000-0000-0000501F0000}"/>
    <cellStyle name="n_04b - Détail BU accès fiches pays_CA forfaits 0607 (06-08-14)_ROW_Group_Spain KPIs" xfId="51352" xr:uid="{00000000-0005-0000-0000-0000511F0000}"/>
    <cellStyle name="n_04b - Détail BU accès fiches pays_CA forfaits 0607 (06-08-14)_ROW_Group_Telecoms - Operational KPIs" xfId="54768" xr:uid="{00000000-0005-0000-0000-0000521F0000}"/>
    <cellStyle name="n_04b - Détail BU accès fiches pays_CA forfaits 0607 (06-08-14)_ROW_ROW ARPU" xfId="27578" xr:uid="{00000000-0005-0000-0000-0000531F0000}"/>
    <cellStyle name="n_04b - Détail BU accès fiches pays_CA forfaits 0607 (06-08-14)_ROW_ROW ARPU_Group" xfId="27579" xr:uid="{00000000-0005-0000-0000-0000541F0000}"/>
    <cellStyle name="n_04b - Détail BU accès fiches pays_CA forfaits 0607 (06-08-14)_ROW_Spain KPIs" xfId="51348" xr:uid="{00000000-0005-0000-0000-0000551F0000}"/>
    <cellStyle name="n_04b - Détail BU accès fiches pays_CA forfaits 0607 (06-08-14)_ROW_Telecoms - Operational KPIs" xfId="54764" xr:uid="{00000000-0005-0000-0000-0000561F0000}"/>
    <cellStyle name="n_04b - Détail BU accès fiches pays_CA forfaits 0607 (06-08-14)_Spain ARPU + AUPU" xfId="27580" xr:uid="{00000000-0005-0000-0000-0000571F0000}"/>
    <cellStyle name="n_04b - Détail BU accès fiches pays_CA forfaits 0607 (06-08-14)_Spain ARPU + AUPU_Group" xfId="27581" xr:uid="{00000000-0005-0000-0000-0000581F0000}"/>
    <cellStyle name="n_04b - Détail BU accès fiches pays_CA forfaits 0607 (06-08-14)_Spain ARPU + AUPU_Group_1" xfId="27582" xr:uid="{00000000-0005-0000-0000-0000591F0000}"/>
    <cellStyle name="n_04b - Détail BU accès fiches pays_CA forfaits 0607 (06-08-14)_Spain ARPU + AUPU_Group_Group" xfId="27583" xr:uid="{00000000-0005-0000-0000-00005A1F0000}"/>
    <cellStyle name="n_04b - Détail BU accès fiches pays_CA forfaits 0607 (06-08-14)_Spain ARPU + AUPU_ROW ARPU" xfId="27584" xr:uid="{00000000-0005-0000-0000-00005B1F0000}"/>
    <cellStyle name="n_04b - Détail BU accès fiches pays_CA forfaits 0607 (06-08-14)_Spain ARPU + AUPU_ROW ARPU_Group" xfId="27585" xr:uid="{00000000-0005-0000-0000-00005C1F0000}"/>
    <cellStyle name="n_04b - Détail BU accès fiches pays_CA forfaits 0607 (06-08-14)_Spain KPIs" xfId="6538" xr:uid="{00000000-0005-0000-0000-00005D1F0000}"/>
    <cellStyle name="n_04b - Détail BU accès fiches pays_CA forfaits 0607 (06-08-14)_Spain KPIs 2" xfId="15904" xr:uid="{00000000-0005-0000-0000-00005E1F0000}"/>
    <cellStyle name="n_04b - Détail BU accès fiches pays_CA forfaits 0607 (06-08-14)_Telecoms - Operational KPIs" xfId="49655" xr:uid="{00000000-0005-0000-0000-00005F1F0000}"/>
    <cellStyle name="n_04b - Détail BU accès fiches pays_Classeur2" xfId="1858" xr:uid="{00000000-0005-0000-0000-0000601F0000}"/>
    <cellStyle name="n_04b - Détail BU accès fiches pays_Classeur2_A&amp;ME KPIs" xfId="53130" xr:uid="{00000000-0005-0000-0000-0000611F0000}"/>
    <cellStyle name="n_04b - Détail BU accès fiches pays_Classeur2_France financials" xfId="23503" xr:uid="{00000000-0005-0000-0000-0000621F0000}"/>
    <cellStyle name="n_04b - Détail BU accès fiches pays_Classeur2_France KPIs" xfId="4717" xr:uid="{00000000-0005-0000-0000-0000631F0000}"/>
    <cellStyle name="n_04b - Détail BU accès fiches pays_Classeur2_France KPIs 2" xfId="14133" xr:uid="{00000000-0005-0000-0000-0000641F0000}"/>
    <cellStyle name="n_04b - Détail BU accès fiches pays_Classeur2_France KPIs_1" xfId="11958" xr:uid="{00000000-0005-0000-0000-0000651F0000}"/>
    <cellStyle name="n_04b - Détail BU accès fiches pays_Classeur2_Group" xfId="27587" xr:uid="{00000000-0005-0000-0000-0000661F0000}"/>
    <cellStyle name="n_04b - Détail BU accès fiches pays_Classeur2_Group - financial KPIs" xfId="21759" xr:uid="{00000000-0005-0000-0000-0000671F0000}"/>
    <cellStyle name="n_04b - Détail BU accès fiches pays_Classeur2_Group - operational KPIs" xfId="10204" xr:uid="{00000000-0005-0000-0000-0000681F0000}"/>
    <cellStyle name="n_04b - Détail BU accès fiches pays_Classeur2_Group - operational KPIs 2" xfId="17903" xr:uid="{00000000-0005-0000-0000-0000691F0000}"/>
    <cellStyle name="n_04b - Détail BU accès fiches pays_Classeur2_Group - operational KPIs_1" xfId="20020" xr:uid="{00000000-0005-0000-0000-00006A1F0000}"/>
    <cellStyle name="n_04b - Détail BU accès fiches pays_Classeur2_Orange - Market France KPIs" xfId="55508" xr:uid="{00000000-0005-0000-0000-00006B1F0000}"/>
    <cellStyle name="n_04b - Détail BU accès fiches pays_Classeur2_Poland KPIs" xfId="27586" xr:uid="{00000000-0005-0000-0000-00006C1F0000}"/>
    <cellStyle name="n_04b - Détail BU accès fiches pays_Classeur2_ROW" xfId="27588" xr:uid="{00000000-0005-0000-0000-00006D1F0000}"/>
    <cellStyle name="n_04b - Détail BU accès fiches pays_Classeur2_ROW_1" xfId="27589" xr:uid="{00000000-0005-0000-0000-00006E1F0000}"/>
    <cellStyle name="n_04b - Détail BU accès fiches pays_Classeur2_ROW_1_Group" xfId="27590" xr:uid="{00000000-0005-0000-0000-00006F1F0000}"/>
    <cellStyle name="n_04b - Détail BU accès fiches pays_Classeur2_ROW_1_Group_1" xfId="27591" xr:uid="{00000000-0005-0000-0000-0000701F0000}"/>
    <cellStyle name="n_04b - Détail BU accès fiches pays_Classeur2_ROW_1_Group_Group" xfId="27592" xr:uid="{00000000-0005-0000-0000-0000711F0000}"/>
    <cellStyle name="n_04b - Détail BU accès fiches pays_Classeur2_ROW_1_ROW ARPU" xfId="27593" xr:uid="{00000000-0005-0000-0000-0000721F0000}"/>
    <cellStyle name="n_04b - Détail BU accès fiches pays_Classeur2_ROW_1_ROW ARPU_Group" xfId="27594" xr:uid="{00000000-0005-0000-0000-0000731F0000}"/>
    <cellStyle name="n_04b - Détail BU accès fiches pays_Classeur2_ROW_Group" xfId="27595" xr:uid="{00000000-0005-0000-0000-0000741F0000}"/>
    <cellStyle name="n_04b - Détail BU accès fiches pays_Classeur2_ROW_Group_1" xfId="27596" xr:uid="{00000000-0005-0000-0000-0000751F0000}"/>
    <cellStyle name="n_04b - Détail BU accès fiches pays_Classeur2_ROW_Group_Group" xfId="27597" xr:uid="{00000000-0005-0000-0000-0000761F0000}"/>
    <cellStyle name="n_04b - Détail BU accès fiches pays_Classeur2_ROW_ROW ARPU" xfId="27598" xr:uid="{00000000-0005-0000-0000-0000771F0000}"/>
    <cellStyle name="n_04b - Détail BU accès fiches pays_Classeur2_ROW_ROW ARPU_Group" xfId="27599" xr:uid="{00000000-0005-0000-0000-0000781F0000}"/>
    <cellStyle name="n_04b - Détail BU accès fiches pays_Classeur2_Spain ARPU + AUPU" xfId="27600" xr:uid="{00000000-0005-0000-0000-0000791F0000}"/>
    <cellStyle name="n_04b - Détail BU accès fiches pays_Classeur2_Spain ARPU + AUPU_Group" xfId="27601" xr:uid="{00000000-0005-0000-0000-00007A1F0000}"/>
    <cellStyle name="n_04b - Détail BU accès fiches pays_Classeur2_Spain ARPU + AUPU_Group_1" xfId="27602" xr:uid="{00000000-0005-0000-0000-00007B1F0000}"/>
    <cellStyle name="n_04b - Détail BU accès fiches pays_Classeur2_Spain ARPU + AUPU_Group_Group" xfId="27603" xr:uid="{00000000-0005-0000-0000-00007C1F0000}"/>
    <cellStyle name="n_04b - Détail BU accès fiches pays_Classeur2_Spain ARPU + AUPU_ROW ARPU" xfId="27604" xr:uid="{00000000-0005-0000-0000-00007D1F0000}"/>
    <cellStyle name="n_04b - Détail BU accès fiches pays_Classeur2_Spain ARPU + AUPU_ROW ARPU_Group" xfId="27605" xr:uid="{00000000-0005-0000-0000-00007E1F0000}"/>
    <cellStyle name="n_04b - Détail BU accès fiches pays_Classeur2_Spain KPIs" xfId="6539" xr:uid="{00000000-0005-0000-0000-00007F1F0000}"/>
    <cellStyle name="n_04b - Détail BU accès fiches pays_Classeur2_Spain KPIs 2" xfId="15905" xr:uid="{00000000-0005-0000-0000-0000801F0000}"/>
    <cellStyle name="n_04b - Détail BU accès fiches pays_Classeur2_Spain KPIs_1" xfId="51353" xr:uid="{00000000-0005-0000-0000-0000811F0000}"/>
    <cellStyle name="n_04b - Détail BU accès fiches pays_Classeur2_Telecoms - Operational KPIs" xfId="49656" xr:uid="{00000000-0005-0000-0000-0000821F0000}"/>
    <cellStyle name="n_04b - Détail BU accès fiches pays_Classeur5" xfId="1859" xr:uid="{00000000-0005-0000-0000-0000831F0000}"/>
    <cellStyle name="n_04b - Détail BU accès fiches pays_Classeur5_A&amp;ME KPIs" xfId="53131" xr:uid="{00000000-0005-0000-0000-0000841F0000}"/>
    <cellStyle name="n_04b - Détail BU accès fiches pays_Classeur5_Enterprise" xfId="9549" xr:uid="{00000000-0005-0000-0000-0000851F0000}"/>
    <cellStyle name="n_04b - Détail BU accès fiches pays_Classeur5_France financials" xfId="23504" xr:uid="{00000000-0005-0000-0000-0000861F0000}"/>
    <cellStyle name="n_04b - Détail BU accès fiches pays_Classeur5_France financials_1" xfId="25139" xr:uid="{00000000-0005-0000-0000-0000871F0000}"/>
    <cellStyle name="n_04b - Détail BU accès fiches pays_Classeur5_France KPIs" xfId="4718" xr:uid="{00000000-0005-0000-0000-0000881F0000}"/>
    <cellStyle name="n_04b - Détail BU accès fiches pays_Classeur5_France KPIs 2" xfId="14134" xr:uid="{00000000-0005-0000-0000-0000891F0000}"/>
    <cellStyle name="n_04b - Détail BU accès fiches pays_Classeur5_France KPIs_1" xfId="11959" xr:uid="{00000000-0005-0000-0000-00008A1F0000}"/>
    <cellStyle name="n_04b - Détail BU accès fiches pays_Classeur5_GetCA Groupe Seg 2012-Q4 Soc" xfId="55510" xr:uid="{00000000-0005-0000-0000-00008B1F0000}"/>
    <cellStyle name="n_04b - Détail BU accès fiches pays_Classeur5_Group" xfId="27607" xr:uid="{00000000-0005-0000-0000-00008C1F0000}"/>
    <cellStyle name="n_04b - Détail BU accès fiches pays_Classeur5_Group - financial KPIs" xfId="21760" xr:uid="{00000000-0005-0000-0000-00008D1F0000}"/>
    <cellStyle name="n_04b - Détail BU accès fiches pays_Classeur5_Group - operational KPIs" xfId="3018" xr:uid="{00000000-0005-0000-0000-00008E1F0000}"/>
    <cellStyle name="n_04b - Détail BU accès fiches pays_Classeur5_Group - operational KPIs_1" xfId="10205" xr:uid="{00000000-0005-0000-0000-00008F1F0000}"/>
    <cellStyle name="n_04b - Détail BU accès fiches pays_Classeur5_Group - operational KPIs_1 2" xfId="17904" xr:uid="{00000000-0005-0000-0000-0000901F0000}"/>
    <cellStyle name="n_04b - Détail BU accès fiches pays_Classeur5_Group - operational KPIs_2" xfId="20021" xr:uid="{00000000-0005-0000-0000-0000911F0000}"/>
    <cellStyle name="n_04b - Détail BU accès fiches pays_Classeur5_IC&amp;SS" xfId="19819" xr:uid="{00000000-0005-0000-0000-0000921F0000}"/>
    <cellStyle name="n_04b - Détail BU accès fiches pays_Classeur5_Orange - Market France KPIs" xfId="55509" xr:uid="{00000000-0005-0000-0000-0000931F0000}"/>
    <cellStyle name="n_04b - Détail BU accès fiches pays_Classeur5_Poland KPIs" xfId="8269" xr:uid="{00000000-0005-0000-0000-0000941F0000}"/>
    <cellStyle name="n_04b - Détail BU accès fiches pays_Classeur5_Poland KPIs_1" xfId="27606" xr:uid="{00000000-0005-0000-0000-0000951F0000}"/>
    <cellStyle name="n_04b - Détail BU accès fiches pays_Classeur5_ROW" xfId="27608" xr:uid="{00000000-0005-0000-0000-0000961F0000}"/>
    <cellStyle name="n_04b - Détail BU accès fiches pays_Classeur5_RoW KPIs" xfId="8981" xr:uid="{00000000-0005-0000-0000-0000971F0000}"/>
    <cellStyle name="n_04b - Détail BU accès fiches pays_Classeur5_ROW_1" xfId="27609" xr:uid="{00000000-0005-0000-0000-0000981F0000}"/>
    <cellStyle name="n_04b - Détail BU accès fiches pays_Classeur5_ROW_1_Group" xfId="27610" xr:uid="{00000000-0005-0000-0000-0000991F0000}"/>
    <cellStyle name="n_04b - Détail BU accès fiches pays_Classeur5_ROW_1_Group_1" xfId="27611" xr:uid="{00000000-0005-0000-0000-00009A1F0000}"/>
    <cellStyle name="n_04b - Détail BU accès fiches pays_Classeur5_ROW_1_Group_Group" xfId="27612" xr:uid="{00000000-0005-0000-0000-00009B1F0000}"/>
    <cellStyle name="n_04b - Détail BU accès fiches pays_Classeur5_ROW_1_ROW ARPU" xfId="27613" xr:uid="{00000000-0005-0000-0000-00009C1F0000}"/>
    <cellStyle name="n_04b - Détail BU accès fiches pays_Classeur5_ROW_1_ROW ARPU_Group" xfId="27614" xr:uid="{00000000-0005-0000-0000-00009D1F0000}"/>
    <cellStyle name="n_04b - Détail BU accès fiches pays_Classeur5_ROW_Group" xfId="27615" xr:uid="{00000000-0005-0000-0000-00009E1F0000}"/>
    <cellStyle name="n_04b - Détail BU accès fiches pays_Classeur5_ROW_Group_1" xfId="27616" xr:uid="{00000000-0005-0000-0000-00009F1F0000}"/>
    <cellStyle name="n_04b - Détail BU accès fiches pays_Classeur5_ROW_Group_Group" xfId="27617" xr:uid="{00000000-0005-0000-0000-0000A01F0000}"/>
    <cellStyle name="n_04b - Détail BU accès fiches pays_Classeur5_ROW_ROW ARPU" xfId="27618" xr:uid="{00000000-0005-0000-0000-0000A11F0000}"/>
    <cellStyle name="n_04b - Détail BU accès fiches pays_Classeur5_ROW_ROW ARPU_Group" xfId="27619" xr:uid="{00000000-0005-0000-0000-0000A21F0000}"/>
    <cellStyle name="n_04b - Détail BU accès fiches pays_Classeur5_Spain ARPU + AUPU" xfId="27620" xr:uid="{00000000-0005-0000-0000-0000A31F0000}"/>
    <cellStyle name="n_04b - Détail BU accès fiches pays_Classeur5_Spain ARPU + AUPU_Group" xfId="27621" xr:uid="{00000000-0005-0000-0000-0000A41F0000}"/>
    <cellStyle name="n_04b - Détail BU accès fiches pays_Classeur5_Spain ARPU + AUPU_Group_1" xfId="27622" xr:uid="{00000000-0005-0000-0000-0000A51F0000}"/>
    <cellStyle name="n_04b - Détail BU accès fiches pays_Classeur5_Spain ARPU + AUPU_Group_Group" xfId="27623" xr:uid="{00000000-0005-0000-0000-0000A61F0000}"/>
    <cellStyle name="n_04b - Détail BU accès fiches pays_Classeur5_Spain ARPU + AUPU_ROW ARPU" xfId="27624" xr:uid="{00000000-0005-0000-0000-0000A71F0000}"/>
    <cellStyle name="n_04b - Détail BU accès fiches pays_Classeur5_Spain ARPU + AUPU_ROW ARPU_Group" xfId="27625" xr:uid="{00000000-0005-0000-0000-0000A81F0000}"/>
    <cellStyle name="n_04b - Détail BU accès fiches pays_Classeur5_Spain KPIs" xfId="6540" xr:uid="{00000000-0005-0000-0000-0000A91F0000}"/>
    <cellStyle name="n_04b - Détail BU accès fiches pays_Classeur5_Spain KPIs 2" xfId="15906" xr:uid="{00000000-0005-0000-0000-0000AA1F0000}"/>
    <cellStyle name="n_04b - Détail BU accès fiches pays_Classeur5_Spain KPIs_1" xfId="51354" xr:uid="{00000000-0005-0000-0000-0000AB1F0000}"/>
    <cellStyle name="n_04b - Détail BU accès fiches pays_Classeur5_Telecoms - Operational KPIs" xfId="49657" xr:uid="{00000000-0005-0000-0000-0000AC1F0000}"/>
    <cellStyle name="n_04b - Détail BU accès fiches pays_DATA KPI Personal" xfId="27626" xr:uid="{00000000-0005-0000-0000-0000AD1F0000}"/>
    <cellStyle name="n_04b - Détail BU accès fiches pays_DATA KPI Personal_Group" xfId="27627" xr:uid="{00000000-0005-0000-0000-0000AE1F0000}"/>
    <cellStyle name="n_04b - Détail BU accès fiches pays_EE_CoA_BS - mapped V4" xfId="27628" xr:uid="{00000000-0005-0000-0000-0000AF1F0000}"/>
    <cellStyle name="n_04b - Détail BU accès fiches pays_EE_CoA_BS - mapped V4_Group" xfId="27629" xr:uid="{00000000-0005-0000-0000-0000B01F0000}"/>
    <cellStyle name="n_04b - Détail BU accès fiches pays_Enterprise" xfId="9545" xr:uid="{00000000-0005-0000-0000-0000B11F0000}"/>
    <cellStyle name="n_04b - Détail BU accès fiches pays_France financials" xfId="23497" xr:uid="{00000000-0005-0000-0000-0000B21F0000}"/>
    <cellStyle name="n_04b - Détail BU accès fiches pays_France financials_1" xfId="25135" xr:uid="{00000000-0005-0000-0000-0000B31F0000}"/>
    <cellStyle name="n_04b - Détail BU accès fiches pays_France KPIs" xfId="4711" xr:uid="{00000000-0005-0000-0000-0000B41F0000}"/>
    <cellStyle name="n_04b - Détail BU accès fiches pays_France KPIs 2" xfId="14127" xr:uid="{00000000-0005-0000-0000-0000B51F0000}"/>
    <cellStyle name="n_04b - Détail BU accès fiches pays_France KPIs_1" xfId="11952" xr:uid="{00000000-0005-0000-0000-0000B61F0000}"/>
    <cellStyle name="n_04b - Détail BU accès fiches pays_GetCA Groupe Seg 2012-Q4 Soc" xfId="55511" xr:uid="{00000000-0005-0000-0000-0000B71F0000}"/>
    <cellStyle name="n_04b - Détail BU accès fiches pays_Group - financial KPIs" xfId="21753" xr:uid="{00000000-0005-0000-0000-0000B81F0000}"/>
    <cellStyle name="n_04b - Détail BU accès fiches pays_Group - operational KPIs" xfId="3014" xr:uid="{00000000-0005-0000-0000-0000B91F0000}"/>
    <cellStyle name="n_04b - Détail BU accès fiches pays_Group - operational KPIs_1" xfId="10198" xr:uid="{00000000-0005-0000-0000-0000BA1F0000}"/>
    <cellStyle name="n_04b - Détail BU accès fiches pays_Group - operational KPIs_1 2" xfId="17897" xr:uid="{00000000-0005-0000-0000-0000BB1F0000}"/>
    <cellStyle name="n_04b - Détail BU accès fiches pays_Group - operational KPIs_2" xfId="20014" xr:uid="{00000000-0005-0000-0000-0000BC1F0000}"/>
    <cellStyle name="n_04b - Détail BU accès fiches pays_IC&amp;SS" xfId="19820" xr:uid="{00000000-0005-0000-0000-0000BD1F0000}"/>
    <cellStyle name="n_04b - Détail BU accès fiches pays_NB07 FRANCE Tableau de l'ADSL 032007 v3 hors instances avec déc07 v24-04" xfId="1860" xr:uid="{00000000-0005-0000-0000-0000BE1F0000}"/>
    <cellStyle name="n_04b - Détail BU accès fiches pays_NB07 FRANCE Tableau de l'ADSL 032007 v3 hors instances avec déc07 v24-04_A&amp;ME KPIs" xfId="53132" xr:uid="{00000000-0005-0000-0000-0000BF1F0000}"/>
    <cellStyle name="n_04b - Détail BU accès fiches pays_NB07 FRANCE Tableau de l'ADSL 032007 v3 hors instances avec déc07 v24-04_Enterprise" xfId="9550" xr:uid="{00000000-0005-0000-0000-0000C01F0000}"/>
    <cellStyle name="n_04b - Détail BU accès fiches pays_NB07 FRANCE Tableau de l'ADSL 032007 v3 hors instances avec déc07 v24-04_France financials" xfId="23505" xr:uid="{00000000-0005-0000-0000-0000C11F0000}"/>
    <cellStyle name="n_04b - Détail BU accès fiches pays_NB07 FRANCE Tableau de l'ADSL 032007 v3 hors instances avec déc07 v24-04_France financials_1" xfId="25140" xr:uid="{00000000-0005-0000-0000-0000C21F0000}"/>
    <cellStyle name="n_04b - Détail BU accès fiches pays_NB07 FRANCE Tableau de l'ADSL 032007 v3 hors instances avec déc07 v24-04_France KPIs" xfId="4719" xr:uid="{00000000-0005-0000-0000-0000C31F0000}"/>
    <cellStyle name="n_04b - Détail BU accès fiches pays_NB07 FRANCE Tableau de l'ADSL 032007 v3 hors instances avec déc07 v24-04_France KPIs 2" xfId="14135" xr:uid="{00000000-0005-0000-0000-0000C41F0000}"/>
    <cellStyle name="n_04b - Détail BU accès fiches pays_NB07 FRANCE Tableau de l'ADSL 032007 v3 hors instances avec déc07 v24-04_France KPIs_1" xfId="11960" xr:uid="{00000000-0005-0000-0000-0000C51F0000}"/>
    <cellStyle name="n_04b - Détail BU accès fiches pays_NB07 FRANCE Tableau de l'ADSL 032007 v3 hors instances avec déc07 v24-04_GetCA Groupe Seg 2012-Q4 Soc" xfId="55513" xr:uid="{00000000-0005-0000-0000-0000C61F0000}"/>
    <cellStyle name="n_04b - Détail BU accès fiches pays_NB07 FRANCE Tableau de l'ADSL 032007 v3 hors instances avec déc07 v24-04_Group" xfId="27631" xr:uid="{00000000-0005-0000-0000-0000C71F0000}"/>
    <cellStyle name="n_04b - Détail BU accès fiches pays_NB07 FRANCE Tableau de l'ADSL 032007 v3 hors instances avec déc07 v24-04_Group - financial KPIs" xfId="21761" xr:uid="{00000000-0005-0000-0000-0000C81F0000}"/>
    <cellStyle name="n_04b - Détail BU accès fiches pays_NB07 FRANCE Tableau de l'ADSL 032007 v3 hors instances avec déc07 v24-04_Group - operational KPIs" xfId="3019" xr:uid="{00000000-0005-0000-0000-0000C91F0000}"/>
    <cellStyle name="n_04b - Détail BU accès fiches pays_NB07 FRANCE Tableau de l'ADSL 032007 v3 hors instances avec déc07 v24-04_Group - operational KPIs_1" xfId="10206" xr:uid="{00000000-0005-0000-0000-0000CA1F0000}"/>
    <cellStyle name="n_04b - Détail BU accès fiches pays_NB07 FRANCE Tableau de l'ADSL 032007 v3 hors instances avec déc07 v24-04_Group - operational KPIs_1 2" xfId="17905" xr:uid="{00000000-0005-0000-0000-0000CB1F0000}"/>
    <cellStyle name="n_04b - Détail BU accès fiches pays_NB07 FRANCE Tableau de l'ADSL 032007 v3 hors instances avec déc07 v24-04_Group - operational KPIs_2" xfId="20022" xr:uid="{00000000-0005-0000-0000-0000CC1F0000}"/>
    <cellStyle name="n_04b - Détail BU accès fiches pays_NB07 FRANCE Tableau de l'ADSL 032007 v3 hors instances avec déc07 v24-04_IC&amp;SS" xfId="17568" xr:uid="{00000000-0005-0000-0000-0000CD1F0000}"/>
    <cellStyle name="n_04b - Détail BU accès fiches pays_NB07 FRANCE Tableau de l'ADSL 032007 v3 hors instances avec déc07 v24-04_Orange - Market France KPIs" xfId="55512" xr:uid="{00000000-0005-0000-0000-0000CE1F0000}"/>
    <cellStyle name="n_04b - Détail BU accès fiches pays_NB07 FRANCE Tableau de l'ADSL 032007 v3 hors instances avec déc07 v24-04_Poland KPIs" xfId="8270" xr:uid="{00000000-0005-0000-0000-0000CF1F0000}"/>
    <cellStyle name="n_04b - Détail BU accès fiches pays_NB07 FRANCE Tableau de l'ADSL 032007 v3 hors instances avec déc07 v24-04_Poland KPIs_1" xfId="27630" xr:uid="{00000000-0005-0000-0000-0000D01F0000}"/>
    <cellStyle name="n_04b - Détail BU accès fiches pays_NB07 FRANCE Tableau de l'ADSL 032007 v3 hors instances avec déc07 v24-04_ROW" xfId="27632" xr:uid="{00000000-0005-0000-0000-0000D11F0000}"/>
    <cellStyle name="n_04b - Détail BU accès fiches pays_NB07 FRANCE Tableau de l'ADSL 032007 v3 hors instances avec déc07 v24-04_RoW KPIs" xfId="8982" xr:uid="{00000000-0005-0000-0000-0000D21F0000}"/>
    <cellStyle name="n_04b - Détail BU accès fiches pays_NB07 FRANCE Tableau de l'ADSL 032007 v3 hors instances avec déc07 v24-04_ROW_1" xfId="27633" xr:uid="{00000000-0005-0000-0000-0000D31F0000}"/>
    <cellStyle name="n_04b - Détail BU accès fiches pays_NB07 FRANCE Tableau de l'ADSL 032007 v3 hors instances avec déc07 v24-04_ROW_1_Group" xfId="27634" xr:uid="{00000000-0005-0000-0000-0000D41F0000}"/>
    <cellStyle name="n_04b - Détail BU accès fiches pays_NB07 FRANCE Tableau de l'ADSL 032007 v3 hors instances avec déc07 v24-04_ROW_1_Group_1" xfId="27635" xr:uid="{00000000-0005-0000-0000-0000D51F0000}"/>
    <cellStyle name="n_04b - Détail BU accès fiches pays_NB07 FRANCE Tableau de l'ADSL 032007 v3 hors instances avec déc07 v24-04_ROW_1_Group_Group" xfId="27636" xr:uid="{00000000-0005-0000-0000-0000D61F0000}"/>
    <cellStyle name="n_04b - Détail BU accès fiches pays_NB07 FRANCE Tableau de l'ADSL 032007 v3 hors instances avec déc07 v24-04_ROW_1_ROW ARPU" xfId="27637" xr:uid="{00000000-0005-0000-0000-0000D71F0000}"/>
    <cellStyle name="n_04b - Détail BU accès fiches pays_NB07 FRANCE Tableau de l'ADSL 032007 v3 hors instances avec déc07 v24-04_ROW_1_ROW ARPU_Group" xfId="27638" xr:uid="{00000000-0005-0000-0000-0000D81F0000}"/>
    <cellStyle name="n_04b - Détail BU accès fiches pays_NB07 FRANCE Tableau de l'ADSL 032007 v3 hors instances avec déc07 v24-04_ROW_Group" xfId="27639" xr:uid="{00000000-0005-0000-0000-0000D91F0000}"/>
    <cellStyle name="n_04b - Détail BU accès fiches pays_NB07 FRANCE Tableau de l'ADSL 032007 v3 hors instances avec déc07 v24-04_ROW_Group_1" xfId="27640" xr:uid="{00000000-0005-0000-0000-0000DA1F0000}"/>
    <cellStyle name="n_04b - Détail BU accès fiches pays_NB07 FRANCE Tableau de l'ADSL 032007 v3 hors instances avec déc07 v24-04_ROW_Group_Group" xfId="27641" xr:uid="{00000000-0005-0000-0000-0000DB1F0000}"/>
    <cellStyle name="n_04b - Détail BU accès fiches pays_NB07 FRANCE Tableau de l'ADSL 032007 v3 hors instances avec déc07 v24-04_ROW_ROW ARPU" xfId="27642" xr:uid="{00000000-0005-0000-0000-0000DC1F0000}"/>
    <cellStyle name="n_04b - Détail BU accès fiches pays_NB07 FRANCE Tableau de l'ADSL 032007 v3 hors instances avec déc07 v24-04_ROW_ROW ARPU_Group" xfId="27643" xr:uid="{00000000-0005-0000-0000-0000DD1F0000}"/>
    <cellStyle name="n_04b - Détail BU accès fiches pays_NB07 FRANCE Tableau de l'ADSL 032007 v3 hors instances avec déc07 v24-04_Spain ARPU + AUPU" xfId="27644" xr:uid="{00000000-0005-0000-0000-0000DE1F0000}"/>
    <cellStyle name="n_04b - Détail BU accès fiches pays_NB07 FRANCE Tableau de l'ADSL 032007 v3 hors instances avec déc07 v24-04_Spain ARPU + AUPU_Group" xfId="27645" xr:uid="{00000000-0005-0000-0000-0000DF1F0000}"/>
    <cellStyle name="n_04b - Détail BU accès fiches pays_NB07 FRANCE Tableau de l'ADSL 032007 v3 hors instances avec déc07 v24-04_Spain ARPU + AUPU_Group_1" xfId="27646" xr:uid="{00000000-0005-0000-0000-0000E01F0000}"/>
    <cellStyle name="n_04b - Détail BU accès fiches pays_NB07 FRANCE Tableau de l'ADSL 032007 v3 hors instances avec déc07 v24-04_Spain ARPU + AUPU_Group_Group" xfId="27647" xr:uid="{00000000-0005-0000-0000-0000E11F0000}"/>
    <cellStyle name="n_04b - Détail BU accès fiches pays_NB07 FRANCE Tableau de l'ADSL 032007 v3 hors instances avec déc07 v24-04_Spain ARPU + AUPU_ROW ARPU" xfId="27648" xr:uid="{00000000-0005-0000-0000-0000E21F0000}"/>
    <cellStyle name="n_04b - Détail BU accès fiches pays_NB07 FRANCE Tableau de l'ADSL 032007 v3 hors instances avec déc07 v24-04_Spain ARPU + AUPU_ROW ARPU_Group" xfId="27649" xr:uid="{00000000-0005-0000-0000-0000E31F0000}"/>
    <cellStyle name="n_04b - Détail BU accès fiches pays_NB07 FRANCE Tableau de l'ADSL 032007 v3 hors instances avec déc07 v24-04_Spain KPIs" xfId="6541" xr:uid="{00000000-0005-0000-0000-0000E41F0000}"/>
    <cellStyle name="n_04b - Détail BU accès fiches pays_NB07 FRANCE Tableau de l'ADSL 032007 v3 hors instances avec déc07 v24-04_Spain KPIs 2" xfId="15907" xr:uid="{00000000-0005-0000-0000-0000E51F0000}"/>
    <cellStyle name="n_04b - Détail BU accès fiches pays_NB07 FRANCE Tableau de l'ADSL 032007 v3 hors instances avec déc07 v24-04_Spain KPIs_1" xfId="51355" xr:uid="{00000000-0005-0000-0000-0000E61F0000}"/>
    <cellStyle name="n_04b - Détail BU accès fiches pays_NB07 FRANCE Tableau de l'ADSL 032007 v3 hors instances avec déc07 v24-04_Telecoms - Operational KPIs" xfId="49658" xr:uid="{00000000-0005-0000-0000-0000E71F0000}"/>
    <cellStyle name="n_04b - Détail BU accès fiches pays_Orange - Market France KPIs" xfId="55469" xr:uid="{00000000-0005-0000-0000-0000E81F0000}"/>
    <cellStyle name="n_04b - Détail BU accès fiches pays_PFA_Mn MTV_060413" xfId="1861" xr:uid="{00000000-0005-0000-0000-0000E91F0000}"/>
    <cellStyle name="n_04b - Détail BU accès fiches pays_PFA_Mn MTV_060413_A&amp;ME KPIs" xfId="53133" xr:uid="{00000000-0005-0000-0000-0000EA1F0000}"/>
    <cellStyle name="n_04b - Détail BU accès fiches pays_PFA_Mn MTV_060413_France financials" xfId="23506" xr:uid="{00000000-0005-0000-0000-0000EB1F0000}"/>
    <cellStyle name="n_04b - Détail BU accès fiches pays_PFA_Mn MTV_060413_France KPIs" xfId="4720" xr:uid="{00000000-0005-0000-0000-0000EC1F0000}"/>
    <cellStyle name="n_04b - Détail BU accès fiches pays_PFA_Mn MTV_060413_France KPIs 2" xfId="14136" xr:uid="{00000000-0005-0000-0000-0000ED1F0000}"/>
    <cellStyle name="n_04b - Détail BU accès fiches pays_PFA_Mn MTV_060413_France KPIs_1" xfId="11961" xr:uid="{00000000-0005-0000-0000-0000EE1F0000}"/>
    <cellStyle name="n_04b - Détail BU accès fiches pays_PFA_Mn MTV_060413_Group" xfId="27651" xr:uid="{00000000-0005-0000-0000-0000EF1F0000}"/>
    <cellStyle name="n_04b - Détail BU accès fiches pays_PFA_Mn MTV_060413_Group - financial KPIs" xfId="21762" xr:uid="{00000000-0005-0000-0000-0000F01F0000}"/>
    <cellStyle name="n_04b - Détail BU accès fiches pays_PFA_Mn MTV_060413_Group - operational KPIs" xfId="10207" xr:uid="{00000000-0005-0000-0000-0000F11F0000}"/>
    <cellStyle name="n_04b - Détail BU accès fiches pays_PFA_Mn MTV_060413_Group - operational KPIs 2" xfId="17906" xr:uid="{00000000-0005-0000-0000-0000F21F0000}"/>
    <cellStyle name="n_04b - Détail BU accès fiches pays_PFA_Mn MTV_060413_Group - operational KPIs_1" xfId="20023" xr:uid="{00000000-0005-0000-0000-0000F31F0000}"/>
    <cellStyle name="n_04b - Détail BU accès fiches pays_PFA_Mn MTV_060413_Orange - Market France KPIs" xfId="55514" xr:uid="{00000000-0005-0000-0000-0000F41F0000}"/>
    <cellStyle name="n_04b - Détail BU accès fiches pays_PFA_Mn MTV_060413_Poland KPIs" xfId="27650" xr:uid="{00000000-0005-0000-0000-0000F51F0000}"/>
    <cellStyle name="n_04b - Détail BU accès fiches pays_PFA_Mn MTV_060413_ROW" xfId="27652" xr:uid="{00000000-0005-0000-0000-0000F61F0000}"/>
    <cellStyle name="n_04b - Détail BU accès fiches pays_PFA_Mn MTV_060413_ROW_1" xfId="27653" xr:uid="{00000000-0005-0000-0000-0000F71F0000}"/>
    <cellStyle name="n_04b - Détail BU accès fiches pays_PFA_Mn MTV_060413_ROW_1_Group" xfId="27654" xr:uid="{00000000-0005-0000-0000-0000F81F0000}"/>
    <cellStyle name="n_04b - Détail BU accès fiches pays_PFA_Mn MTV_060413_ROW_1_Group_1" xfId="27655" xr:uid="{00000000-0005-0000-0000-0000F91F0000}"/>
    <cellStyle name="n_04b - Détail BU accès fiches pays_PFA_Mn MTV_060413_ROW_1_Group_Group" xfId="27656" xr:uid="{00000000-0005-0000-0000-0000FA1F0000}"/>
    <cellStyle name="n_04b - Détail BU accès fiches pays_PFA_Mn MTV_060413_ROW_1_ROW ARPU" xfId="27657" xr:uid="{00000000-0005-0000-0000-0000FB1F0000}"/>
    <cellStyle name="n_04b - Détail BU accès fiches pays_PFA_Mn MTV_060413_ROW_1_ROW ARPU_Group" xfId="27658" xr:uid="{00000000-0005-0000-0000-0000FC1F0000}"/>
    <cellStyle name="n_04b - Détail BU accès fiches pays_PFA_Mn MTV_060413_ROW_Group" xfId="27659" xr:uid="{00000000-0005-0000-0000-0000FD1F0000}"/>
    <cellStyle name="n_04b - Détail BU accès fiches pays_PFA_Mn MTV_060413_ROW_Group_1" xfId="27660" xr:uid="{00000000-0005-0000-0000-0000FE1F0000}"/>
    <cellStyle name="n_04b - Détail BU accès fiches pays_PFA_Mn MTV_060413_ROW_Group_Group" xfId="27661" xr:uid="{00000000-0005-0000-0000-0000FF1F0000}"/>
    <cellStyle name="n_04b - Détail BU accès fiches pays_PFA_Mn MTV_060413_ROW_ROW ARPU" xfId="27662" xr:uid="{00000000-0005-0000-0000-000000200000}"/>
    <cellStyle name="n_04b - Détail BU accès fiches pays_PFA_Mn MTV_060413_ROW_ROW ARPU_Group" xfId="27663" xr:uid="{00000000-0005-0000-0000-000001200000}"/>
    <cellStyle name="n_04b - Détail BU accès fiches pays_PFA_Mn MTV_060413_Spain ARPU + AUPU" xfId="27664" xr:uid="{00000000-0005-0000-0000-000002200000}"/>
    <cellStyle name="n_04b - Détail BU accès fiches pays_PFA_Mn MTV_060413_Spain ARPU + AUPU_Group" xfId="27665" xr:uid="{00000000-0005-0000-0000-000003200000}"/>
    <cellStyle name="n_04b - Détail BU accès fiches pays_PFA_Mn MTV_060413_Spain ARPU + AUPU_Group_1" xfId="27666" xr:uid="{00000000-0005-0000-0000-000004200000}"/>
    <cellStyle name="n_04b - Détail BU accès fiches pays_PFA_Mn MTV_060413_Spain ARPU + AUPU_Group_Group" xfId="27667" xr:uid="{00000000-0005-0000-0000-000005200000}"/>
    <cellStyle name="n_04b - Détail BU accès fiches pays_PFA_Mn MTV_060413_Spain ARPU + AUPU_ROW ARPU" xfId="27668" xr:uid="{00000000-0005-0000-0000-000006200000}"/>
    <cellStyle name="n_04b - Détail BU accès fiches pays_PFA_Mn MTV_060413_Spain ARPU + AUPU_ROW ARPU_Group" xfId="27669" xr:uid="{00000000-0005-0000-0000-000007200000}"/>
    <cellStyle name="n_04b - Détail BU accès fiches pays_PFA_Mn MTV_060413_Spain KPIs" xfId="6542" xr:uid="{00000000-0005-0000-0000-000008200000}"/>
    <cellStyle name="n_04b - Détail BU accès fiches pays_PFA_Mn MTV_060413_Spain KPIs 2" xfId="15908" xr:uid="{00000000-0005-0000-0000-000009200000}"/>
    <cellStyle name="n_04b - Détail BU accès fiches pays_PFA_Mn MTV_060413_Spain KPIs_1" xfId="51356" xr:uid="{00000000-0005-0000-0000-00000A200000}"/>
    <cellStyle name="n_04b - Détail BU accès fiches pays_PFA_Mn MTV_060413_Telecoms - Operational KPIs" xfId="49659" xr:uid="{00000000-0005-0000-0000-00000B200000}"/>
    <cellStyle name="n_04b - Détail BU accès fiches pays_PFA_Mn_0603_V0 0" xfId="1862" xr:uid="{00000000-0005-0000-0000-00000C200000}"/>
    <cellStyle name="n_04b - Détail BU accès fiches pays_PFA_Mn_0603_V0 0_A&amp;ME KPIs" xfId="53134" xr:uid="{00000000-0005-0000-0000-00000D200000}"/>
    <cellStyle name="n_04b - Détail BU accès fiches pays_PFA_Mn_0603_V0 0_France financials" xfId="23507" xr:uid="{00000000-0005-0000-0000-00000E200000}"/>
    <cellStyle name="n_04b - Détail BU accès fiches pays_PFA_Mn_0603_V0 0_France KPIs" xfId="4721" xr:uid="{00000000-0005-0000-0000-00000F200000}"/>
    <cellStyle name="n_04b - Détail BU accès fiches pays_PFA_Mn_0603_V0 0_France KPIs 2" xfId="14137" xr:uid="{00000000-0005-0000-0000-000010200000}"/>
    <cellStyle name="n_04b - Détail BU accès fiches pays_PFA_Mn_0603_V0 0_France KPIs_1" xfId="11962" xr:uid="{00000000-0005-0000-0000-000011200000}"/>
    <cellStyle name="n_04b - Détail BU accès fiches pays_PFA_Mn_0603_V0 0_Group" xfId="27671" xr:uid="{00000000-0005-0000-0000-000012200000}"/>
    <cellStyle name="n_04b - Détail BU accès fiches pays_PFA_Mn_0603_V0 0_Group - financial KPIs" xfId="21763" xr:uid="{00000000-0005-0000-0000-000013200000}"/>
    <cellStyle name="n_04b - Détail BU accès fiches pays_PFA_Mn_0603_V0 0_Group - operational KPIs" xfId="10208" xr:uid="{00000000-0005-0000-0000-000014200000}"/>
    <cellStyle name="n_04b - Détail BU accès fiches pays_PFA_Mn_0603_V0 0_Group - operational KPIs 2" xfId="17907" xr:uid="{00000000-0005-0000-0000-000015200000}"/>
    <cellStyle name="n_04b - Détail BU accès fiches pays_PFA_Mn_0603_V0 0_Group - operational KPIs_1" xfId="20024" xr:uid="{00000000-0005-0000-0000-000016200000}"/>
    <cellStyle name="n_04b - Détail BU accès fiches pays_PFA_Mn_0603_V0 0_Orange - Market France KPIs" xfId="55515" xr:uid="{00000000-0005-0000-0000-000017200000}"/>
    <cellStyle name="n_04b - Détail BU accès fiches pays_PFA_Mn_0603_V0 0_Poland KPIs" xfId="27670" xr:uid="{00000000-0005-0000-0000-000018200000}"/>
    <cellStyle name="n_04b - Détail BU accès fiches pays_PFA_Mn_0603_V0 0_ROW" xfId="27672" xr:uid="{00000000-0005-0000-0000-000019200000}"/>
    <cellStyle name="n_04b - Détail BU accès fiches pays_PFA_Mn_0603_V0 0_ROW_1" xfId="27673" xr:uid="{00000000-0005-0000-0000-00001A200000}"/>
    <cellStyle name="n_04b - Détail BU accès fiches pays_PFA_Mn_0603_V0 0_ROW_1_Group" xfId="27674" xr:uid="{00000000-0005-0000-0000-00001B200000}"/>
    <cellStyle name="n_04b - Détail BU accès fiches pays_PFA_Mn_0603_V0 0_ROW_1_Group_1" xfId="27675" xr:uid="{00000000-0005-0000-0000-00001C200000}"/>
    <cellStyle name="n_04b - Détail BU accès fiches pays_PFA_Mn_0603_V0 0_ROW_1_Group_Group" xfId="27676" xr:uid="{00000000-0005-0000-0000-00001D200000}"/>
    <cellStyle name="n_04b - Détail BU accès fiches pays_PFA_Mn_0603_V0 0_ROW_1_ROW ARPU" xfId="27677" xr:uid="{00000000-0005-0000-0000-00001E200000}"/>
    <cellStyle name="n_04b - Détail BU accès fiches pays_PFA_Mn_0603_V0 0_ROW_1_ROW ARPU_Group" xfId="27678" xr:uid="{00000000-0005-0000-0000-00001F200000}"/>
    <cellStyle name="n_04b - Détail BU accès fiches pays_PFA_Mn_0603_V0 0_ROW_Group" xfId="27679" xr:uid="{00000000-0005-0000-0000-000020200000}"/>
    <cellStyle name="n_04b - Détail BU accès fiches pays_PFA_Mn_0603_V0 0_ROW_Group_1" xfId="27680" xr:uid="{00000000-0005-0000-0000-000021200000}"/>
    <cellStyle name="n_04b - Détail BU accès fiches pays_PFA_Mn_0603_V0 0_ROW_Group_Group" xfId="27681" xr:uid="{00000000-0005-0000-0000-000022200000}"/>
    <cellStyle name="n_04b - Détail BU accès fiches pays_PFA_Mn_0603_V0 0_ROW_ROW ARPU" xfId="27682" xr:uid="{00000000-0005-0000-0000-000023200000}"/>
    <cellStyle name="n_04b - Détail BU accès fiches pays_PFA_Mn_0603_V0 0_ROW_ROW ARPU_Group" xfId="27683" xr:uid="{00000000-0005-0000-0000-000024200000}"/>
    <cellStyle name="n_04b - Détail BU accès fiches pays_PFA_Mn_0603_V0 0_Spain ARPU + AUPU" xfId="27684" xr:uid="{00000000-0005-0000-0000-000025200000}"/>
    <cellStyle name="n_04b - Détail BU accès fiches pays_PFA_Mn_0603_V0 0_Spain ARPU + AUPU_Group" xfId="27685" xr:uid="{00000000-0005-0000-0000-000026200000}"/>
    <cellStyle name="n_04b - Détail BU accès fiches pays_PFA_Mn_0603_V0 0_Spain ARPU + AUPU_Group_1" xfId="27686" xr:uid="{00000000-0005-0000-0000-000027200000}"/>
    <cellStyle name="n_04b - Détail BU accès fiches pays_PFA_Mn_0603_V0 0_Spain ARPU + AUPU_Group_Group" xfId="27687" xr:uid="{00000000-0005-0000-0000-000028200000}"/>
    <cellStyle name="n_04b - Détail BU accès fiches pays_PFA_Mn_0603_V0 0_Spain ARPU + AUPU_ROW ARPU" xfId="27688" xr:uid="{00000000-0005-0000-0000-000029200000}"/>
    <cellStyle name="n_04b - Détail BU accès fiches pays_PFA_Mn_0603_V0 0_Spain ARPU + AUPU_ROW ARPU_Group" xfId="27689" xr:uid="{00000000-0005-0000-0000-00002A200000}"/>
    <cellStyle name="n_04b - Détail BU accès fiches pays_PFA_Mn_0603_V0 0_Spain KPIs" xfId="6543" xr:uid="{00000000-0005-0000-0000-00002B200000}"/>
    <cellStyle name="n_04b - Détail BU accès fiches pays_PFA_Mn_0603_V0 0_Spain KPIs 2" xfId="15909" xr:uid="{00000000-0005-0000-0000-00002C200000}"/>
    <cellStyle name="n_04b - Détail BU accès fiches pays_PFA_Mn_0603_V0 0_Spain KPIs_1" xfId="51357" xr:uid="{00000000-0005-0000-0000-00002D200000}"/>
    <cellStyle name="n_04b - Détail BU accès fiches pays_PFA_Mn_0603_V0 0_Telecoms - Operational KPIs" xfId="49660" xr:uid="{00000000-0005-0000-0000-00002E200000}"/>
    <cellStyle name="n_04b - Détail BU accès fiches pays_PFA_Parcs_0600706" xfId="1863" xr:uid="{00000000-0005-0000-0000-00002F200000}"/>
    <cellStyle name="n_04b - Détail BU accès fiches pays_PFA_Parcs_0600706_A&amp;ME KPIs" xfId="53135" xr:uid="{00000000-0005-0000-0000-000030200000}"/>
    <cellStyle name="n_04b - Détail BU accès fiches pays_PFA_Parcs_0600706_France financials" xfId="23508" xr:uid="{00000000-0005-0000-0000-000031200000}"/>
    <cellStyle name="n_04b - Détail BU accès fiches pays_PFA_Parcs_0600706_France KPIs" xfId="4722" xr:uid="{00000000-0005-0000-0000-000032200000}"/>
    <cellStyle name="n_04b - Détail BU accès fiches pays_PFA_Parcs_0600706_France KPIs 2" xfId="14138" xr:uid="{00000000-0005-0000-0000-000033200000}"/>
    <cellStyle name="n_04b - Détail BU accès fiches pays_PFA_Parcs_0600706_France KPIs_1" xfId="11963" xr:uid="{00000000-0005-0000-0000-000034200000}"/>
    <cellStyle name="n_04b - Détail BU accès fiches pays_PFA_Parcs_0600706_Group" xfId="27691" xr:uid="{00000000-0005-0000-0000-000035200000}"/>
    <cellStyle name="n_04b - Détail BU accès fiches pays_PFA_Parcs_0600706_Group - financial KPIs" xfId="21764" xr:uid="{00000000-0005-0000-0000-000036200000}"/>
    <cellStyle name="n_04b - Détail BU accès fiches pays_PFA_Parcs_0600706_Group - operational KPIs" xfId="10209" xr:uid="{00000000-0005-0000-0000-000037200000}"/>
    <cellStyle name="n_04b - Détail BU accès fiches pays_PFA_Parcs_0600706_Group - operational KPIs 2" xfId="17908" xr:uid="{00000000-0005-0000-0000-000038200000}"/>
    <cellStyle name="n_04b - Détail BU accès fiches pays_PFA_Parcs_0600706_Group - operational KPIs_1" xfId="20025" xr:uid="{00000000-0005-0000-0000-000039200000}"/>
    <cellStyle name="n_04b - Détail BU accès fiches pays_PFA_Parcs_0600706_Orange - Market France KPIs" xfId="55516" xr:uid="{00000000-0005-0000-0000-00003A200000}"/>
    <cellStyle name="n_04b - Détail BU accès fiches pays_PFA_Parcs_0600706_Poland KPIs" xfId="27690" xr:uid="{00000000-0005-0000-0000-00003B200000}"/>
    <cellStyle name="n_04b - Détail BU accès fiches pays_PFA_Parcs_0600706_ROW" xfId="27692" xr:uid="{00000000-0005-0000-0000-00003C200000}"/>
    <cellStyle name="n_04b - Détail BU accès fiches pays_PFA_Parcs_0600706_ROW_1" xfId="27693" xr:uid="{00000000-0005-0000-0000-00003D200000}"/>
    <cellStyle name="n_04b - Détail BU accès fiches pays_PFA_Parcs_0600706_ROW_1_Group" xfId="27694" xr:uid="{00000000-0005-0000-0000-00003E200000}"/>
    <cellStyle name="n_04b - Détail BU accès fiches pays_PFA_Parcs_0600706_ROW_1_Group_1" xfId="27695" xr:uid="{00000000-0005-0000-0000-00003F200000}"/>
    <cellStyle name="n_04b - Détail BU accès fiches pays_PFA_Parcs_0600706_ROW_1_Group_Group" xfId="27696" xr:uid="{00000000-0005-0000-0000-000040200000}"/>
    <cellStyle name="n_04b - Détail BU accès fiches pays_PFA_Parcs_0600706_ROW_1_ROW ARPU" xfId="27697" xr:uid="{00000000-0005-0000-0000-000041200000}"/>
    <cellStyle name="n_04b - Détail BU accès fiches pays_PFA_Parcs_0600706_ROW_1_ROW ARPU_Group" xfId="27698" xr:uid="{00000000-0005-0000-0000-000042200000}"/>
    <cellStyle name="n_04b - Détail BU accès fiches pays_PFA_Parcs_0600706_ROW_Group" xfId="27699" xr:uid="{00000000-0005-0000-0000-000043200000}"/>
    <cellStyle name="n_04b - Détail BU accès fiches pays_PFA_Parcs_0600706_ROW_Group_1" xfId="27700" xr:uid="{00000000-0005-0000-0000-000044200000}"/>
    <cellStyle name="n_04b - Détail BU accès fiches pays_PFA_Parcs_0600706_ROW_Group_Group" xfId="27701" xr:uid="{00000000-0005-0000-0000-000045200000}"/>
    <cellStyle name="n_04b - Détail BU accès fiches pays_PFA_Parcs_0600706_ROW_ROW ARPU" xfId="27702" xr:uid="{00000000-0005-0000-0000-000046200000}"/>
    <cellStyle name="n_04b - Détail BU accès fiches pays_PFA_Parcs_0600706_ROW_ROW ARPU_Group" xfId="27703" xr:uid="{00000000-0005-0000-0000-000047200000}"/>
    <cellStyle name="n_04b - Détail BU accès fiches pays_PFA_Parcs_0600706_Spain ARPU + AUPU" xfId="27704" xr:uid="{00000000-0005-0000-0000-000048200000}"/>
    <cellStyle name="n_04b - Détail BU accès fiches pays_PFA_Parcs_0600706_Spain ARPU + AUPU_Group" xfId="27705" xr:uid="{00000000-0005-0000-0000-000049200000}"/>
    <cellStyle name="n_04b - Détail BU accès fiches pays_PFA_Parcs_0600706_Spain ARPU + AUPU_Group_1" xfId="27706" xr:uid="{00000000-0005-0000-0000-00004A200000}"/>
    <cellStyle name="n_04b - Détail BU accès fiches pays_PFA_Parcs_0600706_Spain ARPU + AUPU_Group_Group" xfId="27707" xr:uid="{00000000-0005-0000-0000-00004B200000}"/>
    <cellStyle name="n_04b - Détail BU accès fiches pays_PFA_Parcs_0600706_Spain ARPU + AUPU_ROW ARPU" xfId="27708" xr:uid="{00000000-0005-0000-0000-00004C200000}"/>
    <cellStyle name="n_04b - Détail BU accès fiches pays_PFA_Parcs_0600706_Spain ARPU + AUPU_ROW ARPU_Group" xfId="27709" xr:uid="{00000000-0005-0000-0000-00004D200000}"/>
    <cellStyle name="n_04b - Détail BU accès fiches pays_PFA_Parcs_0600706_Spain KPIs" xfId="6544" xr:uid="{00000000-0005-0000-0000-00004E200000}"/>
    <cellStyle name="n_04b - Détail BU accès fiches pays_PFA_Parcs_0600706_Spain KPIs 2" xfId="15910" xr:uid="{00000000-0005-0000-0000-00004F200000}"/>
    <cellStyle name="n_04b - Détail BU accès fiches pays_PFA_Parcs_0600706_Spain KPIs_1" xfId="51358" xr:uid="{00000000-0005-0000-0000-000050200000}"/>
    <cellStyle name="n_04b - Détail BU accès fiches pays_PFA_Parcs_0600706_Telecoms - Operational KPIs" xfId="49661" xr:uid="{00000000-0005-0000-0000-000051200000}"/>
    <cellStyle name="n_04b - Détail BU accès fiches pays_Poland KPIs" xfId="8265" xr:uid="{00000000-0005-0000-0000-000052200000}"/>
    <cellStyle name="n_04b - Détail BU accès fiches pays_Reporting Valeur_Mobile_2010_10" xfId="27710" xr:uid="{00000000-0005-0000-0000-000053200000}"/>
    <cellStyle name="n_04b - Détail BU accès fiches pays_Reporting Valeur_Mobile_2010_10_Group" xfId="27711" xr:uid="{00000000-0005-0000-0000-000054200000}"/>
    <cellStyle name="n_04b - Détail BU accès fiches pays_Reporting Valeur_Mobile_2010_10_Group_1" xfId="27712" xr:uid="{00000000-0005-0000-0000-000055200000}"/>
    <cellStyle name="n_04b - Détail BU accès fiches pays_Reporting Valeur_Mobile_2010_10_Group_Group" xfId="27713" xr:uid="{00000000-0005-0000-0000-000056200000}"/>
    <cellStyle name="n_04b - Détail BU accès fiches pays_Reporting Valeur_Mobile_2010_10_ROW" xfId="27714" xr:uid="{00000000-0005-0000-0000-000057200000}"/>
    <cellStyle name="n_04b - Détail BU accès fiches pays_Reporting Valeur_Mobile_2010_10_ROW ARPU" xfId="27715" xr:uid="{00000000-0005-0000-0000-000058200000}"/>
    <cellStyle name="n_04b - Détail BU accès fiches pays_Reporting Valeur_Mobile_2010_10_ROW ARPU_Group" xfId="27716" xr:uid="{00000000-0005-0000-0000-000059200000}"/>
    <cellStyle name="n_04b - Détail BU accès fiches pays_Reporting Valeur_Mobile_2010_10_ROW_Group" xfId="27717" xr:uid="{00000000-0005-0000-0000-00005A200000}"/>
    <cellStyle name="n_04b - Détail BU accès fiches pays_ROW" xfId="27718" xr:uid="{00000000-0005-0000-0000-00005B200000}"/>
    <cellStyle name="n_04b - Détail BU accès fiches pays_RoW KPIs" xfId="8977" xr:uid="{00000000-0005-0000-0000-00005C200000}"/>
    <cellStyle name="n_04b - Détail BU accès fiches pays_ROW_1" xfId="27719" xr:uid="{00000000-0005-0000-0000-00005D200000}"/>
    <cellStyle name="n_04b - Détail BU accès fiches pays_ROW_1_Group" xfId="27720" xr:uid="{00000000-0005-0000-0000-00005E200000}"/>
    <cellStyle name="n_04b - Détail BU accès fiches pays_ROW_1_Group_1" xfId="27721" xr:uid="{00000000-0005-0000-0000-00005F200000}"/>
    <cellStyle name="n_04b - Détail BU accès fiches pays_ROW_1_Group_Group" xfId="27722" xr:uid="{00000000-0005-0000-0000-000060200000}"/>
    <cellStyle name="n_04b - Détail BU accès fiches pays_ROW_1_ROW ARPU" xfId="27723" xr:uid="{00000000-0005-0000-0000-000061200000}"/>
    <cellStyle name="n_04b - Détail BU accès fiches pays_ROW_1_ROW ARPU_Group" xfId="27724" xr:uid="{00000000-0005-0000-0000-000062200000}"/>
    <cellStyle name="n_04b - Détail BU accès fiches pays_ROW_Group" xfId="27725" xr:uid="{00000000-0005-0000-0000-000063200000}"/>
    <cellStyle name="n_04b - Détail BU accès fiches pays_ROW_Group_1" xfId="27726" xr:uid="{00000000-0005-0000-0000-000064200000}"/>
    <cellStyle name="n_04b - Détail BU accès fiches pays_ROW_Group_Group" xfId="27727" xr:uid="{00000000-0005-0000-0000-000065200000}"/>
    <cellStyle name="n_04b - Détail BU accès fiches pays_ROW_ROW ARPU" xfId="27728" xr:uid="{00000000-0005-0000-0000-000066200000}"/>
    <cellStyle name="n_04b - Détail BU accès fiches pays_ROW_ROW ARPU_Group" xfId="27729" xr:uid="{00000000-0005-0000-0000-000067200000}"/>
    <cellStyle name="n_04b - Détail BU accès fiches pays_Spain ARPU + AUPU" xfId="27730" xr:uid="{00000000-0005-0000-0000-000068200000}"/>
    <cellStyle name="n_04b - Détail BU accès fiches pays_Spain ARPU + AUPU_Group" xfId="27731" xr:uid="{00000000-0005-0000-0000-000069200000}"/>
    <cellStyle name="n_04b - Détail BU accès fiches pays_Spain ARPU + AUPU_Group_1" xfId="27732" xr:uid="{00000000-0005-0000-0000-00006A200000}"/>
    <cellStyle name="n_04b - Détail BU accès fiches pays_Spain ARPU + AUPU_Group_Group" xfId="27733" xr:uid="{00000000-0005-0000-0000-00006B200000}"/>
    <cellStyle name="n_04b - Détail BU accès fiches pays_Spain ARPU + AUPU_ROW ARPU" xfId="27734" xr:uid="{00000000-0005-0000-0000-00006C200000}"/>
    <cellStyle name="n_04b - Détail BU accès fiches pays_Spain ARPU + AUPU_ROW ARPU_Group" xfId="27735" xr:uid="{00000000-0005-0000-0000-00006D200000}"/>
    <cellStyle name="n_04b - Détail BU accès fiches pays_Spain KPIs" xfId="6533" xr:uid="{00000000-0005-0000-0000-00006E200000}"/>
    <cellStyle name="n_04b - Détail BU accès fiches pays_Spain KPIs 2" xfId="15899" xr:uid="{00000000-0005-0000-0000-00006F200000}"/>
    <cellStyle name="n_04b - Détail BU accès fiches pays_Spain KPIs_1" xfId="51338" xr:uid="{00000000-0005-0000-0000-000070200000}"/>
    <cellStyle name="n_04b - Détail BU accès fiches pays_Telecoms - Operational KPIs" xfId="49651" xr:uid="{00000000-0005-0000-0000-000071200000}"/>
    <cellStyle name="n_04b - Détail BU accès fiches pays_UAG_report_CA 06-09 (06-09-28)" xfId="1864" xr:uid="{00000000-0005-0000-0000-000072200000}"/>
    <cellStyle name="n_04b - Détail BU accès fiches pays_UAG_report_CA 06-09 (06-09-28)_A&amp;ME KPIs" xfId="53136" xr:uid="{00000000-0005-0000-0000-000073200000}"/>
    <cellStyle name="n_04b - Détail BU accès fiches pays_UAG_report_CA 06-09 (06-09-28)_Enterprise" xfId="9551" xr:uid="{00000000-0005-0000-0000-000074200000}"/>
    <cellStyle name="n_04b - Détail BU accès fiches pays_UAG_report_CA 06-09 (06-09-28)_France financials" xfId="23509" xr:uid="{00000000-0005-0000-0000-000075200000}"/>
    <cellStyle name="n_04b - Détail BU accès fiches pays_UAG_report_CA 06-09 (06-09-28)_France financials_1" xfId="25141" xr:uid="{00000000-0005-0000-0000-000076200000}"/>
    <cellStyle name="n_04b - Détail BU accès fiches pays_UAG_report_CA 06-09 (06-09-28)_France KPIs" xfId="4723" xr:uid="{00000000-0005-0000-0000-000077200000}"/>
    <cellStyle name="n_04b - Détail BU accès fiches pays_UAG_report_CA 06-09 (06-09-28)_France KPIs 2" xfId="14139" xr:uid="{00000000-0005-0000-0000-000078200000}"/>
    <cellStyle name="n_04b - Détail BU accès fiches pays_UAG_report_CA 06-09 (06-09-28)_France KPIs_1" xfId="11964" xr:uid="{00000000-0005-0000-0000-000079200000}"/>
    <cellStyle name="n_04b - Détail BU accès fiches pays_UAG_report_CA 06-09 (06-09-28)_GetCA Groupe Seg 2012-Q4 Soc" xfId="55518" xr:uid="{00000000-0005-0000-0000-00007A200000}"/>
    <cellStyle name="n_04b - Détail BU accès fiches pays_UAG_report_CA 06-09 (06-09-28)_Group" xfId="27737" xr:uid="{00000000-0005-0000-0000-00007B200000}"/>
    <cellStyle name="n_04b - Détail BU accès fiches pays_UAG_report_CA 06-09 (06-09-28)_Group - financial KPIs" xfId="21765" xr:uid="{00000000-0005-0000-0000-00007C200000}"/>
    <cellStyle name="n_04b - Détail BU accès fiches pays_UAG_report_CA 06-09 (06-09-28)_Group - operational KPIs" xfId="3020" xr:uid="{00000000-0005-0000-0000-00007D200000}"/>
    <cellStyle name="n_04b - Détail BU accès fiches pays_UAG_report_CA 06-09 (06-09-28)_Group - operational KPIs_1" xfId="10210" xr:uid="{00000000-0005-0000-0000-00007E200000}"/>
    <cellStyle name="n_04b - Détail BU accès fiches pays_UAG_report_CA 06-09 (06-09-28)_Group - operational KPIs_1 2" xfId="17909" xr:uid="{00000000-0005-0000-0000-00007F200000}"/>
    <cellStyle name="n_04b - Détail BU accès fiches pays_UAG_report_CA 06-09 (06-09-28)_Group - operational KPIs_2" xfId="20026" xr:uid="{00000000-0005-0000-0000-000080200000}"/>
    <cellStyle name="n_04b - Détail BU accès fiches pays_UAG_report_CA 06-09 (06-09-28)_IC&amp;SS" xfId="17702" xr:uid="{00000000-0005-0000-0000-000081200000}"/>
    <cellStyle name="n_04b - Détail BU accès fiches pays_UAG_report_CA 06-09 (06-09-28)_Orange - Market France KPIs" xfId="55517" xr:uid="{00000000-0005-0000-0000-000082200000}"/>
    <cellStyle name="n_04b - Détail BU accès fiches pays_UAG_report_CA 06-09 (06-09-28)_Poland KPIs" xfId="8271" xr:uid="{00000000-0005-0000-0000-000083200000}"/>
    <cellStyle name="n_04b - Détail BU accès fiches pays_UAG_report_CA 06-09 (06-09-28)_Poland KPIs_1" xfId="27736" xr:uid="{00000000-0005-0000-0000-000084200000}"/>
    <cellStyle name="n_04b - Détail BU accès fiches pays_UAG_report_CA 06-09 (06-09-28)_ROW" xfId="27738" xr:uid="{00000000-0005-0000-0000-000085200000}"/>
    <cellStyle name="n_04b - Détail BU accès fiches pays_UAG_report_CA 06-09 (06-09-28)_RoW KPIs" xfId="8983" xr:uid="{00000000-0005-0000-0000-000086200000}"/>
    <cellStyle name="n_04b - Détail BU accès fiches pays_UAG_report_CA 06-09 (06-09-28)_ROW_1" xfId="27739" xr:uid="{00000000-0005-0000-0000-000087200000}"/>
    <cellStyle name="n_04b - Détail BU accès fiches pays_UAG_report_CA 06-09 (06-09-28)_ROW_1_Group" xfId="27740" xr:uid="{00000000-0005-0000-0000-000088200000}"/>
    <cellStyle name="n_04b - Détail BU accès fiches pays_UAG_report_CA 06-09 (06-09-28)_ROW_1_Group_1" xfId="27741" xr:uid="{00000000-0005-0000-0000-000089200000}"/>
    <cellStyle name="n_04b - Détail BU accès fiches pays_UAG_report_CA 06-09 (06-09-28)_ROW_1_Group_Group" xfId="27742" xr:uid="{00000000-0005-0000-0000-00008A200000}"/>
    <cellStyle name="n_04b - Détail BU accès fiches pays_UAG_report_CA 06-09 (06-09-28)_ROW_1_ROW ARPU" xfId="27743" xr:uid="{00000000-0005-0000-0000-00008B200000}"/>
    <cellStyle name="n_04b - Détail BU accès fiches pays_UAG_report_CA 06-09 (06-09-28)_ROW_1_ROW ARPU_Group" xfId="27744" xr:uid="{00000000-0005-0000-0000-00008C200000}"/>
    <cellStyle name="n_04b - Détail BU accès fiches pays_UAG_report_CA 06-09 (06-09-28)_ROW_Group" xfId="27745" xr:uid="{00000000-0005-0000-0000-00008D200000}"/>
    <cellStyle name="n_04b - Détail BU accès fiches pays_UAG_report_CA 06-09 (06-09-28)_ROW_Group_1" xfId="27746" xr:uid="{00000000-0005-0000-0000-00008E200000}"/>
    <cellStyle name="n_04b - Détail BU accès fiches pays_UAG_report_CA 06-09 (06-09-28)_ROW_Group_Group" xfId="27747" xr:uid="{00000000-0005-0000-0000-00008F200000}"/>
    <cellStyle name="n_04b - Détail BU accès fiches pays_UAG_report_CA 06-09 (06-09-28)_ROW_ROW ARPU" xfId="27748" xr:uid="{00000000-0005-0000-0000-000090200000}"/>
    <cellStyle name="n_04b - Détail BU accès fiches pays_UAG_report_CA 06-09 (06-09-28)_ROW_ROW ARPU_Group" xfId="27749" xr:uid="{00000000-0005-0000-0000-000091200000}"/>
    <cellStyle name="n_04b - Détail BU accès fiches pays_UAG_report_CA 06-09 (06-09-28)_Spain ARPU + AUPU" xfId="27750" xr:uid="{00000000-0005-0000-0000-000092200000}"/>
    <cellStyle name="n_04b - Détail BU accès fiches pays_UAG_report_CA 06-09 (06-09-28)_Spain ARPU + AUPU_Group" xfId="27751" xr:uid="{00000000-0005-0000-0000-000093200000}"/>
    <cellStyle name="n_04b - Détail BU accès fiches pays_UAG_report_CA 06-09 (06-09-28)_Spain ARPU + AUPU_Group_1" xfId="27752" xr:uid="{00000000-0005-0000-0000-000094200000}"/>
    <cellStyle name="n_04b - Détail BU accès fiches pays_UAG_report_CA 06-09 (06-09-28)_Spain ARPU + AUPU_Group_Group" xfId="27753" xr:uid="{00000000-0005-0000-0000-000095200000}"/>
    <cellStyle name="n_04b - Détail BU accès fiches pays_UAG_report_CA 06-09 (06-09-28)_Spain ARPU + AUPU_ROW ARPU" xfId="27754" xr:uid="{00000000-0005-0000-0000-000096200000}"/>
    <cellStyle name="n_04b - Détail BU accès fiches pays_UAG_report_CA 06-09 (06-09-28)_Spain ARPU + AUPU_ROW ARPU_Group" xfId="27755" xr:uid="{00000000-0005-0000-0000-000097200000}"/>
    <cellStyle name="n_04b - Détail BU accès fiches pays_UAG_report_CA 06-09 (06-09-28)_Spain KPIs" xfId="6545" xr:uid="{00000000-0005-0000-0000-000098200000}"/>
    <cellStyle name="n_04b - Détail BU accès fiches pays_UAG_report_CA 06-09 (06-09-28)_Spain KPIs 2" xfId="15911" xr:uid="{00000000-0005-0000-0000-000099200000}"/>
    <cellStyle name="n_04b - Détail BU accès fiches pays_UAG_report_CA 06-09 (06-09-28)_Spain KPIs_1" xfId="51359" xr:uid="{00000000-0005-0000-0000-00009A200000}"/>
    <cellStyle name="n_04b - Détail BU accès fiches pays_UAG_report_CA 06-09 (06-09-28)_Telecoms - Operational KPIs" xfId="49662" xr:uid="{00000000-0005-0000-0000-00009B200000}"/>
    <cellStyle name="n_04b - Détail BU accès fiches pays_UAG_report_CA 06-10 (06-11-06)" xfId="1865" xr:uid="{00000000-0005-0000-0000-00009C200000}"/>
    <cellStyle name="n_04b - Détail BU accès fiches pays_UAG_report_CA 06-10 (06-11-06)_A&amp;ME KPIs" xfId="53137" xr:uid="{00000000-0005-0000-0000-00009D200000}"/>
    <cellStyle name="n_04b - Détail BU accès fiches pays_UAG_report_CA 06-10 (06-11-06)_Enterprise" xfId="9552" xr:uid="{00000000-0005-0000-0000-00009E200000}"/>
    <cellStyle name="n_04b - Détail BU accès fiches pays_UAG_report_CA 06-10 (06-11-06)_France financials" xfId="23510" xr:uid="{00000000-0005-0000-0000-00009F200000}"/>
    <cellStyle name="n_04b - Détail BU accès fiches pays_UAG_report_CA 06-10 (06-11-06)_France financials_1" xfId="25142" xr:uid="{00000000-0005-0000-0000-0000A0200000}"/>
    <cellStyle name="n_04b - Détail BU accès fiches pays_UAG_report_CA 06-10 (06-11-06)_France KPIs" xfId="4724" xr:uid="{00000000-0005-0000-0000-0000A1200000}"/>
    <cellStyle name="n_04b - Détail BU accès fiches pays_UAG_report_CA 06-10 (06-11-06)_France KPIs 2" xfId="14140" xr:uid="{00000000-0005-0000-0000-0000A2200000}"/>
    <cellStyle name="n_04b - Détail BU accès fiches pays_UAG_report_CA 06-10 (06-11-06)_France KPIs_1" xfId="11965" xr:uid="{00000000-0005-0000-0000-0000A3200000}"/>
    <cellStyle name="n_04b - Détail BU accès fiches pays_UAG_report_CA 06-10 (06-11-06)_GetCA Groupe Seg 2012-Q4 Soc" xfId="55520" xr:uid="{00000000-0005-0000-0000-0000A4200000}"/>
    <cellStyle name="n_04b - Détail BU accès fiches pays_UAG_report_CA 06-10 (06-11-06)_Group" xfId="27757" xr:uid="{00000000-0005-0000-0000-0000A5200000}"/>
    <cellStyle name="n_04b - Détail BU accès fiches pays_UAG_report_CA 06-10 (06-11-06)_Group - financial KPIs" xfId="21766" xr:uid="{00000000-0005-0000-0000-0000A6200000}"/>
    <cellStyle name="n_04b - Détail BU accès fiches pays_UAG_report_CA 06-10 (06-11-06)_Group - operational KPIs" xfId="3021" xr:uid="{00000000-0005-0000-0000-0000A7200000}"/>
    <cellStyle name="n_04b - Détail BU accès fiches pays_UAG_report_CA 06-10 (06-11-06)_Group - operational KPIs_1" xfId="10211" xr:uid="{00000000-0005-0000-0000-0000A8200000}"/>
    <cellStyle name="n_04b - Détail BU accès fiches pays_UAG_report_CA 06-10 (06-11-06)_Group - operational KPIs_1 2" xfId="17910" xr:uid="{00000000-0005-0000-0000-0000A9200000}"/>
    <cellStyle name="n_04b - Détail BU accès fiches pays_UAG_report_CA 06-10 (06-11-06)_Group - operational KPIs_2" xfId="20027" xr:uid="{00000000-0005-0000-0000-0000AA200000}"/>
    <cellStyle name="n_04b - Détail BU accès fiches pays_UAG_report_CA 06-10 (06-11-06)_IC&amp;SS" xfId="19618" xr:uid="{00000000-0005-0000-0000-0000AB200000}"/>
    <cellStyle name="n_04b - Détail BU accès fiches pays_UAG_report_CA 06-10 (06-11-06)_Orange - Market France KPIs" xfId="55519" xr:uid="{00000000-0005-0000-0000-0000AC200000}"/>
    <cellStyle name="n_04b - Détail BU accès fiches pays_UAG_report_CA 06-10 (06-11-06)_Poland KPIs" xfId="8272" xr:uid="{00000000-0005-0000-0000-0000AD200000}"/>
    <cellStyle name="n_04b - Détail BU accès fiches pays_UAG_report_CA 06-10 (06-11-06)_Poland KPIs_1" xfId="27756" xr:uid="{00000000-0005-0000-0000-0000AE200000}"/>
    <cellStyle name="n_04b - Détail BU accès fiches pays_UAG_report_CA 06-10 (06-11-06)_ROW" xfId="27758" xr:uid="{00000000-0005-0000-0000-0000AF200000}"/>
    <cellStyle name="n_04b - Détail BU accès fiches pays_UAG_report_CA 06-10 (06-11-06)_RoW KPIs" xfId="8984" xr:uid="{00000000-0005-0000-0000-0000B0200000}"/>
    <cellStyle name="n_04b - Détail BU accès fiches pays_UAG_report_CA 06-10 (06-11-06)_ROW_1" xfId="27759" xr:uid="{00000000-0005-0000-0000-0000B1200000}"/>
    <cellStyle name="n_04b - Détail BU accès fiches pays_UAG_report_CA 06-10 (06-11-06)_ROW_1_Group" xfId="27760" xr:uid="{00000000-0005-0000-0000-0000B2200000}"/>
    <cellStyle name="n_04b - Détail BU accès fiches pays_UAG_report_CA 06-10 (06-11-06)_ROW_1_Group_1" xfId="27761" xr:uid="{00000000-0005-0000-0000-0000B3200000}"/>
    <cellStyle name="n_04b - Détail BU accès fiches pays_UAG_report_CA 06-10 (06-11-06)_ROW_1_Group_Group" xfId="27762" xr:uid="{00000000-0005-0000-0000-0000B4200000}"/>
    <cellStyle name="n_04b - Détail BU accès fiches pays_UAG_report_CA 06-10 (06-11-06)_ROW_1_ROW ARPU" xfId="27763" xr:uid="{00000000-0005-0000-0000-0000B5200000}"/>
    <cellStyle name="n_04b - Détail BU accès fiches pays_UAG_report_CA 06-10 (06-11-06)_ROW_1_ROW ARPU_Group" xfId="27764" xr:uid="{00000000-0005-0000-0000-0000B6200000}"/>
    <cellStyle name="n_04b - Détail BU accès fiches pays_UAG_report_CA 06-10 (06-11-06)_ROW_Group" xfId="27765" xr:uid="{00000000-0005-0000-0000-0000B7200000}"/>
    <cellStyle name="n_04b - Détail BU accès fiches pays_UAG_report_CA 06-10 (06-11-06)_ROW_Group_1" xfId="27766" xr:uid="{00000000-0005-0000-0000-0000B8200000}"/>
    <cellStyle name="n_04b - Détail BU accès fiches pays_UAG_report_CA 06-10 (06-11-06)_ROW_Group_Group" xfId="27767" xr:uid="{00000000-0005-0000-0000-0000B9200000}"/>
    <cellStyle name="n_04b - Détail BU accès fiches pays_UAG_report_CA 06-10 (06-11-06)_ROW_ROW ARPU" xfId="27768" xr:uid="{00000000-0005-0000-0000-0000BA200000}"/>
    <cellStyle name="n_04b - Détail BU accès fiches pays_UAG_report_CA 06-10 (06-11-06)_ROW_ROW ARPU_Group" xfId="27769" xr:uid="{00000000-0005-0000-0000-0000BB200000}"/>
    <cellStyle name="n_04b - Détail BU accès fiches pays_UAG_report_CA 06-10 (06-11-06)_Spain ARPU + AUPU" xfId="27770" xr:uid="{00000000-0005-0000-0000-0000BC200000}"/>
    <cellStyle name="n_04b - Détail BU accès fiches pays_UAG_report_CA 06-10 (06-11-06)_Spain ARPU + AUPU_Group" xfId="27771" xr:uid="{00000000-0005-0000-0000-0000BD200000}"/>
    <cellStyle name="n_04b - Détail BU accès fiches pays_UAG_report_CA 06-10 (06-11-06)_Spain ARPU + AUPU_Group_1" xfId="27772" xr:uid="{00000000-0005-0000-0000-0000BE200000}"/>
    <cellStyle name="n_04b - Détail BU accès fiches pays_UAG_report_CA 06-10 (06-11-06)_Spain ARPU + AUPU_Group_Group" xfId="27773" xr:uid="{00000000-0005-0000-0000-0000BF200000}"/>
    <cellStyle name="n_04b - Détail BU accès fiches pays_UAG_report_CA 06-10 (06-11-06)_Spain ARPU + AUPU_ROW ARPU" xfId="27774" xr:uid="{00000000-0005-0000-0000-0000C0200000}"/>
    <cellStyle name="n_04b - Détail BU accès fiches pays_UAG_report_CA 06-10 (06-11-06)_Spain ARPU + AUPU_ROW ARPU_Group" xfId="27775" xr:uid="{00000000-0005-0000-0000-0000C1200000}"/>
    <cellStyle name="n_04b - Détail BU accès fiches pays_UAG_report_CA 06-10 (06-11-06)_Spain KPIs" xfId="6546" xr:uid="{00000000-0005-0000-0000-0000C2200000}"/>
    <cellStyle name="n_04b - Détail BU accès fiches pays_UAG_report_CA 06-10 (06-11-06)_Spain KPIs 2" xfId="15912" xr:uid="{00000000-0005-0000-0000-0000C3200000}"/>
    <cellStyle name="n_04b - Détail BU accès fiches pays_UAG_report_CA 06-10 (06-11-06)_Spain KPIs_1" xfId="51360" xr:uid="{00000000-0005-0000-0000-0000C4200000}"/>
    <cellStyle name="n_04b - Détail BU accès fiches pays_UAG_report_CA 06-10 (06-11-06)_Telecoms - Operational KPIs" xfId="49663" xr:uid="{00000000-0005-0000-0000-0000C5200000}"/>
    <cellStyle name="n_04b - Détail BU accès fiches pays_V&amp;M trajectoires V1 (06-08-11)" xfId="1866" xr:uid="{00000000-0005-0000-0000-0000C6200000}"/>
    <cellStyle name="n_04b - Détail BU accès fiches pays_V&amp;M trajectoires V1 (06-08-11)_A&amp;ME KPIs" xfId="53138" xr:uid="{00000000-0005-0000-0000-0000C7200000}"/>
    <cellStyle name="n_04b - Détail BU accès fiches pays_V&amp;M trajectoires V1 (06-08-11)_Enterprise" xfId="9553" xr:uid="{00000000-0005-0000-0000-0000C8200000}"/>
    <cellStyle name="n_04b - Détail BU accès fiches pays_V&amp;M trajectoires V1 (06-08-11)_France financials" xfId="23511" xr:uid="{00000000-0005-0000-0000-0000C9200000}"/>
    <cellStyle name="n_04b - Détail BU accès fiches pays_V&amp;M trajectoires V1 (06-08-11)_France financials_1" xfId="25143" xr:uid="{00000000-0005-0000-0000-0000CA200000}"/>
    <cellStyle name="n_04b - Détail BU accès fiches pays_V&amp;M trajectoires V1 (06-08-11)_France KPIs" xfId="4725" xr:uid="{00000000-0005-0000-0000-0000CB200000}"/>
    <cellStyle name="n_04b - Détail BU accès fiches pays_V&amp;M trajectoires V1 (06-08-11)_France KPIs 2" xfId="14141" xr:uid="{00000000-0005-0000-0000-0000CC200000}"/>
    <cellStyle name="n_04b - Détail BU accès fiches pays_V&amp;M trajectoires V1 (06-08-11)_France KPIs_1" xfId="11966" xr:uid="{00000000-0005-0000-0000-0000CD200000}"/>
    <cellStyle name="n_04b - Détail BU accès fiches pays_V&amp;M trajectoires V1 (06-08-11)_GetCA Groupe Seg 2012-Q4 Soc" xfId="55522" xr:uid="{00000000-0005-0000-0000-0000CE200000}"/>
    <cellStyle name="n_04b - Détail BU accès fiches pays_V&amp;M trajectoires V1 (06-08-11)_Group" xfId="27777" xr:uid="{00000000-0005-0000-0000-0000CF200000}"/>
    <cellStyle name="n_04b - Détail BU accès fiches pays_V&amp;M trajectoires V1 (06-08-11)_Group - financial KPIs" xfId="21767" xr:uid="{00000000-0005-0000-0000-0000D0200000}"/>
    <cellStyle name="n_04b - Détail BU accès fiches pays_V&amp;M trajectoires V1 (06-08-11)_Group - operational KPIs" xfId="3022" xr:uid="{00000000-0005-0000-0000-0000D1200000}"/>
    <cellStyle name="n_04b - Détail BU accès fiches pays_V&amp;M trajectoires V1 (06-08-11)_Group - operational KPIs_1" xfId="10212" xr:uid="{00000000-0005-0000-0000-0000D2200000}"/>
    <cellStyle name="n_04b - Détail BU accès fiches pays_V&amp;M trajectoires V1 (06-08-11)_Group - operational KPIs_1 2" xfId="17911" xr:uid="{00000000-0005-0000-0000-0000D3200000}"/>
    <cellStyle name="n_04b - Détail BU accès fiches pays_V&amp;M trajectoires V1 (06-08-11)_Group - operational KPIs_2" xfId="20028" xr:uid="{00000000-0005-0000-0000-0000D4200000}"/>
    <cellStyle name="n_04b - Détail BU accès fiches pays_V&amp;M trajectoires V1 (06-08-11)_IC&amp;SS" xfId="19818" xr:uid="{00000000-0005-0000-0000-0000D5200000}"/>
    <cellStyle name="n_04b - Détail BU accès fiches pays_V&amp;M trajectoires V1 (06-08-11)_Orange - Market France KPIs" xfId="55521" xr:uid="{00000000-0005-0000-0000-0000D6200000}"/>
    <cellStyle name="n_04b - Détail BU accès fiches pays_V&amp;M trajectoires V1 (06-08-11)_Poland KPIs" xfId="8273" xr:uid="{00000000-0005-0000-0000-0000D7200000}"/>
    <cellStyle name="n_04b - Détail BU accès fiches pays_V&amp;M trajectoires V1 (06-08-11)_Poland KPIs_1" xfId="27776" xr:uid="{00000000-0005-0000-0000-0000D8200000}"/>
    <cellStyle name="n_04b - Détail BU accès fiches pays_V&amp;M trajectoires V1 (06-08-11)_ROW" xfId="27778" xr:uid="{00000000-0005-0000-0000-0000D9200000}"/>
    <cellStyle name="n_04b - Détail BU accès fiches pays_V&amp;M trajectoires V1 (06-08-11)_RoW KPIs" xfId="8985" xr:uid="{00000000-0005-0000-0000-0000DA200000}"/>
    <cellStyle name="n_04b - Détail BU accès fiches pays_V&amp;M trajectoires V1 (06-08-11)_ROW_1" xfId="27779" xr:uid="{00000000-0005-0000-0000-0000DB200000}"/>
    <cellStyle name="n_04b - Détail BU accès fiches pays_V&amp;M trajectoires V1 (06-08-11)_ROW_1_Group" xfId="27780" xr:uid="{00000000-0005-0000-0000-0000DC200000}"/>
    <cellStyle name="n_04b - Détail BU accès fiches pays_V&amp;M trajectoires V1 (06-08-11)_ROW_1_Group_1" xfId="27781" xr:uid="{00000000-0005-0000-0000-0000DD200000}"/>
    <cellStyle name="n_04b - Détail BU accès fiches pays_V&amp;M trajectoires V1 (06-08-11)_ROW_1_Group_Group" xfId="27782" xr:uid="{00000000-0005-0000-0000-0000DE200000}"/>
    <cellStyle name="n_04b - Détail BU accès fiches pays_V&amp;M trajectoires V1 (06-08-11)_ROW_1_ROW ARPU" xfId="27783" xr:uid="{00000000-0005-0000-0000-0000DF200000}"/>
    <cellStyle name="n_04b - Détail BU accès fiches pays_V&amp;M trajectoires V1 (06-08-11)_ROW_1_ROW ARPU_Group" xfId="27784" xr:uid="{00000000-0005-0000-0000-0000E0200000}"/>
    <cellStyle name="n_04b - Détail BU accès fiches pays_V&amp;M trajectoires V1 (06-08-11)_ROW_Group" xfId="27785" xr:uid="{00000000-0005-0000-0000-0000E1200000}"/>
    <cellStyle name="n_04b - Détail BU accès fiches pays_V&amp;M trajectoires V1 (06-08-11)_ROW_Group_1" xfId="27786" xr:uid="{00000000-0005-0000-0000-0000E2200000}"/>
    <cellStyle name="n_04b - Détail BU accès fiches pays_V&amp;M trajectoires V1 (06-08-11)_ROW_Group_Group" xfId="27787" xr:uid="{00000000-0005-0000-0000-0000E3200000}"/>
    <cellStyle name="n_04b - Détail BU accès fiches pays_V&amp;M trajectoires V1 (06-08-11)_ROW_ROW ARPU" xfId="27788" xr:uid="{00000000-0005-0000-0000-0000E4200000}"/>
    <cellStyle name="n_04b - Détail BU accès fiches pays_V&amp;M trajectoires V1 (06-08-11)_ROW_ROW ARPU_Group" xfId="27789" xr:uid="{00000000-0005-0000-0000-0000E5200000}"/>
    <cellStyle name="n_04b - Détail BU accès fiches pays_V&amp;M trajectoires V1 (06-08-11)_Spain ARPU + AUPU" xfId="27790" xr:uid="{00000000-0005-0000-0000-0000E6200000}"/>
    <cellStyle name="n_04b - Détail BU accès fiches pays_V&amp;M trajectoires V1 (06-08-11)_Spain ARPU + AUPU_Group" xfId="27791" xr:uid="{00000000-0005-0000-0000-0000E7200000}"/>
    <cellStyle name="n_04b - Détail BU accès fiches pays_V&amp;M trajectoires V1 (06-08-11)_Spain ARPU + AUPU_Group_1" xfId="27792" xr:uid="{00000000-0005-0000-0000-0000E8200000}"/>
    <cellStyle name="n_04b - Détail BU accès fiches pays_V&amp;M trajectoires V1 (06-08-11)_Spain ARPU + AUPU_Group_Group" xfId="27793" xr:uid="{00000000-0005-0000-0000-0000E9200000}"/>
    <cellStyle name="n_04b - Détail BU accès fiches pays_V&amp;M trajectoires V1 (06-08-11)_Spain ARPU + AUPU_ROW ARPU" xfId="27794" xr:uid="{00000000-0005-0000-0000-0000EA200000}"/>
    <cellStyle name="n_04b - Détail BU accès fiches pays_V&amp;M trajectoires V1 (06-08-11)_Spain ARPU + AUPU_ROW ARPU_Group" xfId="27795" xr:uid="{00000000-0005-0000-0000-0000EB200000}"/>
    <cellStyle name="n_04b - Détail BU accès fiches pays_V&amp;M trajectoires V1 (06-08-11)_Spain KPIs" xfId="6547" xr:uid="{00000000-0005-0000-0000-0000EC200000}"/>
    <cellStyle name="n_04b - Détail BU accès fiches pays_V&amp;M trajectoires V1 (06-08-11)_Spain KPIs 2" xfId="15913" xr:uid="{00000000-0005-0000-0000-0000ED200000}"/>
    <cellStyle name="n_04b - Détail BU accès fiches pays_V&amp;M trajectoires V1 (06-08-11)_Spain KPIs_1" xfId="51361" xr:uid="{00000000-0005-0000-0000-0000EE200000}"/>
    <cellStyle name="n_04b - Détail BU accès fiches pays_V&amp;M trajectoires V1 (06-08-11)_Telecoms - Operational KPIs" xfId="49664" xr:uid="{00000000-0005-0000-0000-0000EF200000}"/>
    <cellStyle name="n_0506 UAH Flash" xfId="1867" xr:uid="{00000000-0005-0000-0000-0000F0200000}"/>
    <cellStyle name="n_0506 UAH Flash_A&amp;ME KPIs" xfId="53139" xr:uid="{00000000-0005-0000-0000-0000F1200000}"/>
    <cellStyle name="n_0506 UAH Flash_France financials" xfId="23512" xr:uid="{00000000-0005-0000-0000-0000F2200000}"/>
    <cellStyle name="n_0506 UAH Flash_France KPIs" xfId="4726" xr:uid="{00000000-0005-0000-0000-0000F3200000}"/>
    <cellStyle name="n_0506 UAH Flash_France KPIs 2" xfId="14142" xr:uid="{00000000-0005-0000-0000-0000F4200000}"/>
    <cellStyle name="n_0506 UAH Flash_France KPIs_1" xfId="11967" xr:uid="{00000000-0005-0000-0000-0000F5200000}"/>
    <cellStyle name="n_0506 UAH Flash_Group" xfId="27797" xr:uid="{00000000-0005-0000-0000-0000F6200000}"/>
    <cellStyle name="n_0506 UAH Flash_Group - financial KPIs" xfId="21768" xr:uid="{00000000-0005-0000-0000-0000F7200000}"/>
    <cellStyle name="n_0506 UAH Flash_Group - operational KPIs" xfId="10213" xr:uid="{00000000-0005-0000-0000-0000F8200000}"/>
    <cellStyle name="n_0506 UAH Flash_Group - operational KPIs 2" xfId="17912" xr:uid="{00000000-0005-0000-0000-0000F9200000}"/>
    <cellStyle name="n_0506 UAH Flash_Group - operational KPIs_1" xfId="20029" xr:uid="{00000000-0005-0000-0000-0000FA200000}"/>
    <cellStyle name="n_0506 UAH Flash_Orange - Market France KPIs" xfId="55523" xr:uid="{00000000-0005-0000-0000-0000FB200000}"/>
    <cellStyle name="n_0506 UAH Flash_Poland KPIs" xfId="27796" xr:uid="{00000000-0005-0000-0000-0000FC200000}"/>
    <cellStyle name="n_0506 UAH Flash_ROW" xfId="27798" xr:uid="{00000000-0005-0000-0000-0000FD200000}"/>
    <cellStyle name="n_0506 UAH Flash_ROW_1" xfId="27799" xr:uid="{00000000-0005-0000-0000-0000FE200000}"/>
    <cellStyle name="n_0506 UAH Flash_ROW_1_Group" xfId="27800" xr:uid="{00000000-0005-0000-0000-0000FF200000}"/>
    <cellStyle name="n_0506 UAH Flash_ROW_1_Group_1" xfId="27801" xr:uid="{00000000-0005-0000-0000-000000210000}"/>
    <cellStyle name="n_0506 UAH Flash_ROW_1_Group_Group" xfId="27802" xr:uid="{00000000-0005-0000-0000-000001210000}"/>
    <cellStyle name="n_0506 UAH Flash_ROW_1_ROW ARPU" xfId="27803" xr:uid="{00000000-0005-0000-0000-000002210000}"/>
    <cellStyle name="n_0506 UAH Flash_ROW_1_ROW ARPU_Group" xfId="27804" xr:uid="{00000000-0005-0000-0000-000003210000}"/>
    <cellStyle name="n_0506 UAH Flash_ROW_Group" xfId="27805" xr:uid="{00000000-0005-0000-0000-000004210000}"/>
    <cellStyle name="n_0506 UAH Flash_ROW_Group_1" xfId="27806" xr:uid="{00000000-0005-0000-0000-000005210000}"/>
    <cellStyle name="n_0506 UAH Flash_ROW_Group_Group" xfId="27807" xr:uid="{00000000-0005-0000-0000-000006210000}"/>
    <cellStyle name="n_0506 UAH Flash_ROW_ROW ARPU" xfId="27808" xr:uid="{00000000-0005-0000-0000-000007210000}"/>
    <cellStyle name="n_0506 UAH Flash_ROW_ROW ARPU_Group" xfId="27809" xr:uid="{00000000-0005-0000-0000-000008210000}"/>
    <cellStyle name="n_0506 UAH Flash_Spain ARPU + AUPU" xfId="27810" xr:uid="{00000000-0005-0000-0000-000009210000}"/>
    <cellStyle name="n_0506 UAH Flash_Spain ARPU + AUPU_Group" xfId="27811" xr:uid="{00000000-0005-0000-0000-00000A210000}"/>
    <cellStyle name="n_0506 UAH Flash_Spain ARPU + AUPU_Group_1" xfId="27812" xr:uid="{00000000-0005-0000-0000-00000B210000}"/>
    <cellStyle name="n_0506 UAH Flash_Spain ARPU + AUPU_Group_Group" xfId="27813" xr:uid="{00000000-0005-0000-0000-00000C210000}"/>
    <cellStyle name="n_0506 UAH Flash_Spain ARPU + AUPU_ROW ARPU" xfId="27814" xr:uid="{00000000-0005-0000-0000-00000D210000}"/>
    <cellStyle name="n_0506 UAH Flash_Spain ARPU + AUPU_ROW ARPU_Group" xfId="27815" xr:uid="{00000000-0005-0000-0000-00000E210000}"/>
    <cellStyle name="n_0506 UAH Flash_Spain KPIs" xfId="6548" xr:uid="{00000000-0005-0000-0000-00000F210000}"/>
    <cellStyle name="n_0506 UAH Flash_Spain KPIs 2" xfId="15914" xr:uid="{00000000-0005-0000-0000-000010210000}"/>
    <cellStyle name="n_0506 UAH Flash_Spain KPIs_1" xfId="51362" xr:uid="{00000000-0005-0000-0000-000011210000}"/>
    <cellStyle name="n_0506 UAH Flash_Telecoms - Operational KPIs" xfId="49665" xr:uid="{00000000-0005-0000-0000-000012210000}"/>
    <cellStyle name="n_0507 UAH Flash" xfId="1868" xr:uid="{00000000-0005-0000-0000-000013210000}"/>
    <cellStyle name="n_0507 UAH Flash_A&amp;ME KPIs" xfId="53140" xr:uid="{00000000-0005-0000-0000-000014210000}"/>
    <cellStyle name="n_0507 UAH Flash_France financials" xfId="23513" xr:uid="{00000000-0005-0000-0000-000015210000}"/>
    <cellStyle name="n_0507 UAH Flash_France KPIs" xfId="4727" xr:uid="{00000000-0005-0000-0000-000016210000}"/>
    <cellStyle name="n_0507 UAH Flash_France KPIs 2" xfId="14143" xr:uid="{00000000-0005-0000-0000-000017210000}"/>
    <cellStyle name="n_0507 UAH Flash_France KPIs_1" xfId="11968" xr:uid="{00000000-0005-0000-0000-000018210000}"/>
    <cellStyle name="n_0507 UAH Flash_Group" xfId="27817" xr:uid="{00000000-0005-0000-0000-000019210000}"/>
    <cellStyle name="n_0507 UAH Flash_Group - financial KPIs" xfId="21769" xr:uid="{00000000-0005-0000-0000-00001A210000}"/>
    <cellStyle name="n_0507 UAH Flash_Group - operational KPIs" xfId="10214" xr:uid="{00000000-0005-0000-0000-00001B210000}"/>
    <cellStyle name="n_0507 UAH Flash_Group - operational KPIs 2" xfId="17913" xr:uid="{00000000-0005-0000-0000-00001C210000}"/>
    <cellStyle name="n_0507 UAH Flash_Group - operational KPIs_1" xfId="20030" xr:uid="{00000000-0005-0000-0000-00001D210000}"/>
    <cellStyle name="n_0507 UAH Flash_Orange - Market France KPIs" xfId="55524" xr:uid="{00000000-0005-0000-0000-00001E210000}"/>
    <cellStyle name="n_0507 UAH Flash_Poland KPIs" xfId="27816" xr:uid="{00000000-0005-0000-0000-00001F210000}"/>
    <cellStyle name="n_0507 UAH Flash_ROW" xfId="27818" xr:uid="{00000000-0005-0000-0000-000020210000}"/>
    <cellStyle name="n_0507 UAH Flash_ROW_1" xfId="27819" xr:uid="{00000000-0005-0000-0000-000021210000}"/>
    <cellStyle name="n_0507 UAH Flash_ROW_1_Group" xfId="27820" xr:uid="{00000000-0005-0000-0000-000022210000}"/>
    <cellStyle name="n_0507 UAH Flash_ROW_1_Group_1" xfId="27821" xr:uid="{00000000-0005-0000-0000-000023210000}"/>
    <cellStyle name="n_0507 UAH Flash_ROW_1_Group_Group" xfId="27822" xr:uid="{00000000-0005-0000-0000-000024210000}"/>
    <cellStyle name="n_0507 UAH Flash_ROW_1_ROW ARPU" xfId="27823" xr:uid="{00000000-0005-0000-0000-000025210000}"/>
    <cellStyle name="n_0507 UAH Flash_ROW_1_ROW ARPU_Group" xfId="27824" xr:uid="{00000000-0005-0000-0000-000026210000}"/>
    <cellStyle name="n_0507 UAH Flash_ROW_Group" xfId="27825" xr:uid="{00000000-0005-0000-0000-000027210000}"/>
    <cellStyle name="n_0507 UAH Flash_ROW_Group_1" xfId="27826" xr:uid="{00000000-0005-0000-0000-000028210000}"/>
    <cellStyle name="n_0507 UAH Flash_ROW_Group_Group" xfId="27827" xr:uid="{00000000-0005-0000-0000-000029210000}"/>
    <cellStyle name="n_0507 UAH Flash_ROW_ROW ARPU" xfId="27828" xr:uid="{00000000-0005-0000-0000-00002A210000}"/>
    <cellStyle name="n_0507 UAH Flash_ROW_ROW ARPU_Group" xfId="27829" xr:uid="{00000000-0005-0000-0000-00002B210000}"/>
    <cellStyle name="n_0507 UAH Flash_Spain ARPU + AUPU" xfId="27830" xr:uid="{00000000-0005-0000-0000-00002C210000}"/>
    <cellStyle name="n_0507 UAH Flash_Spain ARPU + AUPU_Group" xfId="27831" xr:uid="{00000000-0005-0000-0000-00002D210000}"/>
    <cellStyle name="n_0507 UAH Flash_Spain ARPU + AUPU_Group_1" xfId="27832" xr:uid="{00000000-0005-0000-0000-00002E210000}"/>
    <cellStyle name="n_0507 UAH Flash_Spain ARPU + AUPU_Group_Group" xfId="27833" xr:uid="{00000000-0005-0000-0000-00002F210000}"/>
    <cellStyle name="n_0507 UAH Flash_Spain ARPU + AUPU_ROW ARPU" xfId="27834" xr:uid="{00000000-0005-0000-0000-000030210000}"/>
    <cellStyle name="n_0507 UAH Flash_Spain ARPU + AUPU_ROW ARPU_Group" xfId="27835" xr:uid="{00000000-0005-0000-0000-000031210000}"/>
    <cellStyle name="n_0507 UAH Flash_Spain KPIs" xfId="6549" xr:uid="{00000000-0005-0000-0000-000032210000}"/>
    <cellStyle name="n_0507 UAH Flash_Spain KPIs 2" xfId="15915" xr:uid="{00000000-0005-0000-0000-000033210000}"/>
    <cellStyle name="n_0507 UAH Flash_Spain KPIs_1" xfId="51363" xr:uid="{00000000-0005-0000-0000-000034210000}"/>
    <cellStyle name="n_0507 UAH Flash_Telecoms - Operational KPIs" xfId="49666" xr:uid="{00000000-0005-0000-0000-000035210000}"/>
    <cellStyle name="n_0509 UAH Flash V2" xfId="1869" xr:uid="{00000000-0005-0000-0000-000036210000}"/>
    <cellStyle name="n_0509 UAH Flash V2_A&amp;ME KPIs" xfId="53141" xr:uid="{00000000-0005-0000-0000-000037210000}"/>
    <cellStyle name="n_0509 UAH Flash V2_France financials" xfId="23514" xr:uid="{00000000-0005-0000-0000-000038210000}"/>
    <cellStyle name="n_0509 UAH Flash V2_France KPIs" xfId="4728" xr:uid="{00000000-0005-0000-0000-000039210000}"/>
    <cellStyle name="n_0509 UAH Flash V2_France KPIs 2" xfId="14144" xr:uid="{00000000-0005-0000-0000-00003A210000}"/>
    <cellStyle name="n_0509 UAH Flash V2_France KPIs_1" xfId="11969" xr:uid="{00000000-0005-0000-0000-00003B210000}"/>
    <cellStyle name="n_0509 UAH Flash V2_Group" xfId="27837" xr:uid="{00000000-0005-0000-0000-00003C210000}"/>
    <cellStyle name="n_0509 UAH Flash V2_Group - financial KPIs" xfId="21770" xr:uid="{00000000-0005-0000-0000-00003D210000}"/>
    <cellStyle name="n_0509 UAH Flash V2_Group - operational KPIs" xfId="10215" xr:uid="{00000000-0005-0000-0000-00003E210000}"/>
    <cellStyle name="n_0509 UAH Flash V2_Group - operational KPIs 2" xfId="17914" xr:uid="{00000000-0005-0000-0000-00003F210000}"/>
    <cellStyle name="n_0509 UAH Flash V2_Group - operational KPIs_1" xfId="20031" xr:uid="{00000000-0005-0000-0000-000040210000}"/>
    <cellStyle name="n_0509 UAH Flash V2_Orange - Market France KPIs" xfId="55525" xr:uid="{00000000-0005-0000-0000-000041210000}"/>
    <cellStyle name="n_0509 UAH Flash V2_Poland KPIs" xfId="27836" xr:uid="{00000000-0005-0000-0000-000042210000}"/>
    <cellStyle name="n_0509 UAH Flash V2_ROW" xfId="27838" xr:uid="{00000000-0005-0000-0000-000043210000}"/>
    <cellStyle name="n_0509 UAH Flash V2_ROW_1" xfId="27839" xr:uid="{00000000-0005-0000-0000-000044210000}"/>
    <cellStyle name="n_0509 UAH Flash V2_ROW_1_Group" xfId="27840" xr:uid="{00000000-0005-0000-0000-000045210000}"/>
    <cellStyle name="n_0509 UAH Flash V2_ROW_1_Group_1" xfId="27841" xr:uid="{00000000-0005-0000-0000-000046210000}"/>
    <cellStyle name="n_0509 UAH Flash V2_ROW_1_Group_Group" xfId="27842" xr:uid="{00000000-0005-0000-0000-000047210000}"/>
    <cellStyle name="n_0509 UAH Flash V2_ROW_1_ROW ARPU" xfId="27843" xr:uid="{00000000-0005-0000-0000-000048210000}"/>
    <cellStyle name="n_0509 UAH Flash V2_ROW_1_ROW ARPU_Group" xfId="27844" xr:uid="{00000000-0005-0000-0000-000049210000}"/>
    <cellStyle name="n_0509 UAH Flash V2_ROW_Group" xfId="27845" xr:uid="{00000000-0005-0000-0000-00004A210000}"/>
    <cellStyle name="n_0509 UAH Flash V2_ROW_Group_1" xfId="27846" xr:uid="{00000000-0005-0000-0000-00004B210000}"/>
    <cellStyle name="n_0509 UAH Flash V2_ROW_Group_Group" xfId="27847" xr:uid="{00000000-0005-0000-0000-00004C210000}"/>
    <cellStyle name="n_0509 UAH Flash V2_ROW_ROW ARPU" xfId="27848" xr:uid="{00000000-0005-0000-0000-00004D210000}"/>
    <cellStyle name="n_0509 UAH Flash V2_ROW_ROW ARPU_Group" xfId="27849" xr:uid="{00000000-0005-0000-0000-00004E210000}"/>
    <cellStyle name="n_0509 UAH Flash V2_Spain ARPU + AUPU" xfId="27850" xr:uid="{00000000-0005-0000-0000-00004F210000}"/>
    <cellStyle name="n_0509 UAH Flash V2_Spain ARPU + AUPU_Group" xfId="27851" xr:uid="{00000000-0005-0000-0000-000050210000}"/>
    <cellStyle name="n_0509 UAH Flash V2_Spain ARPU + AUPU_Group_1" xfId="27852" xr:uid="{00000000-0005-0000-0000-000051210000}"/>
    <cellStyle name="n_0509 UAH Flash V2_Spain ARPU + AUPU_Group_Group" xfId="27853" xr:uid="{00000000-0005-0000-0000-000052210000}"/>
    <cellStyle name="n_0509 UAH Flash V2_Spain ARPU + AUPU_ROW ARPU" xfId="27854" xr:uid="{00000000-0005-0000-0000-000053210000}"/>
    <cellStyle name="n_0509 UAH Flash V2_Spain ARPU + AUPU_ROW ARPU_Group" xfId="27855" xr:uid="{00000000-0005-0000-0000-000054210000}"/>
    <cellStyle name="n_0509 UAH Flash V2_Spain KPIs" xfId="6550" xr:uid="{00000000-0005-0000-0000-000055210000}"/>
    <cellStyle name="n_0509 UAH Flash V2_Spain KPIs 2" xfId="15916" xr:uid="{00000000-0005-0000-0000-000056210000}"/>
    <cellStyle name="n_0509 UAH Flash V2_Spain KPIs_1" xfId="51364" xr:uid="{00000000-0005-0000-0000-000057210000}"/>
    <cellStyle name="n_0509 UAH Flash V2_Telecoms - Operational KPIs" xfId="49667" xr:uid="{00000000-0005-0000-0000-000058210000}"/>
    <cellStyle name="n_0510 UAH Flash" xfId="1870" xr:uid="{00000000-0005-0000-0000-000059210000}"/>
    <cellStyle name="n_0510 UAH Flash_A&amp;ME KPIs" xfId="53142" xr:uid="{00000000-0005-0000-0000-00005A210000}"/>
    <cellStyle name="n_0510 UAH Flash_France financials" xfId="23515" xr:uid="{00000000-0005-0000-0000-00005B210000}"/>
    <cellStyle name="n_0510 UAH Flash_France KPIs" xfId="4729" xr:uid="{00000000-0005-0000-0000-00005C210000}"/>
    <cellStyle name="n_0510 UAH Flash_France KPIs 2" xfId="14145" xr:uid="{00000000-0005-0000-0000-00005D210000}"/>
    <cellStyle name="n_0510 UAH Flash_France KPIs_1" xfId="11970" xr:uid="{00000000-0005-0000-0000-00005E210000}"/>
    <cellStyle name="n_0510 UAH Flash_Group" xfId="27857" xr:uid="{00000000-0005-0000-0000-00005F210000}"/>
    <cellStyle name="n_0510 UAH Flash_Group - financial KPIs" xfId="21771" xr:uid="{00000000-0005-0000-0000-000060210000}"/>
    <cellStyle name="n_0510 UAH Flash_Group - operational KPIs" xfId="10216" xr:uid="{00000000-0005-0000-0000-000061210000}"/>
    <cellStyle name="n_0510 UAH Flash_Group - operational KPIs 2" xfId="17915" xr:uid="{00000000-0005-0000-0000-000062210000}"/>
    <cellStyle name="n_0510 UAH Flash_Group - operational KPIs_1" xfId="20032" xr:uid="{00000000-0005-0000-0000-000063210000}"/>
    <cellStyle name="n_0510 UAH Flash_Orange - Market France KPIs" xfId="55526" xr:uid="{00000000-0005-0000-0000-000064210000}"/>
    <cellStyle name="n_0510 UAH Flash_Poland KPIs" xfId="27856" xr:uid="{00000000-0005-0000-0000-000065210000}"/>
    <cellStyle name="n_0510 UAH Flash_ROW" xfId="27858" xr:uid="{00000000-0005-0000-0000-000066210000}"/>
    <cellStyle name="n_0510 UAH Flash_ROW_1" xfId="27859" xr:uid="{00000000-0005-0000-0000-000067210000}"/>
    <cellStyle name="n_0510 UAH Flash_ROW_1_Group" xfId="27860" xr:uid="{00000000-0005-0000-0000-000068210000}"/>
    <cellStyle name="n_0510 UAH Flash_ROW_1_Group_1" xfId="27861" xr:uid="{00000000-0005-0000-0000-000069210000}"/>
    <cellStyle name="n_0510 UAH Flash_ROW_1_Group_Group" xfId="27862" xr:uid="{00000000-0005-0000-0000-00006A210000}"/>
    <cellStyle name="n_0510 UAH Flash_ROW_1_ROW ARPU" xfId="27863" xr:uid="{00000000-0005-0000-0000-00006B210000}"/>
    <cellStyle name="n_0510 UAH Flash_ROW_1_ROW ARPU_Group" xfId="27864" xr:uid="{00000000-0005-0000-0000-00006C210000}"/>
    <cellStyle name="n_0510 UAH Flash_ROW_Group" xfId="27865" xr:uid="{00000000-0005-0000-0000-00006D210000}"/>
    <cellStyle name="n_0510 UAH Flash_ROW_Group_1" xfId="27866" xr:uid="{00000000-0005-0000-0000-00006E210000}"/>
    <cellStyle name="n_0510 UAH Flash_ROW_Group_Group" xfId="27867" xr:uid="{00000000-0005-0000-0000-00006F210000}"/>
    <cellStyle name="n_0510 UAH Flash_ROW_ROW ARPU" xfId="27868" xr:uid="{00000000-0005-0000-0000-000070210000}"/>
    <cellStyle name="n_0510 UAH Flash_ROW_ROW ARPU_Group" xfId="27869" xr:uid="{00000000-0005-0000-0000-000071210000}"/>
    <cellStyle name="n_0510 UAH Flash_Spain ARPU + AUPU" xfId="27870" xr:uid="{00000000-0005-0000-0000-000072210000}"/>
    <cellStyle name="n_0510 UAH Flash_Spain ARPU + AUPU_Group" xfId="27871" xr:uid="{00000000-0005-0000-0000-000073210000}"/>
    <cellStyle name="n_0510 UAH Flash_Spain ARPU + AUPU_Group_1" xfId="27872" xr:uid="{00000000-0005-0000-0000-000074210000}"/>
    <cellStyle name="n_0510 UAH Flash_Spain ARPU + AUPU_Group_Group" xfId="27873" xr:uid="{00000000-0005-0000-0000-000075210000}"/>
    <cellStyle name="n_0510 UAH Flash_Spain ARPU + AUPU_ROW ARPU" xfId="27874" xr:uid="{00000000-0005-0000-0000-000076210000}"/>
    <cellStyle name="n_0510 UAH Flash_Spain ARPU + AUPU_ROW ARPU_Group" xfId="27875" xr:uid="{00000000-0005-0000-0000-000077210000}"/>
    <cellStyle name="n_0510 UAH Flash_Spain KPIs" xfId="6551" xr:uid="{00000000-0005-0000-0000-000078210000}"/>
    <cellStyle name="n_0510 UAH Flash_Spain KPIs 2" xfId="15917" xr:uid="{00000000-0005-0000-0000-000079210000}"/>
    <cellStyle name="n_0510 UAH Flash_Spain KPIs_1" xfId="51365" xr:uid="{00000000-0005-0000-0000-00007A210000}"/>
    <cellStyle name="n_0510 UAH Flash_Telecoms - Operational KPIs" xfId="49668" xr:uid="{00000000-0005-0000-0000-00007B210000}"/>
    <cellStyle name="n_0512 UAH Flash" xfId="1871" xr:uid="{00000000-0005-0000-0000-00007C210000}"/>
    <cellStyle name="n_0512 UAH Flash_A&amp;ME KPIs" xfId="53143" xr:uid="{00000000-0005-0000-0000-00007D210000}"/>
    <cellStyle name="n_0512 UAH Flash_France financials" xfId="23516" xr:uid="{00000000-0005-0000-0000-00007E210000}"/>
    <cellStyle name="n_0512 UAH Flash_France KPIs" xfId="4730" xr:uid="{00000000-0005-0000-0000-00007F210000}"/>
    <cellStyle name="n_0512 UAH Flash_France KPIs 2" xfId="14146" xr:uid="{00000000-0005-0000-0000-000080210000}"/>
    <cellStyle name="n_0512 UAH Flash_France KPIs_1" xfId="11971" xr:uid="{00000000-0005-0000-0000-000081210000}"/>
    <cellStyle name="n_0512 UAH Flash_Group" xfId="27877" xr:uid="{00000000-0005-0000-0000-000082210000}"/>
    <cellStyle name="n_0512 UAH Flash_Group - financial KPIs" xfId="21772" xr:uid="{00000000-0005-0000-0000-000083210000}"/>
    <cellStyle name="n_0512 UAH Flash_Group - operational KPIs" xfId="10217" xr:uid="{00000000-0005-0000-0000-000084210000}"/>
    <cellStyle name="n_0512 UAH Flash_Group - operational KPIs 2" xfId="17916" xr:uid="{00000000-0005-0000-0000-000085210000}"/>
    <cellStyle name="n_0512 UAH Flash_Group - operational KPIs_1" xfId="20033" xr:uid="{00000000-0005-0000-0000-000086210000}"/>
    <cellStyle name="n_0512 UAH Flash_Orange - Market France KPIs" xfId="55527" xr:uid="{00000000-0005-0000-0000-000087210000}"/>
    <cellStyle name="n_0512 UAH Flash_Poland KPIs" xfId="27876" xr:uid="{00000000-0005-0000-0000-000088210000}"/>
    <cellStyle name="n_0512 UAH Flash_ROW" xfId="27878" xr:uid="{00000000-0005-0000-0000-000089210000}"/>
    <cellStyle name="n_0512 UAH Flash_ROW_1" xfId="27879" xr:uid="{00000000-0005-0000-0000-00008A210000}"/>
    <cellStyle name="n_0512 UAH Flash_ROW_1_Group" xfId="27880" xr:uid="{00000000-0005-0000-0000-00008B210000}"/>
    <cellStyle name="n_0512 UAH Flash_ROW_1_Group_1" xfId="27881" xr:uid="{00000000-0005-0000-0000-00008C210000}"/>
    <cellStyle name="n_0512 UAH Flash_ROW_1_Group_Group" xfId="27882" xr:uid="{00000000-0005-0000-0000-00008D210000}"/>
    <cellStyle name="n_0512 UAH Flash_ROW_1_ROW ARPU" xfId="27883" xr:uid="{00000000-0005-0000-0000-00008E210000}"/>
    <cellStyle name="n_0512 UAH Flash_ROW_1_ROW ARPU_Group" xfId="27884" xr:uid="{00000000-0005-0000-0000-00008F210000}"/>
    <cellStyle name="n_0512 UAH Flash_ROW_Group" xfId="27885" xr:uid="{00000000-0005-0000-0000-000090210000}"/>
    <cellStyle name="n_0512 UAH Flash_ROW_Group_1" xfId="27886" xr:uid="{00000000-0005-0000-0000-000091210000}"/>
    <cellStyle name="n_0512 UAH Flash_ROW_Group_Group" xfId="27887" xr:uid="{00000000-0005-0000-0000-000092210000}"/>
    <cellStyle name="n_0512 UAH Flash_ROW_ROW ARPU" xfId="27888" xr:uid="{00000000-0005-0000-0000-000093210000}"/>
    <cellStyle name="n_0512 UAH Flash_ROW_ROW ARPU_Group" xfId="27889" xr:uid="{00000000-0005-0000-0000-000094210000}"/>
    <cellStyle name="n_0512 UAH Flash_Spain ARPU + AUPU" xfId="27890" xr:uid="{00000000-0005-0000-0000-000095210000}"/>
    <cellStyle name="n_0512 UAH Flash_Spain ARPU + AUPU_Group" xfId="27891" xr:uid="{00000000-0005-0000-0000-000096210000}"/>
    <cellStyle name="n_0512 UAH Flash_Spain ARPU + AUPU_Group_1" xfId="27892" xr:uid="{00000000-0005-0000-0000-000097210000}"/>
    <cellStyle name="n_0512 UAH Flash_Spain ARPU + AUPU_Group_Group" xfId="27893" xr:uid="{00000000-0005-0000-0000-000098210000}"/>
    <cellStyle name="n_0512 UAH Flash_Spain ARPU + AUPU_ROW ARPU" xfId="27894" xr:uid="{00000000-0005-0000-0000-000099210000}"/>
    <cellStyle name="n_0512 UAH Flash_Spain ARPU + AUPU_ROW ARPU_Group" xfId="27895" xr:uid="{00000000-0005-0000-0000-00009A210000}"/>
    <cellStyle name="n_0512 UAH Flash_Spain KPIs" xfId="6552" xr:uid="{00000000-0005-0000-0000-00009B210000}"/>
    <cellStyle name="n_0512 UAH Flash_Spain KPIs 2" xfId="15918" xr:uid="{00000000-0005-0000-0000-00009C210000}"/>
    <cellStyle name="n_0512 UAH Flash_Spain KPIs_1" xfId="51366" xr:uid="{00000000-0005-0000-0000-00009D210000}"/>
    <cellStyle name="n_0512 UAH Flash_Telecoms - Operational KPIs" xfId="49669" xr:uid="{00000000-0005-0000-0000-00009E210000}"/>
    <cellStyle name="n_0611 EDA Flash nov 06" xfId="1872" xr:uid="{00000000-0005-0000-0000-00009F210000}"/>
    <cellStyle name="n_0611 EDA Flash nov 06_A&amp;ME KPIs" xfId="53144" xr:uid="{00000000-0005-0000-0000-0000A0210000}"/>
    <cellStyle name="n_0611 EDA Flash nov 06_France financials" xfId="23517" xr:uid="{00000000-0005-0000-0000-0000A1210000}"/>
    <cellStyle name="n_0611 EDA Flash nov 06_France KPIs" xfId="4731" xr:uid="{00000000-0005-0000-0000-0000A2210000}"/>
    <cellStyle name="n_0611 EDA Flash nov 06_France KPIs 2" xfId="14147" xr:uid="{00000000-0005-0000-0000-0000A3210000}"/>
    <cellStyle name="n_0611 EDA Flash nov 06_France KPIs_1" xfId="11972" xr:uid="{00000000-0005-0000-0000-0000A4210000}"/>
    <cellStyle name="n_0611 EDA Flash nov 06_Group" xfId="27897" xr:uid="{00000000-0005-0000-0000-0000A5210000}"/>
    <cellStyle name="n_0611 EDA Flash nov 06_Group - financial KPIs" xfId="21773" xr:uid="{00000000-0005-0000-0000-0000A6210000}"/>
    <cellStyle name="n_0611 EDA Flash nov 06_Group - operational KPIs" xfId="10218" xr:uid="{00000000-0005-0000-0000-0000A7210000}"/>
    <cellStyle name="n_0611 EDA Flash nov 06_Group - operational KPIs 2" xfId="17917" xr:uid="{00000000-0005-0000-0000-0000A8210000}"/>
    <cellStyle name="n_0611 EDA Flash nov 06_Group - operational KPIs_1" xfId="20034" xr:uid="{00000000-0005-0000-0000-0000A9210000}"/>
    <cellStyle name="n_0611 EDA Flash nov 06_Orange - Market France KPIs" xfId="55528" xr:uid="{00000000-0005-0000-0000-0000AA210000}"/>
    <cellStyle name="n_0611 EDA Flash nov 06_Poland KPIs" xfId="27896" xr:uid="{00000000-0005-0000-0000-0000AB210000}"/>
    <cellStyle name="n_0611 EDA Flash nov 06_ROW" xfId="27898" xr:uid="{00000000-0005-0000-0000-0000AC210000}"/>
    <cellStyle name="n_0611 EDA Flash nov 06_ROW_1" xfId="27899" xr:uid="{00000000-0005-0000-0000-0000AD210000}"/>
    <cellStyle name="n_0611 EDA Flash nov 06_ROW_1_Group" xfId="27900" xr:uid="{00000000-0005-0000-0000-0000AE210000}"/>
    <cellStyle name="n_0611 EDA Flash nov 06_ROW_1_Group_1" xfId="27901" xr:uid="{00000000-0005-0000-0000-0000AF210000}"/>
    <cellStyle name="n_0611 EDA Flash nov 06_ROW_1_Group_Group" xfId="27902" xr:uid="{00000000-0005-0000-0000-0000B0210000}"/>
    <cellStyle name="n_0611 EDA Flash nov 06_ROW_1_ROW ARPU" xfId="27903" xr:uid="{00000000-0005-0000-0000-0000B1210000}"/>
    <cellStyle name="n_0611 EDA Flash nov 06_ROW_1_ROW ARPU_Group" xfId="27904" xr:uid="{00000000-0005-0000-0000-0000B2210000}"/>
    <cellStyle name="n_0611 EDA Flash nov 06_ROW_Group" xfId="27905" xr:uid="{00000000-0005-0000-0000-0000B3210000}"/>
    <cellStyle name="n_0611 EDA Flash nov 06_ROW_Group_1" xfId="27906" xr:uid="{00000000-0005-0000-0000-0000B4210000}"/>
    <cellStyle name="n_0611 EDA Flash nov 06_ROW_Group_Group" xfId="27907" xr:uid="{00000000-0005-0000-0000-0000B5210000}"/>
    <cellStyle name="n_0611 EDA Flash nov 06_ROW_ROW ARPU" xfId="27908" xr:uid="{00000000-0005-0000-0000-0000B6210000}"/>
    <cellStyle name="n_0611 EDA Flash nov 06_ROW_ROW ARPU_Group" xfId="27909" xr:uid="{00000000-0005-0000-0000-0000B7210000}"/>
    <cellStyle name="n_0611 EDA Flash nov 06_Spain ARPU + AUPU" xfId="27910" xr:uid="{00000000-0005-0000-0000-0000B8210000}"/>
    <cellStyle name="n_0611 EDA Flash nov 06_Spain ARPU + AUPU_Group" xfId="27911" xr:uid="{00000000-0005-0000-0000-0000B9210000}"/>
    <cellStyle name="n_0611 EDA Flash nov 06_Spain ARPU + AUPU_Group_1" xfId="27912" xr:uid="{00000000-0005-0000-0000-0000BA210000}"/>
    <cellStyle name="n_0611 EDA Flash nov 06_Spain ARPU + AUPU_Group_Group" xfId="27913" xr:uid="{00000000-0005-0000-0000-0000BB210000}"/>
    <cellStyle name="n_0611 EDA Flash nov 06_Spain ARPU + AUPU_ROW ARPU" xfId="27914" xr:uid="{00000000-0005-0000-0000-0000BC210000}"/>
    <cellStyle name="n_0611 EDA Flash nov 06_Spain ARPU + AUPU_ROW ARPU_Group" xfId="27915" xr:uid="{00000000-0005-0000-0000-0000BD210000}"/>
    <cellStyle name="n_0611 EDA Flash nov 06_Spain KPIs" xfId="6553" xr:uid="{00000000-0005-0000-0000-0000BE210000}"/>
    <cellStyle name="n_0611 EDA Flash nov 06_Spain KPIs 2" xfId="15919" xr:uid="{00000000-0005-0000-0000-0000BF210000}"/>
    <cellStyle name="n_0611 EDA Flash nov 06_Spain KPIs_1" xfId="51367" xr:uid="{00000000-0005-0000-0000-0000C0210000}"/>
    <cellStyle name="n_0611 EDA Flash nov 06_Telecoms - Operational KPIs" xfId="49670" xr:uid="{00000000-0005-0000-0000-0000C1210000}"/>
    <cellStyle name="n_0612 EDA Flash déc 06" xfId="1873" xr:uid="{00000000-0005-0000-0000-0000C2210000}"/>
    <cellStyle name="n_0612 EDA Flash déc 06_A&amp;ME KPIs" xfId="53145" xr:uid="{00000000-0005-0000-0000-0000C3210000}"/>
    <cellStyle name="n_0612 EDA Flash déc 06_France financials" xfId="23518" xr:uid="{00000000-0005-0000-0000-0000C4210000}"/>
    <cellStyle name="n_0612 EDA Flash déc 06_France KPIs" xfId="4732" xr:uid="{00000000-0005-0000-0000-0000C5210000}"/>
    <cellStyle name="n_0612 EDA Flash déc 06_France KPIs 2" xfId="14148" xr:uid="{00000000-0005-0000-0000-0000C6210000}"/>
    <cellStyle name="n_0612 EDA Flash déc 06_France KPIs_1" xfId="11973" xr:uid="{00000000-0005-0000-0000-0000C7210000}"/>
    <cellStyle name="n_0612 EDA Flash déc 06_Group" xfId="27917" xr:uid="{00000000-0005-0000-0000-0000C8210000}"/>
    <cellStyle name="n_0612 EDA Flash déc 06_Group - financial KPIs" xfId="21774" xr:uid="{00000000-0005-0000-0000-0000C9210000}"/>
    <cellStyle name="n_0612 EDA Flash déc 06_Group - operational KPIs" xfId="10219" xr:uid="{00000000-0005-0000-0000-0000CA210000}"/>
    <cellStyle name="n_0612 EDA Flash déc 06_Group - operational KPIs 2" xfId="17918" xr:uid="{00000000-0005-0000-0000-0000CB210000}"/>
    <cellStyle name="n_0612 EDA Flash déc 06_Group - operational KPIs_1" xfId="20035" xr:uid="{00000000-0005-0000-0000-0000CC210000}"/>
    <cellStyle name="n_0612 EDA Flash déc 06_Orange - Market France KPIs" xfId="55529" xr:uid="{00000000-0005-0000-0000-0000CD210000}"/>
    <cellStyle name="n_0612 EDA Flash déc 06_Poland KPIs" xfId="27916" xr:uid="{00000000-0005-0000-0000-0000CE210000}"/>
    <cellStyle name="n_0612 EDA Flash déc 06_ROW" xfId="27918" xr:uid="{00000000-0005-0000-0000-0000CF210000}"/>
    <cellStyle name="n_0612 EDA Flash déc 06_ROW_1" xfId="27919" xr:uid="{00000000-0005-0000-0000-0000D0210000}"/>
    <cellStyle name="n_0612 EDA Flash déc 06_ROW_1_Group" xfId="27920" xr:uid="{00000000-0005-0000-0000-0000D1210000}"/>
    <cellStyle name="n_0612 EDA Flash déc 06_ROW_1_Group_1" xfId="27921" xr:uid="{00000000-0005-0000-0000-0000D2210000}"/>
    <cellStyle name="n_0612 EDA Flash déc 06_ROW_1_Group_Group" xfId="27922" xr:uid="{00000000-0005-0000-0000-0000D3210000}"/>
    <cellStyle name="n_0612 EDA Flash déc 06_ROW_1_ROW ARPU" xfId="27923" xr:uid="{00000000-0005-0000-0000-0000D4210000}"/>
    <cellStyle name="n_0612 EDA Flash déc 06_ROW_1_ROW ARPU_Group" xfId="27924" xr:uid="{00000000-0005-0000-0000-0000D5210000}"/>
    <cellStyle name="n_0612 EDA Flash déc 06_ROW_Group" xfId="27925" xr:uid="{00000000-0005-0000-0000-0000D6210000}"/>
    <cellStyle name="n_0612 EDA Flash déc 06_ROW_Group_1" xfId="27926" xr:uid="{00000000-0005-0000-0000-0000D7210000}"/>
    <cellStyle name="n_0612 EDA Flash déc 06_ROW_Group_Group" xfId="27927" xr:uid="{00000000-0005-0000-0000-0000D8210000}"/>
    <cellStyle name="n_0612 EDA Flash déc 06_ROW_ROW ARPU" xfId="27928" xr:uid="{00000000-0005-0000-0000-0000D9210000}"/>
    <cellStyle name="n_0612 EDA Flash déc 06_ROW_ROW ARPU_Group" xfId="27929" xr:uid="{00000000-0005-0000-0000-0000DA210000}"/>
    <cellStyle name="n_0612 EDA Flash déc 06_Spain ARPU + AUPU" xfId="27930" xr:uid="{00000000-0005-0000-0000-0000DB210000}"/>
    <cellStyle name="n_0612 EDA Flash déc 06_Spain ARPU + AUPU_Group" xfId="27931" xr:uid="{00000000-0005-0000-0000-0000DC210000}"/>
    <cellStyle name="n_0612 EDA Flash déc 06_Spain ARPU + AUPU_Group_1" xfId="27932" xr:uid="{00000000-0005-0000-0000-0000DD210000}"/>
    <cellStyle name="n_0612 EDA Flash déc 06_Spain ARPU + AUPU_Group_Group" xfId="27933" xr:uid="{00000000-0005-0000-0000-0000DE210000}"/>
    <cellStyle name="n_0612 EDA Flash déc 06_Spain ARPU + AUPU_ROW ARPU" xfId="27934" xr:uid="{00000000-0005-0000-0000-0000DF210000}"/>
    <cellStyle name="n_0612 EDA Flash déc 06_Spain ARPU + AUPU_ROW ARPU_Group" xfId="27935" xr:uid="{00000000-0005-0000-0000-0000E0210000}"/>
    <cellStyle name="n_0612 EDA Flash déc 06_Spain KPIs" xfId="6554" xr:uid="{00000000-0005-0000-0000-0000E1210000}"/>
    <cellStyle name="n_0612 EDA Flash déc 06_Spain KPIs 2" xfId="15920" xr:uid="{00000000-0005-0000-0000-0000E2210000}"/>
    <cellStyle name="n_0612 EDA Flash déc 06_Spain KPIs_1" xfId="51368" xr:uid="{00000000-0005-0000-0000-0000E3210000}"/>
    <cellStyle name="n_0612 EDA Flash déc 06_Telecoms - Operational KPIs" xfId="49671" xr:uid="{00000000-0005-0000-0000-0000E4210000}"/>
    <cellStyle name="n_0703 Préflashde L23 Analyse CA trafic 07-03 (07-04-03)" xfId="1874" xr:uid="{00000000-0005-0000-0000-0000E5210000}"/>
    <cellStyle name="n_0703 Préflashde L23 Analyse CA trafic 07-03 (07-04-03)_A&amp;ME KPIs" xfId="53146" xr:uid="{00000000-0005-0000-0000-0000E6210000}"/>
    <cellStyle name="n_0703 Préflashde L23 Analyse CA trafic 07-03 (07-04-03)_Enterprise" xfId="9554" xr:uid="{00000000-0005-0000-0000-0000E7210000}"/>
    <cellStyle name="n_0703 Préflashde L23 Analyse CA trafic 07-03 (07-04-03)_France financials" xfId="23519" xr:uid="{00000000-0005-0000-0000-0000E8210000}"/>
    <cellStyle name="n_0703 Préflashde L23 Analyse CA trafic 07-03 (07-04-03)_France financials_1" xfId="25144" xr:uid="{00000000-0005-0000-0000-0000E9210000}"/>
    <cellStyle name="n_0703 Préflashde L23 Analyse CA trafic 07-03 (07-04-03)_France KPIs" xfId="4733" xr:uid="{00000000-0005-0000-0000-0000EA210000}"/>
    <cellStyle name="n_0703 Préflashde L23 Analyse CA trafic 07-03 (07-04-03)_France KPIs 2" xfId="14149" xr:uid="{00000000-0005-0000-0000-0000EB210000}"/>
    <cellStyle name="n_0703 Préflashde L23 Analyse CA trafic 07-03 (07-04-03)_France KPIs_1" xfId="11974" xr:uid="{00000000-0005-0000-0000-0000EC210000}"/>
    <cellStyle name="n_0703 Préflashde L23 Analyse CA trafic 07-03 (07-04-03)_GetCA Groupe Seg 2012-Q4 Soc" xfId="55531" xr:uid="{00000000-0005-0000-0000-0000ED210000}"/>
    <cellStyle name="n_0703 Préflashde L23 Analyse CA trafic 07-03 (07-04-03)_Group" xfId="27937" xr:uid="{00000000-0005-0000-0000-0000EE210000}"/>
    <cellStyle name="n_0703 Préflashde L23 Analyse CA trafic 07-03 (07-04-03)_Group - financial KPIs" xfId="21775" xr:uid="{00000000-0005-0000-0000-0000EF210000}"/>
    <cellStyle name="n_0703 Préflashde L23 Analyse CA trafic 07-03 (07-04-03)_Group - operational KPIs" xfId="3023" xr:uid="{00000000-0005-0000-0000-0000F0210000}"/>
    <cellStyle name="n_0703 Préflashde L23 Analyse CA trafic 07-03 (07-04-03)_Group - operational KPIs_1" xfId="10220" xr:uid="{00000000-0005-0000-0000-0000F1210000}"/>
    <cellStyle name="n_0703 Préflashde L23 Analyse CA trafic 07-03 (07-04-03)_Group - operational KPIs_1 2" xfId="17919" xr:uid="{00000000-0005-0000-0000-0000F2210000}"/>
    <cellStyle name="n_0703 Préflashde L23 Analyse CA trafic 07-03 (07-04-03)_Group - operational KPIs_2" xfId="20036" xr:uid="{00000000-0005-0000-0000-0000F3210000}"/>
    <cellStyle name="n_0703 Préflashde L23 Analyse CA trafic 07-03 (07-04-03)_IC&amp;SS" xfId="17569" xr:uid="{00000000-0005-0000-0000-0000F4210000}"/>
    <cellStyle name="n_0703 Préflashde L23 Analyse CA trafic 07-03 (07-04-03)_Orange - Market France KPIs" xfId="55530" xr:uid="{00000000-0005-0000-0000-0000F5210000}"/>
    <cellStyle name="n_0703 Préflashde L23 Analyse CA trafic 07-03 (07-04-03)_Poland KPIs" xfId="8274" xr:uid="{00000000-0005-0000-0000-0000F6210000}"/>
    <cellStyle name="n_0703 Préflashde L23 Analyse CA trafic 07-03 (07-04-03)_Poland KPIs_1" xfId="27936" xr:uid="{00000000-0005-0000-0000-0000F7210000}"/>
    <cellStyle name="n_0703 Préflashde L23 Analyse CA trafic 07-03 (07-04-03)_ROW" xfId="27938" xr:uid="{00000000-0005-0000-0000-0000F8210000}"/>
    <cellStyle name="n_0703 Préflashde L23 Analyse CA trafic 07-03 (07-04-03)_RoW KPIs" xfId="8986" xr:uid="{00000000-0005-0000-0000-0000F9210000}"/>
    <cellStyle name="n_0703 Préflashde L23 Analyse CA trafic 07-03 (07-04-03)_ROW_1" xfId="27939" xr:uid="{00000000-0005-0000-0000-0000FA210000}"/>
    <cellStyle name="n_0703 Préflashde L23 Analyse CA trafic 07-03 (07-04-03)_ROW_1_Group" xfId="27940" xr:uid="{00000000-0005-0000-0000-0000FB210000}"/>
    <cellStyle name="n_0703 Préflashde L23 Analyse CA trafic 07-03 (07-04-03)_ROW_1_Group_1" xfId="27941" xr:uid="{00000000-0005-0000-0000-0000FC210000}"/>
    <cellStyle name="n_0703 Préflashde L23 Analyse CA trafic 07-03 (07-04-03)_ROW_1_Group_Group" xfId="27942" xr:uid="{00000000-0005-0000-0000-0000FD210000}"/>
    <cellStyle name="n_0703 Préflashde L23 Analyse CA trafic 07-03 (07-04-03)_ROW_1_ROW ARPU" xfId="27943" xr:uid="{00000000-0005-0000-0000-0000FE210000}"/>
    <cellStyle name="n_0703 Préflashde L23 Analyse CA trafic 07-03 (07-04-03)_ROW_1_ROW ARPU_Group" xfId="27944" xr:uid="{00000000-0005-0000-0000-0000FF210000}"/>
    <cellStyle name="n_0703 Préflashde L23 Analyse CA trafic 07-03 (07-04-03)_ROW_Group" xfId="27945" xr:uid="{00000000-0005-0000-0000-000000220000}"/>
    <cellStyle name="n_0703 Préflashde L23 Analyse CA trafic 07-03 (07-04-03)_ROW_Group_1" xfId="27946" xr:uid="{00000000-0005-0000-0000-000001220000}"/>
    <cellStyle name="n_0703 Préflashde L23 Analyse CA trafic 07-03 (07-04-03)_ROW_Group_Group" xfId="27947" xr:uid="{00000000-0005-0000-0000-000002220000}"/>
    <cellStyle name="n_0703 Préflashde L23 Analyse CA trafic 07-03 (07-04-03)_ROW_ROW ARPU" xfId="27948" xr:uid="{00000000-0005-0000-0000-000003220000}"/>
    <cellStyle name="n_0703 Préflashde L23 Analyse CA trafic 07-03 (07-04-03)_ROW_ROW ARPU_Group" xfId="27949" xr:uid="{00000000-0005-0000-0000-000004220000}"/>
    <cellStyle name="n_0703 Préflashde L23 Analyse CA trafic 07-03 (07-04-03)_Spain ARPU + AUPU" xfId="27950" xr:uid="{00000000-0005-0000-0000-000005220000}"/>
    <cellStyle name="n_0703 Préflashde L23 Analyse CA trafic 07-03 (07-04-03)_Spain ARPU + AUPU_Group" xfId="27951" xr:uid="{00000000-0005-0000-0000-000006220000}"/>
    <cellStyle name="n_0703 Préflashde L23 Analyse CA trafic 07-03 (07-04-03)_Spain ARPU + AUPU_Group_1" xfId="27952" xr:uid="{00000000-0005-0000-0000-000007220000}"/>
    <cellStyle name="n_0703 Préflashde L23 Analyse CA trafic 07-03 (07-04-03)_Spain ARPU + AUPU_Group_Group" xfId="27953" xr:uid="{00000000-0005-0000-0000-000008220000}"/>
    <cellStyle name="n_0703 Préflashde L23 Analyse CA trafic 07-03 (07-04-03)_Spain ARPU + AUPU_ROW ARPU" xfId="27954" xr:uid="{00000000-0005-0000-0000-000009220000}"/>
    <cellStyle name="n_0703 Préflashde L23 Analyse CA trafic 07-03 (07-04-03)_Spain ARPU + AUPU_ROW ARPU_Group" xfId="27955" xr:uid="{00000000-0005-0000-0000-00000A220000}"/>
    <cellStyle name="n_0703 Préflashde L23 Analyse CA trafic 07-03 (07-04-03)_Spain KPIs" xfId="6555" xr:uid="{00000000-0005-0000-0000-00000B220000}"/>
    <cellStyle name="n_0703 Préflashde L23 Analyse CA trafic 07-03 (07-04-03)_Spain KPIs 2" xfId="15921" xr:uid="{00000000-0005-0000-0000-00000C220000}"/>
    <cellStyle name="n_0703 Préflashde L23 Analyse CA trafic 07-03 (07-04-03)_Spain KPIs_1" xfId="51369" xr:uid="{00000000-0005-0000-0000-00000D220000}"/>
    <cellStyle name="n_0703 Préflashde L23 Analyse CA trafic 07-03 (07-04-03)_Telecoms - Operational KPIs" xfId="49672" xr:uid="{00000000-0005-0000-0000-00000E220000}"/>
    <cellStyle name="n_1- Conso Home" xfId="1875" xr:uid="{00000000-0005-0000-0000-00000F220000}"/>
    <cellStyle name="n_1- Conso Home_01 Synthèse DM pour modèle" xfId="1876" xr:uid="{00000000-0005-0000-0000-000010220000}"/>
    <cellStyle name="n_1- Conso Home_01 Synthèse DM pour modèle_A&amp;ME KPIs" xfId="53148" xr:uid="{00000000-0005-0000-0000-000011220000}"/>
    <cellStyle name="n_1- Conso Home_01 Synthèse DM pour modèle_France financials" xfId="23521" xr:uid="{00000000-0005-0000-0000-000012220000}"/>
    <cellStyle name="n_1- Conso Home_01 Synthèse DM pour modèle_France KPIs" xfId="4735" xr:uid="{00000000-0005-0000-0000-000013220000}"/>
    <cellStyle name="n_1- Conso Home_01 Synthèse DM pour modèle_France KPIs 2" xfId="14151" xr:uid="{00000000-0005-0000-0000-000014220000}"/>
    <cellStyle name="n_1- Conso Home_01 Synthèse DM pour modèle_France KPIs_1" xfId="11976" xr:uid="{00000000-0005-0000-0000-000015220000}"/>
    <cellStyle name="n_1- Conso Home_01 Synthèse DM pour modèle_Group" xfId="27958" xr:uid="{00000000-0005-0000-0000-000016220000}"/>
    <cellStyle name="n_1- Conso Home_01 Synthèse DM pour modèle_Group - financial KPIs" xfId="21777" xr:uid="{00000000-0005-0000-0000-000017220000}"/>
    <cellStyle name="n_1- Conso Home_01 Synthèse DM pour modèle_Group - operational KPIs" xfId="10222" xr:uid="{00000000-0005-0000-0000-000018220000}"/>
    <cellStyle name="n_1- Conso Home_01 Synthèse DM pour modèle_Group - operational KPIs 2" xfId="17921" xr:uid="{00000000-0005-0000-0000-000019220000}"/>
    <cellStyle name="n_1- Conso Home_01 Synthèse DM pour modèle_Group - operational KPIs_1" xfId="20038" xr:uid="{00000000-0005-0000-0000-00001A220000}"/>
    <cellStyle name="n_1- Conso Home_01 Synthèse DM pour modèle_Orange - Market France KPIs" xfId="55533" xr:uid="{00000000-0005-0000-0000-00001B220000}"/>
    <cellStyle name="n_1- Conso Home_01 Synthèse DM pour modèle_Poland KPIs" xfId="27957" xr:uid="{00000000-0005-0000-0000-00001C220000}"/>
    <cellStyle name="n_1- Conso Home_01 Synthèse DM pour modèle_ROW" xfId="27959" xr:uid="{00000000-0005-0000-0000-00001D220000}"/>
    <cellStyle name="n_1- Conso Home_01 Synthèse DM pour modèle_ROW_1" xfId="27960" xr:uid="{00000000-0005-0000-0000-00001E220000}"/>
    <cellStyle name="n_1- Conso Home_01 Synthèse DM pour modèle_ROW_1_Group" xfId="27961" xr:uid="{00000000-0005-0000-0000-00001F220000}"/>
    <cellStyle name="n_1- Conso Home_01 Synthèse DM pour modèle_ROW_1_Group_1" xfId="27962" xr:uid="{00000000-0005-0000-0000-000020220000}"/>
    <cellStyle name="n_1- Conso Home_01 Synthèse DM pour modèle_ROW_1_Group_Group" xfId="27963" xr:uid="{00000000-0005-0000-0000-000021220000}"/>
    <cellStyle name="n_1- Conso Home_01 Synthèse DM pour modèle_ROW_1_ROW ARPU" xfId="27964" xr:uid="{00000000-0005-0000-0000-000022220000}"/>
    <cellStyle name="n_1- Conso Home_01 Synthèse DM pour modèle_ROW_1_ROW ARPU_Group" xfId="27965" xr:uid="{00000000-0005-0000-0000-000023220000}"/>
    <cellStyle name="n_1- Conso Home_01 Synthèse DM pour modèle_ROW_Group" xfId="27966" xr:uid="{00000000-0005-0000-0000-000024220000}"/>
    <cellStyle name="n_1- Conso Home_01 Synthèse DM pour modèle_ROW_Group_1" xfId="27967" xr:uid="{00000000-0005-0000-0000-000025220000}"/>
    <cellStyle name="n_1- Conso Home_01 Synthèse DM pour modèle_ROW_Group_Group" xfId="27968" xr:uid="{00000000-0005-0000-0000-000026220000}"/>
    <cellStyle name="n_1- Conso Home_01 Synthèse DM pour modèle_ROW_ROW ARPU" xfId="27969" xr:uid="{00000000-0005-0000-0000-000027220000}"/>
    <cellStyle name="n_1- Conso Home_01 Synthèse DM pour modèle_ROW_ROW ARPU_Group" xfId="27970" xr:uid="{00000000-0005-0000-0000-000028220000}"/>
    <cellStyle name="n_1- Conso Home_01 Synthèse DM pour modèle_Spain ARPU + AUPU" xfId="27971" xr:uid="{00000000-0005-0000-0000-000029220000}"/>
    <cellStyle name="n_1- Conso Home_01 Synthèse DM pour modèle_Spain ARPU + AUPU_Group" xfId="27972" xr:uid="{00000000-0005-0000-0000-00002A220000}"/>
    <cellStyle name="n_1- Conso Home_01 Synthèse DM pour modèle_Spain ARPU + AUPU_Group_1" xfId="27973" xr:uid="{00000000-0005-0000-0000-00002B220000}"/>
    <cellStyle name="n_1- Conso Home_01 Synthèse DM pour modèle_Spain ARPU + AUPU_Group_Group" xfId="27974" xr:uid="{00000000-0005-0000-0000-00002C220000}"/>
    <cellStyle name="n_1- Conso Home_01 Synthèse DM pour modèle_Spain ARPU + AUPU_ROW ARPU" xfId="27975" xr:uid="{00000000-0005-0000-0000-00002D220000}"/>
    <cellStyle name="n_1- Conso Home_01 Synthèse DM pour modèle_Spain ARPU + AUPU_ROW ARPU_Group" xfId="27976" xr:uid="{00000000-0005-0000-0000-00002E220000}"/>
    <cellStyle name="n_1- Conso Home_01 Synthèse DM pour modèle_Spain KPIs" xfId="6557" xr:uid="{00000000-0005-0000-0000-00002F220000}"/>
    <cellStyle name="n_1- Conso Home_01 Synthèse DM pour modèle_Spain KPIs 2" xfId="15923" xr:uid="{00000000-0005-0000-0000-000030220000}"/>
    <cellStyle name="n_1- Conso Home_01 Synthèse DM pour modèle_Spain KPIs_1" xfId="51371" xr:uid="{00000000-0005-0000-0000-000031220000}"/>
    <cellStyle name="n_1- Conso Home_01 Synthèse DM pour modèle_Telecoms - Operational KPIs" xfId="49674" xr:uid="{00000000-0005-0000-0000-000032220000}"/>
    <cellStyle name="n_1- Conso Home_0703 Préflashde L23 Analyse CA trafic 07-03 (07-04-03)" xfId="1877" xr:uid="{00000000-0005-0000-0000-000033220000}"/>
    <cellStyle name="n_1- Conso Home_0703 Préflashde L23 Analyse CA trafic 07-03 (07-04-03)_A&amp;ME KPIs" xfId="53149" xr:uid="{00000000-0005-0000-0000-000034220000}"/>
    <cellStyle name="n_1- Conso Home_0703 Préflashde L23 Analyse CA trafic 07-03 (07-04-03)_Enterprise" xfId="9556" xr:uid="{00000000-0005-0000-0000-000035220000}"/>
    <cellStyle name="n_1- Conso Home_0703 Préflashde L23 Analyse CA trafic 07-03 (07-04-03)_France financials" xfId="23522" xr:uid="{00000000-0005-0000-0000-000036220000}"/>
    <cellStyle name="n_1- Conso Home_0703 Préflashde L23 Analyse CA trafic 07-03 (07-04-03)_France financials_1" xfId="25146" xr:uid="{00000000-0005-0000-0000-000037220000}"/>
    <cellStyle name="n_1- Conso Home_0703 Préflashde L23 Analyse CA trafic 07-03 (07-04-03)_France KPIs" xfId="4736" xr:uid="{00000000-0005-0000-0000-000038220000}"/>
    <cellStyle name="n_1- Conso Home_0703 Préflashde L23 Analyse CA trafic 07-03 (07-04-03)_France KPIs 2" xfId="14152" xr:uid="{00000000-0005-0000-0000-000039220000}"/>
    <cellStyle name="n_1- Conso Home_0703 Préflashde L23 Analyse CA trafic 07-03 (07-04-03)_France KPIs_1" xfId="11977" xr:uid="{00000000-0005-0000-0000-00003A220000}"/>
    <cellStyle name="n_1- Conso Home_0703 Préflashde L23 Analyse CA trafic 07-03 (07-04-03)_GetCA Groupe Seg 2012-Q4 Soc" xfId="55535" xr:uid="{00000000-0005-0000-0000-00003B220000}"/>
    <cellStyle name="n_1- Conso Home_0703 Préflashde L23 Analyse CA trafic 07-03 (07-04-03)_Group" xfId="27978" xr:uid="{00000000-0005-0000-0000-00003C220000}"/>
    <cellStyle name="n_1- Conso Home_0703 Préflashde L23 Analyse CA trafic 07-03 (07-04-03)_Group - financial KPIs" xfId="21778" xr:uid="{00000000-0005-0000-0000-00003D220000}"/>
    <cellStyle name="n_1- Conso Home_0703 Préflashde L23 Analyse CA trafic 07-03 (07-04-03)_Group - operational KPIs" xfId="3025" xr:uid="{00000000-0005-0000-0000-00003E220000}"/>
    <cellStyle name="n_1- Conso Home_0703 Préflashde L23 Analyse CA trafic 07-03 (07-04-03)_Group - operational KPIs_1" xfId="10223" xr:uid="{00000000-0005-0000-0000-00003F220000}"/>
    <cellStyle name="n_1- Conso Home_0703 Préflashde L23 Analyse CA trafic 07-03 (07-04-03)_Group - operational KPIs_1 2" xfId="17922" xr:uid="{00000000-0005-0000-0000-000040220000}"/>
    <cellStyle name="n_1- Conso Home_0703 Préflashde L23 Analyse CA trafic 07-03 (07-04-03)_Group - operational KPIs_2" xfId="20039" xr:uid="{00000000-0005-0000-0000-000041220000}"/>
    <cellStyle name="n_1- Conso Home_0703 Préflashde L23 Analyse CA trafic 07-03 (07-04-03)_IC&amp;SS" xfId="19617" xr:uid="{00000000-0005-0000-0000-000042220000}"/>
    <cellStyle name="n_1- Conso Home_0703 Préflashde L23 Analyse CA trafic 07-03 (07-04-03)_Orange - Market France KPIs" xfId="55534" xr:uid="{00000000-0005-0000-0000-000043220000}"/>
    <cellStyle name="n_1- Conso Home_0703 Préflashde L23 Analyse CA trafic 07-03 (07-04-03)_Poland KPIs" xfId="8276" xr:uid="{00000000-0005-0000-0000-000044220000}"/>
    <cellStyle name="n_1- Conso Home_0703 Préflashde L23 Analyse CA trafic 07-03 (07-04-03)_Poland KPIs_1" xfId="27977" xr:uid="{00000000-0005-0000-0000-000045220000}"/>
    <cellStyle name="n_1- Conso Home_0703 Préflashde L23 Analyse CA trafic 07-03 (07-04-03)_ROW" xfId="27979" xr:uid="{00000000-0005-0000-0000-000046220000}"/>
    <cellStyle name="n_1- Conso Home_0703 Préflashde L23 Analyse CA trafic 07-03 (07-04-03)_RoW KPIs" xfId="8988" xr:uid="{00000000-0005-0000-0000-000047220000}"/>
    <cellStyle name="n_1- Conso Home_0703 Préflashde L23 Analyse CA trafic 07-03 (07-04-03)_ROW_1" xfId="27980" xr:uid="{00000000-0005-0000-0000-000048220000}"/>
    <cellStyle name="n_1- Conso Home_0703 Préflashde L23 Analyse CA trafic 07-03 (07-04-03)_ROW_1_Group" xfId="27981" xr:uid="{00000000-0005-0000-0000-000049220000}"/>
    <cellStyle name="n_1- Conso Home_0703 Préflashde L23 Analyse CA trafic 07-03 (07-04-03)_ROW_1_Group_1" xfId="27982" xr:uid="{00000000-0005-0000-0000-00004A220000}"/>
    <cellStyle name="n_1- Conso Home_0703 Préflashde L23 Analyse CA trafic 07-03 (07-04-03)_ROW_1_Group_Group" xfId="27983" xr:uid="{00000000-0005-0000-0000-00004B220000}"/>
    <cellStyle name="n_1- Conso Home_0703 Préflashde L23 Analyse CA trafic 07-03 (07-04-03)_ROW_1_ROW ARPU" xfId="27984" xr:uid="{00000000-0005-0000-0000-00004C220000}"/>
    <cellStyle name="n_1- Conso Home_0703 Préflashde L23 Analyse CA trafic 07-03 (07-04-03)_ROW_1_ROW ARPU_Group" xfId="27985" xr:uid="{00000000-0005-0000-0000-00004D220000}"/>
    <cellStyle name="n_1- Conso Home_0703 Préflashde L23 Analyse CA trafic 07-03 (07-04-03)_ROW_Group" xfId="27986" xr:uid="{00000000-0005-0000-0000-00004E220000}"/>
    <cellStyle name="n_1- Conso Home_0703 Préflashde L23 Analyse CA trafic 07-03 (07-04-03)_ROW_Group_1" xfId="27987" xr:uid="{00000000-0005-0000-0000-00004F220000}"/>
    <cellStyle name="n_1- Conso Home_0703 Préflashde L23 Analyse CA trafic 07-03 (07-04-03)_ROW_Group_Group" xfId="27988" xr:uid="{00000000-0005-0000-0000-000050220000}"/>
    <cellStyle name="n_1- Conso Home_0703 Préflashde L23 Analyse CA trafic 07-03 (07-04-03)_ROW_ROW ARPU" xfId="27989" xr:uid="{00000000-0005-0000-0000-000051220000}"/>
    <cellStyle name="n_1- Conso Home_0703 Préflashde L23 Analyse CA trafic 07-03 (07-04-03)_ROW_ROW ARPU_Group" xfId="27990" xr:uid="{00000000-0005-0000-0000-000052220000}"/>
    <cellStyle name="n_1- Conso Home_0703 Préflashde L23 Analyse CA trafic 07-03 (07-04-03)_Spain ARPU + AUPU" xfId="27991" xr:uid="{00000000-0005-0000-0000-000053220000}"/>
    <cellStyle name="n_1- Conso Home_0703 Préflashde L23 Analyse CA trafic 07-03 (07-04-03)_Spain ARPU + AUPU_Group" xfId="27992" xr:uid="{00000000-0005-0000-0000-000054220000}"/>
    <cellStyle name="n_1- Conso Home_0703 Préflashde L23 Analyse CA trafic 07-03 (07-04-03)_Spain ARPU + AUPU_Group_1" xfId="27993" xr:uid="{00000000-0005-0000-0000-000055220000}"/>
    <cellStyle name="n_1- Conso Home_0703 Préflashde L23 Analyse CA trafic 07-03 (07-04-03)_Spain ARPU + AUPU_Group_Group" xfId="27994" xr:uid="{00000000-0005-0000-0000-000056220000}"/>
    <cellStyle name="n_1- Conso Home_0703 Préflashde L23 Analyse CA trafic 07-03 (07-04-03)_Spain ARPU + AUPU_ROW ARPU" xfId="27995" xr:uid="{00000000-0005-0000-0000-000057220000}"/>
    <cellStyle name="n_1- Conso Home_0703 Préflashde L23 Analyse CA trafic 07-03 (07-04-03)_Spain ARPU + AUPU_ROW ARPU_Group" xfId="27996" xr:uid="{00000000-0005-0000-0000-000058220000}"/>
    <cellStyle name="n_1- Conso Home_0703 Préflashde L23 Analyse CA trafic 07-03 (07-04-03)_Spain KPIs" xfId="6558" xr:uid="{00000000-0005-0000-0000-000059220000}"/>
    <cellStyle name="n_1- Conso Home_0703 Préflashde L23 Analyse CA trafic 07-03 (07-04-03)_Spain KPIs 2" xfId="15924" xr:uid="{00000000-0005-0000-0000-00005A220000}"/>
    <cellStyle name="n_1- Conso Home_0703 Préflashde L23 Analyse CA trafic 07-03 (07-04-03)_Spain KPIs_1" xfId="51372" xr:uid="{00000000-0005-0000-0000-00005B220000}"/>
    <cellStyle name="n_1- Conso Home_0703 Préflashde L23 Analyse CA trafic 07-03 (07-04-03)_Telecoms - Operational KPIs" xfId="49675" xr:uid="{00000000-0005-0000-0000-00005C220000}"/>
    <cellStyle name="n_1- Conso Home_A&amp;ME KPIs" xfId="53147" xr:uid="{00000000-0005-0000-0000-00005D220000}"/>
    <cellStyle name="n_1- Conso Home_Base Forfaits 06-07" xfId="1878" xr:uid="{00000000-0005-0000-0000-00005E220000}"/>
    <cellStyle name="n_1- Conso Home_Base Forfaits 06-07_A&amp;ME KPIs" xfId="53150" xr:uid="{00000000-0005-0000-0000-00005F220000}"/>
    <cellStyle name="n_1- Conso Home_Base Forfaits 06-07_Enterprise" xfId="9557" xr:uid="{00000000-0005-0000-0000-000060220000}"/>
    <cellStyle name="n_1- Conso Home_Base Forfaits 06-07_France financials" xfId="23523" xr:uid="{00000000-0005-0000-0000-000061220000}"/>
    <cellStyle name="n_1- Conso Home_Base Forfaits 06-07_France financials_1" xfId="25147" xr:uid="{00000000-0005-0000-0000-000062220000}"/>
    <cellStyle name="n_1- Conso Home_Base Forfaits 06-07_France KPIs" xfId="4737" xr:uid="{00000000-0005-0000-0000-000063220000}"/>
    <cellStyle name="n_1- Conso Home_Base Forfaits 06-07_France KPIs 2" xfId="14153" xr:uid="{00000000-0005-0000-0000-000064220000}"/>
    <cellStyle name="n_1- Conso Home_Base Forfaits 06-07_France KPIs_1" xfId="11978" xr:uid="{00000000-0005-0000-0000-000065220000}"/>
    <cellStyle name="n_1- Conso Home_Base Forfaits 06-07_GetCA Groupe Seg 2012-Q4 Soc" xfId="55537" xr:uid="{00000000-0005-0000-0000-000066220000}"/>
    <cellStyle name="n_1- Conso Home_Base Forfaits 06-07_Group" xfId="27998" xr:uid="{00000000-0005-0000-0000-000067220000}"/>
    <cellStyle name="n_1- Conso Home_Base Forfaits 06-07_Group - financial KPIs" xfId="21779" xr:uid="{00000000-0005-0000-0000-000068220000}"/>
    <cellStyle name="n_1- Conso Home_Base Forfaits 06-07_Group - operational KPIs" xfId="3026" xr:uid="{00000000-0005-0000-0000-000069220000}"/>
    <cellStyle name="n_1- Conso Home_Base Forfaits 06-07_Group - operational KPIs_1" xfId="10224" xr:uid="{00000000-0005-0000-0000-00006A220000}"/>
    <cellStyle name="n_1- Conso Home_Base Forfaits 06-07_Group - operational KPIs_1 2" xfId="17923" xr:uid="{00000000-0005-0000-0000-00006B220000}"/>
    <cellStyle name="n_1- Conso Home_Base Forfaits 06-07_Group - operational KPIs_2" xfId="20040" xr:uid="{00000000-0005-0000-0000-00006C220000}"/>
    <cellStyle name="n_1- Conso Home_Base Forfaits 06-07_IC&amp;SS" xfId="19817" xr:uid="{00000000-0005-0000-0000-00006D220000}"/>
    <cellStyle name="n_1- Conso Home_Base Forfaits 06-07_Orange - Market France KPIs" xfId="55536" xr:uid="{00000000-0005-0000-0000-00006E220000}"/>
    <cellStyle name="n_1- Conso Home_Base Forfaits 06-07_Poland KPIs" xfId="8277" xr:uid="{00000000-0005-0000-0000-00006F220000}"/>
    <cellStyle name="n_1- Conso Home_Base Forfaits 06-07_Poland KPIs_1" xfId="27997" xr:uid="{00000000-0005-0000-0000-000070220000}"/>
    <cellStyle name="n_1- Conso Home_Base Forfaits 06-07_ROW" xfId="27999" xr:uid="{00000000-0005-0000-0000-000071220000}"/>
    <cellStyle name="n_1- Conso Home_Base Forfaits 06-07_RoW KPIs" xfId="8989" xr:uid="{00000000-0005-0000-0000-000072220000}"/>
    <cellStyle name="n_1- Conso Home_Base Forfaits 06-07_ROW_1" xfId="28000" xr:uid="{00000000-0005-0000-0000-000073220000}"/>
    <cellStyle name="n_1- Conso Home_Base Forfaits 06-07_ROW_1_Group" xfId="28001" xr:uid="{00000000-0005-0000-0000-000074220000}"/>
    <cellStyle name="n_1- Conso Home_Base Forfaits 06-07_ROW_1_Group_1" xfId="28002" xr:uid="{00000000-0005-0000-0000-000075220000}"/>
    <cellStyle name="n_1- Conso Home_Base Forfaits 06-07_ROW_1_Group_Group" xfId="28003" xr:uid="{00000000-0005-0000-0000-000076220000}"/>
    <cellStyle name="n_1- Conso Home_Base Forfaits 06-07_ROW_1_ROW ARPU" xfId="28004" xr:uid="{00000000-0005-0000-0000-000077220000}"/>
    <cellStyle name="n_1- Conso Home_Base Forfaits 06-07_ROW_1_ROW ARPU_Group" xfId="28005" xr:uid="{00000000-0005-0000-0000-000078220000}"/>
    <cellStyle name="n_1- Conso Home_Base Forfaits 06-07_ROW_Group" xfId="28006" xr:uid="{00000000-0005-0000-0000-000079220000}"/>
    <cellStyle name="n_1- Conso Home_Base Forfaits 06-07_ROW_Group_1" xfId="28007" xr:uid="{00000000-0005-0000-0000-00007A220000}"/>
    <cellStyle name="n_1- Conso Home_Base Forfaits 06-07_ROW_Group_Group" xfId="28008" xr:uid="{00000000-0005-0000-0000-00007B220000}"/>
    <cellStyle name="n_1- Conso Home_Base Forfaits 06-07_ROW_ROW ARPU" xfId="28009" xr:uid="{00000000-0005-0000-0000-00007C220000}"/>
    <cellStyle name="n_1- Conso Home_Base Forfaits 06-07_ROW_ROW ARPU_Group" xfId="28010" xr:uid="{00000000-0005-0000-0000-00007D220000}"/>
    <cellStyle name="n_1- Conso Home_Base Forfaits 06-07_Spain ARPU + AUPU" xfId="28011" xr:uid="{00000000-0005-0000-0000-00007E220000}"/>
    <cellStyle name="n_1- Conso Home_Base Forfaits 06-07_Spain ARPU + AUPU_Group" xfId="28012" xr:uid="{00000000-0005-0000-0000-00007F220000}"/>
    <cellStyle name="n_1- Conso Home_Base Forfaits 06-07_Spain ARPU + AUPU_Group_1" xfId="28013" xr:uid="{00000000-0005-0000-0000-000080220000}"/>
    <cellStyle name="n_1- Conso Home_Base Forfaits 06-07_Spain ARPU + AUPU_Group_Group" xfId="28014" xr:uid="{00000000-0005-0000-0000-000081220000}"/>
    <cellStyle name="n_1- Conso Home_Base Forfaits 06-07_Spain ARPU + AUPU_ROW ARPU" xfId="28015" xr:uid="{00000000-0005-0000-0000-000082220000}"/>
    <cellStyle name="n_1- Conso Home_Base Forfaits 06-07_Spain ARPU + AUPU_ROW ARPU_Group" xfId="28016" xr:uid="{00000000-0005-0000-0000-000083220000}"/>
    <cellStyle name="n_1- Conso Home_Base Forfaits 06-07_Spain KPIs" xfId="6559" xr:uid="{00000000-0005-0000-0000-000084220000}"/>
    <cellStyle name="n_1- Conso Home_Base Forfaits 06-07_Spain KPIs 2" xfId="15925" xr:uid="{00000000-0005-0000-0000-000085220000}"/>
    <cellStyle name="n_1- Conso Home_Base Forfaits 06-07_Spain KPIs_1" xfId="51373" xr:uid="{00000000-0005-0000-0000-000086220000}"/>
    <cellStyle name="n_1- Conso Home_Base Forfaits 06-07_Telecoms - Operational KPIs" xfId="49676" xr:uid="{00000000-0005-0000-0000-000087220000}"/>
    <cellStyle name="n_1- Conso Home_CA BAC SCR-VM 06-07 (31-07-06)" xfId="1879" xr:uid="{00000000-0005-0000-0000-000088220000}"/>
    <cellStyle name="n_1- Conso Home_CA BAC SCR-VM 06-07 (31-07-06)_A&amp;ME KPIs" xfId="53151" xr:uid="{00000000-0005-0000-0000-000089220000}"/>
    <cellStyle name="n_1- Conso Home_CA BAC SCR-VM 06-07 (31-07-06)_Enterprise" xfId="9558" xr:uid="{00000000-0005-0000-0000-00008A220000}"/>
    <cellStyle name="n_1- Conso Home_CA BAC SCR-VM 06-07 (31-07-06)_France financials" xfId="23524" xr:uid="{00000000-0005-0000-0000-00008B220000}"/>
    <cellStyle name="n_1- Conso Home_CA BAC SCR-VM 06-07 (31-07-06)_France financials_1" xfId="25148" xr:uid="{00000000-0005-0000-0000-00008C220000}"/>
    <cellStyle name="n_1- Conso Home_CA BAC SCR-VM 06-07 (31-07-06)_France KPIs" xfId="4738" xr:uid="{00000000-0005-0000-0000-00008D220000}"/>
    <cellStyle name="n_1- Conso Home_CA BAC SCR-VM 06-07 (31-07-06)_France KPIs 2" xfId="14154" xr:uid="{00000000-0005-0000-0000-00008E220000}"/>
    <cellStyle name="n_1- Conso Home_CA BAC SCR-VM 06-07 (31-07-06)_France KPIs_1" xfId="11979" xr:uid="{00000000-0005-0000-0000-00008F220000}"/>
    <cellStyle name="n_1- Conso Home_CA BAC SCR-VM 06-07 (31-07-06)_GetCA Groupe Seg 2012-Q4 Soc" xfId="55539" xr:uid="{00000000-0005-0000-0000-000090220000}"/>
    <cellStyle name="n_1- Conso Home_CA BAC SCR-VM 06-07 (31-07-06)_Group" xfId="28018" xr:uid="{00000000-0005-0000-0000-000091220000}"/>
    <cellStyle name="n_1- Conso Home_CA BAC SCR-VM 06-07 (31-07-06)_Group - financial KPIs" xfId="21780" xr:uid="{00000000-0005-0000-0000-000092220000}"/>
    <cellStyle name="n_1- Conso Home_CA BAC SCR-VM 06-07 (31-07-06)_Group - operational KPIs" xfId="3027" xr:uid="{00000000-0005-0000-0000-000093220000}"/>
    <cellStyle name="n_1- Conso Home_CA BAC SCR-VM 06-07 (31-07-06)_Group - operational KPIs_1" xfId="10225" xr:uid="{00000000-0005-0000-0000-000094220000}"/>
    <cellStyle name="n_1- Conso Home_CA BAC SCR-VM 06-07 (31-07-06)_Group - operational KPIs_1 2" xfId="17924" xr:uid="{00000000-0005-0000-0000-000095220000}"/>
    <cellStyle name="n_1- Conso Home_CA BAC SCR-VM 06-07 (31-07-06)_Group - operational KPIs_2" xfId="20041" xr:uid="{00000000-0005-0000-0000-000096220000}"/>
    <cellStyle name="n_1- Conso Home_CA BAC SCR-VM 06-07 (31-07-06)_IC&amp;SS" xfId="17570" xr:uid="{00000000-0005-0000-0000-000097220000}"/>
    <cellStyle name="n_1- Conso Home_CA BAC SCR-VM 06-07 (31-07-06)_Orange - Market France KPIs" xfId="55538" xr:uid="{00000000-0005-0000-0000-000098220000}"/>
    <cellStyle name="n_1- Conso Home_CA BAC SCR-VM 06-07 (31-07-06)_Poland KPIs" xfId="8278" xr:uid="{00000000-0005-0000-0000-000099220000}"/>
    <cellStyle name="n_1- Conso Home_CA BAC SCR-VM 06-07 (31-07-06)_Poland KPIs_1" xfId="28017" xr:uid="{00000000-0005-0000-0000-00009A220000}"/>
    <cellStyle name="n_1- Conso Home_CA BAC SCR-VM 06-07 (31-07-06)_ROW" xfId="28019" xr:uid="{00000000-0005-0000-0000-00009B220000}"/>
    <cellStyle name="n_1- Conso Home_CA BAC SCR-VM 06-07 (31-07-06)_RoW KPIs" xfId="8990" xr:uid="{00000000-0005-0000-0000-00009C220000}"/>
    <cellStyle name="n_1- Conso Home_CA BAC SCR-VM 06-07 (31-07-06)_ROW_1" xfId="28020" xr:uid="{00000000-0005-0000-0000-00009D220000}"/>
    <cellStyle name="n_1- Conso Home_CA BAC SCR-VM 06-07 (31-07-06)_ROW_1_Group" xfId="28021" xr:uid="{00000000-0005-0000-0000-00009E220000}"/>
    <cellStyle name="n_1- Conso Home_CA BAC SCR-VM 06-07 (31-07-06)_ROW_1_Group_1" xfId="28022" xr:uid="{00000000-0005-0000-0000-00009F220000}"/>
    <cellStyle name="n_1- Conso Home_CA BAC SCR-VM 06-07 (31-07-06)_ROW_1_Group_Group" xfId="28023" xr:uid="{00000000-0005-0000-0000-0000A0220000}"/>
    <cellStyle name="n_1- Conso Home_CA BAC SCR-VM 06-07 (31-07-06)_ROW_1_ROW ARPU" xfId="28024" xr:uid="{00000000-0005-0000-0000-0000A1220000}"/>
    <cellStyle name="n_1- Conso Home_CA BAC SCR-VM 06-07 (31-07-06)_ROW_1_ROW ARPU_Group" xfId="28025" xr:uid="{00000000-0005-0000-0000-0000A2220000}"/>
    <cellStyle name="n_1- Conso Home_CA BAC SCR-VM 06-07 (31-07-06)_ROW_Group" xfId="28026" xr:uid="{00000000-0005-0000-0000-0000A3220000}"/>
    <cellStyle name="n_1- Conso Home_CA BAC SCR-VM 06-07 (31-07-06)_ROW_Group_1" xfId="28027" xr:uid="{00000000-0005-0000-0000-0000A4220000}"/>
    <cellStyle name="n_1- Conso Home_CA BAC SCR-VM 06-07 (31-07-06)_ROW_Group_Group" xfId="28028" xr:uid="{00000000-0005-0000-0000-0000A5220000}"/>
    <cellStyle name="n_1- Conso Home_CA BAC SCR-VM 06-07 (31-07-06)_ROW_ROW ARPU" xfId="28029" xr:uid="{00000000-0005-0000-0000-0000A6220000}"/>
    <cellStyle name="n_1- Conso Home_CA BAC SCR-VM 06-07 (31-07-06)_ROW_ROW ARPU_Group" xfId="28030" xr:uid="{00000000-0005-0000-0000-0000A7220000}"/>
    <cellStyle name="n_1- Conso Home_CA BAC SCR-VM 06-07 (31-07-06)_Spain ARPU + AUPU" xfId="28031" xr:uid="{00000000-0005-0000-0000-0000A8220000}"/>
    <cellStyle name="n_1- Conso Home_CA BAC SCR-VM 06-07 (31-07-06)_Spain ARPU + AUPU_Group" xfId="28032" xr:uid="{00000000-0005-0000-0000-0000A9220000}"/>
    <cellStyle name="n_1- Conso Home_CA BAC SCR-VM 06-07 (31-07-06)_Spain ARPU + AUPU_Group_1" xfId="28033" xr:uid="{00000000-0005-0000-0000-0000AA220000}"/>
    <cellStyle name="n_1- Conso Home_CA BAC SCR-VM 06-07 (31-07-06)_Spain ARPU + AUPU_Group_Group" xfId="28034" xr:uid="{00000000-0005-0000-0000-0000AB220000}"/>
    <cellStyle name="n_1- Conso Home_CA BAC SCR-VM 06-07 (31-07-06)_Spain ARPU + AUPU_ROW ARPU" xfId="28035" xr:uid="{00000000-0005-0000-0000-0000AC220000}"/>
    <cellStyle name="n_1- Conso Home_CA BAC SCR-VM 06-07 (31-07-06)_Spain ARPU + AUPU_ROW ARPU_Group" xfId="28036" xr:uid="{00000000-0005-0000-0000-0000AD220000}"/>
    <cellStyle name="n_1- Conso Home_CA BAC SCR-VM 06-07 (31-07-06)_Spain KPIs" xfId="6560" xr:uid="{00000000-0005-0000-0000-0000AE220000}"/>
    <cellStyle name="n_1- Conso Home_CA BAC SCR-VM 06-07 (31-07-06)_Spain KPIs 2" xfId="15926" xr:uid="{00000000-0005-0000-0000-0000AF220000}"/>
    <cellStyle name="n_1- Conso Home_CA BAC SCR-VM 06-07 (31-07-06)_Spain KPIs_1" xfId="51374" xr:uid="{00000000-0005-0000-0000-0000B0220000}"/>
    <cellStyle name="n_1- Conso Home_CA BAC SCR-VM 06-07 (31-07-06)_Telecoms - Operational KPIs" xfId="49677" xr:uid="{00000000-0005-0000-0000-0000B1220000}"/>
    <cellStyle name="n_1- Conso Home_CA forfaits 0607 (06-08-14)" xfId="1880" xr:uid="{00000000-0005-0000-0000-0000B2220000}"/>
    <cellStyle name="n_1- Conso Home_CA forfaits 0607 (06-08-14)_A&amp;ME KPIs" xfId="53152" xr:uid="{00000000-0005-0000-0000-0000B3220000}"/>
    <cellStyle name="n_1- Conso Home_CA forfaits 0607 (06-08-14)_France financials" xfId="23525" xr:uid="{00000000-0005-0000-0000-0000B4220000}"/>
    <cellStyle name="n_1- Conso Home_CA forfaits 0607 (06-08-14)_France KPIs" xfId="4739" xr:uid="{00000000-0005-0000-0000-0000B5220000}"/>
    <cellStyle name="n_1- Conso Home_CA forfaits 0607 (06-08-14)_France KPIs 2" xfId="14155" xr:uid="{00000000-0005-0000-0000-0000B6220000}"/>
    <cellStyle name="n_1- Conso Home_CA forfaits 0607 (06-08-14)_France KPIs_1" xfId="11980" xr:uid="{00000000-0005-0000-0000-0000B7220000}"/>
    <cellStyle name="n_1- Conso Home_CA forfaits 0607 (06-08-14)_Group" xfId="28038" xr:uid="{00000000-0005-0000-0000-0000B8220000}"/>
    <cellStyle name="n_1- Conso Home_CA forfaits 0607 (06-08-14)_Group - financial KPIs" xfId="21781" xr:uid="{00000000-0005-0000-0000-0000B9220000}"/>
    <cellStyle name="n_1- Conso Home_CA forfaits 0607 (06-08-14)_Group - operational KPIs" xfId="10226" xr:uid="{00000000-0005-0000-0000-0000BA220000}"/>
    <cellStyle name="n_1- Conso Home_CA forfaits 0607 (06-08-14)_Group - operational KPIs 2" xfId="17925" xr:uid="{00000000-0005-0000-0000-0000BB220000}"/>
    <cellStyle name="n_1- Conso Home_CA forfaits 0607 (06-08-14)_Group - operational KPIs_1" xfId="20042" xr:uid="{00000000-0005-0000-0000-0000BC220000}"/>
    <cellStyle name="n_1- Conso Home_CA forfaits 0607 (06-08-14)_Orange - Market France KPIs" xfId="55540" xr:uid="{00000000-0005-0000-0000-0000BD220000}"/>
    <cellStyle name="n_1- Conso Home_CA forfaits 0607 (06-08-14)_Poland KPIs" xfId="28037" xr:uid="{00000000-0005-0000-0000-0000BE220000}"/>
    <cellStyle name="n_1- Conso Home_CA forfaits 0607 (06-08-14)_ROW" xfId="28039" xr:uid="{00000000-0005-0000-0000-0000BF220000}"/>
    <cellStyle name="n_1- Conso Home_CA forfaits 0607 (06-08-14)_ROW_1" xfId="28040" xr:uid="{00000000-0005-0000-0000-0000C0220000}"/>
    <cellStyle name="n_1- Conso Home_CA forfaits 0607 (06-08-14)_ROW_1_Group" xfId="28041" xr:uid="{00000000-0005-0000-0000-0000C1220000}"/>
    <cellStyle name="n_1- Conso Home_CA forfaits 0607 (06-08-14)_ROW_1_Group_1" xfId="28042" xr:uid="{00000000-0005-0000-0000-0000C2220000}"/>
    <cellStyle name="n_1- Conso Home_CA forfaits 0607 (06-08-14)_ROW_1_Group_Group" xfId="28043" xr:uid="{00000000-0005-0000-0000-0000C3220000}"/>
    <cellStyle name="n_1- Conso Home_CA forfaits 0607 (06-08-14)_ROW_1_ROW ARPU" xfId="28044" xr:uid="{00000000-0005-0000-0000-0000C4220000}"/>
    <cellStyle name="n_1- Conso Home_CA forfaits 0607 (06-08-14)_ROW_1_ROW ARPU_Group" xfId="28045" xr:uid="{00000000-0005-0000-0000-0000C5220000}"/>
    <cellStyle name="n_1- Conso Home_CA forfaits 0607 (06-08-14)_ROW_Group" xfId="28046" xr:uid="{00000000-0005-0000-0000-0000C6220000}"/>
    <cellStyle name="n_1- Conso Home_CA forfaits 0607 (06-08-14)_ROW_Group_1" xfId="28047" xr:uid="{00000000-0005-0000-0000-0000C7220000}"/>
    <cellStyle name="n_1- Conso Home_CA forfaits 0607 (06-08-14)_ROW_Group_Group" xfId="28048" xr:uid="{00000000-0005-0000-0000-0000C8220000}"/>
    <cellStyle name="n_1- Conso Home_CA forfaits 0607 (06-08-14)_ROW_ROW ARPU" xfId="28049" xr:uid="{00000000-0005-0000-0000-0000C9220000}"/>
    <cellStyle name="n_1- Conso Home_CA forfaits 0607 (06-08-14)_ROW_ROW ARPU_Group" xfId="28050" xr:uid="{00000000-0005-0000-0000-0000CA220000}"/>
    <cellStyle name="n_1- Conso Home_CA forfaits 0607 (06-08-14)_Spain ARPU + AUPU" xfId="28051" xr:uid="{00000000-0005-0000-0000-0000CB220000}"/>
    <cellStyle name="n_1- Conso Home_CA forfaits 0607 (06-08-14)_Spain ARPU + AUPU_Group" xfId="28052" xr:uid="{00000000-0005-0000-0000-0000CC220000}"/>
    <cellStyle name="n_1- Conso Home_CA forfaits 0607 (06-08-14)_Spain ARPU + AUPU_Group_1" xfId="28053" xr:uid="{00000000-0005-0000-0000-0000CD220000}"/>
    <cellStyle name="n_1- Conso Home_CA forfaits 0607 (06-08-14)_Spain ARPU + AUPU_Group_Group" xfId="28054" xr:uid="{00000000-0005-0000-0000-0000CE220000}"/>
    <cellStyle name="n_1- Conso Home_CA forfaits 0607 (06-08-14)_Spain ARPU + AUPU_ROW ARPU" xfId="28055" xr:uid="{00000000-0005-0000-0000-0000CF220000}"/>
    <cellStyle name="n_1- Conso Home_CA forfaits 0607 (06-08-14)_Spain ARPU + AUPU_ROW ARPU_Group" xfId="28056" xr:uid="{00000000-0005-0000-0000-0000D0220000}"/>
    <cellStyle name="n_1- Conso Home_CA forfaits 0607 (06-08-14)_Spain KPIs" xfId="6561" xr:uid="{00000000-0005-0000-0000-0000D1220000}"/>
    <cellStyle name="n_1- Conso Home_CA forfaits 0607 (06-08-14)_Spain KPIs 2" xfId="15927" xr:uid="{00000000-0005-0000-0000-0000D2220000}"/>
    <cellStyle name="n_1- Conso Home_CA forfaits 0607 (06-08-14)_Spain KPIs_1" xfId="51375" xr:uid="{00000000-0005-0000-0000-0000D3220000}"/>
    <cellStyle name="n_1- Conso Home_CA forfaits 0607 (06-08-14)_Telecoms - Operational KPIs" xfId="49678" xr:uid="{00000000-0005-0000-0000-0000D4220000}"/>
    <cellStyle name="n_1- Conso Home_Classeur2" xfId="1881" xr:uid="{00000000-0005-0000-0000-0000D5220000}"/>
    <cellStyle name="n_1- Conso Home_Classeur2_A&amp;ME KPIs" xfId="53153" xr:uid="{00000000-0005-0000-0000-0000D6220000}"/>
    <cellStyle name="n_1- Conso Home_Classeur2_France financials" xfId="23526" xr:uid="{00000000-0005-0000-0000-0000D7220000}"/>
    <cellStyle name="n_1- Conso Home_Classeur2_France KPIs" xfId="4740" xr:uid="{00000000-0005-0000-0000-0000D8220000}"/>
    <cellStyle name="n_1- Conso Home_Classeur2_France KPIs 2" xfId="14156" xr:uid="{00000000-0005-0000-0000-0000D9220000}"/>
    <cellStyle name="n_1- Conso Home_Classeur2_France KPIs_1" xfId="11981" xr:uid="{00000000-0005-0000-0000-0000DA220000}"/>
    <cellStyle name="n_1- Conso Home_Classeur2_Group" xfId="28058" xr:uid="{00000000-0005-0000-0000-0000DB220000}"/>
    <cellStyle name="n_1- Conso Home_Classeur2_Group - financial KPIs" xfId="21782" xr:uid="{00000000-0005-0000-0000-0000DC220000}"/>
    <cellStyle name="n_1- Conso Home_Classeur2_Group - operational KPIs" xfId="10227" xr:uid="{00000000-0005-0000-0000-0000DD220000}"/>
    <cellStyle name="n_1- Conso Home_Classeur2_Group - operational KPIs 2" xfId="17926" xr:uid="{00000000-0005-0000-0000-0000DE220000}"/>
    <cellStyle name="n_1- Conso Home_Classeur2_Group - operational KPIs_1" xfId="20043" xr:uid="{00000000-0005-0000-0000-0000DF220000}"/>
    <cellStyle name="n_1- Conso Home_Classeur2_Orange - Market France KPIs" xfId="55541" xr:uid="{00000000-0005-0000-0000-0000E0220000}"/>
    <cellStyle name="n_1- Conso Home_Classeur2_Poland KPIs" xfId="28057" xr:uid="{00000000-0005-0000-0000-0000E1220000}"/>
    <cellStyle name="n_1- Conso Home_Classeur2_ROW" xfId="28059" xr:uid="{00000000-0005-0000-0000-0000E2220000}"/>
    <cellStyle name="n_1- Conso Home_Classeur2_ROW_1" xfId="28060" xr:uid="{00000000-0005-0000-0000-0000E3220000}"/>
    <cellStyle name="n_1- Conso Home_Classeur2_ROW_1_Group" xfId="28061" xr:uid="{00000000-0005-0000-0000-0000E4220000}"/>
    <cellStyle name="n_1- Conso Home_Classeur2_ROW_1_Group_1" xfId="28062" xr:uid="{00000000-0005-0000-0000-0000E5220000}"/>
    <cellStyle name="n_1- Conso Home_Classeur2_ROW_1_Group_Group" xfId="28063" xr:uid="{00000000-0005-0000-0000-0000E6220000}"/>
    <cellStyle name="n_1- Conso Home_Classeur2_ROW_1_ROW ARPU" xfId="28064" xr:uid="{00000000-0005-0000-0000-0000E7220000}"/>
    <cellStyle name="n_1- Conso Home_Classeur2_ROW_1_ROW ARPU_Group" xfId="28065" xr:uid="{00000000-0005-0000-0000-0000E8220000}"/>
    <cellStyle name="n_1- Conso Home_Classeur2_ROW_Group" xfId="28066" xr:uid="{00000000-0005-0000-0000-0000E9220000}"/>
    <cellStyle name="n_1- Conso Home_Classeur2_ROW_Group_1" xfId="28067" xr:uid="{00000000-0005-0000-0000-0000EA220000}"/>
    <cellStyle name="n_1- Conso Home_Classeur2_ROW_Group_Group" xfId="28068" xr:uid="{00000000-0005-0000-0000-0000EB220000}"/>
    <cellStyle name="n_1- Conso Home_Classeur2_ROW_ROW ARPU" xfId="28069" xr:uid="{00000000-0005-0000-0000-0000EC220000}"/>
    <cellStyle name="n_1- Conso Home_Classeur2_ROW_ROW ARPU_Group" xfId="28070" xr:uid="{00000000-0005-0000-0000-0000ED220000}"/>
    <cellStyle name="n_1- Conso Home_Classeur2_Spain ARPU + AUPU" xfId="28071" xr:uid="{00000000-0005-0000-0000-0000EE220000}"/>
    <cellStyle name="n_1- Conso Home_Classeur2_Spain ARPU + AUPU_Group" xfId="28072" xr:uid="{00000000-0005-0000-0000-0000EF220000}"/>
    <cellStyle name="n_1- Conso Home_Classeur2_Spain ARPU + AUPU_Group_1" xfId="28073" xr:uid="{00000000-0005-0000-0000-0000F0220000}"/>
    <cellStyle name="n_1- Conso Home_Classeur2_Spain ARPU + AUPU_Group_Group" xfId="28074" xr:uid="{00000000-0005-0000-0000-0000F1220000}"/>
    <cellStyle name="n_1- Conso Home_Classeur2_Spain ARPU + AUPU_ROW ARPU" xfId="28075" xr:uid="{00000000-0005-0000-0000-0000F2220000}"/>
    <cellStyle name="n_1- Conso Home_Classeur2_Spain ARPU + AUPU_ROW ARPU_Group" xfId="28076" xr:uid="{00000000-0005-0000-0000-0000F3220000}"/>
    <cellStyle name="n_1- Conso Home_Classeur2_Spain KPIs" xfId="6562" xr:uid="{00000000-0005-0000-0000-0000F4220000}"/>
    <cellStyle name="n_1- Conso Home_Classeur2_Spain KPIs 2" xfId="15928" xr:uid="{00000000-0005-0000-0000-0000F5220000}"/>
    <cellStyle name="n_1- Conso Home_Classeur2_Spain KPIs_1" xfId="51376" xr:uid="{00000000-0005-0000-0000-0000F6220000}"/>
    <cellStyle name="n_1- Conso Home_Classeur2_Telecoms - Operational KPIs" xfId="49679" xr:uid="{00000000-0005-0000-0000-0000F7220000}"/>
    <cellStyle name="n_1- Conso Home_Classeur5" xfId="1882" xr:uid="{00000000-0005-0000-0000-0000F8220000}"/>
    <cellStyle name="n_1- Conso Home_Classeur5_A&amp;ME KPIs" xfId="53154" xr:uid="{00000000-0005-0000-0000-0000F9220000}"/>
    <cellStyle name="n_1- Conso Home_Classeur5_Enterprise" xfId="9559" xr:uid="{00000000-0005-0000-0000-0000FA220000}"/>
    <cellStyle name="n_1- Conso Home_Classeur5_France financials" xfId="23527" xr:uid="{00000000-0005-0000-0000-0000FB220000}"/>
    <cellStyle name="n_1- Conso Home_Classeur5_France financials_1" xfId="25149" xr:uid="{00000000-0005-0000-0000-0000FC220000}"/>
    <cellStyle name="n_1- Conso Home_Classeur5_France KPIs" xfId="4741" xr:uid="{00000000-0005-0000-0000-0000FD220000}"/>
    <cellStyle name="n_1- Conso Home_Classeur5_France KPIs 2" xfId="14157" xr:uid="{00000000-0005-0000-0000-0000FE220000}"/>
    <cellStyle name="n_1- Conso Home_Classeur5_France KPIs_1" xfId="11982" xr:uid="{00000000-0005-0000-0000-0000FF220000}"/>
    <cellStyle name="n_1- Conso Home_Classeur5_GetCA Groupe Seg 2012-Q4 Soc" xfId="55543" xr:uid="{00000000-0005-0000-0000-000000230000}"/>
    <cellStyle name="n_1- Conso Home_Classeur5_Group" xfId="28078" xr:uid="{00000000-0005-0000-0000-000001230000}"/>
    <cellStyle name="n_1- Conso Home_Classeur5_Group - financial KPIs" xfId="21783" xr:uid="{00000000-0005-0000-0000-000002230000}"/>
    <cellStyle name="n_1- Conso Home_Classeur5_Group - operational KPIs" xfId="3028" xr:uid="{00000000-0005-0000-0000-000003230000}"/>
    <cellStyle name="n_1- Conso Home_Classeur5_Group - operational KPIs_1" xfId="10228" xr:uid="{00000000-0005-0000-0000-000004230000}"/>
    <cellStyle name="n_1- Conso Home_Classeur5_Group - operational KPIs_1 2" xfId="17927" xr:uid="{00000000-0005-0000-0000-000005230000}"/>
    <cellStyle name="n_1- Conso Home_Classeur5_Group - operational KPIs_2" xfId="20044" xr:uid="{00000000-0005-0000-0000-000006230000}"/>
    <cellStyle name="n_1- Conso Home_Classeur5_IC&amp;SS" xfId="17523" xr:uid="{00000000-0005-0000-0000-000007230000}"/>
    <cellStyle name="n_1- Conso Home_Classeur5_Orange - Market France KPIs" xfId="55542" xr:uid="{00000000-0005-0000-0000-000008230000}"/>
    <cellStyle name="n_1- Conso Home_Classeur5_Poland KPIs" xfId="8279" xr:uid="{00000000-0005-0000-0000-000009230000}"/>
    <cellStyle name="n_1- Conso Home_Classeur5_Poland KPIs_1" xfId="28077" xr:uid="{00000000-0005-0000-0000-00000A230000}"/>
    <cellStyle name="n_1- Conso Home_Classeur5_ROW" xfId="28079" xr:uid="{00000000-0005-0000-0000-00000B230000}"/>
    <cellStyle name="n_1- Conso Home_Classeur5_RoW KPIs" xfId="8991" xr:uid="{00000000-0005-0000-0000-00000C230000}"/>
    <cellStyle name="n_1- Conso Home_Classeur5_ROW_1" xfId="28080" xr:uid="{00000000-0005-0000-0000-00000D230000}"/>
    <cellStyle name="n_1- Conso Home_Classeur5_ROW_1_Group" xfId="28081" xr:uid="{00000000-0005-0000-0000-00000E230000}"/>
    <cellStyle name="n_1- Conso Home_Classeur5_ROW_1_Group_1" xfId="28082" xr:uid="{00000000-0005-0000-0000-00000F230000}"/>
    <cellStyle name="n_1- Conso Home_Classeur5_ROW_1_Group_Group" xfId="28083" xr:uid="{00000000-0005-0000-0000-000010230000}"/>
    <cellStyle name="n_1- Conso Home_Classeur5_ROW_1_ROW ARPU" xfId="28084" xr:uid="{00000000-0005-0000-0000-000011230000}"/>
    <cellStyle name="n_1- Conso Home_Classeur5_ROW_1_ROW ARPU_Group" xfId="28085" xr:uid="{00000000-0005-0000-0000-000012230000}"/>
    <cellStyle name="n_1- Conso Home_Classeur5_ROW_Group" xfId="28086" xr:uid="{00000000-0005-0000-0000-000013230000}"/>
    <cellStyle name="n_1- Conso Home_Classeur5_ROW_Group_1" xfId="28087" xr:uid="{00000000-0005-0000-0000-000014230000}"/>
    <cellStyle name="n_1- Conso Home_Classeur5_ROW_Group_Group" xfId="28088" xr:uid="{00000000-0005-0000-0000-000015230000}"/>
    <cellStyle name="n_1- Conso Home_Classeur5_ROW_ROW ARPU" xfId="28089" xr:uid="{00000000-0005-0000-0000-000016230000}"/>
    <cellStyle name="n_1- Conso Home_Classeur5_ROW_ROW ARPU_Group" xfId="28090" xr:uid="{00000000-0005-0000-0000-000017230000}"/>
    <cellStyle name="n_1- Conso Home_Classeur5_Spain ARPU + AUPU" xfId="28091" xr:uid="{00000000-0005-0000-0000-000018230000}"/>
    <cellStyle name="n_1- Conso Home_Classeur5_Spain ARPU + AUPU_Group" xfId="28092" xr:uid="{00000000-0005-0000-0000-000019230000}"/>
    <cellStyle name="n_1- Conso Home_Classeur5_Spain ARPU + AUPU_Group_1" xfId="28093" xr:uid="{00000000-0005-0000-0000-00001A230000}"/>
    <cellStyle name="n_1- Conso Home_Classeur5_Spain ARPU + AUPU_Group_Group" xfId="28094" xr:uid="{00000000-0005-0000-0000-00001B230000}"/>
    <cellStyle name="n_1- Conso Home_Classeur5_Spain ARPU + AUPU_ROW ARPU" xfId="28095" xr:uid="{00000000-0005-0000-0000-00001C230000}"/>
    <cellStyle name="n_1- Conso Home_Classeur5_Spain ARPU + AUPU_ROW ARPU_Group" xfId="28096" xr:uid="{00000000-0005-0000-0000-00001D230000}"/>
    <cellStyle name="n_1- Conso Home_Classeur5_Spain KPIs" xfId="6563" xr:uid="{00000000-0005-0000-0000-00001E230000}"/>
    <cellStyle name="n_1- Conso Home_Classeur5_Spain KPIs 2" xfId="15929" xr:uid="{00000000-0005-0000-0000-00001F230000}"/>
    <cellStyle name="n_1- Conso Home_Classeur5_Spain KPIs_1" xfId="51377" xr:uid="{00000000-0005-0000-0000-000020230000}"/>
    <cellStyle name="n_1- Conso Home_Classeur5_Telecoms - Operational KPIs" xfId="49680" xr:uid="{00000000-0005-0000-0000-000021230000}"/>
    <cellStyle name="n_1- Conso Home_DATA KPI Personal" xfId="28097" xr:uid="{00000000-0005-0000-0000-000022230000}"/>
    <cellStyle name="n_1- Conso Home_DATA KPI Personal_Group" xfId="28098" xr:uid="{00000000-0005-0000-0000-000023230000}"/>
    <cellStyle name="n_1- Conso Home_EE_CoA_BS - mapped V4" xfId="28099" xr:uid="{00000000-0005-0000-0000-000024230000}"/>
    <cellStyle name="n_1- Conso Home_EE_CoA_BS - mapped V4_Group" xfId="28100" xr:uid="{00000000-0005-0000-0000-000025230000}"/>
    <cellStyle name="n_1- Conso Home_Enterprise" xfId="9555" xr:uid="{00000000-0005-0000-0000-000026230000}"/>
    <cellStyle name="n_1- Conso Home_France financials" xfId="23520" xr:uid="{00000000-0005-0000-0000-000027230000}"/>
    <cellStyle name="n_1- Conso Home_France financials_1" xfId="25145" xr:uid="{00000000-0005-0000-0000-000028230000}"/>
    <cellStyle name="n_1- Conso Home_France KPIs" xfId="4734" xr:uid="{00000000-0005-0000-0000-000029230000}"/>
    <cellStyle name="n_1- Conso Home_France KPIs 2" xfId="14150" xr:uid="{00000000-0005-0000-0000-00002A230000}"/>
    <cellStyle name="n_1- Conso Home_France KPIs_1" xfId="11975" xr:uid="{00000000-0005-0000-0000-00002B230000}"/>
    <cellStyle name="n_1- Conso Home_GetCA Groupe Seg 2012-Q4 Soc" xfId="55544" xr:uid="{00000000-0005-0000-0000-00002C230000}"/>
    <cellStyle name="n_1- Conso Home_Group" xfId="28101" xr:uid="{00000000-0005-0000-0000-00002D230000}"/>
    <cellStyle name="n_1- Conso Home_Group - financial KPIs" xfId="21776" xr:uid="{00000000-0005-0000-0000-00002E230000}"/>
    <cellStyle name="n_1- Conso Home_Group - operational KPIs" xfId="3024" xr:uid="{00000000-0005-0000-0000-00002F230000}"/>
    <cellStyle name="n_1- Conso Home_Group - operational KPIs_1" xfId="10221" xr:uid="{00000000-0005-0000-0000-000030230000}"/>
    <cellStyle name="n_1- Conso Home_Group - operational KPIs_1 2" xfId="17920" xr:uid="{00000000-0005-0000-0000-000031230000}"/>
    <cellStyle name="n_1- Conso Home_Group - operational KPIs_2" xfId="20037" xr:uid="{00000000-0005-0000-0000-000032230000}"/>
    <cellStyle name="n_1- Conso Home_IC&amp;SS" xfId="13874" xr:uid="{00000000-0005-0000-0000-000033230000}"/>
    <cellStyle name="n_1- Conso Home_Orange - Market France KPIs" xfId="55532" xr:uid="{00000000-0005-0000-0000-000034230000}"/>
    <cellStyle name="n_1- Conso Home_PFA_Mn MTV_060413" xfId="1883" xr:uid="{00000000-0005-0000-0000-000035230000}"/>
    <cellStyle name="n_1- Conso Home_PFA_Mn MTV_060413_A&amp;ME KPIs" xfId="53155" xr:uid="{00000000-0005-0000-0000-000036230000}"/>
    <cellStyle name="n_1- Conso Home_PFA_Mn MTV_060413_France financials" xfId="23528" xr:uid="{00000000-0005-0000-0000-000037230000}"/>
    <cellStyle name="n_1- Conso Home_PFA_Mn MTV_060413_France KPIs" xfId="4742" xr:uid="{00000000-0005-0000-0000-000038230000}"/>
    <cellStyle name="n_1- Conso Home_PFA_Mn MTV_060413_France KPIs 2" xfId="14158" xr:uid="{00000000-0005-0000-0000-000039230000}"/>
    <cellStyle name="n_1- Conso Home_PFA_Mn MTV_060413_France KPIs_1" xfId="11983" xr:uid="{00000000-0005-0000-0000-00003A230000}"/>
    <cellStyle name="n_1- Conso Home_PFA_Mn MTV_060413_Group" xfId="28103" xr:uid="{00000000-0005-0000-0000-00003B230000}"/>
    <cellStyle name="n_1- Conso Home_PFA_Mn MTV_060413_Group - financial KPIs" xfId="21784" xr:uid="{00000000-0005-0000-0000-00003C230000}"/>
    <cellStyle name="n_1- Conso Home_PFA_Mn MTV_060413_Group - operational KPIs" xfId="10229" xr:uid="{00000000-0005-0000-0000-00003D230000}"/>
    <cellStyle name="n_1- Conso Home_PFA_Mn MTV_060413_Group - operational KPIs 2" xfId="17928" xr:uid="{00000000-0005-0000-0000-00003E230000}"/>
    <cellStyle name="n_1- Conso Home_PFA_Mn MTV_060413_Group - operational KPIs_1" xfId="20045" xr:uid="{00000000-0005-0000-0000-00003F230000}"/>
    <cellStyle name="n_1- Conso Home_PFA_Mn MTV_060413_Orange - Market France KPIs" xfId="55545" xr:uid="{00000000-0005-0000-0000-000040230000}"/>
    <cellStyle name="n_1- Conso Home_PFA_Mn MTV_060413_Poland KPIs" xfId="28102" xr:uid="{00000000-0005-0000-0000-000041230000}"/>
    <cellStyle name="n_1- Conso Home_PFA_Mn MTV_060413_ROW" xfId="28104" xr:uid="{00000000-0005-0000-0000-000042230000}"/>
    <cellStyle name="n_1- Conso Home_PFA_Mn MTV_060413_ROW_1" xfId="28105" xr:uid="{00000000-0005-0000-0000-000043230000}"/>
    <cellStyle name="n_1- Conso Home_PFA_Mn MTV_060413_ROW_1_Group" xfId="28106" xr:uid="{00000000-0005-0000-0000-000044230000}"/>
    <cellStyle name="n_1- Conso Home_PFA_Mn MTV_060413_ROW_1_Group_1" xfId="28107" xr:uid="{00000000-0005-0000-0000-000045230000}"/>
    <cellStyle name="n_1- Conso Home_PFA_Mn MTV_060413_ROW_1_Group_Group" xfId="28108" xr:uid="{00000000-0005-0000-0000-000046230000}"/>
    <cellStyle name="n_1- Conso Home_PFA_Mn MTV_060413_ROW_1_ROW ARPU" xfId="28109" xr:uid="{00000000-0005-0000-0000-000047230000}"/>
    <cellStyle name="n_1- Conso Home_PFA_Mn MTV_060413_ROW_1_ROW ARPU_Group" xfId="28110" xr:uid="{00000000-0005-0000-0000-000048230000}"/>
    <cellStyle name="n_1- Conso Home_PFA_Mn MTV_060413_ROW_Group" xfId="28111" xr:uid="{00000000-0005-0000-0000-000049230000}"/>
    <cellStyle name="n_1- Conso Home_PFA_Mn MTV_060413_ROW_Group_1" xfId="28112" xr:uid="{00000000-0005-0000-0000-00004A230000}"/>
    <cellStyle name="n_1- Conso Home_PFA_Mn MTV_060413_ROW_Group_Group" xfId="28113" xr:uid="{00000000-0005-0000-0000-00004B230000}"/>
    <cellStyle name="n_1- Conso Home_PFA_Mn MTV_060413_ROW_ROW ARPU" xfId="28114" xr:uid="{00000000-0005-0000-0000-00004C230000}"/>
    <cellStyle name="n_1- Conso Home_PFA_Mn MTV_060413_ROW_ROW ARPU_Group" xfId="28115" xr:uid="{00000000-0005-0000-0000-00004D230000}"/>
    <cellStyle name="n_1- Conso Home_PFA_Mn MTV_060413_Spain ARPU + AUPU" xfId="28116" xr:uid="{00000000-0005-0000-0000-00004E230000}"/>
    <cellStyle name="n_1- Conso Home_PFA_Mn MTV_060413_Spain ARPU + AUPU_Group" xfId="28117" xr:uid="{00000000-0005-0000-0000-00004F230000}"/>
    <cellStyle name="n_1- Conso Home_PFA_Mn MTV_060413_Spain ARPU + AUPU_Group_1" xfId="28118" xr:uid="{00000000-0005-0000-0000-000050230000}"/>
    <cellStyle name="n_1- Conso Home_PFA_Mn MTV_060413_Spain ARPU + AUPU_Group_Group" xfId="28119" xr:uid="{00000000-0005-0000-0000-000051230000}"/>
    <cellStyle name="n_1- Conso Home_PFA_Mn MTV_060413_Spain ARPU + AUPU_ROW ARPU" xfId="28120" xr:uid="{00000000-0005-0000-0000-000052230000}"/>
    <cellStyle name="n_1- Conso Home_PFA_Mn MTV_060413_Spain ARPU + AUPU_ROW ARPU_Group" xfId="28121" xr:uid="{00000000-0005-0000-0000-000053230000}"/>
    <cellStyle name="n_1- Conso Home_PFA_Mn MTV_060413_Spain KPIs" xfId="6564" xr:uid="{00000000-0005-0000-0000-000054230000}"/>
    <cellStyle name="n_1- Conso Home_PFA_Mn MTV_060413_Spain KPIs 2" xfId="15930" xr:uid="{00000000-0005-0000-0000-000055230000}"/>
    <cellStyle name="n_1- Conso Home_PFA_Mn MTV_060413_Spain KPIs_1" xfId="51378" xr:uid="{00000000-0005-0000-0000-000056230000}"/>
    <cellStyle name="n_1- Conso Home_PFA_Mn MTV_060413_Telecoms - Operational KPIs" xfId="49681" xr:uid="{00000000-0005-0000-0000-000057230000}"/>
    <cellStyle name="n_1- Conso Home_PFA_Mn_0603_V0 0" xfId="1884" xr:uid="{00000000-0005-0000-0000-000058230000}"/>
    <cellStyle name="n_1- Conso Home_PFA_Mn_0603_V0 0_A&amp;ME KPIs" xfId="53156" xr:uid="{00000000-0005-0000-0000-000059230000}"/>
    <cellStyle name="n_1- Conso Home_PFA_Mn_0603_V0 0_France financials" xfId="23529" xr:uid="{00000000-0005-0000-0000-00005A230000}"/>
    <cellStyle name="n_1- Conso Home_PFA_Mn_0603_V0 0_France KPIs" xfId="4743" xr:uid="{00000000-0005-0000-0000-00005B230000}"/>
    <cellStyle name="n_1- Conso Home_PFA_Mn_0603_V0 0_France KPIs 2" xfId="14159" xr:uid="{00000000-0005-0000-0000-00005C230000}"/>
    <cellStyle name="n_1- Conso Home_PFA_Mn_0603_V0 0_France KPIs_1" xfId="11984" xr:uid="{00000000-0005-0000-0000-00005D230000}"/>
    <cellStyle name="n_1- Conso Home_PFA_Mn_0603_V0 0_Group" xfId="28123" xr:uid="{00000000-0005-0000-0000-00005E230000}"/>
    <cellStyle name="n_1- Conso Home_PFA_Mn_0603_V0 0_Group - financial KPIs" xfId="21785" xr:uid="{00000000-0005-0000-0000-00005F230000}"/>
    <cellStyle name="n_1- Conso Home_PFA_Mn_0603_V0 0_Group - operational KPIs" xfId="10230" xr:uid="{00000000-0005-0000-0000-000060230000}"/>
    <cellStyle name="n_1- Conso Home_PFA_Mn_0603_V0 0_Group - operational KPIs 2" xfId="17929" xr:uid="{00000000-0005-0000-0000-000061230000}"/>
    <cellStyle name="n_1- Conso Home_PFA_Mn_0603_V0 0_Group - operational KPIs_1" xfId="20046" xr:uid="{00000000-0005-0000-0000-000062230000}"/>
    <cellStyle name="n_1- Conso Home_PFA_Mn_0603_V0 0_Orange - Market France KPIs" xfId="55546" xr:uid="{00000000-0005-0000-0000-000063230000}"/>
    <cellStyle name="n_1- Conso Home_PFA_Mn_0603_V0 0_Poland KPIs" xfId="28122" xr:uid="{00000000-0005-0000-0000-000064230000}"/>
    <cellStyle name="n_1- Conso Home_PFA_Mn_0603_V0 0_ROW" xfId="28124" xr:uid="{00000000-0005-0000-0000-000065230000}"/>
    <cellStyle name="n_1- Conso Home_PFA_Mn_0603_V0 0_ROW_1" xfId="28125" xr:uid="{00000000-0005-0000-0000-000066230000}"/>
    <cellStyle name="n_1- Conso Home_PFA_Mn_0603_V0 0_ROW_1_Group" xfId="28126" xr:uid="{00000000-0005-0000-0000-000067230000}"/>
    <cellStyle name="n_1- Conso Home_PFA_Mn_0603_V0 0_ROW_1_Group_1" xfId="28127" xr:uid="{00000000-0005-0000-0000-000068230000}"/>
    <cellStyle name="n_1- Conso Home_PFA_Mn_0603_V0 0_ROW_1_Group_Group" xfId="28128" xr:uid="{00000000-0005-0000-0000-000069230000}"/>
    <cellStyle name="n_1- Conso Home_PFA_Mn_0603_V0 0_ROW_1_ROW ARPU" xfId="28129" xr:uid="{00000000-0005-0000-0000-00006A230000}"/>
    <cellStyle name="n_1- Conso Home_PFA_Mn_0603_V0 0_ROW_1_ROW ARPU_Group" xfId="28130" xr:uid="{00000000-0005-0000-0000-00006B230000}"/>
    <cellStyle name="n_1- Conso Home_PFA_Mn_0603_V0 0_ROW_Group" xfId="28131" xr:uid="{00000000-0005-0000-0000-00006C230000}"/>
    <cellStyle name="n_1- Conso Home_PFA_Mn_0603_V0 0_ROW_Group_1" xfId="28132" xr:uid="{00000000-0005-0000-0000-00006D230000}"/>
    <cellStyle name="n_1- Conso Home_PFA_Mn_0603_V0 0_ROW_Group_Group" xfId="28133" xr:uid="{00000000-0005-0000-0000-00006E230000}"/>
    <cellStyle name="n_1- Conso Home_PFA_Mn_0603_V0 0_ROW_ROW ARPU" xfId="28134" xr:uid="{00000000-0005-0000-0000-00006F230000}"/>
    <cellStyle name="n_1- Conso Home_PFA_Mn_0603_V0 0_ROW_ROW ARPU_Group" xfId="28135" xr:uid="{00000000-0005-0000-0000-000070230000}"/>
    <cellStyle name="n_1- Conso Home_PFA_Mn_0603_V0 0_Spain ARPU + AUPU" xfId="28136" xr:uid="{00000000-0005-0000-0000-000071230000}"/>
    <cellStyle name="n_1- Conso Home_PFA_Mn_0603_V0 0_Spain ARPU + AUPU_Group" xfId="28137" xr:uid="{00000000-0005-0000-0000-000072230000}"/>
    <cellStyle name="n_1- Conso Home_PFA_Mn_0603_V0 0_Spain ARPU + AUPU_Group_1" xfId="28138" xr:uid="{00000000-0005-0000-0000-000073230000}"/>
    <cellStyle name="n_1- Conso Home_PFA_Mn_0603_V0 0_Spain ARPU + AUPU_Group_Group" xfId="28139" xr:uid="{00000000-0005-0000-0000-000074230000}"/>
    <cellStyle name="n_1- Conso Home_PFA_Mn_0603_V0 0_Spain ARPU + AUPU_ROW ARPU" xfId="28140" xr:uid="{00000000-0005-0000-0000-000075230000}"/>
    <cellStyle name="n_1- Conso Home_PFA_Mn_0603_V0 0_Spain ARPU + AUPU_ROW ARPU_Group" xfId="28141" xr:uid="{00000000-0005-0000-0000-000076230000}"/>
    <cellStyle name="n_1- Conso Home_PFA_Mn_0603_V0 0_Spain KPIs" xfId="6565" xr:uid="{00000000-0005-0000-0000-000077230000}"/>
    <cellStyle name="n_1- Conso Home_PFA_Mn_0603_V0 0_Spain KPIs 2" xfId="15931" xr:uid="{00000000-0005-0000-0000-000078230000}"/>
    <cellStyle name="n_1- Conso Home_PFA_Mn_0603_V0 0_Spain KPIs_1" xfId="51379" xr:uid="{00000000-0005-0000-0000-000079230000}"/>
    <cellStyle name="n_1- Conso Home_PFA_Mn_0603_V0 0_Telecoms - Operational KPIs" xfId="49682" xr:uid="{00000000-0005-0000-0000-00007A230000}"/>
    <cellStyle name="n_1- Conso Home_PFA_Parcs_0600706" xfId="1885" xr:uid="{00000000-0005-0000-0000-00007B230000}"/>
    <cellStyle name="n_1- Conso Home_PFA_Parcs_0600706_A&amp;ME KPIs" xfId="53157" xr:uid="{00000000-0005-0000-0000-00007C230000}"/>
    <cellStyle name="n_1- Conso Home_PFA_Parcs_0600706_France financials" xfId="23530" xr:uid="{00000000-0005-0000-0000-00007D230000}"/>
    <cellStyle name="n_1- Conso Home_PFA_Parcs_0600706_France KPIs" xfId="4744" xr:uid="{00000000-0005-0000-0000-00007E230000}"/>
    <cellStyle name="n_1- Conso Home_PFA_Parcs_0600706_France KPIs 2" xfId="14160" xr:uid="{00000000-0005-0000-0000-00007F230000}"/>
    <cellStyle name="n_1- Conso Home_PFA_Parcs_0600706_France KPIs_1" xfId="11985" xr:uid="{00000000-0005-0000-0000-000080230000}"/>
    <cellStyle name="n_1- Conso Home_PFA_Parcs_0600706_Group" xfId="28143" xr:uid="{00000000-0005-0000-0000-000081230000}"/>
    <cellStyle name="n_1- Conso Home_PFA_Parcs_0600706_Group - financial KPIs" xfId="21786" xr:uid="{00000000-0005-0000-0000-000082230000}"/>
    <cellStyle name="n_1- Conso Home_PFA_Parcs_0600706_Group - operational KPIs" xfId="10231" xr:uid="{00000000-0005-0000-0000-000083230000}"/>
    <cellStyle name="n_1- Conso Home_PFA_Parcs_0600706_Group - operational KPIs 2" xfId="17930" xr:uid="{00000000-0005-0000-0000-000084230000}"/>
    <cellStyle name="n_1- Conso Home_PFA_Parcs_0600706_Group - operational KPIs_1" xfId="20047" xr:uid="{00000000-0005-0000-0000-000085230000}"/>
    <cellStyle name="n_1- Conso Home_PFA_Parcs_0600706_Orange - Market France KPIs" xfId="55547" xr:uid="{00000000-0005-0000-0000-000086230000}"/>
    <cellStyle name="n_1- Conso Home_PFA_Parcs_0600706_Poland KPIs" xfId="28142" xr:uid="{00000000-0005-0000-0000-000087230000}"/>
    <cellStyle name="n_1- Conso Home_PFA_Parcs_0600706_ROW" xfId="28144" xr:uid="{00000000-0005-0000-0000-000088230000}"/>
    <cellStyle name="n_1- Conso Home_PFA_Parcs_0600706_ROW_1" xfId="28145" xr:uid="{00000000-0005-0000-0000-000089230000}"/>
    <cellStyle name="n_1- Conso Home_PFA_Parcs_0600706_ROW_1_Group" xfId="28146" xr:uid="{00000000-0005-0000-0000-00008A230000}"/>
    <cellStyle name="n_1- Conso Home_PFA_Parcs_0600706_ROW_1_Group_1" xfId="28147" xr:uid="{00000000-0005-0000-0000-00008B230000}"/>
    <cellStyle name="n_1- Conso Home_PFA_Parcs_0600706_ROW_1_Group_Group" xfId="28148" xr:uid="{00000000-0005-0000-0000-00008C230000}"/>
    <cellStyle name="n_1- Conso Home_PFA_Parcs_0600706_ROW_1_ROW ARPU" xfId="28149" xr:uid="{00000000-0005-0000-0000-00008D230000}"/>
    <cellStyle name="n_1- Conso Home_PFA_Parcs_0600706_ROW_1_ROW ARPU_Group" xfId="28150" xr:uid="{00000000-0005-0000-0000-00008E230000}"/>
    <cellStyle name="n_1- Conso Home_PFA_Parcs_0600706_ROW_Group" xfId="28151" xr:uid="{00000000-0005-0000-0000-00008F230000}"/>
    <cellStyle name="n_1- Conso Home_PFA_Parcs_0600706_ROW_Group_1" xfId="28152" xr:uid="{00000000-0005-0000-0000-000090230000}"/>
    <cellStyle name="n_1- Conso Home_PFA_Parcs_0600706_ROW_Group_Group" xfId="28153" xr:uid="{00000000-0005-0000-0000-000091230000}"/>
    <cellStyle name="n_1- Conso Home_PFA_Parcs_0600706_ROW_ROW ARPU" xfId="28154" xr:uid="{00000000-0005-0000-0000-000092230000}"/>
    <cellStyle name="n_1- Conso Home_PFA_Parcs_0600706_ROW_ROW ARPU_Group" xfId="28155" xr:uid="{00000000-0005-0000-0000-000093230000}"/>
    <cellStyle name="n_1- Conso Home_PFA_Parcs_0600706_Spain ARPU + AUPU" xfId="28156" xr:uid="{00000000-0005-0000-0000-000094230000}"/>
    <cellStyle name="n_1- Conso Home_PFA_Parcs_0600706_Spain ARPU + AUPU_Group" xfId="28157" xr:uid="{00000000-0005-0000-0000-000095230000}"/>
    <cellStyle name="n_1- Conso Home_PFA_Parcs_0600706_Spain ARPU + AUPU_Group_1" xfId="28158" xr:uid="{00000000-0005-0000-0000-000096230000}"/>
    <cellStyle name="n_1- Conso Home_PFA_Parcs_0600706_Spain ARPU + AUPU_Group_Group" xfId="28159" xr:uid="{00000000-0005-0000-0000-000097230000}"/>
    <cellStyle name="n_1- Conso Home_PFA_Parcs_0600706_Spain ARPU + AUPU_ROW ARPU" xfId="28160" xr:uid="{00000000-0005-0000-0000-000098230000}"/>
    <cellStyle name="n_1- Conso Home_PFA_Parcs_0600706_Spain ARPU + AUPU_ROW ARPU_Group" xfId="28161" xr:uid="{00000000-0005-0000-0000-000099230000}"/>
    <cellStyle name="n_1- Conso Home_PFA_Parcs_0600706_Spain KPIs" xfId="6566" xr:uid="{00000000-0005-0000-0000-00009A230000}"/>
    <cellStyle name="n_1- Conso Home_PFA_Parcs_0600706_Spain KPIs 2" xfId="15932" xr:uid="{00000000-0005-0000-0000-00009B230000}"/>
    <cellStyle name="n_1- Conso Home_PFA_Parcs_0600706_Spain KPIs_1" xfId="51380" xr:uid="{00000000-0005-0000-0000-00009C230000}"/>
    <cellStyle name="n_1- Conso Home_PFA_Parcs_0600706_Telecoms - Operational KPIs" xfId="49683" xr:uid="{00000000-0005-0000-0000-00009D230000}"/>
    <cellStyle name="n_1- Conso Home_Poland KPIs" xfId="8275" xr:uid="{00000000-0005-0000-0000-00009E230000}"/>
    <cellStyle name="n_1- Conso Home_Poland KPIs_1" xfId="27956" xr:uid="{00000000-0005-0000-0000-00009F230000}"/>
    <cellStyle name="n_1- Conso Home_Reporting Valeur_Mobile_2010_10" xfId="28162" xr:uid="{00000000-0005-0000-0000-0000A0230000}"/>
    <cellStyle name="n_1- Conso Home_Reporting Valeur_Mobile_2010_10_Group" xfId="28163" xr:uid="{00000000-0005-0000-0000-0000A1230000}"/>
    <cellStyle name="n_1- Conso Home_Reporting Valeur_Mobile_2010_10_Group_1" xfId="28164" xr:uid="{00000000-0005-0000-0000-0000A2230000}"/>
    <cellStyle name="n_1- Conso Home_Reporting Valeur_Mobile_2010_10_Group_Group" xfId="28165" xr:uid="{00000000-0005-0000-0000-0000A3230000}"/>
    <cellStyle name="n_1- Conso Home_Reporting Valeur_Mobile_2010_10_ROW" xfId="28166" xr:uid="{00000000-0005-0000-0000-0000A4230000}"/>
    <cellStyle name="n_1- Conso Home_Reporting Valeur_Mobile_2010_10_ROW ARPU" xfId="28167" xr:uid="{00000000-0005-0000-0000-0000A5230000}"/>
    <cellStyle name="n_1- Conso Home_Reporting Valeur_Mobile_2010_10_ROW ARPU_Group" xfId="28168" xr:uid="{00000000-0005-0000-0000-0000A6230000}"/>
    <cellStyle name="n_1- Conso Home_Reporting Valeur_Mobile_2010_10_ROW_Group" xfId="28169" xr:uid="{00000000-0005-0000-0000-0000A7230000}"/>
    <cellStyle name="n_1- Conso Home_ROW" xfId="28170" xr:uid="{00000000-0005-0000-0000-0000A8230000}"/>
    <cellStyle name="n_1- Conso Home_RoW KPIs" xfId="8987" xr:uid="{00000000-0005-0000-0000-0000A9230000}"/>
    <cellStyle name="n_1- Conso Home_ROW_1" xfId="28171" xr:uid="{00000000-0005-0000-0000-0000AA230000}"/>
    <cellStyle name="n_1- Conso Home_ROW_1_Group" xfId="28172" xr:uid="{00000000-0005-0000-0000-0000AB230000}"/>
    <cellStyle name="n_1- Conso Home_ROW_1_Group_1" xfId="28173" xr:uid="{00000000-0005-0000-0000-0000AC230000}"/>
    <cellStyle name="n_1- Conso Home_ROW_1_Group_Group" xfId="28174" xr:uid="{00000000-0005-0000-0000-0000AD230000}"/>
    <cellStyle name="n_1- Conso Home_ROW_1_ROW ARPU" xfId="28175" xr:uid="{00000000-0005-0000-0000-0000AE230000}"/>
    <cellStyle name="n_1- Conso Home_ROW_1_ROW ARPU_Group" xfId="28176" xr:uid="{00000000-0005-0000-0000-0000AF230000}"/>
    <cellStyle name="n_1- Conso Home_ROW_Group" xfId="28177" xr:uid="{00000000-0005-0000-0000-0000B0230000}"/>
    <cellStyle name="n_1- Conso Home_ROW_Group_1" xfId="28178" xr:uid="{00000000-0005-0000-0000-0000B1230000}"/>
    <cellStyle name="n_1- Conso Home_ROW_Group_Group" xfId="28179" xr:uid="{00000000-0005-0000-0000-0000B2230000}"/>
    <cellStyle name="n_1- Conso Home_ROW_ROW ARPU" xfId="28180" xr:uid="{00000000-0005-0000-0000-0000B3230000}"/>
    <cellStyle name="n_1- Conso Home_ROW_ROW ARPU_Group" xfId="28181" xr:uid="{00000000-0005-0000-0000-0000B4230000}"/>
    <cellStyle name="n_1- Conso Home_Spain ARPU + AUPU" xfId="28182" xr:uid="{00000000-0005-0000-0000-0000B5230000}"/>
    <cellStyle name="n_1- Conso Home_Spain ARPU + AUPU_Group" xfId="28183" xr:uid="{00000000-0005-0000-0000-0000B6230000}"/>
    <cellStyle name="n_1- Conso Home_Spain ARPU + AUPU_Group_1" xfId="28184" xr:uid="{00000000-0005-0000-0000-0000B7230000}"/>
    <cellStyle name="n_1- Conso Home_Spain ARPU + AUPU_Group_Group" xfId="28185" xr:uid="{00000000-0005-0000-0000-0000B8230000}"/>
    <cellStyle name="n_1- Conso Home_Spain ARPU + AUPU_ROW ARPU" xfId="28186" xr:uid="{00000000-0005-0000-0000-0000B9230000}"/>
    <cellStyle name="n_1- Conso Home_Spain ARPU + AUPU_ROW ARPU_Group" xfId="28187" xr:uid="{00000000-0005-0000-0000-0000BA230000}"/>
    <cellStyle name="n_1- Conso Home_Spain KPIs" xfId="6556" xr:uid="{00000000-0005-0000-0000-0000BB230000}"/>
    <cellStyle name="n_1- Conso Home_Spain KPIs 2" xfId="15922" xr:uid="{00000000-0005-0000-0000-0000BC230000}"/>
    <cellStyle name="n_1- Conso Home_Spain KPIs_1" xfId="51370" xr:uid="{00000000-0005-0000-0000-0000BD230000}"/>
    <cellStyle name="n_1- Conso Home_Telecoms - Operational KPIs" xfId="49673" xr:uid="{00000000-0005-0000-0000-0000BE230000}"/>
    <cellStyle name="n_1- Conso Home_UAG_report_CA 06-09 (06-09-28)" xfId="1886" xr:uid="{00000000-0005-0000-0000-0000BF230000}"/>
    <cellStyle name="n_1- Conso Home_UAG_report_CA 06-09 (06-09-28)_A&amp;ME KPIs" xfId="53158" xr:uid="{00000000-0005-0000-0000-0000C0230000}"/>
    <cellStyle name="n_1- Conso Home_UAG_report_CA 06-09 (06-09-28)_Enterprise" xfId="9560" xr:uid="{00000000-0005-0000-0000-0000C1230000}"/>
    <cellStyle name="n_1- Conso Home_UAG_report_CA 06-09 (06-09-28)_France financials" xfId="23531" xr:uid="{00000000-0005-0000-0000-0000C2230000}"/>
    <cellStyle name="n_1- Conso Home_UAG_report_CA 06-09 (06-09-28)_France financials_1" xfId="25150" xr:uid="{00000000-0005-0000-0000-0000C3230000}"/>
    <cellStyle name="n_1- Conso Home_UAG_report_CA 06-09 (06-09-28)_France KPIs" xfId="4745" xr:uid="{00000000-0005-0000-0000-0000C4230000}"/>
    <cellStyle name="n_1- Conso Home_UAG_report_CA 06-09 (06-09-28)_France KPIs 2" xfId="14161" xr:uid="{00000000-0005-0000-0000-0000C5230000}"/>
    <cellStyle name="n_1- Conso Home_UAG_report_CA 06-09 (06-09-28)_France KPIs_1" xfId="11986" xr:uid="{00000000-0005-0000-0000-0000C6230000}"/>
    <cellStyle name="n_1- Conso Home_UAG_report_CA 06-09 (06-09-28)_GetCA Groupe Seg 2012-Q4 Soc" xfId="55549" xr:uid="{00000000-0005-0000-0000-0000C7230000}"/>
    <cellStyle name="n_1- Conso Home_UAG_report_CA 06-09 (06-09-28)_Group" xfId="28189" xr:uid="{00000000-0005-0000-0000-0000C8230000}"/>
    <cellStyle name="n_1- Conso Home_UAG_report_CA 06-09 (06-09-28)_Group - financial KPIs" xfId="21787" xr:uid="{00000000-0005-0000-0000-0000C9230000}"/>
    <cellStyle name="n_1- Conso Home_UAG_report_CA 06-09 (06-09-28)_Group - operational KPIs" xfId="3029" xr:uid="{00000000-0005-0000-0000-0000CA230000}"/>
    <cellStyle name="n_1- Conso Home_UAG_report_CA 06-09 (06-09-28)_Group - operational KPIs_1" xfId="10232" xr:uid="{00000000-0005-0000-0000-0000CB230000}"/>
    <cellStyle name="n_1- Conso Home_UAG_report_CA 06-09 (06-09-28)_Group - operational KPIs_1 2" xfId="17931" xr:uid="{00000000-0005-0000-0000-0000CC230000}"/>
    <cellStyle name="n_1- Conso Home_UAG_report_CA 06-09 (06-09-28)_Group - operational KPIs_2" xfId="20048" xr:uid="{00000000-0005-0000-0000-0000CD230000}"/>
    <cellStyle name="n_1- Conso Home_UAG_report_CA 06-09 (06-09-28)_IC&amp;SS" xfId="19616" xr:uid="{00000000-0005-0000-0000-0000CE230000}"/>
    <cellStyle name="n_1- Conso Home_UAG_report_CA 06-09 (06-09-28)_Orange - Market France KPIs" xfId="55548" xr:uid="{00000000-0005-0000-0000-0000CF230000}"/>
    <cellStyle name="n_1- Conso Home_UAG_report_CA 06-09 (06-09-28)_Poland KPIs" xfId="8280" xr:uid="{00000000-0005-0000-0000-0000D0230000}"/>
    <cellStyle name="n_1- Conso Home_UAG_report_CA 06-09 (06-09-28)_Poland KPIs_1" xfId="28188" xr:uid="{00000000-0005-0000-0000-0000D1230000}"/>
    <cellStyle name="n_1- Conso Home_UAG_report_CA 06-09 (06-09-28)_ROW" xfId="28190" xr:uid="{00000000-0005-0000-0000-0000D2230000}"/>
    <cellStyle name="n_1- Conso Home_UAG_report_CA 06-09 (06-09-28)_RoW KPIs" xfId="8992" xr:uid="{00000000-0005-0000-0000-0000D3230000}"/>
    <cellStyle name="n_1- Conso Home_UAG_report_CA 06-09 (06-09-28)_ROW_1" xfId="28191" xr:uid="{00000000-0005-0000-0000-0000D4230000}"/>
    <cellStyle name="n_1- Conso Home_UAG_report_CA 06-09 (06-09-28)_ROW_1_Group" xfId="28192" xr:uid="{00000000-0005-0000-0000-0000D5230000}"/>
    <cellStyle name="n_1- Conso Home_UAG_report_CA 06-09 (06-09-28)_ROW_1_Group_1" xfId="28193" xr:uid="{00000000-0005-0000-0000-0000D6230000}"/>
    <cellStyle name="n_1- Conso Home_UAG_report_CA 06-09 (06-09-28)_ROW_1_Group_Group" xfId="28194" xr:uid="{00000000-0005-0000-0000-0000D7230000}"/>
    <cellStyle name="n_1- Conso Home_UAG_report_CA 06-09 (06-09-28)_ROW_1_ROW ARPU" xfId="28195" xr:uid="{00000000-0005-0000-0000-0000D8230000}"/>
    <cellStyle name="n_1- Conso Home_UAG_report_CA 06-09 (06-09-28)_ROW_1_ROW ARPU_Group" xfId="28196" xr:uid="{00000000-0005-0000-0000-0000D9230000}"/>
    <cellStyle name="n_1- Conso Home_UAG_report_CA 06-09 (06-09-28)_ROW_Group" xfId="28197" xr:uid="{00000000-0005-0000-0000-0000DA230000}"/>
    <cellStyle name="n_1- Conso Home_UAG_report_CA 06-09 (06-09-28)_ROW_Group_1" xfId="28198" xr:uid="{00000000-0005-0000-0000-0000DB230000}"/>
    <cellStyle name="n_1- Conso Home_UAG_report_CA 06-09 (06-09-28)_ROW_Group_Group" xfId="28199" xr:uid="{00000000-0005-0000-0000-0000DC230000}"/>
    <cellStyle name="n_1- Conso Home_UAG_report_CA 06-09 (06-09-28)_ROW_ROW ARPU" xfId="28200" xr:uid="{00000000-0005-0000-0000-0000DD230000}"/>
    <cellStyle name="n_1- Conso Home_UAG_report_CA 06-09 (06-09-28)_ROW_ROW ARPU_Group" xfId="28201" xr:uid="{00000000-0005-0000-0000-0000DE230000}"/>
    <cellStyle name="n_1- Conso Home_UAG_report_CA 06-09 (06-09-28)_Spain ARPU + AUPU" xfId="28202" xr:uid="{00000000-0005-0000-0000-0000DF230000}"/>
    <cellStyle name="n_1- Conso Home_UAG_report_CA 06-09 (06-09-28)_Spain ARPU + AUPU_Group" xfId="28203" xr:uid="{00000000-0005-0000-0000-0000E0230000}"/>
    <cellStyle name="n_1- Conso Home_UAG_report_CA 06-09 (06-09-28)_Spain ARPU + AUPU_Group_1" xfId="28204" xr:uid="{00000000-0005-0000-0000-0000E1230000}"/>
    <cellStyle name="n_1- Conso Home_UAG_report_CA 06-09 (06-09-28)_Spain ARPU + AUPU_Group_Group" xfId="28205" xr:uid="{00000000-0005-0000-0000-0000E2230000}"/>
    <cellStyle name="n_1- Conso Home_UAG_report_CA 06-09 (06-09-28)_Spain ARPU + AUPU_ROW ARPU" xfId="28206" xr:uid="{00000000-0005-0000-0000-0000E3230000}"/>
    <cellStyle name="n_1- Conso Home_UAG_report_CA 06-09 (06-09-28)_Spain ARPU + AUPU_ROW ARPU_Group" xfId="28207" xr:uid="{00000000-0005-0000-0000-0000E4230000}"/>
    <cellStyle name="n_1- Conso Home_UAG_report_CA 06-09 (06-09-28)_Spain KPIs" xfId="6567" xr:uid="{00000000-0005-0000-0000-0000E5230000}"/>
    <cellStyle name="n_1- Conso Home_UAG_report_CA 06-09 (06-09-28)_Spain KPIs 2" xfId="15933" xr:uid="{00000000-0005-0000-0000-0000E6230000}"/>
    <cellStyle name="n_1- Conso Home_UAG_report_CA 06-09 (06-09-28)_Spain KPIs_1" xfId="51381" xr:uid="{00000000-0005-0000-0000-0000E7230000}"/>
    <cellStyle name="n_1- Conso Home_UAG_report_CA 06-09 (06-09-28)_Telecoms - Operational KPIs" xfId="49684" xr:uid="{00000000-0005-0000-0000-0000E8230000}"/>
    <cellStyle name="n_1- Conso Home_UAG_report_CA 06-10 (06-11-06)" xfId="1887" xr:uid="{00000000-0005-0000-0000-0000E9230000}"/>
    <cellStyle name="n_1- Conso Home_UAG_report_CA 06-10 (06-11-06)_A&amp;ME KPIs" xfId="53159" xr:uid="{00000000-0005-0000-0000-0000EA230000}"/>
    <cellStyle name="n_1- Conso Home_UAG_report_CA 06-10 (06-11-06)_Enterprise" xfId="9561" xr:uid="{00000000-0005-0000-0000-0000EB230000}"/>
    <cellStyle name="n_1- Conso Home_UAG_report_CA 06-10 (06-11-06)_France financials" xfId="23532" xr:uid="{00000000-0005-0000-0000-0000EC230000}"/>
    <cellStyle name="n_1- Conso Home_UAG_report_CA 06-10 (06-11-06)_France financials_1" xfId="25151" xr:uid="{00000000-0005-0000-0000-0000ED230000}"/>
    <cellStyle name="n_1- Conso Home_UAG_report_CA 06-10 (06-11-06)_France KPIs" xfId="4746" xr:uid="{00000000-0005-0000-0000-0000EE230000}"/>
    <cellStyle name="n_1- Conso Home_UAG_report_CA 06-10 (06-11-06)_France KPIs 2" xfId="14162" xr:uid="{00000000-0005-0000-0000-0000EF230000}"/>
    <cellStyle name="n_1- Conso Home_UAG_report_CA 06-10 (06-11-06)_France KPIs_1" xfId="11987" xr:uid="{00000000-0005-0000-0000-0000F0230000}"/>
    <cellStyle name="n_1- Conso Home_UAG_report_CA 06-10 (06-11-06)_GetCA Groupe Seg 2012-Q4 Soc" xfId="55551" xr:uid="{00000000-0005-0000-0000-0000F1230000}"/>
    <cellStyle name="n_1- Conso Home_UAG_report_CA 06-10 (06-11-06)_Group" xfId="28209" xr:uid="{00000000-0005-0000-0000-0000F2230000}"/>
    <cellStyle name="n_1- Conso Home_UAG_report_CA 06-10 (06-11-06)_Group - financial KPIs" xfId="21788" xr:uid="{00000000-0005-0000-0000-0000F3230000}"/>
    <cellStyle name="n_1- Conso Home_UAG_report_CA 06-10 (06-11-06)_Group - operational KPIs" xfId="3030" xr:uid="{00000000-0005-0000-0000-0000F4230000}"/>
    <cellStyle name="n_1- Conso Home_UAG_report_CA 06-10 (06-11-06)_Group - operational KPIs_1" xfId="10233" xr:uid="{00000000-0005-0000-0000-0000F5230000}"/>
    <cellStyle name="n_1- Conso Home_UAG_report_CA 06-10 (06-11-06)_Group - operational KPIs_1 2" xfId="17932" xr:uid="{00000000-0005-0000-0000-0000F6230000}"/>
    <cellStyle name="n_1- Conso Home_UAG_report_CA 06-10 (06-11-06)_Group - operational KPIs_2" xfId="20049" xr:uid="{00000000-0005-0000-0000-0000F7230000}"/>
    <cellStyle name="n_1- Conso Home_UAG_report_CA 06-10 (06-11-06)_IC&amp;SS" xfId="19816" xr:uid="{00000000-0005-0000-0000-0000F8230000}"/>
    <cellStyle name="n_1- Conso Home_UAG_report_CA 06-10 (06-11-06)_Orange - Market France KPIs" xfId="55550" xr:uid="{00000000-0005-0000-0000-0000F9230000}"/>
    <cellStyle name="n_1- Conso Home_UAG_report_CA 06-10 (06-11-06)_Poland KPIs" xfId="8281" xr:uid="{00000000-0005-0000-0000-0000FA230000}"/>
    <cellStyle name="n_1- Conso Home_UAG_report_CA 06-10 (06-11-06)_Poland KPIs_1" xfId="28208" xr:uid="{00000000-0005-0000-0000-0000FB230000}"/>
    <cellStyle name="n_1- Conso Home_UAG_report_CA 06-10 (06-11-06)_ROW" xfId="28210" xr:uid="{00000000-0005-0000-0000-0000FC230000}"/>
    <cellStyle name="n_1- Conso Home_UAG_report_CA 06-10 (06-11-06)_RoW KPIs" xfId="8993" xr:uid="{00000000-0005-0000-0000-0000FD230000}"/>
    <cellStyle name="n_1- Conso Home_UAG_report_CA 06-10 (06-11-06)_ROW_1" xfId="28211" xr:uid="{00000000-0005-0000-0000-0000FE230000}"/>
    <cellStyle name="n_1- Conso Home_UAG_report_CA 06-10 (06-11-06)_ROW_1_Group" xfId="28212" xr:uid="{00000000-0005-0000-0000-0000FF230000}"/>
    <cellStyle name="n_1- Conso Home_UAG_report_CA 06-10 (06-11-06)_ROW_1_Group_1" xfId="28213" xr:uid="{00000000-0005-0000-0000-000000240000}"/>
    <cellStyle name="n_1- Conso Home_UAG_report_CA 06-10 (06-11-06)_ROW_1_Group_Group" xfId="28214" xr:uid="{00000000-0005-0000-0000-000001240000}"/>
    <cellStyle name="n_1- Conso Home_UAG_report_CA 06-10 (06-11-06)_ROW_1_ROW ARPU" xfId="28215" xr:uid="{00000000-0005-0000-0000-000002240000}"/>
    <cellStyle name="n_1- Conso Home_UAG_report_CA 06-10 (06-11-06)_ROW_1_ROW ARPU_Group" xfId="28216" xr:uid="{00000000-0005-0000-0000-000003240000}"/>
    <cellStyle name="n_1- Conso Home_UAG_report_CA 06-10 (06-11-06)_ROW_Group" xfId="28217" xr:uid="{00000000-0005-0000-0000-000004240000}"/>
    <cellStyle name="n_1- Conso Home_UAG_report_CA 06-10 (06-11-06)_ROW_Group_1" xfId="28218" xr:uid="{00000000-0005-0000-0000-000005240000}"/>
    <cellStyle name="n_1- Conso Home_UAG_report_CA 06-10 (06-11-06)_ROW_Group_Group" xfId="28219" xr:uid="{00000000-0005-0000-0000-000006240000}"/>
    <cellStyle name="n_1- Conso Home_UAG_report_CA 06-10 (06-11-06)_ROW_ROW ARPU" xfId="28220" xr:uid="{00000000-0005-0000-0000-000007240000}"/>
    <cellStyle name="n_1- Conso Home_UAG_report_CA 06-10 (06-11-06)_ROW_ROW ARPU_Group" xfId="28221" xr:uid="{00000000-0005-0000-0000-000008240000}"/>
    <cellStyle name="n_1- Conso Home_UAG_report_CA 06-10 (06-11-06)_Spain ARPU + AUPU" xfId="28222" xr:uid="{00000000-0005-0000-0000-000009240000}"/>
    <cellStyle name="n_1- Conso Home_UAG_report_CA 06-10 (06-11-06)_Spain ARPU + AUPU_Group" xfId="28223" xr:uid="{00000000-0005-0000-0000-00000A240000}"/>
    <cellStyle name="n_1- Conso Home_UAG_report_CA 06-10 (06-11-06)_Spain ARPU + AUPU_Group_1" xfId="28224" xr:uid="{00000000-0005-0000-0000-00000B240000}"/>
    <cellStyle name="n_1- Conso Home_UAG_report_CA 06-10 (06-11-06)_Spain ARPU + AUPU_Group_Group" xfId="28225" xr:uid="{00000000-0005-0000-0000-00000C240000}"/>
    <cellStyle name="n_1- Conso Home_UAG_report_CA 06-10 (06-11-06)_Spain ARPU + AUPU_ROW ARPU" xfId="28226" xr:uid="{00000000-0005-0000-0000-00000D240000}"/>
    <cellStyle name="n_1- Conso Home_UAG_report_CA 06-10 (06-11-06)_Spain ARPU + AUPU_ROW ARPU_Group" xfId="28227" xr:uid="{00000000-0005-0000-0000-00000E240000}"/>
    <cellStyle name="n_1- Conso Home_UAG_report_CA 06-10 (06-11-06)_Spain KPIs" xfId="6568" xr:uid="{00000000-0005-0000-0000-00000F240000}"/>
    <cellStyle name="n_1- Conso Home_UAG_report_CA 06-10 (06-11-06)_Spain KPIs 2" xfId="15934" xr:uid="{00000000-0005-0000-0000-000010240000}"/>
    <cellStyle name="n_1- Conso Home_UAG_report_CA 06-10 (06-11-06)_Spain KPIs_1" xfId="51382" xr:uid="{00000000-0005-0000-0000-000011240000}"/>
    <cellStyle name="n_1- Conso Home_UAG_report_CA 06-10 (06-11-06)_Telecoms - Operational KPIs" xfId="49685" xr:uid="{00000000-0005-0000-0000-000012240000}"/>
    <cellStyle name="n_1- Conso Home_V&amp;M trajectoires V1 (06-08-11)" xfId="1888" xr:uid="{00000000-0005-0000-0000-000013240000}"/>
    <cellStyle name="n_1- Conso Home_V&amp;M trajectoires V1 (06-08-11)_A&amp;ME KPIs" xfId="53160" xr:uid="{00000000-0005-0000-0000-000014240000}"/>
    <cellStyle name="n_1- Conso Home_V&amp;M trajectoires V1 (06-08-11)_Enterprise" xfId="9562" xr:uid="{00000000-0005-0000-0000-000015240000}"/>
    <cellStyle name="n_1- Conso Home_V&amp;M trajectoires V1 (06-08-11)_France financials" xfId="23533" xr:uid="{00000000-0005-0000-0000-000016240000}"/>
    <cellStyle name="n_1- Conso Home_V&amp;M trajectoires V1 (06-08-11)_France financials_1" xfId="25152" xr:uid="{00000000-0005-0000-0000-000017240000}"/>
    <cellStyle name="n_1- Conso Home_V&amp;M trajectoires V1 (06-08-11)_France KPIs" xfId="4747" xr:uid="{00000000-0005-0000-0000-000018240000}"/>
    <cellStyle name="n_1- Conso Home_V&amp;M trajectoires V1 (06-08-11)_France KPIs 2" xfId="14163" xr:uid="{00000000-0005-0000-0000-000019240000}"/>
    <cellStyle name="n_1- Conso Home_V&amp;M trajectoires V1 (06-08-11)_France KPIs_1" xfId="11988" xr:uid="{00000000-0005-0000-0000-00001A240000}"/>
    <cellStyle name="n_1- Conso Home_V&amp;M trajectoires V1 (06-08-11)_GetCA Groupe Seg 2012-Q4 Soc" xfId="55553" xr:uid="{00000000-0005-0000-0000-00001B240000}"/>
    <cellStyle name="n_1- Conso Home_V&amp;M trajectoires V1 (06-08-11)_Group" xfId="28229" xr:uid="{00000000-0005-0000-0000-00001C240000}"/>
    <cellStyle name="n_1- Conso Home_V&amp;M trajectoires V1 (06-08-11)_Group - financial KPIs" xfId="21789" xr:uid="{00000000-0005-0000-0000-00001D240000}"/>
    <cellStyle name="n_1- Conso Home_V&amp;M trajectoires V1 (06-08-11)_Group - operational KPIs" xfId="3031" xr:uid="{00000000-0005-0000-0000-00001E240000}"/>
    <cellStyle name="n_1- Conso Home_V&amp;M trajectoires V1 (06-08-11)_Group - operational KPIs_1" xfId="10234" xr:uid="{00000000-0005-0000-0000-00001F240000}"/>
    <cellStyle name="n_1- Conso Home_V&amp;M trajectoires V1 (06-08-11)_Group - operational KPIs_1 2" xfId="17933" xr:uid="{00000000-0005-0000-0000-000020240000}"/>
    <cellStyle name="n_1- Conso Home_V&amp;M trajectoires V1 (06-08-11)_Group - operational KPIs_2" xfId="20050" xr:uid="{00000000-0005-0000-0000-000021240000}"/>
    <cellStyle name="n_1- Conso Home_V&amp;M trajectoires V1 (06-08-11)_IC&amp;SS" xfId="13547" xr:uid="{00000000-0005-0000-0000-000022240000}"/>
    <cellStyle name="n_1- Conso Home_V&amp;M trajectoires V1 (06-08-11)_Orange - Market France KPIs" xfId="55552" xr:uid="{00000000-0005-0000-0000-000023240000}"/>
    <cellStyle name="n_1- Conso Home_V&amp;M trajectoires V1 (06-08-11)_Poland KPIs" xfId="8282" xr:uid="{00000000-0005-0000-0000-000024240000}"/>
    <cellStyle name="n_1- Conso Home_V&amp;M trajectoires V1 (06-08-11)_Poland KPIs_1" xfId="28228" xr:uid="{00000000-0005-0000-0000-000025240000}"/>
    <cellStyle name="n_1- Conso Home_V&amp;M trajectoires V1 (06-08-11)_ROW" xfId="28230" xr:uid="{00000000-0005-0000-0000-000026240000}"/>
    <cellStyle name="n_1- Conso Home_V&amp;M trajectoires V1 (06-08-11)_RoW KPIs" xfId="8994" xr:uid="{00000000-0005-0000-0000-000027240000}"/>
    <cellStyle name="n_1- Conso Home_V&amp;M trajectoires V1 (06-08-11)_ROW_1" xfId="28231" xr:uid="{00000000-0005-0000-0000-000028240000}"/>
    <cellStyle name="n_1- Conso Home_V&amp;M trajectoires V1 (06-08-11)_ROW_1_Group" xfId="28232" xr:uid="{00000000-0005-0000-0000-000029240000}"/>
    <cellStyle name="n_1- Conso Home_V&amp;M trajectoires V1 (06-08-11)_ROW_1_Group_1" xfId="28233" xr:uid="{00000000-0005-0000-0000-00002A240000}"/>
    <cellStyle name="n_1- Conso Home_V&amp;M trajectoires V1 (06-08-11)_ROW_1_Group_Group" xfId="28234" xr:uid="{00000000-0005-0000-0000-00002B240000}"/>
    <cellStyle name="n_1- Conso Home_V&amp;M trajectoires V1 (06-08-11)_ROW_1_ROW ARPU" xfId="28235" xr:uid="{00000000-0005-0000-0000-00002C240000}"/>
    <cellStyle name="n_1- Conso Home_V&amp;M trajectoires V1 (06-08-11)_ROW_1_ROW ARPU_Group" xfId="28236" xr:uid="{00000000-0005-0000-0000-00002D240000}"/>
    <cellStyle name="n_1- Conso Home_V&amp;M trajectoires V1 (06-08-11)_ROW_Group" xfId="28237" xr:uid="{00000000-0005-0000-0000-00002E240000}"/>
    <cellStyle name="n_1- Conso Home_V&amp;M trajectoires V1 (06-08-11)_ROW_Group_1" xfId="28238" xr:uid="{00000000-0005-0000-0000-00002F240000}"/>
    <cellStyle name="n_1- Conso Home_V&amp;M trajectoires V1 (06-08-11)_ROW_Group_Group" xfId="28239" xr:uid="{00000000-0005-0000-0000-000030240000}"/>
    <cellStyle name="n_1- Conso Home_V&amp;M trajectoires V1 (06-08-11)_ROW_ROW ARPU" xfId="28240" xr:uid="{00000000-0005-0000-0000-000031240000}"/>
    <cellStyle name="n_1- Conso Home_V&amp;M trajectoires V1 (06-08-11)_ROW_ROW ARPU_Group" xfId="28241" xr:uid="{00000000-0005-0000-0000-000032240000}"/>
    <cellStyle name="n_1- Conso Home_V&amp;M trajectoires V1 (06-08-11)_Spain ARPU + AUPU" xfId="28242" xr:uid="{00000000-0005-0000-0000-000033240000}"/>
    <cellStyle name="n_1- Conso Home_V&amp;M trajectoires V1 (06-08-11)_Spain ARPU + AUPU_Group" xfId="28243" xr:uid="{00000000-0005-0000-0000-000034240000}"/>
    <cellStyle name="n_1- Conso Home_V&amp;M trajectoires V1 (06-08-11)_Spain ARPU + AUPU_Group_1" xfId="28244" xr:uid="{00000000-0005-0000-0000-000035240000}"/>
    <cellStyle name="n_1- Conso Home_V&amp;M trajectoires V1 (06-08-11)_Spain ARPU + AUPU_Group_Group" xfId="28245" xr:uid="{00000000-0005-0000-0000-000036240000}"/>
    <cellStyle name="n_1- Conso Home_V&amp;M trajectoires V1 (06-08-11)_Spain ARPU + AUPU_ROW ARPU" xfId="28246" xr:uid="{00000000-0005-0000-0000-000037240000}"/>
    <cellStyle name="n_1- Conso Home_V&amp;M trajectoires V1 (06-08-11)_Spain ARPU + AUPU_ROW ARPU_Group" xfId="28247" xr:uid="{00000000-0005-0000-0000-000038240000}"/>
    <cellStyle name="n_1- Conso Home_V&amp;M trajectoires V1 (06-08-11)_Spain KPIs" xfId="6569" xr:uid="{00000000-0005-0000-0000-000039240000}"/>
    <cellStyle name="n_1- Conso Home_V&amp;M trajectoires V1 (06-08-11)_Spain KPIs 2" xfId="15935" xr:uid="{00000000-0005-0000-0000-00003A240000}"/>
    <cellStyle name="n_1- Conso Home_V&amp;M trajectoires V1 (06-08-11)_Spain KPIs_1" xfId="51383" xr:uid="{00000000-0005-0000-0000-00003B240000}"/>
    <cellStyle name="n_1- Conso Home_V&amp;M trajectoires V1 (06-08-11)_Telecoms - Operational KPIs" xfId="49686" xr:uid="{00000000-0005-0000-0000-00003C240000}"/>
    <cellStyle name="n_1- Home Fin Synthesis" xfId="1889" xr:uid="{00000000-0005-0000-0000-00003D240000}"/>
    <cellStyle name="n_1- Home Fin Synthesis_A&amp;ME KPIs" xfId="53161" xr:uid="{00000000-0005-0000-0000-00003E240000}"/>
    <cellStyle name="n_1- Home Fin Synthesis_France financials" xfId="23534" xr:uid="{00000000-0005-0000-0000-00003F240000}"/>
    <cellStyle name="n_1- Home Fin Synthesis_France KPIs" xfId="4748" xr:uid="{00000000-0005-0000-0000-000040240000}"/>
    <cellStyle name="n_1- Home Fin Synthesis_France KPIs 2" xfId="14164" xr:uid="{00000000-0005-0000-0000-000041240000}"/>
    <cellStyle name="n_1- Home Fin Synthesis_France KPIs_1" xfId="11989" xr:uid="{00000000-0005-0000-0000-000042240000}"/>
    <cellStyle name="n_1- Home Fin Synthesis_Group" xfId="28249" xr:uid="{00000000-0005-0000-0000-000043240000}"/>
    <cellStyle name="n_1- Home Fin Synthesis_Group - financial KPIs" xfId="21790" xr:uid="{00000000-0005-0000-0000-000044240000}"/>
    <cellStyle name="n_1- Home Fin Synthesis_Group - operational KPIs" xfId="10235" xr:uid="{00000000-0005-0000-0000-000045240000}"/>
    <cellStyle name="n_1- Home Fin Synthesis_Group - operational KPIs 2" xfId="17934" xr:uid="{00000000-0005-0000-0000-000046240000}"/>
    <cellStyle name="n_1- Home Fin Synthesis_Group - operational KPIs_1" xfId="20051" xr:uid="{00000000-0005-0000-0000-000047240000}"/>
    <cellStyle name="n_1- Home Fin Synthesis_Orange - Market France KPIs" xfId="55554" xr:uid="{00000000-0005-0000-0000-000048240000}"/>
    <cellStyle name="n_1- Home Fin Synthesis_Poland KPIs" xfId="28248" xr:uid="{00000000-0005-0000-0000-000049240000}"/>
    <cellStyle name="n_1- Home Fin Synthesis_ROW" xfId="28250" xr:uid="{00000000-0005-0000-0000-00004A240000}"/>
    <cellStyle name="n_1- Home Fin Synthesis_ROW_1" xfId="28251" xr:uid="{00000000-0005-0000-0000-00004B240000}"/>
    <cellStyle name="n_1- Home Fin Synthesis_ROW_1_Group" xfId="28252" xr:uid="{00000000-0005-0000-0000-00004C240000}"/>
    <cellStyle name="n_1- Home Fin Synthesis_ROW_1_Group_1" xfId="28253" xr:uid="{00000000-0005-0000-0000-00004D240000}"/>
    <cellStyle name="n_1- Home Fin Synthesis_ROW_1_Group_Group" xfId="28254" xr:uid="{00000000-0005-0000-0000-00004E240000}"/>
    <cellStyle name="n_1- Home Fin Synthesis_ROW_1_ROW ARPU" xfId="28255" xr:uid="{00000000-0005-0000-0000-00004F240000}"/>
    <cellStyle name="n_1- Home Fin Synthesis_ROW_1_ROW ARPU_Group" xfId="28256" xr:uid="{00000000-0005-0000-0000-000050240000}"/>
    <cellStyle name="n_1- Home Fin Synthesis_ROW_Group" xfId="28257" xr:uid="{00000000-0005-0000-0000-000051240000}"/>
    <cellStyle name="n_1- Home Fin Synthesis_ROW_Group_1" xfId="28258" xr:uid="{00000000-0005-0000-0000-000052240000}"/>
    <cellStyle name="n_1- Home Fin Synthesis_ROW_Group_Group" xfId="28259" xr:uid="{00000000-0005-0000-0000-000053240000}"/>
    <cellStyle name="n_1- Home Fin Synthesis_ROW_ROW ARPU" xfId="28260" xr:uid="{00000000-0005-0000-0000-000054240000}"/>
    <cellStyle name="n_1- Home Fin Synthesis_ROW_ROW ARPU_Group" xfId="28261" xr:uid="{00000000-0005-0000-0000-000055240000}"/>
    <cellStyle name="n_1- Home Fin Synthesis_Spain ARPU + AUPU" xfId="28262" xr:uid="{00000000-0005-0000-0000-000056240000}"/>
    <cellStyle name="n_1- Home Fin Synthesis_Spain ARPU + AUPU_Group" xfId="28263" xr:uid="{00000000-0005-0000-0000-000057240000}"/>
    <cellStyle name="n_1- Home Fin Synthesis_Spain ARPU + AUPU_Group_1" xfId="28264" xr:uid="{00000000-0005-0000-0000-000058240000}"/>
    <cellStyle name="n_1- Home Fin Synthesis_Spain ARPU + AUPU_Group_Group" xfId="28265" xr:uid="{00000000-0005-0000-0000-000059240000}"/>
    <cellStyle name="n_1- Home Fin Synthesis_Spain ARPU + AUPU_ROW ARPU" xfId="28266" xr:uid="{00000000-0005-0000-0000-00005A240000}"/>
    <cellStyle name="n_1- Home Fin Synthesis_Spain ARPU + AUPU_ROW ARPU_Group" xfId="28267" xr:uid="{00000000-0005-0000-0000-00005B240000}"/>
    <cellStyle name="n_1- Home Fin Synthesis_Spain KPIs" xfId="6570" xr:uid="{00000000-0005-0000-0000-00005C240000}"/>
    <cellStyle name="n_1- Home Fin Synthesis_Spain KPIs 2" xfId="15936" xr:uid="{00000000-0005-0000-0000-00005D240000}"/>
    <cellStyle name="n_1- Home Fin Synthesis_Spain KPIs_1" xfId="51384" xr:uid="{00000000-0005-0000-0000-00005E240000}"/>
    <cellStyle name="n_1- Home Fin Synthesis_Telecoms - Operational KPIs" xfId="49687" xr:uid="{00000000-0005-0000-0000-00005F240000}"/>
    <cellStyle name="n_1- Synthèse Fin" xfId="1890" xr:uid="{00000000-0005-0000-0000-000060240000}"/>
    <cellStyle name="n_1- Synthèse Fin_A&amp;ME KPIs" xfId="53162" xr:uid="{00000000-0005-0000-0000-000061240000}"/>
    <cellStyle name="n_1- Synthèse Fin_DATA KPI Personal" xfId="28269" xr:uid="{00000000-0005-0000-0000-000062240000}"/>
    <cellStyle name="n_1- Synthèse Fin_DATA KPI Personal_Group" xfId="28270" xr:uid="{00000000-0005-0000-0000-000063240000}"/>
    <cellStyle name="n_1- Synthèse Fin_EE_CoA_BS - mapped V4" xfId="28271" xr:uid="{00000000-0005-0000-0000-000064240000}"/>
    <cellStyle name="n_1- Synthèse Fin_EE_CoA_BS - mapped V4_Group" xfId="28272" xr:uid="{00000000-0005-0000-0000-000065240000}"/>
    <cellStyle name="n_1- Synthèse Fin_France financials" xfId="23535" xr:uid="{00000000-0005-0000-0000-000066240000}"/>
    <cellStyle name="n_1- Synthèse Fin_France KPIs" xfId="4749" xr:uid="{00000000-0005-0000-0000-000067240000}"/>
    <cellStyle name="n_1- Synthèse Fin_France KPIs 2" xfId="14165" xr:uid="{00000000-0005-0000-0000-000068240000}"/>
    <cellStyle name="n_1- Synthèse Fin_France KPIs_1" xfId="11990" xr:uid="{00000000-0005-0000-0000-000069240000}"/>
    <cellStyle name="n_1- Synthèse Fin_Group" xfId="28273" xr:uid="{00000000-0005-0000-0000-00006A240000}"/>
    <cellStyle name="n_1- Synthèse Fin_Group - financial KPIs" xfId="21791" xr:uid="{00000000-0005-0000-0000-00006B240000}"/>
    <cellStyle name="n_1- Synthèse Fin_Group - operational KPIs" xfId="10236" xr:uid="{00000000-0005-0000-0000-00006C240000}"/>
    <cellStyle name="n_1- Synthèse Fin_Group - operational KPIs 2" xfId="17935" xr:uid="{00000000-0005-0000-0000-00006D240000}"/>
    <cellStyle name="n_1- Synthèse Fin_Group - operational KPIs_1" xfId="20052" xr:uid="{00000000-0005-0000-0000-00006E240000}"/>
    <cellStyle name="n_1- Synthèse Fin_Orange - Market France KPIs" xfId="55555" xr:uid="{00000000-0005-0000-0000-00006F240000}"/>
    <cellStyle name="n_1- Synthèse Fin_Poland KPIs" xfId="28268" xr:uid="{00000000-0005-0000-0000-000070240000}"/>
    <cellStyle name="n_1- Synthèse Fin_Reporting Valeur_Mobile_2010_10" xfId="28274" xr:uid="{00000000-0005-0000-0000-000071240000}"/>
    <cellStyle name="n_1- Synthèse Fin_Reporting Valeur_Mobile_2010_10_Group" xfId="28275" xr:uid="{00000000-0005-0000-0000-000072240000}"/>
    <cellStyle name="n_1- Synthèse Fin_Reporting Valeur_Mobile_2010_10_Group_1" xfId="28276" xr:uid="{00000000-0005-0000-0000-000073240000}"/>
    <cellStyle name="n_1- Synthèse Fin_Reporting Valeur_Mobile_2010_10_Group_Group" xfId="28277" xr:uid="{00000000-0005-0000-0000-000074240000}"/>
    <cellStyle name="n_1- Synthèse Fin_Reporting Valeur_Mobile_2010_10_ROW" xfId="28278" xr:uid="{00000000-0005-0000-0000-000075240000}"/>
    <cellStyle name="n_1- Synthèse Fin_Reporting Valeur_Mobile_2010_10_ROW ARPU" xfId="28279" xr:uid="{00000000-0005-0000-0000-000076240000}"/>
    <cellStyle name="n_1- Synthèse Fin_Reporting Valeur_Mobile_2010_10_ROW ARPU_Group" xfId="28280" xr:uid="{00000000-0005-0000-0000-000077240000}"/>
    <cellStyle name="n_1- Synthèse Fin_Reporting Valeur_Mobile_2010_10_ROW_Group" xfId="28281" xr:uid="{00000000-0005-0000-0000-000078240000}"/>
    <cellStyle name="n_1- Synthèse Fin_ROW" xfId="28282" xr:uid="{00000000-0005-0000-0000-000079240000}"/>
    <cellStyle name="n_1- Synthèse Fin_ROW_1" xfId="28283" xr:uid="{00000000-0005-0000-0000-00007A240000}"/>
    <cellStyle name="n_1- Synthèse Fin_ROW_1_Group" xfId="28284" xr:uid="{00000000-0005-0000-0000-00007B240000}"/>
    <cellStyle name="n_1- Synthèse Fin_ROW_1_Group_1" xfId="28285" xr:uid="{00000000-0005-0000-0000-00007C240000}"/>
    <cellStyle name="n_1- Synthèse Fin_ROW_1_Group_Group" xfId="28286" xr:uid="{00000000-0005-0000-0000-00007D240000}"/>
    <cellStyle name="n_1- Synthèse Fin_ROW_1_ROW ARPU" xfId="28287" xr:uid="{00000000-0005-0000-0000-00007E240000}"/>
    <cellStyle name="n_1- Synthèse Fin_ROW_1_ROW ARPU_Group" xfId="28288" xr:uid="{00000000-0005-0000-0000-00007F240000}"/>
    <cellStyle name="n_1- Synthèse Fin_ROW_Group" xfId="28289" xr:uid="{00000000-0005-0000-0000-000080240000}"/>
    <cellStyle name="n_1- Synthèse Fin_ROW_Group_1" xfId="28290" xr:uid="{00000000-0005-0000-0000-000081240000}"/>
    <cellStyle name="n_1- Synthèse Fin_ROW_Group_Group" xfId="28291" xr:uid="{00000000-0005-0000-0000-000082240000}"/>
    <cellStyle name="n_1- Synthèse Fin_ROW_ROW ARPU" xfId="28292" xr:uid="{00000000-0005-0000-0000-000083240000}"/>
    <cellStyle name="n_1- Synthèse Fin_ROW_ROW ARPU_Group" xfId="28293" xr:uid="{00000000-0005-0000-0000-000084240000}"/>
    <cellStyle name="n_1- Synthèse Fin_Spain ARPU + AUPU" xfId="28294" xr:uid="{00000000-0005-0000-0000-000085240000}"/>
    <cellStyle name="n_1- Synthèse Fin_Spain ARPU + AUPU_Group" xfId="28295" xr:uid="{00000000-0005-0000-0000-000086240000}"/>
    <cellStyle name="n_1- Synthèse Fin_Spain ARPU + AUPU_Group_1" xfId="28296" xr:uid="{00000000-0005-0000-0000-000087240000}"/>
    <cellStyle name="n_1- Synthèse Fin_Spain ARPU + AUPU_Group_Group" xfId="28297" xr:uid="{00000000-0005-0000-0000-000088240000}"/>
    <cellStyle name="n_1- Synthèse Fin_Spain ARPU + AUPU_ROW ARPU" xfId="28298" xr:uid="{00000000-0005-0000-0000-000089240000}"/>
    <cellStyle name="n_1- Synthèse Fin_Spain ARPU + AUPU_ROW ARPU_Group" xfId="28299" xr:uid="{00000000-0005-0000-0000-00008A240000}"/>
    <cellStyle name="n_1- Synthèse Fin_Spain KPIs" xfId="6571" xr:uid="{00000000-0005-0000-0000-00008B240000}"/>
    <cellStyle name="n_1- Synthèse Fin_Spain KPIs 2" xfId="15937" xr:uid="{00000000-0005-0000-0000-00008C240000}"/>
    <cellStyle name="n_1- Synthèse Fin_Spain KPIs_1" xfId="51385" xr:uid="{00000000-0005-0000-0000-00008D240000}"/>
    <cellStyle name="n_1- Synthèse Fin_Telecoms - Operational KPIs" xfId="49688" xr:uid="{00000000-0005-0000-0000-00008E240000}"/>
    <cellStyle name="n_10-KPI" xfId="1891" xr:uid="{00000000-0005-0000-0000-00008F240000}"/>
    <cellStyle name="n_10-KPI_A&amp;ME KPIs" xfId="53163" xr:uid="{00000000-0005-0000-0000-000090240000}"/>
    <cellStyle name="n_10-KPI_DATA KPI Personal" xfId="28301" xr:uid="{00000000-0005-0000-0000-000091240000}"/>
    <cellStyle name="n_10-KPI_DATA KPI Personal_Group" xfId="28302" xr:uid="{00000000-0005-0000-0000-000092240000}"/>
    <cellStyle name="n_10-KPI_EE_CoA_BS - mapped V4" xfId="28303" xr:uid="{00000000-0005-0000-0000-000093240000}"/>
    <cellStyle name="n_10-KPI_EE_CoA_BS - mapped V4_Group" xfId="28304" xr:uid="{00000000-0005-0000-0000-000094240000}"/>
    <cellStyle name="n_10-KPI_Enterprise" xfId="9563" xr:uid="{00000000-0005-0000-0000-000095240000}"/>
    <cellStyle name="n_10-KPI_France financials" xfId="23536" xr:uid="{00000000-0005-0000-0000-000096240000}"/>
    <cellStyle name="n_10-KPI_France financials_1" xfId="25153" xr:uid="{00000000-0005-0000-0000-000097240000}"/>
    <cellStyle name="n_10-KPI_France KPIs" xfId="4750" xr:uid="{00000000-0005-0000-0000-000098240000}"/>
    <cellStyle name="n_10-KPI_France KPIs 2" xfId="14166" xr:uid="{00000000-0005-0000-0000-000099240000}"/>
    <cellStyle name="n_10-KPI_France KPIs_1" xfId="11991" xr:uid="{00000000-0005-0000-0000-00009A240000}"/>
    <cellStyle name="n_10-KPI_GetCA Groupe Seg 2012-Q4 Soc" xfId="55557" xr:uid="{00000000-0005-0000-0000-00009B240000}"/>
    <cellStyle name="n_10-KPI_Group" xfId="28305" xr:uid="{00000000-0005-0000-0000-00009C240000}"/>
    <cellStyle name="n_10-KPI_Group - financial KPIs" xfId="21792" xr:uid="{00000000-0005-0000-0000-00009D240000}"/>
    <cellStyle name="n_10-KPI_Group - operational KPIs" xfId="3032" xr:uid="{00000000-0005-0000-0000-00009E240000}"/>
    <cellStyle name="n_10-KPI_Group - operational KPIs_1" xfId="10237" xr:uid="{00000000-0005-0000-0000-00009F240000}"/>
    <cellStyle name="n_10-KPI_Group - operational KPIs_1 2" xfId="17936" xr:uid="{00000000-0005-0000-0000-0000A0240000}"/>
    <cellStyle name="n_10-KPI_Group - operational KPIs_2" xfId="20053" xr:uid="{00000000-0005-0000-0000-0000A1240000}"/>
    <cellStyle name="n_10-KPI_IC&amp;SS" xfId="17653" xr:uid="{00000000-0005-0000-0000-0000A2240000}"/>
    <cellStyle name="n_10-KPI_Orange - Market France KPIs" xfId="55556" xr:uid="{00000000-0005-0000-0000-0000A3240000}"/>
    <cellStyle name="n_10-KPI_Poland KPIs" xfId="8283" xr:uid="{00000000-0005-0000-0000-0000A4240000}"/>
    <cellStyle name="n_10-KPI_Poland KPIs_1" xfId="28300" xr:uid="{00000000-0005-0000-0000-0000A5240000}"/>
    <cellStyle name="n_10-KPI_Reporting Valeur_Mobile_2010_10" xfId="28306" xr:uid="{00000000-0005-0000-0000-0000A6240000}"/>
    <cellStyle name="n_10-KPI_Reporting Valeur_Mobile_2010_10_Group" xfId="28307" xr:uid="{00000000-0005-0000-0000-0000A7240000}"/>
    <cellStyle name="n_10-KPI_Reporting Valeur_Mobile_2010_10_Group_1" xfId="28308" xr:uid="{00000000-0005-0000-0000-0000A8240000}"/>
    <cellStyle name="n_10-KPI_Reporting Valeur_Mobile_2010_10_Group_Group" xfId="28309" xr:uid="{00000000-0005-0000-0000-0000A9240000}"/>
    <cellStyle name="n_10-KPI_Reporting Valeur_Mobile_2010_10_ROW" xfId="28310" xr:uid="{00000000-0005-0000-0000-0000AA240000}"/>
    <cellStyle name="n_10-KPI_Reporting Valeur_Mobile_2010_10_ROW ARPU" xfId="28311" xr:uid="{00000000-0005-0000-0000-0000AB240000}"/>
    <cellStyle name="n_10-KPI_Reporting Valeur_Mobile_2010_10_ROW ARPU_Group" xfId="28312" xr:uid="{00000000-0005-0000-0000-0000AC240000}"/>
    <cellStyle name="n_10-KPI_Reporting Valeur_Mobile_2010_10_ROW_Group" xfId="28313" xr:uid="{00000000-0005-0000-0000-0000AD240000}"/>
    <cellStyle name="n_10-KPI_ROW" xfId="28314" xr:uid="{00000000-0005-0000-0000-0000AE240000}"/>
    <cellStyle name="n_10-KPI_RoW KPIs" xfId="8995" xr:uid="{00000000-0005-0000-0000-0000AF240000}"/>
    <cellStyle name="n_10-KPI_ROW_1" xfId="28315" xr:uid="{00000000-0005-0000-0000-0000B0240000}"/>
    <cellStyle name="n_10-KPI_ROW_1_Group" xfId="28316" xr:uid="{00000000-0005-0000-0000-0000B1240000}"/>
    <cellStyle name="n_10-KPI_ROW_1_Group_1" xfId="28317" xr:uid="{00000000-0005-0000-0000-0000B2240000}"/>
    <cellStyle name="n_10-KPI_ROW_1_Group_Group" xfId="28318" xr:uid="{00000000-0005-0000-0000-0000B3240000}"/>
    <cellStyle name="n_10-KPI_ROW_1_ROW ARPU" xfId="28319" xr:uid="{00000000-0005-0000-0000-0000B4240000}"/>
    <cellStyle name="n_10-KPI_ROW_1_ROW ARPU_Group" xfId="28320" xr:uid="{00000000-0005-0000-0000-0000B5240000}"/>
    <cellStyle name="n_10-KPI_ROW_Group" xfId="28321" xr:uid="{00000000-0005-0000-0000-0000B6240000}"/>
    <cellStyle name="n_10-KPI_ROW_Group_1" xfId="28322" xr:uid="{00000000-0005-0000-0000-0000B7240000}"/>
    <cellStyle name="n_10-KPI_ROW_Group_Group" xfId="28323" xr:uid="{00000000-0005-0000-0000-0000B8240000}"/>
    <cellStyle name="n_10-KPI_ROW_ROW ARPU" xfId="28324" xr:uid="{00000000-0005-0000-0000-0000B9240000}"/>
    <cellStyle name="n_10-KPI_ROW_ROW ARPU_Group" xfId="28325" xr:uid="{00000000-0005-0000-0000-0000BA240000}"/>
    <cellStyle name="n_10-KPI_Spain ARPU + AUPU" xfId="28326" xr:uid="{00000000-0005-0000-0000-0000BB240000}"/>
    <cellStyle name="n_10-KPI_Spain ARPU + AUPU_Group" xfId="28327" xr:uid="{00000000-0005-0000-0000-0000BC240000}"/>
    <cellStyle name="n_10-KPI_Spain ARPU + AUPU_Group_1" xfId="28328" xr:uid="{00000000-0005-0000-0000-0000BD240000}"/>
    <cellStyle name="n_10-KPI_Spain ARPU + AUPU_Group_Group" xfId="28329" xr:uid="{00000000-0005-0000-0000-0000BE240000}"/>
    <cellStyle name="n_10-KPI_Spain ARPU + AUPU_ROW ARPU" xfId="28330" xr:uid="{00000000-0005-0000-0000-0000BF240000}"/>
    <cellStyle name="n_10-KPI_Spain ARPU + AUPU_ROW ARPU_Group" xfId="28331" xr:uid="{00000000-0005-0000-0000-0000C0240000}"/>
    <cellStyle name="n_10-KPI_Spain KPIs" xfId="6572" xr:uid="{00000000-0005-0000-0000-0000C1240000}"/>
    <cellStyle name="n_10-KPI_Spain KPIs 2" xfId="15938" xr:uid="{00000000-0005-0000-0000-0000C2240000}"/>
    <cellStyle name="n_10-KPI_Spain KPIs_1" xfId="51386" xr:uid="{00000000-0005-0000-0000-0000C3240000}"/>
    <cellStyle name="n_10-KPI_Telecoms - Operational KPIs" xfId="49689" xr:uid="{00000000-0005-0000-0000-0000C4240000}"/>
    <cellStyle name="n_2- Home + Revenues" xfId="1892" xr:uid="{00000000-0005-0000-0000-0000C5240000}"/>
    <cellStyle name="n_2- Home + Revenues_A&amp;ME KPIs" xfId="53164" xr:uid="{00000000-0005-0000-0000-0000C6240000}"/>
    <cellStyle name="n_2- Home + Revenues_France financials" xfId="23537" xr:uid="{00000000-0005-0000-0000-0000C7240000}"/>
    <cellStyle name="n_2- Home + Revenues_France KPIs" xfId="4751" xr:uid="{00000000-0005-0000-0000-0000C8240000}"/>
    <cellStyle name="n_2- Home + Revenues_France KPIs 2" xfId="14167" xr:uid="{00000000-0005-0000-0000-0000C9240000}"/>
    <cellStyle name="n_2- Home + Revenues_France KPIs_1" xfId="11992" xr:uid="{00000000-0005-0000-0000-0000CA240000}"/>
    <cellStyle name="n_2- Home + Revenues_Group" xfId="28333" xr:uid="{00000000-0005-0000-0000-0000CB240000}"/>
    <cellStyle name="n_2- Home + Revenues_Group - financial KPIs" xfId="21793" xr:uid="{00000000-0005-0000-0000-0000CC240000}"/>
    <cellStyle name="n_2- Home + Revenues_Group - operational KPIs" xfId="10238" xr:uid="{00000000-0005-0000-0000-0000CD240000}"/>
    <cellStyle name="n_2- Home + Revenues_Group - operational KPIs 2" xfId="17937" xr:uid="{00000000-0005-0000-0000-0000CE240000}"/>
    <cellStyle name="n_2- Home + Revenues_Group - operational KPIs_1" xfId="20054" xr:uid="{00000000-0005-0000-0000-0000CF240000}"/>
    <cellStyle name="n_2- Home + Revenues_Orange - Market France KPIs" xfId="55558" xr:uid="{00000000-0005-0000-0000-0000D0240000}"/>
    <cellStyle name="n_2- Home + Revenues_Poland KPIs" xfId="28332" xr:uid="{00000000-0005-0000-0000-0000D1240000}"/>
    <cellStyle name="n_2- Home + Revenues_ROW" xfId="28334" xr:uid="{00000000-0005-0000-0000-0000D2240000}"/>
    <cellStyle name="n_2- Home + Revenues_ROW_1" xfId="28335" xr:uid="{00000000-0005-0000-0000-0000D3240000}"/>
    <cellStyle name="n_2- Home + Revenues_ROW_1_Group" xfId="28336" xr:uid="{00000000-0005-0000-0000-0000D4240000}"/>
    <cellStyle name="n_2- Home + Revenues_ROW_1_Group_1" xfId="28337" xr:uid="{00000000-0005-0000-0000-0000D5240000}"/>
    <cellStyle name="n_2- Home + Revenues_ROW_1_Group_Group" xfId="28338" xr:uid="{00000000-0005-0000-0000-0000D6240000}"/>
    <cellStyle name="n_2- Home + Revenues_ROW_1_ROW ARPU" xfId="28339" xr:uid="{00000000-0005-0000-0000-0000D7240000}"/>
    <cellStyle name="n_2- Home + Revenues_ROW_1_ROW ARPU_Group" xfId="28340" xr:uid="{00000000-0005-0000-0000-0000D8240000}"/>
    <cellStyle name="n_2- Home + Revenues_ROW_Group" xfId="28341" xr:uid="{00000000-0005-0000-0000-0000D9240000}"/>
    <cellStyle name="n_2- Home + Revenues_ROW_Group_1" xfId="28342" xr:uid="{00000000-0005-0000-0000-0000DA240000}"/>
    <cellStyle name="n_2- Home + Revenues_ROW_Group_Group" xfId="28343" xr:uid="{00000000-0005-0000-0000-0000DB240000}"/>
    <cellStyle name="n_2- Home + Revenues_ROW_ROW ARPU" xfId="28344" xr:uid="{00000000-0005-0000-0000-0000DC240000}"/>
    <cellStyle name="n_2- Home + Revenues_ROW_ROW ARPU_Group" xfId="28345" xr:uid="{00000000-0005-0000-0000-0000DD240000}"/>
    <cellStyle name="n_2- Home + Revenues_Spain ARPU + AUPU" xfId="28346" xr:uid="{00000000-0005-0000-0000-0000DE240000}"/>
    <cellStyle name="n_2- Home + Revenues_Spain ARPU + AUPU_Group" xfId="28347" xr:uid="{00000000-0005-0000-0000-0000DF240000}"/>
    <cellStyle name="n_2- Home + Revenues_Spain ARPU + AUPU_Group_1" xfId="28348" xr:uid="{00000000-0005-0000-0000-0000E0240000}"/>
    <cellStyle name="n_2- Home + Revenues_Spain ARPU + AUPU_Group_Group" xfId="28349" xr:uid="{00000000-0005-0000-0000-0000E1240000}"/>
    <cellStyle name="n_2- Home + Revenues_Spain ARPU + AUPU_ROW ARPU" xfId="28350" xr:uid="{00000000-0005-0000-0000-0000E2240000}"/>
    <cellStyle name="n_2- Home + Revenues_Spain ARPU + AUPU_ROW ARPU_Group" xfId="28351" xr:uid="{00000000-0005-0000-0000-0000E3240000}"/>
    <cellStyle name="n_2- Home + Revenues_Spain KPIs" xfId="6573" xr:uid="{00000000-0005-0000-0000-0000E4240000}"/>
    <cellStyle name="n_2- Home + Revenues_Spain KPIs 2" xfId="15939" xr:uid="{00000000-0005-0000-0000-0000E5240000}"/>
    <cellStyle name="n_2- Home + Revenues_Spain KPIs_1" xfId="51387" xr:uid="{00000000-0005-0000-0000-0000E6240000}"/>
    <cellStyle name="n_2- Home + Revenues_Telecoms - Operational KPIs" xfId="49690" xr:uid="{00000000-0005-0000-0000-0000E7240000}"/>
    <cellStyle name="n_20030523 Projet Billing sc V1" xfId="1893" xr:uid="{00000000-0005-0000-0000-0000E8240000}"/>
    <cellStyle name="n_20030523 Projet Billing sc V1_A&amp;ME KPIs" xfId="53165" xr:uid="{00000000-0005-0000-0000-0000E9240000}"/>
    <cellStyle name="n_20030523 Projet Billing sc V1_Enterprise" xfId="9564" xr:uid="{00000000-0005-0000-0000-0000EA240000}"/>
    <cellStyle name="n_20030523 Projet Billing sc V1_France financials" xfId="23538" xr:uid="{00000000-0005-0000-0000-0000EB240000}"/>
    <cellStyle name="n_20030523 Projet Billing sc V1_France financials_1" xfId="25154" xr:uid="{00000000-0005-0000-0000-0000EC240000}"/>
    <cellStyle name="n_20030523 Projet Billing sc V1_France KPIs" xfId="4752" xr:uid="{00000000-0005-0000-0000-0000ED240000}"/>
    <cellStyle name="n_20030523 Projet Billing sc V1_France KPIs 2" xfId="14168" xr:uid="{00000000-0005-0000-0000-0000EE240000}"/>
    <cellStyle name="n_20030523 Projet Billing sc V1_France KPIs_1" xfId="11993" xr:uid="{00000000-0005-0000-0000-0000EF240000}"/>
    <cellStyle name="n_20030523 Projet Billing sc V1_GetCA Groupe Seg 2012-Q4 Soc" xfId="55560" xr:uid="{00000000-0005-0000-0000-0000F0240000}"/>
    <cellStyle name="n_20030523 Projet Billing sc V1_Group" xfId="28353" xr:uid="{00000000-0005-0000-0000-0000F1240000}"/>
    <cellStyle name="n_20030523 Projet Billing sc V1_Group - financial KPIs" xfId="21794" xr:uid="{00000000-0005-0000-0000-0000F2240000}"/>
    <cellStyle name="n_20030523 Projet Billing sc V1_Group - operational KPIs" xfId="3033" xr:uid="{00000000-0005-0000-0000-0000F3240000}"/>
    <cellStyle name="n_20030523 Projet Billing sc V1_Group - operational KPIs_1" xfId="10239" xr:uid="{00000000-0005-0000-0000-0000F4240000}"/>
    <cellStyle name="n_20030523 Projet Billing sc V1_Group - operational KPIs_1 2" xfId="17938" xr:uid="{00000000-0005-0000-0000-0000F5240000}"/>
    <cellStyle name="n_20030523 Projet Billing sc V1_Group - operational KPIs_2" xfId="20055" xr:uid="{00000000-0005-0000-0000-0000F6240000}"/>
    <cellStyle name="n_20030523 Projet Billing sc V1_IC&amp;SS" xfId="19615" xr:uid="{00000000-0005-0000-0000-0000F7240000}"/>
    <cellStyle name="n_20030523 Projet Billing sc V1_Orange - Market France KPIs" xfId="55559" xr:uid="{00000000-0005-0000-0000-0000F8240000}"/>
    <cellStyle name="n_20030523 Projet Billing sc V1_Poland KPIs" xfId="8284" xr:uid="{00000000-0005-0000-0000-0000F9240000}"/>
    <cellStyle name="n_20030523 Projet Billing sc V1_Poland KPIs_1" xfId="28352" xr:uid="{00000000-0005-0000-0000-0000FA240000}"/>
    <cellStyle name="n_20030523 Projet Billing sc V1_ROW" xfId="28354" xr:uid="{00000000-0005-0000-0000-0000FB240000}"/>
    <cellStyle name="n_20030523 Projet Billing sc V1_RoW KPIs" xfId="8996" xr:uid="{00000000-0005-0000-0000-0000FC240000}"/>
    <cellStyle name="n_20030523 Projet Billing sc V1_ROW_1" xfId="28355" xr:uid="{00000000-0005-0000-0000-0000FD240000}"/>
    <cellStyle name="n_20030523 Projet Billing sc V1_ROW_1_Group" xfId="28356" xr:uid="{00000000-0005-0000-0000-0000FE240000}"/>
    <cellStyle name="n_20030523 Projet Billing sc V1_ROW_1_Group_1" xfId="28357" xr:uid="{00000000-0005-0000-0000-0000FF240000}"/>
    <cellStyle name="n_20030523 Projet Billing sc V1_ROW_1_Group_Group" xfId="28358" xr:uid="{00000000-0005-0000-0000-000000250000}"/>
    <cellStyle name="n_20030523 Projet Billing sc V1_ROW_1_ROW ARPU" xfId="28359" xr:uid="{00000000-0005-0000-0000-000001250000}"/>
    <cellStyle name="n_20030523 Projet Billing sc V1_ROW_1_ROW ARPU_Group" xfId="28360" xr:uid="{00000000-0005-0000-0000-000002250000}"/>
    <cellStyle name="n_20030523 Projet Billing sc V1_ROW_Group" xfId="28361" xr:uid="{00000000-0005-0000-0000-000003250000}"/>
    <cellStyle name="n_20030523 Projet Billing sc V1_ROW_Group_1" xfId="28362" xr:uid="{00000000-0005-0000-0000-000004250000}"/>
    <cellStyle name="n_20030523 Projet Billing sc V1_ROW_Group_Group" xfId="28363" xr:uid="{00000000-0005-0000-0000-000005250000}"/>
    <cellStyle name="n_20030523 Projet Billing sc V1_ROW_ROW ARPU" xfId="28364" xr:uid="{00000000-0005-0000-0000-000006250000}"/>
    <cellStyle name="n_20030523 Projet Billing sc V1_ROW_ROW ARPU_Group" xfId="28365" xr:uid="{00000000-0005-0000-0000-000007250000}"/>
    <cellStyle name="n_20030523 Projet Billing sc V1_Spain ARPU + AUPU" xfId="28366" xr:uid="{00000000-0005-0000-0000-000008250000}"/>
    <cellStyle name="n_20030523 Projet Billing sc V1_Spain ARPU + AUPU_Group" xfId="28367" xr:uid="{00000000-0005-0000-0000-000009250000}"/>
    <cellStyle name="n_20030523 Projet Billing sc V1_Spain ARPU + AUPU_Group_1" xfId="28368" xr:uid="{00000000-0005-0000-0000-00000A250000}"/>
    <cellStyle name="n_20030523 Projet Billing sc V1_Spain ARPU + AUPU_Group_Group" xfId="28369" xr:uid="{00000000-0005-0000-0000-00000B250000}"/>
    <cellStyle name="n_20030523 Projet Billing sc V1_Spain ARPU + AUPU_ROW ARPU" xfId="28370" xr:uid="{00000000-0005-0000-0000-00000C250000}"/>
    <cellStyle name="n_20030523 Projet Billing sc V1_Spain ARPU + AUPU_ROW ARPU_Group" xfId="28371" xr:uid="{00000000-0005-0000-0000-00000D250000}"/>
    <cellStyle name="n_20030523 Projet Billing sc V1_Spain KPIs" xfId="6574" xr:uid="{00000000-0005-0000-0000-00000E250000}"/>
    <cellStyle name="n_20030523 Projet Billing sc V1_Spain KPIs 2" xfId="15940" xr:uid="{00000000-0005-0000-0000-00000F250000}"/>
    <cellStyle name="n_20030523 Projet Billing sc V1_Spain KPIs_1" xfId="51388" xr:uid="{00000000-0005-0000-0000-000010250000}"/>
    <cellStyle name="n_20030523 Projet Billing sc V1_Telecoms - Operational KPIs" xfId="49691" xr:uid="{00000000-0005-0000-0000-000011250000}"/>
    <cellStyle name="n_2005-01 Externe" xfId="1894" xr:uid="{00000000-0005-0000-0000-000012250000}"/>
    <cellStyle name="n_2005-01 Externe_A&amp;ME KPIs" xfId="53166" xr:uid="{00000000-0005-0000-0000-000013250000}"/>
    <cellStyle name="n_2005-01 Externe_CA BAC SCR-VM 06-07 (31-07-06)" xfId="1895" xr:uid="{00000000-0005-0000-0000-000014250000}"/>
    <cellStyle name="n_2005-01 Externe_CA BAC SCR-VM 06-07 (31-07-06)_A&amp;ME KPIs" xfId="53167" xr:uid="{00000000-0005-0000-0000-000015250000}"/>
    <cellStyle name="n_2005-01 Externe_CA BAC SCR-VM 06-07 (31-07-06)_Enterprise" xfId="9566" xr:uid="{00000000-0005-0000-0000-000016250000}"/>
    <cellStyle name="n_2005-01 Externe_CA BAC SCR-VM 06-07 (31-07-06)_France financials" xfId="23540" xr:uid="{00000000-0005-0000-0000-000017250000}"/>
    <cellStyle name="n_2005-01 Externe_CA BAC SCR-VM 06-07 (31-07-06)_France financials_1" xfId="25156" xr:uid="{00000000-0005-0000-0000-000018250000}"/>
    <cellStyle name="n_2005-01 Externe_CA BAC SCR-VM 06-07 (31-07-06)_France KPIs" xfId="4754" xr:uid="{00000000-0005-0000-0000-000019250000}"/>
    <cellStyle name="n_2005-01 Externe_CA BAC SCR-VM 06-07 (31-07-06)_France KPIs 2" xfId="14170" xr:uid="{00000000-0005-0000-0000-00001A250000}"/>
    <cellStyle name="n_2005-01 Externe_CA BAC SCR-VM 06-07 (31-07-06)_France KPIs_1" xfId="11995" xr:uid="{00000000-0005-0000-0000-00001B250000}"/>
    <cellStyle name="n_2005-01 Externe_CA BAC SCR-VM 06-07 (31-07-06)_GetCA Groupe Seg 2012-Q4 Soc" xfId="55563" xr:uid="{00000000-0005-0000-0000-00001C250000}"/>
    <cellStyle name="n_2005-01 Externe_CA BAC SCR-VM 06-07 (31-07-06)_Group" xfId="28374" xr:uid="{00000000-0005-0000-0000-00001D250000}"/>
    <cellStyle name="n_2005-01 Externe_CA BAC SCR-VM 06-07 (31-07-06)_Group - financial KPIs" xfId="21796" xr:uid="{00000000-0005-0000-0000-00001E250000}"/>
    <cellStyle name="n_2005-01 Externe_CA BAC SCR-VM 06-07 (31-07-06)_Group - operational KPIs" xfId="3035" xr:uid="{00000000-0005-0000-0000-00001F250000}"/>
    <cellStyle name="n_2005-01 Externe_CA BAC SCR-VM 06-07 (31-07-06)_Group - operational KPIs_1" xfId="10241" xr:uid="{00000000-0005-0000-0000-000020250000}"/>
    <cellStyle name="n_2005-01 Externe_CA BAC SCR-VM 06-07 (31-07-06)_Group - operational KPIs_1 2" xfId="17940" xr:uid="{00000000-0005-0000-0000-000021250000}"/>
    <cellStyle name="n_2005-01 Externe_CA BAC SCR-VM 06-07 (31-07-06)_Group - operational KPIs_2" xfId="20057" xr:uid="{00000000-0005-0000-0000-000022250000}"/>
    <cellStyle name="n_2005-01 Externe_CA BAC SCR-VM 06-07 (31-07-06)_IC&amp;SS" xfId="17571" xr:uid="{00000000-0005-0000-0000-000023250000}"/>
    <cellStyle name="n_2005-01 Externe_CA BAC SCR-VM 06-07 (31-07-06)_Orange - Market France KPIs" xfId="55562" xr:uid="{00000000-0005-0000-0000-000024250000}"/>
    <cellStyle name="n_2005-01 Externe_CA BAC SCR-VM 06-07 (31-07-06)_Poland KPIs" xfId="8286" xr:uid="{00000000-0005-0000-0000-000025250000}"/>
    <cellStyle name="n_2005-01 Externe_CA BAC SCR-VM 06-07 (31-07-06)_Poland KPIs_1" xfId="28373" xr:uid="{00000000-0005-0000-0000-000026250000}"/>
    <cellStyle name="n_2005-01 Externe_CA BAC SCR-VM 06-07 (31-07-06)_ROW" xfId="28375" xr:uid="{00000000-0005-0000-0000-000027250000}"/>
    <cellStyle name="n_2005-01 Externe_CA BAC SCR-VM 06-07 (31-07-06)_RoW KPIs" xfId="8998" xr:uid="{00000000-0005-0000-0000-000028250000}"/>
    <cellStyle name="n_2005-01 Externe_CA BAC SCR-VM 06-07 (31-07-06)_ROW_1" xfId="28376" xr:uid="{00000000-0005-0000-0000-000029250000}"/>
    <cellStyle name="n_2005-01 Externe_CA BAC SCR-VM 06-07 (31-07-06)_ROW_1_Group" xfId="28377" xr:uid="{00000000-0005-0000-0000-00002A250000}"/>
    <cellStyle name="n_2005-01 Externe_CA BAC SCR-VM 06-07 (31-07-06)_ROW_1_Group_1" xfId="28378" xr:uid="{00000000-0005-0000-0000-00002B250000}"/>
    <cellStyle name="n_2005-01 Externe_CA BAC SCR-VM 06-07 (31-07-06)_ROW_1_Group_Group" xfId="28379" xr:uid="{00000000-0005-0000-0000-00002C250000}"/>
    <cellStyle name="n_2005-01 Externe_CA BAC SCR-VM 06-07 (31-07-06)_ROW_1_ROW ARPU" xfId="28380" xr:uid="{00000000-0005-0000-0000-00002D250000}"/>
    <cellStyle name="n_2005-01 Externe_CA BAC SCR-VM 06-07 (31-07-06)_ROW_1_ROW ARPU_Group" xfId="28381" xr:uid="{00000000-0005-0000-0000-00002E250000}"/>
    <cellStyle name="n_2005-01 Externe_CA BAC SCR-VM 06-07 (31-07-06)_ROW_Group" xfId="28382" xr:uid="{00000000-0005-0000-0000-00002F250000}"/>
    <cellStyle name="n_2005-01 Externe_CA BAC SCR-VM 06-07 (31-07-06)_ROW_Group_1" xfId="28383" xr:uid="{00000000-0005-0000-0000-000030250000}"/>
    <cellStyle name="n_2005-01 Externe_CA BAC SCR-VM 06-07 (31-07-06)_ROW_Group_Group" xfId="28384" xr:uid="{00000000-0005-0000-0000-000031250000}"/>
    <cellStyle name="n_2005-01 Externe_CA BAC SCR-VM 06-07 (31-07-06)_ROW_ROW ARPU" xfId="28385" xr:uid="{00000000-0005-0000-0000-000032250000}"/>
    <cellStyle name="n_2005-01 Externe_CA BAC SCR-VM 06-07 (31-07-06)_ROW_ROW ARPU_Group" xfId="28386" xr:uid="{00000000-0005-0000-0000-000033250000}"/>
    <cellStyle name="n_2005-01 Externe_CA BAC SCR-VM 06-07 (31-07-06)_Spain ARPU + AUPU" xfId="28387" xr:uid="{00000000-0005-0000-0000-000034250000}"/>
    <cellStyle name="n_2005-01 Externe_CA BAC SCR-VM 06-07 (31-07-06)_Spain ARPU + AUPU_Group" xfId="28388" xr:uid="{00000000-0005-0000-0000-000035250000}"/>
    <cellStyle name="n_2005-01 Externe_CA BAC SCR-VM 06-07 (31-07-06)_Spain ARPU + AUPU_Group_1" xfId="28389" xr:uid="{00000000-0005-0000-0000-000036250000}"/>
    <cellStyle name="n_2005-01 Externe_CA BAC SCR-VM 06-07 (31-07-06)_Spain ARPU + AUPU_Group_Group" xfId="28390" xr:uid="{00000000-0005-0000-0000-000037250000}"/>
    <cellStyle name="n_2005-01 Externe_CA BAC SCR-VM 06-07 (31-07-06)_Spain ARPU + AUPU_ROW ARPU" xfId="28391" xr:uid="{00000000-0005-0000-0000-000038250000}"/>
    <cellStyle name="n_2005-01 Externe_CA BAC SCR-VM 06-07 (31-07-06)_Spain ARPU + AUPU_ROW ARPU_Group" xfId="28392" xr:uid="{00000000-0005-0000-0000-000039250000}"/>
    <cellStyle name="n_2005-01 Externe_CA BAC SCR-VM 06-07 (31-07-06)_Spain KPIs" xfId="6576" xr:uid="{00000000-0005-0000-0000-00003A250000}"/>
    <cellStyle name="n_2005-01 Externe_CA BAC SCR-VM 06-07 (31-07-06)_Spain KPIs 2" xfId="15942" xr:uid="{00000000-0005-0000-0000-00003B250000}"/>
    <cellStyle name="n_2005-01 Externe_CA BAC SCR-VM 06-07 (31-07-06)_Spain KPIs_1" xfId="51390" xr:uid="{00000000-0005-0000-0000-00003C250000}"/>
    <cellStyle name="n_2005-01 Externe_CA BAC SCR-VM 06-07 (31-07-06)_Telecoms - Operational KPIs" xfId="49693" xr:uid="{00000000-0005-0000-0000-00003D250000}"/>
    <cellStyle name="n_2005-01 Externe_Classeur2" xfId="1896" xr:uid="{00000000-0005-0000-0000-00003E250000}"/>
    <cellStyle name="n_2005-01 Externe_Classeur2_A&amp;ME KPIs" xfId="53168" xr:uid="{00000000-0005-0000-0000-00003F250000}"/>
    <cellStyle name="n_2005-01 Externe_Classeur2_France financials" xfId="23541" xr:uid="{00000000-0005-0000-0000-000040250000}"/>
    <cellStyle name="n_2005-01 Externe_Classeur2_France KPIs" xfId="4755" xr:uid="{00000000-0005-0000-0000-000041250000}"/>
    <cellStyle name="n_2005-01 Externe_Classeur2_France KPIs 2" xfId="14171" xr:uid="{00000000-0005-0000-0000-000042250000}"/>
    <cellStyle name="n_2005-01 Externe_Classeur2_France KPIs_1" xfId="11996" xr:uid="{00000000-0005-0000-0000-000043250000}"/>
    <cellStyle name="n_2005-01 Externe_Classeur2_Group" xfId="28394" xr:uid="{00000000-0005-0000-0000-000044250000}"/>
    <cellStyle name="n_2005-01 Externe_Classeur2_Group - financial KPIs" xfId="21797" xr:uid="{00000000-0005-0000-0000-000045250000}"/>
    <cellStyle name="n_2005-01 Externe_Classeur2_Group - operational KPIs" xfId="10242" xr:uid="{00000000-0005-0000-0000-000046250000}"/>
    <cellStyle name="n_2005-01 Externe_Classeur2_Group - operational KPIs 2" xfId="17941" xr:uid="{00000000-0005-0000-0000-000047250000}"/>
    <cellStyle name="n_2005-01 Externe_Classeur2_Group - operational KPIs_1" xfId="20058" xr:uid="{00000000-0005-0000-0000-000048250000}"/>
    <cellStyle name="n_2005-01 Externe_Classeur2_Orange - Market France KPIs" xfId="55564" xr:uid="{00000000-0005-0000-0000-000049250000}"/>
    <cellStyle name="n_2005-01 Externe_Classeur2_Poland KPIs" xfId="28393" xr:uid="{00000000-0005-0000-0000-00004A250000}"/>
    <cellStyle name="n_2005-01 Externe_Classeur2_ROW" xfId="28395" xr:uid="{00000000-0005-0000-0000-00004B250000}"/>
    <cellStyle name="n_2005-01 Externe_Classeur2_ROW_1" xfId="28396" xr:uid="{00000000-0005-0000-0000-00004C250000}"/>
    <cellStyle name="n_2005-01 Externe_Classeur2_ROW_1_Group" xfId="28397" xr:uid="{00000000-0005-0000-0000-00004D250000}"/>
    <cellStyle name="n_2005-01 Externe_Classeur2_ROW_1_Group_1" xfId="28398" xr:uid="{00000000-0005-0000-0000-00004E250000}"/>
    <cellStyle name="n_2005-01 Externe_Classeur2_ROW_1_Group_Group" xfId="28399" xr:uid="{00000000-0005-0000-0000-00004F250000}"/>
    <cellStyle name="n_2005-01 Externe_Classeur2_ROW_1_ROW ARPU" xfId="28400" xr:uid="{00000000-0005-0000-0000-000050250000}"/>
    <cellStyle name="n_2005-01 Externe_Classeur2_ROW_1_ROW ARPU_Group" xfId="28401" xr:uid="{00000000-0005-0000-0000-000051250000}"/>
    <cellStyle name="n_2005-01 Externe_Classeur2_ROW_Group" xfId="28402" xr:uid="{00000000-0005-0000-0000-000052250000}"/>
    <cellStyle name="n_2005-01 Externe_Classeur2_ROW_Group_1" xfId="28403" xr:uid="{00000000-0005-0000-0000-000053250000}"/>
    <cellStyle name="n_2005-01 Externe_Classeur2_ROW_Group_Group" xfId="28404" xr:uid="{00000000-0005-0000-0000-000054250000}"/>
    <cellStyle name="n_2005-01 Externe_Classeur2_ROW_ROW ARPU" xfId="28405" xr:uid="{00000000-0005-0000-0000-000055250000}"/>
    <cellStyle name="n_2005-01 Externe_Classeur2_ROW_ROW ARPU_Group" xfId="28406" xr:uid="{00000000-0005-0000-0000-000056250000}"/>
    <cellStyle name="n_2005-01 Externe_Classeur2_Spain ARPU + AUPU" xfId="28407" xr:uid="{00000000-0005-0000-0000-000057250000}"/>
    <cellStyle name="n_2005-01 Externe_Classeur2_Spain ARPU + AUPU_Group" xfId="28408" xr:uid="{00000000-0005-0000-0000-000058250000}"/>
    <cellStyle name="n_2005-01 Externe_Classeur2_Spain ARPU + AUPU_Group_1" xfId="28409" xr:uid="{00000000-0005-0000-0000-000059250000}"/>
    <cellStyle name="n_2005-01 Externe_Classeur2_Spain ARPU + AUPU_Group_Group" xfId="28410" xr:uid="{00000000-0005-0000-0000-00005A250000}"/>
    <cellStyle name="n_2005-01 Externe_Classeur2_Spain ARPU + AUPU_ROW ARPU" xfId="28411" xr:uid="{00000000-0005-0000-0000-00005B250000}"/>
    <cellStyle name="n_2005-01 Externe_Classeur2_Spain ARPU + AUPU_ROW ARPU_Group" xfId="28412" xr:uid="{00000000-0005-0000-0000-00005C250000}"/>
    <cellStyle name="n_2005-01 Externe_Classeur2_Spain KPIs" xfId="6577" xr:uid="{00000000-0005-0000-0000-00005D250000}"/>
    <cellStyle name="n_2005-01 Externe_Classeur2_Spain KPIs 2" xfId="15943" xr:uid="{00000000-0005-0000-0000-00005E250000}"/>
    <cellStyle name="n_2005-01 Externe_Classeur2_Spain KPIs_1" xfId="51391" xr:uid="{00000000-0005-0000-0000-00005F250000}"/>
    <cellStyle name="n_2005-01 Externe_Classeur2_Telecoms - Operational KPIs" xfId="49694" xr:uid="{00000000-0005-0000-0000-000060250000}"/>
    <cellStyle name="n_2005-01 Externe_DATA KPI Personal" xfId="28413" xr:uid="{00000000-0005-0000-0000-000061250000}"/>
    <cellStyle name="n_2005-01 Externe_DATA KPI Personal_Group" xfId="28414" xr:uid="{00000000-0005-0000-0000-000062250000}"/>
    <cellStyle name="n_2005-01 Externe_EE_CoA_BS - mapped V4" xfId="28415" xr:uid="{00000000-0005-0000-0000-000063250000}"/>
    <cellStyle name="n_2005-01 Externe_EE_CoA_BS - mapped V4_Group" xfId="28416" xr:uid="{00000000-0005-0000-0000-000064250000}"/>
    <cellStyle name="n_2005-01 Externe_Enterprise" xfId="9565" xr:uid="{00000000-0005-0000-0000-000065250000}"/>
    <cellStyle name="n_2005-01 Externe_Feuil1" xfId="1897" xr:uid="{00000000-0005-0000-0000-000066250000}"/>
    <cellStyle name="n_2005-01 Externe_Feuil1_A&amp;ME KPIs" xfId="53169" xr:uid="{00000000-0005-0000-0000-000067250000}"/>
    <cellStyle name="n_2005-01 Externe_Feuil1_France financials" xfId="23542" xr:uid="{00000000-0005-0000-0000-000068250000}"/>
    <cellStyle name="n_2005-01 Externe_Feuil1_France KPIs" xfId="4756" xr:uid="{00000000-0005-0000-0000-000069250000}"/>
    <cellStyle name="n_2005-01 Externe_Feuil1_France KPIs 2" xfId="14172" xr:uid="{00000000-0005-0000-0000-00006A250000}"/>
    <cellStyle name="n_2005-01 Externe_Feuil1_France KPIs_1" xfId="11997" xr:uid="{00000000-0005-0000-0000-00006B250000}"/>
    <cellStyle name="n_2005-01 Externe_Feuil1_Group" xfId="28418" xr:uid="{00000000-0005-0000-0000-00006C250000}"/>
    <cellStyle name="n_2005-01 Externe_Feuil1_Group - financial KPIs" xfId="21798" xr:uid="{00000000-0005-0000-0000-00006D250000}"/>
    <cellStyle name="n_2005-01 Externe_Feuil1_Group - operational KPIs" xfId="10243" xr:uid="{00000000-0005-0000-0000-00006E250000}"/>
    <cellStyle name="n_2005-01 Externe_Feuil1_Group - operational KPIs 2" xfId="17942" xr:uid="{00000000-0005-0000-0000-00006F250000}"/>
    <cellStyle name="n_2005-01 Externe_Feuil1_Group - operational KPIs_1" xfId="20059" xr:uid="{00000000-0005-0000-0000-000070250000}"/>
    <cellStyle name="n_2005-01 Externe_Feuil1_Orange - Market France KPIs" xfId="55565" xr:uid="{00000000-0005-0000-0000-000071250000}"/>
    <cellStyle name="n_2005-01 Externe_Feuil1_Poland KPIs" xfId="28417" xr:uid="{00000000-0005-0000-0000-000072250000}"/>
    <cellStyle name="n_2005-01 Externe_Feuil1_ROW" xfId="28419" xr:uid="{00000000-0005-0000-0000-000073250000}"/>
    <cellStyle name="n_2005-01 Externe_Feuil1_ROW_1" xfId="28420" xr:uid="{00000000-0005-0000-0000-000074250000}"/>
    <cellStyle name="n_2005-01 Externe_Feuil1_ROW_1_Group" xfId="28421" xr:uid="{00000000-0005-0000-0000-000075250000}"/>
    <cellStyle name="n_2005-01 Externe_Feuil1_ROW_1_Group_1" xfId="28422" xr:uid="{00000000-0005-0000-0000-000076250000}"/>
    <cellStyle name="n_2005-01 Externe_Feuil1_ROW_1_Group_Group" xfId="28423" xr:uid="{00000000-0005-0000-0000-000077250000}"/>
    <cellStyle name="n_2005-01 Externe_Feuil1_ROW_1_ROW ARPU" xfId="28424" xr:uid="{00000000-0005-0000-0000-000078250000}"/>
    <cellStyle name="n_2005-01 Externe_Feuil1_ROW_1_ROW ARPU_Group" xfId="28425" xr:uid="{00000000-0005-0000-0000-000079250000}"/>
    <cellStyle name="n_2005-01 Externe_Feuil1_ROW_Group" xfId="28426" xr:uid="{00000000-0005-0000-0000-00007A250000}"/>
    <cellStyle name="n_2005-01 Externe_Feuil1_ROW_Group_1" xfId="28427" xr:uid="{00000000-0005-0000-0000-00007B250000}"/>
    <cellStyle name="n_2005-01 Externe_Feuil1_ROW_Group_Group" xfId="28428" xr:uid="{00000000-0005-0000-0000-00007C250000}"/>
    <cellStyle name="n_2005-01 Externe_Feuil1_ROW_ROW ARPU" xfId="28429" xr:uid="{00000000-0005-0000-0000-00007D250000}"/>
    <cellStyle name="n_2005-01 Externe_Feuil1_ROW_ROW ARPU_Group" xfId="28430" xr:uid="{00000000-0005-0000-0000-00007E250000}"/>
    <cellStyle name="n_2005-01 Externe_Feuil1_Spain ARPU + AUPU" xfId="28431" xr:uid="{00000000-0005-0000-0000-00007F250000}"/>
    <cellStyle name="n_2005-01 Externe_Feuil1_Spain ARPU + AUPU_Group" xfId="28432" xr:uid="{00000000-0005-0000-0000-000080250000}"/>
    <cellStyle name="n_2005-01 Externe_Feuil1_Spain ARPU + AUPU_Group_1" xfId="28433" xr:uid="{00000000-0005-0000-0000-000081250000}"/>
    <cellStyle name="n_2005-01 Externe_Feuil1_Spain ARPU + AUPU_Group_Group" xfId="28434" xr:uid="{00000000-0005-0000-0000-000082250000}"/>
    <cellStyle name="n_2005-01 Externe_Feuil1_Spain ARPU + AUPU_ROW ARPU" xfId="28435" xr:uid="{00000000-0005-0000-0000-000083250000}"/>
    <cellStyle name="n_2005-01 Externe_Feuil1_Spain ARPU + AUPU_ROW ARPU_Group" xfId="28436" xr:uid="{00000000-0005-0000-0000-000084250000}"/>
    <cellStyle name="n_2005-01 Externe_Feuil1_Spain KPIs" xfId="6578" xr:uid="{00000000-0005-0000-0000-000085250000}"/>
    <cellStyle name="n_2005-01 Externe_Feuil1_Spain KPIs 2" xfId="15944" xr:uid="{00000000-0005-0000-0000-000086250000}"/>
    <cellStyle name="n_2005-01 Externe_Feuil1_Spain KPIs_1" xfId="51392" xr:uid="{00000000-0005-0000-0000-000087250000}"/>
    <cellStyle name="n_2005-01 Externe_Feuil1_Telecoms - Operational KPIs" xfId="49695" xr:uid="{00000000-0005-0000-0000-000088250000}"/>
    <cellStyle name="n_2005-01 Externe_France financials" xfId="23539" xr:uid="{00000000-0005-0000-0000-000089250000}"/>
    <cellStyle name="n_2005-01 Externe_France financials_1" xfId="25155" xr:uid="{00000000-0005-0000-0000-00008A250000}"/>
    <cellStyle name="n_2005-01 Externe_France KPIs" xfId="4753" xr:uid="{00000000-0005-0000-0000-00008B250000}"/>
    <cellStyle name="n_2005-01 Externe_France KPIs 2" xfId="14169" xr:uid="{00000000-0005-0000-0000-00008C250000}"/>
    <cellStyle name="n_2005-01 Externe_France KPIs_1" xfId="11994" xr:uid="{00000000-0005-0000-0000-00008D250000}"/>
    <cellStyle name="n_2005-01 Externe_GetCA Groupe Seg 2012-Q4 Soc" xfId="55566" xr:uid="{00000000-0005-0000-0000-00008E250000}"/>
    <cellStyle name="n_2005-01 Externe_Group" xfId="28437" xr:uid="{00000000-0005-0000-0000-00008F250000}"/>
    <cellStyle name="n_2005-01 Externe_Group - financial KPIs" xfId="21795" xr:uid="{00000000-0005-0000-0000-000090250000}"/>
    <cellStyle name="n_2005-01 Externe_Group - operational KPIs" xfId="3034" xr:uid="{00000000-0005-0000-0000-000091250000}"/>
    <cellStyle name="n_2005-01 Externe_Group - operational KPIs_1" xfId="10240" xr:uid="{00000000-0005-0000-0000-000092250000}"/>
    <cellStyle name="n_2005-01 Externe_Group - operational KPIs_1 2" xfId="17939" xr:uid="{00000000-0005-0000-0000-000093250000}"/>
    <cellStyle name="n_2005-01 Externe_Group - operational KPIs_2" xfId="20056" xr:uid="{00000000-0005-0000-0000-000094250000}"/>
    <cellStyle name="n_2005-01 Externe_IC&amp;SS" xfId="19815" xr:uid="{00000000-0005-0000-0000-000095250000}"/>
    <cellStyle name="n_2005-01 Externe_New L23 CA trafic 06-09 (06-10-20)" xfId="1898" xr:uid="{00000000-0005-0000-0000-000096250000}"/>
    <cellStyle name="n_2005-01 Externe_New L23 CA trafic 06-09 (06-10-20)_A&amp;ME KPIs" xfId="53170" xr:uid="{00000000-0005-0000-0000-000097250000}"/>
    <cellStyle name="n_2005-01 Externe_New L23 CA trafic 06-09 (06-10-20)_France financials" xfId="23543" xr:uid="{00000000-0005-0000-0000-000098250000}"/>
    <cellStyle name="n_2005-01 Externe_New L23 CA trafic 06-09 (06-10-20)_France KPIs" xfId="4757" xr:uid="{00000000-0005-0000-0000-000099250000}"/>
    <cellStyle name="n_2005-01 Externe_New L23 CA trafic 06-09 (06-10-20)_France KPIs 2" xfId="14173" xr:uid="{00000000-0005-0000-0000-00009A250000}"/>
    <cellStyle name="n_2005-01 Externe_New L23 CA trafic 06-09 (06-10-20)_France KPIs_1" xfId="11998" xr:uid="{00000000-0005-0000-0000-00009B250000}"/>
    <cellStyle name="n_2005-01 Externe_New L23 CA trafic 06-09 (06-10-20)_Group" xfId="28439" xr:uid="{00000000-0005-0000-0000-00009C250000}"/>
    <cellStyle name="n_2005-01 Externe_New L23 CA trafic 06-09 (06-10-20)_Group - financial KPIs" xfId="21799" xr:uid="{00000000-0005-0000-0000-00009D250000}"/>
    <cellStyle name="n_2005-01 Externe_New L23 CA trafic 06-09 (06-10-20)_Group - operational KPIs" xfId="10244" xr:uid="{00000000-0005-0000-0000-00009E250000}"/>
    <cellStyle name="n_2005-01 Externe_New L23 CA trafic 06-09 (06-10-20)_Group - operational KPIs 2" xfId="17943" xr:uid="{00000000-0005-0000-0000-00009F250000}"/>
    <cellStyle name="n_2005-01 Externe_New L23 CA trafic 06-09 (06-10-20)_Group - operational KPIs_1" xfId="20060" xr:uid="{00000000-0005-0000-0000-0000A0250000}"/>
    <cellStyle name="n_2005-01 Externe_New L23 CA trafic 06-09 (06-10-20)_Orange - Market France KPIs" xfId="55567" xr:uid="{00000000-0005-0000-0000-0000A1250000}"/>
    <cellStyle name="n_2005-01 Externe_New L23 CA trafic 06-09 (06-10-20)_Poland KPIs" xfId="28438" xr:uid="{00000000-0005-0000-0000-0000A2250000}"/>
    <cellStyle name="n_2005-01 Externe_New L23 CA trafic 06-09 (06-10-20)_ROW" xfId="28440" xr:uid="{00000000-0005-0000-0000-0000A3250000}"/>
    <cellStyle name="n_2005-01 Externe_New L23 CA trafic 06-09 (06-10-20)_ROW_1" xfId="28441" xr:uid="{00000000-0005-0000-0000-0000A4250000}"/>
    <cellStyle name="n_2005-01 Externe_New L23 CA trafic 06-09 (06-10-20)_ROW_1_Group" xfId="28442" xr:uid="{00000000-0005-0000-0000-0000A5250000}"/>
    <cellStyle name="n_2005-01 Externe_New L23 CA trafic 06-09 (06-10-20)_ROW_1_Group_1" xfId="28443" xr:uid="{00000000-0005-0000-0000-0000A6250000}"/>
    <cellStyle name="n_2005-01 Externe_New L23 CA trafic 06-09 (06-10-20)_ROW_1_Group_Group" xfId="28444" xr:uid="{00000000-0005-0000-0000-0000A7250000}"/>
    <cellStyle name="n_2005-01 Externe_New L23 CA trafic 06-09 (06-10-20)_ROW_1_ROW ARPU" xfId="28445" xr:uid="{00000000-0005-0000-0000-0000A8250000}"/>
    <cellStyle name="n_2005-01 Externe_New L23 CA trafic 06-09 (06-10-20)_ROW_1_ROW ARPU_Group" xfId="28446" xr:uid="{00000000-0005-0000-0000-0000A9250000}"/>
    <cellStyle name="n_2005-01 Externe_New L23 CA trafic 06-09 (06-10-20)_ROW_Group" xfId="28447" xr:uid="{00000000-0005-0000-0000-0000AA250000}"/>
    <cellStyle name="n_2005-01 Externe_New L23 CA trafic 06-09 (06-10-20)_ROW_Group_1" xfId="28448" xr:uid="{00000000-0005-0000-0000-0000AB250000}"/>
    <cellStyle name="n_2005-01 Externe_New L23 CA trafic 06-09 (06-10-20)_ROW_Group_Group" xfId="28449" xr:uid="{00000000-0005-0000-0000-0000AC250000}"/>
    <cellStyle name="n_2005-01 Externe_New L23 CA trafic 06-09 (06-10-20)_ROW_ROW ARPU" xfId="28450" xr:uid="{00000000-0005-0000-0000-0000AD250000}"/>
    <cellStyle name="n_2005-01 Externe_New L23 CA trafic 06-09 (06-10-20)_ROW_ROW ARPU_Group" xfId="28451" xr:uid="{00000000-0005-0000-0000-0000AE250000}"/>
    <cellStyle name="n_2005-01 Externe_New L23 CA trafic 06-09 (06-10-20)_Spain ARPU + AUPU" xfId="28452" xr:uid="{00000000-0005-0000-0000-0000AF250000}"/>
    <cellStyle name="n_2005-01 Externe_New L23 CA trafic 06-09 (06-10-20)_Spain ARPU + AUPU_Group" xfId="28453" xr:uid="{00000000-0005-0000-0000-0000B0250000}"/>
    <cellStyle name="n_2005-01 Externe_New L23 CA trafic 06-09 (06-10-20)_Spain ARPU + AUPU_Group_1" xfId="28454" xr:uid="{00000000-0005-0000-0000-0000B1250000}"/>
    <cellStyle name="n_2005-01 Externe_New L23 CA trafic 06-09 (06-10-20)_Spain ARPU + AUPU_Group_Group" xfId="28455" xr:uid="{00000000-0005-0000-0000-0000B2250000}"/>
    <cellStyle name="n_2005-01 Externe_New L23 CA trafic 06-09 (06-10-20)_Spain ARPU + AUPU_ROW ARPU" xfId="28456" xr:uid="{00000000-0005-0000-0000-0000B3250000}"/>
    <cellStyle name="n_2005-01 Externe_New L23 CA trafic 06-09 (06-10-20)_Spain ARPU + AUPU_ROW ARPU_Group" xfId="28457" xr:uid="{00000000-0005-0000-0000-0000B4250000}"/>
    <cellStyle name="n_2005-01 Externe_New L23 CA trafic 06-09 (06-10-20)_Spain KPIs" xfId="6579" xr:uid="{00000000-0005-0000-0000-0000B5250000}"/>
    <cellStyle name="n_2005-01 Externe_New L23 CA trafic 06-09 (06-10-20)_Spain KPIs 2" xfId="15945" xr:uid="{00000000-0005-0000-0000-0000B6250000}"/>
    <cellStyle name="n_2005-01 Externe_New L23 CA trafic 06-09 (06-10-20)_Spain KPIs_1" xfId="51393" xr:uid="{00000000-0005-0000-0000-0000B7250000}"/>
    <cellStyle name="n_2005-01 Externe_New L23 CA trafic 06-09 (06-10-20)_Telecoms - Operational KPIs" xfId="49696" xr:uid="{00000000-0005-0000-0000-0000B8250000}"/>
    <cellStyle name="n_2005-01 Externe_Orange - Market France KPIs" xfId="55561" xr:uid="{00000000-0005-0000-0000-0000B9250000}"/>
    <cellStyle name="n_2005-01 Externe_PFA_Mn MTV_060413" xfId="1899" xr:uid="{00000000-0005-0000-0000-0000BA250000}"/>
    <cellStyle name="n_2005-01 Externe_PFA_Mn MTV_060413_A&amp;ME KPIs" xfId="53171" xr:uid="{00000000-0005-0000-0000-0000BB250000}"/>
    <cellStyle name="n_2005-01 Externe_PFA_Mn MTV_060413_France financials" xfId="23544" xr:uid="{00000000-0005-0000-0000-0000BC250000}"/>
    <cellStyle name="n_2005-01 Externe_PFA_Mn MTV_060413_France KPIs" xfId="4758" xr:uid="{00000000-0005-0000-0000-0000BD250000}"/>
    <cellStyle name="n_2005-01 Externe_PFA_Mn MTV_060413_France KPIs 2" xfId="14174" xr:uid="{00000000-0005-0000-0000-0000BE250000}"/>
    <cellStyle name="n_2005-01 Externe_PFA_Mn MTV_060413_France KPIs_1" xfId="11999" xr:uid="{00000000-0005-0000-0000-0000BF250000}"/>
    <cellStyle name="n_2005-01 Externe_PFA_Mn MTV_060413_Group" xfId="28459" xr:uid="{00000000-0005-0000-0000-0000C0250000}"/>
    <cellStyle name="n_2005-01 Externe_PFA_Mn MTV_060413_Group - financial KPIs" xfId="21800" xr:uid="{00000000-0005-0000-0000-0000C1250000}"/>
    <cellStyle name="n_2005-01 Externe_PFA_Mn MTV_060413_Group - operational KPIs" xfId="10245" xr:uid="{00000000-0005-0000-0000-0000C2250000}"/>
    <cellStyle name="n_2005-01 Externe_PFA_Mn MTV_060413_Group - operational KPIs 2" xfId="17944" xr:uid="{00000000-0005-0000-0000-0000C3250000}"/>
    <cellStyle name="n_2005-01 Externe_PFA_Mn MTV_060413_Group - operational KPIs_1" xfId="20061" xr:uid="{00000000-0005-0000-0000-0000C4250000}"/>
    <cellStyle name="n_2005-01 Externe_PFA_Mn MTV_060413_Orange - Market France KPIs" xfId="55568" xr:uid="{00000000-0005-0000-0000-0000C5250000}"/>
    <cellStyle name="n_2005-01 Externe_PFA_Mn MTV_060413_Poland KPIs" xfId="28458" xr:uid="{00000000-0005-0000-0000-0000C6250000}"/>
    <cellStyle name="n_2005-01 Externe_PFA_Mn MTV_060413_ROW" xfId="28460" xr:uid="{00000000-0005-0000-0000-0000C7250000}"/>
    <cellStyle name="n_2005-01 Externe_PFA_Mn MTV_060413_ROW_1" xfId="28461" xr:uid="{00000000-0005-0000-0000-0000C8250000}"/>
    <cellStyle name="n_2005-01 Externe_PFA_Mn MTV_060413_ROW_1_Group" xfId="28462" xr:uid="{00000000-0005-0000-0000-0000C9250000}"/>
    <cellStyle name="n_2005-01 Externe_PFA_Mn MTV_060413_ROW_1_Group_1" xfId="28463" xr:uid="{00000000-0005-0000-0000-0000CA250000}"/>
    <cellStyle name="n_2005-01 Externe_PFA_Mn MTV_060413_ROW_1_Group_Group" xfId="28464" xr:uid="{00000000-0005-0000-0000-0000CB250000}"/>
    <cellStyle name="n_2005-01 Externe_PFA_Mn MTV_060413_ROW_1_ROW ARPU" xfId="28465" xr:uid="{00000000-0005-0000-0000-0000CC250000}"/>
    <cellStyle name="n_2005-01 Externe_PFA_Mn MTV_060413_ROW_1_ROW ARPU_Group" xfId="28466" xr:uid="{00000000-0005-0000-0000-0000CD250000}"/>
    <cellStyle name="n_2005-01 Externe_PFA_Mn MTV_060413_ROW_Group" xfId="28467" xr:uid="{00000000-0005-0000-0000-0000CE250000}"/>
    <cellStyle name="n_2005-01 Externe_PFA_Mn MTV_060413_ROW_Group_1" xfId="28468" xr:uid="{00000000-0005-0000-0000-0000CF250000}"/>
    <cellStyle name="n_2005-01 Externe_PFA_Mn MTV_060413_ROW_Group_Group" xfId="28469" xr:uid="{00000000-0005-0000-0000-0000D0250000}"/>
    <cellStyle name="n_2005-01 Externe_PFA_Mn MTV_060413_ROW_ROW ARPU" xfId="28470" xr:uid="{00000000-0005-0000-0000-0000D1250000}"/>
    <cellStyle name="n_2005-01 Externe_PFA_Mn MTV_060413_ROW_ROW ARPU_Group" xfId="28471" xr:uid="{00000000-0005-0000-0000-0000D2250000}"/>
    <cellStyle name="n_2005-01 Externe_PFA_Mn MTV_060413_Spain ARPU + AUPU" xfId="28472" xr:uid="{00000000-0005-0000-0000-0000D3250000}"/>
    <cellStyle name="n_2005-01 Externe_PFA_Mn MTV_060413_Spain ARPU + AUPU_Group" xfId="28473" xr:uid="{00000000-0005-0000-0000-0000D4250000}"/>
    <cellStyle name="n_2005-01 Externe_PFA_Mn MTV_060413_Spain ARPU + AUPU_Group_1" xfId="28474" xr:uid="{00000000-0005-0000-0000-0000D5250000}"/>
    <cellStyle name="n_2005-01 Externe_PFA_Mn MTV_060413_Spain ARPU + AUPU_Group_Group" xfId="28475" xr:uid="{00000000-0005-0000-0000-0000D6250000}"/>
    <cellStyle name="n_2005-01 Externe_PFA_Mn MTV_060413_Spain ARPU + AUPU_ROW ARPU" xfId="28476" xr:uid="{00000000-0005-0000-0000-0000D7250000}"/>
    <cellStyle name="n_2005-01 Externe_PFA_Mn MTV_060413_Spain ARPU + AUPU_ROW ARPU_Group" xfId="28477" xr:uid="{00000000-0005-0000-0000-0000D8250000}"/>
    <cellStyle name="n_2005-01 Externe_PFA_Mn MTV_060413_Spain KPIs" xfId="6580" xr:uid="{00000000-0005-0000-0000-0000D9250000}"/>
    <cellStyle name="n_2005-01 Externe_PFA_Mn MTV_060413_Spain KPIs 2" xfId="15946" xr:uid="{00000000-0005-0000-0000-0000DA250000}"/>
    <cellStyle name="n_2005-01 Externe_PFA_Mn MTV_060413_Spain KPIs_1" xfId="51394" xr:uid="{00000000-0005-0000-0000-0000DB250000}"/>
    <cellStyle name="n_2005-01 Externe_PFA_Mn MTV_060413_Telecoms - Operational KPIs" xfId="49697" xr:uid="{00000000-0005-0000-0000-0000DC250000}"/>
    <cellStyle name="n_2005-01 Externe_PFA_Mn_0603_V0 0" xfId="1900" xr:uid="{00000000-0005-0000-0000-0000DD250000}"/>
    <cellStyle name="n_2005-01 Externe_PFA_Mn_0603_V0 0_A&amp;ME KPIs" xfId="53172" xr:uid="{00000000-0005-0000-0000-0000DE250000}"/>
    <cellStyle name="n_2005-01 Externe_PFA_Mn_0603_V0 0_France financials" xfId="23545" xr:uid="{00000000-0005-0000-0000-0000DF250000}"/>
    <cellStyle name="n_2005-01 Externe_PFA_Mn_0603_V0 0_France KPIs" xfId="4759" xr:uid="{00000000-0005-0000-0000-0000E0250000}"/>
    <cellStyle name="n_2005-01 Externe_PFA_Mn_0603_V0 0_France KPIs 2" xfId="14175" xr:uid="{00000000-0005-0000-0000-0000E1250000}"/>
    <cellStyle name="n_2005-01 Externe_PFA_Mn_0603_V0 0_France KPIs_1" xfId="12000" xr:uid="{00000000-0005-0000-0000-0000E2250000}"/>
    <cellStyle name="n_2005-01 Externe_PFA_Mn_0603_V0 0_Group" xfId="28479" xr:uid="{00000000-0005-0000-0000-0000E3250000}"/>
    <cellStyle name="n_2005-01 Externe_PFA_Mn_0603_V0 0_Group - financial KPIs" xfId="21801" xr:uid="{00000000-0005-0000-0000-0000E4250000}"/>
    <cellStyle name="n_2005-01 Externe_PFA_Mn_0603_V0 0_Group - operational KPIs" xfId="10246" xr:uid="{00000000-0005-0000-0000-0000E5250000}"/>
    <cellStyle name="n_2005-01 Externe_PFA_Mn_0603_V0 0_Group - operational KPIs 2" xfId="17945" xr:uid="{00000000-0005-0000-0000-0000E6250000}"/>
    <cellStyle name="n_2005-01 Externe_PFA_Mn_0603_V0 0_Group - operational KPIs_1" xfId="20062" xr:uid="{00000000-0005-0000-0000-0000E7250000}"/>
    <cellStyle name="n_2005-01 Externe_PFA_Mn_0603_V0 0_Orange - Market France KPIs" xfId="55569" xr:uid="{00000000-0005-0000-0000-0000E8250000}"/>
    <cellStyle name="n_2005-01 Externe_PFA_Mn_0603_V0 0_Poland KPIs" xfId="28478" xr:uid="{00000000-0005-0000-0000-0000E9250000}"/>
    <cellStyle name="n_2005-01 Externe_PFA_Mn_0603_V0 0_ROW" xfId="28480" xr:uid="{00000000-0005-0000-0000-0000EA250000}"/>
    <cellStyle name="n_2005-01 Externe_PFA_Mn_0603_V0 0_ROW_1" xfId="28481" xr:uid="{00000000-0005-0000-0000-0000EB250000}"/>
    <cellStyle name="n_2005-01 Externe_PFA_Mn_0603_V0 0_ROW_1_Group" xfId="28482" xr:uid="{00000000-0005-0000-0000-0000EC250000}"/>
    <cellStyle name="n_2005-01 Externe_PFA_Mn_0603_V0 0_ROW_1_Group_1" xfId="28483" xr:uid="{00000000-0005-0000-0000-0000ED250000}"/>
    <cellStyle name="n_2005-01 Externe_PFA_Mn_0603_V0 0_ROW_1_Group_Group" xfId="28484" xr:uid="{00000000-0005-0000-0000-0000EE250000}"/>
    <cellStyle name="n_2005-01 Externe_PFA_Mn_0603_V0 0_ROW_1_ROW ARPU" xfId="28485" xr:uid="{00000000-0005-0000-0000-0000EF250000}"/>
    <cellStyle name="n_2005-01 Externe_PFA_Mn_0603_V0 0_ROW_1_ROW ARPU_Group" xfId="28486" xr:uid="{00000000-0005-0000-0000-0000F0250000}"/>
    <cellStyle name="n_2005-01 Externe_PFA_Mn_0603_V0 0_ROW_Group" xfId="28487" xr:uid="{00000000-0005-0000-0000-0000F1250000}"/>
    <cellStyle name="n_2005-01 Externe_PFA_Mn_0603_V0 0_ROW_Group_1" xfId="28488" xr:uid="{00000000-0005-0000-0000-0000F2250000}"/>
    <cellStyle name="n_2005-01 Externe_PFA_Mn_0603_V0 0_ROW_Group_Group" xfId="28489" xr:uid="{00000000-0005-0000-0000-0000F3250000}"/>
    <cellStyle name="n_2005-01 Externe_PFA_Mn_0603_V0 0_ROW_ROW ARPU" xfId="28490" xr:uid="{00000000-0005-0000-0000-0000F4250000}"/>
    <cellStyle name="n_2005-01 Externe_PFA_Mn_0603_V0 0_ROW_ROW ARPU_Group" xfId="28491" xr:uid="{00000000-0005-0000-0000-0000F5250000}"/>
    <cellStyle name="n_2005-01 Externe_PFA_Mn_0603_V0 0_Spain ARPU + AUPU" xfId="28492" xr:uid="{00000000-0005-0000-0000-0000F6250000}"/>
    <cellStyle name="n_2005-01 Externe_PFA_Mn_0603_V0 0_Spain ARPU + AUPU_Group" xfId="28493" xr:uid="{00000000-0005-0000-0000-0000F7250000}"/>
    <cellStyle name="n_2005-01 Externe_PFA_Mn_0603_V0 0_Spain ARPU + AUPU_Group_1" xfId="28494" xr:uid="{00000000-0005-0000-0000-0000F8250000}"/>
    <cellStyle name="n_2005-01 Externe_PFA_Mn_0603_V0 0_Spain ARPU + AUPU_Group_Group" xfId="28495" xr:uid="{00000000-0005-0000-0000-0000F9250000}"/>
    <cellStyle name="n_2005-01 Externe_PFA_Mn_0603_V0 0_Spain ARPU + AUPU_ROW ARPU" xfId="28496" xr:uid="{00000000-0005-0000-0000-0000FA250000}"/>
    <cellStyle name="n_2005-01 Externe_PFA_Mn_0603_V0 0_Spain ARPU + AUPU_ROW ARPU_Group" xfId="28497" xr:uid="{00000000-0005-0000-0000-0000FB250000}"/>
    <cellStyle name="n_2005-01 Externe_PFA_Mn_0603_V0 0_Spain KPIs" xfId="6581" xr:uid="{00000000-0005-0000-0000-0000FC250000}"/>
    <cellStyle name="n_2005-01 Externe_PFA_Mn_0603_V0 0_Spain KPIs 2" xfId="15947" xr:uid="{00000000-0005-0000-0000-0000FD250000}"/>
    <cellStyle name="n_2005-01 Externe_PFA_Mn_0603_V0 0_Spain KPIs_1" xfId="51395" xr:uid="{00000000-0005-0000-0000-0000FE250000}"/>
    <cellStyle name="n_2005-01 Externe_PFA_Mn_0603_V0 0_Telecoms - Operational KPIs" xfId="49698" xr:uid="{00000000-0005-0000-0000-0000FF250000}"/>
    <cellStyle name="n_2005-01 Externe_Poland KPIs" xfId="8285" xr:uid="{00000000-0005-0000-0000-000000260000}"/>
    <cellStyle name="n_2005-01 Externe_Poland KPIs_1" xfId="28372" xr:uid="{00000000-0005-0000-0000-000001260000}"/>
    <cellStyle name="n_2005-01 Externe_Reporting Valeur_Mobile_2010_10" xfId="28498" xr:uid="{00000000-0005-0000-0000-000002260000}"/>
    <cellStyle name="n_2005-01 Externe_Reporting Valeur_Mobile_2010_10_Group" xfId="28499" xr:uid="{00000000-0005-0000-0000-000003260000}"/>
    <cellStyle name="n_2005-01 Externe_Reporting Valeur_Mobile_2010_10_Group_1" xfId="28500" xr:uid="{00000000-0005-0000-0000-000004260000}"/>
    <cellStyle name="n_2005-01 Externe_Reporting Valeur_Mobile_2010_10_Group_Group" xfId="28501" xr:uid="{00000000-0005-0000-0000-000005260000}"/>
    <cellStyle name="n_2005-01 Externe_Reporting Valeur_Mobile_2010_10_ROW" xfId="28502" xr:uid="{00000000-0005-0000-0000-000006260000}"/>
    <cellStyle name="n_2005-01 Externe_Reporting Valeur_Mobile_2010_10_ROW ARPU" xfId="28503" xr:uid="{00000000-0005-0000-0000-000007260000}"/>
    <cellStyle name="n_2005-01 Externe_Reporting Valeur_Mobile_2010_10_ROW ARPU_Group" xfId="28504" xr:uid="{00000000-0005-0000-0000-000008260000}"/>
    <cellStyle name="n_2005-01 Externe_Reporting Valeur_Mobile_2010_10_ROW_Group" xfId="28505" xr:uid="{00000000-0005-0000-0000-000009260000}"/>
    <cellStyle name="n_2005-01 Externe_ROW" xfId="28506" xr:uid="{00000000-0005-0000-0000-00000A260000}"/>
    <cellStyle name="n_2005-01 Externe_RoW KPIs" xfId="8997" xr:uid="{00000000-0005-0000-0000-00000B260000}"/>
    <cellStyle name="n_2005-01 Externe_ROW_1" xfId="28507" xr:uid="{00000000-0005-0000-0000-00000C260000}"/>
    <cellStyle name="n_2005-01 Externe_ROW_1_Group" xfId="28508" xr:uid="{00000000-0005-0000-0000-00000D260000}"/>
    <cellStyle name="n_2005-01 Externe_ROW_1_Group_1" xfId="28509" xr:uid="{00000000-0005-0000-0000-00000E260000}"/>
    <cellStyle name="n_2005-01 Externe_ROW_1_Group_Group" xfId="28510" xr:uid="{00000000-0005-0000-0000-00000F260000}"/>
    <cellStyle name="n_2005-01 Externe_ROW_1_ROW ARPU" xfId="28511" xr:uid="{00000000-0005-0000-0000-000010260000}"/>
    <cellStyle name="n_2005-01 Externe_ROW_1_ROW ARPU_Group" xfId="28512" xr:uid="{00000000-0005-0000-0000-000011260000}"/>
    <cellStyle name="n_2005-01 Externe_ROW_Group" xfId="28513" xr:uid="{00000000-0005-0000-0000-000012260000}"/>
    <cellStyle name="n_2005-01 Externe_ROW_Group_1" xfId="28514" xr:uid="{00000000-0005-0000-0000-000013260000}"/>
    <cellStyle name="n_2005-01 Externe_ROW_Group_Group" xfId="28515" xr:uid="{00000000-0005-0000-0000-000014260000}"/>
    <cellStyle name="n_2005-01 Externe_ROW_ROW ARPU" xfId="28516" xr:uid="{00000000-0005-0000-0000-000015260000}"/>
    <cellStyle name="n_2005-01 Externe_ROW_ROW ARPU_Group" xfId="28517" xr:uid="{00000000-0005-0000-0000-000016260000}"/>
    <cellStyle name="n_2005-01 Externe_Spain ARPU + AUPU" xfId="28518" xr:uid="{00000000-0005-0000-0000-000017260000}"/>
    <cellStyle name="n_2005-01 Externe_Spain ARPU + AUPU_Group" xfId="28519" xr:uid="{00000000-0005-0000-0000-000018260000}"/>
    <cellStyle name="n_2005-01 Externe_Spain ARPU + AUPU_Group_1" xfId="28520" xr:uid="{00000000-0005-0000-0000-000019260000}"/>
    <cellStyle name="n_2005-01 Externe_Spain ARPU + AUPU_Group_Group" xfId="28521" xr:uid="{00000000-0005-0000-0000-00001A260000}"/>
    <cellStyle name="n_2005-01 Externe_Spain ARPU + AUPU_ROW ARPU" xfId="28522" xr:uid="{00000000-0005-0000-0000-00001B260000}"/>
    <cellStyle name="n_2005-01 Externe_Spain ARPU + AUPU_ROW ARPU_Group" xfId="28523" xr:uid="{00000000-0005-0000-0000-00001C260000}"/>
    <cellStyle name="n_2005-01 Externe_Spain KPIs" xfId="6575" xr:uid="{00000000-0005-0000-0000-00001D260000}"/>
    <cellStyle name="n_2005-01 Externe_Spain KPIs 2" xfId="15941" xr:uid="{00000000-0005-0000-0000-00001E260000}"/>
    <cellStyle name="n_2005-01 Externe_Spain KPIs_1" xfId="51389" xr:uid="{00000000-0005-0000-0000-00001F260000}"/>
    <cellStyle name="n_2005-01 Externe_Telecoms - Operational KPIs" xfId="49692" xr:uid="{00000000-0005-0000-0000-000020260000}"/>
    <cellStyle name="n_2005-01 Externe_UAG_report_CA 06-09 (06-09-28)" xfId="1901" xr:uid="{00000000-0005-0000-0000-000021260000}"/>
    <cellStyle name="n_2005-01 Externe_UAG_report_CA 06-09 (06-09-28)_A&amp;ME KPIs" xfId="53173" xr:uid="{00000000-0005-0000-0000-000022260000}"/>
    <cellStyle name="n_2005-01 Externe_UAG_report_CA 06-09 (06-09-28)_Enterprise" xfId="9567" xr:uid="{00000000-0005-0000-0000-000023260000}"/>
    <cellStyle name="n_2005-01 Externe_UAG_report_CA 06-09 (06-09-28)_France financials" xfId="23546" xr:uid="{00000000-0005-0000-0000-000024260000}"/>
    <cellStyle name="n_2005-01 Externe_UAG_report_CA 06-09 (06-09-28)_France financials_1" xfId="25157" xr:uid="{00000000-0005-0000-0000-000025260000}"/>
    <cellStyle name="n_2005-01 Externe_UAG_report_CA 06-09 (06-09-28)_France KPIs" xfId="4760" xr:uid="{00000000-0005-0000-0000-000026260000}"/>
    <cellStyle name="n_2005-01 Externe_UAG_report_CA 06-09 (06-09-28)_France KPIs 2" xfId="14176" xr:uid="{00000000-0005-0000-0000-000027260000}"/>
    <cellStyle name="n_2005-01 Externe_UAG_report_CA 06-09 (06-09-28)_France KPIs_1" xfId="12001" xr:uid="{00000000-0005-0000-0000-000028260000}"/>
    <cellStyle name="n_2005-01 Externe_UAG_report_CA 06-09 (06-09-28)_GetCA Groupe Seg 2012-Q4 Soc" xfId="55571" xr:uid="{00000000-0005-0000-0000-000029260000}"/>
    <cellStyle name="n_2005-01 Externe_UAG_report_CA 06-09 (06-09-28)_Group" xfId="28525" xr:uid="{00000000-0005-0000-0000-00002A260000}"/>
    <cellStyle name="n_2005-01 Externe_UAG_report_CA 06-09 (06-09-28)_Group - financial KPIs" xfId="21802" xr:uid="{00000000-0005-0000-0000-00002B260000}"/>
    <cellStyle name="n_2005-01 Externe_UAG_report_CA 06-09 (06-09-28)_Group - operational KPIs" xfId="3036" xr:uid="{00000000-0005-0000-0000-00002C260000}"/>
    <cellStyle name="n_2005-01 Externe_UAG_report_CA 06-09 (06-09-28)_Group - operational KPIs_1" xfId="10247" xr:uid="{00000000-0005-0000-0000-00002D260000}"/>
    <cellStyle name="n_2005-01 Externe_UAG_report_CA 06-09 (06-09-28)_Group - operational KPIs_1 2" xfId="17946" xr:uid="{00000000-0005-0000-0000-00002E260000}"/>
    <cellStyle name="n_2005-01 Externe_UAG_report_CA 06-09 (06-09-28)_Group - operational KPIs_2" xfId="20063" xr:uid="{00000000-0005-0000-0000-00002F260000}"/>
    <cellStyle name="n_2005-01 Externe_UAG_report_CA 06-09 (06-09-28)_IC&amp;SS" xfId="13754" xr:uid="{00000000-0005-0000-0000-000030260000}"/>
    <cellStyle name="n_2005-01 Externe_UAG_report_CA 06-09 (06-09-28)_Orange - Market France KPIs" xfId="55570" xr:uid="{00000000-0005-0000-0000-000031260000}"/>
    <cellStyle name="n_2005-01 Externe_UAG_report_CA 06-09 (06-09-28)_Poland KPIs" xfId="8287" xr:uid="{00000000-0005-0000-0000-000032260000}"/>
    <cellStyle name="n_2005-01 Externe_UAG_report_CA 06-09 (06-09-28)_Poland KPIs_1" xfId="28524" xr:uid="{00000000-0005-0000-0000-000033260000}"/>
    <cellStyle name="n_2005-01 Externe_UAG_report_CA 06-09 (06-09-28)_ROW" xfId="28526" xr:uid="{00000000-0005-0000-0000-000034260000}"/>
    <cellStyle name="n_2005-01 Externe_UAG_report_CA 06-09 (06-09-28)_RoW KPIs" xfId="8999" xr:uid="{00000000-0005-0000-0000-000035260000}"/>
    <cellStyle name="n_2005-01 Externe_UAG_report_CA 06-09 (06-09-28)_ROW_1" xfId="28527" xr:uid="{00000000-0005-0000-0000-000036260000}"/>
    <cellStyle name="n_2005-01 Externe_UAG_report_CA 06-09 (06-09-28)_ROW_1_Group" xfId="28528" xr:uid="{00000000-0005-0000-0000-000037260000}"/>
    <cellStyle name="n_2005-01 Externe_UAG_report_CA 06-09 (06-09-28)_ROW_1_Group_1" xfId="28529" xr:uid="{00000000-0005-0000-0000-000038260000}"/>
    <cellStyle name="n_2005-01 Externe_UAG_report_CA 06-09 (06-09-28)_ROW_1_Group_Group" xfId="28530" xr:uid="{00000000-0005-0000-0000-000039260000}"/>
    <cellStyle name="n_2005-01 Externe_UAG_report_CA 06-09 (06-09-28)_ROW_1_ROW ARPU" xfId="28531" xr:uid="{00000000-0005-0000-0000-00003A260000}"/>
    <cellStyle name="n_2005-01 Externe_UAG_report_CA 06-09 (06-09-28)_ROW_1_ROW ARPU_Group" xfId="28532" xr:uid="{00000000-0005-0000-0000-00003B260000}"/>
    <cellStyle name="n_2005-01 Externe_UAG_report_CA 06-09 (06-09-28)_ROW_Group" xfId="28533" xr:uid="{00000000-0005-0000-0000-00003C260000}"/>
    <cellStyle name="n_2005-01 Externe_UAG_report_CA 06-09 (06-09-28)_ROW_Group_1" xfId="28534" xr:uid="{00000000-0005-0000-0000-00003D260000}"/>
    <cellStyle name="n_2005-01 Externe_UAG_report_CA 06-09 (06-09-28)_ROW_Group_Group" xfId="28535" xr:uid="{00000000-0005-0000-0000-00003E260000}"/>
    <cellStyle name="n_2005-01 Externe_UAG_report_CA 06-09 (06-09-28)_ROW_ROW ARPU" xfId="28536" xr:uid="{00000000-0005-0000-0000-00003F260000}"/>
    <cellStyle name="n_2005-01 Externe_UAG_report_CA 06-09 (06-09-28)_ROW_ROW ARPU_Group" xfId="28537" xr:uid="{00000000-0005-0000-0000-000040260000}"/>
    <cellStyle name="n_2005-01 Externe_UAG_report_CA 06-09 (06-09-28)_Spain ARPU + AUPU" xfId="28538" xr:uid="{00000000-0005-0000-0000-000041260000}"/>
    <cellStyle name="n_2005-01 Externe_UAG_report_CA 06-09 (06-09-28)_Spain ARPU + AUPU_Group" xfId="28539" xr:uid="{00000000-0005-0000-0000-000042260000}"/>
    <cellStyle name="n_2005-01 Externe_UAG_report_CA 06-09 (06-09-28)_Spain ARPU + AUPU_Group_1" xfId="28540" xr:uid="{00000000-0005-0000-0000-000043260000}"/>
    <cellStyle name="n_2005-01 Externe_UAG_report_CA 06-09 (06-09-28)_Spain ARPU + AUPU_Group_Group" xfId="28541" xr:uid="{00000000-0005-0000-0000-000044260000}"/>
    <cellStyle name="n_2005-01 Externe_UAG_report_CA 06-09 (06-09-28)_Spain ARPU + AUPU_ROW ARPU" xfId="28542" xr:uid="{00000000-0005-0000-0000-000045260000}"/>
    <cellStyle name="n_2005-01 Externe_UAG_report_CA 06-09 (06-09-28)_Spain ARPU + AUPU_ROW ARPU_Group" xfId="28543" xr:uid="{00000000-0005-0000-0000-000046260000}"/>
    <cellStyle name="n_2005-01 Externe_UAG_report_CA 06-09 (06-09-28)_Spain KPIs" xfId="6582" xr:uid="{00000000-0005-0000-0000-000047260000}"/>
    <cellStyle name="n_2005-01 Externe_UAG_report_CA 06-09 (06-09-28)_Spain KPIs 2" xfId="15948" xr:uid="{00000000-0005-0000-0000-000048260000}"/>
    <cellStyle name="n_2005-01 Externe_UAG_report_CA 06-09 (06-09-28)_Spain KPIs_1" xfId="51396" xr:uid="{00000000-0005-0000-0000-000049260000}"/>
    <cellStyle name="n_2005-01 Externe_UAG_report_CA 06-09 (06-09-28)_Telecoms - Operational KPIs" xfId="49699" xr:uid="{00000000-0005-0000-0000-00004A260000}"/>
    <cellStyle name="n_2005-01 Externe_UAG_report_CA 06-10 (06-11-06)" xfId="1902" xr:uid="{00000000-0005-0000-0000-00004B260000}"/>
    <cellStyle name="n_2005-01 Externe_UAG_report_CA 06-10 (06-11-06)_A&amp;ME KPIs" xfId="53174" xr:uid="{00000000-0005-0000-0000-00004C260000}"/>
    <cellStyle name="n_2005-01 Externe_UAG_report_CA 06-10 (06-11-06)_Enterprise" xfId="9568" xr:uid="{00000000-0005-0000-0000-00004D260000}"/>
    <cellStyle name="n_2005-01 Externe_UAG_report_CA 06-10 (06-11-06)_France financials" xfId="23547" xr:uid="{00000000-0005-0000-0000-00004E260000}"/>
    <cellStyle name="n_2005-01 Externe_UAG_report_CA 06-10 (06-11-06)_France financials_1" xfId="25158" xr:uid="{00000000-0005-0000-0000-00004F260000}"/>
    <cellStyle name="n_2005-01 Externe_UAG_report_CA 06-10 (06-11-06)_France KPIs" xfId="4761" xr:uid="{00000000-0005-0000-0000-000050260000}"/>
    <cellStyle name="n_2005-01 Externe_UAG_report_CA 06-10 (06-11-06)_France KPIs 2" xfId="14177" xr:uid="{00000000-0005-0000-0000-000051260000}"/>
    <cellStyle name="n_2005-01 Externe_UAG_report_CA 06-10 (06-11-06)_France KPIs_1" xfId="12002" xr:uid="{00000000-0005-0000-0000-000052260000}"/>
    <cellStyle name="n_2005-01 Externe_UAG_report_CA 06-10 (06-11-06)_GetCA Groupe Seg 2012-Q4 Soc" xfId="55573" xr:uid="{00000000-0005-0000-0000-000053260000}"/>
    <cellStyle name="n_2005-01 Externe_UAG_report_CA 06-10 (06-11-06)_Group" xfId="28545" xr:uid="{00000000-0005-0000-0000-000054260000}"/>
    <cellStyle name="n_2005-01 Externe_UAG_report_CA 06-10 (06-11-06)_Group - financial KPIs" xfId="21803" xr:uid="{00000000-0005-0000-0000-000055260000}"/>
    <cellStyle name="n_2005-01 Externe_UAG_report_CA 06-10 (06-11-06)_Group - operational KPIs" xfId="3037" xr:uid="{00000000-0005-0000-0000-000056260000}"/>
    <cellStyle name="n_2005-01 Externe_UAG_report_CA 06-10 (06-11-06)_Group - operational KPIs_1" xfId="10248" xr:uid="{00000000-0005-0000-0000-000057260000}"/>
    <cellStyle name="n_2005-01 Externe_UAG_report_CA 06-10 (06-11-06)_Group - operational KPIs_1 2" xfId="17947" xr:uid="{00000000-0005-0000-0000-000058260000}"/>
    <cellStyle name="n_2005-01 Externe_UAG_report_CA 06-10 (06-11-06)_Group - operational KPIs_2" xfId="20064" xr:uid="{00000000-0005-0000-0000-000059260000}"/>
    <cellStyle name="n_2005-01 Externe_UAG_report_CA 06-10 (06-11-06)_IC&amp;SS" xfId="17703" xr:uid="{00000000-0005-0000-0000-00005A260000}"/>
    <cellStyle name="n_2005-01 Externe_UAG_report_CA 06-10 (06-11-06)_Orange - Market France KPIs" xfId="55572" xr:uid="{00000000-0005-0000-0000-00005B260000}"/>
    <cellStyle name="n_2005-01 Externe_UAG_report_CA 06-10 (06-11-06)_Poland KPIs" xfId="8288" xr:uid="{00000000-0005-0000-0000-00005C260000}"/>
    <cellStyle name="n_2005-01 Externe_UAG_report_CA 06-10 (06-11-06)_Poland KPIs_1" xfId="28544" xr:uid="{00000000-0005-0000-0000-00005D260000}"/>
    <cellStyle name="n_2005-01 Externe_UAG_report_CA 06-10 (06-11-06)_ROW" xfId="28546" xr:uid="{00000000-0005-0000-0000-00005E260000}"/>
    <cellStyle name="n_2005-01 Externe_UAG_report_CA 06-10 (06-11-06)_RoW KPIs" xfId="9000" xr:uid="{00000000-0005-0000-0000-00005F260000}"/>
    <cellStyle name="n_2005-01 Externe_UAG_report_CA 06-10 (06-11-06)_ROW_1" xfId="28547" xr:uid="{00000000-0005-0000-0000-000060260000}"/>
    <cellStyle name="n_2005-01 Externe_UAG_report_CA 06-10 (06-11-06)_ROW_1_Group" xfId="28548" xr:uid="{00000000-0005-0000-0000-000061260000}"/>
    <cellStyle name="n_2005-01 Externe_UAG_report_CA 06-10 (06-11-06)_ROW_1_Group_1" xfId="28549" xr:uid="{00000000-0005-0000-0000-000062260000}"/>
    <cellStyle name="n_2005-01 Externe_UAG_report_CA 06-10 (06-11-06)_ROW_1_Group_Group" xfId="28550" xr:uid="{00000000-0005-0000-0000-000063260000}"/>
    <cellStyle name="n_2005-01 Externe_UAG_report_CA 06-10 (06-11-06)_ROW_1_ROW ARPU" xfId="28551" xr:uid="{00000000-0005-0000-0000-000064260000}"/>
    <cellStyle name="n_2005-01 Externe_UAG_report_CA 06-10 (06-11-06)_ROW_1_ROW ARPU_Group" xfId="28552" xr:uid="{00000000-0005-0000-0000-000065260000}"/>
    <cellStyle name="n_2005-01 Externe_UAG_report_CA 06-10 (06-11-06)_ROW_Group" xfId="28553" xr:uid="{00000000-0005-0000-0000-000066260000}"/>
    <cellStyle name="n_2005-01 Externe_UAG_report_CA 06-10 (06-11-06)_ROW_Group_1" xfId="28554" xr:uid="{00000000-0005-0000-0000-000067260000}"/>
    <cellStyle name="n_2005-01 Externe_UAG_report_CA 06-10 (06-11-06)_ROW_Group_Group" xfId="28555" xr:uid="{00000000-0005-0000-0000-000068260000}"/>
    <cellStyle name="n_2005-01 Externe_UAG_report_CA 06-10 (06-11-06)_ROW_ROW ARPU" xfId="28556" xr:uid="{00000000-0005-0000-0000-000069260000}"/>
    <cellStyle name="n_2005-01 Externe_UAG_report_CA 06-10 (06-11-06)_ROW_ROW ARPU_Group" xfId="28557" xr:uid="{00000000-0005-0000-0000-00006A260000}"/>
    <cellStyle name="n_2005-01 Externe_UAG_report_CA 06-10 (06-11-06)_Spain ARPU + AUPU" xfId="28558" xr:uid="{00000000-0005-0000-0000-00006B260000}"/>
    <cellStyle name="n_2005-01 Externe_UAG_report_CA 06-10 (06-11-06)_Spain ARPU + AUPU_Group" xfId="28559" xr:uid="{00000000-0005-0000-0000-00006C260000}"/>
    <cellStyle name="n_2005-01 Externe_UAG_report_CA 06-10 (06-11-06)_Spain ARPU + AUPU_Group_1" xfId="28560" xr:uid="{00000000-0005-0000-0000-00006D260000}"/>
    <cellStyle name="n_2005-01 Externe_UAG_report_CA 06-10 (06-11-06)_Spain ARPU + AUPU_Group_Group" xfId="28561" xr:uid="{00000000-0005-0000-0000-00006E260000}"/>
    <cellStyle name="n_2005-01 Externe_UAG_report_CA 06-10 (06-11-06)_Spain ARPU + AUPU_ROW ARPU" xfId="28562" xr:uid="{00000000-0005-0000-0000-00006F260000}"/>
    <cellStyle name="n_2005-01 Externe_UAG_report_CA 06-10 (06-11-06)_Spain ARPU + AUPU_ROW ARPU_Group" xfId="28563" xr:uid="{00000000-0005-0000-0000-000070260000}"/>
    <cellStyle name="n_2005-01 Externe_UAG_report_CA 06-10 (06-11-06)_Spain KPIs" xfId="6583" xr:uid="{00000000-0005-0000-0000-000071260000}"/>
    <cellStyle name="n_2005-01 Externe_UAG_report_CA 06-10 (06-11-06)_Spain KPIs 2" xfId="15949" xr:uid="{00000000-0005-0000-0000-000072260000}"/>
    <cellStyle name="n_2005-01 Externe_UAG_report_CA 06-10 (06-11-06)_Spain KPIs_1" xfId="51397" xr:uid="{00000000-0005-0000-0000-000073260000}"/>
    <cellStyle name="n_2005-01 Externe_UAG_report_CA 06-10 (06-11-06)_Telecoms - Operational KPIs" xfId="49700" xr:uid="{00000000-0005-0000-0000-000074260000}"/>
    <cellStyle name="n_29 - PSTN revenues" xfId="1903" xr:uid="{00000000-0005-0000-0000-000075260000}"/>
    <cellStyle name="n_29 - PSTN revenues_A&amp;ME KPIs" xfId="53175" xr:uid="{00000000-0005-0000-0000-000076260000}"/>
    <cellStyle name="n_29 - PSTN revenues_France financials" xfId="23548" xr:uid="{00000000-0005-0000-0000-000077260000}"/>
    <cellStyle name="n_29 - PSTN revenues_France KPIs" xfId="4762" xr:uid="{00000000-0005-0000-0000-000078260000}"/>
    <cellStyle name="n_29 - PSTN revenues_France KPIs 2" xfId="14178" xr:uid="{00000000-0005-0000-0000-000079260000}"/>
    <cellStyle name="n_29 - PSTN revenues_France KPIs_1" xfId="12003" xr:uid="{00000000-0005-0000-0000-00007A260000}"/>
    <cellStyle name="n_29 - PSTN revenues_Group" xfId="28565" xr:uid="{00000000-0005-0000-0000-00007B260000}"/>
    <cellStyle name="n_29 - PSTN revenues_Group - financial KPIs" xfId="21804" xr:uid="{00000000-0005-0000-0000-00007C260000}"/>
    <cellStyle name="n_29 - PSTN revenues_Group - operational KPIs" xfId="10249" xr:uid="{00000000-0005-0000-0000-00007D260000}"/>
    <cellStyle name="n_29 - PSTN revenues_Group - operational KPIs 2" xfId="17948" xr:uid="{00000000-0005-0000-0000-00007E260000}"/>
    <cellStyle name="n_29 - PSTN revenues_Group - operational KPIs_1" xfId="20065" xr:uid="{00000000-0005-0000-0000-00007F260000}"/>
    <cellStyle name="n_29 - PSTN revenues_Orange - Market France KPIs" xfId="55574" xr:uid="{00000000-0005-0000-0000-000080260000}"/>
    <cellStyle name="n_29 - PSTN revenues_Poland KPIs" xfId="28564" xr:uid="{00000000-0005-0000-0000-000081260000}"/>
    <cellStyle name="n_29 - PSTN revenues_ROW" xfId="28566" xr:uid="{00000000-0005-0000-0000-000082260000}"/>
    <cellStyle name="n_29 - PSTN revenues_ROW_1" xfId="28567" xr:uid="{00000000-0005-0000-0000-000083260000}"/>
    <cellStyle name="n_29 - PSTN revenues_ROW_1_Group" xfId="28568" xr:uid="{00000000-0005-0000-0000-000084260000}"/>
    <cellStyle name="n_29 - PSTN revenues_ROW_1_Group_1" xfId="28569" xr:uid="{00000000-0005-0000-0000-000085260000}"/>
    <cellStyle name="n_29 - PSTN revenues_ROW_1_Group_Group" xfId="28570" xr:uid="{00000000-0005-0000-0000-000086260000}"/>
    <cellStyle name="n_29 - PSTN revenues_ROW_1_ROW ARPU" xfId="28571" xr:uid="{00000000-0005-0000-0000-000087260000}"/>
    <cellStyle name="n_29 - PSTN revenues_ROW_1_ROW ARPU_Group" xfId="28572" xr:uid="{00000000-0005-0000-0000-000088260000}"/>
    <cellStyle name="n_29 - PSTN revenues_ROW_Group" xfId="28573" xr:uid="{00000000-0005-0000-0000-000089260000}"/>
    <cellStyle name="n_29 - PSTN revenues_ROW_Group_1" xfId="28574" xr:uid="{00000000-0005-0000-0000-00008A260000}"/>
    <cellStyle name="n_29 - PSTN revenues_ROW_Group_Group" xfId="28575" xr:uid="{00000000-0005-0000-0000-00008B260000}"/>
    <cellStyle name="n_29 - PSTN revenues_ROW_ROW ARPU" xfId="28576" xr:uid="{00000000-0005-0000-0000-00008C260000}"/>
    <cellStyle name="n_29 - PSTN revenues_ROW_ROW ARPU_Group" xfId="28577" xr:uid="{00000000-0005-0000-0000-00008D260000}"/>
    <cellStyle name="n_29 - PSTN revenues_Spain ARPU + AUPU" xfId="28578" xr:uid="{00000000-0005-0000-0000-00008E260000}"/>
    <cellStyle name="n_29 - PSTN revenues_Spain ARPU + AUPU_Group" xfId="28579" xr:uid="{00000000-0005-0000-0000-00008F260000}"/>
    <cellStyle name="n_29 - PSTN revenues_Spain ARPU + AUPU_Group_1" xfId="28580" xr:uid="{00000000-0005-0000-0000-000090260000}"/>
    <cellStyle name="n_29 - PSTN revenues_Spain ARPU + AUPU_Group_Group" xfId="28581" xr:uid="{00000000-0005-0000-0000-000091260000}"/>
    <cellStyle name="n_29 - PSTN revenues_Spain ARPU + AUPU_ROW ARPU" xfId="28582" xr:uid="{00000000-0005-0000-0000-000092260000}"/>
    <cellStyle name="n_29 - PSTN revenues_Spain ARPU + AUPU_ROW ARPU_Group" xfId="28583" xr:uid="{00000000-0005-0000-0000-000093260000}"/>
    <cellStyle name="n_29 - PSTN revenues_Spain KPIs" xfId="6584" xr:uid="{00000000-0005-0000-0000-000094260000}"/>
    <cellStyle name="n_29 - PSTN revenues_Spain KPIs 2" xfId="15950" xr:uid="{00000000-0005-0000-0000-000095260000}"/>
    <cellStyle name="n_29 - PSTN revenues_Spain KPIs_1" xfId="51398" xr:uid="{00000000-0005-0000-0000-000096260000}"/>
    <cellStyle name="n_29 - PSTN revenues_Telecoms - Operational KPIs" xfId="49701" xr:uid="{00000000-0005-0000-0000-000097260000}"/>
    <cellStyle name="n_3- Commercial Expenses" xfId="1904" xr:uid="{00000000-0005-0000-0000-000098260000}"/>
    <cellStyle name="n_3- Commercial Expenses_A&amp;ME KPIs" xfId="53176" xr:uid="{00000000-0005-0000-0000-000099260000}"/>
    <cellStyle name="n_3- Commercial Expenses_France financials" xfId="23549" xr:uid="{00000000-0005-0000-0000-00009A260000}"/>
    <cellStyle name="n_3- Commercial Expenses_France KPIs" xfId="4763" xr:uid="{00000000-0005-0000-0000-00009B260000}"/>
    <cellStyle name="n_3- Commercial Expenses_France KPIs 2" xfId="14179" xr:uid="{00000000-0005-0000-0000-00009C260000}"/>
    <cellStyle name="n_3- Commercial Expenses_France KPIs_1" xfId="12004" xr:uid="{00000000-0005-0000-0000-00009D260000}"/>
    <cellStyle name="n_3- Commercial Expenses_Group" xfId="28585" xr:uid="{00000000-0005-0000-0000-00009E260000}"/>
    <cellStyle name="n_3- Commercial Expenses_Group - financial KPIs" xfId="21805" xr:uid="{00000000-0005-0000-0000-00009F260000}"/>
    <cellStyle name="n_3- Commercial Expenses_Group - operational KPIs" xfId="10250" xr:uid="{00000000-0005-0000-0000-0000A0260000}"/>
    <cellStyle name="n_3- Commercial Expenses_Group - operational KPIs 2" xfId="17949" xr:uid="{00000000-0005-0000-0000-0000A1260000}"/>
    <cellStyle name="n_3- Commercial Expenses_Group - operational KPIs_1" xfId="20066" xr:uid="{00000000-0005-0000-0000-0000A2260000}"/>
    <cellStyle name="n_3- Commercial Expenses_Orange - Market France KPIs" xfId="55575" xr:uid="{00000000-0005-0000-0000-0000A3260000}"/>
    <cellStyle name="n_3- Commercial Expenses_Poland KPIs" xfId="28584" xr:uid="{00000000-0005-0000-0000-0000A4260000}"/>
    <cellStyle name="n_3- Commercial Expenses_ROW" xfId="28586" xr:uid="{00000000-0005-0000-0000-0000A5260000}"/>
    <cellStyle name="n_3- Commercial Expenses_ROW_1" xfId="28587" xr:uid="{00000000-0005-0000-0000-0000A6260000}"/>
    <cellStyle name="n_3- Commercial Expenses_ROW_1_Group" xfId="28588" xr:uid="{00000000-0005-0000-0000-0000A7260000}"/>
    <cellStyle name="n_3- Commercial Expenses_ROW_1_Group_1" xfId="28589" xr:uid="{00000000-0005-0000-0000-0000A8260000}"/>
    <cellStyle name="n_3- Commercial Expenses_ROW_1_Group_Group" xfId="28590" xr:uid="{00000000-0005-0000-0000-0000A9260000}"/>
    <cellStyle name="n_3- Commercial Expenses_ROW_1_ROW ARPU" xfId="28591" xr:uid="{00000000-0005-0000-0000-0000AA260000}"/>
    <cellStyle name="n_3- Commercial Expenses_ROW_1_ROW ARPU_Group" xfId="28592" xr:uid="{00000000-0005-0000-0000-0000AB260000}"/>
    <cellStyle name="n_3- Commercial Expenses_ROW_Group" xfId="28593" xr:uid="{00000000-0005-0000-0000-0000AC260000}"/>
    <cellStyle name="n_3- Commercial Expenses_ROW_Group_1" xfId="28594" xr:uid="{00000000-0005-0000-0000-0000AD260000}"/>
    <cellStyle name="n_3- Commercial Expenses_ROW_Group_Group" xfId="28595" xr:uid="{00000000-0005-0000-0000-0000AE260000}"/>
    <cellStyle name="n_3- Commercial Expenses_ROW_ROW ARPU" xfId="28596" xr:uid="{00000000-0005-0000-0000-0000AF260000}"/>
    <cellStyle name="n_3- Commercial Expenses_ROW_ROW ARPU_Group" xfId="28597" xr:uid="{00000000-0005-0000-0000-0000B0260000}"/>
    <cellStyle name="n_3- Commercial Expenses_Spain ARPU + AUPU" xfId="28598" xr:uid="{00000000-0005-0000-0000-0000B1260000}"/>
    <cellStyle name="n_3- Commercial Expenses_Spain ARPU + AUPU_Group" xfId="28599" xr:uid="{00000000-0005-0000-0000-0000B2260000}"/>
    <cellStyle name="n_3- Commercial Expenses_Spain ARPU + AUPU_Group_1" xfId="28600" xr:uid="{00000000-0005-0000-0000-0000B3260000}"/>
    <cellStyle name="n_3- Commercial Expenses_Spain ARPU + AUPU_Group_Group" xfId="28601" xr:uid="{00000000-0005-0000-0000-0000B4260000}"/>
    <cellStyle name="n_3- Commercial Expenses_Spain ARPU + AUPU_ROW ARPU" xfId="28602" xr:uid="{00000000-0005-0000-0000-0000B5260000}"/>
    <cellStyle name="n_3- Commercial Expenses_Spain ARPU + AUPU_ROW ARPU_Group" xfId="28603" xr:uid="{00000000-0005-0000-0000-0000B6260000}"/>
    <cellStyle name="n_3- Commercial Expenses_Spain KPIs" xfId="6585" xr:uid="{00000000-0005-0000-0000-0000B7260000}"/>
    <cellStyle name="n_3- Commercial Expenses_Spain KPIs 2" xfId="15951" xr:uid="{00000000-0005-0000-0000-0000B8260000}"/>
    <cellStyle name="n_3- Commercial Expenses_Spain KPIs_1" xfId="51399" xr:uid="{00000000-0005-0000-0000-0000B9260000}"/>
    <cellStyle name="n_3- Commercial Expenses_Telecoms - Operational KPIs" xfId="49702" xr:uid="{00000000-0005-0000-0000-0000BA260000}"/>
    <cellStyle name="n_4- Communication" xfId="1905" xr:uid="{00000000-0005-0000-0000-0000BB260000}"/>
    <cellStyle name="n_4- Communication_A&amp;ME KPIs" xfId="53177" xr:uid="{00000000-0005-0000-0000-0000BC260000}"/>
    <cellStyle name="n_4- Communication_DATA KPI Personal" xfId="28605" xr:uid="{00000000-0005-0000-0000-0000BD260000}"/>
    <cellStyle name="n_4- Communication_DATA KPI Personal_Group" xfId="28606" xr:uid="{00000000-0005-0000-0000-0000BE260000}"/>
    <cellStyle name="n_4- Communication_EE_CoA_BS - mapped V4" xfId="28607" xr:uid="{00000000-0005-0000-0000-0000BF260000}"/>
    <cellStyle name="n_4- Communication_EE_CoA_BS - mapped V4_Group" xfId="28608" xr:uid="{00000000-0005-0000-0000-0000C0260000}"/>
    <cellStyle name="n_4- Communication_France financials" xfId="23550" xr:uid="{00000000-0005-0000-0000-0000C1260000}"/>
    <cellStyle name="n_4- Communication_France KPIs" xfId="4764" xr:uid="{00000000-0005-0000-0000-0000C2260000}"/>
    <cellStyle name="n_4- Communication_France KPIs 2" xfId="14180" xr:uid="{00000000-0005-0000-0000-0000C3260000}"/>
    <cellStyle name="n_4- Communication_France KPIs_1" xfId="12005" xr:uid="{00000000-0005-0000-0000-0000C4260000}"/>
    <cellStyle name="n_4- Communication_Group" xfId="28609" xr:uid="{00000000-0005-0000-0000-0000C5260000}"/>
    <cellStyle name="n_4- Communication_Group - financial KPIs" xfId="21806" xr:uid="{00000000-0005-0000-0000-0000C6260000}"/>
    <cellStyle name="n_4- Communication_Group - operational KPIs" xfId="10251" xr:uid="{00000000-0005-0000-0000-0000C7260000}"/>
    <cellStyle name="n_4- Communication_Group - operational KPIs 2" xfId="17950" xr:uid="{00000000-0005-0000-0000-0000C8260000}"/>
    <cellStyle name="n_4- Communication_Group - operational KPIs_1" xfId="20067" xr:uid="{00000000-0005-0000-0000-0000C9260000}"/>
    <cellStyle name="n_4- Communication_Orange - Market France KPIs" xfId="55576" xr:uid="{00000000-0005-0000-0000-0000CA260000}"/>
    <cellStyle name="n_4- Communication_Poland KPIs" xfId="28604" xr:uid="{00000000-0005-0000-0000-0000CB260000}"/>
    <cellStyle name="n_4- Communication_Reporting Valeur_Mobile_2010_10" xfId="28610" xr:uid="{00000000-0005-0000-0000-0000CC260000}"/>
    <cellStyle name="n_4- Communication_Reporting Valeur_Mobile_2010_10_Group" xfId="28611" xr:uid="{00000000-0005-0000-0000-0000CD260000}"/>
    <cellStyle name="n_4- Communication_Reporting Valeur_Mobile_2010_10_Group_1" xfId="28612" xr:uid="{00000000-0005-0000-0000-0000CE260000}"/>
    <cellStyle name="n_4- Communication_Reporting Valeur_Mobile_2010_10_Group_Group" xfId="28613" xr:uid="{00000000-0005-0000-0000-0000CF260000}"/>
    <cellStyle name="n_4- Communication_Reporting Valeur_Mobile_2010_10_ROW" xfId="28614" xr:uid="{00000000-0005-0000-0000-0000D0260000}"/>
    <cellStyle name="n_4- Communication_Reporting Valeur_Mobile_2010_10_ROW ARPU" xfId="28615" xr:uid="{00000000-0005-0000-0000-0000D1260000}"/>
    <cellStyle name="n_4- Communication_Reporting Valeur_Mobile_2010_10_ROW ARPU_Group" xfId="28616" xr:uid="{00000000-0005-0000-0000-0000D2260000}"/>
    <cellStyle name="n_4- Communication_Reporting Valeur_Mobile_2010_10_ROW_Group" xfId="28617" xr:uid="{00000000-0005-0000-0000-0000D3260000}"/>
    <cellStyle name="n_4- Communication_ROW" xfId="28618" xr:uid="{00000000-0005-0000-0000-0000D4260000}"/>
    <cellStyle name="n_4- Communication_ROW_1" xfId="28619" xr:uid="{00000000-0005-0000-0000-0000D5260000}"/>
    <cellStyle name="n_4- Communication_ROW_1_Group" xfId="28620" xr:uid="{00000000-0005-0000-0000-0000D6260000}"/>
    <cellStyle name="n_4- Communication_ROW_1_Group_1" xfId="28621" xr:uid="{00000000-0005-0000-0000-0000D7260000}"/>
    <cellStyle name="n_4- Communication_ROW_1_Group_Group" xfId="28622" xr:uid="{00000000-0005-0000-0000-0000D8260000}"/>
    <cellStyle name="n_4- Communication_ROW_1_ROW ARPU" xfId="28623" xr:uid="{00000000-0005-0000-0000-0000D9260000}"/>
    <cellStyle name="n_4- Communication_ROW_1_ROW ARPU_Group" xfId="28624" xr:uid="{00000000-0005-0000-0000-0000DA260000}"/>
    <cellStyle name="n_4- Communication_ROW_Group" xfId="28625" xr:uid="{00000000-0005-0000-0000-0000DB260000}"/>
    <cellStyle name="n_4- Communication_ROW_Group_1" xfId="28626" xr:uid="{00000000-0005-0000-0000-0000DC260000}"/>
    <cellStyle name="n_4- Communication_ROW_Group_Group" xfId="28627" xr:uid="{00000000-0005-0000-0000-0000DD260000}"/>
    <cellStyle name="n_4- Communication_ROW_ROW ARPU" xfId="28628" xr:uid="{00000000-0005-0000-0000-0000DE260000}"/>
    <cellStyle name="n_4- Communication_ROW_ROW ARPU_Group" xfId="28629" xr:uid="{00000000-0005-0000-0000-0000DF260000}"/>
    <cellStyle name="n_4- Communication_Spain ARPU + AUPU" xfId="28630" xr:uid="{00000000-0005-0000-0000-0000E0260000}"/>
    <cellStyle name="n_4- Communication_Spain ARPU + AUPU_Group" xfId="28631" xr:uid="{00000000-0005-0000-0000-0000E1260000}"/>
    <cellStyle name="n_4- Communication_Spain ARPU + AUPU_Group_1" xfId="28632" xr:uid="{00000000-0005-0000-0000-0000E2260000}"/>
    <cellStyle name="n_4- Communication_Spain ARPU + AUPU_Group_Group" xfId="28633" xr:uid="{00000000-0005-0000-0000-0000E3260000}"/>
    <cellStyle name="n_4- Communication_Spain ARPU + AUPU_ROW ARPU" xfId="28634" xr:uid="{00000000-0005-0000-0000-0000E4260000}"/>
    <cellStyle name="n_4- Communication_Spain ARPU + AUPU_ROW ARPU_Group" xfId="28635" xr:uid="{00000000-0005-0000-0000-0000E5260000}"/>
    <cellStyle name="n_4- Communication_Spain KPIs" xfId="6586" xr:uid="{00000000-0005-0000-0000-0000E6260000}"/>
    <cellStyle name="n_4- Communication_Spain KPIs 2" xfId="15952" xr:uid="{00000000-0005-0000-0000-0000E7260000}"/>
    <cellStyle name="n_4- Communication_Spain KPIs_1" xfId="51400" xr:uid="{00000000-0005-0000-0000-0000E8260000}"/>
    <cellStyle name="n_4- Communication_Telecoms - Operational KPIs" xfId="49703" xr:uid="{00000000-0005-0000-0000-0000E9260000}"/>
    <cellStyle name="n_4- xDSL internet revenues" xfId="1906" xr:uid="{00000000-0005-0000-0000-0000EA260000}"/>
    <cellStyle name="n_4- xDSL internet revenues_A&amp;ME KPIs" xfId="53178" xr:uid="{00000000-0005-0000-0000-0000EB260000}"/>
    <cellStyle name="n_4- xDSL internet revenues_France financials" xfId="23551" xr:uid="{00000000-0005-0000-0000-0000EC260000}"/>
    <cellStyle name="n_4- xDSL internet revenues_France KPIs" xfId="4765" xr:uid="{00000000-0005-0000-0000-0000ED260000}"/>
    <cellStyle name="n_4- xDSL internet revenues_France KPIs 2" xfId="14181" xr:uid="{00000000-0005-0000-0000-0000EE260000}"/>
    <cellStyle name="n_4- xDSL internet revenues_France KPIs_1" xfId="12006" xr:uid="{00000000-0005-0000-0000-0000EF260000}"/>
    <cellStyle name="n_4- xDSL internet revenues_Group" xfId="28637" xr:uid="{00000000-0005-0000-0000-0000F0260000}"/>
    <cellStyle name="n_4- xDSL internet revenues_Group - financial KPIs" xfId="21807" xr:uid="{00000000-0005-0000-0000-0000F1260000}"/>
    <cellStyle name="n_4- xDSL internet revenues_Group - operational KPIs" xfId="10252" xr:uid="{00000000-0005-0000-0000-0000F2260000}"/>
    <cellStyle name="n_4- xDSL internet revenues_Group - operational KPIs 2" xfId="17951" xr:uid="{00000000-0005-0000-0000-0000F3260000}"/>
    <cellStyle name="n_4- xDSL internet revenues_Group - operational KPIs_1" xfId="20068" xr:uid="{00000000-0005-0000-0000-0000F4260000}"/>
    <cellStyle name="n_4- xDSL internet revenues_Orange - Market France KPIs" xfId="55577" xr:uid="{00000000-0005-0000-0000-0000F5260000}"/>
    <cellStyle name="n_4- xDSL internet revenues_Poland KPIs" xfId="28636" xr:uid="{00000000-0005-0000-0000-0000F6260000}"/>
    <cellStyle name="n_4- xDSL internet revenues_ROW" xfId="28638" xr:uid="{00000000-0005-0000-0000-0000F7260000}"/>
    <cellStyle name="n_4- xDSL internet revenues_ROW_1" xfId="28639" xr:uid="{00000000-0005-0000-0000-0000F8260000}"/>
    <cellStyle name="n_4- xDSL internet revenues_ROW_1_Group" xfId="28640" xr:uid="{00000000-0005-0000-0000-0000F9260000}"/>
    <cellStyle name="n_4- xDSL internet revenues_ROW_1_Group_1" xfId="28641" xr:uid="{00000000-0005-0000-0000-0000FA260000}"/>
    <cellStyle name="n_4- xDSL internet revenues_ROW_1_Group_Group" xfId="28642" xr:uid="{00000000-0005-0000-0000-0000FB260000}"/>
    <cellStyle name="n_4- xDSL internet revenues_ROW_1_ROW ARPU" xfId="28643" xr:uid="{00000000-0005-0000-0000-0000FC260000}"/>
    <cellStyle name="n_4- xDSL internet revenues_ROW_1_ROW ARPU_Group" xfId="28644" xr:uid="{00000000-0005-0000-0000-0000FD260000}"/>
    <cellStyle name="n_4- xDSL internet revenues_ROW_Group" xfId="28645" xr:uid="{00000000-0005-0000-0000-0000FE260000}"/>
    <cellStyle name="n_4- xDSL internet revenues_ROW_Group_1" xfId="28646" xr:uid="{00000000-0005-0000-0000-0000FF260000}"/>
    <cellStyle name="n_4- xDSL internet revenues_ROW_Group_Group" xfId="28647" xr:uid="{00000000-0005-0000-0000-000000270000}"/>
    <cellStyle name="n_4- xDSL internet revenues_ROW_ROW ARPU" xfId="28648" xr:uid="{00000000-0005-0000-0000-000001270000}"/>
    <cellStyle name="n_4- xDSL internet revenues_ROW_ROW ARPU_Group" xfId="28649" xr:uid="{00000000-0005-0000-0000-000002270000}"/>
    <cellStyle name="n_4- xDSL internet revenues_Spain ARPU + AUPU" xfId="28650" xr:uid="{00000000-0005-0000-0000-000003270000}"/>
    <cellStyle name="n_4- xDSL internet revenues_Spain ARPU + AUPU_Group" xfId="28651" xr:uid="{00000000-0005-0000-0000-000004270000}"/>
    <cellStyle name="n_4- xDSL internet revenues_Spain ARPU + AUPU_Group_1" xfId="28652" xr:uid="{00000000-0005-0000-0000-000005270000}"/>
    <cellStyle name="n_4- xDSL internet revenues_Spain ARPU + AUPU_Group_Group" xfId="28653" xr:uid="{00000000-0005-0000-0000-000006270000}"/>
    <cellStyle name="n_4- xDSL internet revenues_Spain ARPU + AUPU_ROW ARPU" xfId="28654" xr:uid="{00000000-0005-0000-0000-000007270000}"/>
    <cellStyle name="n_4- xDSL internet revenues_Spain ARPU + AUPU_ROW ARPU_Group" xfId="28655" xr:uid="{00000000-0005-0000-0000-000008270000}"/>
    <cellStyle name="n_4- xDSL internet revenues_Spain KPIs" xfId="6587" xr:uid="{00000000-0005-0000-0000-000009270000}"/>
    <cellStyle name="n_4- xDSL internet revenues_Spain KPIs 2" xfId="15953" xr:uid="{00000000-0005-0000-0000-00000A270000}"/>
    <cellStyle name="n_4- xDSL internet revenues_Spain KPIs_1" xfId="51401" xr:uid="{00000000-0005-0000-0000-00000B270000}"/>
    <cellStyle name="n_4- xDSL internet revenues_Telecoms - Operational KPIs" xfId="49704" xr:uid="{00000000-0005-0000-0000-00000C270000}"/>
    <cellStyle name="n_7 - PSTN revenues" xfId="1907" xr:uid="{00000000-0005-0000-0000-00000D270000}"/>
    <cellStyle name="n_7 - PSTN revenues_A&amp;ME KPIs" xfId="53179" xr:uid="{00000000-0005-0000-0000-00000E270000}"/>
    <cellStyle name="n_7 - PSTN revenues_France financials" xfId="23552" xr:uid="{00000000-0005-0000-0000-00000F270000}"/>
    <cellStyle name="n_7 - PSTN revenues_France KPIs" xfId="4766" xr:uid="{00000000-0005-0000-0000-000010270000}"/>
    <cellStyle name="n_7 - PSTN revenues_France KPIs 2" xfId="14182" xr:uid="{00000000-0005-0000-0000-000011270000}"/>
    <cellStyle name="n_7 - PSTN revenues_France KPIs_1" xfId="12007" xr:uid="{00000000-0005-0000-0000-000012270000}"/>
    <cellStyle name="n_7 - PSTN revenues_Group" xfId="28657" xr:uid="{00000000-0005-0000-0000-000013270000}"/>
    <cellStyle name="n_7 - PSTN revenues_Group - financial KPIs" xfId="21808" xr:uid="{00000000-0005-0000-0000-000014270000}"/>
    <cellStyle name="n_7 - PSTN revenues_Group - operational KPIs" xfId="10253" xr:uid="{00000000-0005-0000-0000-000015270000}"/>
    <cellStyle name="n_7 - PSTN revenues_Group - operational KPIs 2" xfId="17952" xr:uid="{00000000-0005-0000-0000-000016270000}"/>
    <cellStyle name="n_7 - PSTN revenues_Group - operational KPIs_1" xfId="20069" xr:uid="{00000000-0005-0000-0000-000017270000}"/>
    <cellStyle name="n_7 - PSTN revenues_Orange - Market France KPIs" xfId="55578" xr:uid="{00000000-0005-0000-0000-000018270000}"/>
    <cellStyle name="n_7 - PSTN revenues_Poland KPIs" xfId="28656" xr:uid="{00000000-0005-0000-0000-000019270000}"/>
    <cellStyle name="n_7 - PSTN revenues_ROW" xfId="28658" xr:uid="{00000000-0005-0000-0000-00001A270000}"/>
    <cellStyle name="n_7 - PSTN revenues_ROW_1" xfId="28659" xr:uid="{00000000-0005-0000-0000-00001B270000}"/>
    <cellStyle name="n_7 - PSTN revenues_ROW_1_Group" xfId="28660" xr:uid="{00000000-0005-0000-0000-00001C270000}"/>
    <cellStyle name="n_7 - PSTN revenues_ROW_1_Group_1" xfId="28661" xr:uid="{00000000-0005-0000-0000-00001D270000}"/>
    <cellStyle name="n_7 - PSTN revenues_ROW_1_Group_Group" xfId="28662" xr:uid="{00000000-0005-0000-0000-00001E270000}"/>
    <cellStyle name="n_7 - PSTN revenues_ROW_1_ROW ARPU" xfId="28663" xr:uid="{00000000-0005-0000-0000-00001F270000}"/>
    <cellStyle name="n_7 - PSTN revenues_ROW_1_ROW ARPU_Group" xfId="28664" xr:uid="{00000000-0005-0000-0000-000020270000}"/>
    <cellStyle name="n_7 - PSTN revenues_ROW_Group" xfId="28665" xr:uid="{00000000-0005-0000-0000-000021270000}"/>
    <cellStyle name="n_7 - PSTN revenues_ROW_Group_1" xfId="28666" xr:uid="{00000000-0005-0000-0000-000022270000}"/>
    <cellStyle name="n_7 - PSTN revenues_ROW_Group_Group" xfId="28667" xr:uid="{00000000-0005-0000-0000-000023270000}"/>
    <cellStyle name="n_7 - PSTN revenues_ROW_ROW ARPU" xfId="28668" xr:uid="{00000000-0005-0000-0000-000024270000}"/>
    <cellStyle name="n_7 - PSTN revenues_ROW_ROW ARPU_Group" xfId="28669" xr:uid="{00000000-0005-0000-0000-000025270000}"/>
    <cellStyle name="n_7 - PSTN revenues_Spain ARPU + AUPU" xfId="28670" xr:uid="{00000000-0005-0000-0000-000026270000}"/>
    <cellStyle name="n_7 - PSTN revenues_Spain ARPU + AUPU_Group" xfId="28671" xr:uid="{00000000-0005-0000-0000-000027270000}"/>
    <cellStyle name="n_7 - PSTN revenues_Spain ARPU + AUPU_Group_1" xfId="28672" xr:uid="{00000000-0005-0000-0000-000028270000}"/>
    <cellStyle name="n_7 - PSTN revenues_Spain ARPU + AUPU_Group_Group" xfId="28673" xr:uid="{00000000-0005-0000-0000-000029270000}"/>
    <cellStyle name="n_7 - PSTN revenues_Spain ARPU + AUPU_ROW ARPU" xfId="28674" xr:uid="{00000000-0005-0000-0000-00002A270000}"/>
    <cellStyle name="n_7 - PSTN revenues_Spain ARPU + AUPU_ROW ARPU_Group" xfId="28675" xr:uid="{00000000-0005-0000-0000-00002B270000}"/>
    <cellStyle name="n_7 - PSTN revenues_Spain KPIs" xfId="6588" xr:uid="{00000000-0005-0000-0000-00002C270000}"/>
    <cellStyle name="n_7 - PSTN revenues_Spain KPIs 2" xfId="15954" xr:uid="{00000000-0005-0000-0000-00002D270000}"/>
    <cellStyle name="n_7 - PSTN revenues_Spain KPIs_1" xfId="51402" xr:uid="{00000000-0005-0000-0000-00002E270000}"/>
    <cellStyle name="n_7 - PSTN revenues_Telecoms - Operational KPIs" xfId="49705" xr:uid="{00000000-0005-0000-0000-00002F270000}"/>
    <cellStyle name="n_a- Analyse Wanadoo Externe" xfId="1908" xr:uid="{00000000-0005-0000-0000-000030270000}"/>
    <cellStyle name="n_a- Analyse Wanadoo Externe_01 Synthèse DM pour modèle" xfId="1909" xr:uid="{00000000-0005-0000-0000-000031270000}"/>
    <cellStyle name="n_a- Analyse Wanadoo Externe_01 Synthèse DM pour modèle_A&amp;ME KPIs" xfId="53181" xr:uid="{00000000-0005-0000-0000-000032270000}"/>
    <cellStyle name="n_a- Analyse Wanadoo Externe_01 Synthèse DM pour modèle_France financials" xfId="23554" xr:uid="{00000000-0005-0000-0000-000033270000}"/>
    <cellStyle name="n_a- Analyse Wanadoo Externe_01 Synthèse DM pour modèle_France KPIs" xfId="4768" xr:uid="{00000000-0005-0000-0000-000034270000}"/>
    <cellStyle name="n_a- Analyse Wanadoo Externe_01 Synthèse DM pour modèle_France KPIs 2" xfId="14184" xr:uid="{00000000-0005-0000-0000-000035270000}"/>
    <cellStyle name="n_a- Analyse Wanadoo Externe_01 Synthèse DM pour modèle_France KPIs_1" xfId="12009" xr:uid="{00000000-0005-0000-0000-000036270000}"/>
    <cellStyle name="n_a- Analyse Wanadoo Externe_01 Synthèse DM pour modèle_Group" xfId="28678" xr:uid="{00000000-0005-0000-0000-000037270000}"/>
    <cellStyle name="n_a- Analyse Wanadoo Externe_01 Synthèse DM pour modèle_Group - financial KPIs" xfId="21810" xr:uid="{00000000-0005-0000-0000-000038270000}"/>
    <cellStyle name="n_a- Analyse Wanadoo Externe_01 Synthèse DM pour modèle_Group - operational KPIs" xfId="10255" xr:uid="{00000000-0005-0000-0000-000039270000}"/>
    <cellStyle name="n_a- Analyse Wanadoo Externe_01 Synthèse DM pour modèle_Group - operational KPIs 2" xfId="17954" xr:uid="{00000000-0005-0000-0000-00003A270000}"/>
    <cellStyle name="n_a- Analyse Wanadoo Externe_01 Synthèse DM pour modèle_Group - operational KPIs_1" xfId="20071" xr:uid="{00000000-0005-0000-0000-00003B270000}"/>
    <cellStyle name="n_a- Analyse Wanadoo Externe_01 Synthèse DM pour modèle_Orange - Market France KPIs" xfId="55580" xr:uid="{00000000-0005-0000-0000-00003C270000}"/>
    <cellStyle name="n_a- Analyse Wanadoo Externe_01 Synthèse DM pour modèle_Poland KPIs" xfId="28677" xr:uid="{00000000-0005-0000-0000-00003D270000}"/>
    <cellStyle name="n_a- Analyse Wanadoo Externe_01 Synthèse DM pour modèle_ROW" xfId="28679" xr:uid="{00000000-0005-0000-0000-00003E270000}"/>
    <cellStyle name="n_a- Analyse Wanadoo Externe_01 Synthèse DM pour modèle_ROW_1" xfId="28680" xr:uid="{00000000-0005-0000-0000-00003F270000}"/>
    <cellStyle name="n_a- Analyse Wanadoo Externe_01 Synthèse DM pour modèle_ROW_1_Group" xfId="28681" xr:uid="{00000000-0005-0000-0000-000040270000}"/>
    <cellStyle name="n_a- Analyse Wanadoo Externe_01 Synthèse DM pour modèle_ROW_1_Group_1" xfId="28682" xr:uid="{00000000-0005-0000-0000-000041270000}"/>
    <cellStyle name="n_a- Analyse Wanadoo Externe_01 Synthèse DM pour modèle_ROW_1_Group_Group" xfId="28683" xr:uid="{00000000-0005-0000-0000-000042270000}"/>
    <cellStyle name="n_a- Analyse Wanadoo Externe_01 Synthèse DM pour modèle_ROW_1_ROW ARPU" xfId="28684" xr:uid="{00000000-0005-0000-0000-000043270000}"/>
    <cellStyle name="n_a- Analyse Wanadoo Externe_01 Synthèse DM pour modèle_ROW_1_ROW ARPU_Group" xfId="28685" xr:uid="{00000000-0005-0000-0000-000044270000}"/>
    <cellStyle name="n_a- Analyse Wanadoo Externe_01 Synthèse DM pour modèle_ROW_Group" xfId="28686" xr:uid="{00000000-0005-0000-0000-000045270000}"/>
    <cellStyle name="n_a- Analyse Wanadoo Externe_01 Synthèse DM pour modèle_ROW_Group_1" xfId="28687" xr:uid="{00000000-0005-0000-0000-000046270000}"/>
    <cellStyle name="n_a- Analyse Wanadoo Externe_01 Synthèse DM pour modèle_ROW_Group_Group" xfId="28688" xr:uid="{00000000-0005-0000-0000-000047270000}"/>
    <cellStyle name="n_a- Analyse Wanadoo Externe_01 Synthèse DM pour modèle_ROW_ROW ARPU" xfId="28689" xr:uid="{00000000-0005-0000-0000-000048270000}"/>
    <cellStyle name="n_a- Analyse Wanadoo Externe_01 Synthèse DM pour modèle_ROW_ROW ARPU_Group" xfId="28690" xr:uid="{00000000-0005-0000-0000-000049270000}"/>
    <cellStyle name="n_a- Analyse Wanadoo Externe_01 Synthèse DM pour modèle_Spain ARPU + AUPU" xfId="28691" xr:uid="{00000000-0005-0000-0000-00004A270000}"/>
    <cellStyle name="n_a- Analyse Wanadoo Externe_01 Synthèse DM pour modèle_Spain ARPU + AUPU_Group" xfId="28692" xr:uid="{00000000-0005-0000-0000-00004B270000}"/>
    <cellStyle name="n_a- Analyse Wanadoo Externe_01 Synthèse DM pour modèle_Spain ARPU + AUPU_Group_1" xfId="28693" xr:uid="{00000000-0005-0000-0000-00004C270000}"/>
    <cellStyle name="n_a- Analyse Wanadoo Externe_01 Synthèse DM pour modèle_Spain ARPU + AUPU_Group_Group" xfId="28694" xr:uid="{00000000-0005-0000-0000-00004D270000}"/>
    <cellStyle name="n_a- Analyse Wanadoo Externe_01 Synthèse DM pour modèle_Spain ARPU + AUPU_ROW ARPU" xfId="28695" xr:uid="{00000000-0005-0000-0000-00004E270000}"/>
    <cellStyle name="n_a- Analyse Wanadoo Externe_01 Synthèse DM pour modèle_Spain ARPU + AUPU_ROW ARPU_Group" xfId="28696" xr:uid="{00000000-0005-0000-0000-00004F270000}"/>
    <cellStyle name="n_a- Analyse Wanadoo Externe_01 Synthèse DM pour modèle_Spain KPIs" xfId="6590" xr:uid="{00000000-0005-0000-0000-000050270000}"/>
    <cellStyle name="n_a- Analyse Wanadoo Externe_01 Synthèse DM pour modèle_Spain KPIs 2" xfId="15956" xr:uid="{00000000-0005-0000-0000-000051270000}"/>
    <cellStyle name="n_a- Analyse Wanadoo Externe_01 Synthèse DM pour modèle_Spain KPIs_1" xfId="51404" xr:uid="{00000000-0005-0000-0000-000052270000}"/>
    <cellStyle name="n_a- Analyse Wanadoo Externe_01 Synthèse DM pour modèle_Telecoms - Operational KPIs" xfId="49707" xr:uid="{00000000-0005-0000-0000-000053270000}"/>
    <cellStyle name="n_a- Analyse Wanadoo Externe_0703 Préflashde L23 Analyse CA trafic 07-03 (07-04-03)" xfId="1910" xr:uid="{00000000-0005-0000-0000-000054270000}"/>
    <cellStyle name="n_a- Analyse Wanadoo Externe_0703 Préflashde L23 Analyse CA trafic 07-03 (07-04-03)_A&amp;ME KPIs" xfId="53182" xr:uid="{00000000-0005-0000-0000-000055270000}"/>
    <cellStyle name="n_a- Analyse Wanadoo Externe_0703 Préflashde L23 Analyse CA trafic 07-03 (07-04-03)_Enterprise" xfId="9570" xr:uid="{00000000-0005-0000-0000-000056270000}"/>
    <cellStyle name="n_a- Analyse Wanadoo Externe_0703 Préflashde L23 Analyse CA trafic 07-03 (07-04-03)_France financials" xfId="23555" xr:uid="{00000000-0005-0000-0000-000057270000}"/>
    <cellStyle name="n_a- Analyse Wanadoo Externe_0703 Préflashde L23 Analyse CA trafic 07-03 (07-04-03)_France financials_1" xfId="25160" xr:uid="{00000000-0005-0000-0000-000058270000}"/>
    <cellStyle name="n_a- Analyse Wanadoo Externe_0703 Préflashde L23 Analyse CA trafic 07-03 (07-04-03)_France KPIs" xfId="4769" xr:uid="{00000000-0005-0000-0000-000059270000}"/>
    <cellStyle name="n_a- Analyse Wanadoo Externe_0703 Préflashde L23 Analyse CA trafic 07-03 (07-04-03)_France KPIs 2" xfId="14185" xr:uid="{00000000-0005-0000-0000-00005A270000}"/>
    <cellStyle name="n_a- Analyse Wanadoo Externe_0703 Préflashde L23 Analyse CA trafic 07-03 (07-04-03)_France KPIs_1" xfId="12010" xr:uid="{00000000-0005-0000-0000-00005B270000}"/>
    <cellStyle name="n_a- Analyse Wanadoo Externe_0703 Préflashde L23 Analyse CA trafic 07-03 (07-04-03)_GetCA Groupe Seg 2012-Q4 Soc" xfId="55582" xr:uid="{00000000-0005-0000-0000-00005C270000}"/>
    <cellStyle name="n_a- Analyse Wanadoo Externe_0703 Préflashde L23 Analyse CA trafic 07-03 (07-04-03)_Group" xfId="28698" xr:uid="{00000000-0005-0000-0000-00005D270000}"/>
    <cellStyle name="n_a- Analyse Wanadoo Externe_0703 Préflashde L23 Analyse CA trafic 07-03 (07-04-03)_Group - financial KPIs" xfId="21811" xr:uid="{00000000-0005-0000-0000-00005E270000}"/>
    <cellStyle name="n_a- Analyse Wanadoo Externe_0703 Préflashde L23 Analyse CA trafic 07-03 (07-04-03)_Group - operational KPIs" xfId="3039" xr:uid="{00000000-0005-0000-0000-00005F270000}"/>
    <cellStyle name="n_a- Analyse Wanadoo Externe_0703 Préflashde L23 Analyse CA trafic 07-03 (07-04-03)_Group - operational KPIs_1" xfId="10256" xr:uid="{00000000-0005-0000-0000-000060270000}"/>
    <cellStyle name="n_a- Analyse Wanadoo Externe_0703 Préflashde L23 Analyse CA trafic 07-03 (07-04-03)_Group - operational KPIs_1 2" xfId="17955" xr:uid="{00000000-0005-0000-0000-000061270000}"/>
    <cellStyle name="n_a- Analyse Wanadoo Externe_0703 Préflashde L23 Analyse CA trafic 07-03 (07-04-03)_Group - operational KPIs_2" xfId="20072" xr:uid="{00000000-0005-0000-0000-000062270000}"/>
    <cellStyle name="n_a- Analyse Wanadoo Externe_0703 Préflashde L23 Analyse CA trafic 07-03 (07-04-03)_IC&amp;SS" xfId="19813" xr:uid="{00000000-0005-0000-0000-000063270000}"/>
    <cellStyle name="n_a- Analyse Wanadoo Externe_0703 Préflashde L23 Analyse CA trafic 07-03 (07-04-03)_Orange - Market France KPIs" xfId="55581" xr:uid="{00000000-0005-0000-0000-000064270000}"/>
    <cellStyle name="n_a- Analyse Wanadoo Externe_0703 Préflashde L23 Analyse CA trafic 07-03 (07-04-03)_Poland KPIs" xfId="8290" xr:uid="{00000000-0005-0000-0000-000065270000}"/>
    <cellStyle name="n_a- Analyse Wanadoo Externe_0703 Préflashde L23 Analyse CA trafic 07-03 (07-04-03)_Poland KPIs_1" xfId="28697" xr:uid="{00000000-0005-0000-0000-000066270000}"/>
    <cellStyle name="n_a- Analyse Wanadoo Externe_0703 Préflashde L23 Analyse CA trafic 07-03 (07-04-03)_ROW" xfId="28699" xr:uid="{00000000-0005-0000-0000-000067270000}"/>
    <cellStyle name="n_a- Analyse Wanadoo Externe_0703 Préflashde L23 Analyse CA trafic 07-03 (07-04-03)_RoW KPIs" xfId="9002" xr:uid="{00000000-0005-0000-0000-000068270000}"/>
    <cellStyle name="n_a- Analyse Wanadoo Externe_0703 Préflashde L23 Analyse CA trafic 07-03 (07-04-03)_ROW_1" xfId="28700" xr:uid="{00000000-0005-0000-0000-000069270000}"/>
    <cellStyle name="n_a- Analyse Wanadoo Externe_0703 Préflashde L23 Analyse CA trafic 07-03 (07-04-03)_ROW_1_Group" xfId="28701" xr:uid="{00000000-0005-0000-0000-00006A270000}"/>
    <cellStyle name="n_a- Analyse Wanadoo Externe_0703 Préflashde L23 Analyse CA trafic 07-03 (07-04-03)_ROW_1_Group_1" xfId="28702" xr:uid="{00000000-0005-0000-0000-00006B270000}"/>
    <cellStyle name="n_a- Analyse Wanadoo Externe_0703 Préflashde L23 Analyse CA trafic 07-03 (07-04-03)_ROW_1_Group_Group" xfId="28703" xr:uid="{00000000-0005-0000-0000-00006C270000}"/>
    <cellStyle name="n_a- Analyse Wanadoo Externe_0703 Préflashde L23 Analyse CA trafic 07-03 (07-04-03)_ROW_1_ROW ARPU" xfId="28704" xr:uid="{00000000-0005-0000-0000-00006D270000}"/>
    <cellStyle name="n_a- Analyse Wanadoo Externe_0703 Préflashde L23 Analyse CA trafic 07-03 (07-04-03)_ROW_1_ROW ARPU_Group" xfId="28705" xr:uid="{00000000-0005-0000-0000-00006E270000}"/>
    <cellStyle name="n_a- Analyse Wanadoo Externe_0703 Préflashde L23 Analyse CA trafic 07-03 (07-04-03)_ROW_Group" xfId="28706" xr:uid="{00000000-0005-0000-0000-00006F270000}"/>
    <cellStyle name="n_a- Analyse Wanadoo Externe_0703 Préflashde L23 Analyse CA trafic 07-03 (07-04-03)_ROW_Group_1" xfId="28707" xr:uid="{00000000-0005-0000-0000-000070270000}"/>
    <cellStyle name="n_a- Analyse Wanadoo Externe_0703 Préflashde L23 Analyse CA trafic 07-03 (07-04-03)_ROW_Group_Group" xfId="28708" xr:uid="{00000000-0005-0000-0000-000071270000}"/>
    <cellStyle name="n_a- Analyse Wanadoo Externe_0703 Préflashde L23 Analyse CA trafic 07-03 (07-04-03)_ROW_ROW ARPU" xfId="28709" xr:uid="{00000000-0005-0000-0000-000072270000}"/>
    <cellStyle name="n_a- Analyse Wanadoo Externe_0703 Préflashde L23 Analyse CA trafic 07-03 (07-04-03)_ROW_ROW ARPU_Group" xfId="28710" xr:uid="{00000000-0005-0000-0000-000073270000}"/>
    <cellStyle name="n_a- Analyse Wanadoo Externe_0703 Préflashde L23 Analyse CA trafic 07-03 (07-04-03)_Spain ARPU + AUPU" xfId="28711" xr:uid="{00000000-0005-0000-0000-000074270000}"/>
    <cellStyle name="n_a- Analyse Wanadoo Externe_0703 Préflashde L23 Analyse CA trafic 07-03 (07-04-03)_Spain ARPU + AUPU_Group" xfId="28712" xr:uid="{00000000-0005-0000-0000-000075270000}"/>
    <cellStyle name="n_a- Analyse Wanadoo Externe_0703 Préflashde L23 Analyse CA trafic 07-03 (07-04-03)_Spain ARPU + AUPU_Group_1" xfId="28713" xr:uid="{00000000-0005-0000-0000-000076270000}"/>
    <cellStyle name="n_a- Analyse Wanadoo Externe_0703 Préflashde L23 Analyse CA trafic 07-03 (07-04-03)_Spain ARPU + AUPU_Group_Group" xfId="28714" xr:uid="{00000000-0005-0000-0000-000077270000}"/>
    <cellStyle name="n_a- Analyse Wanadoo Externe_0703 Préflashde L23 Analyse CA trafic 07-03 (07-04-03)_Spain ARPU + AUPU_ROW ARPU" xfId="28715" xr:uid="{00000000-0005-0000-0000-000078270000}"/>
    <cellStyle name="n_a- Analyse Wanadoo Externe_0703 Préflashde L23 Analyse CA trafic 07-03 (07-04-03)_Spain ARPU + AUPU_ROW ARPU_Group" xfId="28716" xr:uid="{00000000-0005-0000-0000-000079270000}"/>
    <cellStyle name="n_a- Analyse Wanadoo Externe_0703 Préflashde L23 Analyse CA trafic 07-03 (07-04-03)_Spain KPIs" xfId="6591" xr:uid="{00000000-0005-0000-0000-00007A270000}"/>
    <cellStyle name="n_a- Analyse Wanadoo Externe_0703 Préflashde L23 Analyse CA trafic 07-03 (07-04-03)_Spain KPIs 2" xfId="15957" xr:uid="{00000000-0005-0000-0000-00007B270000}"/>
    <cellStyle name="n_a- Analyse Wanadoo Externe_0703 Préflashde L23 Analyse CA trafic 07-03 (07-04-03)_Spain KPIs_1" xfId="51405" xr:uid="{00000000-0005-0000-0000-00007C270000}"/>
    <cellStyle name="n_a- Analyse Wanadoo Externe_0703 Préflashde L23 Analyse CA trafic 07-03 (07-04-03)_Telecoms - Operational KPIs" xfId="49708" xr:uid="{00000000-0005-0000-0000-00007D270000}"/>
    <cellStyle name="n_a- Analyse Wanadoo Externe_A&amp;ME KPIs" xfId="53180" xr:uid="{00000000-0005-0000-0000-00007E270000}"/>
    <cellStyle name="n_a- Analyse Wanadoo Externe_Base Forfaits 06-07" xfId="1911" xr:uid="{00000000-0005-0000-0000-00007F270000}"/>
    <cellStyle name="n_a- Analyse Wanadoo Externe_Base Forfaits 06-07_A&amp;ME KPIs" xfId="53183" xr:uid="{00000000-0005-0000-0000-000080270000}"/>
    <cellStyle name="n_a- Analyse Wanadoo Externe_Base Forfaits 06-07_Enterprise" xfId="9571" xr:uid="{00000000-0005-0000-0000-000081270000}"/>
    <cellStyle name="n_a- Analyse Wanadoo Externe_Base Forfaits 06-07_France financials" xfId="23556" xr:uid="{00000000-0005-0000-0000-000082270000}"/>
    <cellStyle name="n_a- Analyse Wanadoo Externe_Base Forfaits 06-07_France financials_1" xfId="25161" xr:uid="{00000000-0005-0000-0000-000083270000}"/>
    <cellStyle name="n_a- Analyse Wanadoo Externe_Base Forfaits 06-07_France KPIs" xfId="4770" xr:uid="{00000000-0005-0000-0000-000084270000}"/>
    <cellStyle name="n_a- Analyse Wanadoo Externe_Base Forfaits 06-07_France KPIs 2" xfId="14186" xr:uid="{00000000-0005-0000-0000-000085270000}"/>
    <cellStyle name="n_a- Analyse Wanadoo Externe_Base Forfaits 06-07_France KPIs_1" xfId="12011" xr:uid="{00000000-0005-0000-0000-000086270000}"/>
    <cellStyle name="n_a- Analyse Wanadoo Externe_Base Forfaits 06-07_GetCA Groupe Seg 2012-Q4 Soc" xfId="55584" xr:uid="{00000000-0005-0000-0000-000087270000}"/>
    <cellStyle name="n_a- Analyse Wanadoo Externe_Base Forfaits 06-07_Group" xfId="28718" xr:uid="{00000000-0005-0000-0000-000088270000}"/>
    <cellStyle name="n_a- Analyse Wanadoo Externe_Base Forfaits 06-07_Group - financial KPIs" xfId="21812" xr:uid="{00000000-0005-0000-0000-000089270000}"/>
    <cellStyle name="n_a- Analyse Wanadoo Externe_Base Forfaits 06-07_Group - operational KPIs" xfId="3040" xr:uid="{00000000-0005-0000-0000-00008A270000}"/>
    <cellStyle name="n_a- Analyse Wanadoo Externe_Base Forfaits 06-07_Group - operational KPIs_1" xfId="10257" xr:uid="{00000000-0005-0000-0000-00008B270000}"/>
    <cellStyle name="n_a- Analyse Wanadoo Externe_Base Forfaits 06-07_Group - operational KPIs_1 2" xfId="17956" xr:uid="{00000000-0005-0000-0000-00008C270000}"/>
    <cellStyle name="n_a- Analyse Wanadoo Externe_Base Forfaits 06-07_Group - operational KPIs_2" xfId="20073" xr:uid="{00000000-0005-0000-0000-00008D270000}"/>
    <cellStyle name="n_a- Analyse Wanadoo Externe_Base Forfaits 06-07_IC&amp;SS" xfId="17573" xr:uid="{00000000-0005-0000-0000-00008E270000}"/>
    <cellStyle name="n_a- Analyse Wanadoo Externe_Base Forfaits 06-07_Orange - Market France KPIs" xfId="55583" xr:uid="{00000000-0005-0000-0000-00008F270000}"/>
    <cellStyle name="n_a- Analyse Wanadoo Externe_Base Forfaits 06-07_Poland KPIs" xfId="8291" xr:uid="{00000000-0005-0000-0000-000090270000}"/>
    <cellStyle name="n_a- Analyse Wanadoo Externe_Base Forfaits 06-07_Poland KPIs_1" xfId="28717" xr:uid="{00000000-0005-0000-0000-000091270000}"/>
    <cellStyle name="n_a- Analyse Wanadoo Externe_Base Forfaits 06-07_ROW" xfId="28719" xr:uid="{00000000-0005-0000-0000-000092270000}"/>
    <cellStyle name="n_a- Analyse Wanadoo Externe_Base Forfaits 06-07_RoW KPIs" xfId="9003" xr:uid="{00000000-0005-0000-0000-000093270000}"/>
    <cellStyle name="n_a- Analyse Wanadoo Externe_Base Forfaits 06-07_ROW_1" xfId="28720" xr:uid="{00000000-0005-0000-0000-000094270000}"/>
    <cellStyle name="n_a- Analyse Wanadoo Externe_Base Forfaits 06-07_ROW_1_Group" xfId="28721" xr:uid="{00000000-0005-0000-0000-000095270000}"/>
    <cellStyle name="n_a- Analyse Wanadoo Externe_Base Forfaits 06-07_ROW_1_Group_1" xfId="28722" xr:uid="{00000000-0005-0000-0000-000096270000}"/>
    <cellStyle name="n_a- Analyse Wanadoo Externe_Base Forfaits 06-07_ROW_1_Group_Group" xfId="28723" xr:uid="{00000000-0005-0000-0000-000097270000}"/>
    <cellStyle name="n_a- Analyse Wanadoo Externe_Base Forfaits 06-07_ROW_1_ROW ARPU" xfId="28724" xr:uid="{00000000-0005-0000-0000-000098270000}"/>
    <cellStyle name="n_a- Analyse Wanadoo Externe_Base Forfaits 06-07_ROW_1_ROW ARPU_Group" xfId="28725" xr:uid="{00000000-0005-0000-0000-000099270000}"/>
    <cellStyle name="n_a- Analyse Wanadoo Externe_Base Forfaits 06-07_ROW_Group" xfId="28726" xr:uid="{00000000-0005-0000-0000-00009A270000}"/>
    <cellStyle name="n_a- Analyse Wanadoo Externe_Base Forfaits 06-07_ROW_Group_1" xfId="28727" xr:uid="{00000000-0005-0000-0000-00009B270000}"/>
    <cellStyle name="n_a- Analyse Wanadoo Externe_Base Forfaits 06-07_ROW_Group_Group" xfId="28728" xr:uid="{00000000-0005-0000-0000-00009C270000}"/>
    <cellStyle name="n_a- Analyse Wanadoo Externe_Base Forfaits 06-07_ROW_ROW ARPU" xfId="28729" xr:uid="{00000000-0005-0000-0000-00009D270000}"/>
    <cellStyle name="n_a- Analyse Wanadoo Externe_Base Forfaits 06-07_ROW_ROW ARPU_Group" xfId="28730" xr:uid="{00000000-0005-0000-0000-00009E270000}"/>
    <cellStyle name="n_a- Analyse Wanadoo Externe_Base Forfaits 06-07_Spain ARPU + AUPU" xfId="28731" xr:uid="{00000000-0005-0000-0000-00009F270000}"/>
    <cellStyle name="n_a- Analyse Wanadoo Externe_Base Forfaits 06-07_Spain ARPU + AUPU_Group" xfId="28732" xr:uid="{00000000-0005-0000-0000-0000A0270000}"/>
    <cellStyle name="n_a- Analyse Wanadoo Externe_Base Forfaits 06-07_Spain ARPU + AUPU_Group_1" xfId="28733" xr:uid="{00000000-0005-0000-0000-0000A1270000}"/>
    <cellStyle name="n_a- Analyse Wanadoo Externe_Base Forfaits 06-07_Spain ARPU + AUPU_Group_Group" xfId="28734" xr:uid="{00000000-0005-0000-0000-0000A2270000}"/>
    <cellStyle name="n_a- Analyse Wanadoo Externe_Base Forfaits 06-07_Spain ARPU + AUPU_ROW ARPU" xfId="28735" xr:uid="{00000000-0005-0000-0000-0000A3270000}"/>
    <cellStyle name="n_a- Analyse Wanadoo Externe_Base Forfaits 06-07_Spain ARPU + AUPU_ROW ARPU_Group" xfId="28736" xr:uid="{00000000-0005-0000-0000-0000A4270000}"/>
    <cellStyle name="n_a- Analyse Wanadoo Externe_Base Forfaits 06-07_Spain KPIs" xfId="6592" xr:uid="{00000000-0005-0000-0000-0000A5270000}"/>
    <cellStyle name="n_a- Analyse Wanadoo Externe_Base Forfaits 06-07_Spain KPIs 2" xfId="15958" xr:uid="{00000000-0005-0000-0000-0000A6270000}"/>
    <cellStyle name="n_a- Analyse Wanadoo Externe_Base Forfaits 06-07_Spain KPIs_1" xfId="51406" xr:uid="{00000000-0005-0000-0000-0000A7270000}"/>
    <cellStyle name="n_a- Analyse Wanadoo Externe_Base Forfaits 06-07_Telecoms - Operational KPIs" xfId="49709" xr:uid="{00000000-0005-0000-0000-0000A8270000}"/>
    <cellStyle name="n_a- Analyse Wanadoo Externe_CA BAC SCR-VM 06-07 (31-07-06)" xfId="1912" xr:uid="{00000000-0005-0000-0000-0000A9270000}"/>
    <cellStyle name="n_a- Analyse Wanadoo Externe_CA BAC SCR-VM 06-07 (31-07-06)_A&amp;ME KPIs" xfId="53184" xr:uid="{00000000-0005-0000-0000-0000AA270000}"/>
    <cellStyle name="n_a- Analyse Wanadoo Externe_CA BAC SCR-VM 06-07 (31-07-06)_Enterprise" xfId="9572" xr:uid="{00000000-0005-0000-0000-0000AB270000}"/>
    <cellStyle name="n_a- Analyse Wanadoo Externe_CA BAC SCR-VM 06-07 (31-07-06)_France financials" xfId="23557" xr:uid="{00000000-0005-0000-0000-0000AC270000}"/>
    <cellStyle name="n_a- Analyse Wanadoo Externe_CA BAC SCR-VM 06-07 (31-07-06)_France financials_1" xfId="25162" xr:uid="{00000000-0005-0000-0000-0000AD270000}"/>
    <cellStyle name="n_a- Analyse Wanadoo Externe_CA BAC SCR-VM 06-07 (31-07-06)_France KPIs" xfId="4771" xr:uid="{00000000-0005-0000-0000-0000AE270000}"/>
    <cellStyle name="n_a- Analyse Wanadoo Externe_CA BAC SCR-VM 06-07 (31-07-06)_France KPIs 2" xfId="14187" xr:uid="{00000000-0005-0000-0000-0000AF270000}"/>
    <cellStyle name="n_a- Analyse Wanadoo Externe_CA BAC SCR-VM 06-07 (31-07-06)_France KPIs_1" xfId="12012" xr:uid="{00000000-0005-0000-0000-0000B0270000}"/>
    <cellStyle name="n_a- Analyse Wanadoo Externe_CA BAC SCR-VM 06-07 (31-07-06)_GetCA Groupe Seg 2012-Q4 Soc" xfId="55586" xr:uid="{00000000-0005-0000-0000-0000B1270000}"/>
    <cellStyle name="n_a- Analyse Wanadoo Externe_CA BAC SCR-VM 06-07 (31-07-06)_Group" xfId="28738" xr:uid="{00000000-0005-0000-0000-0000B2270000}"/>
    <cellStyle name="n_a- Analyse Wanadoo Externe_CA BAC SCR-VM 06-07 (31-07-06)_Group - financial KPIs" xfId="21813" xr:uid="{00000000-0005-0000-0000-0000B3270000}"/>
    <cellStyle name="n_a- Analyse Wanadoo Externe_CA BAC SCR-VM 06-07 (31-07-06)_Group - operational KPIs" xfId="3041" xr:uid="{00000000-0005-0000-0000-0000B4270000}"/>
    <cellStyle name="n_a- Analyse Wanadoo Externe_CA BAC SCR-VM 06-07 (31-07-06)_Group - operational KPIs_1" xfId="10258" xr:uid="{00000000-0005-0000-0000-0000B5270000}"/>
    <cellStyle name="n_a- Analyse Wanadoo Externe_CA BAC SCR-VM 06-07 (31-07-06)_Group - operational KPIs_1 2" xfId="17957" xr:uid="{00000000-0005-0000-0000-0000B6270000}"/>
    <cellStyle name="n_a- Analyse Wanadoo Externe_CA BAC SCR-VM 06-07 (31-07-06)_Group - operational KPIs_2" xfId="20074" xr:uid="{00000000-0005-0000-0000-0000B7270000}"/>
    <cellStyle name="n_a- Analyse Wanadoo Externe_CA BAC SCR-VM 06-07 (31-07-06)_IC&amp;SS" xfId="13875" xr:uid="{00000000-0005-0000-0000-0000B8270000}"/>
    <cellStyle name="n_a- Analyse Wanadoo Externe_CA BAC SCR-VM 06-07 (31-07-06)_Orange - Market France KPIs" xfId="55585" xr:uid="{00000000-0005-0000-0000-0000B9270000}"/>
    <cellStyle name="n_a- Analyse Wanadoo Externe_CA BAC SCR-VM 06-07 (31-07-06)_Poland KPIs" xfId="8292" xr:uid="{00000000-0005-0000-0000-0000BA270000}"/>
    <cellStyle name="n_a- Analyse Wanadoo Externe_CA BAC SCR-VM 06-07 (31-07-06)_Poland KPIs_1" xfId="28737" xr:uid="{00000000-0005-0000-0000-0000BB270000}"/>
    <cellStyle name="n_a- Analyse Wanadoo Externe_CA BAC SCR-VM 06-07 (31-07-06)_ROW" xfId="28739" xr:uid="{00000000-0005-0000-0000-0000BC270000}"/>
    <cellStyle name="n_a- Analyse Wanadoo Externe_CA BAC SCR-VM 06-07 (31-07-06)_RoW KPIs" xfId="9004" xr:uid="{00000000-0005-0000-0000-0000BD270000}"/>
    <cellStyle name="n_a- Analyse Wanadoo Externe_CA BAC SCR-VM 06-07 (31-07-06)_ROW_1" xfId="28740" xr:uid="{00000000-0005-0000-0000-0000BE270000}"/>
    <cellStyle name="n_a- Analyse Wanadoo Externe_CA BAC SCR-VM 06-07 (31-07-06)_ROW_1_Group" xfId="28741" xr:uid="{00000000-0005-0000-0000-0000BF270000}"/>
    <cellStyle name="n_a- Analyse Wanadoo Externe_CA BAC SCR-VM 06-07 (31-07-06)_ROW_1_Group_1" xfId="28742" xr:uid="{00000000-0005-0000-0000-0000C0270000}"/>
    <cellStyle name="n_a- Analyse Wanadoo Externe_CA BAC SCR-VM 06-07 (31-07-06)_ROW_1_Group_Group" xfId="28743" xr:uid="{00000000-0005-0000-0000-0000C1270000}"/>
    <cellStyle name="n_a- Analyse Wanadoo Externe_CA BAC SCR-VM 06-07 (31-07-06)_ROW_1_ROW ARPU" xfId="28744" xr:uid="{00000000-0005-0000-0000-0000C2270000}"/>
    <cellStyle name="n_a- Analyse Wanadoo Externe_CA BAC SCR-VM 06-07 (31-07-06)_ROW_1_ROW ARPU_Group" xfId="28745" xr:uid="{00000000-0005-0000-0000-0000C3270000}"/>
    <cellStyle name="n_a- Analyse Wanadoo Externe_CA BAC SCR-VM 06-07 (31-07-06)_ROW_Group" xfId="28746" xr:uid="{00000000-0005-0000-0000-0000C4270000}"/>
    <cellStyle name="n_a- Analyse Wanadoo Externe_CA BAC SCR-VM 06-07 (31-07-06)_ROW_Group_1" xfId="28747" xr:uid="{00000000-0005-0000-0000-0000C5270000}"/>
    <cellStyle name="n_a- Analyse Wanadoo Externe_CA BAC SCR-VM 06-07 (31-07-06)_ROW_Group_Group" xfId="28748" xr:uid="{00000000-0005-0000-0000-0000C6270000}"/>
    <cellStyle name="n_a- Analyse Wanadoo Externe_CA BAC SCR-VM 06-07 (31-07-06)_ROW_ROW ARPU" xfId="28749" xr:uid="{00000000-0005-0000-0000-0000C7270000}"/>
    <cellStyle name="n_a- Analyse Wanadoo Externe_CA BAC SCR-VM 06-07 (31-07-06)_ROW_ROW ARPU_Group" xfId="28750" xr:uid="{00000000-0005-0000-0000-0000C8270000}"/>
    <cellStyle name="n_a- Analyse Wanadoo Externe_CA BAC SCR-VM 06-07 (31-07-06)_Spain ARPU + AUPU" xfId="28751" xr:uid="{00000000-0005-0000-0000-0000C9270000}"/>
    <cellStyle name="n_a- Analyse Wanadoo Externe_CA BAC SCR-VM 06-07 (31-07-06)_Spain ARPU + AUPU_Group" xfId="28752" xr:uid="{00000000-0005-0000-0000-0000CA270000}"/>
    <cellStyle name="n_a- Analyse Wanadoo Externe_CA BAC SCR-VM 06-07 (31-07-06)_Spain ARPU + AUPU_Group_1" xfId="28753" xr:uid="{00000000-0005-0000-0000-0000CB270000}"/>
    <cellStyle name="n_a- Analyse Wanadoo Externe_CA BAC SCR-VM 06-07 (31-07-06)_Spain ARPU + AUPU_Group_Group" xfId="28754" xr:uid="{00000000-0005-0000-0000-0000CC270000}"/>
    <cellStyle name="n_a- Analyse Wanadoo Externe_CA BAC SCR-VM 06-07 (31-07-06)_Spain ARPU + AUPU_ROW ARPU" xfId="28755" xr:uid="{00000000-0005-0000-0000-0000CD270000}"/>
    <cellStyle name="n_a- Analyse Wanadoo Externe_CA BAC SCR-VM 06-07 (31-07-06)_Spain ARPU + AUPU_ROW ARPU_Group" xfId="28756" xr:uid="{00000000-0005-0000-0000-0000CE270000}"/>
    <cellStyle name="n_a- Analyse Wanadoo Externe_CA BAC SCR-VM 06-07 (31-07-06)_Spain KPIs" xfId="6593" xr:uid="{00000000-0005-0000-0000-0000CF270000}"/>
    <cellStyle name="n_a- Analyse Wanadoo Externe_CA BAC SCR-VM 06-07 (31-07-06)_Spain KPIs 2" xfId="15959" xr:uid="{00000000-0005-0000-0000-0000D0270000}"/>
    <cellStyle name="n_a- Analyse Wanadoo Externe_CA BAC SCR-VM 06-07 (31-07-06)_Spain KPIs_1" xfId="51407" xr:uid="{00000000-0005-0000-0000-0000D1270000}"/>
    <cellStyle name="n_a- Analyse Wanadoo Externe_CA BAC SCR-VM 06-07 (31-07-06)_Telecoms - Operational KPIs" xfId="49710" xr:uid="{00000000-0005-0000-0000-0000D2270000}"/>
    <cellStyle name="n_a- Analyse Wanadoo Externe_CA forfaits 0607 (06-08-14)" xfId="1913" xr:uid="{00000000-0005-0000-0000-0000D3270000}"/>
    <cellStyle name="n_a- Analyse Wanadoo Externe_CA forfaits 0607 (06-08-14)_A&amp;ME KPIs" xfId="53185" xr:uid="{00000000-0005-0000-0000-0000D4270000}"/>
    <cellStyle name="n_a- Analyse Wanadoo Externe_CA forfaits 0607 (06-08-14)_France financials" xfId="23558" xr:uid="{00000000-0005-0000-0000-0000D5270000}"/>
    <cellStyle name="n_a- Analyse Wanadoo Externe_CA forfaits 0607 (06-08-14)_France KPIs" xfId="4772" xr:uid="{00000000-0005-0000-0000-0000D6270000}"/>
    <cellStyle name="n_a- Analyse Wanadoo Externe_CA forfaits 0607 (06-08-14)_France KPIs 2" xfId="14188" xr:uid="{00000000-0005-0000-0000-0000D7270000}"/>
    <cellStyle name="n_a- Analyse Wanadoo Externe_CA forfaits 0607 (06-08-14)_France KPIs_1" xfId="12013" xr:uid="{00000000-0005-0000-0000-0000D8270000}"/>
    <cellStyle name="n_a- Analyse Wanadoo Externe_CA forfaits 0607 (06-08-14)_Group" xfId="28758" xr:uid="{00000000-0005-0000-0000-0000D9270000}"/>
    <cellStyle name="n_a- Analyse Wanadoo Externe_CA forfaits 0607 (06-08-14)_Group - financial KPIs" xfId="21814" xr:uid="{00000000-0005-0000-0000-0000DA270000}"/>
    <cellStyle name="n_a- Analyse Wanadoo Externe_CA forfaits 0607 (06-08-14)_Group - operational KPIs" xfId="10259" xr:uid="{00000000-0005-0000-0000-0000DB270000}"/>
    <cellStyle name="n_a- Analyse Wanadoo Externe_CA forfaits 0607 (06-08-14)_Group - operational KPIs 2" xfId="17958" xr:uid="{00000000-0005-0000-0000-0000DC270000}"/>
    <cellStyle name="n_a- Analyse Wanadoo Externe_CA forfaits 0607 (06-08-14)_Group - operational KPIs_1" xfId="20075" xr:uid="{00000000-0005-0000-0000-0000DD270000}"/>
    <cellStyle name="n_a- Analyse Wanadoo Externe_CA forfaits 0607 (06-08-14)_Orange - Market France KPIs" xfId="55587" xr:uid="{00000000-0005-0000-0000-0000DE270000}"/>
    <cellStyle name="n_a- Analyse Wanadoo Externe_CA forfaits 0607 (06-08-14)_Poland KPIs" xfId="28757" xr:uid="{00000000-0005-0000-0000-0000DF270000}"/>
    <cellStyle name="n_a- Analyse Wanadoo Externe_CA forfaits 0607 (06-08-14)_ROW" xfId="28759" xr:uid="{00000000-0005-0000-0000-0000E0270000}"/>
    <cellStyle name="n_a- Analyse Wanadoo Externe_CA forfaits 0607 (06-08-14)_ROW_1" xfId="28760" xr:uid="{00000000-0005-0000-0000-0000E1270000}"/>
    <cellStyle name="n_a- Analyse Wanadoo Externe_CA forfaits 0607 (06-08-14)_ROW_1_Group" xfId="28761" xr:uid="{00000000-0005-0000-0000-0000E2270000}"/>
    <cellStyle name="n_a- Analyse Wanadoo Externe_CA forfaits 0607 (06-08-14)_ROW_1_Group_1" xfId="28762" xr:uid="{00000000-0005-0000-0000-0000E3270000}"/>
    <cellStyle name="n_a- Analyse Wanadoo Externe_CA forfaits 0607 (06-08-14)_ROW_1_Group_Group" xfId="28763" xr:uid="{00000000-0005-0000-0000-0000E4270000}"/>
    <cellStyle name="n_a- Analyse Wanadoo Externe_CA forfaits 0607 (06-08-14)_ROW_1_ROW ARPU" xfId="28764" xr:uid="{00000000-0005-0000-0000-0000E5270000}"/>
    <cellStyle name="n_a- Analyse Wanadoo Externe_CA forfaits 0607 (06-08-14)_ROW_1_ROW ARPU_Group" xfId="28765" xr:uid="{00000000-0005-0000-0000-0000E6270000}"/>
    <cellStyle name="n_a- Analyse Wanadoo Externe_CA forfaits 0607 (06-08-14)_ROW_Group" xfId="28766" xr:uid="{00000000-0005-0000-0000-0000E7270000}"/>
    <cellStyle name="n_a- Analyse Wanadoo Externe_CA forfaits 0607 (06-08-14)_ROW_Group_1" xfId="28767" xr:uid="{00000000-0005-0000-0000-0000E8270000}"/>
    <cellStyle name="n_a- Analyse Wanadoo Externe_CA forfaits 0607 (06-08-14)_ROW_Group_Group" xfId="28768" xr:uid="{00000000-0005-0000-0000-0000E9270000}"/>
    <cellStyle name="n_a- Analyse Wanadoo Externe_CA forfaits 0607 (06-08-14)_ROW_ROW ARPU" xfId="28769" xr:uid="{00000000-0005-0000-0000-0000EA270000}"/>
    <cellStyle name="n_a- Analyse Wanadoo Externe_CA forfaits 0607 (06-08-14)_ROW_ROW ARPU_Group" xfId="28770" xr:uid="{00000000-0005-0000-0000-0000EB270000}"/>
    <cellStyle name="n_a- Analyse Wanadoo Externe_CA forfaits 0607 (06-08-14)_Spain ARPU + AUPU" xfId="28771" xr:uid="{00000000-0005-0000-0000-0000EC270000}"/>
    <cellStyle name="n_a- Analyse Wanadoo Externe_CA forfaits 0607 (06-08-14)_Spain ARPU + AUPU_Group" xfId="28772" xr:uid="{00000000-0005-0000-0000-0000ED270000}"/>
    <cellStyle name="n_a- Analyse Wanadoo Externe_CA forfaits 0607 (06-08-14)_Spain ARPU + AUPU_Group_1" xfId="28773" xr:uid="{00000000-0005-0000-0000-0000EE270000}"/>
    <cellStyle name="n_a- Analyse Wanadoo Externe_CA forfaits 0607 (06-08-14)_Spain ARPU + AUPU_Group_Group" xfId="28774" xr:uid="{00000000-0005-0000-0000-0000EF270000}"/>
    <cellStyle name="n_a- Analyse Wanadoo Externe_CA forfaits 0607 (06-08-14)_Spain ARPU + AUPU_ROW ARPU" xfId="28775" xr:uid="{00000000-0005-0000-0000-0000F0270000}"/>
    <cellStyle name="n_a- Analyse Wanadoo Externe_CA forfaits 0607 (06-08-14)_Spain ARPU + AUPU_ROW ARPU_Group" xfId="28776" xr:uid="{00000000-0005-0000-0000-0000F1270000}"/>
    <cellStyle name="n_a- Analyse Wanadoo Externe_CA forfaits 0607 (06-08-14)_Spain KPIs" xfId="6594" xr:uid="{00000000-0005-0000-0000-0000F2270000}"/>
    <cellStyle name="n_a- Analyse Wanadoo Externe_CA forfaits 0607 (06-08-14)_Spain KPIs 2" xfId="15960" xr:uid="{00000000-0005-0000-0000-0000F3270000}"/>
    <cellStyle name="n_a- Analyse Wanadoo Externe_CA forfaits 0607 (06-08-14)_Spain KPIs_1" xfId="51408" xr:uid="{00000000-0005-0000-0000-0000F4270000}"/>
    <cellStyle name="n_a- Analyse Wanadoo Externe_CA forfaits 0607 (06-08-14)_Telecoms - Operational KPIs" xfId="49711" xr:uid="{00000000-0005-0000-0000-0000F5270000}"/>
    <cellStyle name="n_a- Analyse Wanadoo Externe_Classeur2" xfId="1914" xr:uid="{00000000-0005-0000-0000-0000F6270000}"/>
    <cellStyle name="n_a- Analyse Wanadoo Externe_Classeur2_A&amp;ME KPIs" xfId="53186" xr:uid="{00000000-0005-0000-0000-0000F7270000}"/>
    <cellStyle name="n_a- Analyse Wanadoo Externe_Classeur2_France financials" xfId="23559" xr:uid="{00000000-0005-0000-0000-0000F8270000}"/>
    <cellStyle name="n_a- Analyse Wanadoo Externe_Classeur2_France KPIs" xfId="4773" xr:uid="{00000000-0005-0000-0000-0000F9270000}"/>
    <cellStyle name="n_a- Analyse Wanadoo Externe_Classeur2_France KPIs 2" xfId="14189" xr:uid="{00000000-0005-0000-0000-0000FA270000}"/>
    <cellStyle name="n_a- Analyse Wanadoo Externe_Classeur2_France KPIs_1" xfId="12014" xr:uid="{00000000-0005-0000-0000-0000FB270000}"/>
    <cellStyle name="n_a- Analyse Wanadoo Externe_Classeur2_Group" xfId="28778" xr:uid="{00000000-0005-0000-0000-0000FC270000}"/>
    <cellStyle name="n_a- Analyse Wanadoo Externe_Classeur2_Group - financial KPIs" xfId="21815" xr:uid="{00000000-0005-0000-0000-0000FD270000}"/>
    <cellStyle name="n_a- Analyse Wanadoo Externe_Classeur2_Group - operational KPIs" xfId="10260" xr:uid="{00000000-0005-0000-0000-0000FE270000}"/>
    <cellStyle name="n_a- Analyse Wanadoo Externe_Classeur2_Group - operational KPIs 2" xfId="17959" xr:uid="{00000000-0005-0000-0000-0000FF270000}"/>
    <cellStyle name="n_a- Analyse Wanadoo Externe_Classeur2_Group - operational KPIs_1" xfId="20076" xr:uid="{00000000-0005-0000-0000-000000280000}"/>
    <cellStyle name="n_a- Analyse Wanadoo Externe_Classeur2_Orange - Market France KPIs" xfId="55588" xr:uid="{00000000-0005-0000-0000-000001280000}"/>
    <cellStyle name="n_a- Analyse Wanadoo Externe_Classeur2_Poland KPIs" xfId="28777" xr:uid="{00000000-0005-0000-0000-000002280000}"/>
    <cellStyle name="n_a- Analyse Wanadoo Externe_Classeur2_ROW" xfId="28779" xr:uid="{00000000-0005-0000-0000-000003280000}"/>
    <cellStyle name="n_a- Analyse Wanadoo Externe_Classeur2_ROW_1" xfId="28780" xr:uid="{00000000-0005-0000-0000-000004280000}"/>
    <cellStyle name="n_a- Analyse Wanadoo Externe_Classeur2_ROW_1_Group" xfId="28781" xr:uid="{00000000-0005-0000-0000-000005280000}"/>
    <cellStyle name="n_a- Analyse Wanadoo Externe_Classeur2_ROW_1_Group_1" xfId="28782" xr:uid="{00000000-0005-0000-0000-000006280000}"/>
    <cellStyle name="n_a- Analyse Wanadoo Externe_Classeur2_ROW_1_Group_Group" xfId="28783" xr:uid="{00000000-0005-0000-0000-000007280000}"/>
    <cellStyle name="n_a- Analyse Wanadoo Externe_Classeur2_ROW_1_ROW ARPU" xfId="28784" xr:uid="{00000000-0005-0000-0000-000008280000}"/>
    <cellStyle name="n_a- Analyse Wanadoo Externe_Classeur2_ROW_1_ROW ARPU_Group" xfId="28785" xr:uid="{00000000-0005-0000-0000-000009280000}"/>
    <cellStyle name="n_a- Analyse Wanadoo Externe_Classeur2_ROW_Group" xfId="28786" xr:uid="{00000000-0005-0000-0000-00000A280000}"/>
    <cellStyle name="n_a- Analyse Wanadoo Externe_Classeur2_ROW_Group_1" xfId="28787" xr:uid="{00000000-0005-0000-0000-00000B280000}"/>
    <cellStyle name="n_a- Analyse Wanadoo Externe_Classeur2_ROW_Group_Group" xfId="28788" xr:uid="{00000000-0005-0000-0000-00000C280000}"/>
    <cellStyle name="n_a- Analyse Wanadoo Externe_Classeur2_ROW_ROW ARPU" xfId="28789" xr:uid="{00000000-0005-0000-0000-00000D280000}"/>
    <cellStyle name="n_a- Analyse Wanadoo Externe_Classeur2_ROW_ROW ARPU_Group" xfId="28790" xr:uid="{00000000-0005-0000-0000-00000E280000}"/>
    <cellStyle name="n_a- Analyse Wanadoo Externe_Classeur2_Spain ARPU + AUPU" xfId="28791" xr:uid="{00000000-0005-0000-0000-00000F280000}"/>
    <cellStyle name="n_a- Analyse Wanadoo Externe_Classeur2_Spain ARPU + AUPU_Group" xfId="28792" xr:uid="{00000000-0005-0000-0000-000010280000}"/>
    <cellStyle name="n_a- Analyse Wanadoo Externe_Classeur2_Spain ARPU + AUPU_Group_1" xfId="28793" xr:uid="{00000000-0005-0000-0000-000011280000}"/>
    <cellStyle name="n_a- Analyse Wanadoo Externe_Classeur2_Spain ARPU + AUPU_Group_Group" xfId="28794" xr:uid="{00000000-0005-0000-0000-000012280000}"/>
    <cellStyle name="n_a- Analyse Wanadoo Externe_Classeur2_Spain ARPU + AUPU_ROW ARPU" xfId="28795" xr:uid="{00000000-0005-0000-0000-000013280000}"/>
    <cellStyle name="n_a- Analyse Wanadoo Externe_Classeur2_Spain ARPU + AUPU_ROW ARPU_Group" xfId="28796" xr:uid="{00000000-0005-0000-0000-000014280000}"/>
    <cellStyle name="n_a- Analyse Wanadoo Externe_Classeur2_Spain KPIs" xfId="6595" xr:uid="{00000000-0005-0000-0000-000015280000}"/>
    <cellStyle name="n_a- Analyse Wanadoo Externe_Classeur2_Spain KPIs 2" xfId="15961" xr:uid="{00000000-0005-0000-0000-000016280000}"/>
    <cellStyle name="n_a- Analyse Wanadoo Externe_Classeur2_Spain KPIs_1" xfId="51409" xr:uid="{00000000-0005-0000-0000-000017280000}"/>
    <cellStyle name="n_a- Analyse Wanadoo Externe_Classeur2_Telecoms - Operational KPIs" xfId="49712" xr:uid="{00000000-0005-0000-0000-000018280000}"/>
    <cellStyle name="n_a- Analyse Wanadoo Externe_Classeur5" xfId="1915" xr:uid="{00000000-0005-0000-0000-000019280000}"/>
    <cellStyle name="n_a- Analyse Wanadoo Externe_Classeur5_A&amp;ME KPIs" xfId="53187" xr:uid="{00000000-0005-0000-0000-00001A280000}"/>
    <cellStyle name="n_a- Analyse Wanadoo Externe_Classeur5_Enterprise" xfId="9573" xr:uid="{00000000-0005-0000-0000-00001B280000}"/>
    <cellStyle name="n_a- Analyse Wanadoo Externe_Classeur5_France financials" xfId="23560" xr:uid="{00000000-0005-0000-0000-00001C280000}"/>
    <cellStyle name="n_a- Analyse Wanadoo Externe_Classeur5_France financials_1" xfId="25163" xr:uid="{00000000-0005-0000-0000-00001D280000}"/>
    <cellStyle name="n_a- Analyse Wanadoo Externe_Classeur5_France KPIs" xfId="4774" xr:uid="{00000000-0005-0000-0000-00001E280000}"/>
    <cellStyle name="n_a- Analyse Wanadoo Externe_Classeur5_France KPIs 2" xfId="14190" xr:uid="{00000000-0005-0000-0000-00001F280000}"/>
    <cellStyle name="n_a- Analyse Wanadoo Externe_Classeur5_France KPIs_1" xfId="12015" xr:uid="{00000000-0005-0000-0000-000020280000}"/>
    <cellStyle name="n_a- Analyse Wanadoo Externe_Classeur5_GetCA Groupe Seg 2012-Q4 Soc" xfId="55590" xr:uid="{00000000-0005-0000-0000-000021280000}"/>
    <cellStyle name="n_a- Analyse Wanadoo Externe_Classeur5_Group" xfId="28798" xr:uid="{00000000-0005-0000-0000-000022280000}"/>
    <cellStyle name="n_a- Analyse Wanadoo Externe_Classeur5_Group - financial KPIs" xfId="21816" xr:uid="{00000000-0005-0000-0000-000023280000}"/>
    <cellStyle name="n_a- Analyse Wanadoo Externe_Classeur5_Group - operational KPIs" xfId="3042" xr:uid="{00000000-0005-0000-0000-000024280000}"/>
    <cellStyle name="n_a- Analyse Wanadoo Externe_Classeur5_Group - operational KPIs_1" xfId="10261" xr:uid="{00000000-0005-0000-0000-000025280000}"/>
    <cellStyle name="n_a- Analyse Wanadoo Externe_Classeur5_Group - operational KPIs_1 2" xfId="17960" xr:uid="{00000000-0005-0000-0000-000026280000}"/>
    <cellStyle name="n_a- Analyse Wanadoo Externe_Classeur5_Group - operational KPIs_2" xfId="20077" xr:uid="{00000000-0005-0000-0000-000027280000}"/>
    <cellStyle name="n_a- Analyse Wanadoo Externe_Classeur5_IC&amp;SS" xfId="19612" xr:uid="{00000000-0005-0000-0000-000028280000}"/>
    <cellStyle name="n_a- Analyse Wanadoo Externe_Classeur5_Orange - Market France KPIs" xfId="55589" xr:uid="{00000000-0005-0000-0000-000029280000}"/>
    <cellStyle name="n_a- Analyse Wanadoo Externe_Classeur5_Poland KPIs" xfId="8293" xr:uid="{00000000-0005-0000-0000-00002A280000}"/>
    <cellStyle name="n_a- Analyse Wanadoo Externe_Classeur5_Poland KPIs_1" xfId="28797" xr:uid="{00000000-0005-0000-0000-00002B280000}"/>
    <cellStyle name="n_a- Analyse Wanadoo Externe_Classeur5_ROW" xfId="28799" xr:uid="{00000000-0005-0000-0000-00002C280000}"/>
    <cellStyle name="n_a- Analyse Wanadoo Externe_Classeur5_RoW KPIs" xfId="9005" xr:uid="{00000000-0005-0000-0000-00002D280000}"/>
    <cellStyle name="n_a- Analyse Wanadoo Externe_Classeur5_ROW_1" xfId="28800" xr:uid="{00000000-0005-0000-0000-00002E280000}"/>
    <cellStyle name="n_a- Analyse Wanadoo Externe_Classeur5_ROW_1_Group" xfId="28801" xr:uid="{00000000-0005-0000-0000-00002F280000}"/>
    <cellStyle name="n_a- Analyse Wanadoo Externe_Classeur5_ROW_1_Group_1" xfId="28802" xr:uid="{00000000-0005-0000-0000-000030280000}"/>
    <cellStyle name="n_a- Analyse Wanadoo Externe_Classeur5_ROW_1_Group_Group" xfId="28803" xr:uid="{00000000-0005-0000-0000-000031280000}"/>
    <cellStyle name="n_a- Analyse Wanadoo Externe_Classeur5_ROW_1_ROW ARPU" xfId="28804" xr:uid="{00000000-0005-0000-0000-000032280000}"/>
    <cellStyle name="n_a- Analyse Wanadoo Externe_Classeur5_ROW_1_ROW ARPU_Group" xfId="28805" xr:uid="{00000000-0005-0000-0000-000033280000}"/>
    <cellStyle name="n_a- Analyse Wanadoo Externe_Classeur5_ROW_Group" xfId="28806" xr:uid="{00000000-0005-0000-0000-000034280000}"/>
    <cellStyle name="n_a- Analyse Wanadoo Externe_Classeur5_ROW_Group_1" xfId="28807" xr:uid="{00000000-0005-0000-0000-000035280000}"/>
    <cellStyle name="n_a- Analyse Wanadoo Externe_Classeur5_ROW_Group_Group" xfId="28808" xr:uid="{00000000-0005-0000-0000-000036280000}"/>
    <cellStyle name="n_a- Analyse Wanadoo Externe_Classeur5_ROW_ROW ARPU" xfId="28809" xr:uid="{00000000-0005-0000-0000-000037280000}"/>
    <cellStyle name="n_a- Analyse Wanadoo Externe_Classeur5_ROW_ROW ARPU_Group" xfId="28810" xr:uid="{00000000-0005-0000-0000-000038280000}"/>
    <cellStyle name="n_a- Analyse Wanadoo Externe_Classeur5_Spain ARPU + AUPU" xfId="28811" xr:uid="{00000000-0005-0000-0000-000039280000}"/>
    <cellStyle name="n_a- Analyse Wanadoo Externe_Classeur5_Spain ARPU + AUPU_Group" xfId="28812" xr:uid="{00000000-0005-0000-0000-00003A280000}"/>
    <cellStyle name="n_a- Analyse Wanadoo Externe_Classeur5_Spain ARPU + AUPU_Group_1" xfId="28813" xr:uid="{00000000-0005-0000-0000-00003B280000}"/>
    <cellStyle name="n_a- Analyse Wanadoo Externe_Classeur5_Spain ARPU + AUPU_Group_Group" xfId="28814" xr:uid="{00000000-0005-0000-0000-00003C280000}"/>
    <cellStyle name="n_a- Analyse Wanadoo Externe_Classeur5_Spain ARPU + AUPU_ROW ARPU" xfId="28815" xr:uid="{00000000-0005-0000-0000-00003D280000}"/>
    <cellStyle name="n_a- Analyse Wanadoo Externe_Classeur5_Spain ARPU + AUPU_ROW ARPU_Group" xfId="28816" xr:uid="{00000000-0005-0000-0000-00003E280000}"/>
    <cellStyle name="n_a- Analyse Wanadoo Externe_Classeur5_Spain KPIs" xfId="6596" xr:uid="{00000000-0005-0000-0000-00003F280000}"/>
    <cellStyle name="n_a- Analyse Wanadoo Externe_Classeur5_Spain KPIs 2" xfId="15962" xr:uid="{00000000-0005-0000-0000-000040280000}"/>
    <cellStyle name="n_a- Analyse Wanadoo Externe_Classeur5_Spain KPIs_1" xfId="51410" xr:uid="{00000000-0005-0000-0000-000041280000}"/>
    <cellStyle name="n_a- Analyse Wanadoo Externe_Classeur5_Telecoms - Operational KPIs" xfId="49713" xr:uid="{00000000-0005-0000-0000-000042280000}"/>
    <cellStyle name="n_a- Analyse Wanadoo Externe_DATA KPI Personal" xfId="28817" xr:uid="{00000000-0005-0000-0000-000043280000}"/>
    <cellStyle name="n_a- Analyse Wanadoo Externe_DATA KPI Personal_Group" xfId="28818" xr:uid="{00000000-0005-0000-0000-000044280000}"/>
    <cellStyle name="n_a- Analyse Wanadoo Externe_EE_CoA_BS - mapped V4" xfId="28819" xr:uid="{00000000-0005-0000-0000-000045280000}"/>
    <cellStyle name="n_a- Analyse Wanadoo Externe_EE_CoA_BS - mapped V4_Group" xfId="28820" xr:uid="{00000000-0005-0000-0000-000046280000}"/>
    <cellStyle name="n_a- Analyse Wanadoo Externe_Enterprise" xfId="9569" xr:uid="{00000000-0005-0000-0000-000047280000}"/>
    <cellStyle name="n_a- Analyse Wanadoo Externe_France financials" xfId="23553" xr:uid="{00000000-0005-0000-0000-000048280000}"/>
    <cellStyle name="n_a- Analyse Wanadoo Externe_France financials_1" xfId="25159" xr:uid="{00000000-0005-0000-0000-000049280000}"/>
    <cellStyle name="n_a- Analyse Wanadoo Externe_France KPIs" xfId="4767" xr:uid="{00000000-0005-0000-0000-00004A280000}"/>
    <cellStyle name="n_a- Analyse Wanadoo Externe_France KPIs 2" xfId="14183" xr:uid="{00000000-0005-0000-0000-00004B280000}"/>
    <cellStyle name="n_a- Analyse Wanadoo Externe_France KPIs_1" xfId="12008" xr:uid="{00000000-0005-0000-0000-00004C280000}"/>
    <cellStyle name="n_a- Analyse Wanadoo Externe_GetCA Groupe Seg 2012-Q4 Soc" xfId="55591" xr:uid="{00000000-0005-0000-0000-00004D280000}"/>
    <cellStyle name="n_a- Analyse Wanadoo Externe_Group" xfId="28821" xr:uid="{00000000-0005-0000-0000-00004E280000}"/>
    <cellStyle name="n_a- Analyse Wanadoo Externe_Group - financial KPIs" xfId="21809" xr:uid="{00000000-0005-0000-0000-00004F280000}"/>
    <cellStyle name="n_a- Analyse Wanadoo Externe_Group - operational KPIs" xfId="3038" xr:uid="{00000000-0005-0000-0000-000050280000}"/>
    <cellStyle name="n_a- Analyse Wanadoo Externe_Group - operational KPIs_1" xfId="10254" xr:uid="{00000000-0005-0000-0000-000051280000}"/>
    <cellStyle name="n_a- Analyse Wanadoo Externe_Group - operational KPIs_1 2" xfId="17953" xr:uid="{00000000-0005-0000-0000-000052280000}"/>
    <cellStyle name="n_a- Analyse Wanadoo Externe_Group - operational KPIs_2" xfId="20070" xr:uid="{00000000-0005-0000-0000-000053280000}"/>
    <cellStyle name="n_a- Analyse Wanadoo Externe_IC&amp;SS" xfId="19613" xr:uid="{00000000-0005-0000-0000-000054280000}"/>
    <cellStyle name="n_a- Analyse Wanadoo Externe_Orange - Market France KPIs" xfId="55579" xr:uid="{00000000-0005-0000-0000-000055280000}"/>
    <cellStyle name="n_a- Analyse Wanadoo Externe_PFA_Mn MTV_060413" xfId="1916" xr:uid="{00000000-0005-0000-0000-000056280000}"/>
    <cellStyle name="n_a- Analyse Wanadoo Externe_PFA_Mn MTV_060413_A&amp;ME KPIs" xfId="53188" xr:uid="{00000000-0005-0000-0000-000057280000}"/>
    <cellStyle name="n_a- Analyse Wanadoo Externe_PFA_Mn MTV_060413_France financials" xfId="23561" xr:uid="{00000000-0005-0000-0000-000058280000}"/>
    <cellStyle name="n_a- Analyse Wanadoo Externe_PFA_Mn MTV_060413_France KPIs" xfId="4775" xr:uid="{00000000-0005-0000-0000-000059280000}"/>
    <cellStyle name="n_a- Analyse Wanadoo Externe_PFA_Mn MTV_060413_France KPIs 2" xfId="14191" xr:uid="{00000000-0005-0000-0000-00005A280000}"/>
    <cellStyle name="n_a- Analyse Wanadoo Externe_PFA_Mn MTV_060413_France KPIs_1" xfId="12016" xr:uid="{00000000-0005-0000-0000-00005B280000}"/>
    <cellStyle name="n_a- Analyse Wanadoo Externe_PFA_Mn MTV_060413_Group" xfId="28823" xr:uid="{00000000-0005-0000-0000-00005C280000}"/>
    <cellStyle name="n_a- Analyse Wanadoo Externe_PFA_Mn MTV_060413_Group - financial KPIs" xfId="21817" xr:uid="{00000000-0005-0000-0000-00005D280000}"/>
    <cellStyle name="n_a- Analyse Wanadoo Externe_PFA_Mn MTV_060413_Group - operational KPIs" xfId="10262" xr:uid="{00000000-0005-0000-0000-00005E280000}"/>
    <cellStyle name="n_a- Analyse Wanadoo Externe_PFA_Mn MTV_060413_Group - operational KPIs 2" xfId="17961" xr:uid="{00000000-0005-0000-0000-00005F280000}"/>
    <cellStyle name="n_a- Analyse Wanadoo Externe_PFA_Mn MTV_060413_Group - operational KPIs_1" xfId="20078" xr:uid="{00000000-0005-0000-0000-000060280000}"/>
    <cellStyle name="n_a- Analyse Wanadoo Externe_PFA_Mn MTV_060413_Orange - Market France KPIs" xfId="55592" xr:uid="{00000000-0005-0000-0000-000061280000}"/>
    <cellStyle name="n_a- Analyse Wanadoo Externe_PFA_Mn MTV_060413_Poland KPIs" xfId="28822" xr:uid="{00000000-0005-0000-0000-000062280000}"/>
    <cellStyle name="n_a- Analyse Wanadoo Externe_PFA_Mn MTV_060413_ROW" xfId="28824" xr:uid="{00000000-0005-0000-0000-000063280000}"/>
    <cellStyle name="n_a- Analyse Wanadoo Externe_PFA_Mn MTV_060413_ROW_1" xfId="28825" xr:uid="{00000000-0005-0000-0000-000064280000}"/>
    <cellStyle name="n_a- Analyse Wanadoo Externe_PFA_Mn MTV_060413_ROW_1_Group" xfId="28826" xr:uid="{00000000-0005-0000-0000-000065280000}"/>
    <cellStyle name="n_a- Analyse Wanadoo Externe_PFA_Mn MTV_060413_ROW_1_Group_1" xfId="28827" xr:uid="{00000000-0005-0000-0000-000066280000}"/>
    <cellStyle name="n_a- Analyse Wanadoo Externe_PFA_Mn MTV_060413_ROW_1_Group_Group" xfId="28828" xr:uid="{00000000-0005-0000-0000-000067280000}"/>
    <cellStyle name="n_a- Analyse Wanadoo Externe_PFA_Mn MTV_060413_ROW_1_ROW ARPU" xfId="28829" xr:uid="{00000000-0005-0000-0000-000068280000}"/>
    <cellStyle name="n_a- Analyse Wanadoo Externe_PFA_Mn MTV_060413_ROW_1_ROW ARPU_Group" xfId="28830" xr:uid="{00000000-0005-0000-0000-000069280000}"/>
    <cellStyle name="n_a- Analyse Wanadoo Externe_PFA_Mn MTV_060413_ROW_Group" xfId="28831" xr:uid="{00000000-0005-0000-0000-00006A280000}"/>
    <cellStyle name="n_a- Analyse Wanadoo Externe_PFA_Mn MTV_060413_ROW_Group_1" xfId="28832" xr:uid="{00000000-0005-0000-0000-00006B280000}"/>
    <cellStyle name="n_a- Analyse Wanadoo Externe_PFA_Mn MTV_060413_ROW_Group_Group" xfId="28833" xr:uid="{00000000-0005-0000-0000-00006C280000}"/>
    <cellStyle name="n_a- Analyse Wanadoo Externe_PFA_Mn MTV_060413_ROW_ROW ARPU" xfId="28834" xr:uid="{00000000-0005-0000-0000-00006D280000}"/>
    <cellStyle name="n_a- Analyse Wanadoo Externe_PFA_Mn MTV_060413_ROW_ROW ARPU_Group" xfId="28835" xr:uid="{00000000-0005-0000-0000-00006E280000}"/>
    <cellStyle name="n_a- Analyse Wanadoo Externe_PFA_Mn MTV_060413_Spain ARPU + AUPU" xfId="28836" xr:uid="{00000000-0005-0000-0000-00006F280000}"/>
    <cellStyle name="n_a- Analyse Wanadoo Externe_PFA_Mn MTV_060413_Spain ARPU + AUPU_Group" xfId="28837" xr:uid="{00000000-0005-0000-0000-000070280000}"/>
    <cellStyle name="n_a- Analyse Wanadoo Externe_PFA_Mn MTV_060413_Spain ARPU + AUPU_Group_1" xfId="28838" xr:uid="{00000000-0005-0000-0000-000071280000}"/>
    <cellStyle name="n_a- Analyse Wanadoo Externe_PFA_Mn MTV_060413_Spain ARPU + AUPU_Group_Group" xfId="28839" xr:uid="{00000000-0005-0000-0000-000072280000}"/>
    <cellStyle name="n_a- Analyse Wanadoo Externe_PFA_Mn MTV_060413_Spain ARPU + AUPU_ROW ARPU" xfId="28840" xr:uid="{00000000-0005-0000-0000-000073280000}"/>
    <cellStyle name="n_a- Analyse Wanadoo Externe_PFA_Mn MTV_060413_Spain ARPU + AUPU_ROW ARPU_Group" xfId="28841" xr:uid="{00000000-0005-0000-0000-000074280000}"/>
    <cellStyle name="n_a- Analyse Wanadoo Externe_PFA_Mn MTV_060413_Spain KPIs" xfId="6597" xr:uid="{00000000-0005-0000-0000-000075280000}"/>
    <cellStyle name="n_a- Analyse Wanadoo Externe_PFA_Mn MTV_060413_Spain KPIs 2" xfId="15963" xr:uid="{00000000-0005-0000-0000-000076280000}"/>
    <cellStyle name="n_a- Analyse Wanadoo Externe_PFA_Mn MTV_060413_Spain KPIs_1" xfId="51411" xr:uid="{00000000-0005-0000-0000-000077280000}"/>
    <cellStyle name="n_a- Analyse Wanadoo Externe_PFA_Mn MTV_060413_Telecoms - Operational KPIs" xfId="49714" xr:uid="{00000000-0005-0000-0000-000078280000}"/>
    <cellStyle name="n_a- Analyse Wanadoo Externe_PFA_Mn_0603_V0 0" xfId="1917" xr:uid="{00000000-0005-0000-0000-000079280000}"/>
    <cellStyle name="n_a- Analyse Wanadoo Externe_PFA_Mn_0603_V0 0_A&amp;ME KPIs" xfId="53189" xr:uid="{00000000-0005-0000-0000-00007A280000}"/>
    <cellStyle name="n_a- Analyse Wanadoo Externe_PFA_Mn_0603_V0 0_France financials" xfId="23562" xr:uid="{00000000-0005-0000-0000-00007B280000}"/>
    <cellStyle name="n_a- Analyse Wanadoo Externe_PFA_Mn_0603_V0 0_France KPIs" xfId="4776" xr:uid="{00000000-0005-0000-0000-00007C280000}"/>
    <cellStyle name="n_a- Analyse Wanadoo Externe_PFA_Mn_0603_V0 0_France KPIs 2" xfId="14192" xr:uid="{00000000-0005-0000-0000-00007D280000}"/>
    <cellStyle name="n_a- Analyse Wanadoo Externe_PFA_Mn_0603_V0 0_France KPIs_1" xfId="12017" xr:uid="{00000000-0005-0000-0000-00007E280000}"/>
    <cellStyle name="n_a- Analyse Wanadoo Externe_PFA_Mn_0603_V0 0_Group" xfId="28843" xr:uid="{00000000-0005-0000-0000-00007F280000}"/>
    <cellStyle name="n_a- Analyse Wanadoo Externe_PFA_Mn_0603_V0 0_Group - financial KPIs" xfId="21818" xr:uid="{00000000-0005-0000-0000-000080280000}"/>
    <cellStyle name="n_a- Analyse Wanadoo Externe_PFA_Mn_0603_V0 0_Group - operational KPIs" xfId="10263" xr:uid="{00000000-0005-0000-0000-000081280000}"/>
    <cellStyle name="n_a- Analyse Wanadoo Externe_PFA_Mn_0603_V0 0_Group - operational KPIs 2" xfId="17962" xr:uid="{00000000-0005-0000-0000-000082280000}"/>
    <cellStyle name="n_a- Analyse Wanadoo Externe_PFA_Mn_0603_V0 0_Group - operational KPIs_1" xfId="20079" xr:uid="{00000000-0005-0000-0000-000083280000}"/>
    <cellStyle name="n_a- Analyse Wanadoo Externe_PFA_Mn_0603_V0 0_Orange - Market France KPIs" xfId="55593" xr:uid="{00000000-0005-0000-0000-000084280000}"/>
    <cellStyle name="n_a- Analyse Wanadoo Externe_PFA_Mn_0603_V0 0_Poland KPIs" xfId="28842" xr:uid="{00000000-0005-0000-0000-000085280000}"/>
    <cellStyle name="n_a- Analyse Wanadoo Externe_PFA_Mn_0603_V0 0_ROW" xfId="28844" xr:uid="{00000000-0005-0000-0000-000086280000}"/>
    <cellStyle name="n_a- Analyse Wanadoo Externe_PFA_Mn_0603_V0 0_ROW_1" xfId="28845" xr:uid="{00000000-0005-0000-0000-000087280000}"/>
    <cellStyle name="n_a- Analyse Wanadoo Externe_PFA_Mn_0603_V0 0_ROW_1_Group" xfId="28846" xr:uid="{00000000-0005-0000-0000-000088280000}"/>
    <cellStyle name="n_a- Analyse Wanadoo Externe_PFA_Mn_0603_V0 0_ROW_1_Group_1" xfId="28847" xr:uid="{00000000-0005-0000-0000-000089280000}"/>
    <cellStyle name="n_a- Analyse Wanadoo Externe_PFA_Mn_0603_V0 0_ROW_1_Group_Group" xfId="28848" xr:uid="{00000000-0005-0000-0000-00008A280000}"/>
    <cellStyle name="n_a- Analyse Wanadoo Externe_PFA_Mn_0603_V0 0_ROW_1_ROW ARPU" xfId="28849" xr:uid="{00000000-0005-0000-0000-00008B280000}"/>
    <cellStyle name="n_a- Analyse Wanadoo Externe_PFA_Mn_0603_V0 0_ROW_1_ROW ARPU_Group" xfId="28850" xr:uid="{00000000-0005-0000-0000-00008C280000}"/>
    <cellStyle name="n_a- Analyse Wanadoo Externe_PFA_Mn_0603_V0 0_ROW_Group" xfId="28851" xr:uid="{00000000-0005-0000-0000-00008D280000}"/>
    <cellStyle name="n_a- Analyse Wanadoo Externe_PFA_Mn_0603_V0 0_ROW_Group_1" xfId="28852" xr:uid="{00000000-0005-0000-0000-00008E280000}"/>
    <cellStyle name="n_a- Analyse Wanadoo Externe_PFA_Mn_0603_V0 0_ROW_Group_Group" xfId="28853" xr:uid="{00000000-0005-0000-0000-00008F280000}"/>
    <cellStyle name="n_a- Analyse Wanadoo Externe_PFA_Mn_0603_V0 0_ROW_ROW ARPU" xfId="28854" xr:uid="{00000000-0005-0000-0000-000090280000}"/>
    <cellStyle name="n_a- Analyse Wanadoo Externe_PFA_Mn_0603_V0 0_ROW_ROW ARPU_Group" xfId="28855" xr:uid="{00000000-0005-0000-0000-000091280000}"/>
    <cellStyle name="n_a- Analyse Wanadoo Externe_PFA_Mn_0603_V0 0_Spain ARPU + AUPU" xfId="28856" xr:uid="{00000000-0005-0000-0000-000092280000}"/>
    <cellStyle name="n_a- Analyse Wanadoo Externe_PFA_Mn_0603_V0 0_Spain ARPU + AUPU_Group" xfId="28857" xr:uid="{00000000-0005-0000-0000-000093280000}"/>
    <cellStyle name="n_a- Analyse Wanadoo Externe_PFA_Mn_0603_V0 0_Spain ARPU + AUPU_Group_1" xfId="28858" xr:uid="{00000000-0005-0000-0000-000094280000}"/>
    <cellStyle name="n_a- Analyse Wanadoo Externe_PFA_Mn_0603_V0 0_Spain ARPU + AUPU_Group_Group" xfId="28859" xr:uid="{00000000-0005-0000-0000-000095280000}"/>
    <cellStyle name="n_a- Analyse Wanadoo Externe_PFA_Mn_0603_V0 0_Spain ARPU + AUPU_ROW ARPU" xfId="28860" xr:uid="{00000000-0005-0000-0000-000096280000}"/>
    <cellStyle name="n_a- Analyse Wanadoo Externe_PFA_Mn_0603_V0 0_Spain ARPU + AUPU_ROW ARPU_Group" xfId="28861" xr:uid="{00000000-0005-0000-0000-000097280000}"/>
    <cellStyle name="n_a- Analyse Wanadoo Externe_PFA_Mn_0603_V0 0_Spain KPIs" xfId="6598" xr:uid="{00000000-0005-0000-0000-000098280000}"/>
    <cellStyle name="n_a- Analyse Wanadoo Externe_PFA_Mn_0603_V0 0_Spain KPIs 2" xfId="15964" xr:uid="{00000000-0005-0000-0000-000099280000}"/>
    <cellStyle name="n_a- Analyse Wanadoo Externe_PFA_Mn_0603_V0 0_Spain KPIs_1" xfId="51412" xr:uid="{00000000-0005-0000-0000-00009A280000}"/>
    <cellStyle name="n_a- Analyse Wanadoo Externe_PFA_Mn_0603_V0 0_Telecoms - Operational KPIs" xfId="49715" xr:uid="{00000000-0005-0000-0000-00009B280000}"/>
    <cellStyle name="n_a- Analyse Wanadoo Externe_PFA_Parcs_0600706" xfId="1918" xr:uid="{00000000-0005-0000-0000-00009C280000}"/>
    <cellStyle name="n_a- Analyse Wanadoo Externe_PFA_Parcs_0600706_A&amp;ME KPIs" xfId="53190" xr:uid="{00000000-0005-0000-0000-00009D280000}"/>
    <cellStyle name="n_a- Analyse Wanadoo Externe_PFA_Parcs_0600706_France financials" xfId="23563" xr:uid="{00000000-0005-0000-0000-00009E280000}"/>
    <cellStyle name="n_a- Analyse Wanadoo Externe_PFA_Parcs_0600706_France KPIs" xfId="4777" xr:uid="{00000000-0005-0000-0000-00009F280000}"/>
    <cellStyle name="n_a- Analyse Wanadoo Externe_PFA_Parcs_0600706_France KPIs 2" xfId="14193" xr:uid="{00000000-0005-0000-0000-0000A0280000}"/>
    <cellStyle name="n_a- Analyse Wanadoo Externe_PFA_Parcs_0600706_France KPIs_1" xfId="12018" xr:uid="{00000000-0005-0000-0000-0000A1280000}"/>
    <cellStyle name="n_a- Analyse Wanadoo Externe_PFA_Parcs_0600706_Group" xfId="28863" xr:uid="{00000000-0005-0000-0000-0000A2280000}"/>
    <cellStyle name="n_a- Analyse Wanadoo Externe_PFA_Parcs_0600706_Group - financial KPIs" xfId="21819" xr:uid="{00000000-0005-0000-0000-0000A3280000}"/>
    <cellStyle name="n_a- Analyse Wanadoo Externe_PFA_Parcs_0600706_Group - operational KPIs" xfId="10264" xr:uid="{00000000-0005-0000-0000-0000A4280000}"/>
    <cellStyle name="n_a- Analyse Wanadoo Externe_PFA_Parcs_0600706_Group - operational KPIs 2" xfId="17963" xr:uid="{00000000-0005-0000-0000-0000A5280000}"/>
    <cellStyle name="n_a- Analyse Wanadoo Externe_PFA_Parcs_0600706_Group - operational KPIs_1" xfId="20080" xr:uid="{00000000-0005-0000-0000-0000A6280000}"/>
    <cellStyle name="n_a- Analyse Wanadoo Externe_PFA_Parcs_0600706_Orange - Market France KPIs" xfId="55594" xr:uid="{00000000-0005-0000-0000-0000A7280000}"/>
    <cellStyle name="n_a- Analyse Wanadoo Externe_PFA_Parcs_0600706_Poland KPIs" xfId="28862" xr:uid="{00000000-0005-0000-0000-0000A8280000}"/>
    <cellStyle name="n_a- Analyse Wanadoo Externe_PFA_Parcs_0600706_ROW" xfId="28864" xr:uid="{00000000-0005-0000-0000-0000A9280000}"/>
    <cellStyle name="n_a- Analyse Wanadoo Externe_PFA_Parcs_0600706_ROW_1" xfId="28865" xr:uid="{00000000-0005-0000-0000-0000AA280000}"/>
    <cellStyle name="n_a- Analyse Wanadoo Externe_PFA_Parcs_0600706_ROW_1_Group" xfId="28866" xr:uid="{00000000-0005-0000-0000-0000AB280000}"/>
    <cellStyle name="n_a- Analyse Wanadoo Externe_PFA_Parcs_0600706_ROW_1_Group_1" xfId="28867" xr:uid="{00000000-0005-0000-0000-0000AC280000}"/>
    <cellStyle name="n_a- Analyse Wanadoo Externe_PFA_Parcs_0600706_ROW_1_Group_Group" xfId="28868" xr:uid="{00000000-0005-0000-0000-0000AD280000}"/>
    <cellStyle name="n_a- Analyse Wanadoo Externe_PFA_Parcs_0600706_ROW_1_ROW ARPU" xfId="28869" xr:uid="{00000000-0005-0000-0000-0000AE280000}"/>
    <cellStyle name="n_a- Analyse Wanadoo Externe_PFA_Parcs_0600706_ROW_1_ROW ARPU_Group" xfId="28870" xr:uid="{00000000-0005-0000-0000-0000AF280000}"/>
    <cellStyle name="n_a- Analyse Wanadoo Externe_PFA_Parcs_0600706_ROW_Group" xfId="28871" xr:uid="{00000000-0005-0000-0000-0000B0280000}"/>
    <cellStyle name="n_a- Analyse Wanadoo Externe_PFA_Parcs_0600706_ROW_Group_1" xfId="28872" xr:uid="{00000000-0005-0000-0000-0000B1280000}"/>
    <cellStyle name="n_a- Analyse Wanadoo Externe_PFA_Parcs_0600706_ROW_Group_Group" xfId="28873" xr:uid="{00000000-0005-0000-0000-0000B2280000}"/>
    <cellStyle name="n_a- Analyse Wanadoo Externe_PFA_Parcs_0600706_ROW_ROW ARPU" xfId="28874" xr:uid="{00000000-0005-0000-0000-0000B3280000}"/>
    <cellStyle name="n_a- Analyse Wanadoo Externe_PFA_Parcs_0600706_ROW_ROW ARPU_Group" xfId="28875" xr:uid="{00000000-0005-0000-0000-0000B4280000}"/>
    <cellStyle name="n_a- Analyse Wanadoo Externe_PFA_Parcs_0600706_Spain ARPU + AUPU" xfId="28876" xr:uid="{00000000-0005-0000-0000-0000B5280000}"/>
    <cellStyle name="n_a- Analyse Wanadoo Externe_PFA_Parcs_0600706_Spain ARPU + AUPU_Group" xfId="28877" xr:uid="{00000000-0005-0000-0000-0000B6280000}"/>
    <cellStyle name="n_a- Analyse Wanadoo Externe_PFA_Parcs_0600706_Spain ARPU + AUPU_Group_1" xfId="28878" xr:uid="{00000000-0005-0000-0000-0000B7280000}"/>
    <cellStyle name="n_a- Analyse Wanadoo Externe_PFA_Parcs_0600706_Spain ARPU + AUPU_Group_Group" xfId="28879" xr:uid="{00000000-0005-0000-0000-0000B8280000}"/>
    <cellStyle name="n_a- Analyse Wanadoo Externe_PFA_Parcs_0600706_Spain ARPU + AUPU_ROW ARPU" xfId="28880" xr:uid="{00000000-0005-0000-0000-0000B9280000}"/>
    <cellStyle name="n_a- Analyse Wanadoo Externe_PFA_Parcs_0600706_Spain ARPU + AUPU_ROW ARPU_Group" xfId="28881" xr:uid="{00000000-0005-0000-0000-0000BA280000}"/>
    <cellStyle name="n_a- Analyse Wanadoo Externe_PFA_Parcs_0600706_Spain KPIs" xfId="6599" xr:uid="{00000000-0005-0000-0000-0000BB280000}"/>
    <cellStyle name="n_a- Analyse Wanadoo Externe_PFA_Parcs_0600706_Spain KPIs 2" xfId="15965" xr:uid="{00000000-0005-0000-0000-0000BC280000}"/>
    <cellStyle name="n_a- Analyse Wanadoo Externe_PFA_Parcs_0600706_Spain KPIs_1" xfId="51413" xr:uid="{00000000-0005-0000-0000-0000BD280000}"/>
    <cellStyle name="n_a- Analyse Wanadoo Externe_PFA_Parcs_0600706_Telecoms - Operational KPIs" xfId="49716" xr:uid="{00000000-0005-0000-0000-0000BE280000}"/>
    <cellStyle name="n_a- Analyse Wanadoo Externe_Poland KPIs" xfId="8289" xr:uid="{00000000-0005-0000-0000-0000BF280000}"/>
    <cellStyle name="n_a- Analyse Wanadoo Externe_Poland KPIs_1" xfId="28676" xr:uid="{00000000-0005-0000-0000-0000C0280000}"/>
    <cellStyle name="n_a- Analyse Wanadoo Externe_Reporting Valeur_Mobile_2010_10" xfId="28882" xr:uid="{00000000-0005-0000-0000-0000C1280000}"/>
    <cellStyle name="n_a- Analyse Wanadoo Externe_Reporting Valeur_Mobile_2010_10_Group" xfId="28883" xr:uid="{00000000-0005-0000-0000-0000C2280000}"/>
    <cellStyle name="n_a- Analyse Wanadoo Externe_Reporting Valeur_Mobile_2010_10_Group_1" xfId="28884" xr:uid="{00000000-0005-0000-0000-0000C3280000}"/>
    <cellStyle name="n_a- Analyse Wanadoo Externe_Reporting Valeur_Mobile_2010_10_Group_Group" xfId="28885" xr:uid="{00000000-0005-0000-0000-0000C4280000}"/>
    <cellStyle name="n_a- Analyse Wanadoo Externe_Reporting Valeur_Mobile_2010_10_ROW" xfId="28886" xr:uid="{00000000-0005-0000-0000-0000C5280000}"/>
    <cellStyle name="n_a- Analyse Wanadoo Externe_Reporting Valeur_Mobile_2010_10_ROW ARPU" xfId="28887" xr:uid="{00000000-0005-0000-0000-0000C6280000}"/>
    <cellStyle name="n_a- Analyse Wanadoo Externe_Reporting Valeur_Mobile_2010_10_ROW ARPU_Group" xfId="28888" xr:uid="{00000000-0005-0000-0000-0000C7280000}"/>
    <cellStyle name="n_a- Analyse Wanadoo Externe_Reporting Valeur_Mobile_2010_10_ROW_Group" xfId="28889" xr:uid="{00000000-0005-0000-0000-0000C8280000}"/>
    <cellStyle name="n_a- Analyse Wanadoo Externe_ROW" xfId="28890" xr:uid="{00000000-0005-0000-0000-0000C9280000}"/>
    <cellStyle name="n_a- Analyse Wanadoo Externe_RoW KPIs" xfId="9001" xr:uid="{00000000-0005-0000-0000-0000CA280000}"/>
    <cellStyle name="n_a- Analyse Wanadoo Externe_ROW_1" xfId="28891" xr:uid="{00000000-0005-0000-0000-0000CB280000}"/>
    <cellStyle name="n_a- Analyse Wanadoo Externe_ROW_1_Group" xfId="28892" xr:uid="{00000000-0005-0000-0000-0000CC280000}"/>
    <cellStyle name="n_a- Analyse Wanadoo Externe_ROW_1_Group_1" xfId="28893" xr:uid="{00000000-0005-0000-0000-0000CD280000}"/>
    <cellStyle name="n_a- Analyse Wanadoo Externe_ROW_1_Group_Group" xfId="28894" xr:uid="{00000000-0005-0000-0000-0000CE280000}"/>
    <cellStyle name="n_a- Analyse Wanadoo Externe_ROW_1_ROW ARPU" xfId="28895" xr:uid="{00000000-0005-0000-0000-0000CF280000}"/>
    <cellStyle name="n_a- Analyse Wanadoo Externe_ROW_1_ROW ARPU_Group" xfId="28896" xr:uid="{00000000-0005-0000-0000-0000D0280000}"/>
    <cellStyle name="n_a- Analyse Wanadoo Externe_ROW_Group" xfId="28897" xr:uid="{00000000-0005-0000-0000-0000D1280000}"/>
    <cellStyle name="n_a- Analyse Wanadoo Externe_ROW_Group_1" xfId="28898" xr:uid="{00000000-0005-0000-0000-0000D2280000}"/>
    <cellStyle name="n_a- Analyse Wanadoo Externe_ROW_Group_Group" xfId="28899" xr:uid="{00000000-0005-0000-0000-0000D3280000}"/>
    <cellStyle name="n_a- Analyse Wanadoo Externe_ROW_ROW ARPU" xfId="28900" xr:uid="{00000000-0005-0000-0000-0000D4280000}"/>
    <cellStyle name="n_a- Analyse Wanadoo Externe_ROW_ROW ARPU_Group" xfId="28901" xr:uid="{00000000-0005-0000-0000-0000D5280000}"/>
    <cellStyle name="n_a- Analyse Wanadoo Externe_Spain ARPU + AUPU" xfId="28902" xr:uid="{00000000-0005-0000-0000-0000D6280000}"/>
    <cellStyle name="n_a- Analyse Wanadoo Externe_Spain ARPU + AUPU_Group" xfId="28903" xr:uid="{00000000-0005-0000-0000-0000D7280000}"/>
    <cellStyle name="n_a- Analyse Wanadoo Externe_Spain ARPU + AUPU_Group_1" xfId="28904" xr:uid="{00000000-0005-0000-0000-0000D8280000}"/>
    <cellStyle name="n_a- Analyse Wanadoo Externe_Spain ARPU + AUPU_Group_Group" xfId="28905" xr:uid="{00000000-0005-0000-0000-0000D9280000}"/>
    <cellStyle name="n_a- Analyse Wanadoo Externe_Spain ARPU + AUPU_ROW ARPU" xfId="28906" xr:uid="{00000000-0005-0000-0000-0000DA280000}"/>
    <cellStyle name="n_a- Analyse Wanadoo Externe_Spain ARPU + AUPU_ROW ARPU_Group" xfId="28907" xr:uid="{00000000-0005-0000-0000-0000DB280000}"/>
    <cellStyle name="n_a- Analyse Wanadoo Externe_Spain KPIs" xfId="6589" xr:uid="{00000000-0005-0000-0000-0000DC280000}"/>
    <cellStyle name="n_a- Analyse Wanadoo Externe_Spain KPIs 2" xfId="15955" xr:uid="{00000000-0005-0000-0000-0000DD280000}"/>
    <cellStyle name="n_a- Analyse Wanadoo Externe_Spain KPIs_1" xfId="51403" xr:uid="{00000000-0005-0000-0000-0000DE280000}"/>
    <cellStyle name="n_a- Analyse Wanadoo Externe_Telecoms - Operational KPIs" xfId="49706" xr:uid="{00000000-0005-0000-0000-0000DF280000}"/>
    <cellStyle name="n_a- Analyse Wanadoo Externe_UAG_report_CA 06-09 (06-09-28)" xfId="1919" xr:uid="{00000000-0005-0000-0000-0000E0280000}"/>
    <cellStyle name="n_a- Analyse Wanadoo Externe_UAG_report_CA 06-09 (06-09-28)_A&amp;ME KPIs" xfId="53191" xr:uid="{00000000-0005-0000-0000-0000E1280000}"/>
    <cellStyle name="n_a- Analyse Wanadoo Externe_UAG_report_CA 06-09 (06-09-28)_Enterprise" xfId="9574" xr:uid="{00000000-0005-0000-0000-0000E2280000}"/>
    <cellStyle name="n_a- Analyse Wanadoo Externe_UAG_report_CA 06-09 (06-09-28)_France financials" xfId="23564" xr:uid="{00000000-0005-0000-0000-0000E3280000}"/>
    <cellStyle name="n_a- Analyse Wanadoo Externe_UAG_report_CA 06-09 (06-09-28)_France financials_1" xfId="25164" xr:uid="{00000000-0005-0000-0000-0000E4280000}"/>
    <cellStyle name="n_a- Analyse Wanadoo Externe_UAG_report_CA 06-09 (06-09-28)_France KPIs" xfId="4778" xr:uid="{00000000-0005-0000-0000-0000E5280000}"/>
    <cellStyle name="n_a- Analyse Wanadoo Externe_UAG_report_CA 06-09 (06-09-28)_France KPIs 2" xfId="14194" xr:uid="{00000000-0005-0000-0000-0000E6280000}"/>
    <cellStyle name="n_a- Analyse Wanadoo Externe_UAG_report_CA 06-09 (06-09-28)_France KPIs_1" xfId="12019" xr:uid="{00000000-0005-0000-0000-0000E7280000}"/>
    <cellStyle name="n_a- Analyse Wanadoo Externe_UAG_report_CA 06-09 (06-09-28)_GetCA Groupe Seg 2012-Q4 Soc" xfId="55596" xr:uid="{00000000-0005-0000-0000-0000E8280000}"/>
    <cellStyle name="n_a- Analyse Wanadoo Externe_UAG_report_CA 06-09 (06-09-28)_Group" xfId="28909" xr:uid="{00000000-0005-0000-0000-0000E9280000}"/>
    <cellStyle name="n_a- Analyse Wanadoo Externe_UAG_report_CA 06-09 (06-09-28)_Group - financial KPIs" xfId="21820" xr:uid="{00000000-0005-0000-0000-0000EA280000}"/>
    <cellStyle name="n_a- Analyse Wanadoo Externe_UAG_report_CA 06-09 (06-09-28)_Group - operational KPIs" xfId="3043" xr:uid="{00000000-0005-0000-0000-0000EB280000}"/>
    <cellStyle name="n_a- Analyse Wanadoo Externe_UAG_report_CA 06-09 (06-09-28)_Group - operational KPIs_1" xfId="10265" xr:uid="{00000000-0005-0000-0000-0000EC280000}"/>
    <cellStyle name="n_a- Analyse Wanadoo Externe_UAG_report_CA 06-09 (06-09-28)_Group - operational KPIs_1 2" xfId="17964" xr:uid="{00000000-0005-0000-0000-0000ED280000}"/>
    <cellStyle name="n_a- Analyse Wanadoo Externe_UAG_report_CA 06-09 (06-09-28)_Group - operational KPIs_2" xfId="20081" xr:uid="{00000000-0005-0000-0000-0000EE280000}"/>
    <cellStyle name="n_a- Analyse Wanadoo Externe_UAG_report_CA 06-09 (06-09-28)_IC&amp;SS" xfId="19812" xr:uid="{00000000-0005-0000-0000-0000EF280000}"/>
    <cellStyle name="n_a- Analyse Wanadoo Externe_UAG_report_CA 06-09 (06-09-28)_Orange - Market France KPIs" xfId="55595" xr:uid="{00000000-0005-0000-0000-0000F0280000}"/>
    <cellStyle name="n_a- Analyse Wanadoo Externe_UAG_report_CA 06-09 (06-09-28)_Poland KPIs" xfId="8294" xr:uid="{00000000-0005-0000-0000-0000F1280000}"/>
    <cellStyle name="n_a- Analyse Wanadoo Externe_UAG_report_CA 06-09 (06-09-28)_Poland KPIs_1" xfId="28908" xr:uid="{00000000-0005-0000-0000-0000F2280000}"/>
    <cellStyle name="n_a- Analyse Wanadoo Externe_UAG_report_CA 06-09 (06-09-28)_ROW" xfId="28910" xr:uid="{00000000-0005-0000-0000-0000F3280000}"/>
    <cellStyle name="n_a- Analyse Wanadoo Externe_UAG_report_CA 06-09 (06-09-28)_RoW KPIs" xfId="9006" xr:uid="{00000000-0005-0000-0000-0000F4280000}"/>
    <cellStyle name="n_a- Analyse Wanadoo Externe_UAG_report_CA 06-09 (06-09-28)_ROW_1" xfId="28911" xr:uid="{00000000-0005-0000-0000-0000F5280000}"/>
    <cellStyle name="n_a- Analyse Wanadoo Externe_UAG_report_CA 06-09 (06-09-28)_ROW_1_Group" xfId="28912" xr:uid="{00000000-0005-0000-0000-0000F6280000}"/>
    <cellStyle name="n_a- Analyse Wanadoo Externe_UAG_report_CA 06-09 (06-09-28)_ROW_1_Group_1" xfId="28913" xr:uid="{00000000-0005-0000-0000-0000F7280000}"/>
    <cellStyle name="n_a- Analyse Wanadoo Externe_UAG_report_CA 06-09 (06-09-28)_ROW_1_Group_Group" xfId="28914" xr:uid="{00000000-0005-0000-0000-0000F8280000}"/>
    <cellStyle name="n_a- Analyse Wanadoo Externe_UAG_report_CA 06-09 (06-09-28)_ROW_1_ROW ARPU" xfId="28915" xr:uid="{00000000-0005-0000-0000-0000F9280000}"/>
    <cellStyle name="n_a- Analyse Wanadoo Externe_UAG_report_CA 06-09 (06-09-28)_ROW_1_ROW ARPU_Group" xfId="28916" xr:uid="{00000000-0005-0000-0000-0000FA280000}"/>
    <cellStyle name="n_a- Analyse Wanadoo Externe_UAG_report_CA 06-09 (06-09-28)_ROW_Group" xfId="28917" xr:uid="{00000000-0005-0000-0000-0000FB280000}"/>
    <cellStyle name="n_a- Analyse Wanadoo Externe_UAG_report_CA 06-09 (06-09-28)_ROW_Group_1" xfId="28918" xr:uid="{00000000-0005-0000-0000-0000FC280000}"/>
    <cellStyle name="n_a- Analyse Wanadoo Externe_UAG_report_CA 06-09 (06-09-28)_ROW_Group_Group" xfId="28919" xr:uid="{00000000-0005-0000-0000-0000FD280000}"/>
    <cellStyle name="n_a- Analyse Wanadoo Externe_UAG_report_CA 06-09 (06-09-28)_ROW_ROW ARPU" xfId="28920" xr:uid="{00000000-0005-0000-0000-0000FE280000}"/>
    <cellStyle name="n_a- Analyse Wanadoo Externe_UAG_report_CA 06-09 (06-09-28)_ROW_ROW ARPU_Group" xfId="28921" xr:uid="{00000000-0005-0000-0000-0000FF280000}"/>
    <cellStyle name="n_a- Analyse Wanadoo Externe_UAG_report_CA 06-09 (06-09-28)_Spain ARPU + AUPU" xfId="28922" xr:uid="{00000000-0005-0000-0000-000000290000}"/>
    <cellStyle name="n_a- Analyse Wanadoo Externe_UAG_report_CA 06-09 (06-09-28)_Spain ARPU + AUPU_Group" xfId="28923" xr:uid="{00000000-0005-0000-0000-000001290000}"/>
    <cellStyle name="n_a- Analyse Wanadoo Externe_UAG_report_CA 06-09 (06-09-28)_Spain ARPU + AUPU_Group_1" xfId="28924" xr:uid="{00000000-0005-0000-0000-000002290000}"/>
    <cellStyle name="n_a- Analyse Wanadoo Externe_UAG_report_CA 06-09 (06-09-28)_Spain ARPU + AUPU_Group_Group" xfId="28925" xr:uid="{00000000-0005-0000-0000-000003290000}"/>
    <cellStyle name="n_a- Analyse Wanadoo Externe_UAG_report_CA 06-09 (06-09-28)_Spain ARPU + AUPU_ROW ARPU" xfId="28926" xr:uid="{00000000-0005-0000-0000-000004290000}"/>
    <cellStyle name="n_a- Analyse Wanadoo Externe_UAG_report_CA 06-09 (06-09-28)_Spain ARPU + AUPU_ROW ARPU_Group" xfId="28927" xr:uid="{00000000-0005-0000-0000-000005290000}"/>
    <cellStyle name="n_a- Analyse Wanadoo Externe_UAG_report_CA 06-09 (06-09-28)_Spain KPIs" xfId="6600" xr:uid="{00000000-0005-0000-0000-000006290000}"/>
    <cellStyle name="n_a- Analyse Wanadoo Externe_UAG_report_CA 06-09 (06-09-28)_Spain KPIs 2" xfId="15966" xr:uid="{00000000-0005-0000-0000-000007290000}"/>
    <cellStyle name="n_a- Analyse Wanadoo Externe_UAG_report_CA 06-09 (06-09-28)_Spain KPIs_1" xfId="51414" xr:uid="{00000000-0005-0000-0000-000008290000}"/>
    <cellStyle name="n_a- Analyse Wanadoo Externe_UAG_report_CA 06-09 (06-09-28)_Telecoms - Operational KPIs" xfId="49717" xr:uid="{00000000-0005-0000-0000-000009290000}"/>
    <cellStyle name="n_a- Analyse Wanadoo Externe_UAG_report_CA 06-10 (06-11-06)" xfId="1920" xr:uid="{00000000-0005-0000-0000-00000A290000}"/>
    <cellStyle name="n_a- Analyse Wanadoo Externe_UAG_report_CA 06-10 (06-11-06)_A&amp;ME KPIs" xfId="53192" xr:uid="{00000000-0005-0000-0000-00000B290000}"/>
    <cellStyle name="n_a- Analyse Wanadoo Externe_UAG_report_CA 06-10 (06-11-06)_Enterprise" xfId="9575" xr:uid="{00000000-0005-0000-0000-00000C290000}"/>
    <cellStyle name="n_a- Analyse Wanadoo Externe_UAG_report_CA 06-10 (06-11-06)_France financials" xfId="23565" xr:uid="{00000000-0005-0000-0000-00000D290000}"/>
    <cellStyle name="n_a- Analyse Wanadoo Externe_UAG_report_CA 06-10 (06-11-06)_France financials_1" xfId="25165" xr:uid="{00000000-0005-0000-0000-00000E290000}"/>
    <cellStyle name="n_a- Analyse Wanadoo Externe_UAG_report_CA 06-10 (06-11-06)_France KPIs" xfId="4779" xr:uid="{00000000-0005-0000-0000-00000F290000}"/>
    <cellStyle name="n_a- Analyse Wanadoo Externe_UAG_report_CA 06-10 (06-11-06)_France KPIs 2" xfId="14195" xr:uid="{00000000-0005-0000-0000-000010290000}"/>
    <cellStyle name="n_a- Analyse Wanadoo Externe_UAG_report_CA 06-10 (06-11-06)_France KPIs_1" xfId="12020" xr:uid="{00000000-0005-0000-0000-000011290000}"/>
    <cellStyle name="n_a- Analyse Wanadoo Externe_UAG_report_CA 06-10 (06-11-06)_GetCA Groupe Seg 2012-Q4 Soc" xfId="55598" xr:uid="{00000000-0005-0000-0000-000012290000}"/>
    <cellStyle name="n_a- Analyse Wanadoo Externe_UAG_report_CA 06-10 (06-11-06)_Group" xfId="28929" xr:uid="{00000000-0005-0000-0000-000013290000}"/>
    <cellStyle name="n_a- Analyse Wanadoo Externe_UAG_report_CA 06-10 (06-11-06)_Group - financial KPIs" xfId="21821" xr:uid="{00000000-0005-0000-0000-000014290000}"/>
    <cellStyle name="n_a- Analyse Wanadoo Externe_UAG_report_CA 06-10 (06-11-06)_Group - operational KPIs" xfId="3044" xr:uid="{00000000-0005-0000-0000-000015290000}"/>
    <cellStyle name="n_a- Analyse Wanadoo Externe_UAG_report_CA 06-10 (06-11-06)_Group - operational KPIs_1" xfId="10266" xr:uid="{00000000-0005-0000-0000-000016290000}"/>
    <cellStyle name="n_a- Analyse Wanadoo Externe_UAG_report_CA 06-10 (06-11-06)_Group - operational KPIs_1 2" xfId="17965" xr:uid="{00000000-0005-0000-0000-000017290000}"/>
    <cellStyle name="n_a- Analyse Wanadoo Externe_UAG_report_CA 06-10 (06-11-06)_Group - operational KPIs_2" xfId="20082" xr:uid="{00000000-0005-0000-0000-000018290000}"/>
    <cellStyle name="n_a- Analyse Wanadoo Externe_UAG_report_CA 06-10 (06-11-06)_IC&amp;SS" xfId="17574" xr:uid="{00000000-0005-0000-0000-000019290000}"/>
    <cellStyle name="n_a- Analyse Wanadoo Externe_UAG_report_CA 06-10 (06-11-06)_Orange - Market France KPIs" xfId="55597" xr:uid="{00000000-0005-0000-0000-00001A290000}"/>
    <cellStyle name="n_a- Analyse Wanadoo Externe_UAG_report_CA 06-10 (06-11-06)_Poland KPIs" xfId="8295" xr:uid="{00000000-0005-0000-0000-00001B290000}"/>
    <cellStyle name="n_a- Analyse Wanadoo Externe_UAG_report_CA 06-10 (06-11-06)_Poland KPIs_1" xfId="28928" xr:uid="{00000000-0005-0000-0000-00001C290000}"/>
    <cellStyle name="n_a- Analyse Wanadoo Externe_UAG_report_CA 06-10 (06-11-06)_ROW" xfId="28930" xr:uid="{00000000-0005-0000-0000-00001D290000}"/>
    <cellStyle name="n_a- Analyse Wanadoo Externe_UAG_report_CA 06-10 (06-11-06)_RoW KPIs" xfId="9007" xr:uid="{00000000-0005-0000-0000-00001E290000}"/>
    <cellStyle name="n_a- Analyse Wanadoo Externe_UAG_report_CA 06-10 (06-11-06)_ROW_1" xfId="28931" xr:uid="{00000000-0005-0000-0000-00001F290000}"/>
    <cellStyle name="n_a- Analyse Wanadoo Externe_UAG_report_CA 06-10 (06-11-06)_ROW_1_Group" xfId="28932" xr:uid="{00000000-0005-0000-0000-000020290000}"/>
    <cellStyle name="n_a- Analyse Wanadoo Externe_UAG_report_CA 06-10 (06-11-06)_ROW_1_Group_1" xfId="28933" xr:uid="{00000000-0005-0000-0000-000021290000}"/>
    <cellStyle name="n_a- Analyse Wanadoo Externe_UAG_report_CA 06-10 (06-11-06)_ROW_1_Group_Group" xfId="28934" xr:uid="{00000000-0005-0000-0000-000022290000}"/>
    <cellStyle name="n_a- Analyse Wanadoo Externe_UAG_report_CA 06-10 (06-11-06)_ROW_1_ROW ARPU" xfId="28935" xr:uid="{00000000-0005-0000-0000-000023290000}"/>
    <cellStyle name="n_a- Analyse Wanadoo Externe_UAG_report_CA 06-10 (06-11-06)_ROW_1_ROW ARPU_Group" xfId="28936" xr:uid="{00000000-0005-0000-0000-000024290000}"/>
    <cellStyle name="n_a- Analyse Wanadoo Externe_UAG_report_CA 06-10 (06-11-06)_ROW_Group" xfId="28937" xr:uid="{00000000-0005-0000-0000-000025290000}"/>
    <cellStyle name="n_a- Analyse Wanadoo Externe_UAG_report_CA 06-10 (06-11-06)_ROW_Group_1" xfId="28938" xr:uid="{00000000-0005-0000-0000-000026290000}"/>
    <cellStyle name="n_a- Analyse Wanadoo Externe_UAG_report_CA 06-10 (06-11-06)_ROW_Group_Group" xfId="28939" xr:uid="{00000000-0005-0000-0000-000027290000}"/>
    <cellStyle name="n_a- Analyse Wanadoo Externe_UAG_report_CA 06-10 (06-11-06)_ROW_ROW ARPU" xfId="28940" xr:uid="{00000000-0005-0000-0000-000028290000}"/>
    <cellStyle name="n_a- Analyse Wanadoo Externe_UAG_report_CA 06-10 (06-11-06)_ROW_ROW ARPU_Group" xfId="28941" xr:uid="{00000000-0005-0000-0000-000029290000}"/>
    <cellStyle name="n_a- Analyse Wanadoo Externe_UAG_report_CA 06-10 (06-11-06)_Spain ARPU + AUPU" xfId="28942" xr:uid="{00000000-0005-0000-0000-00002A290000}"/>
    <cellStyle name="n_a- Analyse Wanadoo Externe_UAG_report_CA 06-10 (06-11-06)_Spain ARPU + AUPU_Group" xfId="28943" xr:uid="{00000000-0005-0000-0000-00002B290000}"/>
    <cellStyle name="n_a- Analyse Wanadoo Externe_UAG_report_CA 06-10 (06-11-06)_Spain ARPU + AUPU_Group_1" xfId="28944" xr:uid="{00000000-0005-0000-0000-00002C290000}"/>
    <cellStyle name="n_a- Analyse Wanadoo Externe_UAG_report_CA 06-10 (06-11-06)_Spain ARPU + AUPU_Group_Group" xfId="28945" xr:uid="{00000000-0005-0000-0000-00002D290000}"/>
    <cellStyle name="n_a- Analyse Wanadoo Externe_UAG_report_CA 06-10 (06-11-06)_Spain ARPU + AUPU_ROW ARPU" xfId="28946" xr:uid="{00000000-0005-0000-0000-00002E290000}"/>
    <cellStyle name="n_a- Analyse Wanadoo Externe_UAG_report_CA 06-10 (06-11-06)_Spain ARPU + AUPU_ROW ARPU_Group" xfId="28947" xr:uid="{00000000-0005-0000-0000-00002F290000}"/>
    <cellStyle name="n_a- Analyse Wanadoo Externe_UAG_report_CA 06-10 (06-11-06)_Spain KPIs" xfId="6601" xr:uid="{00000000-0005-0000-0000-000030290000}"/>
    <cellStyle name="n_a- Analyse Wanadoo Externe_UAG_report_CA 06-10 (06-11-06)_Spain KPIs 2" xfId="15967" xr:uid="{00000000-0005-0000-0000-000031290000}"/>
    <cellStyle name="n_a- Analyse Wanadoo Externe_UAG_report_CA 06-10 (06-11-06)_Spain KPIs_1" xfId="51415" xr:uid="{00000000-0005-0000-0000-000032290000}"/>
    <cellStyle name="n_a- Analyse Wanadoo Externe_UAG_report_CA 06-10 (06-11-06)_Telecoms - Operational KPIs" xfId="49718" xr:uid="{00000000-0005-0000-0000-000033290000}"/>
    <cellStyle name="n_a- Analyse Wanadoo Externe_V&amp;M trajectoires V1 (06-08-11)" xfId="1921" xr:uid="{00000000-0005-0000-0000-000034290000}"/>
    <cellStyle name="n_a- Analyse Wanadoo Externe_V&amp;M trajectoires V1 (06-08-11)_A&amp;ME KPIs" xfId="53193" xr:uid="{00000000-0005-0000-0000-000035290000}"/>
    <cellStyle name="n_a- Analyse Wanadoo Externe_V&amp;M trajectoires V1 (06-08-11)_Enterprise" xfId="9576" xr:uid="{00000000-0005-0000-0000-000036290000}"/>
    <cellStyle name="n_a- Analyse Wanadoo Externe_V&amp;M trajectoires V1 (06-08-11)_France financials" xfId="23566" xr:uid="{00000000-0005-0000-0000-000037290000}"/>
    <cellStyle name="n_a- Analyse Wanadoo Externe_V&amp;M trajectoires V1 (06-08-11)_France financials_1" xfId="25166" xr:uid="{00000000-0005-0000-0000-000038290000}"/>
    <cellStyle name="n_a- Analyse Wanadoo Externe_V&amp;M trajectoires V1 (06-08-11)_France KPIs" xfId="4780" xr:uid="{00000000-0005-0000-0000-000039290000}"/>
    <cellStyle name="n_a- Analyse Wanadoo Externe_V&amp;M trajectoires V1 (06-08-11)_France KPIs 2" xfId="14196" xr:uid="{00000000-0005-0000-0000-00003A290000}"/>
    <cellStyle name="n_a- Analyse Wanadoo Externe_V&amp;M trajectoires V1 (06-08-11)_France KPIs_1" xfId="12021" xr:uid="{00000000-0005-0000-0000-00003B290000}"/>
    <cellStyle name="n_a- Analyse Wanadoo Externe_V&amp;M trajectoires V1 (06-08-11)_GetCA Groupe Seg 2012-Q4 Soc" xfId="55600" xr:uid="{00000000-0005-0000-0000-00003C290000}"/>
    <cellStyle name="n_a- Analyse Wanadoo Externe_V&amp;M trajectoires V1 (06-08-11)_Group" xfId="28949" xr:uid="{00000000-0005-0000-0000-00003D290000}"/>
    <cellStyle name="n_a- Analyse Wanadoo Externe_V&amp;M trajectoires V1 (06-08-11)_Group - financial KPIs" xfId="21822" xr:uid="{00000000-0005-0000-0000-00003E290000}"/>
    <cellStyle name="n_a- Analyse Wanadoo Externe_V&amp;M trajectoires V1 (06-08-11)_Group - operational KPIs" xfId="3045" xr:uid="{00000000-0005-0000-0000-00003F290000}"/>
    <cellStyle name="n_a- Analyse Wanadoo Externe_V&amp;M trajectoires V1 (06-08-11)_Group - operational KPIs_1" xfId="10267" xr:uid="{00000000-0005-0000-0000-000040290000}"/>
    <cellStyle name="n_a- Analyse Wanadoo Externe_V&amp;M trajectoires V1 (06-08-11)_Group - operational KPIs_1 2" xfId="17966" xr:uid="{00000000-0005-0000-0000-000041290000}"/>
    <cellStyle name="n_a- Analyse Wanadoo Externe_V&amp;M trajectoires V1 (06-08-11)_Group - operational KPIs_2" xfId="20083" xr:uid="{00000000-0005-0000-0000-000042290000}"/>
    <cellStyle name="n_a- Analyse Wanadoo Externe_V&amp;M trajectoires V1 (06-08-11)_IC&amp;SS" xfId="17524" xr:uid="{00000000-0005-0000-0000-000043290000}"/>
    <cellStyle name="n_a- Analyse Wanadoo Externe_V&amp;M trajectoires V1 (06-08-11)_Orange - Market France KPIs" xfId="55599" xr:uid="{00000000-0005-0000-0000-000044290000}"/>
    <cellStyle name="n_a- Analyse Wanadoo Externe_V&amp;M trajectoires V1 (06-08-11)_Poland KPIs" xfId="8296" xr:uid="{00000000-0005-0000-0000-000045290000}"/>
    <cellStyle name="n_a- Analyse Wanadoo Externe_V&amp;M trajectoires V1 (06-08-11)_Poland KPIs_1" xfId="28948" xr:uid="{00000000-0005-0000-0000-000046290000}"/>
    <cellStyle name="n_a- Analyse Wanadoo Externe_V&amp;M trajectoires V1 (06-08-11)_ROW" xfId="28950" xr:uid="{00000000-0005-0000-0000-000047290000}"/>
    <cellStyle name="n_a- Analyse Wanadoo Externe_V&amp;M trajectoires V1 (06-08-11)_RoW KPIs" xfId="9008" xr:uid="{00000000-0005-0000-0000-000048290000}"/>
    <cellStyle name="n_a- Analyse Wanadoo Externe_V&amp;M trajectoires V1 (06-08-11)_ROW_1" xfId="28951" xr:uid="{00000000-0005-0000-0000-000049290000}"/>
    <cellStyle name="n_a- Analyse Wanadoo Externe_V&amp;M trajectoires V1 (06-08-11)_ROW_1_Group" xfId="28952" xr:uid="{00000000-0005-0000-0000-00004A290000}"/>
    <cellStyle name="n_a- Analyse Wanadoo Externe_V&amp;M trajectoires V1 (06-08-11)_ROW_1_Group_1" xfId="28953" xr:uid="{00000000-0005-0000-0000-00004B290000}"/>
    <cellStyle name="n_a- Analyse Wanadoo Externe_V&amp;M trajectoires V1 (06-08-11)_ROW_1_Group_Group" xfId="28954" xr:uid="{00000000-0005-0000-0000-00004C290000}"/>
    <cellStyle name="n_a- Analyse Wanadoo Externe_V&amp;M trajectoires V1 (06-08-11)_ROW_1_ROW ARPU" xfId="28955" xr:uid="{00000000-0005-0000-0000-00004D290000}"/>
    <cellStyle name="n_a- Analyse Wanadoo Externe_V&amp;M trajectoires V1 (06-08-11)_ROW_1_ROW ARPU_Group" xfId="28956" xr:uid="{00000000-0005-0000-0000-00004E290000}"/>
    <cellStyle name="n_a- Analyse Wanadoo Externe_V&amp;M trajectoires V1 (06-08-11)_ROW_Group" xfId="28957" xr:uid="{00000000-0005-0000-0000-00004F290000}"/>
    <cellStyle name="n_a- Analyse Wanadoo Externe_V&amp;M trajectoires V1 (06-08-11)_ROW_Group_1" xfId="28958" xr:uid="{00000000-0005-0000-0000-000050290000}"/>
    <cellStyle name="n_a- Analyse Wanadoo Externe_V&amp;M trajectoires V1 (06-08-11)_ROW_Group_Group" xfId="28959" xr:uid="{00000000-0005-0000-0000-000051290000}"/>
    <cellStyle name="n_a- Analyse Wanadoo Externe_V&amp;M trajectoires V1 (06-08-11)_ROW_ROW ARPU" xfId="28960" xr:uid="{00000000-0005-0000-0000-000052290000}"/>
    <cellStyle name="n_a- Analyse Wanadoo Externe_V&amp;M trajectoires V1 (06-08-11)_ROW_ROW ARPU_Group" xfId="28961" xr:uid="{00000000-0005-0000-0000-000053290000}"/>
    <cellStyle name="n_a- Analyse Wanadoo Externe_V&amp;M trajectoires V1 (06-08-11)_Spain ARPU + AUPU" xfId="28962" xr:uid="{00000000-0005-0000-0000-000054290000}"/>
    <cellStyle name="n_a- Analyse Wanadoo Externe_V&amp;M trajectoires V1 (06-08-11)_Spain ARPU + AUPU_Group" xfId="28963" xr:uid="{00000000-0005-0000-0000-000055290000}"/>
    <cellStyle name="n_a- Analyse Wanadoo Externe_V&amp;M trajectoires V1 (06-08-11)_Spain ARPU + AUPU_Group_1" xfId="28964" xr:uid="{00000000-0005-0000-0000-000056290000}"/>
    <cellStyle name="n_a- Analyse Wanadoo Externe_V&amp;M trajectoires V1 (06-08-11)_Spain ARPU + AUPU_Group_Group" xfId="28965" xr:uid="{00000000-0005-0000-0000-000057290000}"/>
    <cellStyle name="n_a- Analyse Wanadoo Externe_V&amp;M trajectoires V1 (06-08-11)_Spain ARPU + AUPU_ROW ARPU" xfId="28966" xr:uid="{00000000-0005-0000-0000-000058290000}"/>
    <cellStyle name="n_a- Analyse Wanadoo Externe_V&amp;M trajectoires V1 (06-08-11)_Spain ARPU + AUPU_ROW ARPU_Group" xfId="28967" xr:uid="{00000000-0005-0000-0000-000059290000}"/>
    <cellStyle name="n_a- Analyse Wanadoo Externe_V&amp;M trajectoires V1 (06-08-11)_Spain KPIs" xfId="6602" xr:uid="{00000000-0005-0000-0000-00005A290000}"/>
    <cellStyle name="n_a- Analyse Wanadoo Externe_V&amp;M trajectoires V1 (06-08-11)_Spain KPIs 2" xfId="15968" xr:uid="{00000000-0005-0000-0000-00005B290000}"/>
    <cellStyle name="n_a- Analyse Wanadoo Externe_V&amp;M trajectoires V1 (06-08-11)_Spain KPIs_1" xfId="51416" xr:uid="{00000000-0005-0000-0000-00005C290000}"/>
    <cellStyle name="n_a- Analyse Wanadoo Externe_V&amp;M trajectoires V1 (06-08-11)_Telecoms - Operational KPIs" xfId="49719" xr:uid="{00000000-0005-0000-0000-00005D290000}"/>
    <cellStyle name="n_A&amp;ME KPIs" xfId="53032" xr:uid="{00000000-0005-0000-0000-00005E290000}"/>
    <cellStyle name="n_accès mars + PFA VL" xfId="1922" xr:uid="{00000000-0005-0000-0000-00005F290000}"/>
    <cellStyle name="n_accès mars + PFA VL_A&amp;ME KPIs" xfId="53194" xr:uid="{00000000-0005-0000-0000-000060290000}"/>
    <cellStyle name="n_accès mars + PFA VL_Enterprise" xfId="9577" xr:uid="{00000000-0005-0000-0000-000061290000}"/>
    <cellStyle name="n_accès mars + PFA VL_France financials" xfId="23567" xr:uid="{00000000-0005-0000-0000-000062290000}"/>
    <cellStyle name="n_accès mars + PFA VL_France financials_1" xfId="25167" xr:uid="{00000000-0005-0000-0000-000063290000}"/>
    <cellStyle name="n_accès mars + PFA VL_France KPIs" xfId="4781" xr:uid="{00000000-0005-0000-0000-000064290000}"/>
    <cellStyle name="n_accès mars + PFA VL_France KPIs 2" xfId="14197" xr:uid="{00000000-0005-0000-0000-000065290000}"/>
    <cellStyle name="n_accès mars + PFA VL_France KPIs_1" xfId="12022" xr:uid="{00000000-0005-0000-0000-000066290000}"/>
    <cellStyle name="n_accès mars + PFA VL_GetCA Groupe Seg 2012-Q4 Soc" xfId="55602" xr:uid="{00000000-0005-0000-0000-000067290000}"/>
    <cellStyle name="n_accès mars + PFA VL_Group" xfId="28969" xr:uid="{00000000-0005-0000-0000-000068290000}"/>
    <cellStyle name="n_accès mars + PFA VL_Group - financial KPIs" xfId="21823" xr:uid="{00000000-0005-0000-0000-000069290000}"/>
    <cellStyle name="n_accès mars + PFA VL_Group - operational KPIs" xfId="3046" xr:uid="{00000000-0005-0000-0000-00006A290000}"/>
    <cellStyle name="n_accès mars + PFA VL_Group - operational KPIs_1" xfId="10268" xr:uid="{00000000-0005-0000-0000-00006B290000}"/>
    <cellStyle name="n_accès mars + PFA VL_Group - operational KPIs_1 2" xfId="17967" xr:uid="{00000000-0005-0000-0000-00006C290000}"/>
    <cellStyle name="n_accès mars + PFA VL_Group - operational KPIs_2" xfId="20084" xr:uid="{00000000-0005-0000-0000-00006D290000}"/>
    <cellStyle name="n_accès mars + PFA VL_IC&amp;SS" xfId="19605" xr:uid="{00000000-0005-0000-0000-00006E290000}"/>
    <cellStyle name="n_accès mars + PFA VL_Orange - Market France KPIs" xfId="55601" xr:uid="{00000000-0005-0000-0000-00006F290000}"/>
    <cellStyle name="n_accès mars + PFA VL_Poland KPIs" xfId="8297" xr:uid="{00000000-0005-0000-0000-000070290000}"/>
    <cellStyle name="n_accès mars + PFA VL_Poland KPIs_1" xfId="28968" xr:uid="{00000000-0005-0000-0000-000071290000}"/>
    <cellStyle name="n_accès mars + PFA VL_ROW" xfId="28970" xr:uid="{00000000-0005-0000-0000-000072290000}"/>
    <cellStyle name="n_accès mars + PFA VL_RoW KPIs" xfId="9009" xr:uid="{00000000-0005-0000-0000-000073290000}"/>
    <cellStyle name="n_accès mars + PFA VL_ROW_1" xfId="28971" xr:uid="{00000000-0005-0000-0000-000074290000}"/>
    <cellStyle name="n_accès mars + PFA VL_ROW_1_Group" xfId="28972" xr:uid="{00000000-0005-0000-0000-000075290000}"/>
    <cellStyle name="n_accès mars + PFA VL_ROW_1_Group_1" xfId="28973" xr:uid="{00000000-0005-0000-0000-000076290000}"/>
    <cellStyle name="n_accès mars + PFA VL_ROW_1_Group_Group" xfId="28974" xr:uid="{00000000-0005-0000-0000-000077290000}"/>
    <cellStyle name="n_accès mars + PFA VL_ROW_1_ROW ARPU" xfId="28975" xr:uid="{00000000-0005-0000-0000-000078290000}"/>
    <cellStyle name="n_accès mars + PFA VL_ROW_1_ROW ARPU_Group" xfId="28976" xr:uid="{00000000-0005-0000-0000-000079290000}"/>
    <cellStyle name="n_accès mars + PFA VL_ROW_Group" xfId="28977" xr:uid="{00000000-0005-0000-0000-00007A290000}"/>
    <cellStyle name="n_accès mars + PFA VL_ROW_Group_1" xfId="28978" xr:uid="{00000000-0005-0000-0000-00007B290000}"/>
    <cellStyle name="n_accès mars + PFA VL_ROW_Group_Group" xfId="28979" xr:uid="{00000000-0005-0000-0000-00007C290000}"/>
    <cellStyle name="n_accès mars + PFA VL_ROW_ROW ARPU" xfId="28980" xr:uid="{00000000-0005-0000-0000-00007D290000}"/>
    <cellStyle name="n_accès mars + PFA VL_ROW_ROW ARPU_Group" xfId="28981" xr:uid="{00000000-0005-0000-0000-00007E290000}"/>
    <cellStyle name="n_accès mars + PFA VL_Spain ARPU + AUPU" xfId="28982" xr:uid="{00000000-0005-0000-0000-00007F290000}"/>
    <cellStyle name="n_accès mars + PFA VL_Spain ARPU + AUPU_Group" xfId="28983" xr:uid="{00000000-0005-0000-0000-000080290000}"/>
    <cellStyle name="n_accès mars + PFA VL_Spain ARPU + AUPU_Group_1" xfId="28984" xr:uid="{00000000-0005-0000-0000-000081290000}"/>
    <cellStyle name="n_accès mars + PFA VL_Spain ARPU + AUPU_Group_Group" xfId="28985" xr:uid="{00000000-0005-0000-0000-000082290000}"/>
    <cellStyle name="n_accès mars + PFA VL_Spain ARPU + AUPU_ROW ARPU" xfId="28986" xr:uid="{00000000-0005-0000-0000-000083290000}"/>
    <cellStyle name="n_accès mars + PFA VL_Spain ARPU + AUPU_ROW ARPU_Group" xfId="28987" xr:uid="{00000000-0005-0000-0000-000084290000}"/>
    <cellStyle name="n_accès mars + PFA VL_Spain KPIs" xfId="6603" xr:uid="{00000000-0005-0000-0000-000085290000}"/>
    <cellStyle name="n_accès mars + PFA VL_Spain KPIs 2" xfId="15969" xr:uid="{00000000-0005-0000-0000-000086290000}"/>
    <cellStyle name="n_accès mars + PFA VL_Spain KPIs_1" xfId="51417" xr:uid="{00000000-0005-0000-0000-000087290000}"/>
    <cellStyle name="n_accès mars + PFA VL_Telecoms - Operational KPIs" xfId="49720" xr:uid="{00000000-0005-0000-0000-000088290000}"/>
    <cellStyle name="n_B 2005" xfId="1923" xr:uid="{00000000-0005-0000-0000-000089290000}"/>
    <cellStyle name="n_B 2005_A&amp;ME KPIs" xfId="53195" xr:uid="{00000000-0005-0000-0000-00008A290000}"/>
    <cellStyle name="n_B 2005_DATA KPI Personal" xfId="28989" xr:uid="{00000000-0005-0000-0000-00008B290000}"/>
    <cellStyle name="n_B 2005_DATA KPI Personal_Group" xfId="28990" xr:uid="{00000000-0005-0000-0000-00008C290000}"/>
    <cellStyle name="n_B 2005_EE_CoA_BS - mapped V4" xfId="28991" xr:uid="{00000000-0005-0000-0000-00008D290000}"/>
    <cellStyle name="n_B 2005_EE_CoA_BS - mapped V4_Group" xfId="28992" xr:uid="{00000000-0005-0000-0000-00008E290000}"/>
    <cellStyle name="n_B 2005_France financials" xfId="23568" xr:uid="{00000000-0005-0000-0000-00008F290000}"/>
    <cellStyle name="n_B 2005_France KPIs" xfId="4782" xr:uid="{00000000-0005-0000-0000-000090290000}"/>
    <cellStyle name="n_B 2005_France KPIs 2" xfId="14198" xr:uid="{00000000-0005-0000-0000-000091290000}"/>
    <cellStyle name="n_B 2005_France KPIs_1" xfId="12023" xr:uid="{00000000-0005-0000-0000-000092290000}"/>
    <cellStyle name="n_B 2005_Group" xfId="28993" xr:uid="{00000000-0005-0000-0000-000093290000}"/>
    <cellStyle name="n_B 2005_Group - financial KPIs" xfId="21824" xr:uid="{00000000-0005-0000-0000-000094290000}"/>
    <cellStyle name="n_B 2005_Group - operational KPIs" xfId="10269" xr:uid="{00000000-0005-0000-0000-000095290000}"/>
    <cellStyle name="n_B 2005_Group - operational KPIs 2" xfId="17968" xr:uid="{00000000-0005-0000-0000-000096290000}"/>
    <cellStyle name="n_B 2005_Group - operational KPIs_1" xfId="20085" xr:uid="{00000000-0005-0000-0000-000097290000}"/>
    <cellStyle name="n_B 2005_Orange - Market France KPIs" xfId="55603" xr:uid="{00000000-0005-0000-0000-000098290000}"/>
    <cellStyle name="n_B 2005_Poland KPIs" xfId="28988" xr:uid="{00000000-0005-0000-0000-000099290000}"/>
    <cellStyle name="n_B 2005_Reporting Valeur_Mobile_2010_10" xfId="28994" xr:uid="{00000000-0005-0000-0000-00009A290000}"/>
    <cellStyle name="n_B 2005_Reporting Valeur_Mobile_2010_10_Group" xfId="28995" xr:uid="{00000000-0005-0000-0000-00009B290000}"/>
    <cellStyle name="n_B 2005_Reporting Valeur_Mobile_2010_10_Group_1" xfId="28996" xr:uid="{00000000-0005-0000-0000-00009C290000}"/>
    <cellStyle name="n_B 2005_Reporting Valeur_Mobile_2010_10_Group_Group" xfId="28997" xr:uid="{00000000-0005-0000-0000-00009D290000}"/>
    <cellStyle name="n_B 2005_Reporting Valeur_Mobile_2010_10_ROW" xfId="28998" xr:uid="{00000000-0005-0000-0000-00009E290000}"/>
    <cellStyle name="n_B 2005_Reporting Valeur_Mobile_2010_10_ROW ARPU" xfId="28999" xr:uid="{00000000-0005-0000-0000-00009F290000}"/>
    <cellStyle name="n_B 2005_Reporting Valeur_Mobile_2010_10_ROW ARPU_Group" xfId="29000" xr:uid="{00000000-0005-0000-0000-0000A0290000}"/>
    <cellStyle name="n_B 2005_Reporting Valeur_Mobile_2010_10_ROW_Group" xfId="29001" xr:uid="{00000000-0005-0000-0000-0000A1290000}"/>
    <cellStyle name="n_B 2005_ROW" xfId="29002" xr:uid="{00000000-0005-0000-0000-0000A2290000}"/>
    <cellStyle name="n_B 2005_ROW_1" xfId="29003" xr:uid="{00000000-0005-0000-0000-0000A3290000}"/>
    <cellStyle name="n_B 2005_ROW_1_Group" xfId="29004" xr:uid="{00000000-0005-0000-0000-0000A4290000}"/>
    <cellStyle name="n_B 2005_ROW_1_Group_1" xfId="29005" xr:uid="{00000000-0005-0000-0000-0000A5290000}"/>
    <cellStyle name="n_B 2005_ROW_1_Group_Group" xfId="29006" xr:uid="{00000000-0005-0000-0000-0000A6290000}"/>
    <cellStyle name="n_B 2005_ROW_1_ROW ARPU" xfId="29007" xr:uid="{00000000-0005-0000-0000-0000A7290000}"/>
    <cellStyle name="n_B 2005_ROW_1_ROW ARPU_Group" xfId="29008" xr:uid="{00000000-0005-0000-0000-0000A8290000}"/>
    <cellStyle name="n_B 2005_ROW_Group" xfId="29009" xr:uid="{00000000-0005-0000-0000-0000A9290000}"/>
    <cellStyle name="n_B 2005_ROW_Group_1" xfId="29010" xr:uid="{00000000-0005-0000-0000-0000AA290000}"/>
    <cellStyle name="n_B 2005_ROW_Group_Group" xfId="29011" xr:uid="{00000000-0005-0000-0000-0000AB290000}"/>
    <cellStyle name="n_B 2005_ROW_ROW ARPU" xfId="29012" xr:uid="{00000000-0005-0000-0000-0000AC290000}"/>
    <cellStyle name="n_B 2005_ROW_ROW ARPU_Group" xfId="29013" xr:uid="{00000000-0005-0000-0000-0000AD290000}"/>
    <cellStyle name="n_B 2005_Spain ARPU + AUPU" xfId="29014" xr:uid="{00000000-0005-0000-0000-0000AE290000}"/>
    <cellStyle name="n_B 2005_Spain ARPU + AUPU_Group" xfId="29015" xr:uid="{00000000-0005-0000-0000-0000AF290000}"/>
    <cellStyle name="n_B 2005_Spain ARPU + AUPU_Group_1" xfId="29016" xr:uid="{00000000-0005-0000-0000-0000B0290000}"/>
    <cellStyle name="n_B 2005_Spain ARPU + AUPU_Group_Group" xfId="29017" xr:uid="{00000000-0005-0000-0000-0000B1290000}"/>
    <cellStyle name="n_B 2005_Spain ARPU + AUPU_ROW ARPU" xfId="29018" xr:uid="{00000000-0005-0000-0000-0000B2290000}"/>
    <cellStyle name="n_B 2005_Spain ARPU + AUPU_ROW ARPU_Group" xfId="29019" xr:uid="{00000000-0005-0000-0000-0000B3290000}"/>
    <cellStyle name="n_B 2005_Spain KPIs" xfId="6604" xr:uid="{00000000-0005-0000-0000-0000B4290000}"/>
    <cellStyle name="n_B 2005_Spain KPIs 2" xfId="15970" xr:uid="{00000000-0005-0000-0000-0000B5290000}"/>
    <cellStyle name="n_B 2005_Spain KPIs_1" xfId="51418" xr:uid="{00000000-0005-0000-0000-0000B6290000}"/>
    <cellStyle name="n_B 2005_Telecoms - Operational KPIs" xfId="49721" xr:uid="{00000000-0005-0000-0000-0000B7290000}"/>
    <cellStyle name="n_backup-CA publi - SRCDAC-v2" xfId="1924" xr:uid="{00000000-0005-0000-0000-0000B8290000}"/>
    <cellStyle name="n_backup-CA publi - SRCDAC-v2_A&amp;ME KPIs" xfId="53196" xr:uid="{00000000-0005-0000-0000-0000B9290000}"/>
    <cellStyle name="n_backup-CA publi - SRCDAC-v2_Enterprise" xfId="9578" xr:uid="{00000000-0005-0000-0000-0000BA290000}"/>
    <cellStyle name="n_backup-CA publi - SRCDAC-v2_France financials" xfId="23569" xr:uid="{00000000-0005-0000-0000-0000BB290000}"/>
    <cellStyle name="n_backup-CA publi - SRCDAC-v2_France financials_1" xfId="25168" xr:uid="{00000000-0005-0000-0000-0000BC290000}"/>
    <cellStyle name="n_backup-CA publi - SRCDAC-v2_France KPIs" xfId="4783" xr:uid="{00000000-0005-0000-0000-0000BD290000}"/>
    <cellStyle name="n_backup-CA publi - SRCDAC-v2_France KPIs 2" xfId="14199" xr:uid="{00000000-0005-0000-0000-0000BE290000}"/>
    <cellStyle name="n_backup-CA publi - SRCDAC-v2_France KPIs_1" xfId="12024" xr:uid="{00000000-0005-0000-0000-0000BF290000}"/>
    <cellStyle name="n_backup-CA publi - SRCDAC-v2_GetCA Groupe Seg 2012-Q4 Soc" xfId="55605" xr:uid="{00000000-0005-0000-0000-0000C0290000}"/>
    <cellStyle name="n_backup-CA publi - SRCDAC-v2_Group" xfId="29021" xr:uid="{00000000-0005-0000-0000-0000C1290000}"/>
    <cellStyle name="n_backup-CA publi - SRCDAC-v2_Group - financial KPIs" xfId="21825" xr:uid="{00000000-0005-0000-0000-0000C2290000}"/>
    <cellStyle name="n_backup-CA publi - SRCDAC-v2_Group - operational KPIs" xfId="3047" xr:uid="{00000000-0005-0000-0000-0000C3290000}"/>
    <cellStyle name="n_backup-CA publi - SRCDAC-v2_Group - operational KPIs_1" xfId="10270" xr:uid="{00000000-0005-0000-0000-0000C4290000}"/>
    <cellStyle name="n_backup-CA publi - SRCDAC-v2_Group - operational KPIs_1 2" xfId="17969" xr:uid="{00000000-0005-0000-0000-0000C5290000}"/>
    <cellStyle name="n_backup-CA publi - SRCDAC-v2_Group - operational KPIs_2" xfId="20086" xr:uid="{00000000-0005-0000-0000-0000C6290000}"/>
    <cellStyle name="n_backup-CA publi - SRCDAC-v2_IC&amp;SS" xfId="19611" xr:uid="{00000000-0005-0000-0000-0000C7290000}"/>
    <cellStyle name="n_backup-CA publi - SRCDAC-v2_Orange - Market France KPIs" xfId="55604" xr:uid="{00000000-0005-0000-0000-0000C8290000}"/>
    <cellStyle name="n_backup-CA publi - SRCDAC-v2_Poland KPIs" xfId="8298" xr:uid="{00000000-0005-0000-0000-0000C9290000}"/>
    <cellStyle name="n_backup-CA publi - SRCDAC-v2_Poland KPIs_1" xfId="29020" xr:uid="{00000000-0005-0000-0000-0000CA290000}"/>
    <cellStyle name="n_backup-CA publi - SRCDAC-v2_ROW" xfId="29022" xr:uid="{00000000-0005-0000-0000-0000CB290000}"/>
    <cellStyle name="n_backup-CA publi - SRCDAC-v2_RoW KPIs" xfId="9010" xr:uid="{00000000-0005-0000-0000-0000CC290000}"/>
    <cellStyle name="n_backup-CA publi - SRCDAC-v2_ROW_1" xfId="29023" xr:uid="{00000000-0005-0000-0000-0000CD290000}"/>
    <cellStyle name="n_backup-CA publi - SRCDAC-v2_ROW_1_Group" xfId="29024" xr:uid="{00000000-0005-0000-0000-0000CE290000}"/>
    <cellStyle name="n_backup-CA publi - SRCDAC-v2_ROW_1_Group_1" xfId="29025" xr:uid="{00000000-0005-0000-0000-0000CF290000}"/>
    <cellStyle name="n_backup-CA publi - SRCDAC-v2_ROW_1_Group_Group" xfId="29026" xr:uid="{00000000-0005-0000-0000-0000D0290000}"/>
    <cellStyle name="n_backup-CA publi - SRCDAC-v2_ROW_1_ROW ARPU" xfId="29027" xr:uid="{00000000-0005-0000-0000-0000D1290000}"/>
    <cellStyle name="n_backup-CA publi - SRCDAC-v2_ROW_1_ROW ARPU_Group" xfId="29028" xr:uid="{00000000-0005-0000-0000-0000D2290000}"/>
    <cellStyle name="n_backup-CA publi - SRCDAC-v2_ROW_Group" xfId="29029" xr:uid="{00000000-0005-0000-0000-0000D3290000}"/>
    <cellStyle name="n_backup-CA publi - SRCDAC-v2_ROW_Group_1" xfId="29030" xr:uid="{00000000-0005-0000-0000-0000D4290000}"/>
    <cellStyle name="n_backup-CA publi - SRCDAC-v2_ROW_Group_Group" xfId="29031" xr:uid="{00000000-0005-0000-0000-0000D5290000}"/>
    <cellStyle name="n_backup-CA publi - SRCDAC-v2_ROW_ROW ARPU" xfId="29032" xr:uid="{00000000-0005-0000-0000-0000D6290000}"/>
    <cellStyle name="n_backup-CA publi - SRCDAC-v2_ROW_ROW ARPU_Group" xfId="29033" xr:uid="{00000000-0005-0000-0000-0000D7290000}"/>
    <cellStyle name="n_backup-CA publi - SRCDAC-v2_Spain ARPU + AUPU" xfId="29034" xr:uid="{00000000-0005-0000-0000-0000D8290000}"/>
    <cellStyle name="n_backup-CA publi - SRCDAC-v2_Spain ARPU + AUPU_Group" xfId="29035" xr:uid="{00000000-0005-0000-0000-0000D9290000}"/>
    <cellStyle name="n_backup-CA publi - SRCDAC-v2_Spain ARPU + AUPU_Group_1" xfId="29036" xr:uid="{00000000-0005-0000-0000-0000DA290000}"/>
    <cellStyle name="n_backup-CA publi - SRCDAC-v2_Spain ARPU + AUPU_Group_Group" xfId="29037" xr:uid="{00000000-0005-0000-0000-0000DB290000}"/>
    <cellStyle name="n_backup-CA publi - SRCDAC-v2_Spain ARPU + AUPU_ROW ARPU" xfId="29038" xr:uid="{00000000-0005-0000-0000-0000DC290000}"/>
    <cellStyle name="n_backup-CA publi - SRCDAC-v2_Spain ARPU + AUPU_ROW ARPU_Group" xfId="29039" xr:uid="{00000000-0005-0000-0000-0000DD290000}"/>
    <cellStyle name="n_backup-CA publi - SRCDAC-v2_Spain KPIs" xfId="6605" xr:uid="{00000000-0005-0000-0000-0000DE290000}"/>
    <cellStyle name="n_backup-CA publi - SRCDAC-v2_Spain KPIs 2" xfId="15971" xr:uid="{00000000-0005-0000-0000-0000DF290000}"/>
    <cellStyle name="n_backup-CA publi - SRCDAC-v2_Spain KPIs_1" xfId="51419" xr:uid="{00000000-0005-0000-0000-0000E0290000}"/>
    <cellStyle name="n_backup-CA publi - SRCDAC-v2_Telecoms - Operational KPIs" xfId="49722" xr:uid="{00000000-0005-0000-0000-0000E1290000}"/>
    <cellStyle name="n_Base Forfaits 06-07" xfId="1925" xr:uid="{00000000-0005-0000-0000-0000E2290000}"/>
    <cellStyle name="n_Base Forfaits 06-07_A&amp;ME KPIs" xfId="53197" xr:uid="{00000000-0005-0000-0000-0000E3290000}"/>
    <cellStyle name="n_Base Forfaits 06-07_Enterprise" xfId="9579" xr:uid="{00000000-0005-0000-0000-0000E4290000}"/>
    <cellStyle name="n_Base Forfaits 06-07_France financials" xfId="23570" xr:uid="{00000000-0005-0000-0000-0000E5290000}"/>
    <cellStyle name="n_Base Forfaits 06-07_France financials_1" xfId="25169" xr:uid="{00000000-0005-0000-0000-0000E6290000}"/>
    <cellStyle name="n_Base Forfaits 06-07_France KPIs" xfId="4784" xr:uid="{00000000-0005-0000-0000-0000E7290000}"/>
    <cellStyle name="n_Base Forfaits 06-07_France KPIs 2" xfId="14200" xr:uid="{00000000-0005-0000-0000-0000E8290000}"/>
    <cellStyle name="n_Base Forfaits 06-07_France KPIs_1" xfId="12025" xr:uid="{00000000-0005-0000-0000-0000E9290000}"/>
    <cellStyle name="n_Base Forfaits 06-07_GetCA Groupe Seg 2012-Q4 Soc" xfId="55607" xr:uid="{00000000-0005-0000-0000-0000EA290000}"/>
    <cellStyle name="n_Base Forfaits 06-07_Group" xfId="29041" xr:uid="{00000000-0005-0000-0000-0000EB290000}"/>
    <cellStyle name="n_Base Forfaits 06-07_Group - financial KPIs" xfId="21826" xr:uid="{00000000-0005-0000-0000-0000EC290000}"/>
    <cellStyle name="n_Base Forfaits 06-07_Group - operational KPIs" xfId="3048" xr:uid="{00000000-0005-0000-0000-0000ED290000}"/>
    <cellStyle name="n_Base Forfaits 06-07_Group - operational KPIs_1" xfId="10271" xr:uid="{00000000-0005-0000-0000-0000EE290000}"/>
    <cellStyle name="n_Base Forfaits 06-07_Group - operational KPIs_1 2" xfId="17970" xr:uid="{00000000-0005-0000-0000-0000EF290000}"/>
    <cellStyle name="n_Base Forfaits 06-07_Group - operational KPIs_2" xfId="20087" xr:uid="{00000000-0005-0000-0000-0000F0290000}"/>
    <cellStyle name="n_Base Forfaits 06-07_IC&amp;SS" xfId="19811" xr:uid="{00000000-0005-0000-0000-0000F1290000}"/>
    <cellStyle name="n_Base Forfaits 06-07_Orange - Market France KPIs" xfId="55606" xr:uid="{00000000-0005-0000-0000-0000F2290000}"/>
    <cellStyle name="n_Base Forfaits 06-07_Poland KPIs" xfId="8299" xr:uid="{00000000-0005-0000-0000-0000F3290000}"/>
    <cellStyle name="n_Base Forfaits 06-07_Poland KPIs_1" xfId="29040" xr:uid="{00000000-0005-0000-0000-0000F4290000}"/>
    <cellStyle name="n_Base Forfaits 06-07_ROW" xfId="29042" xr:uid="{00000000-0005-0000-0000-0000F5290000}"/>
    <cellStyle name="n_Base Forfaits 06-07_RoW KPIs" xfId="9011" xr:uid="{00000000-0005-0000-0000-0000F6290000}"/>
    <cellStyle name="n_Base Forfaits 06-07_ROW_1" xfId="29043" xr:uid="{00000000-0005-0000-0000-0000F7290000}"/>
    <cellStyle name="n_Base Forfaits 06-07_ROW_1_Group" xfId="29044" xr:uid="{00000000-0005-0000-0000-0000F8290000}"/>
    <cellStyle name="n_Base Forfaits 06-07_ROW_1_Group_1" xfId="29045" xr:uid="{00000000-0005-0000-0000-0000F9290000}"/>
    <cellStyle name="n_Base Forfaits 06-07_ROW_1_Group_Group" xfId="29046" xr:uid="{00000000-0005-0000-0000-0000FA290000}"/>
    <cellStyle name="n_Base Forfaits 06-07_ROW_1_ROW ARPU" xfId="29047" xr:uid="{00000000-0005-0000-0000-0000FB290000}"/>
    <cellStyle name="n_Base Forfaits 06-07_ROW_1_ROW ARPU_Group" xfId="29048" xr:uid="{00000000-0005-0000-0000-0000FC290000}"/>
    <cellStyle name="n_Base Forfaits 06-07_ROW_Group" xfId="29049" xr:uid="{00000000-0005-0000-0000-0000FD290000}"/>
    <cellStyle name="n_Base Forfaits 06-07_ROW_Group_1" xfId="29050" xr:uid="{00000000-0005-0000-0000-0000FE290000}"/>
    <cellStyle name="n_Base Forfaits 06-07_ROW_Group_Group" xfId="29051" xr:uid="{00000000-0005-0000-0000-0000FF290000}"/>
    <cellStyle name="n_Base Forfaits 06-07_ROW_ROW ARPU" xfId="29052" xr:uid="{00000000-0005-0000-0000-0000002A0000}"/>
    <cellStyle name="n_Base Forfaits 06-07_ROW_ROW ARPU_Group" xfId="29053" xr:uid="{00000000-0005-0000-0000-0000012A0000}"/>
    <cellStyle name="n_Base Forfaits 06-07_Spain ARPU + AUPU" xfId="29054" xr:uid="{00000000-0005-0000-0000-0000022A0000}"/>
    <cellStyle name="n_Base Forfaits 06-07_Spain ARPU + AUPU_Group" xfId="29055" xr:uid="{00000000-0005-0000-0000-0000032A0000}"/>
    <cellStyle name="n_Base Forfaits 06-07_Spain ARPU + AUPU_Group_1" xfId="29056" xr:uid="{00000000-0005-0000-0000-0000042A0000}"/>
    <cellStyle name="n_Base Forfaits 06-07_Spain ARPU + AUPU_Group_Group" xfId="29057" xr:uid="{00000000-0005-0000-0000-0000052A0000}"/>
    <cellStyle name="n_Base Forfaits 06-07_Spain ARPU + AUPU_ROW ARPU" xfId="29058" xr:uid="{00000000-0005-0000-0000-0000062A0000}"/>
    <cellStyle name="n_Base Forfaits 06-07_Spain ARPU + AUPU_ROW ARPU_Group" xfId="29059" xr:uid="{00000000-0005-0000-0000-0000072A0000}"/>
    <cellStyle name="n_Base Forfaits 06-07_Spain KPIs" xfId="6606" xr:uid="{00000000-0005-0000-0000-0000082A0000}"/>
    <cellStyle name="n_Base Forfaits 06-07_Spain KPIs 2" xfId="15972" xr:uid="{00000000-0005-0000-0000-0000092A0000}"/>
    <cellStyle name="n_Base Forfaits 06-07_Spain KPIs_1" xfId="51420" xr:uid="{00000000-0005-0000-0000-00000A2A0000}"/>
    <cellStyle name="n_Base Forfaits 06-07_Telecoms - Operational KPIs" xfId="49723" xr:uid="{00000000-0005-0000-0000-00000B2A0000}"/>
    <cellStyle name="n_Block chart template" xfId="17575" xr:uid="{00000000-0005-0000-0000-00000C2A0000}"/>
    <cellStyle name="n_Block chart template_France financials" xfId="23571" xr:uid="{00000000-0005-0000-0000-00000D2A0000}"/>
    <cellStyle name="n_Block chart template_Group - financial KPIs" xfId="21827" xr:uid="{00000000-0005-0000-0000-00000E2A0000}"/>
    <cellStyle name="n_BR Excel tool Reporting 200804 template" xfId="17654" xr:uid="{00000000-0005-0000-0000-00000F2A0000}"/>
    <cellStyle name="n_BR Excel tool Reporting 200804 template_France financials" xfId="23572" xr:uid="{00000000-0005-0000-0000-0000102A0000}"/>
    <cellStyle name="n_BR Excel tool Reporting 200804 template_Group - financial KPIs" xfId="21828" xr:uid="{00000000-0005-0000-0000-0000112A0000}"/>
    <cellStyle name="n_Buffer B04" xfId="1926" xr:uid="{00000000-0005-0000-0000-0000122A0000}"/>
    <cellStyle name="n_Buffer B04_01 Synthèse DM pour modèle" xfId="1927" xr:uid="{00000000-0005-0000-0000-0000132A0000}"/>
    <cellStyle name="n_Buffer B04_01 Synthèse DM pour modèle_A&amp;ME KPIs" xfId="53199" xr:uid="{00000000-0005-0000-0000-0000142A0000}"/>
    <cellStyle name="n_Buffer B04_01 Synthèse DM pour modèle_France financials" xfId="23574" xr:uid="{00000000-0005-0000-0000-0000152A0000}"/>
    <cellStyle name="n_Buffer B04_01 Synthèse DM pour modèle_France KPIs" xfId="4786" xr:uid="{00000000-0005-0000-0000-0000162A0000}"/>
    <cellStyle name="n_Buffer B04_01 Synthèse DM pour modèle_France KPIs 2" xfId="14202" xr:uid="{00000000-0005-0000-0000-0000172A0000}"/>
    <cellStyle name="n_Buffer B04_01 Synthèse DM pour modèle_France KPIs_1" xfId="12027" xr:uid="{00000000-0005-0000-0000-0000182A0000}"/>
    <cellStyle name="n_Buffer B04_01 Synthèse DM pour modèle_Group" xfId="29062" xr:uid="{00000000-0005-0000-0000-0000192A0000}"/>
    <cellStyle name="n_Buffer B04_01 Synthèse DM pour modèle_Group - financial KPIs" xfId="21830" xr:uid="{00000000-0005-0000-0000-00001A2A0000}"/>
    <cellStyle name="n_Buffer B04_01 Synthèse DM pour modèle_Group - operational KPIs" xfId="10273" xr:uid="{00000000-0005-0000-0000-00001B2A0000}"/>
    <cellStyle name="n_Buffer B04_01 Synthèse DM pour modèle_Group - operational KPIs 2" xfId="17972" xr:uid="{00000000-0005-0000-0000-00001C2A0000}"/>
    <cellStyle name="n_Buffer B04_01 Synthèse DM pour modèle_Group - operational KPIs_1" xfId="20089" xr:uid="{00000000-0005-0000-0000-00001D2A0000}"/>
    <cellStyle name="n_Buffer B04_01 Synthèse DM pour modèle_Orange - Market France KPIs" xfId="55609" xr:uid="{00000000-0005-0000-0000-00001E2A0000}"/>
    <cellStyle name="n_Buffer B04_01 Synthèse DM pour modèle_Poland KPIs" xfId="29061" xr:uid="{00000000-0005-0000-0000-00001F2A0000}"/>
    <cellStyle name="n_Buffer B04_01 Synthèse DM pour modèle_ROW" xfId="29063" xr:uid="{00000000-0005-0000-0000-0000202A0000}"/>
    <cellStyle name="n_Buffer B04_01 Synthèse DM pour modèle_ROW_1" xfId="29064" xr:uid="{00000000-0005-0000-0000-0000212A0000}"/>
    <cellStyle name="n_Buffer B04_01 Synthèse DM pour modèle_ROW_1_Group" xfId="29065" xr:uid="{00000000-0005-0000-0000-0000222A0000}"/>
    <cellStyle name="n_Buffer B04_01 Synthèse DM pour modèle_ROW_1_Group_1" xfId="29066" xr:uid="{00000000-0005-0000-0000-0000232A0000}"/>
    <cellStyle name="n_Buffer B04_01 Synthèse DM pour modèle_ROW_1_Group_Group" xfId="29067" xr:uid="{00000000-0005-0000-0000-0000242A0000}"/>
    <cellStyle name="n_Buffer B04_01 Synthèse DM pour modèle_ROW_1_ROW ARPU" xfId="29068" xr:uid="{00000000-0005-0000-0000-0000252A0000}"/>
    <cellStyle name="n_Buffer B04_01 Synthèse DM pour modèle_ROW_1_ROW ARPU_Group" xfId="29069" xr:uid="{00000000-0005-0000-0000-0000262A0000}"/>
    <cellStyle name="n_Buffer B04_01 Synthèse DM pour modèle_ROW_Group" xfId="29070" xr:uid="{00000000-0005-0000-0000-0000272A0000}"/>
    <cellStyle name="n_Buffer B04_01 Synthèse DM pour modèle_ROW_Group_1" xfId="29071" xr:uid="{00000000-0005-0000-0000-0000282A0000}"/>
    <cellStyle name="n_Buffer B04_01 Synthèse DM pour modèle_ROW_Group_Group" xfId="29072" xr:uid="{00000000-0005-0000-0000-0000292A0000}"/>
    <cellStyle name="n_Buffer B04_01 Synthèse DM pour modèle_ROW_ROW ARPU" xfId="29073" xr:uid="{00000000-0005-0000-0000-00002A2A0000}"/>
    <cellStyle name="n_Buffer B04_01 Synthèse DM pour modèle_ROW_ROW ARPU_Group" xfId="29074" xr:uid="{00000000-0005-0000-0000-00002B2A0000}"/>
    <cellStyle name="n_Buffer B04_01 Synthèse DM pour modèle_Spain ARPU + AUPU" xfId="29075" xr:uid="{00000000-0005-0000-0000-00002C2A0000}"/>
    <cellStyle name="n_Buffer B04_01 Synthèse DM pour modèle_Spain ARPU + AUPU_Group" xfId="29076" xr:uid="{00000000-0005-0000-0000-00002D2A0000}"/>
    <cellStyle name="n_Buffer B04_01 Synthèse DM pour modèle_Spain ARPU + AUPU_ROW ARPU" xfId="29077" xr:uid="{00000000-0005-0000-0000-00002E2A0000}"/>
    <cellStyle name="n_Buffer B04_01 Synthèse DM pour modèle_Spain ARPU + AUPU_ROW ARPU_Group" xfId="29078" xr:uid="{00000000-0005-0000-0000-00002F2A0000}"/>
    <cellStyle name="n_Buffer B04_01 Synthèse DM pour modèle_Spain KPIs" xfId="6608" xr:uid="{00000000-0005-0000-0000-0000302A0000}"/>
    <cellStyle name="n_Buffer B04_01 Synthèse DM pour modèle_Spain KPIs 2" xfId="15974" xr:uid="{00000000-0005-0000-0000-0000312A0000}"/>
    <cellStyle name="n_Buffer B04_01 Synthèse DM pour modèle_Spain KPIs_1" xfId="51422" xr:uid="{00000000-0005-0000-0000-0000322A0000}"/>
    <cellStyle name="n_Buffer B04_01 Synthèse DM pour modèle_Telecoms - Operational KPIs" xfId="49725" xr:uid="{00000000-0005-0000-0000-0000332A0000}"/>
    <cellStyle name="n_Buffer B04_0703 Préflashde L23 Analyse CA trafic 07-03 (07-04-03)" xfId="1928" xr:uid="{00000000-0005-0000-0000-0000342A0000}"/>
    <cellStyle name="n_Buffer B04_0703 Préflashde L23 Analyse CA trafic 07-03 (07-04-03)_A&amp;ME KPIs" xfId="53200" xr:uid="{00000000-0005-0000-0000-0000352A0000}"/>
    <cellStyle name="n_Buffer B04_0703 Préflashde L23 Analyse CA trafic 07-03 (07-04-03)_Enterprise" xfId="9581" xr:uid="{00000000-0005-0000-0000-0000362A0000}"/>
    <cellStyle name="n_Buffer B04_0703 Préflashde L23 Analyse CA trafic 07-03 (07-04-03)_France financials" xfId="23575" xr:uid="{00000000-0005-0000-0000-0000372A0000}"/>
    <cellStyle name="n_Buffer B04_0703 Préflashde L23 Analyse CA trafic 07-03 (07-04-03)_France financials_1" xfId="25171" xr:uid="{00000000-0005-0000-0000-0000382A0000}"/>
    <cellStyle name="n_Buffer B04_0703 Préflashde L23 Analyse CA trafic 07-03 (07-04-03)_France KPIs" xfId="4787" xr:uid="{00000000-0005-0000-0000-0000392A0000}"/>
    <cellStyle name="n_Buffer B04_0703 Préflashde L23 Analyse CA trafic 07-03 (07-04-03)_France KPIs 2" xfId="14203" xr:uid="{00000000-0005-0000-0000-00003A2A0000}"/>
    <cellStyle name="n_Buffer B04_0703 Préflashde L23 Analyse CA trafic 07-03 (07-04-03)_France KPIs_1" xfId="12028" xr:uid="{00000000-0005-0000-0000-00003B2A0000}"/>
    <cellStyle name="n_Buffer B04_0703 Préflashde L23 Analyse CA trafic 07-03 (07-04-03)_GetCA Groupe Seg 2012-Q4 Soc" xfId="55611" xr:uid="{00000000-0005-0000-0000-00003C2A0000}"/>
    <cellStyle name="n_Buffer B04_0703 Préflashde L23 Analyse CA trafic 07-03 (07-04-03)_Group" xfId="29080" xr:uid="{00000000-0005-0000-0000-00003D2A0000}"/>
    <cellStyle name="n_Buffer B04_0703 Préflashde L23 Analyse CA trafic 07-03 (07-04-03)_Group - financial KPIs" xfId="21831" xr:uid="{00000000-0005-0000-0000-00003E2A0000}"/>
    <cellStyle name="n_Buffer B04_0703 Préflashde L23 Analyse CA trafic 07-03 (07-04-03)_Group - operational KPIs" xfId="3050" xr:uid="{00000000-0005-0000-0000-00003F2A0000}"/>
    <cellStyle name="n_Buffer B04_0703 Préflashde L23 Analyse CA trafic 07-03 (07-04-03)_Group - operational KPIs_1" xfId="10274" xr:uid="{00000000-0005-0000-0000-0000402A0000}"/>
    <cellStyle name="n_Buffer B04_0703 Préflashde L23 Analyse CA trafic 07-03 (07-04-03)_Group - operational KPIs_1 2" xfId="17973" xr:uid="{00000000-0005-0000-0000-0000412A0000}"/>
    <cellStyle name="n_Buffer B04_0703 Préflashde L23 Analyse CA trafic 07-03 (07-04-03)_Group - operational KPIs_2" xfId="20090" xr:uid="{00000000-0005-0000-0000-0000422A0000}"/>
    <cellStyle name="n_Buffer B04_0703 Préflashde L23 Analyse CA trafic 07-03 (07-04-03)_IC&amp;SS" xfId="19810" xr:uid="{00000000-0005-0000-0000-0000432A0000}"/>
    <cellStyle name="n_Buffer B04_0703 Préflashde L23 Analyse CA trafic 07-03 (07-04-03)_Orange - Market France KPIs" xfId="55610" xr:uid="{00000000-0005-0000-0000-0000442A0000}"/>
    <cellStyle name="n_Buffer B04_0703 Préflashde L23 Analyse CA trafic 07-03 (07-04-03)_Poland KPIs" xfId="8301" xr:uid="{00000000-0005-0000-0000-0000452A0000}"/>
    <cellStyle name="n_Buffer B04_0703 Préflashde L23 Analyse CA trafic 07-03 (07-04-03)_Poland KPIs_1" xfId="29079" xr:uid="{00000000-0005-0000-0000-0000462A0000}"/>
    <cellStyle name="n_Buffer B04_0703 Préflashde L23 Analyse CA trafic 07-03 (07-04-03)_ROW" xfId="29081" xr:uid="{00000000-0005-0000-0000-0000472A0000}"/>
    <cellStyle name="n_Buffer B04_0703 Préflashde L23 Analyse CA trafic 07-03 (07-04-03)_RoW KPIs" xfId="9013" xr:uid="{00000000-0005-0000-0000-0000482A0000}"/>
    <cellStyle name="n_Buffer B04_0703 Préflashde L23 Analyse CA trafic 07-03 (07-04-03)_ROW_1" xfId="29082" xr:uid="{00000000-0005-0000-0000-0000492A0000}"/>
    <cellStyle name="n_Buffer B04_0703 Préflashde L23 Analyse CA trafic 07-03 (07-04-03)_ROW_1_Group" xfId="29083" xr:uid="{00000000-0005-0000-0000-00004A2A0000}"/>
    <cellStyle name="n_Buffer B04_0703 Préflashde L23 Analyse CA trafic 07-03 (07-04-03)_ROW_1_ROW ARPU" xfId="29084" xr:uid="{00000000-0005-0000-0000-00004B2A0000}"/>
    <cellStyle name="n_Buffer B04_0703 Préflashde L23 Analyse CA trafic 07-03 (07-04-03)_ROW_1_ROW ARPU_Group" xfId="29085" xr:uid="{00000000-0005-0000-0000-00004C2A0000}"/>
    <cellStyle name="n_Buffer B04_0703 Préflashde L23 Analyse CA trafic 07-03 (07-04-03)_ROW_Group" xfId="29086" xr:uid="{00000000-0005-0000-0000-00004D2A0000}"/>
    <cellStyle name="n_Buffer B04_0703 Préflashde L23 Analyse CA trafic 07-03 (07-04-03)_ROW_ROW ARPU" xfId="29087" xr:uid="{00000000-0005-0000-0000-00004E2A0000}"/>
    <cellStyle name="n_Buffer B04_0703 Préflashde L23 Analyse CA trafic 07-03 (07-04-03)_ROW_ROW ARPU_Group" xfId="29088" xr:uid="{00000000-0005-0000-0000-00004F2A0000}"/>
    <cellStyle name="n_Buffer B04_0703 Préflashde L23 Analyse CA trafic 07-03 (07-04-03)_Spain ARPU + AUPU" xfId="29089" xr:uid="{00000000-0005-0000-0000-0000502A0000}"/>
    <cellStyle name="n_Buffer B04_0703 Préflashde L23 Analyse CA trafic 07-03 (07-04-03)_Spain ARPU + AUPU_Group" xfId="29090" xr:uid="{00000000-0005-0000-0000-0000512A0000}"/>
    <cellStyle name="n_Buffer B04_0703 Préflashde L23 Analyse CA trafic 07-03 (07-04-03)_Spain ARPU + AUPU_ROW ARPU" xfId="29091" xr:uid="{00000000-0005-0000-0000-0000522A0000}"/>
    <cellStyle name="n_Buffer B04_0703 Préflashde L23 Analyse CA trafic 07-03 (07-04-03)_Spain ARPU + AUPU_ROW ARPU_Group" xfId="29092" xr:uid="{00000000-0005-0000-0000-0000532A0000}"/>
    <cellStyle name="n_Buffer B04_0703 Préflashde L23 Analyse CA trafic 07-03 (07-04-03)_Spain KPIs" xfId="6609" xr:uid="{00000000-0005-0000-0000-0000542A0000}"/>
    <cellStyle name="n_Buffer B04_0703 Préflashde L23 Analyse CA trafic 07-03 (07-04-03)_Spain KPIs 2" xfId="15975" xr:uid="{00000000-0005-0000-0000-0000552A0000}"/>
    <cellStyle name="n_Buffer B04_0703 Préflashde L23 Analyse CA trafic 07-03 (07-04-03)_Spain KPIs_1" xfId="51423" xr:uid="{00000000-0005-0000-0000-0000562A0000}"/>
    <cellStyle name="n_Buffer B04_0703 Préflashde L23 Analyse CA trafic 07-03 (07-04-03)_Telecoms - Operational KPIs" xfId="49726" xr:uid="{00000000-0005-0000-0000-0000572A0000}"/>
    <cellStyle name="n_Buffer B04_A&amp;ME KPIs" xfId="53198" xr:uid="{00000000-0005-0000-0000-0000582A0000}"/>
    <cellStyle name="n_Buffer B04_Base Forfaits 06-07" xfId="1929" xr:uid="{00000000-0005-0000-0000-0000592A0000}"/>
    <cellStyle name="n_Buffer B04_Base Forfaits 06-07_A&amp;ME KPIs" xfId="53201" xr:uid="{00000000-0005-0000-0000-00005A2A0000}"/>
    <cellStyle name="n_Buffer B04_Base Forfaits 06-07_Enterprise" xfId="9582" xr:uid="{00000000-0005-0000-0000-00005B2A0000}"/>
    <cellStyle name="n_Buffer B04_Base Forfaits 06-07_France financials" xfId="23576" xr:uid="{00000000-0005-0000-0000-00005C2A0000}"/>
    <cellStyle name="n_Buffer B04_Base Forfaits 06-07_France financials_1" xfId="25172" xr:uid="{00000000-0005-0000-0000-00005D2A0000}"/>
    <cellStyle name="n_Buffer B04_Base Forfaits 06-07_France KPIs" xfId="4788" xr:uid="{00000000-0005-0000-0000-00005E2A0000}"/>
    <cellStyle name="n_Buffer B04_Base Forfaits 06-07_France KPIs 2" xfId="14204" xr:uid="{00000000-0005-0000-0000-00005F2A0000}"/>
    <cellStyle name="n_Buffer B04_Base Forfaits 06-07_France KPIs_1" xfId="12029" xr:uid="{00000000-0005-0000-0000-0000602A0000}"/>
    <cellStyle name="n_Buffer B04_Base Forfaits 06-07_GetCA Groupe Seg 2012-Q4 Soc" xfId="55613" xr:uid="{00000000-0005-0000-0000-0000612A0000}"/>
    <cellStyle name="n_Buffer B04_Base Forfaits 06-07_Group" xfId="29094" xr:uid="{00000000-0005-0000-0000-0000622A0000}"/>
    <cellStyle name="n_Buffer B04_Base Forfaits 06-07_Group - financial KPIs" xfId="21832" xr:uid="{00000000-0005-0000-0000-0000632A0000}"/>
    <cellStyle name="n_Buffer B04_Base Forfaits 06-07_Group - operational KPIs" xfId="3051" xr:uid="{00000000-0005-0000-0000-0000642A0000}"/>
    <cellStyle name="n_Buffer B04_Base Forfaits 06-07_Group - operational KPIs_1" xfId="10275" xr:uid="{00000000-0005-0000-0000-0000652A0000}"/>
    <cellStyle name="n_Buffer B04_Base Forfaits 06-07_Group - operational KPIs_1 2" xfId="17974" xr:uid="{00000000-0005-0000-0000-0000662A0000}"/>
    <cellStyle name="n_Buffer B04_Base Forfaits 06-07_Group - operational KPIs_2" xfId="20091" xr:uid="{00000000-0005-0000-0000-0000672A0000}"/>
    <cellStyle name="n_Buffer B04_Base Forfaits 06-07_IC&amp;SS" xfId="17576" xr:uid="{00000000-0005-0000-0000-0000682A0000}"/>
    <cellStyle name="n_Buffer B04_Base Forfaits 06-07_Orange - Market France KPIs" xfId="55612" xr:uid="{00000000-0005-0000-0000-0000692A0000}"/>
    <cellStyle name="n_Buffer B04_Base Forfaits 06-07_Poland KPIs" xfId="8302" xr:uid="{00000000-0005-0000-0000-00006A2A0000}"/>
    <cellStyle name="n_Buffer B04_Base Forfaits 06-07_Poland KPIs_1" xfId="29093" xr:uid="{00000000-0005-0000-0000-00006B2A0000}"/>
    <cellStyle name="n_Buffer B04_Base Forfaits 06-07_ROW" xfId="29095" xr:uid="{00000000-0005-0000-0000-00006C2A0000}"/>
    <cellStyle name="n_Buffer B04_Base Forfaits 06-07_RoW KPIs" xfId="9014" xr:uid="{00000000-0005-0000-0000-00006D2A0000}"/>
    <cellStyle name="n_Buffer B04_Base Forfaits 06-07_ROW_1" xfId="29096" xr:uid="{00000000-0005-0000-0000-00006E2A0000}"/>
    <cellStyle name="n_Buffer B04_Base Forfaits 06-07_ROW_1_Group" xfId="29097" xr:uid="{00000000-0005-0000-0000-00006F2A0000}"/>
    <cellStyle name="n_Buffer B04_Base Forfaits 06-07_ROW_1_ROW ARPU" xfId="29098" xr:uid="{00000000-0005-0000-0000-0000702A0000}"/>
    <cellStyle name="n_Buffer B04_Base Forfaits 06-07_ROW_1_ROW ARPU_Group" xfId="29099" xr:uid="{00000000-0005-0000-0000-0000712A0000}"/>
    <cellStyle name="n_Buffer B04_Base Forfaits 06-07_ROW_Group" xfId="29100" xr:uid="{00000000-0005-0000-0000-0000722A0000}"/>
    <cellStyle name="n_Buffer B04_Base Forfaits 06-07_ROW_ROW ARPU" xfId="29101" xr:uid="{00000000-0005-0000-0000-0000732A0000}"/>
    <cellStyle name="n_Buffer B04_Base Forfaits 06-07_ROW_ROW ARPU_Group" xfId="29102" xr:uid="{00000000-0005-0000-0000-0000742A0000}"/>
    <cellStyle name="n_Buffer B04_Base Forfaits 06-07_Spain ARPU + AUPU" xfId="29103" xr:uid="{00000000-0005-0000-0000-0000752A0000}"/>
    <cellStyle name="n_Buffer B04_Base Forfaits 06-07_Spain ARPU + AUPU_Group" xfId="29104" xr:uid="{00000000-0005-0000-0000-0000762A0000}"/>
    <cellStyle name="n_Buffer B04_Base Forfaits 06-07_Spain ARPU + AUPU_ROW ARPU" xfId="29105" xr:uid="{00000000-0005-0000-0000-0000772A0000}"/>
    <cellStyle name="n_Buffer B04_Base Forfaits 06-07_Spain ARPU + AUPU_ROW ARPU_Group" xfId="29106" xr:uid="{00000000-0005-0000-0000-0000782A0000}"/>
    <cellStyle name="n_Buffer B04_Base Forfaits 06-07_Spain KPIs" xfId="6610" xr:uid="{00000000-0005-0000-0000-0000792A0000}"/>
    <cellStyle name="n_Buffer B04_Base Forfaits 06-07_Spain KPIs 2" xfId="15976" xr:uid="{00000000-0005-0000-0000-00007A2A0000}"/>
    <cellStyle name="n_Buffer B04_Base Forfaits 06-07_Spain KPIs_1" xfId="51424" xr:uid="{00000000-0005-0000-0000-00007B2A0000}"/>
    <cellStyle name="n_Buffer B04_Base Forfaits 06-07_Telecoms - Operational KPIs" xfId="49727" xr:uid="{00000000-0005-0000-0000-00007C2A0000}"/>
    <cellStyle name="n_Buffer B04_CA BAC SCR-VM 06-07 (31-07-06)" xfId="1930" xr:uid="{00000000-0005-0000-0000-00007D2A0000}"/>
    <cellStyle name="n_Buffer B04_CA BAC SCR-VM 06-07 (31-07-06)_A&amp;ME KPIs" xfId="53202" xr:uid="{00000000-0005-0000-0000-00007E2A0000}"/>
    <cellStyle name="n_Buffer B04_CA BAC SCR-VM 06-07 (31-07-06)_Enterprise" xfId="9583" xr:uid="{00000000-0005-0000-0000-00007F2A0000}"/>
    <cellStyle name="n_Buffer B04_CA BAC SCR-VM 06-07 (31-07-06)_France financials" xfId="23577" xr:uid="{00000000-0005-0000-0000-0000802A0000}"/>
    <cellStyle name="n_Buffer B04_CA BAC SCR-VM 06-07 (31-07-06)_France financials_1" xfId="25173" xr:uid="{00000000-0005-0000-0000-0000812A0000}"/>
    <cellStyle name="n_Buffer B04_CA BAC SCR-VM 06-07 (31-07-06)_France KPIs" xfId="4789" xr:uid="{00000000-0005-0000-0000-0000822A0000}"/>
    <cellStyle name="n_Buffer B04_CA BAC SCR-VM 06-07 (31-07-06)_France KPIs 2" xfId="14205" xr:uid="{00000000-0005-0000-0000-0000832A0000}"/>
    <cellStyle name="n_Buffer B04_CA BAC SCR-VM 06-07 (31-07-06)_France KPIs_1" xfId="12030" xr:uid="{00000000-0005-0000-0000-0000842A0000}"/>
    <cellStyle name="n_Buffer B04_CA BAC SCR-VM 06-07 (31-07-06)_GetCA Groupe Seg 2012-Q4 Soc" xfId="55615" xr:uid="{00000000-0005-0000-0000-0000852A0000}"/>
    <cellStyle name="n_Buffer B04_CA BAC SCR-VM 06-07 (31-07-06)_Group" xfId="29108" xr:uid="{00000000-0005-0000-0000-0000862A0000}"/>
    <cellStyle name="n_Buffer B04_CA BAC SCR-VM 06-07 (31-07-06)_Group - financial KPIs" xfId="21833" xr:uid="{00000000-0005-0000-0000-0000872A0000}"/>
    <cellStyle name="n_Buffer B04_CA BAC SCR-VM 06-07 (31-07-06)_Group - operational KPIs" xfId="3052" xr:uid="{00000000-0005-0000-0000-0000882A0000}"/>
    <cellStyle name="n_Buffer B04_CA BAC SCR-VM 06-07 (31-07-06)_Group - operational KPIs_1" xfId="10276" xr:uid="{00000000-0005-0000-0000-0000892A0000}"/>
    <cellStyle name="n_Buffer B04_CA BAC SCR-VM 06-07 (31-07-06)_Group - operational KPIs_1 2" xfId="17975" xr:uid="{00000000-0005-0000-0000-00008A2A0000}"/>
    <cellStyle name="n_Buffer B04_CA BAC SCR-VM 06-07 (31-07-06)_Group - operational KPIs_2" xfId="20092" xr:uid="{00000000-0005-0000-0000-00008B2A0000}"/>
    <cellStyle name="n_Buffer B04_CA BAC SCR-VM 06-07 (31-07-06)_IC&amp;SS" xfId="13756" xr:uid="{00000000-0005-0000-0000-00008C2A0000}"/>
    <cellStyle name="n_Buffer B04_CA BAC SCR-VM 06-07 (31-07-06)_Orange - Market France KPIs" xfId="55614" xr:uid="{00000000-0005-0000-0000-00008D2A0000}"/>
    <cellStyle name="n_Buffer B04_CA BAC SCR-VM 06-07 (31-07-06)_Poland KPIs" xfId="8303" xr:uid="{00000000-0005-0000-0000-00008E2A0000}"/>
    <cellStyle name="n_Buffer B04_CA BAC SCR-VM 06-07 (31-07-06)_Poland KPIs_1" xfId="29107" xr:uid="{00000000-0005-0000-0000-00008F2A0000}"/>
    <cellStyle name="n_Buffer B04_CA BAC SCR-VM 06-07 (31-07-06)_ROW" xfId="29109" xr:uid="{00000000-0005-0000-0000-0000902A0000}"/>
    <cellStyle name="n_Buffer B04_CA BAC SCR-VM 06-07 (31-07-06)_RoW KPIs" xfId="9015" xr:uid="{00000000-0005-0000-0000-0000912A0000}"/>
    <cellStyle name="n_Buffer B04_CA BAC SCR-VM 06-07 (31-07-06)_ROW_1" xfId="29110" xr:uid="{00000000-0005-0000-0000-0000922A0000}"/>
    <cellStyle name="n_Buffer B04_CA BAC SCR-VM 06-07 (31-07-06)_ROW_1_Group" xfId="29111" xr:uid="{00000000-0005-0000-0000-0000932A0000}"/>
    <cellStyle name="n_Buffer B04_CA BAC SCR-VM 06-07 (31-07-06)_ROW_1_ROW ARPU" xfId="29112" xr:uid="{00000000-0005-0000-0000-0000942A0000}"/>
    <cellStyle name="n_Buffer B04_CA BAC SCR-VM 06-07 (31-07-06)_ROW_1_ROW ARPU_Group" xfId="29113" xr:uid="{00000000-0005-0000-0000-0000952A0000}"/>
    <cellStyle name="n_Buffer B04_CA BAC SCR-VM 06-07 (31-07-06)_ROW_Group" xfId="29114" xr:uid="{00000000-0005-0000-0000-0000962A0000}"/>
    <cellStyle name="n_Buffer B04_CA BAC SCR-VM 06-07 (31-07-06)_ROW_ROW ARPU" xfId="29115" xr:uid="{00000000-0005-0000-0000-0000972A0000}"/>
    <cellStyle name="n_Buffer B04_CA BAC SCR-VM 06-07 (31-07-06)_ROW_ROW ARPU_Group" xfId="29116" xr:uid="{00000000-0005-0000-0000-0000982A0000}"/>
    <cellStyle name="n_Buffer B04_CA BAC SCR-VM 06-07 (31-07-06)_Spain ARPU + AUPU" xfId="29117" xr:uid="{00000000-0005-0000-0000-0000992A0000}"/>
    <cellStyle name="n_Buffer B04_CA BAC SCR-VM 06-07 (31-07-06)_Spain ARPU + AUPU_Group" xfId="29118" xr:uid="{00000000-0005-0000-0000-00009A2A0000}"/>
    <cellStyle name="n_Buffer B04_CA BAC SCR-VM 06-07 (31-07-06)_Spain ARPU + AUPU_ROW ARPU" xfId="29119" xr:uid="{00000000-0005-0000-0000-00009B2A0000}"/>
    <cellStyle name="n_Buffer B04_CA BAC SCR-VM 06-07 (31-07-06)_Spain ARPU + AUPU_ROW ARPU_Group" xfId="29120" xr:uid="{00000000-0005-0000-0000-00009C2A0000}"/>
    <cellStyle name="n_Buffer B04_CA BAC SCR-VM 06-07 (31-07-06)_Spain KPIs" xfId="6611" xr:uid="{00000000-0005-0000-0000-00009D2A0000}"/>
    <cellStyle name="n_Buffer B04_CA BAC SCR-VM 06-07 (31-07-06)_Spain KPIs 2" xfId="15977" xr:uid="{00000000-0005-0000-0000-00009E2A0000}"/>
    <cellStyle name="n_Buffer B04_CA BAC SCR-VM 06-07 (31-07-06)_Spain KPIs_1" xfId="51425" xr:uid="{00000000-0005-0000-0000-00009F2A0000}"/>
    <cellStyle name="n_Buffer B04_CA BAC SCR-VM 06-07 (31-07-06)_Telecoms - Operational KPIs" xfId="49728" xr:uid="{00000000-0005-0000-0000-0000A02A0000}"/>
    <cellStyle name="n_Buffer B04_CA forfaits 0607 (06-08-14)" xfId="1931" xr:uid="{00000000-0005-0000-0000-0000A12A0000}"/>
    <cellStyle name="n_Buffer B04_CA forfaits 0607 (06-08-14)_A&amp;ME KPIs" xfId="53203" xr:uid="{00000000-0005-0000-0000-0000A22A0000}"/>
    <cellStyle name="n_Buffer B04_CA forfaits 0607 (06-08-14)_France financials" xfId="23578" xr:uid="{00000000-0005-0000-0000-0000A32A0000}"/>
    <cellStyle name="n_Buffer B04_CA forfaits 0607 (06-08-14)_France KPIs" xfId="4790" xr:uid="{00000000-0005-0000-0000-0000A42A0000}"/>
    <cellStyle name="n_Buffer B04_CA forfaits 0607 (06-08-14)_France KPIs 2" xfId="14206" xr:uid="{00000000-0005-0000-0000-0000A52A0000}"/>
    <cellStyle name="n_Buffer B04_CA forfaits 0607 (06-08-14)_France KPIs_1" xfId="12031" xr:uid="{00000000-0005-0000-0000-0000A62A0000}"/>
    <cellStyle name="n_Buffer B04_CA forfaits 0607 (06-08-14)_Group" xfId="29122" xr:uid="{00000000-0005-0000-0000-0000A72A0000}"/>
    <cellStyle name="n_Buffer B04_CA forfaits 0607 (06-08-14)_Group - financial KPIs" xfId="21834" xr:uid="{00000000-0005-0000-0000-0000A82A0000}"/>
    <cellStyle name="n_Buffer B04_CA forfaits 0607 (06-08-14)_Group - operational KPIs" xfId="10277" xr:uid="{00000000-0005-0000-0000-0000A92A0000}"/>
    <cellStyle name="n_Buffer B04_CA forfaits 0607 (06-08-14)_Group - operational KPIs 2" xfId="17976" xr:uid="{00000000-0005-0000-0000-0000AA2A0000}"/>
    <cellStyle name="n_Buffer B04_CA forfaits 0607 (06-08-14)_Group - operational KPIs_1" xfId="20093" xr:uid="{00000000-0005-0000-0000-0000AB2A0000}"/>
    <cellStyle name="n_Buffer B04_CA forfaits 0607 (06-08-14)_Orange - Market France KPIs" xfId="55616" xr:uid="{00000000-0005-0000-0000-0000AC2A0000}"/>
    <cellStyle name="n_Buffer B04_CA forfaits 0607 (06-08-14)_Poland KPIs" xfId="29121" xr:uid="{00000000-0005-0000-0000-0000AD2A0000}"/>
    <cellStyle name="n_Buffer B04_CA forfaits 0607 (06-08-14)_ROW" xfId="29123" xr:uid="{00000000-0005-0000-0000-0000AE2A0000}"/>
    <cellStyle name="n_Buffer B04_CA forfaits 0607 (06-08-14)_ROW_1" xfId="29124" xr:uid="{00000000-0005-0000-0000-0000AF2A0000}"/>
    <cellStyle name="n_Buffer B04_CA forfaits 0607 (06-08-14)_ROW_1_Group" xfId="29125" xr:uid="{00000000-0005-0000-0000-0000B02A0000}"/>
    <cellStyle name="n_Buffer B04_CA forfaits 0607 (06-08-14)_ROW_1_ROW ARPU" xfId="29126" xr:uid="{00000000-0005-0000-0000-0000B12A0000}"/>
    <cellStyle name="n_Buffer B04_CA forfaits 0607 (06-08-14)_ROW_1_ROW ARPU_Group" xfId="29127" xr:uid="{00000000-0005-0000-0000-0000B22A0000}"/>
    <cellStyle name="n_Buffer B04_CA forfaits 0607 (06-08-14)_ROW_Group" xfId="29128" xr:uid="{00000000-0005-0000-0000-0000B32A0000}"/>
    <cellStyle name="n_Buffer B04_CA forfaits 0607 (06-08-14)_ROW_ROW ARPU" xfId="29129" xr:uid="{00000000-0005-0000-0000-0000B42A0000}"/>
    <cellStyle name="n_Buffer B04_CA forfaits 0607 (06-08-14)_ROW_ROW ARPU_Group" xfId="29130" xr:uid="{00000000-0005-0000-0000-0000B52A0000}"/>
    <cellStyle name="n_Buffer B04_CA forfaits 0607 (06-08-14)_Spain ARPU + AUPU" xfId="29131" xr:uid="{00000000-0005-0000-0000-0000B62A0000}"/>
    <cellStyle name="n_Buffer B04_CA forfaits 0607 (06-08-14)_Spain ARPU + AUPU_Group" xfId="29132" xr:uid="{00000000-0005-0000-0000-0000B72A0000}"/>
    <cellStyle name="n_Buffer B04_CA forfaits 0607 (06-08-14)_Spain ARPU + AUPU_ROW ARPU" xfId="29133" xr:uid="{00000000-0005-0000-0000-0000B82A0000}"/>
    <cellStyle name="n_Buffer B04_CA forfaits 0607 (06-08-14)_Spain ARPU + AUPU_ROW ARPU_Group" xfId="29134" xr:uid="{00000000-0005-0000-0000-0000B92A0000}"/>
    <cellStyle name="n_Buffer B04_CA forfaits 0607 (06-08-14)_Spain KPIs" xfId="6612" xr:uid="{00000000-0005-0000-0000-0000BA2A0000}"/>
    <cellStyle name="n_Buffer B04_CA forfaits 0607 (06-08-14)_Spain KPIs 2" xfId="15978" xr:uid="{00000000-0005-0000-0000-0000BB2A0000}"/>
    <cellStyle name="n_Buffer B04_CA forfaits 0607 (06-08-14)_Spain KPIs_1" xfId="51426" xr:uid="{00000000-0005-0000-0000-0000BC2A0000}"/>
    <cellStyle name="n_Buffer B04_CA forfaits 0607 (06-08-14)_Telecoms - Operational KPIs" xfId="49729" xr:uid="{00000000-0005-0000-0000-0000BD2A0000}"/>
    <cellStyle name="n_Buffer B04_Classeur2" xfId="1932" xr:uid="{00000000-0005-0000-0000-0000BE2A0000}"/>
    <cellStyle name="n_Buffer B04_Classeur2_A&amp;ME KPIs" xfId="53204" xr:uid="{00000000-0005-0000-0000-0000BF2A0000}"/>
    <cellStyle name="n_Buffer B04_Classeur2_France financials" xfId="23579" xr:uid="{00000000-0005-0000-0000-0000C02A0000}"/>
    <cellStyle name="n_Buffer B04_Classeur2_France KPIs" xfId="4791" xr:uid="{00000000-0005-0000-0000-0000C12A0000}"/>
    <cellStyle name="n_Buffer B04_Classeur2_France KPIs 2" xfId="14207" xr:uid="{00000000-0005-0000-0000-0000C22A0000}"/>
    <cellStyle name="n_Buffer B04_Classeur2_France KPIs_1" xfId="12032" xr:uid="{00000000-0005-0000-0000-0000C32A0000}"/>
    <cellStyle name="n_Buffer B04_Classeur2_Group" xfId="29136" xr:uid="{00000000-0005-0000-0000-0000C42A0000}"/>
    <cellStyle name="n_Buffer B04_Classeur2_Group - financial KPIs" xfId="21835" xr:uid="{00000000-0005-0000-0000-0000C52A0000}"/>
    <cellStyle name="n_Buffer B04_Classeur2_Group - operational KPIs" xfId="10278" xr:uid="{00000000-0005-0000-0000-0000C62A0000}"/>
    <cellStyle name="n_Buffer B04_Classeur2_Group - operational KPIs 2" xfId="17977" xr:uid="{00000000-0005-0000-0000-0000C72A0000}"/>
    <cellStyle name="n_Buffer B04_Classeur2_Group - operational KPIs_1" xfId="20094" xr:uid="{00000000-0005-0000-0000-0000C82A0000}"/>
    <cellStyle name="n_Buffer B04_Classeur2_Orange - Market France KPIs" xfId="55617" xr:uid="{00000000-0005-0000-0000-0000C92A0000}"/>
    <cellStyle name="n_Buffer B04_Classeur2_Poland KPIs" xfId="29135" xr:uid="{00000000-0005-0000-0000-0000CA2A0000}"/>
    <cellStyle name="n_Buffer B04_Classeur2_ROW" xfId="29137" xr:uid="{00000000-0005-0000-0000-0000CB2A0000}"/>
    <cellStyle name="n_Buffer B04_Classeur2_ROW_1" xfId="29138" xr:uid="{00000000-0005-0000-0000-0000CC2A0000}"/>
    <cellStyle name="n_Buffer B04_Classeur2_ROW_1_Group" xfId="29139" xr:uid="{00000000-0005-0000-0000-0000CD2A0000}"/>
    <cellStyle name="n_Buffer B04_Classeur2_ROW_1_ROW ARPU" xfId="29140" xr:uid="{00000000-0005-0000-0000-0000CE2A0000}"/>
    <cellStyle name="n_Buffer B04_Classeur2_ROW_1_ROW ARPU_Group" xfId="29141" xr:uid="{00000000-0005-0000-0000-0000CF2A0000}"/>
    <cellStyle name="n_Buffer B04_Classeur2_ROW_Group" xfId="29142" xr:uid="{00000000-0005-0000-0000-0000D02A0000}"/>
    <cellStyle name="n_Buffer B04_Classeur2_ROW_ROW ARPU" xfId="29143" xr:uid="{00000000-0005-0000-0000-0000D12A0000}"/>
    <cellStyle name="n_Buffer B04_Classeur2_ROW_ROW ARPU_Group" xfId="29144" xr:uid="{00000000-0005-0000-0000-0000D22A0000}"/>
    <cellStyle name="n_Buffer B04_Classeur2_Spain ARPU + AUPU" xfId="29145" xr:uid="{00000000-0005-0000-0000-0000D32A0000}"/>
    <cellStyle name="n_Buffer B04_Classeur2_Spain ARPU + AUPU_Group" xfId="29146" xr:uid="{00000000-0005-0000-0000-0000D42A0000}"/>
    <cellStyle name="n_Buffer B04_Classeur2_Spain ARPU + AUPU_ROW ARPU" xfId="29147" xr:uid="{00000000-0005-0000-0000-0000D52A0000}"/>
    <cellStyle name="n_Buffer B04_Classeur2_Spain ARPU + AUPU_ROW ARPU_Group" xfId="29148" xr:uid="{00000000-0005-0000-0000-0000D62A0000}"/>
    <cellStyle name="n_Buffer B04_Classeur2_Spain KPIs" xfId="6613" xr:uid="{00000000-0005-0000-0000-0000D72A0000}"/>
    <cellStyle name="n_Buffer B04_Classeur2_Spain KPIs 2" xfId="15979" xr:uid="{00000000-0005-0000-0000-0000D82A0000}"/>
    <cellStyle name="n_Buffer B04_Classeur2_Spain KPIs_1" xfId="51427" xr:uid="{00000000-0005-0000-0000-0000D92A0000}"/>
    <cellStyle name="n_Buffer B04_Classeur2_Telecoms - Operational KPIs" xfId="49730" xr:uid="{00000000-0005-0000-0000-0000DA2A0000}"/>
    <cellStyle name="n_Buffer B04_Classeur5" xfId="1933" xr:uid="{00000000-0005-0000-0000-0000DB2A0000}"/>
    <cellStyle name="n_Buffer B04_Classeur5_A&amp;ME KPIs" xfId="53205" xr:uid="{00000000-0005-0000-0000-0000DC2A0000}"/>
    <cellStyle name="n_Buffer B04_Classeur5_Enterprise" xfId="9584" xr:uid="{00000000-0005-0000-0000-0000DD2A0000}"/>
    <cellStyle name="n_Buffer B04_Classeur5_France financials" xfId="23580" xr:uid="{00000000-0005-0000-0000-0000DE2A0000}"/>
    <cellStyle name="n_Buffer B04_Classeur5_France financials_1" xfId="25174" xr:uid="{00000000-0005-0000-0000-0000DF2A0000}"/>
    <cellStyle name="n_Buffer B04_Classeur5_France KPIs" xfId="4792" xr:uid="{00000000-0005-0000-0000-0000E02A0000}"/>
    <cellStyle name="n_Buffer B04_Classeur5_France KPIs 2" xfId="14208" xr:uid="{00000000-0005-0000-0000-0000E12A0000}"/>
    <cellStyle name="n_Buffer B04_Classeur5_France KPIs_1" xfId="12033" xr:uid="{00000000-0005-0000-0000-0000E22A0000}"/>
    <cellStyle name="n_Buffer B04_Classeur5_GetCA Groupe Seg 2012-Q4 Soc" xfId="55619" xr:uid="{00000000-0005-0000-0000-0000E32A0000}"/>
    <cellStyle name="n_Buffer B04_Classeur5_Group" xfId="29150" xr:uid="{00000000-0005-0000-0000-0000E42A0000}"/>
    <cellStyle name="n_Buffer B04_Classeur5_Group - financial KPIs" xfId="21836" xr:uid="{00000000-0005-0000-0000-0000E52A0000}"/>
    <cellStyle name="n_Buffer B04_Classeur5_Group - operational KPIs" xfId="3053" xr:uid="{00000000-0005-0000-0000-0000E62A0000}"/>
    <cellStyle name="n_Buffer B04_Classeur5_Group - operational KPIs_1" xfId="10279" xr:uid="{00000000-0005-0000-0000-0000E72A0000}"/>
    <cellStyle name="n_Buffer B04_Classeur5_Group - operational KPIs_1 2" xfId="17978" xr:uid="{00000000-0005-0000-0000-0000E82A0000}"/>
    <cellStyle name="n_Buffer B04_Classeur5_Group - operational KPIs_2" xfId="20095" xr:uid="{00000000-0005-0000-0000-0000E92A0000}"/>
    <cellStyle name="n_Buffer B04_Classeur5_IC&amp;SS" xfId="19609" xr:uid="{00000000-0005-0000-0000-0000EA2A0000}"/>
    <cellStyle name="n_Buffer B04_Classeur5_Orange - Market France KPIs" xfId="55618" xr:uid="{00000000-0005-0000-0000-0000EB2A0000}"/>
    <cellStyle name="n_Buffer B04_Classeur5_Poland KPIs" xfId="8304" xr:uid="{00000000-0005-0000-0000-0000EC2A0000}"/>
    <cellStyle name="n_Buffer B04_Classeur5_Poland KPIs_1" xfId="29149" xr:uid="{00000000-0005-0000-0000-0000ED2A0000}"/>
    <cellStyle name="n_Buffer B04_Classeur5_ROW" xfId="29151" xr:uid="{00000000-0005-0000-0000-0000EE2A0000}"/>
    <cellStyle name="n_Buffer B04_Classeur5_RoW KPIs" xfId="9016" xr:uid="{00000000-0005-0000-0000-0000EF2A0000}"/>
    <cellStyle name="n_Buffer B04_Classeur5_ROW_1" xfId="29152" xr:uid="{00000000-0005-0000-0000-0000F02A0000}"/>
    <cellStyle name="n_Buffer B04_Classeur5_ROW_1_Group" xfId="29153" xr:uid="{00000000-0005-0000-0000-0000F12A0000}"/>
    <cellStyle name="n_Buffer B04_Classeur5_ROW_1_ROW ARPU" xfId="29154" xr:uid="{00000000-0005-0000-0000-0000F22A0000}"/>
    <cellStyle name="n_Buffer B04_Classeur5_ROW_1_ROW ARPU_Group" xfId="29155" xr:uid="{00000000-0005-0000-0000-0000F32A0000}"/>
    <cellStyle name="n_Buffer B04_Classeur5_ROW_Group" xfId="29156" xr:uid="{00000000-0005-0000-0000-0000F42A0000}"/>
    <cellStyle name="n_Buffer B04_Classeur5_ROW_ROW ARPU" xfId="29157" xr:uid="{00000000-0005-0000-0000-0000F52A0000}"/>
    <cellStyle name="n_Buffer B04_Classeur5_ROW_ROW ARPU_Group" xfId="29158" xr:uid="{00000000-0005-0000-0000-0000F62A0000}"/>
    <cellStyle name="n_Buffer B04_Classeur5_Spain ARPU + AUPU" xfId="29159" xr:uid="{00000000-0005-0000-0000-0000F72A0000}"/>
    <cellStyle name="n_Buffer B04_Classeur5_Spain ARPU + AUPU_Group" xfId="29160" xr:uid="{00000000-0005-0000-0000-0000F82A0000}"/>
    <cellStyle name="n_Buffer B04_Classeur5_Spain ARPU + AUPU_ROW ARPU" xfId="29161" xr:uid="{00000000-0005-0000-0000-0000F92A0000}"/>
    <cellStyle name="n_Buffer B04_Classeur5_Spain ARPU + AUPU_ROW ARPU_Group" xfId="29162" xr:uid="{00000000-0005-0000-0000-0000FA2A0000}"/>
    <cellStyle name="n_Buffer B04_Classeur5_Spain KPIs" xfId="6614" xr:uid="{00000000-0005-0000-0000-0000FB2A0000}"/>
    <cellStyle name="n_Buffer B04_Classeur5_Spain KPIs 2" xfId="15980" xr:uid="{00000000-0005-0000-0000-0000FC2A0000}"/>
    <cellStyle name="n_Buffer B04_Classeur5_Spain KPIs_1" xfId="51428" xr:uid="{00000000-0005-0000-0000-0000FD2A0000}"/>
    <cellStyle name="n_Buffer B04_Classeur5_Telecoms - Operational KPIs" xfId="49731" xr:uid="{00000000-0005-0000-0000-0000FE2A0000}"/>
    <cellStyle name="n_Buffer B04_DATA KPI Personal" xfId="29163" xr:uid="{00000000-0005-0000-0000-0000FF2A0000}"/>
    <cellStyle name="n_Buffer B04_DATA KPI Personal_Group" xfId="29164" xr:uid="{00000000-0005-0000-0000-0000002B0000}"/>
    <cellStyle name="n_Buffer B04_EE_CoA_BS - mapped V4" xfId="29165" xr:uid="{00000000-0005-0000-0000-0000012B0000}"/>
    <cellStyle name="n_Buffer B04_EE_CoA_BS - mapped V4_Group" xfId="29166" xr:uid="{00000000-0005-0000-0000-0000022B0000}"/>
    <cellStyle name="n_Buffer B04_Enterprise" xfId="9580" xr:uid="{00000000-0005-0000-0000-0000032B0000}"/>
    <cellStyle name="n_Buffer B04_France financials" xfId="23573" xr:uid="{00000000-0005-0000-0000-0000042B0000}"/>
    <cellStyle name="n_Buffer B04_France financials_1" xfId="25170" xr:uid="{00000000-0005-0000-0000-0000052B0000}"/>
    <cellStyle name="n_Buffer B04_France KPIs" xfId="4785" xr:uid="{00000000-0005-0000-0000-0000062B0000}"/>
    <cellStyle name="n_Buffer B04_France KPIs 2" xfId="14201" xr:uid="{00000000-0005-0000-0000-0000072B0000}"/>
    <cellStyle name="n_Buffer B04_France KPIs_1" xfId="12026" xr:uid="{00000000-0005-0000-0000-0000082B0000}"/>
    <cellStyle name="n_Buffer B04_GetCA Groupe Seg 2012-Q4 Soc" xfId="55620" xr:uid="{00000000-0005-0000-0000-0000092B0000}"/>
    <cellStyle name="n_Buffer B04_Group" xfId="29167" xr:uid="{00000000-0005-0000-0000-00000A2B0000}"/>
    <cellStyle name="n_Buffer B04_Group - financial KPIs" xfId="21829" xr:uid="{00000000-0005-0000-0000-00000B2B0000}"/>
    <cellStyle name="n_Buffer B04_Group - operational KPIs" xfId="3049" xr:uid="{00000000-0005-0000-0000-00000C2B0000}"/>
    <cellStyle name="n_Buffer B04_Group - operational KPIs_1" xfId="10272" xr:uid="{00000000-0005-0000-0000-00000D2B0000}"/>
    <cellStyle name="n_Buffer B04_Group - operational KPIs_1 2" xfId="17971" xr:uid="{00000000-0005-0000-0000-00000E2B0000}"/>
    <cellStyle name="n_Buffer B04_Group - operational KPIs_2" xfId="20088" xr:uid="{00000000-0005-0000-0000-00000F2B0000}"/>
    <cellStyle name="n_Buffer B04_IC&amp;SS" xfId="19610" xr:uid="{00000000-0005-0000-0000-0000102B0000}"/>
    <cellStyle name="n_Buffer B04_Orange - Market France KPIs" xfId="55608" xr:uid="{00000000-0005-0000-0000-0000112B0000}"/>
    <cellStyle name="n_Buffer B04_PFA_Mn MTV_060413" xfId="1934" xr:uid="{00000000-0005-0000-0000-0000122B0000}"/>
    <cellStyle name="n_Buffer B04_PFA_Mn MTV_060413_A&amp;ME KPIs" xfId="53206" xr:uid="{00000000-0005-0000-0000-0000132B0000}"/>
    <cellStyle name="n_Buffer B04_PFA_Mn MTV_060413_France financials" xfId="23581" xr:uid="{00000000-0005-0000-0000-0000142B0000}"/>
    <cellStyle name="n_Buffer B04_PFA_Mn MTV_060413_France KPIs" xfId="4793" xr:uid="{00000000-0005-0000-0000-0000152B0000}"/>
    <cellStyle name="n_Buffer B04_PFA_Mn MTV_060413_France KPIs 2" xfId="14209" xr:uid="{00000000-0005-0000-0000-0000162B0000}"/>
    <cellStyle name="n_Buffer B04_PFA_Mn MTV_060413_France KPIs_1" xfId="12034" xr:uid="{00000000-0005-0000-0000-0000172B0000}"/>
    <cellStyle name="n_Buffer B04_PFA_Mn MTV_060413_Group" xfId="29169" xr:uid="{00000000-0005-0000-0000-0000182B0000}"/>
    <cellStyle name="n_Buffer B04_PFA_Mn MTV_060413_Group - financial KPIs" xfId="21837" xr:uid="{00000000-0005-0000-0000-0000192B0000}"/>
    <cellStyle name="n_Buffer B04_PFA_Mn MTV_060413_Group - operational KPIs" xfId="10280" xr:uid="{00000000-0005-0000-0000-00001A2B0000}"/>
    <cellStyle name="n_Buffer B04_PFA_Mn MTV_060413_Group - operational KPIs 2" xfId="17979" xr:uid="{00000000-0005-0000-0000-00001B2B0000}"/>
    <cellStyle name="n_Buffer B04_PFA_Mn MTV_060413_Group - operational KPIs_1" xfId="20096" xr:uid="{00000000-0005-0000-0000-00001C2B0000}"/>
    <cellStyle name="n_Buffer B04_PFA_Mn MTV_060413_Orange - Market France KPIs" xfId="55621" xr:uid="{00000000-0005-0000-0000-00001D2B0000}"/>
    <cellStyle name="n_Buffer B04_PFA_Mn MTV_060413_Poland KPIs" xfId="29168" xr:uid="{00000000-0005-0000-0000-00001E2B0000}"/>
    <cellStyle name="n_Buffer B04_PFA_Mn MTV_060413_ROW" xfId="29170" xr:uid="{00000000-0005-0000-0000-00001F2B0000}"/>
    <cellStyle name="n_Buffer B04_PFA_Mn MTV_060413_ROW_1" xfId="29171" xr:uid="{00000000-0005-0000-0000-0000202B0000}"/>
    <cellStyle name="n_Buffer B04_PFA_Mn MTV_060413_ROW_1_Group" xfId="29172" xr:uid="{00000000-0005-0000-0000-0000212B0000}"/>
    <cellStyle name="n_Buffer B04_PFA_Mn MTV_060413_ROW_1_ROW ARPU" xfId="29173" xr:uid="{00000000-0005-0000-0000-0000222B0000}"/>
    <cellStyle name="n_Buffer B04_PFA_Mn MTV_060413_ROW_1_ROW ARPU_Group" xfId="29174" xr:uid="{00000000-0005-0000-0000-0000232B0000}"/>
    <cellStyle name="n_Buffer B04_PFA_Mn MTV_060413_ROW_Group" xfId="29175" xr:uid="{00000000-0005-0000-0000-0000242B0000}"/>
    <cellStyle name="n_Buffer B04_PFA_Mn MTV_060413_ROW_ROW ARPU" xfId="29176" xr:uid="{00000000-0005-0000-0000-0000252B0000}"/>
    <cellStyle name="n_Buffer B04_PFA_Mn MTV_060413_ROW_ROW ARPU_Group" xfId="29177" xr:uid="{00000000-0005-0000-0000-0000262B0000}"/>
    <cellStyle name="n_Buffer B04_PFA_Mn MTV_060413_Spain ARPU + AUPU" xfId="29178" xr:uid="{00000000-0005-0000-0000-0000272B0000}"/>
    <cellStyle name="n_Buffer B04_PFA_Mn MTV_060413_Spain ARPU + AUPU_Group" xfId="29179" xr:uid="{00000000-0005-0000-0000-0000282B0000}"/>
    <cellStyle name="n_Buffer B04_PFA_Mn MTV_060413_Spain ARPU + AUPU_ROW ARPU" xfId="29180" xr:uid="{00000000-0005-0000-0000-0000292B0000}"/>
    <cellStyle name="n_Buffer B04_PFA_Mn MTV_060413_Spain ARPU + AUPU_ROW ARPU_Group" xfId="29181" xr:uid="{00000000-0005-0000-0000-00002A2B0000}"/>
    <cellStyle name="n_Buffer B04_PFA_Mn MTV_060413_Spain KPIs" xfId="6615" xr:uid="{00000000-0005-0000-0000-00002B2B0000}"/>
    <cellStyle name="n_Buffer B04_PFA_Mn MTV_060413_Spain KPIs 2" xfId="15981" xr:uid="{00000000-0005-0000-0000-00002C2B0000}"/>
    <cellStyle name="n_Buffer B04_PFA_Mn MTV_060413_Spain KPIs_1" xfId="51429" xr:uid="{00000000-0005-0000-0000-00002D2B0000}"/>
    <cellStyle name="n_Buffer B04_PFA_Mn MTV_060413_Telecoms - Operational KPIs" xfId="49732" xr:uid="{00000000-0005-0000-0000-00002E2B0000}"/>
    <cellStyle name="n_Buffer B04_PFA_Mn_0603_V0 0" xfId="1935" xr:uid="{00000000-0005-0000-0000-00002F2B0000}"/>
    <cellStyle name="n_Buffer B04_PFA_Mn_0603_V0 0_A&amp;ME KPIs" xfId="53207" xr:uid="{00000000-0005-0000-0000-0000302B0000}"/>
    <cellStyle name="n_Buffer B04_PFA_Mn_0603_V0 0_France financials" xfId="23582" xr:uid="{00000000-0005-0000-0000-0000312B0000}"/>
    <cellStyle name="n_Buffer B04_PFA_Mn_0603_V0 0_France KPIs" xfId="4794" xr:uid="{00000000-0005-0000-0000-0000322B0000}"/>
    <cellStyle name="n_Buffer B04_PFA_Mn_0603_V0 0_France KPIs 2" xfId="14210" xr:uid="{00000000-0005-0000-0000-0000332B0000}"/>
    <cellStyle name="n_Buffer B04_PFA_Mn_0603_V0 0_France KPIs_1" xfId="12035" xr:uid="{00000000-0005-0000-0000-0000342B0000}"/>
    <cellStyle name="n_Buffer B04_PFA_Mn_0603_V0 0_Group" xfId="29183" xr:uid="{00000000-0005-0000-0000-0000352B0000}"/>
    <cellStyle name="n_Buffer B04_PFA_Mn_0603_V0 0_Group - financial KPIs" xfId="21838" xr:uid="{00000000-0005-0000-0000-0000362B0000}"/>
    <cellStyle name="n_Buffer B04_PFA_Mn_0603_V0 0_Group - operational KPIs" xfId="10281" xr:uid="{00000000-0005-0000-0000-0000372B0000}"/>
    <cellStyle name="n_Buffer B04_PFA_Mn_0603_V0 0_Group - operational KPIs 2" xfId="17980" xr:uid="{00000000-0005-0000-0000-0000382B0000}"/>
    <cellStyle name="n_Buffer B04_PFA_Mn_0603_V0 0_Group - operational KPIs_1" xfId="20097" xr:uid="{00000000-0005-0000-0000-0000392B0000}"/>
    <cellStyle name="n_Buffer B04_PFA_Mn_0603_V0 0_Orange - Market France KPIs" xfId="55622" xr:uid="{00000000-0005-0000-0000-00003A2B0000}"/>
    <cellStyle name="n_Buffer B04_PFA_Mn_0603_V0 0_Poland KPIs" xfId="29182" xr:uid="{00000000-0005-0000-0000-00003B2B0000}"/>
    <cellStyle name="n_Buffer B04_PFA_Mn_0603_V0 0_ROW" xfId="29184" xr:uid="{00000000-0005-0000-0000-00003C2B0000}"/>
    <cellStyle name="n_Buffer B04_PFA_Mn_0603_V0 0_ROW_1" xfId="29185" xr:uid="{00000000-0005-0000-0000-00003D2B0000}"/>
    <cellStyle name="n_Buffer B04_PFA_Mn_0603_V0 0_ROW_1_Group" xfId="29186" xr:uid="{00000000-0005-0000-0000-00003E2B0000}"/>
    <cellStyle name="n_Buffer B04_PFA_Mn_0603_V0 0_ROW_1_ROW ARPU" xfId="29187" xr:uid="{00000000-0005-0000-0000-00003F2B0000}"/>
    <cellStyle name="n_Buffer B04_PFA_Mn_0603_V0 0_ROW_1_ROW ARPU_Group" xfId="29188" xr:uid="{00000000-0005-0000-0000-0000402B0000}"/>
    <cellStyle name="n_Buffer B04_PFA_Mn_0603_V0 0_ROW_Group" xfId="29189" xr:uid="{00000000-0005-0000-0000-0000412B0000}"/>
    <cellStyle name="n_Buffer B04_PFA_Mn_0603_V0 0_ROW_ROW ARPU" xfId="29190" xr:uid="{00000000-0005-0000-0000-0000422B0000}"/>
    <cellStyle name="n_Buffer B04_PFA_Mn_0603_V0 0_ROW_ROW ARPU_Group" xfId="29191" xr:uid="{00000000-0005-0000-0000-0000432B0000}"/>
    <cellStyle name="n_Buffer B04_PFA_Mn_0603_V0 0_Spain ARPU + AUPU" xfId="29192" xr:uid="{00000000-0005-0000-0000-0000442B0000}"/>
    <cellStyle name="n_Buffer B04_PFA_Mn_0603_V0 0_Spain ARPU + AUPU_Group" xfId="29193" xr:uid="{00000000-0005-0000-0000-0000452B0000}"/>
    <cellStyle name="n_Buffer B04_PFA_Mn_0603_V0 0_Spain ARPU + AUPU_ROW ARPU" xfId="29194" xr:uid="{00000000-0005-0000-0000-0000462B0000}"/>
    <cellStyle name="n_Buffer B04_PFA_Mn_0603_V0 0_Spain ARPU + AUPU_ROW ARPU_Group" xfId="29195" xr:uid="{00000000-0005-0000-0000-0000472B0000}"/>
    <cellStyle name="n_Buffer B04_PFA_Mn_0603_V0 0_Spain KPIs" xfId="6616" xr:uid="{00000000-0005-0000-0000-0000482B0000}"/>
    <cellStyle name="n_Buffer B04_PFA_Mn_0603_V0 0_Spain KPIs 2" xfId="15982" xr:uid="{00000000-0005-0000-0000-0000492B0000}"/>
    <cellStyle name="n_Buffer B04_PFA_Mn_0603_V0 0_Spain KPIs_1" xfId="51430" xr:uid="{00000000-0005-0000-0000-00004A2B0000}"/>
    <cellStyle name="n_Buffer B04_PFA_Mn_0603_V0 0_Telecoms - Operational KPIs" xfId="49733" xr:uid="{00000000-0005-0000-0000-00004B2B0000}"/>
    <cellStyle name="n_Buffer B04_PFA_Parcs_0600706" xfId="1936" xr:uid="{00000000-0005-0000-0000-00004C2B0000}"/>
    <cellStyle name="n_Buffer B04_PFA_Parcs_0600706_A&amp;ME KPIs" xfId="53208" xr:uid="{00000000-0005-0000-0000-00004D2B0000}"/>
    <cellStyle name="n_Buffer B04_PFA_Parcs_0600706_France financials" xfId="23583" xr:uid="{00000000-0005-0000-0000-00004E2B0000}"/>
    <cellStyle name="n_Buffer B04_PFA_Parcs_0600706_France KPIs" xfId="4795" xr:uid="{00000000-0005-0000-0000-00004F2B0000}"/>
    <cellStyle name="n_Buffer B04_PFA_Parcs_0600706_France KPIs 2" xfId="14211" xr:uid="{00000000-0005-0000-0000-0000502B0000}"/>
    <cellStyle name="n_Buffer B04_PFA_Parcs_0600706_France KPIs_1" xfId="12036" xr:uid="{00000000-0005-0000-0000-0000512B0000}"/>
    <cellStyle name="n_Buffer B04_PFA_Parcs_0600706_Group" xfId="29197" xr:uid="{00000000-0005-0000-0000-0000522B0000}"/>
    <cellStyle name="n_Buffer B04_PFA_Parcs_0600706_Group - financial KPIs" xfId="21839" xr:uid="{00000000-0005-0000-0000-0000532B0000}"/>
    <cellStyle name="n_Buffer B04_PFA_Parcs_0600706_Group - operational KPIs" xfId="10282" xr:uid="{00000000-0005-0000-0000-0000542B0000}"/>
    <cellStyle name="n_Buffer B04_PFA_Parcs_0600706_Group - operational KPIs 2" xfId="17981" xr:uid="{00000000-0005-0000-0000-0000552B0000}"/>
    <cellStyle name="n_Buffer B04_PFA_Parcs_0600706_Group - operational KPIs_1" xfId="20098" xr:uid="{00000000-0005-0000-0000-0000562B0000}"/>
    <cellStyle name="n_Buffer B04_PFA_Parcs_0600706_Orange - Market France KPIs" xfId="55623" xr:uid="{00000000-0005-0000-0000-0000572B0000}"/>
    <cellStyle name="n_Buffer B04_PFA_Parcs_0600706_Poland KPIs" xfId="29196" xr:uid="{00000000-0005-0000-0000-0000582B0000}"/>
    <cellStyle name="n_Buffer B04_PFA_Parcs_0600706_ROW" xfId="29198" xr:uid="{00000000-0005-0000-0000-0000592B0000}"/>
    <cellStyle name="n_Buffer B04_PFA_Parcs_0600706_ROW_1" xfId="29199" xr:uid="{00000000-0005-0000-0000-00005A2B0000}"/>
    <cellStyle name="n_Buffer B04_PFA_Parcs_0600706_ROW_1_Group" xfId="29200" xr:uid="{00000000-0005-0000-0000-00005B2B0000}"/>
    <cellStyle name="n_Buffer B04_PFA_Parcs_0600706_ROW_1_ROW ARPU" xfId="29201" xr:uid="{00000000-0005-0000-0000-00005C2B0000}"/>
    <cellStyle name="n_Buffer B04_PFA_Parcs_0600706_ROW_1_ROW ARPU_Group" xfId="29202" xr:uid="{00000000-0005-0000-0000-00005D2B0000}"/>
    <cellStyle name="n_Buffer B04_PFA_Parcs_0600706_ROW_Group" xfId="29203" xr:uid="{00000000-0005-0000-0000-00005E2B0000}"/>
    <cellStyle name="n_Buffer B04_PFA_Parcs_0600706_ROW_ROW ARPU" xfId="29204" xr:uid="{00000000-0005-0000-0000-00005F2B0000}"/>
    <cellStyle name="n_Buffer B04_PFA_Parcs_0600706_ROW_ROW ARPU_Group" xfId="29205" xr:uid="{00000000-0005-0000-0000-0000602B0000}"/>
    <cellStyle name="n_Buffer B04_PFA_Parcs_0600706_Spain ARPU + AUPU" xfId="29206" xr:uid="{00000000-0005-0000-0000-0000612B0000}"/>
    <cellStyle name="n_Buffer B04_PFA_Parcs_0600706_Spain ARPU + AUPU_Group" xfId="29207" xr:uid="{00000000-0005-0000-0000-0000622B0000}"/>
    <cellStyle name="n_Buffer B04_PFA_Parcs_0600706_Spain ARPU + AUPU_ROW ARPU" xfId="29208" xr:uid="{00000000-0005-0000-0000-0000632B0000}"/>
    <cellStyle name="n_Buffer B04_PFA_Parcs_0600706_Spain ARPU + AUPU_ROW ARPU_Group" xfId="29209" xr:uid="{00000000-0005-0000-0000-0000642B0000}"/>
    <cellStyle name="n_Buffer B04_PFA_Parcs_0600706_Spain KPIs" xfId="6617" xr:uid="{00000000-0005-0000-0000-0000652B0000}"/>
    <cellStyle name="n_Buffer B04_PFA_Parcs_0600706_Spain KPIs 2" xfId="15983" xr:uid="{00000000-0005-0000-0000-0000662B0000}"/>
    <cellStyle name="n_Buffer B04_PFA_Parcs_0600706_Spain KPIs_1" xfId="51431" xr:uid="{00000000-0005-0000-0000-0000672B0000}"/>
    <cellStyle name="n_Buffer B04_PFA_Parcs_0600706_Telecoms - Operational KPIs" xfId="49734" xr:uid="{00000000-0005-0000-0000-0000682B0000}"/>
    <cellStyle name="n_Buffer B04_Poland KPIs" xfId="8300" xr:uid="{00000000-0005-0000-0000-0000692B0000}"/>
    <cellStyle name="n_Buffer B04_Poland KPIs_1" xfId="29060" xr:uid="{00000000-0005-0000-0000-00006A2B0000}"/>
    <cellStyle name="n_Buffer B04_Reporting Valeur_Mobile_2010_10" xfId="29210" xr:uid="{00000000-0005-0000-0000-00006B2B0000}"/>
    <cellStyle name="n_Buffer B04_Reporting Valeur_Mobile_2010_10_Group" xfId="29211" xr:uid="{00000000-0005-0000-0000-00006C2B0000}"/>
    <cellStyle name="n_Buffer B04_Reporting Valeur_Mobile_2010_10_ROW" xfId="29212" xr:uid="{00000000-0005-0000-0000-00006D2B0000}"/>
    <cellStyle name="n_Buffer B04_Reporting Valeur_Mobile_2010_10_ROW ARPU" xfId="29213" xr:uid="{00000000-0005-0000-0000-00006E2B0000}"/>
    <cellStyle name="n_Buffer B04_Reporting Valeur_Mobile_2010_10_ROW ARPU_Group" xfId="29214" xr:uid="{00000000-0005-0000-0000-00006F2B0000}"/>
    <cellStyle name="n_Buffer B04_Reporting Valeur_Mobile_2010_10_ROW_Group" xfId="29215" xr:uid="{00000000-0005-0000-0000-0000702B0000}"/>
    <cellStyle name="n_Buffer B04_ROW" xfId="29216" xr:uid="{00000000-0005-0000-0000-0000712B0000}"/>
    <cellStyle name="n_Buffer B04_RoW KPIs" xfId="9012" xr:uid="{00000000-0005-0000-0000-0000722B0000}"/>
    <cellStyle name="n_Buffer B04_ROW_1" xfId="29217" xr:uid="{00000000-0005-0000-0000-0000732B0000}"/>
    <cellStyle name="n_Buffer B04_ROW_1_Group" xfId="29218" xr:uid="{00000000-0005-0000-0000-0000742B0000}"/>
    <cellStyle name="n_Buffer B04_ROW_1_ROW ARPU" xfId="29219" xr:uid="{00000000-0005-0000-0000-0000752B0000}"/>
    <cellStyle name="n_Buffer B04_ROW_1_ROW ARPU_Group" xfId="29220" xr:uid="{00000000-0005-0000-0000-0000762B0000}"/>
    <cellStyle name="n_Buffer B04_ROW_Group" xfId="29221" xr:uid="{00000000-0005-0000-0000-0000772B0000}"/>
    <cellStyle name="n_Buffer B04_ROW_ROW ARPU" xfId="29222" xr:uid="{00000000-0005-0000-0000-0000782B0000}"/>
    <cellStyle name="n_Buffer B04_ROW_ROW ARPU_Group" xfId="29223" xr:uid="{00000000-0005-0000-0000-0000792B0000}"/>
    <cellStyle name="n_Buffer B04_Spain ARPU + AUPU" xfId="29224" xr:uid="{00000000-0005-0000-0000-00007A2B0000}"/>
    <cellStyle name="n_Buffer B04_Spain ARPU + AUPU_Group" xfId="29225" xr:uid="{00000000-0005-0000-0000-00007B2B0000}"/>
    <cellStyle name="n_Buffer B04_Spain ARPU + AUPU_ROW ARPU" xfId="29226" xr:uid="{00000000-0005-0000-0000-00007C2B0000}"/>
    <cellStyle name="n_Buffer B04_Spain ARPU + AUPU_ROW ARPU_Group" xfId="29227" xr:uid="{00000000-0005-0000-0000-00007D2B0000}"/>
    <cellStyle name="n_Buffer B04_Spain KPIs" xfId="6607" xr:uid="{00000000-0005-0000-0000-00007E2B0000}"/>
    <cellStyle name="n_Buffer B04_Spain KPIs 2" xfId="15973" xr:uid="{00000000-0005-0000-0000-00007F2B0000}"/>
    <cellStyle name="n_Buffer B04_Spain KPIs_1" xfId="51421" xr:uid="{00000000-0005-0000-0000-0000802B0000}"/>
    <cellStyle name="n_Buffer B04_Telecoms - Operational KPIs" xfId="49724" xr:uid="{00000000-0005-0000-0000-0000812B0000}"/>
    <cellStyle name="n_Buffer B04_UAG_report_CA 06-09 (06-09-28)" xfId="1937" xr:uid="{00000000-0005-0000-0000-0000822B0000}"/>
    <cellStyle name="n_Buffer B04_UAG_report_CA 06-09 (06-09-28)_A&amp;ME KPIs" xfId="53209" xr:uid="{00000000-0005-0000-0000-0000832B0000}"/>
    <cellStyle name="n_Buffer B04_UAG_report_CA 06-09 (06-09-28)_Enterprise" xfId="9585" xr:uid="{00000000-0005-0000-0000-0000842B0000}"/>
    <cellStyle name="n_Buffer B04_UAG_report_CA 06-09 (06-09-28)_France financials" xfId="23584" xr:uid="{00000000-0005-0000-0000-0000852B0000}"/>
    <cellStyle name="n_Buffer B04_UAG_report_CA 06-09 (06-09-28)_France financials_1" xfId="25175" xr:uid="{00000000-0005-0000-0000-0000862B0000}"/>
    <cellStyle name="n_Buffer B04_UAG_report_CA 06-09 (06-09-28)_France KPIs" xfId="4796" xr:uid="{00000000-0005-0000-0000-0000872B0000}"/>
    <cellStyle name="n_Buffer B04_UAG_report_CA 06-09 (06-09-28)_France KPIs 2" xfId="14212" xr:uid="{00000000-0005-0000-0000-0000882B0000}"/>
    <cellStyle name="n_Buffer B04_UAG_report_CA 06-09 (06-09-28)_France KPIs_1" xfId="12037" xr:uid="{00000000-0005-0000-0000-0000892B0000}"/>
    <cellStyle name="n_Buffer B04_UAG_report_CA 06-09 (06-09-28)_GetCA Groupe Seg 2012-Q4 Soc" xfId="55625" xr:uid="{00000000-0005-0000-0000-00008A2B0000}"/>
    <cellStyle name="n_Buffer B04_UAG_report_CA 06-09 (06-09-28)_Group" xfId="29229" xr:uid="{00000000-0005-0000-0000-00008B2B0000}"/>
    <cellStyle name="n_Buffer B04_UAG_report_CA 06-09 (06-09-28)_Group - financial KPIs" xfId="21840" xr:uid="{00000000-0005-0000-0000-00008C2B0000}"/>
    <cellStyle name="n_Buffer B04_UAG_report_CA 06-09 (06-09-28)_Group - operational KPIs" xfId="3054" xr:uid="{00000000-0005-0000-0000-00008D2B0000}"/>
    <cellStyle name="n_Buffer B04_UAG_report_CA 06-09 (06-09-28)_Group - operational KPIs_1" xfId="10283" xr:uid="{00000000-0005-0000-0000-00008E2B0000}"/>
    <cellStyle name="n_Buffer B04_UAG_report_CA 06-09 (06-09-28)_Group - operational KPIs_1 2" xfId="17982" xr:uid="{00000000-0005-0000-0000-00008F2B0000}"/>
    <cellStyle name="n_Buffer B04_UAG_report_CA 06-09 (06-09-28)_Group - operational KPIs_2" xfId="20099" xr:uid="{00000000-0005-0000-0000-0000902B0000}"/>
    <cellStyle name="n_Buffer B04_UAG_report_CA 06-09 (06-09-28)_IC&amp;SS" xfId="19809" xr:uid="{00000000-0005-0000-0000-0000912B0000}"/>
    <cellStyle name="n_Buffer B04_UAG_report_CA 06-09 (06-09-28)_Orange - Market France KPIs" xfId="55624" xr:uid="{00000000-0005-0000-0000-0000922B0000}"/>
    <cellStyle name="n_Buffer B04_UAG_report_CA 06-09 (06-09-28)_Poland KPIs" xfId="8305" xr:uid="{00000000-0005-0000-0000-0000932B0000}"/>
    <cellStyle name="n_Buffer B04_UAG_report_CA 06-09 (06-09-28)_Poland KPIs_1" xfId="29228" xr:uid="{00000000-0005-0000-0000-0000942B0000}"/>
    <cellStyle name="n_Buffer B04_UAG_report_CA 06-09 (06-09-28)_ROW" xfId="29230" xr:uid="{00000000-0005-0000-0000-0000952B0000}"/>
    <cellStyle name="n_Buffer B04_UAG_report_CA 06-09 (06-09-28)_RoW KPIs" xfId="9017" xr:uid="{00000000-0005-0000-0000-0000962B0000}"/>
    <cellStyle name="n_Buffer B04_UAG_report_CA 06-09 (06-09-28)_ROW_1" xfId="29231" xr:uid="{00000000-0005-0000-0000-0000972B0000}"/>
    <cellStyle name="n_Buffer B04_UAG_report_CA 06-09 (06-09-28)_ROW_1_Group" xfId="29232" xr:uid="{00000000-0005-0000-0000-0000982B0000}"/>
    <cellStyle name="n_Buffer B04_UAG_report_CA 06-09 (06-09-28)_ROW_1_ROW ARPU" xfId="29233" xr:uid="{00000000-0005-0000-0000-0000992B0000}"/>
    <cellStyle name="n_Buffer B04_UAG_report_CA 06-09 (06-09-28)_ROW_1_ROW ARPU_Group" xfId="29234" xr:uid="{00000000-0005-0000-0000-00009A2B0000}"/>
    <cellStyle name="n_Buffer B04_UAG_report_CA 06-09 (06-09-28)_ROW_Group" xfId="29235" xr:uid="{00000000-0005-0000-0000-00009B2B0000}"/>
    <cellStyle name="n_Buffer B04_UAG_report_CA 06-09 (06-09-28)_ROW_ROW ARPU" xfId="29236" xr:uid="{00000000-0005-0000-0000-00009C2B0000}"/>
    <cellStyle name="n_Buffer B04_UAG_report_CA 06-09 (06-09-28)_ROW_ROW ARPU_Group" xfId="29237" xr:uid="{00000000-0005-0000-0000-00009D2B0000}"/>
    <cellStyle name="n_Buffer B04_UAG_report_CA 06-09 (06-09-28)_Spain ARPU + AUPU" xfId="29238" xr:uid="{00000000-0005-0000-0000-00009E2B0000}"/>
    <cellStyle name="n_Buffer B04_UAG_report_CA 06-09 (06-09-28)_Spain ARPU + AUPU_Group" xfId="29239" xr:uid="{00000000-0005-0000-0000-00009F2B0000}"/>
    <cellStyle name="n_Buffer B04_UAG_report_CA 06-09 (06-09-28)_Spain ARPU + AUPU_ROW ARPU" xfId="29240" xr:uid="{00000000-0005-0000-0000-0000A02B0000}"/>
    <cellStyle name="n_Buffer B04_UAG_report_CA 06-09 (06-09-28)_Spain ARPU + AUPU_ROW ARPU_Group" xfId="29241" xr:uid="{00000000-0005-0000-0000-0000A12B0000}"/>
    <cellStyle name="n_Buffer B04_UAG_report_CA 06-09 (06-09-28)_Spain KPIs" xfId="6618" xr:uid="{00000000-0005-0000-0000-0000A22B0000}"/>
    <cellStyle name="n_Buffer B04_UAG_report_CA 06-09 (06-09-28)_Spain KPIs 2" xfId="15984" xr:uid="{00000000-0005-0000-0000-0000A32B0000}"/>
    <cellStyle name="n_Buffer B04_UAG_report_CA 06-09 (06-09-28)_Spain KPIs_1" xfId="51432" xr:uid="{00000000-0005-0000-0000-0000A42B0000}"/>
    <cellStyle name="n_Buffer B04_UAG_report_CA 06-09 (06-09-28)_Telecoms - Operational KPIs" xfId="49735" xr:uid="{00000000-0005-0000-0000-0000A52B0000}"/>
    <cellStyle name="n_Buffer B04_UAG_report_CA 06-10 (06-11-06)" xfId="1938" xr:uid="{00000000-0005-0000-0000-0000A62B0000}"/>
    <cellStyle name="n_Buffer B04_UAG_report_CA 06-10 (06-11-06)_A&amp;ME KPIs" xfId="53210" xr:uid="{00000000-0005-0000-0000-0000A72B0000}"/>
    <cellStyle name="n_Buffer B04_UAG_report_CA 06-10 (06-11-06)_Enterprise" xfId="9586" xr:uid="{00000000-0005-0000-0000-0000A82B0000}"/>
    <cellStyle name="n_Buffer B04_UAG_report_CA 06-10 (06-11-06)_France financials" xfId="23585" xr:uid="{00000000-0005-0000-0000-0000A92B0000}"/>
    <cellStyle name="n_Buffer B04_UAG_report_CA 06-10 (06-11-06)_France financials_1" xfId="25176" xr:uid="{00000000-0005-0000-0000-0000AA2B0000}"/>
    <cellStyle name="n_Buffer B04_UAG_report_CA 06-10 (06-11-06)_France KPIs" xfId="4797" xr:uid="{00000000-0005-0000-0000-0000AB2B0000}"/>
    <cellStyle name="n_Buffer B04_UAG_report_CA 06-10 (06-11-06)_France KPIs 2" xfId="14213" xr:uid="{00000000-0005-0000-0000-0000AC2B0000}"/>
    <cellStyle name="n_Buffer B04_UAG_report_CA 06-10 (06-11-06)_France KPIs_1" xfId="12038" xr:uid="{00000000-0005-0000-0000-0000AD2B0000}"/>
    <cellStyle name="n_Buffer B04_UAG_report_CA 06-10 (06-11-06)_GetCA Groupe Seg 2012-Q4 Soc" xfId="55627" xr:uid="{00000000-0005-0000-0000-0000AE2B0000}"/>
    <cellStyle name="n_Buffer B04_UAG_report_CA 06-10 (06-11-06)_Group" xfId="29243" xr:uid="{00000000-0005-0000-0000-0000AF2B0000}"/>
    <cellStyle name="n_Buffer B04_UAG_report_CA 06-10 (06-11-06)_Group - financial KPIs" xfId="21841" xr:uid="{00000000-0005-0000-0000-0000B02B0000}"/>
    <cellStyle name="n_Buffer B04_UAG_report_CA 06-10 (06-11-06)_Group - operational KPIs" xfId="3055" xr:uid="{00000000-0005-0000-0000-0000B12B0000}"/>
    <cellStyle name="n_Buffer B04_UAG_report_CA 06-10 (06-11-06)_Group - operational KPIs_1" xfId="10284" xr:uid="{00000000-0005-0000-0000-0000B22B0000}"/>
    <cellStyle name="n_Buffer B04_UAG_report_CA 06-10 (06-11-06)_Group - operational KPIs_1 2" xfId="17983" xr:uid="{00000000-0005-0000-0000-0000B32B0000}"/>
    <cellStyle name="n_Buffer B04_UAG_report_CA 06-10 (06-11-06)_Group - operational KPIs_2" xfId="20100" xr:uid="{00000000-0005-0000-0000-0000B42B0000}"/>
    <cellStyle name="n_Buffer B04_UAG_report_CA 06-10 (06-11-06)_IC&amp;SS" xfId="13548" xr:uid="{00000000-0005-0000-0000-0000B52B0000}"/>
    <cellStyle name="n_Buffer B04_UAG_report_CA 06-10 (06-11-06)_Orange - Market France KPIs" xfId="55626" xr:uid="{00000000-0005-0000-0000-0000B62B0000}"/>
    <cellStyle name="n_Buffer B04_UAG_report_CA 06-10 (06-11-06)_Poland KPIs" xfId="8306" xr:uid="{00000000-0005-0000-0000-0000B72B0000}"/>
    <cellStyle name="n_Buffer B04_UAG_report_CA 06-10 (06-11-06)_Poland KPIs_1" xfId="29242" xr:uid="{00000000-0005-0000-0000-0000B82B0000}"/>
    <cellStyle name="n_Buffer B04_UAG_report_CA 06-10 (06-11-06)_ROW" xfId="29244" xr:uid="{00000000-0005-0000-0000-0000B92B0000}"/>
    <cellStyle name="n_Buffer B04_UAG_report_CA 06-10 (06-11-06)_RoW KPIs" xfId="9018" xr:uid="{00000000-0005-0000-0000-0000BA2B0000}"/>
    <cellStyle name="n_Buffer B04_UAG_report_CA 06-10 (06-11-06)_ROW_1" xfId="29245" xr:uid="{00000000-0005-0000-0000-0000BB2B0000}"/>
    <cellStyle name="n_Buffer B04_UAG_report_CA 06-10 (06-11-06)_ROW_1_Group" xfId="29246" xr:uid="{00000000-0005-0000-0000-0000BC2B0000}"/>
    <cellStyle name="n_Buffer B04_UAG_report_CA 06-10 (06-11-06)_ROW_1_ROW ARPU" xfId="29247" xr:uid="{00000000-0005-0000-0000-0000BD2B0000}"/>
    <cellStyle name="n_Buffer B04_UAG_report_CA 06-10 (06-11-06)_ROW_1_ROW ARPU_Group" xfId="29248" xr:uid="{00000000-0005-0000-0000-0000BE2B0000}"/>
    <cellStyle name="n_Buffer B04_UAG_report_CA 06-10 (06-11-06)_ROW_Group" xfId="29249" xr:uid="{00000000-0005-0000-0000-0000BF2B0000}"/>
    <cellStyle name="n_Buffer B04_UAG_report_CA 06-10 (06-11-06)_ROW_ROW ARPU" xfId="29250" xr:uid="{00000000-0005-0000-0000-0000C02B0000}"/>
    <cellStyle name="n_Buffer B04_UAG_report_CA 06-10 (06-11-06)_ROW_ROW ARPU_Group" xfId="29251" xr:uid="{00000000-0005-0000-0000-0000C12B0000}"/>
    <cellStyle name="n_Buffer B04_UAG_report_CA 06-10 (06-11-06)_Spain ARPU + AUPU" xfId="29252" xr:uid="{00000000-0005-0000-0000-0000C22B0000}"/>
    <cellStyle name="n_Buffer B04_UAG_report_CA 06-10 (06-11-06)_Spain ARPU + AUPU_Group" xfId="29253" xr:uid="{00000000-0005-0000-0000-0000C32B0000}"/>
    <cellStyle name="n_Buffer B04_UAG_report_CA 06-10 (06-11-06)_Spain ARPU + AUPU_ROW ARPU" xfId="29254" xr:uid="{00000000-0005-0000-0000-0000C42B0000}"/>
    <cellStyle name="n_Buffer B04_UAG_report_CA 06-10 (06-11-06)_Spain ARPU + AUPU_ROW ARPU_Group" xfId="29255" xr:uid="{00000000-0005-0000-0000-0000C52B0000}"/>
    <cellStyle name="n_Buffer B04_UAG_report_CA 06-10 (06-11-06)_Spain KPIs" xfId="6619" xr:uid="{00000000-0005-0000-0000-0000C62B0000}"/>
    <cellStyle name="n_Buffer B04_UAG_report_CA 06-10 (06-11-06)_Spain KPIs 2" xfId="15985" xr:uid="{00000000-0005-0000-0000-0000C72B0000}"/>
    <cellStyle name="n_Buffer B04_UAG_report_CA 06-10 (06-11-06)_Spain KPIs_1" xfId="51433" xr:uid="{00000000-0005-0000-0000-0000C82B0000}"/>
    <cellStyle name="n_Buffer B04_UAG_report_CA 06-10 (06-11-06)_Telecoms - Operational KPIs" xfId="49736" xr:uid="{00000000-0005-0000-0000-0000C92B0000}"/>
    <cellStyle name="n_Buffer B04_V&amp;M trajectoires V1 (06-08-11)" xfId="1939" xr:uid="{00000000-0005-0000-0000-0000CA2B0000}"/>
    <cellStyle name="n_Buffer B04_V&amp;M trajectoires V1 (06-08-11)_A&amp;ME KPIs" xfId="53211" xr:uid="{00000000-0005-0000-0000-0000CB2B0000}"/>
    <cellStyle name="n_Buffer B04_V&amp;M trajectoires V1 (06-08-11)_Enterprise" xfId="9587" xr:uid="{00000000-0005-0000-0000-0000CC2B0000}"/>
    <cellStyle name="n_Buffer B04_V&amp;M trajectoires V1 (06-08-11)_France financials" xfId="23586" xr:uid="{00000000-0005-0000-0000-0000CD2B0000}"/>
    <cellStyle name="n_Buffer B04_V&amp;M trajectoires V1 (06-08-11)_France financials_1" xfId="25177" xr:uid="{00000000-0005-0000-0000-0000CE2B0000}"/>
    <cellStyle name="n_Buffer B04_V&amp;M trajectoires V1 (06-08-11)_France KPIs" xfId="4798" xr:uid="{00000000-0005-0000-0000-0000CF2B0000}"/>
    <cellStyle name="n_Buffer B04_V&amp;M trajectoires V1 (06-08-11)_France KPIs 2" xfId="14214" xr:uid="{00000000-0005-0000-0000-0000D02B0000}"/>
    <cellStyle name="n_Buffer B04_V&amp;M trajectoires V1 (06-08-11)_France KPIs_1" xfId="12039" xr:uid="{00000000-0005-0000-0000-0000D12B0000}"/>
    <cellStyle name="n_Buffer B04_V&amp;M trajectoires V1 (06-08-11)_GetCA Groupe Seg 2012-Q4 Soc" xfId="55629" xr:uid="{00000000-0005-0000-0000-0000D22B0000}"/>
    <cellStyle name="n_Buffer B04_V&amp;M trajectoires V1 (06-08-11)_Group" xfId="29257" xr:uid="{00000000-0005-0000-0000-0000D32B0000}"/>
    <cellStyle name="n_Buffer B04_V&amp;M trajectoires V1 (06-08-11)_Group - financial KPIs" xfId="21842" xr:uid="{00000000-0005-0000-0000-0000D42B0000}"/>
    <cellStyle name="n_Buffer B04_V&amp;M trajectoires V1 (06-08-11)_Group - operational KPIs" xfId="3056" xr:uid="{00000000-0005-0000-0000-0000D52B0000}"/>
    <cellStyle name="n_Buffer B04_V&amp;M trajectoires V1 (06-08-11)_Group - operational KPIs_1" xfId="10285" xr:uid="{00000000-0005-0000-0000-0000D62B0000}"/>
    <cellStyle name="n_Buffer B04_V&amp;M trajectoires V1 (06-08-11)_Group - operational KPIs_1 2" xfId="17984" xr:uid="{00000000-0005-0000-0000-0000D72B0000}"/>
    <cellStyle name="n_Buffer B04_V&amp;M trajectoires V1 (06-08-11)_Group - operational KPIs_2" xfId="20101" xr:uid="{00000000-0005-0000-0000-0000D82B0000}"/>
    <cellStyle name="n_Buffer B04_V&amp;M trajectoires V1 (06-08-11)_IC&amp;SS" xfId="17704" xr:uid="{00000000-0005-0000-0000-0000D92B0000}"/>
    <cellStyle name="n_Buffer B04_V&amp;M trajectoires V1 (06-08-11)_Orange - Market France KPIs" xfId="55628" xr:uid="{00000000-0005-0000-0000-0000DA2B0000}"/>
    <cellStyle name="n_Buffer B04_V&amp;M trajectoires V1 (06-08-11)_Poland KPIs" xfId="8307" xr:uid="{00000000-0005-0000-0000-0000DB2B0000}"/>
    <cellStyle name="n_Buffer B04_V&amp;M trajectoires V1 (06-08-11)_Poland KPIs_1" xfId="29256" xr:uid="{00000000-0005-0000-0000-0000DC2B0000}"/>
    <cellStyle name="n_Buffer B04_V&amp;M trajectoires V1 (06-08-11)_ROW" xfId="29258" xr:uid="{00000000-0005-0000-0000-0000DD2B0000}"/>
    <cellStyle name="n_Buffer B04_V&amp;M trajectoires V1 (06-08-11)_RoW KPIs" xfId="9019" xr:uid="{00000000-0005-0000-0000-0000DE2B0000}"/>
    <cellStyle name="n_Buffer B04_V&amp;M trajectoires V1 (06-08-11)_ROW_1" xfId="29259" xr:uid="{00000000-0005-0000-0000-0000DF2B0000}"/>
    <cellStyle name="n_Buffer B04_V&amp;M trajectoires V1 (06-08-11)_ROW_1_Group" xfId="29260" xr:uid="{00000000-0005-0000-0000-0000E02B0000}"/>
    <cellStyle name="n_Buffer B04_V&amp;M trajectoires V1 (06-08-11)_ROW_1_ROW ARPU" xfId="29261" xr:uid="{00000000-0005-0000-0000-0000E12B0000}"/>
    <cellStyle name="n_Buffer B04_V&amp;M trajectoires V1 (06-08-11)_ROW_1_ROW ARPU_Group" xfId="29262" xr:uid="{00000000-0005-0000-0000-0000E22B0000}"/>
    <cellStyle name="n_Buffer B04_V&amp;M trajectoires V1 (06-08-11)_ROW_Group" xfId="29263" xr:uid="{00000000-0005-0000-0000-0000E32B0000}"/>
    <cellStyle name="n_Buffer B04_V&amp;M trajectoires V1 (06-08-11)_ROW_ROW ARPU" xfId="29264" xr:uid="{00000000-0005-0000-0000-0000E42B0000}"/>
    <cellStyle name="n_Buffer B04_V&amp;M trajectoires V1 (06-08-11)_ROW_ROW ARPU_Group" xfId="29265" xr:uid="{00000000-0005-0000-0000-0000E52B0000}"/>
    <cellStyle name="n_Buffer B04_V&amp;M trajectoires V1 (06-08-11)_Spain ARPU + AUPU" xfId="29266" xr:uid="{00000000-0005-0000-0000-0000E62B0000}"/>
    <cellStyle name="n_Buffer B04_V&amp;M trajectoires V1 (06-08-11)_Spain ARPU + AUPU_Group" xfId="29267" xr:uid="{00000000-0005-0000-0000-0000E72B0000}"/>
    <cellStyle name="n_Buffer B04_V&amp;M trajectoires V1 (06-08-11)_Spain ARPU + AUPU_ROW ARPU" xfId="29268" xr:uid="{00000000-0005-0000-0000-0000E82B0000}"/>
    <cellStyle name="n_Buffer B04_V&amp;M trajectoires V1 (06-08-11)_Spain ARPU + AUPU_ROW ARPU_Group" xfId="29269" xr:uid="{00000000-0005-0000-0000-0000E92B0000}"/>
    <cellStyle name="n_Buffer B04_V&amp;M trajectoires V1 (06-08-11)_Spain KPIs" xfId="6620" xr:uid="{00000000-0005-0000-0000-0000EA2B0000}"/>
    <cellStyle name="n_Buffer B04_V&amp;M trajectoires V1 (06-08-11)_Spain KPIs 2" xfId="15986" xr:uid="{00000000-0005-0000-0000-0000EB2B0000}"/>
    <cellStyle name="n_Buffer B04_V&amp;M trajectoires V1 (06-08-11)_Spain KPIs_1" xfId="51434" xr:uid="{00000000-0005-0000-0000-0000EC2B0000}"/>
    <cellStyle name="n_Buffer B04_V&amp;M trajectoires V1 (06-08-11)_Telecoms - Operational KPIs" xfId="49737" xr:uid="{00000000-0005-0000-0000-0000ED2B0000}"/>
    <cellStyle name="n_CA BAC SCR-VM 06-07 (31-07-06)" xfId="1940" xr:uid="{00000000-0005-0000-0000-0000EE2B0000}"/>
    <cellStyle name="n_CA BAC SCR-VM 06-07 (31-07-06)_A&amp;ME KPIs" xfId="53212" xr:uid="{00000000-0005-0000-0000-0000EF2B0000}"/>
    <cellStyle name="n_CA BAC SCR-VM 06-07 (31-07-06)_Enterprise" xfId="9588" xr:uid="{00000000-0005-0000-0000-0000F02B0000}"/>
    <cellStyle name="n_CA BAC SCR-VM 06-07 (31-07-06)_France financials" xfId="23587" xr:uid="{00000000-0005-0000-0000-0000F12B0000}"/>
    <cellStyle name="n_CA BAC SCR-VM 06-07 (31-07-06)_France financials_1" xfId="25178" xr:uid="{00000000-0005-0000-0000-0000F22B0000}"/>
    <cellStyle name="n_CA BAC SCR-VM 06-07 (31-07-06)_France KPIs" xfId="4799" xr:uid="{00000000-0005-0000-0000-0000F32B0000}"/>
    <cellStyle name="n_CA BAC SCR-VM 06-07 (31-07-06)_France KPIs 2" xfId="14215" xr:uid="{00000000-0005-0000-0000-0000F42B0000}"/>
    <cellStyle name="n_CA BAC SCR-VM 06-07 (31-07-06)_France KPIs_1" xfId="12040" xr:uid="{00000000-0005-0000-0000-0000F52B0000}"/>
    <cellStyle name="n_CA BAC SCR-VM 06-07 (31-07-06)_GetCA Groupe Seg 2012-Q4 Soc" xfId="55631" xr:uid="{00000000-0005-0000-0000-0000F62B0000}"/>
    <cellStyle name="n_CA BAC SCR-VM 06-07 (31-07-06)_Group" xfId="29271" xr:uid="{00000000-0005-0000-0000-0000F72B0000}"/>
    <cellStyle name="n_CA BAC SCR-VM 06-07 (31-07-06)_Group - financial KPIs" xfId="21843" xr:uid="{00000000-0005-0000-0000-0000F82B0000}"/>
    <cellStyle name="n_CA BAC SCR-VM 06-07 (31-07-06)_Group - operational KPIs" xfId="3057" xr:uid="{00000000-0005-0000-0000-0000F92B0000}"/>
    <cellStyle name="n_CA BAC SCR-VM 06-07 (31-07-06)_Group - operational KPIs_1" xfId="10286" xr:uid="{00000000-0005-0000-0000-0000FA2B0000}"/>
    <cellStyle name="n_CA BAC SCR-VM 06-07 (31-07-06)_Group - operational KPIs_1 2" xfId="17985" xr:uid="{00000000-0005-0000-0000-0000FB2B0000}"/>
    <cellStyle name="n_CA BAC SCR-VM 06-07 (31-07-06)_Group - operational KPIs_2" xfId="20102" xr:uid="{00000000-0005-0000-0000-0000FC2B0000}"/>
    <cellStyle name="n_CA BAC SCR-VM 06-07 (31-07-06)_IC&amp;SS" xfId="19805" xr:uid="{00000000-0005-0000-0000-0000FD2B0000}"/>
    <cellStyle name="n_CA BAC SCR-VM 06-07 (31-07-06)_Orange - Market France KPIs" xfId="55630" xr:uid="{00000000-0005-0000-0000-0000FE2B0000}"/>
    <cellStyle name="n_CA BAC SCR-VM 06-07 (31-07-06)_Poland KPIs" xfId="8308" xr:uid="{00000000-0005-0000-0000-0000FF2B0000}"/>
    <cellStyle name="n_CA BAC SCR-VM 06-07 (31-07-06)_Poland KPIs_1" xfId="29270" xr:uid="{00000000-0005-0000-0000-0000002C0000}"/>
    <cellStyle name="n_CA BAC SCR-VM 06-07 (31-07-06)_ROW" xfId="29272" xr:uid="{00000000-0005-0000-0000-0000012C0000}"/>
    <cellStyle name="n_CA BAC SCR-VM 06-07 (31-07-06)_RoW KPIs" xfId="9020" xr:uid="{00000000-0005-0000-0000-0000022C0000}"/>
    <cellStyle name="n_CA BAC SCR-VM 06-07 (31-07-06)_ROW_1" xfId="29273" xr:uid="{00000000-0005-0000-0000-0000032C0000}"/>
    <cellStyle name="n_CA BAC SCR-VM 06-07 (31-07-06)_ROW_1_Group" xfId="29274" xr:uid="{00000000-0005-0000-0000-0000042C0000}"/>
    <cellStyle name="n_CA BAC SCR-VM 06-07 (31-07-06)_ROW_1_ROW ARPU" xfId="29275" xr:uid="{00000000-0005-0000-0000-0000052C0000}"/>
    <cellStyle name="n_CA BAC SCR-VM 06-07 (31-07-06)_ROW_1_ROW ARPU_Group" xfId="29276" xr:uid="{00000000-0005-0000-0000-0000062C0000}"/>
    <cellStyle name="n_CA BAC SCR-VM 06-07 (31-07-06)_ROW_Group" xfId="29277" xr:uid="{00000000-0005-0000-0000-0000072C0000}"/>
    <cellStyle name="n_CA BAC SCR-VM 06-07 (31-07-06)_ROW_ROW ARPU" xfId="29278" xr:uid="{00000000-0005-0000-0000-0000082C0000}"/>
    <cellStyle name="n_CA BAC SCR-VM 06-07 (31-07-06)_ROW_ROW ARPU_Group" xfId="29279" xr:uid="{00000000-0005-0000-0000-0000092C0000}"/>
    <cellStyle name="n_CA BAC SCR-VM 06-07 (31-07-06)_Spain ARPU + AUPU" xfId="29280" xr:uid="{00000000-0005-0000-0000-00000A2C0000}"/>
    <cellStyle name="n_CA BAC SCR-VM 06-07 (31-07-06)_Spain ARPU + AUPU_Group" xfId="29281" xr:uid="{00000000-0005-0000-0000-00000B2C0000}"/>
    <cellStyle name="n_CA BAC SCR-VM 06-07 (31-07-06)_Spain ARPU + AUPU_ROW ARPU" xfId="29282" xr:uid="{00000000-0005-0000-0000-00000C2C0000}"/>
    <cellStyle name="n_CA BAC SCR-VM 06-07 (31-07-06)_Spain ARPU + AUPU_ROW ARPU_Group" xfId="29283" xr:uid="{00000000-0005-0000-0000-00000D2C0000}"/>
    <cellStyle name="n_CA BAC SCR-VM 06-07 (31-07-06)_Spain KPIs" xfId="6621" xr:uid="{00000000-0005-0000-0000-00000E2C0000}"/>
    <cellStyle name="n_CA BAC SCR-VM 06-07 (31-07-06)_Spain KPIs 2" xfId="15987" xr:uid="{00000000-0005-0000-0000-00000F2C0000}"/>
    <cellStyle name="n_CA BAC SCR-VM 06-07 (31-07-06)_Spain KPIs_1" xfId="51435" xr:uid="{00000000-0005-0000-0000-0000102C0000}"/>
    <cellStyle name="n_CA BAC SCR-VM 06-07 (31-07-06)_Telecoms - Operational KPIs" xfId="49738" xr:uid="{00000000-0005-0000-0000-0000112C0000}"/>
    <cellStyle name="n_CA CARAT Home FR" xfId="1941" xr:uid="{00000000-0005-0000-0000-0000122C0000}"/>
    <cellStyle name="n_CA CARAT Home FR_01 Synthèse DM pour modèle" xfId="1942" xr:uid="{00000000-0005-0000-0000-0000132C0000}"/>
    <cellStyle name="n_CA CARAT Home FR_01 Synthèse DM pour modèle_A&amp;ME KPIs" xfId="53214" xr:uid="{00000000-0005-0000-0000-0000142C0000}"/>
    <cellStyle name="n_CA CARAT Home FR_01 Synthèse DM pour modèle_France financials" xfId="23589" xr:uid="{00000000-0005-0000-0000-0000152C0000}"/>
    <cellStyle name="n_CA CARAT Home FR_01 Synthèse DM pour modèle_France KPIs" xfId="4801" xr:uid="{00000000-0005-0000-0000-0000162C0000}"/>
    <cellStyle name="n_CA CARAT Home FR_01 Synthèse DM pour modèle_France KPIs 2" xfId="14217" xr:uid="{00000000-0005-0000-0000-0000172C0000}"/>
    <cellStyle name="n_CA CARAT Home FR_01 Synthèse DM pour modèle_France KPIs_1" xfId="12042" xr:uid="{00000000-0005-0000-0000-0000182C0000}"/>
    <cellStyle name="n_CA CARAT Home FR_01 Synthèse DM pour modèle_Group" xfId="29286" xr:uid="{00000000-0005-0000-0000-0000192C0000}"/>
    <cellStyle name="n_CA CARAT Home FR_01 Synthèse DM pour modèle_Group - financial KPIs" xfId="21845" xr:uid="{00000000-0005-0000-0000-00001A2C0000}"/>
    <cellStyle name="n_CA CARAT Home FR_01 Synthèse DM pour modèle_Group - operational KPIs" xfId="10288" xr:uid="{00000000-0005-0000-0000-00001B2C0000}"/>
    <cellStyle name="n_CA CARAT Home FR_01 Synthèse DM pour modèle_Group - operational KPIs 2" xfId="17987" xr:uid="{00000000-0005-0000-0000-00001C2C0000}"/>
    <cellStyle name="n_CA CARAT Home FR_01 Synthèse DM pour modèle_Group - operational KPIs_1" xfId="20104" xr:uid="{00000000-0005-0000-0000-00001D2C0000}"/>
    <cellStyle name="n_CA CARAT Home FR_01 Synthèse DM pour modèle_Orange - Market France KPIs" xfId="55633" xr:uid="{00000000-0005-0000-0000-00001E2C0000}"/>
    <cellStyle name="n_CA CARAT Home FR_01 Synthèse DM pour modèle_Poland KPIs" xfId="29285" xr:uid="{00000000-0005-0000-0000-00001F2C0000}"/>
    <cellStyle name="n_CA CARAT Home FR_01 Synthèse DM pour modèle_ROW" xfId="29287" xr:uid="{00000000-0005-0000-0000-0000202C0000}"/>
    <cellStyle name="n_CA CARAT Home FR_01 Synthèse DM pour modèle_ROW_1" xfId="29288" xr:uid="{00000000-0005-0000-0000-0000212C0000}"/>
    <cellStyle name="n_CA CARAT Home FR_01 Synthèse DM pour modèle_ROW_1_Group" xfId="29289" xr:uid="{00000000-0005-0000-0000-0000222C0000}"/>
    <cellStyle name="n_CA CARAT Home FR_01 Synthèse DM pour modèle_ROW_1_ROW ARPU" xfId="29290" xr:uid="{00000000-0005-0000-0000-0000232C0000}"/>
    <cellStyle name="n_CA CARAT Home FR_01 Synthèse DM pour modèle_ROW_1_ROW ARPU_Group" xfId="29291" xr:uid="{00000000-0005-0000-0000-0000242C0000}"/>
    <cellStyle name="n_CA CARAT Home FR_01 Synthèse DM pour modèle_ROW_Group" xfId="29292" xr:uid="{00000000-0005-0000-0000-0000252C0000}"/>
    <cellStyle name="n_CA CARAT Home FR_01 Synthèse DM pour modèle_ROW_ROW ARPU" xfId="29293" xr:uid="{00000000-0005-0000-0000-0000262C0000}"/>
    <cellStyle name="n_CA CARAT Home FR_01 Synthèse DM pour modèle_ROW_ROW ARPU_Group" xfId="29294" xr:uid="{00000000-0005-0000-0000-0000272C0000}"/>
    <cellStyle name="n_CA CARAT Home FR_01 Synthèse DM pour modèle_Spain ARPU + AUPU" xfId="29295" xr:uid="{00000000-0005-0000-0000-0000282C0000}"/>
    <cellStyle name="n_CA CARAT Home FR_01 Synthèse DM pour modèle_Spain ARPU + AUPU_Group" xfId="29296" xr:uid="{00000000-0005-0000-0000-0000292C0000}"/>
    <cellStyle name="n_CA CARAT Home FR_01 Synthèse DM pour modèle_Spain ARPU + AUPU_ROW ARPU" xfId="29297" xr:uid="{00000000-0005-0000-0000-00002A2C0000}"/>
    <cellStyle name="n_CA CARAT Home FR_01 Synthèse DM pour modèle_Spain ARPU + AUPU_ROW ARPU_Group" xfId="29298" xr:uid="{00000000-0005-0000-0000-00002B2C0000}"/>
    <cellStyle name="n_CA CARAT Home FR_01 Synthèse DM pour modèle_Spain KPIs" xfId="6623" xr:uid="{00000000-0005-0000-0000-00002C2C0000}"/>
    <cellStyle name="n_CA CARAT Home FR_01 Synthèse DM pour modèle_Spain KPIs 2" xfId="15989" xr:uid="{00000000-0005-0000-0000-00002D2C0000}"/>
    <cellStyle name="n_CA CARAT Home FR_01 Synthèse DM pour modèle_Spain KPIs_1" xfId="51437" xr:uid="{00000000-0005-0000-0000-00002E2C0000}"/>
    <cellStyle name="n_CA CARAT Home FR_01 Synthèse DM pour modèle_Telecoms - Operational KPIs" xfId="49740" xr:uid="{00000000-0005-0000-0000-00002F2C0000}"/>
    <cellStyle name="n_CA CARAT Home FR_0703 Préflashde L23 Analyse CA trafic 07-03 (07-04-03)" xfId="1943" xr:uid="{00000000-0005-0000-0000-0000302C0000}"/>
    <cellStyle name="n_CA CARAT Home FR_0703 Préflashde L23 Analyse CA trafic 07-03 (07-04-03)_A&amp;ME KPIs" xfId="53215" xr:uid="{00000000-0005-0000-0000-0000312C0000}"/>
    <cellStyle name="n_CA CARAT Home FR_0703 Préflashde L23 Analyse CA trafic 07-03 (07-04-03)_Enterprise" xfId="9590" xr:uid="{00000000-0005-0000-0000-0000322C0000}"/>
    <cellStyle name="n_CA CARAT Home FR_0703 Préflashde L23 Analyse CA trafic 07-03 (07-04-03)_France financials" xfId="23590" xr:uid="{00000000-0005-0000-0000-0000332C0000}"/>
    <cellStyle name="n_CA CARAT Home FR_0703 Préflashde L23 Analyse CA trafic 07-03 (07-04-03)_France financials_1" xfId="25180" xr:uid="{00000000-0005-0000-0000-0000342C0000}"/>
    <cellStyle name="n_CA CARAT Home FR_0703 Préflashde L23 Analyse CA trafic 07-03 (07-04-03)_France KPIs" xfId="4802" xr:uid="{00000000-0005-0000-0000-0000352C0000}"/>
    <cellStyle name="n_CA CARAT Home FR_0703 Préflashde L23 Analyse CA trafic 07-03 (07-04-03)_France KPIs 2" xfId="14218" xr:uid="{00000000-0005-0000-0000-0000362C0000}"/>
    <cellStyle name="n_CA CARAT Home FR_0703 Préflashde L23 Analyse CA trafic 07-03 (07-04-03)_France KPIs_1" xfId="12043" xr:uid="{00000000-0005-0000-0000-0000372C0000}"/>
    <cellStyle name="n_CA CARAT Home FR_0703 Préflashde L23 Analyse CA trafic 07-03 (07-04-03)_GetCA Groupe Seg 2012-Q4 Soc" xfId="55635" xr:uid="{00000000-0005-0000-0000-0000382C0000}"/>
    <cellStyle name="n_CA CARAT Home FR_0703 Préflashde L23 Analyse CA trafic 07-03 (07-04-03)_Group" xfId="29300" xr:uid="{00000000-0005-0000-0000-0000392C0000}"/>
    <cellStyle name="n_CA CARAT Home FR_0703 Préflashde L23 Analyse CA trafic 07-03 (07-04-03)_Group - financial KPIs" xfId="21846" xr:uid="{00000000-0005-0000-0000-00003A2C0000}"/>
    <cellStyle name="n_CA CARAT Home FR_0703 Préflashde L23 Analyse CA trafic 07-03 (07-04-03)_Group - operational KPIs" xfId="3059" xr:uid="{00000000-0005-0000-0000-00003B2C0000}"/>
    <cellStyle name="n_CA CARAT Home FR_0703 Préflashde L23 Analyse CA trafic 07-03 (07-04-03)_Group - operational KPIs_1" xfId="10289" xr:uid="{00000000-0005-0000-0000-00003C2C0000}"/>
    <cellStyle name="n_CA CARAT Home FR_0703 Préflashde L23 Analyse CA trafic 07-03 (07-04-03)_Group - operational KPIs_1 2" xfId="17988" xr:uid="{00000000-0005-0000-0000-00003D2C0000}"/>
    <cellStyle name="n_CA CARAT Home FR_0703 Préflashde L23 Analyse CA trafic 07-03 (07-04-03)_Group - operational KPIs_2" xfId="20105" xr:uid="{00000000-0005-0000-0000-00003E2C0000}"/>
    <cellStyle name="n_CA CARAT Home FR_0703 Préflashde L23 Analyse CA trafic 07-03 (07-04-03)_IC&amp;SS" xfId="19608" xr:uid="{00000000-0005-0000-0000-00003F2C0000}"/>
    <cellStyle name="n_CA CARAT Home FR_0703 Préflashde L23 Analyse CA trafic 07-03 (07-04-03)_Orange - Market France KPIs" xfId="55634" xr:uid="{00000000-0005-0000-0000-0000402C0000}"/>
    <cellStyle name="n_CA CARAT Home FR_0703 Préflashde L23 Analyse CA trafic 07-03 (07-04-03)_Poland KPIs" xfId="8310" xr:uid="{00000000-0005-0000-0000-0000412C0000}"/>
    <cellStyle name="n_CA CARAT Home FR_0703 Préflashde L23 Analyse CA trafic 07-03 (07-04-03)_Poland KPIs_1" xfId="29299" xr:uid="{00000000-0005-0000-0000-0000422C0000}"/>
    <cellStyle name="n_CA CARAT Home FR_0703 Préflashde L23 Analyse CA trafic 07-03 (07-04-03)_ROW" xfId="29301" xr:uid="{00000000-0005-0000-0000-0000432C0000}"/>
    <cellStyle name="n_CA CARAT Home FR_0703 Préflashde L23 Analyse CA trafic 07-03 (07-04-03)_RoW KPIs" xfId="9022" xr:uid="{00000000-0005-0000-0000-0000442C0000}"/>
    <cellStyle name="n_CA CARAT Home FR_0703 Préflashde L23 Analyse CA trafic 07-03 (07-04-03)_ROW_1" xfId="29302" xr:uid="{00000000-0005-0000-0000-0000452C0000}"/>
    <cellStyle name="n_CA CARAT Home FR_0703 Préflashde L23 Analyse CA trafic 07-03 (07-04-03)_ROW_1_Group" xfId="29303" xr:uid="{00000000-0005-0000-0000-0000462C0000}"/>
    <cellStyle name="n_CA CARAT Home FR_0703 Préflashde L23 Analyse CA trafic 07-03 (07-04-03)_ROW_1_ROW ARPU" xfId="29304" xr:uid="{00000000-0005-0000-0000-0000472C0000}"/>
    <cellStyle name="n_CA CARAT Home FR_0703 Préflashde L23 Analyse CA trafic 07-03 (07-04-03)_ROW_1_ROW ARPU_Group" xfId="29305" xr:uid="{00000000-0005-0000-0000-0000482C0000}"/>
    <cellStyle name="n_CA CARAT Home FR_0703 Préflashde L23 Analyse CA trafic 07-03 (07-04-03)_ROW_Group" xfId="29306" xr:uid="{00000000-0005-0000-0000-0000492C0000}"/>
    <cellStyle name="n_CA CARAT Home FR_0703 Préflashde L23 Analyse CA trafic 07-03 (07-04-03)_ROW_ROW ARPU" xfId="29307" xr:uid="{00000000-0005-0000-0000-00004A2C0000}"/>
    <cellStyle name="n_CA CARAT Home FR_0703 Préflashde L23 Analyse CA trafic 07-03 (07-04-03)_ROW_ROW ARPU_Group" xfId="29308" xr:uid="{00000000-0005-0000-0000-00004B2C0000}"/>
    <cellStyle name="n_CA CARAT Home FR_0703 Préflashde L23 Analyse CA trafic 07-03 (07-04-03)_Spain ARPU + AUPU" xfId="29309" xr:uid="{00000000-0005-0000-0000-00004C2C0000}"/>
    <cellStyle name="n_CA CARAT Home FR_0703 Préflashde L23 Analyse CA trafic 07-03 (07-04-03)_Spain ARPU + AUPU_Group" xfId="29310" xr:uid="{00000000-0005-0000-0000-00004D2C0000}"/>
    <cellStyle name="n_CA CARAT Home FR_0703 Préflashde L23 Analyse CA trafic 07-03 (07-04-03)_Spain ARPU + AUPU_ROW ARPU" xfId="29311" xr:uid="{00000000-0005-0000-0000-00004E2C0000}"/>
    <cellStyle name="n_CA CARAT Home FR_0703 Préflashde L23 Analyse CA trafic 07-03 (07-04-03)_Spain ARPU + AUPU_ROW ARPU_Group" xfId="29312" xr:uid="{00000000-0005-0000-0000-00004F2C0000}"/>
    <cellStyle name="n_CA CARAT Home FR_0703 Préflashde L23 Analyse CA trafic 07-03 (07-04-03)_Spain KPIs" xfId="6624" xr:uid="{00000000-0005-0000-0000-0000502C0000}"/>
    <cellStyle name="n_CA CARAT Home FR_0703 Préflashde L23 Analyse CA trafic 07-03 (07-04-03)_Spain KPIs 2" xfId="15990" xr:uid="{00000000-0005-0000-0000-0000512C0000}"/>
    <cellStyle name="n_CA CARAT Home FR_0703 Préflashde L23 Analyse CA trafic 07-03 (07-04-03)_Spain KPIs_1" xfId="51438" xr:uid="{00000000-0005-0000-0000-0000522C0000}"/>
    <cellStyle name="n_CA CARAT Home FR_0703 Préflashde L23 Analyse CA trafic 07-03 (07-04-03)_Telecoms - Operational KPIs" xfId="49741" xr:uid="{00000000-0005-0000-0000-0000532C0000}"/>
    <cellStyle name="n_CA CARAT Home FR_A&amp;ME KPIs" xfId="53213" xr:uid="{00000000-0005-0000-0000-0000542C0000}"/>
    <cellStyle name="n_CA CARAT Home FR_Base Forfaits 06-07" xfId="1944" xr:uid="{00000000-0005-0000-0000-0000552C0000}"/>
    <cellStyle name="n_CA CARAT Home FR_Base Forfaits 06-07_A&amp;ME KPIs" xfId="53216" xr:uid="{00000000-0005-0000-0000-0000562C0000}"/>
    <cellStyle name="n_CA CARAT Home FR_Base Forfaits 06-07_Enterprise" xfId="9591" xr:uid="{00000000-0005-0000-0000-0000572C0000}"/>
    <cellStyle name="n_CA CARAT Home FR_Base Forfaits 06-07_France financials" xfId="23591" xr:uid="{00000000-0005-0000-0000-0000582C0000}"/>
    <cellStyle name="n_CA CARAT Home FR_Base Forfaits 06-07_France financials_1" xfId="25181" xr:uid="{00000000-0005-0000-0000-0000592C0000}"/>
    <cellStyle name="n_CA CARAT Home FR_Base Forfaits 06-07_France KPIs" xfId="4803" xr:uid="{00000000-0005-0000-0000-00005A2C0000}"/>
    <cellStyle name="n_CA CARAT Home FR_Base Forfaits 06-07_France KPIs 2" xfId="14219" xr:uid="{00000000-0005-0000-0000-00005B2C0000}"/>
    <cellStyle name="n_CA CARAT Home FR_Base Forfaits 06-07_France KPIs_1" xfId="12044" xr:uid="{00000000-0005-0000-0000-00005C2C0000}"/>
    <cellStyle name="n_CA CARAT Home FR_Base Forfaits 06-07_GetCA Groupe Seg 2012-Q4 Soc" xfId="55637" xr:uid="{00000000-0005-0000-0000-00005D2C0000}"/>
    <cellStyle name="n_CA CARAT Home FR_Base Forfaits 06-07_Group" xfId="29314" xr:uid="{00000000-0005-0000-0000-00005E2C0000}"/>
    <cellStyle name="n_CA CARAT Home FR_Base Forfaits 06-07_Group - financial KPIs" xfId="21847" xr:uid="{00000000-0005-0000-0000-00005F2C0000}"/>
    <cellStyle name="n_CA CARAT Home FR_Base Forfaits 06-07_Group - operational KPIs" xfId="3060" xr:uid="{00000000-0005-0000-0000-0000602C0000}"/>
    <cellStyle name="n_CA CARAT Home FR_Base Forfaits 06-07_Group - operational KPIs_1" xfId="10290" xr:uid="{00000000-0005-0000-0000-0000612C0000}"/>
    <cellStyle name="n_CA CARAT Home FR_Base Forfaits 06-07_Group - operational KPIs_1 2" xfId="17989" xr:uid="{00000000-0005-0000-0000-0000622C0000}"/>
    <cellStyle name="n_CA CARAT Home FR_Base Forfaits 06-07_Group - operational KPIs_2" xfId="20106" xr:uid="{00000000-0005-0000-0000-0000632C0000}"/>
    <cellStyle name="n_CA CARAT Home FR_Base Forfaits 06-07_IC&amp;SS" xfId="19808" xr:uid="{00000000-0005-0000-0000-0000642C0000}"/>
    <cellStyle name="n_CA CARAT Home FR_Base Forfaits 06-07_Orange - Market France KPIs" xfId="55636" xr:uid="{00000000-0005-0000-0000-0000652C0000}"/>
    <cellStyle name="n_CA CARAT Home FR_Base Forfaits 06-07_Poland KPIs" xfId="8311" xr:uid="{00000000-0005-0000-0000-0000662C0000}"/>
    <cellStyle name="n_CA CARAT Home FR_Base Forfaits 06-07_Poland KPIs_1" xfId="29313" xr:uid="{00000000-0005-0000-0000-0000672C0000}"/>
    <cellStyle name="n_CA CARAT Home FR_Base Forfaits 06-07_ROW" xfId="29315" xr:uid="{00000000-0005-0000-0000-0000682C0000}"/>
    <cellStyle name="n_CA CARAT Home FR_Base Forfaits 06-07_RoW KPIs" xfId="9023" xr:uid="{00000000-0005-0000-0000-0000692C0000}"/>
    <cellStyle name="n_CA CARAT Home FR_Base Forfaits 06-07_ROW_1" xfId="29316" xr:uid="{00000000-0005-0000-0000-00006A2C0000}"/>
    <cellStyle name="n_CA CARAT Home FR_Base Forfaits 06-07_ROW_1_Group" xfId="29317" xr:uid="{00000000-0005-0000-0000-00006B2C0000}"/>
    <cellStyle name="n_CA CARAT Home FR_Base Forfaits 06-07_ROW_1_ROW ARPU" xfId="29318" xr:uid="{00000000-0005-0000-0000-00006C2C0000}"/>
    <cellStyle name="n_CA CARAT Home FR_Base Forfaits 06-07_ROW_1_ROW ARPU_Group" xfId="29319" xr:uid="{00000000-0005-0000-0000-00006D2C0000}"/>
    <cellStyle name="n_CA CARAT Home FR_Base Forfaits 06-07_ROW_Group" xfId="29320" xr:uid="{00000000-0005-0000-0000-00006E2C0000}"/>
    <cellStyle name="n_CA CARAT Home FR_Base Forfaits 06-07_ROW_ROW ARPU" xfId="29321" xr:uid="{00000000-0005-0000-0000-00006F2C0000}"/>
    <cellStyle name="n_CA CARAT Home FR_Base Forfaits 06-07_ROW_ROW ARPU_Group" xfId="29322" xr:uid="{00000000-0005-0000-0000-0000702C0000}"/>
    <cellStyle name="n_CA CARAT Home FR_Base Forfaits 06-07_Spain ARPU + AUPU" xfId="29323" xr:uid="{00000000-0005-0000-0000-0000712C0000}"/>
    <cellStyle name="n_CA CARAT Home FR_Base Forfaits 06-07_Spain ARPU + AUPU_Group" xfId="29324" xr:uid="{00000000-0005-0000-0000-0000722C0000}"/>
    <cellStyle name="n_CA CARAT Home FR_Base Forfaits 06-07_Spain ARPU + AUPU_ROW ARPU" xfId="29325" xr:uid="{00000000-0005-0000-0000-0000732C0000}"/>
    <cellStyle name="n_CA CARAT Home FR_Base Forfaits 06-07_Spain ARPU + AUPU_ROW ARPU_Group" xfId="29326" xr:uid="{00000000-0005-0000-0000-0000742C0000}"/>
    <cellStyle name="n_CA CARAT Home FR_Base Forfaits 06-07_Spain KPIs" xfId="6625" xr:uid="{00000000-0005-0000-0000-0000752C0000}"/>
    <cellStyle name="n_CA CARAT Home FR_Base Forfaits 06-07_Spain KPIs 2" xfId="15991" xr:uid="{00000000-0005-0000-0000-0000762C0000}"/>
    <cellStyle name="n_CA CARAT Home FR_Base Forfaits 06-07_Spain KPIs_1" xfId="51439" xr:uid="{00000000-0005-0000-0000-0000772C0000}"/>
    <cellStyle name="n_CA CARAT Home FR_Base Forfaits 06-07_Telecoms - Operational KPIs" xfId="49742" xr:uid="{00000000-0005-0000-0000-0000782C0000}"/>
    <cellStyle name="n_CA CARAT Home FR_CA BAC SCR-VM 06-07 (31-07-06)" xfId="1945" xr:uid="{00000000-0005-0000-0000-0000792C0000}"/>
    <cellStyle name="n_CA CARAT Home FR_CA BAC SCR-VM 06-07 (31-07-06)_A&amp;ME KPIs" xfId="53217" xr:uid="{00000000-0005-0000-0000-00007A2C0000}"/>
    <cellStyle name="n_CA CARAT Home FR_CA BAC SCR-VM 06-07 (31-07-06)_Enterprise" xfId="9592" xr:uid="{00000000-0005-0000-0000-00007B2C0000}"/>
    <cellStyle name="n_CA CARAT Home FR_CA BAC SCR-VM 06-07 (31-07-06)_France financials" xfId="23592" xr:uid="{00000000-0005-0000-0000-00007C2C0000}"/>
    <cellStyle name="n_CA CARAT Home FR_CA BAC SCR-VM 06-07 (31-07-06)_France financials_1" xfId="25182" xr:uid="{00000000-0005-0000-0000-00007D2C0000}"/>
    <cellStyle name="n_CA CARAT Home FR_CA BAC SCR-VM 06-07 (31-07-06)_France KPIs" xfId="4804" xr:uid="{00000000-0005-0000-0000-00007E2C0000}"/>
    <cellStyle name="n_CA CARAT Home FR_CA BAC SCR-VM 06-07 (31-07-06)_France KPIs 2" xfId="14220" xr:uid="{00000000-0005-0000-0000-00007F2C0000}"/>
    <cellStyle name="n_CA CARAT Home FR_CA BAC SCR-VM 06-07 (31-07-06)_France KPIs_1" xfId="12045" xr:uid="{00000000-0005-0000-0000-0000802C0000}"/>
    <cellStyle name="n_CA CARAT Home FR_CA BAC SCR-VM 06-07 (31-07-06)_GetCA Groupe Seg 2012-Q4 Soc" xfId="55639" xr:uid="{00000000-0005-0000-0000-0000812C0000}"/>
    <cellStyle name="n_CA CARAT Home FR_CA BAC SCR-VM 06-07 (31-07-06)_Group" xfId="29328" xr:uid="{00000000-0005-0000-0000-0000822C0000}"/>
    <cellStyle name="n_CA CARAT Home FR_CA BAC SCR-VM 06-07 (31-07-06)_Group - financial KPIs" xfId="21848" xr:uid="{00000000-0005-0000-0000-0000832C0000}"/>
    <cellStyle name="n_CA CARAT Home FR_CA BAC SCR-VM 06-07 (31-07-06)_Group - operational KPIs" xfId="3061" xr:uid="{00000000-0005-0000-0000-0000842C0000}"/>
    <cellStyle name="n_CA CARAT Home FR_CA BAC SCR-VM 06-07 (31-07-06)_Group - operational KPIs_1" xfId="10291" xr:uid="{00000000-0005-0000-0000-0000852C0000}"/>
    <cellStyle name="n_CA CARAT Home FR_CA BAC SCR-VM 06-07 (31-07-06)_Group - operational KPIs_1 2" xfId="17990" xr:uid="{00000000-0005-0000-0000-0000862C0000}"/>
    <cellStyle name="n_CA CARAT Home FR_CA BAC SCR-VM 06-07 (31-07-06)_Group - operational KPIs_2" xfId="20107" xr:uid="{00000000-0005-0000-0000-0000872C0000}"/>
    <cellStyle name="n_CA CARAT Home FR_CA BAC SCR-VM 06-07 (31-07-06)_IC&amp;SS" xfId="17577" xr:uid="{00000000-0005-0000-0000-0000882C0000}"/>
    <cellStyle name="n_CA CARAT Home FR_CA BAC SCR-VM 06-07 (31-07-06)_Orange - Market France KPIs" xfId="55638" xr:uid="{00000000-0005-0000-0000-0000892C0000}"/>
    <cellStyle name="n_CA CARAT Home FR_CA BAC SCR-VM 06-07 (31-07-06)_Poland KPIs" xfId="8312" xr:uid="{00000000-0005-0000-0000-00008A2C0000}"/>
    <cellStyle name="n_CA CARAT Home FR_CA BAC SCR-VM 06-07 (31-07-06)_Poland KPIs_1" xfId="29327" xr:uid="{00000000-0005-0000-0000-00008B2C0000}"/>
    <cellStyle name="n_CA CARAT Home FR_CA BAC SCR-VM 06-07 (31-07-06)_ROW" xfId="29329" xr:uid="{00000000-0005-0000-0000-00008C2C0000}"/>
    <cellStyle name="n_CA CARAT Home FR_CA BAC SCR-VM 06-07 (31-07-06)_RoW KPIs" xfId="9024" xr:uid="{00000000-0005-0000-0000-00008D2C0000}"/>
    <cellStyle name="n_CA CARAT Home FR_CA BAC SCR-VM 06-07 (31-07-06)_ROW_1" xfId="29330" xr:uid="{00000000-0005-0000-0000-00008E2C0000}"/>
    <cellStyle name="n_CA CARAT Home FR_CA BAC SCR-VM 06-07 (31-07-06)_ROW_1_Group" xfId="29331" xr:uid="{00000000-0005-0000-0000-00008F2C0000}"/>
    <cellStyle name="n_CA CARAT Home FR_CA BAC SCR-VM 06-07 (31-07-06)_ROW_1_ROW ARPU" xfId="29332" xr:uid="{00000000-0005-0000-0000-0000902C0000}"/>
    <cellStyle name="n_CA CARAT Home FR_CA BAC SCR-VM 06-07 (31-07-06)_ROW_1_ROW ARPU_Group" xfId="29333" xr:uid="{00000000-0005-0000-0000-0000912C0000}"/>
    <cellStyle name="n_CA CARAT Home FR_CA BAC SCR-VM 06-07 (31-07-06)_ROW_Group" xfId="29334" xr:uid="{00000000-0005-0000-0000-0000922C0000}"/>
    <cellStyle name="n_CA CARAT Home FR_CA BAC SCR-VM 06-07 (31-07-06)_ROW_ROW ARPU" xfId="29335" xr:uid="{00000000-0005-0000-0000-0000932C0000}"/>
    <cellStyle name="n_CA CARAT Home FR_CA BAC SCR-VM 06-07 (31-07-06)_ROW_ROW ARPU_Group" xfId="29336" xr:uid="{00000000-0005-0000-0000-0000942C0000}"/>
    <cellStyle name="n_CA CARAT Home FR_CA BAC SCR-VM 06-07 (31-07-06)_Spain ARPU + AUPU" xfId="29337" xr:uid="{00000000-0005-0000-0000-0000952C0000}"/>
    <cellStyle name="n_CA CARAT Home FR_CA BAC SCR-VM 06-07 (31-07-06)_Spain ARPU + AUPU_Group" xfId="29338" xr:uid="{00000000-0005-0000-0000-0000962C0000}"/>
    <cellStyle name="n_CA CARAT Home FR_CA BAC SCR-VM 06-07 (31-07-06)_Spain ARPU + AUPU_ROW ARPU" xfId="29339" xr:uid="{00000000-0005-0000-0000-0000972C0000}"/>
    <cellStyle name="n_CA CARAT Home FR_CA BAC SCR-VM 06-07 (31-07-06)_Spain ARPU + AUPU_ROW ARPU_Group" xfId="29340" xr:uid="{00000000-0005-0000-0000-0000982C0000}"/>
    <cellStyle name="n_CA CARAT Home FR_CA BAC SCR-VM 06-07 (31-07-06)_Spain KPIs" xfId="6626" xr:uid="{00000000-0005-0000-0000-0000992C0000}"/>
    <cellStyle name="n_CA CARAT Home FR_CA BAC SCR-VM 06-07 (31-07-06)_Spain KPIs 2" xfId="15992" xr:uid="{00000000-0005-0000-0000-00009A2C0000}"/>
    <cellStyle name="n_CA CARAT Home FR_CA BAC SCR-VM 06-07 (31-07-06)_Spain KPIs_1" xfId="51440" xr:uid="{00000000-0005-0000-0000-00009B2C0000}"/>
    <cellStyle name="n_CA CARAT Home FR_CA BAC SCR-VM 06-07 (31-07-06)_Telecoms - Operational KPIs" xfId="49743" xr:uid="{00000000-0005-0000-0000-00009C2C0000}"/>
    <cellStyle name="n_CA CARAT Home FR_CA forfaits 0607 (06-08-14)" xfId="1946" xr:uid="{00000000-0005-0000-0000-00009D2C0000}"/>
    <cellStyle name="n_CA CARAT Home FR_CA forfaits 0607 (06-08-14)_A&amp;ME KPIs" xfId="53218" xr:uid="{00000000-0005-0000-0000-00009E2C0000}"/>
    <cellStyle name="n_CA CARAT Home FR_CA forfaits 0607 (06-08-14)_France financials" xfId="23593" xr:uid="{00000000-0005-0000-0000-00009F2C0000}"/>
    <cellStyle name="n_CA CARAT Home FR_CA forfaits 0607 (06-08-14)_France KPIs" xfId="4805" xr:uid="{00000000-0005-0000-0000-0000A02C0000}"/>
    <cellStyle name="n_CA CARAT Home FR_CA forfaits 0607 (06-08-14)_France KPIs 2" xfId="14221" xr:uid="{00000000-0005-0000-0000-0000A12C0000}"/>
    <cellStyle name="n_CA CARAT Home FR_CA forfaits 0607 (06-08-14)_France KPIs_1" xfId="12046" xr:uid="{00000000-0005-0000-0000-0000A22C0000}"/>
    <cellStyle name="n_CA CARAT Home FR_CA forfaits 0607 (06-08-14)_Group" xfId="29342" xr:uid="{00000000-0005-0000-0000-0000A32C0000}"/>
    <cellStyle name="n_CA CARAT Home FR_CA forfaits 0607 (06-08-14)_Group - financial KPIs" xfId="21849" xr:uid="{00000000-0005-0000-0000-0000A42C0000}"/>
    <cellStyle name="n_CA CARAT Home FR_CA forfaits 0607 (06-08-14)_Group - operational KPIs" xfId="10292" xr:uid="{00000000-0005-0000-0000-0000A52C0000}"/>
    <cellStyle name="n_CA CARAT Home FR_CA forfaits 0607 (06-08-14)_Group - operational KPIs 2" xfId="17991" xr:uid="{00000000-0005-0000-0000-0000A62C0000}"/>
    <cellStyle name="n_CA CARAT Home FR_CA forfaits 0607 (06-08-14)_Group - operational KPIs_1" xfId="20108" xr:uid="{00000000-0005-0000-0000-0000A72C0000}"/>
    <cellStyle name="n_CA CARAT Home FR_CA forfaits 0607 (06-08-14)_Orange - Market France KPIs" xfId="55640" xr:uid="{00000000-0005-0000-0000-0000A82C0000}"/>
    <cellStyle name="n_CA CARAT Home FR_CA forfaits 0607 (06-08-14)_Poland KPIs" xfId="29341" xr:uid="{00000000-0005-0000-0000-0000A92C0000}"/>
    <cellStyle name="n_CA CARAT Home FR_CA forfaits 0607 (06-08-14)_ROW" xfId="29343" xr:uid="{00000000-0005-0000-0000-0000AA2C0000}"/>
    <cellStyle name="n_CA CARAT Home FR_CA forfaits 0607 (06-08-14)_ROW_1" xfId="29344" xr:uid="{00000000-0005-0000-0000-0000AB2C0000}"/>
    <cellStyle name="n_CA CARAT Home FR_CA forfaits 0607 (06-08-14)_ROW_1_Group" xfId="29345" xr:uid="{00000000-0005-0000-0000-0000AC2C0000}"/>
    <cellStyle name="n_CA CARAT Home FR_CA forfaits 0607 (06-08-14)_ROW_1_ROW ARPU" xfId="29346" xr:uid="{00000000-0005-0000-0000-0000AD2C0000}"/>
    <cellStyle name="n_CA CARAT Home FR_CA forfaits 0607 (06-08-14)_ROW_1_ROW ARPU_Group" xfId="29347" xr:uid="{00000000-0005-0000-0000-0000AE2C0000}"/>
    <cellStyle name="n_CA CARAT Home FR_CA forfaits 0607 (06-08-14)_ROW_Group" xfId="29348" xr:uid="{00000000-0005-0000-0000-0000AF2C0000}"/>
    <cellStyle name="n_CA CARAT Home FR_CA forfaits 0607 (06-08-14)_ROW_ROW ARPU" xfId="29349" xr:uid="{00000000-0005-0000-0000-0000B02C0000}"/>
    <cellStyle name="n_CA CARAT Home FR_CA forfaits 0607 (06-08-14)_ROW_ROW ARPU_Group" xfId="29350" xr:uid="{00000000-0005-0000-0000-0000B12C0000}"/>
    <cellStyle name="n_CA CARAT Home FR_CA forfaits 0607 (06-08-14)_Spain ARPU + AUPU" xfId="29351" xr:uid="{00000000-0005-0000-0000-0000B22C0000}"/>
    <cellStyle name="n_CA CARAT Home FR_CA forfaits 0607 (06-08-14)_Spain ARPU + AUPU_Group" xfId="29352" xr:uid="{00000000-0005-0000-0000-0000B32C0000}"/>
    <cellStyle name="n_CA CARAT Home FR_CA forfaits 0607 (06-08-14)_Spain ARPU + AUPU_ROW ARPU" xfId="29353" xr:uid="{00000000-0005-0000-0000-0000B42C0000}"/>
    <cellStyle name="n_CA CARAT Home FR_CA forfaits 0607 (06-08-14)_Spain ARPU + AUPU_ROW ARPU_Group" xfId="29354" xr:uid="{00000000-0005-0000-0000-0000B52C0000}"/>
    <cellStyle name="n_CA CARAT Home FR_CA forfaits 0607 (06-08-14)_Spain KPIs" xfId="6627" xr:uid="{00000000-0005-0000-0000-0000B62C0000}"/>
    <cellStyle name="n_CA CARAT Home FR_CA forfaits 0607 (06-08-14)_Spain KPIs 2" xfId="15993" xr:uid="{00000000-0005-0000-0000-0000B72C0000}"/>
    <cellStyle name="n_CA CARAT Home FR_CA forfaits 0607 (06-08-14)_Spain KPIs_1" xfId="51441" xr:uid="{00000000-0005-0000-0000-0000B82C0000}"/>
    <cellStyle name="n_CA CARAT Home FR_CA forfaits 0607 (06-08-14)_Telecoms - Operational KPIs" xfId="49744" xr:uid="{00000000-0005-0000-0000-0000B92C0000}"/>
    <cellStyle name="n_CA CARAT Home FR_Classeur2" xfId="1947" xr:uid="{00000000-0005-0000-0000-0000BA2C0000}"/>
    <cellStyle name="n_CA CARAT Home FR_Classeur2_A&amp;ME KPIs" xfId="53219" xr:uid="{00000000-0005-0000-0000-0000BB2C0000}"/>
    <cellStyle name="n_CA CARAT Home FR_Classeur2_France financials" xfId="23594" xr:uid="{00000000-0005-0000-0000-0000BC2C0000}"/>
    <cellStyle name="n_CA CARAT Home FR_Classeur2_France KPIs" xfId="4806" xr:uid="{00000000-0005-0000-0000-0000BD2C0000}"/>
    <cellStyle name="n_CA CARAT Home FR_Classeur2_France KPIs 2" xfId="14222" xr:uid="{00000000-0005-0000-0000-0000BE2C0000}"/>
    <cellStyle name="n_CA CARAT Home FR_Classeur2_France KPIs_1" xfId="12047" xr:uid="{00000000-0005-0000-0000-0000BF2C0000}"/>
    <cellStyle name="n_CA CARAT Home FR_Classeur2_Group" xfId="29356" xr:uid="{00000000-0005-0000-0000-0000C02C0000}"/>
    <cellStyle name="n_CA CARAT Home FR_Classeur2_Group - financial KPIs" xfId="21850" xr:uid="{00000000-0005-0000-0000-0000C12C0000}"/>
    <cellStyle name="n_CA CARAT Home FR_Classeur2_Group - operational KPIs" xfId="10293" xr:uid="{00000000-0005-0000-0000-0000C22C0000}"/>
    <cellStyle name="n_CA CARAT Home FR_Classeur2_Group - operational KPIs 2" xfId="17992" xr:uid="{00000000-0005-0000-0000-0000C32C0000}"/>
    <cellStyle name="n_CA CARAT Home FR_Classeur2_Group - operational KPIs_1" xfId="20109" xr:uid="{00000000-0005-0000-0000-0000C42C0000}"/>
    <cellStyle name="n_CA CARAT Home FR_Classeur2_Orange - Market France KPIs" xfId="55641" xr:uid="{00000000-0005-0000-0000-0000C52C0000}"/>
    <cellStyle name="n_CA CARAT Home FR_Classeur2_Poland KPIs" xfId="29355" xr:uid="{00000000-0005-0000-0000-0000C62C0000}"/>
    <cellStyle name="n_CA CARAT Home FR_Classeur2_ROW" xfId="29357" xr:uid="{00000000-0005-0000-0000-0000C72C0000}"/>
    <cellStyle name="n_CA CARAT Home FR_Classeur2_ROW_1" xfId="29358" xr:uid="{00000000-0005-0000-0000-0000C82C0000}"/>
    <cellStyle name="n_CA CARAT Home FR_Classeur2_ROW_1_Group" xfId="29359" xr:uid="{00000000-0005-0000-0000-0000C92C0000}"/>
    <cellStyle name="n_CA CARAT Home FR_Classeur2_ROW_1_ROW ARPU" xfId="29360" xr:uid="{00000000-0005-0000-0000-0000CA2C0000}"/>
    <cellStyle name="n_CA CARAT Home FR_Classeur2_ROW_1_ROW ARPU_Group" xfId="29361" xr:uid="{00000000-0005-0000-0000-0000CB2C0000}"/>
    <cellStyle name="n_CA CARAT Home FR_Classeur2_ROW_Group" xfId="29362" xr:uid="{00000000-0005-0000-0000-0000CC2C0000}"/>
    <cellStyle name="n_CA CARAT Home FR_Classeur2_ROW_ROW ARPU" xfId="29363" xr:uid="{00000000-0005-0000-0000-0000CD2C0000}"/>
    <cellStyle name="n_CA CARAT Home FR_Classeur2_ROW_ROW ARPU_Group" xfId="29364" xr:uid="{00000000-0005-0000-0000-0000CE2C0000}"/>
    <cellStyle name="n_CA CARAT Home FR_Classeur2_Spain ARPU + AUPU" xfId="29365" xr:uid="{00000000-0005-0000-0000-0000CF2C0000}"/>
    <cellStyle name="n_CA CARAT Home FR_Classeur2_Spain ARPU + AUPU_Group" xfId="29366" xr:uid="{00000000-0005-0000-0000-0000D02C0000}"/>
    <cellStyle name="n_CA CARAT Home FR_Classeur2_Spain ARPU + AUPU_ROW ARPU" xfId="29367" xr:uid="{00000000-0005-0000-0000-0000D12C0000}"/>
    <cellStyle name="n_CA CARAT Home FR_Classeur2_Spain ARPU + AUPU_ROW ARPU_Group" xfId="29368" xr:uid="{00000000-0005-0000-0000-0000D22C0000}"/>
    <cellStyle name="n_CA CARAT Home FR_Classeur2_Spain KPIs" xfId="6628" xr:uid="{00000000-0005-0000-0000-0000D32C0000}"/>
    <cellStyle name="n_CA CARAT Home FR_Classeur2_Spain KPIs 2" xfId="15994" xr:uid="{00000000-0005-0000-0000-0000D42C0000}"/>
    <cellStyle name="n_CA CARAT Home FR_Classeur2_Spain KPIs_1" xfId="51442" xr:uid="{00000000-0005-0000-0000-0000D52C0000}"/>
    <cellStyle name="n_CA CARAT Home FR_Classeur2_Telecoms - Operational KPIs" xfId="49745" xr:uid="{00000000-0005-0000-0000-0000D62C0000}"/>
    <cellStyle name="n_CA CARAT Home FR_Classeur5" xfId="1948" xr:uid="{00000000-0005-0000-0000-0000D72C0000}"/>
    <cellStyle name="n_CA CARAT Home FR_Classeur5_A&amp;ME KPIs" xfId="53220" xr:uid="{00000000-0005-0000-0000-0000D82C0000}"/>
    <cellStyle name="n_CA CARAT Home FR_Classeur5_Enterprise" xfId="9593" xr:uid="{00000000-0005-0000-0000-0000D92C0000}"/>
    <cellStyle name="n_CA CARAT Home FR_Classeur5_France financials" xfId="23595" xr:uid="{00000000-0005-0000-0000-0000DA2C0000}"/>
    <cellStyle name="n_CA CARAT Home FR_Classeur5_France financials_1" xfId="25183" xr:uid="{00000000-0005-0000-0000-0000DB2C0000}"/>
    <cellStyle name="n_CA CARAT Home FR_Classeur5_France KPIs" xfId="4807" xr:uid="{00000000-0005-0000-0000-0000DC2C0000}"/>
    <cellStyle name="n_CA CARAT Home FR_Classeur5_France KPIs 2" xfId="14223" xr:uid="{00000000-0005-0000-0000-0000DD2C0000}"/>
    <cellStyle name="n_CA CARAT Home FR_Classeur5_France KPIs_1" xfId="12048" xr:uid="{00000000-0005-0000-0000-0000DE2C0000}"/>
    <cellStyle name="n_CA CARAT Home FR_Classeur5_GetCA Groupe Seg 2012-Q4 Soc" xfId="55643" xr:uid="{00000000-0005-0000-0000-0000DF2C0000}"/>
    <cellStyle name="n_CA CARAT Home FR_Classeur5_Group" xfId="29370" xr:uid="{00000000-0005-0000-0000-0000E02C0000}"/>
    <cellStyle name="n_CA CARAT Home FR_Classeur5_Group - financial KPIs" xfId="21851" xr:uid="{00000000-0005-0000-0000-0000E12C0000}"/>
    <cellStyle name="n_CA CARAT Home FR_Classeur5_Group - operational KPIs" xfId="3062" xr:uid="{00000000-0005-0000-0000-0000E22C0000}"/>
    <cellStyle name="n_CA CARAT Home FR_Classeur5_Group - operational KPIs_1" xfId="10294" xr:uid="{00000000-0005-0000-0000-0000E32C0000}"/>
    <cellStyle name="n_CA CARAT Home FR_Classeur5_Group - operational KPIs_1 2" xfId="17993" xr:uid="{00000000-0005-0000-0000-0000E42C0000}"/>
    <cellStyle name="n_CA CARAT Home FR_Classeur5_Group - operational KPIs_2" xfId="20110" xr:uid="{00000000-0005-0000-0000-0000E52C0000}"/>
    <cellStyle name="n_CA CARAT Home FR_Classeur5_IC&amp;SS" xfId="13876" xr:uid="{00000000-0005-0000-0000-0000E62C0000}"/>
    <cellStyle name="n_CA CARAT Home FR_Classeur5_Orange - Market France KPIs" xfId="55642" xr:uid="{00000000-0005-0000-0000-0000E72C0000}"/>
    <cellStyle name="n_CA CARAT Home FR_Classeur5_Poland KPIs" xfId="8313" xr:uid="{00000000-0005-0000-0000-0000E82C0000}"/>
    <cellStyle name="n_CA CARAT Home FR_Classeur5_Poland KPIs_1" xfId="29369" xr:uid="{00000000-0005-0000-0000-0000E92C0000}"/>
    <cellStyle name="n_CA CARAT Home FR_Classeur5_ROW" xfId="29371" xr:uid="{00000000-0005-0000-0000-0000EA2C0000}"/>
    <cellStyle name="n_CA CARAT Home FR_Classeur5_RoW KPIs" xfId="9025" xr:uid="{00000000-0005-0000-0000-0000EB2C0000}"/>
    <cellStyle name="n_CA CARAT Home FR_Classeur5_ROW_1" xfId="29372" xr:uid="{00000000-0005-0000-0000-0000EC2C0000}"/>
    <cellStyle name="n_CA CARAT Home FR_Classeur5_ROW_1_Group" xfId="29373" xr:uid="{00000000-0005-0000-0000-0000ED2C0000}"/>
    <cellStyle name="n_CA CARAT Home FR_Classeur5_ROW_1_ROW ARPU" xfId="29374" xr:uid="{00000000-0005-0000-0000-0000EE2C0000}"/>
    <cellStyle name="n_CA CARAT Home FR_Classeur5_ROW_1_ROW ARPU_Group" xfId="29375" xr:uid="{00000000-0005-0000-0000-0000EF2C0000}"/>
    <cellStyle name="n_CA CARAT Home FR_Classeur5_ROW_Group" xfId="29376" xr:uid="{00000000-0005-0000-0000-0000F02C0000}"/>
    <cellStyle name="n_CA CARAT Home FR_Classeur5_ROW_ROW ARPU" xfId="29377" xr:uid="{00000000-0005-0000-0000-0000F12C0000}"/>
    <cellStyle name="n_CA CARAT Home FR_Classeur5_ROW_ROW ARPU_Group" xfId="29378" xr:uid="{00000000-0005-0000-0000-0000F22C0000}"/>
    <cellStyle name="n_CA CARAT Home FR_Classeur5_Spain ARPU + AUPU" xfId="29379" xr:uid="{00000000-0005-0000-0000-0000F32C0000}"/>
    <cellStyle name="n_CA CARAT Home FR_Classeur5_Spain ARPU + AUPU_Group" xfId="29380" xr:uid="{00000000-0005-0000-0000-0000F42C0000}"/>
    <cellStyle name="n_CA CARAT Home FR_Classeur5_Spain ARPU + AUPU_ROW ARPU" xfId="29381" xr:uid="{00000000-0005-0000-0000-0000F52C0000}"/>
    <cellStyle name="n_CA CARAT Home FR_Classeur5_Spain ARPU + AUPU_ROW ARPU_Group" xfId="29382" xr:uid="{00000000-0005-0000-0000-0000F62C0000}"/>
    <cellStyle name="n_CA CARAT Home FR_Classeur5_Spain KPIs" xfId="6629" xr:uid="{00000000-0005-0000-0000-0000F72C0000}"/>
    <cellStyle name="n_CA CARAT Home FR_Classeur5_Spain KPIs 2" xfId="15995" xr:uid="{00000000-0005-0000-0000-0000F82C0000}"/>
    <cellStyle name="n_CA CARAT Home FR_Classeur5_Spain KPIs_1" xfId="51443" xr:uid="{00000000-0005-0000-0000-0000F92C0000}"/>
    <cellStyle name="n_CA CARAT Home FR_Classeur5_Telecoms - Operational KPIs" xfId="49746" xr:uid="{00000000-0005-0000-0000-0000FA2C0000}"/>
    <cellStyle name="n_CA CARAT Home FR_DATA KPI Personal" xfId="29383" xr:uid="{00000000-0005-0000-0000-0000FB2C0000}"/>
    <cellStyle name="n_CA CARAT Home FR_DATA KPI Personal_Group" xfId="29384" xr:uid="{00000000-0005-0000-0000-0000FC2C0000}"/>
    <cellStyle name="n_CA CARAT Home FR_EE_CoA_BS - mapped V4" xfId="29385" xr:uid="{00000000-0005-0000-0000-0000FD2C0000}"/>
    <cellStyle name="n_CA CARAT Home FR_EE_CoA_BS - mapped V4_Group" xfId="29386" xr:uid="{00000000-0005-0000-0000-0000FE2C0000}"/>
    <cellStyle name="n_CA CARAT Home FR_Enterprise" xfId="9589" xr:uid="{00000000-0005-0000-0000-0000FF2C0000}"/>
    <cellStyle name="n_CA CARAT Home FR_France financials" xfId="23588" xr:uid="{00000000-0005-0000-0000-0000002D0000}"/>
    <cellStyle name="n_CA CARAT Home FR_France financials_1" xfId="25179" xr:uid="{00000000-0005-0000-0000-0000012D0000}"/>
    <cellStyle name="n_CA CARAT Home FR_France KPIs" xfId="4800" xr:uid="{00000000-0005-0000-0000-0000022D0000}"/>
    <cellStyle name="n_CA CARAT Home FR_France KPIs 2" xfId="14216" xr:uid="{00000000-0005-0000-0000-0000032D0000}"/>
    <cellStyle name="n_CA CARAT Home FR_France KPIs_1" xfId="12041" xr:uid="{00000000-0005-0000-0000-0000042D0000}"/>
    <cellStyle name="n_CA CARAT Home FR_GetCA Groupe Seg 2012-Q4 Soc" xfId="55644" xr:uid="{00000000-0005-0000-0000-0000052D0000}"/>
    <cellStyle name="n_CA CARAT Home FR_Group" xfId="29387" xr:uid="{00000000-0005-0000-0000-0000062D0000}"/>
    <cellStyle name="n_CA CARAT Home FR_Group - financial KPIs" xfId="21844" xr:uid="{00000000-0005-0000-0000-0000072D0000}"/>
    <cellStyle name="n_CA CARAT Home FR_Group - operational KPIs" xfId="3058" xr:uid="{00000000-0005-0000-0000-0000082D0000}"/>
    <cellStyle name="n_CA CARAT Home FR_Group - operational KPIs_1" xfId="10287" xr:uid="{00000000-0005-0000-0000-0000092D0000}"/>
    <cellStyle name="n_CA CARAT Home FR_Group - operational KPIs_1 2" xfId="17986" xr:uid="{00000000-0005-0000-0000-00000A2D0000}"/>
    <cellStyle name="n_CA CARAT Home FR_Group - operational KPIs_2" xfId="20103" xr:uid="{00000000-0005-0000-0000-00000B2D0000}"/>
    <cellStyle name="n_CA CARAT Home FR_IC&amp;SS" xfId="17580" xr:uid="{00000000-0005-0000-0000-00000C2D0000}"/>
    <cellStyle name="n_CA CARAT Home FR_Orange - Market France KPIs" xfId="55632" xr:uid="{00000000-0005-0000-0000-00000D2D0000}"/>
    <cellStyle name="n_CA CARAT Home FR_PFA_Mn MTV_060413" xfId="1949" xr:uid="{00000000-0005-0000-0000-00000E2D0000}"/>
    <cellStyle name="n_CA CARAT Home FR_PFA_Mn MTV_060413_A&amp;ME KPIs" xfId="53221" xr:uid="{00000000-0005-0000-0000-00000F2D0000}"/>
    <cellStyle name="n_CA CARAT Home FR_PFA_Mn MTV_060413_France financials" xfId="23596" xr:uid="{00000000-0005-0000-0000-0000102D0000}"/>
    <cellStyle name="n_CA CARAT Home FR_PFA_Mn MTV_060413_France KPIs" xfId="4808" xr:uid="{00000000-0005-0000-0000-0000112D0000}"/>
    <cellStyle name="n_CA CARAT Home FR_PFA_Mn MTV_060413_France KPIs 2" xfId="14224" xr:uid="{00000000-0005-0000-0000-0000122D0000}"/>
    <cellStyle name="n_CA CARAT Home FR_PFA_Mn MTV_060413_France KPIs_1" xfId="12049" xr:uid="{00000000-0005-0000-0000-0000132D0000}"/>
    <cellStyle name="n_CA CARAT Home FR_PFA_Mn MTV_060413_Group" xfId="29389" xr:uid="{00000000-0005-0000-0000-0000142D0000}"/>
    <cellStyle name="n_CA CARAT Home FR_PFA_Mn MTV_060413_Group - financial KPIs" xfId="21852" xr:uid="{00000000-0005-0000-0000-0000152D0000}"/>
    <cellStyle name="n_CA CARAT Home FR_PFA_Mn MTV_060413_Group - operational KPIs" xfId="10295" xr:uid="{00000000-0005-0000-0000-0000162D0000}"/>
    <cellStyle name="n_CA CARAT Home FR_PFA_Mn MTV_060413_Group - operational KPIs 2" xfId="17994" xr:uid="{00000000-0005-0000-0000-0000172D0000}"/>
    <cellStyle name="n_CA CARAT Home FR_PFA_Mn MTV_060413_Group - operational KPIs_1" xfId="20111" xr:uid="{00000000-0005-0000-0000-0000182D0000}"/>
    <cellStyle name="n_CA CARAT Home FR_PFA_Mn MTV_060413_Orange - Market France KPIs" xfId="55645" xr:uid="{00000000-0005-0000-0000-0000192D0000}"/>
    <cellStyle name="n_CA CARAT Home FR_PFA_Mn MTV_060413_Poland KPIs" xfId="29388" xr:uid="{00000000-0005-0000-0000-00001A2D0000}"/>
    <cellStyle name="n_CA CARAT Home FR_PFA_Mn MTV_060413_ROW" xfId="29390" xr:uid="{00000000-0005-0000-0000-00001B2D0000}"/>
    <cellStyle name="n_CA CARAT Home FR_PFA_Mn MTV_060413_ROW_1" xfId="29391" xr:uid="{00000000-0005-0000-0000-00001C2D0000}"/>
    <cellStyle name="n_CA CARAT Home FR_PFA_Mn MTV_060413_ROW_1_Group" xfId="29392" xr:uid="{00000000-0005-0000-0000-00001D2D0000}"/>
    <cellStyle name="n_CA CARAT Home FR_PFA_Mn MTV_060413_ROW_1_ROW ARPU" xfId="29393" xr:uid="{00000000-0005-0000-0000-00001E2D0000}"/>
    <cellStyle name="n_CA CARAT Home FR_PFA_Mn MTV_060413_ROW_1_ROW ARPU_Group" xfId="29394" xr:uid="{00000000-0005-0000-0000-00001F2D0000}"/>
    <cellStyle name="n_CA CARAT Home FR_PFA_Mn MTV_060413_ROW_Group" xfId="29395" xr:uid="{00000000-0005-0000-0000-0000202D0000}"/>
    <cellStyle name="n_CA CARAT Home FR_PFA_Mn MTV_060413_ROW_ROW ARPU" xfId="29396" xr:uid="{00000000-0005-0000-0000-0000212D0000}"/>
    <cellStyle name="n_CA CARAT Home FR_PFA_Mn MTV_060413_ROW_ROW ARPU_Group" xfId="29397" xr:uid="{00000000-0005-0000-0000-0000222D0000}"/>
    <cellStyle name="n_CA CARAT Home FR_PFA_Mn MTV_060413_Spain ARPU + AUPU" xfId="29398" xr:uid="{00000000-0005-0000-0000-0000232D0000}"/>
    <cellStyle name="n_CA CARAT Home FR_PFA_Mn MTV_060413_Spain ARPU + AUPU_Group" xfId="29399" xr:uid="{00000000-0005-0000-0000-0000242D0000}"/>
    <cellStyle name="n_CA CARAT Home FR_PFA_Mn MTV_060413_Spain ARPU + AUPU_ROW ARPU" xfId="29400" xr:uid="{00000000-0005-0000-0000-0000252D0000}"/>
    <cellStyle name="n_CA CARAT Home FR_PFA_Mn MTV_060413_Spain ARPU + AUPU_ROW ARPU_Group" xfId="29401" xr:uid="{00000000-0005-0000-0000-0000262D0000}"/>
    <cellStyle name="n_CA CARAT Home FR_PFA_Mn MTV_060413_Spain KPIs" xfId="6630" xr:uid="{00000000-0005-0000-0000-0000272D0000}"/>
    <cellStyle name="n_CA CARAT Home FR_PFA_Mn MTV_060413_Spain KPIs 2" xfId="15996" xr:uid="{00000000-0005-0000-0000-0000282D0000}"/>
    <cellStyle name="n_CA CARAT Home FR_PFA_Mn MTV_060413_Spain KPIs_1" xfId="51444" xr:uid="{00000000-0005-0000-0000-0000292D0000}"/>
    <cellStyle name="n_CA CARAT Home FR_PFA_Mn MTV_060413_Telecoms - Operational KPIs" xfId="49747" xr:uid="{00000000-0005-0000-0000-00002A2D0000}"/>
    <cellStyle name="n_CA CARAT Home FR_PFA_Mn_0603_V0 0" xfId="1950" xr:uid="{00000000-0005-0000-0000-00002B2D0000}"/>
    <cellStyle name="n_CA CARAT Home FR_PFA_Mn_0603_V0 0_A&amp;ME KPIs" xfId="53222" xr:uid="{00000000-0005-0000-0000-00002C2D0000}"/>
    <cellStyle name="n_CA CARAT Home FR_PFA_Mn_0603_V0 0_France financials" xfId="23597" xr:uid="{00000000-0005-0000-0000-00002D2D0000}"/>
    <cellStyle name="n_CA CARAT Home FR_PFA_Mn_0603_V0 0_France KPIs" xfId="4809" xr:uid="{00000000-0005-0000-0000-00002E2D0000}"/>
    <cellStyle name="n_CA CARAT Home FR_PFA_Mn_0603_V0 0_France KPIs 2" xfId="14225" xr:uid="{00000000-0005-0000-0000-00002F2D0000}"/>
    <cellStyle name="n_CA CARAT Home FR_PFA_Mn_0603_V0 0_France KPIs_1" xfId="12050" xr:uid="{00000000-0005-0000-0000-0000302D0000}"/>
    <cellStyle name="n_CA CARAT Home FR_PFA_Mn_0603_V0 0_Group" xfId="29403" xr:uid="{00000000-0005-0000-0000-0000312D0000}"/>
    <cellStyle name="n_CA CARAT Home FR_PFA_Mn_0603_V0 0_Group - financial KPIs" xfId="21853" xr:uid="{00000000-0005-0000-0000-0000322D0000}"/>
    <cellStyle name="n_CA CARAT Home FR_PFA_Mn_0603_V0 0_Group - operational KPIs" xfId="10296" xr:uid="{00000000-0005-0000-0000-0000332D0000}"/>
    <cellStyle name="n_CA CARAT Home FR_PFA_Mn_0603_V0 0_Group - operational KPIs 2" xfId="17995" xr:uid="{00000000-0005-0000-0000-0000342D0000}"/>
    <cellStyle name="n_CA CARAT Home FR_PFA_Mn_0603_V0 0_Group - operational KPIs_1" xfId="20112" xr:uid="{00000000-0005-0000-0000-0000352D0000}"/>
    <cellStyle name="n_CA CARAT Home FR_PFA_Mn_0603_V0 0_Orange - Market France KPIs" xfId="55646" xr:uid="{00000000-0005-0000-0000-0000362D0000}"/>
    <cellStyle name="n_CA CARAT Home FR_PFA_Mn_0603_V0 0_Poland KPIs" xfId="29402" xr:uid="{00000000-0005-0000-0000-0000372D0000}"/>
    <cellStyle name="n_CA CARAT Home FR_PFA_Mn_0603_V0 0_ROW" xfId="29404" xr:uid="{00000000-0005-0000-0000-0000382D0000}"/>
    <cellStyle name="n_CA CARAT Home FR_PFA_Mn_0603_V0 0_ROW_1" xfId="29405" xr:uid="{00000000-0005-0000-0000-0000392D0000}"/>
    <cellStyle name="n_CA CARAT Home FR_PFA_Mn_0603_V0 0_ROW_1_Group" xfId="29406" xr:uid="{00000000-0005-0000-0000-00003A2D0000}"/>
    <cellStyle name="n_CA CARAT Home FR_PFA_Mn_0603_V0 0_ROW_1_ROW ARPU" xfId="29407" xr:uid="{00000000-0005-0000-0000-00003B2D0000}"/>
    <cellStyle name="n_CA CARAT Home FR_PFA_Mn_0603_V0 0_ROW_1_ROW ARPU_Group" xfId="29408" xr:uid="{00000000-0005-0000-0000-00003C2D0000}"/>
    <cellStyle name="n_CA CARAT Home FR_PFA_Mn_0603_V0 0_ROW_Group" xfId="29409" xr:uid="{00000000-0005-0000-0000-00003D2D0000}"/>
    <cellStyle name="n_CA CARAT Home FR_PFA_Mn_0603_V0 0_ROW_ROW ARPU" xfId="29410" xr:uid="{00000000-0005-0000-0000-00003E2D0000}"/>
    <cellStyle name="n_CA CARAT Home FR_PFA_Mn_0603_V0 0_ROW_ROW ARPU_Group" xfId="29411" xr:uid="{00000000-0005-0000-0000-00003F2D0000}"/>
    <cellStyle name="n_CA CARAT Home FR_PFA_Mn_0603_V0 0_Spain ARPU + AUPU" xfId="29412" xr:uid="{00000000-0005-0000-0000-0000402D0000}"/>
    <cellStyle name="n_CA CARAT Home FR_PFA_Mn_0603_V0 0_Spain ARPU + AUPU_Group" xfId="29413" xr:uid="{00000000-0005-0000-0000-0000412D0000}"/>
    <cellStyle name="n_CA CARAT Home FR_PFA_Mn_0603_V0 0_Spain ARPU + AUPU_ROW ARPU" xfId="29414" xr:uid="{00000000-0005-0000-0000-0000422D0000}"/>
    <cellStyle name="n_CA CARAT Home FR_PFA_Mn_0603_V0 0_Spain ARPU + AUPU_ROW ARPU_Group" xfId="29415" xr:uid="{00000000-0005-0000-0000-0000432D0000}"/>
    <cellStyle name="n_CA CARAT Home FR_PFA_Mn_0603_V0 0_Spain KPIs" xfId="6631" xr:uid="{00000000-0005-0000-0000-0000442D0000}"/>
    <cellStyle name="n_CA CARAT Home FR_PFA_Mn_0603_V0 0_Spain KPIs 2" xfId="15997" xr:uid="{00000000-0005-0000-0000-0000452D0000}"/>
    <cellStyle name="n_CA CARAT Home FR_PFA_Mn_0603_V0 0_Spain KPIs_1" xfId="51445" xr:uid="{00000000-0005-0000-0000-0000462D0000}"/>
    <cellStyle name="n_CA CARAT Home FR_PFA_Mn_0603_V0 0_Telecoms - Operational KPIs" xfId="49748" xr:uid="{00000000-0005-0000-0000-0000472D0000}"/>
    <cellStyle name="n_CA CARAT Home FR_PFA_Parcs_0600706" xfId="1951" xr:uid="{00000000-0005-0000-0000-0000482D0000}"/>
    <cellStyle name="n_CA CARAT Home FR_PFA_Parcs_0600706_A&amp;ME KPIs" xfId="53223" xr:uid="{00000000-0005-0000-0000-0000492D0000}"/>
    <cellStyle name="n_CA CARAT Home FR_PFA_Parcs_0600706_France financials" xfId="23598" xr:uid="{00000000-0005-0000-0000-00004A2D0000}"/>
    <cellStyle name="n_CA CARAT Home FR_PFA_Parcs_0600706_France KPIs" xfId="4810" xr:uid="{00000000-0005-0000-0000-00004B2D0000}"/>
    <cellStyle name="n_CA CARAT Home FR_PFA_Parcs_0600706_France KPIs 2" xfId="14226" xr:uid="{00000000-0005-0000-0000-00004C2D0000}"/>
    <cellStyle name="n_CA CARAT Home FR_PFA_Parcs_0600706_France KPIs_1" xfId="12051" xr:uid="{00000000-0005-0000-0000-00004D2D0000}"/>
    <cellStyle name="n_CA CARAT Home FR_PFA_Parcs_0600706_Group" xfId="29417" xr:uid="{00000000-0005-0000-0000-00004E2D0000}"/>
    <cellStyle name="n_CA CARAT Home FR_PFA_Parcs_0600706_Group - financial KPIs" xfId="21854" xr:uid="{00000000-0005-0000-0000-00004F2D0000}"/>
    <cellStyle name="n_CA CARAT Home FR_PFA_Parcs_0600706_Group - operational KPIs" xfId="10297" xr:uid="{00000000-0005-0000-0000-0000502D0000}"/>
    <cellStyle name="n_CA CARAT Home FR_PFA_Parcs_0600706_Group - operational KPIs 2" xfId="17996" xr:uid="{00000000-0005-0000-0000-0000512D0000}"/>
    <cellStyle name="n_CA CARAT Home FR_PFA_Parcs_0600706_Group - operational KPIs_1" xfId="20113" xr:uid="{00000000-0005-0000-0000-0000522D0000}"/>
    <cellStyle name="n_CA CARAT Home FR_PFA_Parcs_0600706_Orange - Market France KPIs" xfId="55647" xr:uid="{00000000-0005-0000-0000-0000532D0000}"/>
    <cellStyle name="n_CA CARAT Home FR_PFA_Parcs_0600706_Poland KPIs" xfId="29416" xr:uid="{00000000-0005-0000-0000-0000542D0000}"/>
    <cellStyle name="n_CA CARAT Home FR_PFA_Parcs_0600706_ROW" xfId="29418" xr:uid="{00000000-0005-0000-0000-0000552D0000}"/>
    <cellStyle name="n_CA CARAT Home FR_PFA_Parcs_0600706_ROW_1" xfId="29419" xr:uid="{00000000-0005-0000-0000-0000562D0000}"/>
    <cellStyle name="n_CA CARAT Home FR_PFA_Parcs_0600706_ROW_1_Group" xfId="29420" xr:uid="{00000000-0005-0000-0000-0000572D0000}"/>
    <cellStyle name="n_CA CARAT Home FR_PFA_Parcs_0600706_ROW_1_ROW ARPU" xfId="29421" xr:uid="{00000000-0005-0000-0000-0000582D0000}"/>
    <cellStyle name="n_CA CARAT Home FR_PFA_Parcs_0600706_ROW_1_ROW ARPU_Group" xfId="29422" xr:uid="{00000000-0005-0000-0000-0000592D0000}"/>
    <cellStyle name="n_CA CARAT Home FR_PFA_Parcs_0600706_ROW_Group" xfId="29423" xr:uid="{00000000-0005-0000-0000-00005A2D0000}"/>
    <cellStyle name="n_CA CARAT Home FR_PFA_Parcs_0600706_ROW_ROW ARPU" xfId="29424" xr:uid="{00000000-0005-0000-0000-00005B2D0000}"/>
    <cellStyle name="n_CA CARAT Home FR_PFA_Parcs_0600706_ROW_ROW ARPU_Group" xfId="29425" xr:uid="{00000000-0005-0000-0000-00005C2D0000}"/>
    <cellStyle name="n_CA CARAT Home FR_PFA_Parcs_0600706_Spain ARPU + AUPU" xfId="29426" xr:uid="{00000000-0005-0000-0000-00005D2D0000}"/>
    <cellStyle name="n_CA CARAT Home FR_PFA_Parcs_0600706_Spain ARPU + AUPU_Group" xfId="29427" xr:uid="{00000000-0005-0000-0000-00005E2D0000}"/>
    <cellStyle name="n_CA CARAT Home FR_PFA_Parcs_0600706_Spain ARPU + AUPU_ROW ARPU" xfId="29428" xr:uid="{00000000-0005-0000-0000-00005F2D0000}"/>
    <cellStyle name="n_CA CARAT Home FR_PFA_Parcs_0600706_Spain ARPU + AUPU_ROW ARPU_Group" xfId="29429" xr:uid="{00000000-0005-0000-0000-0000602D0000}"/>
    <cellStyle name="n_CA CARAT Home FR_PFA_Parcs_0600706_Spain KPIs" xfId="6632" xr:uid="{00000000-0005-0000-0000-0000612D0000}"/>
    <cellStyle name="n_CA CARAT Home FR_PFA_Parcs_0600706_Spain KPIs 2" xfId="15998" xr:uid="{00000000-0005-0000-0000-0000622D0000}"/>
    <cellStyle name="n_CA CARAT Home FR_PFA_Parcs_0600706_Spain KPIs_1" xfId="51446" xr:uid="{00000000-0005-0000-0000-0000632D0000}"/>
    <cellStyle name="n_CA CARAT Home FR_PFA_Parcs_0600706_Telecoms - Operational KPIs" xfId="49749" xr:uid="{00000000-0005-0000-0000-0000642D0000}"/>
    <cellStyle name="n_CA CARAT Home FR_Poland KPIs" xfId="8309" xr:uid="{00000000-0005-0000-0000-0000652D0000}"/>
    <cellStyle name="n_CA CARAT Home FR_Poland KPIs_1" xfId="29284" xr:uid="{00000000-0005-0000-0000-0000662D0000}"/>
    <cellStyle name="n_CA CARAT Home FR_Reporting Valeur_Mobile_2010_10" xfId="29430" xr:uid="{00000000-0005-0000-0000-0000672D0000}"/>
    <cellStyle name="n_CA CARAT Home FR_Reporting Valeur_Mobile_2010_10_Group" xfId="29431" xr:uid="{00000000-0005-0000-0000-0000682D0000}"/>
    <cellStyle name="n_CA CARAT Home FR_Reporting Valeur_Mobile_2010_10_ROW" xfId="29432" xr:uid="{00000000-0005-0000-0000-0000692D0000}"/>
    <cellStyle name="n_CA CARAT Home FR_Reporting Valeur_Mobile_2010_10_ROW ARPU" xfId="29433" xr:uid="{00000000-0005-0000-0000-00006A2D0000}"/>
    <cellStyle name="n_CA CARAT Home FR_Reporting Valeur_Mobile_2010_10_ROW ARPU_Group" xfId="29434" xr:uid="{00000000-0005-0000-0000-00006B2D0000}"/>
    <cellStyle name="n_CA CARAT Home FR_Reporting Valeur_Mobile_2010_10_ROW_Group" xfId="29435" xr:uid="{00000000-0005-0000-0000-00006C2D0000}"/>
    <cellStyle name="n_CA CARAT Home FR_ROW" xfId="29436" xr:uid="{00000000-0005-0000-0000-00006D2D0000}"/>
    <cellStyle name="n_CA CARAT Home FR_RoW KPIs" xfId="9021" xr:uid="{00000000-0005-0000-0000-00006E2D0000}"/>
    <cellStyle name="n_CA CARAT Home FR_ROW_1" xfId="29437" xr:uid="{00000000-0005-0000-0000-00006F2D0000}"/>
    <cellStyle name="n_CA CARAT Home FR_ROW_1_Group" xfId="29438" xr:uid="{00000000-0005-0000-0000-0000702D0000}"/>
    <cellStyle name="n_CA CARAT Home FR_ROW_1_ROW ARPU" xfId="29439" xr:uid="{00000000-0005-0000-0000-0000712D0000}"/>
    <cellStyle name="n_CA CARAT Home FR_ROW_1_ROW ARPU_Group" xfId="29440" xr:uid="{00000000-0005-0000-0000-0000722D0000}"/>
    <cellStyle name="n_CA CARAT Home FR_ROW_Group" xfId="29441" xr:uid="{00000000-0005-0000-0000-0000732D0000}"/>
    <cellStyle name="n_CA CARAT Home FR_ROW_ROW ARPU" xfId="29442" xr:uid="{00000000-0005-0000-0000-0000742D0000}"/>
    <cellStyle name="n_CA CARAT Home FR_ROW_ROW ARPU_Group" xfId="29443" xr:uid="{00000000-0005-0000-0000-0000752D0000}"/>
    <cellStyle name="n_CA CARAT Home FR_Spain ARPU + AUPU" xfId="29444" xr:uid="{00000000-0005-0000-0000-0000762D0000}"/>
    <cellStyle name="n_CA CARAT Home FR_Spain ARPU + AUPU_Group" xfId="29445" xr:uid="{00000000-0005-0000-0000-0000772D0000}"/>
    <cellStyle name="n_CA CARAT Home FR_Spain ARPU + AUPU_ROW ARPU" xfId="29446" xr:uid="{00000000-0005-0000-0000-0000782D0000}"/>
    <cellStyle name="n_CA CARAT Home FR_Spain ARPU + AUPU_ROW ARPU_Group" xfId="29447" xr:uid="{00000000-0005-0000-0000-0000792D0000}"/>
    <cellStyle name="n_CA CARAT Home FR_Spain KPIs" xfId="6622" xr:uid="{00000000-0005-0000-0000-00007A2D0000}"/>
    <cellStyle name="n_CA CARAT Home FR_Spain KPIs 2" xfId="15988" xr:uid="{00000000-0005-0000-0000-00007B2D0000}"/>
    <cellStyle name="n_CA CARAT Home FR_Spain KPIs_1" xfId="51436" xr:uid="{00000000-0005-0000-0000-00007C2D0000}"/>
    <cellStyle name="n_CA CARAT Home FR_Telecoms - Operational KPIs" xfId="49739" xr:uid="{00000000-0005-0000-0000-00007D2D0000}"/>
    <cellStyle name="n_CA CARAT Home FR_UAG_report_CA 06-09 (06-09-28)" xfId="1952" xr:uid="{00000000-0005-0000-0000-00007E2D0000}"/>
    <cellStyle name="n_CA CARAT Home FR_UAG_report_CA 06-09 (06-09-28)_A&amp;ME KPIs" xfId="53224" xr:uid="{00000000-0005-0000-0000-00007F2D0000}"/>
    <cellStyle name="n_CA CARAT Home FR_UAG_report_CA 06-09 (06-09-28)_Enterprise" xfId="9594" xr:uid="{00000000-0005-0000-0000-0000802D0000}"/>
    <cellStyle name="n_CA CARAT Home FR_UAG_report_CA 06-09 (06-09-28)_France financials" xfId="23599" xr:uid="{00000000-0005-0000-0000-0000812D0000}"/>
    <cellStyle name="n_CA CARAT Home FR_UAG_report_CA 06-09 (06-09-28)_France financials_1" xfId="25184" xr:uid="{00000000-0005-0000-0000-0000822D0000}"/>
    <cellStyle name="n_CA CARAT Home FR_UAG_report_CA 06-09 (06-09-28)_France KPIs" xfId="4811" xr:uid="{00000000-0005-0000-0000-0000832D0000}"/>
    <cellStyle name="n_CA CARAT Home FR_UAG_report_CA 06-09 (06-09-28)_France KPIs 2" xfId="14227" xr:uid="{00000000-0005-0000-0000-0000842D0000}"/>
    <cellStyle name="n_CA CARAT Home FR_UAG_report_CA 06-09 (06-09-28)_France KPIs_1" xfId="12052" xr:uid="{00000000-0005-0000-0000-0000852D0000}"/>
    <cellStyle name="n_CA CARAT Home FR_UAG_report_CA 06-09 (06-09-28)_GetCA Groupe Seg 2012-Q4 Soc" xfId="55649" xr:uid="{00000000-0005-0000-0000-0000862D0000}"/>
    <cellStyle name="n_CA CARAT Home FR_UAG_report_CA 06-09 (06-09-28)_Group" xfId="29449" xr:uid="{00000000-0005-0000-0000-0000872D0000}"/>
    <cellStyle name="n_CA CARAT Home FR_UAG_report_CA 06-09 (06-09-28)_Group - financial KPIs" xfId="21855" xr:uid="{00000000-0005-0000-0000-0000882D0000}"/>
    <cellStyle name="n_CA CARAT Home FR_UAG_report_CA 06-09 (06-09-28)_Group - operational KPIs" xfId="3063" xr:uid="{00000000-0005-0000-0000-0000892D0000}"/>
    <cellStyle name="n_CA CARAT Home FR_UAG_report_CA 06-09 (06-09-28)_Group - operational KPIs_1" xfId="10298" xr:uid="{00000000-0005-0000-0000-00008A2D0000}"/>
    <cellStyle name="n_CA CARAT Home FR_UAG_report_CA 06-09 (06-09-28)_Group - operational KPIs_1 2" xfId="17997" xr:uid="{00000000-0005-0000-0000-00008B2D0000}"/>
    <cellStyle name="n_CA CARAT Home FR_UAG_report_CA 06-09 (06-09-28)_Group - operational KPIs_2" xfId="20114" xr:uid="{00000000-0005-0000-0000-00008C2D0000}"/>
    <cellStyle name="n_CA CARAT Home FR_UAG_report_CA 06-09 (06-09-28)_IC&amp;SS" xfId="19607" xr:uid="{00000000-0005-0000-0000-00008D2D0000}"/>
    <cellStyle name="n_CA CARAT Home FR_UAG_report_CA 06-09 (06-09-28)_Orange - Market France KPIs" xfId="55648" xr:uid="{00000000-0005-0000-0000-00008E2D0000}"/>
    <cellStyle name="n_CA CARAT Home FR_UAG_report_CA 06-09 (06-09-28)_Poland KPIs" xfId="8314" xr:uid="{00000000-0005-0000-0000-00008F2D0000}"/>
    <cellStyle name="n_CA CARAT Home FR_UAG_report_CA 06-09 (06-09-28)_Poland KPIs_1" xfId="29448" xr:uid="{00000000-0005-0000-0000-0000902D0000}"/>
    <cellStyle name="n_CA CARAT Home FR_UAG_report_CA 06-09 (06-09-28)_ROW" xfId="29450" xr:uid="{00000000-0005-0000-0000-0000912D0000}"/>
    <cellStyle name="n_CA CARAT Home FR_UAG_report_CA 06-09 (06-09-28)_RoW KPIs" xfId="9026" xr:uid="{00000000-0005-0000-0000-0000922D0000}"/>
    <cellStyle name="n_CA CARAT Home FR_UAG_report_CA 06-09 (06-09-28)_ROW_1" xfId="29451" xr:uid="{00000000-0005-0000-0000-0000932D0000}"/>
    <cellStyle name="n_CA CARAT Home FR_UAG_report_CA 06-09 (06-09-28)_ROW_1_Group" xfId="29452" xr:uid="{00000000-0005-0000-0000-0000942D0000}"/>
    <cellStyle name="n_CA CARAT Home FR_UAG_report_CA 06-09 (06-09-28)_ROW_1_ROW ARPU" xfId="29453" xr:uid="{00000000-0005-0000-0000-0000952D0000}"/>
    <cellStyle name="n_CA CARAT Home FR_UAG_report_CA 06-09 (06-09-28)_ROW_1_ROW ARPU_Group" xfId="29454" xr:uid="{00000000-0005-0000-0000-0000962D0000}"/>
    <cellStyle name="n_CA CARAT Home FR_UAG_report_CA 06-09 (06-09-28)_ROW_Group" xfId="29455" xr:uid="{00000000-0005-0000-0000-0000972D0000}"/>
    <cellStyle name="n_CA CARAT Home FR_UAG_report_CA 06-09 (06-09-28)_ROW_ROW ARPU" xfId="29456" xr:uid="{00000000-0005-0000-0000-0000982D0000}"/>
    <cellStyle name="n_CA CARAT Home FR_UAG_report_CA 06-09 (06-09-28)_ROW_ROW ARPU_Group" xfId="29457" xr:uid="{00000000-0005-0000-0000-0000992D0000}"/>
    <cellStyle name="n_CA CARAT Home FR_UAG_report_CA 06-09 (06-09-28)_Spain ARPU + AUPU" xfId="29458" xr:uid="{00000000-0005-0000-0000-00009A2D0000}"/>
    <cellStyle name="n_CA CARAT Home FR_UAG_report_CA 06-09 (06-09-28)_Spain ARPU + AUPU_Group" xfId="29459" xr:uid="{00000000-0005-0000-0000-00009B2D0000}"/>
    <cellStyle name="n_CA CARAT Home FR_UAG_report_CA 06-09 (06-09-28)_Spain ARPU + AUPU_ROW ARPU" xfId="29460" xr:uid="{00000000-0005-0000-0000-00009C2D0000}"/>
    <cellStyle name="n_CA CARAT Home FR_UAG_report_CA 06-09 (06-09-28)_Spain ARPU + AUPU_ROW ARPU_Group" xfId="29461" xr:uid="{00000000-0005-0000-0000-00009D2D0000}"/>
    <cellStyle name="n_CA CARAT Home FR_UAG_report_CA 06-09 (06-09-28)_Spain KPIs" xfId="6633" xr:uid="{00000000-0005-0000-0000-00009E2D0000}"/>
    <cellStyle name="n_CA CARAT Home FR_UAG_report_CA 06-09 (06-09-28)_Spain KPIs 2" xfId="15999" xr:uid="{00000000-0005-0000-0000-00009F2D0000}"/>
    <cellStyle name="n_CA CARAT Home FR_UAG_report_CA 06-09 (06-09-28)_Spain KPIs_1" xfId="51447" xr:uid="{00000000-0005-0000-0000-0000A02D0000}"/>
    <cellStyle name="n_CA CARAT Home FR_UAG_report_CA 06-09 (06-09-28)_Telecoms - Operational KPIs" xfId="49750" xr:uid="{00000000-0005-0000-0000-0000A12D0000}"/>
    <cellStyle name="n_CA CARAT Home FR_UAG_report_CA 06-10 (06-11-06)" xfId="1953" xr:uid="{00000000-0005-0000-0000-0000A22D0000}"/>
    <cellStyle name="n_CA CARAT Home FR_UAG_report_CA 06-10 (06-11-06)_A&amp;ME KPIs" xfId="53225" xr:uid="{00000000-0005-0000-0000-0000A32D0000}"/>
    <cellStyle name="n_CA CARAT Home FR_UAG_report_CA 06-10 (06-11-06)_Enterprise" xfId="9595" xr:uid="{00000000-0005-0000-0000-0000A42D0000}"/>
    <cellStyle name="n_CA CARAT Home FR_UAG_report_CA 06-10 (06-11-06)_France financials" xfId="23600" xr:uid="{00000000-0005-0000-0000-0000A52D0000}"/>
    <cellStyle name="n_CA CARAT Home FR_UAG_report_CA 06-10 (06-11-06)_France financials_1" xfId="25185" xr:uid="{00000000-0005-0000-0000-0000A62D0000}"/>
    <cellStyle name="n_CA CARAT Home FR_UAG_report_CA 06-10 (06-11-06)_France KPIs" xfId="4812" xr:uid="{00000000-0005-0000-0000-0000A72D0000}"/>
    <cellStyle name="n_CA CARAT Home FR_UAG_report_CA 06-10 (06-11-06)_France KPIs 2" xfId="14228" xr:uid="{00000000-0005-0000-0000-0000A82D0000}"/>
    <cellStyle name="n_CA CARAT Home FR_UAG_report_CA 06-10 (06-11-06)_France KPIs_1" xfId="12053" xr:uid="{00000000-0005-0000-0000-0000A92D0000}"/>
    <cellStyle name="n_CA CARAT Home FR_UAG_report_CA 06-10 (06-11-06)_GetCA Groupe Seg 2012-Q4 Soc" xfId="55651" xr:uid="{00000000-0005-0000-0000-0000AA2D0000}"/>
    <cellStyle name="n_CA CARAT Home FR_UAG_report_CA 06-10 (06-11-06)_Group" xfId="29463" xr:uid="{00000000-0005-0000-0000-0000AB2D0000}"/>
    <cellStyle name="n_CA CARAT Home FR_UAG_report_CA 06-10 (06-11-06)_Group - financial KPIs" xfId="21856" xr:uid="{00000000-0005-0000-0000-0000AC2D0000}"/>
    <cellStyle name="n_CA CARAT Home FR_UAG_report_CA 06-10 (06-11-06)_Group - operational KPIs" xfId="3064" xr:uid="{00000000-0005-0000-0000-0000AD2D0000}"/>
    <cellStyle name="n_CA CARAT Home FR_UAG_report_CA 06-10 (06-11-06)_Group - operational KPIs_1" xfId="10299" xr:uid="{00000000-0005-0000-0000-0000AE2D0000}"/>
    <cellStyle name="n_CA CARAT Home FR_UAG_report_CA 06-10 (06-11-06)_Group - operational KPIs_1 2" xfId="17998" xr:uid="{00000000-0005-0000-0000-0000AF2D0000}"/>
    <cellStyle name="n_CA CARAT Home FR_UAG_report_CA 06-10 (06-11-06)_Group - operational KPIs_2" xfId="20115" xr:uid="{00000000-0005-0000-0000-0000B02D0000}"/>
    <cellStyle name="n_CA CARAT Home FR_UAG_report_CA 06-10 (06-11-06)_IC&amp;SS" xfId="19807" xr:uid="{00000000-0005-0000-0000-0000B12D0000}"/>
    <cellStyle name="n_CA CARAT Home FR_UAG_report_CA 06-10 (06-11-06)_Orange - Market France KPIs" xfId="55650" xr:uid="{00000000-0005-0000-0000-0000B22D0000}"/>
    <cellStyle name="n_CA CARAT Home FR_UAG_report_CA 06-10 (06-11-06)_Poland KPIs" xfId="8315" xr:uid="{00000000-0005-0000-0000-0000B32D0000}"/>
    <cellStyle name="n_CA CARAT Home FR_UAG_report_CA 06-10 (06-11-06)_Poland KPIs_1" xfId="29462" xr:uid="{00000000-0005-0000-0000-0000B42D0000}"/>
    <cellStyle name="n_CA CARAT Home FR_UAG_report_CA 06-10 (06-11-06)_ROW" xfId="29464" xr:uid="{00000000-0005-0000-0000-0000B52D0000}"/>
    <cellStyle name="n_CA CARAT Home FR_UAG_report_CA 06-10 (06-11-06)_RoW KPIs" xfId="9027" xr:uid="{00000000-0005-0000-0000-0000B62D0000}"/>
    <cellStyle name="n_CA CARAT Home FR_UAG_report_CA 06-10 (06-11-06)_ROW_1" xfId="29465" xr:uid="{00000000-0005-0000-0000-0000B72D0000}"/>
    <cellStyle name="n_CA CARAT Home FR_UAG_report_CA 06-10 (06-11-06)_ROW_1_Group" xfId="29466" xr:uid="{00000000-0005-0000-0000-0000B82D0000}"/>
    <cellStyle name="n_CA CARAT Home FR_UAG_report_CA 06-10 (06-11-06)_ROW_1_ROW ARPU" xfId="29467" xr:uid="{00000000-0005-0000-0000-0000B92D0000}"/>
    <cellStyle name="n_CA CARAT Home FR_UAG_report_CA 06-10 (06-11-06)_ROW_1_ROW ARPU_Group" xfId="29468" xr:uid="{00000000-0005-0000-0000-0000BA2D0000}"/>
    <cellStyle name="n_CA CARAT Home FR_UAG_report_CA 06-10 (06-11-06)_ROW_Group" xfId="29469" xr:uid="{00000000-0005-0000-0000-0000BB2D0000}"/>
    <cellStyle name="n_CA CARAT Home FR_UAG_report_CA 06-10 (06-11-06)_ROW_ROW ARPU" xfId="29470" xr:uid="{00000000-0005-0000-0000-0000BC2D0000}"/>
    <cellStyle name="n_CA CARAT Home FR_UAG_report_CA 06-10 (06-11-06)_ROW_ROW ARPU_Group" xfId="29471" xr:uid="{00000000-0005-0000-0000-0000BD2D0000}"/>
    <cellStyle name="n_CA CARAT Home FR_UAG_report_CA 06-10 (06-11-06)_Spain ARPU + AUPU" xfId="29472" xr:uid="{00000000-0005-0000-0000-0000BE2D0000}"/>
    <cellStyle name="n_CA CARAT Home FR_UAG_report_CA 06-10 (06-11-06)_Spain ARPU + AUPU_Group" xfId="29473" xr:uid="{00000000-0005-0000-0000-0000BF2D0000}"/>
    <cellStyle name="n_CA CARAT Home FR_UAG_report_CA 06-10 (06-11-06)_Spain ARPU + AUPU_ROW ARPU" xfId="29474" xr:uid="{00000000-0005-0000-0000-0000C02D0000}"/>
    <cellStyle name="n_CA CARAT Home FR_UAG_report_CA 06-10 (06-11-06)_Spain ARPU + AUPU_ROW ARPU_Group" xfId="29475" xr:uid="{00000000-0005-0000-0000-0000C12D0000}"/>
    <cellStyle name="n_CA CARAT Home FR_UAG_report_CA 06-10 (06-11-06)_Spain KPIs" xfId="6634" xr:uid="{00000000-0005-0000-0000-0000C22D0000}"/>
    <cellStyle name="n_CA CARAT Home FR_UAG_report_CA 06-10 (06-11-06)_Spain KPIs 2" xfId="16000" xr:uid="{00000000-0005-0000-0000-0000C32D0000}"/>
    <cellStyle name="n_CA CARAT Home FR_UAG_report_CA 06-10 (06-11-06)_Spain KPIs_1" xfId="51448" xr:uid="{00000000-0005-0000-0000-0000C42D0000}"/>
    <cellStyle name="n_CA CARAT Home FR_UAG_report_CA 06-10 (06-11-06)_Telecoms - Operational KPIs" xfId="49751" xr:uid="{00000000-0005-0000-0000-0000C52D0000}"/>
    <cellStyle name="n_CA CARAT Home FR_V&amp;M trajectoires V1 (06-08-11)" xfId="1954" xr:uid="{00000000-0005-0000-0000-0000C62D0000}"/>
    <cellStyle name="n_CA CARAT Home FR_V&amp;M trajectoires V1 (06-08-11)_A&amp;ME KPIs" xfId="53226" xr:uid="{00000000-0005-0000-0000-0000C72D0000}"/>
    <cellStyle name="n_CA CARAT Home FR_V&amp;M trajectoires V1 (06-08-11)_Enterprise" xfId="9596" xr:uid="{00000000-0005-0000-0000-0000C82D0000}"/>
    <cellStyle name="n_CA CARAT Home FR_V&amp;M trajectoires V1 (06-08-11)_France financials" xfId="23601" xr:uid="{00000000-0005-0000-0000-0000C92D0000}"/>
    <cellStyle name="n_CA CARAT Home FR_V&amp;M trajectoires V1 (06-08-11)_France financials_1" xfId="25186" xr:uid="{00000000-0005-0000-0000-0000CA2D0000}"/>
    <cellStyle name="n_CA CARAT Home FR_V&amp;M trajectoires V1 (06-08-11)_France KPIs" xfId="4813" xr:uid="{00000000-0005-0000-0000-0000CB2D0000}"/>
    <cellStyle name="n_CA CARAT Home FR_V&amp;M trajectoires V1 (06-08-11)_France KPIs 2" xfId="14229" xr:uid="{00000000-0005-0000-0000-0000CC2D0000}"/>
    <cellStyle name="n_CA CARAT Home FR_V&amp;M trajectoires V1 (06-08-11)_France KPIs_1" xfId="12054" xr:uid="{00000000-0005-0000-0000-0000CD2D0000}"/>
    <cellStyle name="n_CA CARAT Home FR_V&amp;M trajectoires V1 (06-08-11)_GetCA Groupe Seg 2012-Q4 Soc" xfId="55653" xr:uid="{00000000-0005-0000-0000-0000CE2D0000}"/>
    <cellStyle name="n_CA CARAT Home FR_V&amp;M trajectoires V1 (06-08-11)_Group" xfId="29477" xr:uid="{00000000-0005-0000-0000-0000CF2D0000}"/>
    <cellStyle name="n_CA CARAT Home FR_V&amp;M trajectoires V1 (06-08-11)_Group - financial KPIs" xfId="21857" xr:uid="{00000000-0005-0000-0000-0000D02D0000}"/>
    <cellStyle name="n_CA CARAT Home FR_V&amp;M trajectoires V1 (06-08-11)_Group - operational KPIs" xfId="3065" xr:uid="{00000000-0005-0000-0000-0000D12D0000}"/>
    <cellStyle name="n_CA CARAT Home FR_V&amp;M trajectoires V1 (06-08-11)_Group - operational KPIs_1" xfId="10300" xr:uid="{00000000-0005-0000-0000-0000D22D0000}"/>
    <cellStyle name="n_CA CARAT Home FR_V&amp;M trajectoires V1 (06-08-11)_Group - operational KPIs_1 2" xfId="17999" xr:uid="{00000000-0005-0000-0000-0000D32D0000}"/>
    <cellStyle name="n_CA CARAT Home FR_V&amp;M trajectoires V1 (06-08-11)_Group - operational KPIs_2" xfId="20116" xr:uid="{00000000-0005-0000-0000-0000D42D0000}"/>
    <cellStyle name="n_CA CARAT Home FR_V&amp;M trajectoires V1 (06-08-11)_IC&amp;SS" xfId="17578" xr:uid="{00000000-0005-0000-0000-0000D52D0000}"/>
    <cellStyle name="n_CA CARAT Home FR_V&amp;M trajectoires V1 (06-08-11)_Orange - Market France KPIs" xfId="55652" xr:uid="{00000000-0005-0000-0000-0000D62D0000}"/>
    <cellStyle name="n_CA CARAT Home FR_V&amp;M trajectoires V1 (06-08-11)_Poland KPIs" xfId="8316" xr:uid="{00000000-0005-0000-0000-0000D72D0000}"/>
    <cellStyle name="n_CA CARAT Home FR_V&amp;M trajectoires V1 (06-08-11)_Poland KPIs_1" xfId="29476" xr:uid="{00000000-0005-0000-0000-0000D82D0000}"/>
    <cellStyle name="n_CA CARAT Home FR_V&amp;M trajectoires V1 (06-08-11)_ROW" xfId="29478" xr:uid="{00000000-0005-0000-0000-0000D92D0000}"/>
    <cellStyle name="n_CA CARAT Home FR_V&amp;M trajectoires V1 (06-08-11)_RoW KPIs" xfId="9028" xr:uid="{00000000-0005-0000-0000-0000DA2D0000}"/>
    <cellStyle name="n_CA CARAT Home FR_V&amp;M trajectoires V1 (06-08-11)_ROW_1" xfId="29479" xr:uid="{00000000-0005-0000-0000-0000DB2D0000}"/>
    <cellStyle name="n_CA CARAT Home FR_V&amp;M trajectoires V1 (06-08-11)_ROW_1_Group" xfId="29480" xr:uid="{00000000-0005-0000-0000-0000DC2D0000}"/>
    <cellStyle name="n_CA CARAT Home FR_V&amp;M trajectoires V1 (06-08-11)_ROW_1_ROW ARPU" xfId="29481" xr:uid="{00000000-0005-0000-0000-0000DD2D0000}"/>
    <cellStyle name="n_CA CARAT Home FR_V&amp;M trajectoires V1 (06-08-11)_ROW_1_ROW ARPU_Group" xfId="29482" xr:uid="{00000000-0005-0000-0000-0000DE2D0000}"/>
    <cellStyle name="n_CA CARAT Home FR_V&amp;M trajectoires V1 (06-08-11)_ROW_Group" xfId="29483" xr:uid="{00000000-0005-0000-0000-0000DF2D0000}"/>
    <cellStyle name="n_CA CARAT Home FR_V&amp;M trajectoires V1 (06-08-11)_ROW_ROW ARPU" xfId="29484" xr:uid="{00000000-0005-0000-0000-0000E02D0000}"/>
    <cellStyle name="n_CA CARAT Home FR_V&amp;M trajectoires V1 (06-08-11)_ROW_ROW ARPU_Group" xfId="29485" xr:uid="{00000000-0005-0000-0000-0000E12D0000}"/>
    <cellStyle name="n_CA CARAT Home FR_V&amp;M trajectoires V1 (06-08-11)_Spain ARPU + AUPU" xfId="29486" xr:uid="{00000000-0005-0000-0000-0000E22D0000}"/>
    <cellStyle name="n_CA CARAT Home FR_V&amp;M trajectoires V1 (06-08-11)_Spain ARPU + AUPU_Group" xfId="29487" xr:uid="{00000000-0005-0000-0000-0000E32D0000}"/>
    <cellStyle name="n_CA CARAT Home FR_V&amp;M trajectoires V1 (06-08-11)_Spain ARPU + AUPU_ROW ARPU" xfId="29488" xr:uid="{00000000-0005-0000-0000-0000E42D0000}"/>
    <cellStyle name="n_CA CARAT Home FR_V&amp;M trajectoires V1 (06-08-11)_Spain ARPU + AUPU_ROW ARPU_Group" xfId="29489" xr:uid="{00000000-0005-0000-0000-0000E52D0000}"/>
    <cellStyle name="n_CA CARAT Home FR_V&amp;M trajectoires V1 (06-08-11)_Spain KPIs" xfId="6635" xr:uid="{00000000-0005-0000-0000-0000E62D0000}"/>
    <cellStyle name="n_CA CARAT Home FR_V&amp;M trajectoires V1 (06-08-11)_Spain KPIs 2" xfId="16001" xr:uid="{00000000-0005-0000-0000-0000E72D0000}"/>
    <cellStyle name="n_CA CARAT Home FR_V&amp;M trajectoires V1 (06-08-11)_Spain KPIs_1" xfId="51449" xr:uid="{00000000-0005-0000-0000-0000E82D0000}"/>
    <cellStyle name="n_CA CARAT Home FR_V&amp;M trajectoires V1 (06-08-11)_Telecoms - Operational KPIs" xfId="49752" xr:uid="{00000000-0005-0000-0000-0000E92D0000}"/>
    <cellStyle name="n_CA forfaits 0607 (06-08-14)" xfId="1955" xr:uid="{00000000-0005-0000-0000-0000EA2D0000}"/>
    <cellStyle name="n_CA forfaits 0607 (06-08-14)_A&amp;ME KPIs" xfId="53227" xr:uid="{00000000-0005-0000-0000-0000EB2D0000}"/>
    <cellStyle name="n_CA forfaits 0607 (06-08-14)_France financials" xfId="23602" xr:uid="{00000000-0005-0000-0000-0000EC2D0000}"/>
    <cellStyle name="n_CA forfaits 0607 (06-08-14)_France KPIs" xfId="4814" xr:uid="{00000000-0005-0000-0000-0000ED2D0000}"/>
    <cellStyle name="n_CA forfaits 0607 (06-08-14)_France KPIs 2" xfId="14230" xr:uid="{00000000-0005-0000-0000-0000EE2D0000}"/>
    <cellStyle name="n_CA forfaits 0607 (06-08-14)_France KPIs_1" xfId="12055" xr:uid="{00000000-0005-0000-0000-0000EF2D0000}"/>
    <cellStyle name="n_CA forfaits 0607 (06-08-14)_Group" xfId="29491" xr:uid="{00000000-0005-0000-0000-0000F02D0000}"/>
    <cellStyle name="n_CA forfaits 0607 (06-08-14)_Group - financial KPIs" xfId="21858" xr:uid="{00000000-0005-0000-0000-0000F12D0000}"/>
    <cellStyle name="n_CA forfaits 0607 (06-08-14)_Group - operational KPIs" xfId="10301" xr:uid="{00000000-0005-0000-0000-0000F22D0000}"/>
    <cellStyle name="n_CA forfaits 0607 (06-08-14)_Group - operational KPIs 2" xfId="18000" xr:uid="{00000000-0005-0000-0000-0000F32D0000}"/>
    <cellStyle name="n_CA forfaits 0607 (06-08-14)_Group - operational KPIs_1" xfId="20117" xr:uid="{00000000-0005-0000-0000-0000F42D0000}"/>
    <cellStyle name="n_CA forfaits 0607 (06-08-14)_Orange - Market France KPIs" xfId="55654" xr:uid="{00000000-0005-0000-0000-0000F52D0000}"/>
    <cellStyle name="n_CA forfaits 0607 (06-08-14)_Poland KPIs" xfId="29490" xr:uid="{00000000-0005-0000-0000-0000F62D0000}"/>
    <cellStyle name="n_CA forfaits 0607 (06-08-14)_ROW" xfId="29492" xr:uid="{00000000-0005-0000-0000-0000F72D0000}"/>
    <cellStyle name="n_CA forfaits 0607 (06-08-14)_ROW_1" xfId="29493" xr:uid="{00000000-0005-0000-0000-0000F82D0000}"/>
    <cellStyle name="n_CA forfaits 0607 (06-08-14)_ROW_1_Group" xfId="29494" xr:uid="{00000000-0005-0000-0000-0000F92D0000}"/>
    <cellStyle name="n_CA forfaits 0607 (06-08-14)_ROW_1_ROW ARPU" xfId="29495" xr:uid="{00000000-0005-0000-0000-0000FA2D0000}"/>
    <cellStyle name="n_CA forfaits 0607 (06-08-14)_ROW_1_ROW ARPU_Group" xfId="29496" xr:uid="{00000000-0005-0000-0000-0000FB2D0000}"/>
    <cellStyle name="n_CA forfaits 0607 (06-08-14)_ROW_Group" xfId="29497" xr:uid="{00000000-0005-0000-0000-0000FC2D0000}"/>
    <cellStyle name="n_CA forfaits 0607 (06-08-14)_ROW_ROW ARPU" xfId="29498" xr:uid="{00000000-0005-0000-0000-0000FD2D0000}"/>
    <cellStyle name="n_CA forfaits 0607 (06-08-14)_ROW_ROW ARPU_Group" xfId="29499" xr:uid="{00000000-0005-0000-0000-0000FE2D0000}"/>
    <cellStyle name="n_CA forfaits 0607 (06-08-14)_Spain ARPU + AUPU" xfId="29500" xr:uid="{00000000-0005-0000-0000-0000FF2D0000}"/>
    <cellStyle name="n_CA forfaits 0607 (06-08-14)_Spain ARPU + AUPU_Group" xfId="29501" xr:uid="{00000000-0005-0000-0000-0000002E0000}"/>
    <cellStyle name="n_CA forfaits 0607 (06-08-14)_Spain ARPU + AUPU_ROW ARPU" xfId="29502" xr:uid="{00000000-0005-0000-0000-0000012E0000}"/>
    <cellStyle name="n_CA forfaits 0607 (06-08-14)_Spain ARPU + AUPU_ROW ARPU_Group" xfId="29503" xr:uid="{00000000-0005-0000-0000-0000022E0000}"/>
    <cellStyle name="n_CA forfaits 0607 (06-08-14)_Spain KPIs" xfId="6636" xr:uid="{00000000-0005-0000-0000-0000032E0000}"/>
    <cellStyle name="n_CA forfaits 0607 (06-08-14)_Spain KPIs 2" xfId="16002" xr:uid="{00000000-0005-0000-0000-0000042E0000}"/>
    <cellStyle name="n_CA forfaits 0607 (06-08-14)_Spain KPIs_1" xfId="51450" xr:uid="{00000000-0005-0000-0000-0000052E0000}"/>
    <cellStyle name="n_CA forfaits 0607 (06-08-14)_Telecoms - Operational KPIs" xfId="49753" xr:uid="{00000000-0005-0000-0000-0000062E0000}"/>
    <cellStyle name="n_CA par ENTITE JUIN 06 val2" xfId="1956" xr:uid="{00000000-0005-0000-0000-0000072E0000}"/>
    <cellStyle name="n_CA par ENTITE JUIN 06 val2_A&amp;ME KPIs" xfId="53228" xr:uid="{00000000-0005-0000-0000-0000082E0000}"/>
    <cellStyle name="n_CA par ENTITE JUIN 06 val2_France financials" xfId="23603" xr:uid="{00000000-0005-0000-0000-0000092E0000}"/>
    <cellStyle name="n_CA par ENTITE JUIN 06 val2_France KPIs" xfId="4815" xr:uid="{00000000-0005-0000-0000-00000A2E0000}"/>
    <cellStyle name="n_CA par ENTITE JUIN 06 val2_France KPIs 2" xfId="14231" xr:uid="{00000000-0005-0000-0000-00000B2E0000}"/>
    <cellStyle name="n_CA par ENTITE JUIN 06 val2_France KPIs_1" xfId="12056" xr:uid="{00000000-0005-0000-0000-00000C2E0000}"/>
    <cellStyle name="n_CA par ENTITE JUIN 06 val2_Group" xfId="29505" xr:uid="{00000000-0005-0000-0000-00000D2E0000}"/>
    <cellStyle name="n_CA par ENTITE JUIN 06 val2_Group - financial KPIs" xfId="21859" xr:uid="{00000000-0005-0000-0000-00000E2E0000}"/>
    <cellStyle name="n_CA par ENTITE JUIN 06 val2_Group - operational KPIs" xfId="10302" xr:uid="{00000000-0005-0000-0000-00000F2E0000}"/>
    <cellStyle name="n_CA par ENTITE JUIN 06 val2_Group - operational KPIs 2" xfId="18001" xr:uid="{00000000-0005-0000-0000-0000102E0000}"/>
    <cellStyle name="n_CA par ENTITE JUIN 06 val2_Group - operational KPIs_1" xfId="20118" xr:uid="{00000000-0005-0000-0000-0000112E0000}"/>
    <cellStyle name="n_CA par ENTITE JUIN 06 val2_Orange - Market France KPIs" xfId="55655" xr:uid="{00000000-0005-0000-0000-0000122E0000}"/>
    <cellStyle name="n_CA par ENTITE JUIN 06 val2_Poland KPIs" xfId="29504" xr:uid="{00000000-0005-0000-0000-0000132E0000}"/>
    <cellStyle name="n_CA par ENTITE JUIN 06 val2_ROW" xfId="29506" xr:uid="{00000000-0005-0000-0000-0000142E0000}"/>
    <cellStyle name="n_CA par ENTITE JUIN 06 val2_ROW_1" xfId="29507" xr:uid="{00000000-0005-0000-0000-0000152E0000}"/>
    <cellStyle name="n_CA par ENTITE JUIN 06 val2_ROW_1_Group" xfId="29508" xr:uid="{00000000-0005-0000-0000-0000162E0000}"/>
    <cellStyle name="n_CA par ENTITE JUIN 06 val2_ROW_1_ROW ARPU" xfId="29509" xr:uid="{00000000-0005-0000-0000-0000172E0000}"/>
    <cellStyle name="n_CA par ENTITE JUIN 06 val2_ROW_1_ROW ARPU_Group" xfId="29510" xr:uid="{00000000-0005-0000-0000-0000182E0000}"/>
    <cellStyle name="n_CA par ENTITE JUIN 06 val2_ROW_Group" xfId="29511" xr:uid="{00000000-0005-0000-0000-0000192E0000}"/>
    <cellStyle name="n_CA par ENTITE JUIN 06 val2_ROW_ROW ARPU" xfId="29512" xr:uid="{00000000-0005-0000-0000-00001A2E0000}"/>
    <cellStyle name="n_CA par ENTITE JUIN 06 val2_ROW_ROW ARPU_Group" xfId="29513" xr:uid="{00000000-0005-0000-0000-00001B2E0000}"/>
    <cellStyle name="n_CA par ENTITE JUIN 06 val2_Spain ARPU + AUPU" xfId="29514" xr:uid="{00000000-0005-0000-0000-00001C2E0000}"/>
    <cellStyle name="n_CA par ENTITE JUIN 06 val2_Spain ARPU + AUPU_Group" xfId="29515" xr:uid="{00000000-0005-0000-0000-00001D2E0000}"/>
    <cellStyle name="n_CA par ENTITE JUIN 06 val2_Spain ARPU + AUPU_ROW ARPU" xfId="29516" xr:uid="{00000000-0005-0000-0000-00001E2E0000}"/>
    <cellStyle name="n_CA par ENTITE JUIN 06 val2_Spain ARPU + AUPU_ROW ARPU_Group" xfId="29517" xr:uid="{00000000-0005-0000-0000-00001F2E0000}"/>
    <cellStyle name="n_CA par ENTITE JUIN 06 val2_Spain KPIs" xfId="6637" xr:uid="{00000000-0005-0000-0000-0000202E0000}"/>
    <cellStyle name="n_CA par ENTITE JUIN 06 val2_Spain KPIs 2" xfId="16003" xr:uid="{00000000-0005-0000-0000-0000212E0000}"/>
    <cellStyle name="n_CA par ENTITE JUIN 06 val2_Spain KPIs_1" xfId="51451" xr:uid="{00000000-0005-0000-0000-0000222E0000}"/>
    <cellStyle name="n_CA par ENTITE JUIN 06 val2_Telecoms - Operational KPIs" xfId="49754" xr:uid="{00000000-0005-0000-0000-0000232E0000}"/>
    <cellStyle name="n_CA par produit Home France - juin 2006val" xfId="1957" xr:uid="{00000000-0005-0000-0000-0000242E0000}"/>
    <cellStyle name="n_CA par produit Home France - juin 2006val_A&amp;ME KPIs" xfId="53229" xr:uid="{00000000-0005-0000-0000-0000252E0000}"/>
    <cellStyle name="n_CA par produit Home France - juin 2006val_France financials" xfId="23604" xr:uid="{00000000-0005-0000-0000-0000262E0000}"/>
    <cellStyle name="n_CA par produit Home France - juin 2006val_France KPIs" xfId="4816" xr:uid="{00000000-0005-0000-0000-0000272E0000}"/>
    <cellStyle name="n_CA par produit Home France - juin 2006val_France KPIs 2" xfId="14232" xr:uid="{00000000-0005-0000-0000-0000282E0000}"/>
    <cellStyle name="n_CA par produit Home France - juin 2006val_France KPIs_1" xfId="12057" xr:uid="{00000000-0005-0000-0000-0000292E0000}"/>
    <cellStyle name="n_CA par produit Home France - juin 2006val_Group" xfId="29519" xr:uid="{00000000-0005-0000-0000-00002A2E0000}"/>
    <cellStyle name="n_CA par produit Home France - juin 2006val_Group - financial KPIs" xfId="21860" xr:uid="{00000000-0005-0000-0000-00002B2E0000}"/>
    <cellStyle name="n_CA par produit Home France - juin 2006val_Group - operational KPIs" xfId="10303" xr:uid="{00000000-0005-0000-0000-00002C2E0000}"/>
    <cellStyle name="n_CA par produit Home France - juin 2006val_Group - operational KPIs 2" xfId="18002" xr:uid="{00000000-0005-0000-0000-00002D2E0000}"/>
    <cellStyle name="n_CA par produit Home France - juin 2006val_Group - operational KPIs_1" xfId="20119" xr:uid="{00000000-0005-0000-0000-00002E2E0000}"/>
    <cellStyle name="n_CA par produit Home France - juin 2006val_Orange - Market France KPIs" xfId="55656" xr:uid="{00000000-0005-0000-0000-00002F2E0000}"/>
    <cellStyle name="n_CA par produit Home France - juin 2006val_Poland KPIs" xfId="29518" xr:uid="{00000000-0005-0000-0000-0000302E0000}"/>
    <cellStyle name="n_CA par produit Home France - juin 2006val_ROW" xfId="29520" xr:uid="{00000000-0005-0000-0000-0000312E0000}"/>
    <cellStyle name="n_CA par produit Home France - juin 2006val_ROW_1" xfId="29521" xr:uid="{00000000-0005-0000-0000-0000322E0000}"/>
    <cellStyle name="n_CA par produit Home France - juin 2006val_ROW_1_Group" xfId="29522" xr:uid="{00000000-0005-0000-0000-0000332E0000}"/>
    <cellStyle name="n_CA par produit Home France - juin 2006val_ROW_1_ROW ARPU" xfId="29523" xr:uid="{00000000-0005-0000-0000-0000342E0000}"/>
    <cellStyle name="n_CA par produit Home France - juin 2006val_ROW_1_ROW ARPU_Group" xfId="29524" xr:uid="{00000000-0005-0000-0000-0000352E0000}"/>
    <cellStyle name="n_CA par produit Home France - juin 2006val_ROW_Group" xfId="29525" xr:uid="{00000000-0005-0000-0000-0000362E0000}"/>
    <cellStyle name="n_CA par produit Home France - juin 2006val_ROW_ROW ARPU" xfId="29526" xr:uid="{00000000-0005-0000-0000-0000372E0000}"/>
    <cellStyle name="n_CA par produit Home France - juin 2006val_ROW_ROW ARPU_Group" xfId="29527" xr:uid="{00000000-0005-0000-0000-0000382E0000}"/>
    <cellStyle name="n_CA par produit Home France - juin 2006val_Spain ARPU + AUPU" xfId="29528" xr:uid="{00000000-0005-0000-0000-0000392E0000}"/>
    <cellStyle name="n_CA par produit Home France - juin 2006val_Spain ARPU + AUPU_Group" xfId="29529" xr:uid="{00000000-0005-0000-0000-00003A2E0000}"/>
    <cellStyle name="n_CA par produit Home France - juin 2006val_Spain ARPU + AUPU_ROW ARPU" xfId="29530" xr:uid="{00000000-0005-0000-0000-00003B2E0000}"/>
    <cellStyle name="n_CA par produit Home France - juin 2006val_Spain ARPU + AUPU_ROW ARPU_Group" xfId="29531" xr:uid="{00000000-0005-0000-0000-00003C2E0000}"/>
    <cellStyle name="n_CA par produit Home France - juin 2006val_Spain KPIs" xfId="6638" xr:uid="{00000000-0005-0000-0000-00003D2E0000}"/>
    <cellStyle name="n_CA par produit Home France - juin 2006val_Spain KPIs 2" xfId="16004" xr:uid="{00000000-0005-0000-0000-00003E2E0000}"/>
    <cellStyle name="n_CA par produit Home France - juin 2006val_Spain KPIs_1" xfId="51452" xr:uid="{00000000-0005-0000-0000-00003F2E0000}"/>
    <cellStyle name="n_CA par produit Home France - juin 2006val_Telecoms - Operational KPIs" xfId="49755" xr:uid="{00000000-0005-0000-0000-0000402E0000}"/>
    <cellStyle name="n_Classeur1" xfId="1958" xr:uid="{00000000-0005-0000-0000-0000412E0000}"/>
    <cellStyle name="n_Classeur1_01 Synthèse DM pour modèle" xfId="1959" xr:uid="{00000000-0005-0000-0000-0000422E0000}"/>
    <cellStyle name="n_Classeur1_01 Synthèse DM pour modèle_A&amp;ME KPIs" xfId="53231" xr:uid="{00000000-0005-0000-0000-0000432E0000}"/>
    <cellStyle name="n_Classeur1_01 Synthèse DM pour modèle_France financials" xfId="23606" xr:uid="{00000000-0005-0000-0000-0000442E0000}"/>
    <cellStyle name="n_Classeur1_01 Synthèse DM pour modèle_France KPIs" xfId="4818" xr:uid="{00000000-0005-0000-0000-0000452E0000}"/>
    <cellStyle name="n_Classeur1_01 Synthèse DM pour modèle_France KPIs 2" xfId="14234" xr:uid="{00000000-0005-0000-0000-0000462E0000}"/>
    <cellStyle name="n_Classeur1_01 Synthèse DM pour modèle_France KPIs_1" xfId="12059" xr:uid="{00000000-0005-0000-0000-0000472E0000}"/>
    <cellStyle name="n_Classeur1_01 Synthèse DM pour modèle_Group" xfId="29534" xr:uid="{00000000-0005-0000-0000-0000482E0000}"/>
    <cellStyle name="n_Classeur1_01 Synthèse DM pour modèle_Group - financial KPIs" xfId="21862" xr:uid="{00000000-0005-0000-0000-0000492E0000}"/>
    <cellStyle name="n_Classeur1_01 Synthèse DM pour modèle_Group - operational KPIs" xfId="10305" xr:uid="{00000000-0005-0000-0000-00004A2E0000}"/>
    <cellStyle name="n_Classeur1_01 Synthèse DM pour modèle_Group - operational KPIs 2" xfId="18004" xr:uid="{00000000-0005-0000-0000-00004B2E0000}"/>
    <cellStyle name="n_Classeur1_01 Synthèse DM pour modèle_Group - operational KPIs_1" xfId="20121" xr:uid="{00000000-0005-0000-0000-00004C2E0000}"/>
    <cellStyle name="n_Classeur1_01 Synthèse DM pour modèle_Orange - Market France KPIs" xfId="55658" xr:uid="{00000000-0005-0000-0000-00004D2E0000}"/>
    <cellStyle name="n_Classeur1_01 Synthèse DM pour modèle_Poland KPIs" xfId="29533" xr:uid="{00000000-0005-0000-0000-00004E2E0000}"/>
    <cellStyle name="n_Classeur1_01 Synthèse DM pour modèle_ROW" xfId="29535" xr:uid="{00000000-0005-0000-0000-00004F2E0000}"/>
    <cellStyle name="n_Classeur1_01 Synthèse DM pour modèle_ROW_1" xfId="29536" xr:uid="{00000000-0005-0000-0000-0000502E0000}"/>
    <cellStyle name="n_Classeur1_01 Synthèse DM pour modèle_ROW_1_Group" xfId="29537" xr:uid="{00000000-0005-0000-0000-0000512E0000}"/>
    <cellStyle name="n_Classeur1_01 Synthèse DM pour modèle_ROW_1_ROW ARPU" xfId="29538" xr:uid="{00000000-0005-0000-0000-0000522E0000}"/>
    <cellStyle name="n_Classeur1_01 Synthèse DM pour modèle_ROW_1_ROW ARPU_Group" xfId="29539" xr:uid="{00000000-0005-0000-0000-0000532E0000}"/>
    <cellStyle name="n_Classeur1_01 Synthèse DM pour modèle_ROW_Group" xfId="29540" xr:uid="{00000000-0005-0000-0000-0000542E0000}"/>
    <cellStyle name="n_Classeur1_01 Synthèse DM pour modèle_ROW_ROW ARPU" xfId="29541" xr:uid="{00000000-0005-0000-0000-0000552E0000}"/>
    <cellStyle name="n_Classeur1_01 Synthèse DM pour modèle_ROW_ROW ARPU_Group" xfId="29542" xr:uid="{00000000-0005-0000-0000-0000562E0000}"/>
    <cellStyle name="n_Classeur1_01 Synthèse DM pour modèle_Spain ARPU + AUPU" xfId="29543" xr:uid="{00000000-0005-0000-0000-0000572E0000}"/>
    <cellStyle name="n_Classeur1_01 Synthèse DM pour modèle_Spain ARPU + AUPU_Group" xfId="29544" xr:uid="{00000000-0005-0000-0000-0000582E0000}"/>
    <cellStyle name="n_Classeur1_01 Synthèse DM pour modèle_Spain ARPU + AUPU_ROW ARPU" xfId="29545" xr:uid="{00000000-0005-0000-0000-0000592E0000}"/>
    <cellStyle name="n_Classeur1_01 Synthèse DM pour modèle_Spain ARPU + AUPU_ROW ARPU_Group" xfId="29546" xr:uid="{00000000-0005-0000-0000-00005A2E0000}"/>
    <cellStyle name="n_Classeur1_01 Synthèse DM pour modèle_Spain KPIs" xfId="6640" xr:uid="{00000000-0005-0000-0000-00005B2E0000}"/>
    <cellStyle name="n_Classeur1_01 Synthèse DM pour modèle_Spain KPIs 2" xfId="16006" xr:uid="{00000000-0005-0000-0000-00005C2E0000}"/>
    <cellStyle name="n_Classeur1_01 Synthèse DM pour modèle_Spain KPIs_1" xfId="51454" xr:uid="{00000000-0005-0000-0000-00005D2E0000}"/>
    <cellStyle name="n_Classeur1_01 Synthèse DM pour modèle_Telecoms - Operational KPIs" xfId="49757" xr:uid="{00000000-0005-0000-0000-00005E2E0000}"/>
    <cellStyle name="n_Classeur1_0703 Préflashde L23 Analyse CA trafic 07-03 (07-04-03)" xfId="1960" xr:uid="{00000000-0005-0000-0000-00005F2E0000}"/>
    <cellStyle name="n_Classeur1_0703 Préflashde L23 Analyse CA trafic 07-03 (07-04-03)_A&amp;ME KPIs" xfId="53232" xr:uid="{00000000-0005-0000-0000-0000602E0000}"/>
    <cellStyle name="n_Classeur1_0703 Préflashde L23 Analyse CA trafic 07-03 (07-04-03)_Enterprise" xfId="9598" xr:uid="{00000000-0005-0000-0000-0000612E0000}"/>
    <cellStyle name="n_Classeur1_0703 Préflashde L23 Analyse CA trafic 07-03 (07-04-03)_France financials" xfId="23607" xr:uid="{00000000-0005-0000-0000-0000622E0000}"/>
    <cellStyle name="n_Classeur1_0703 Préflashde L23 Analyse CA trafic 07-03 (07-04-03)_France financials_1" xfId="25188" xr:uid="{00000000-0005-0000-0000-0000632E0000}"/>
    <cellStyle name="n_Classeur1_0703 Préflashde L23 Analyse CA trafic 07-03 (07-04-03)_France KPIs" xfId="4819" xr:uid="{00000000-0005-0000-0000-0000642E0000}"/>
    <cellStyle name="n_Classeur1_0703 Préflashde L23 Analyse CA trafic 07-03 (07-04-03)_France KPIs 2" xfId="14235" xr:uid="{00000000-0005-0000-0000-0000652E0000}"/>
    <cellStyle name="n_Classeur1_0703 Préflashde L23 Analyse CA trafic 07-03 (07-04-03)_France KPIs_1" xfId="12060" xr:uid="{00000000-0005-0000-0000-0000662E0000}"/>
    <cellStyle name="n_Classeur1_0703 Préflashde L23 Analyse CA trafic 07-03 (07-04-03)_GetCA Groupe Seg 2012-Q4 Soc" xfId="55660" xr:uid="{00000000-0005-0000-0000-0000672E0000}"/>
    <cellStyle name="n_Classeur1_0703 Préflashde L23 Analyse CA trafic 07-03 (07-04-03)_Group" xfId="29548" xr:uid="{00000000-0005-0000-0000-0000682E0000}"/>
    <cellStyle name="n_Classeur1_0703 Préflashde L23 Analyse CA trafic 07-03 (07-04-03)_Group - financial KPIs" xfId="21863" xr:uid="{00000000-0005-0000-0000-0000692E0000}"/>
    <cellStyle name="n_Classeur1_0703 Préflashde L23 Analyse CA trafic 07-03 (07-04-03)_Group - operational KPIs" xfId="3067" xr:uid="{00000000-0005-0000-0000-00006A2E0000}"/>
    <cellStyle name="n_Classeur1_0703 Préflashde L23 Analyse CA trafic 07-03 (07-04-03)_Group - operational KPIs_1" xfId="10306" xr:uid="{00000000-0005-0000-0000-00006B2E0000}"/>
    <cellStyle name="n_Classeur1_0703 Préflashde L23 Analyse CA trafic 07-03 (07-04-03)_Group - operational KPIs_1 2" xfId="18005" xr:uid="{00000000-0005-0000-0000-00006C2E0000}"/>
    <cellStyle name="n_Classeur1_0703 Préflashde L23 Analyse CA trafic 07-03 (07-04-03)_Group - operational KPIs_2" xfId="20122" xr:uid="{00000000-0005-0000-0000-00006D2E0000}"/>
    <cellStyle name="n_Classeur1_0703 Préflashde L23 Analyse CA trafic 07-03 (07-04-03)_IC&amp;SS" xfId="19606" xr:uid="{00000000-0005-0000-0000-00006E2E0000}"/>
    <cellStyle name="n_Classeur1_0703 Préflashde L23 Analyse CA trafic 07-03 (07-04-03)_Orange - Market France KPIs" xfId="55659" xr:uid="{00000000-0005-0000-0000-00006F2E0000}"/>
    <cellStyle name="n_Classeur1_0703 Préflashde L23 Analyse CA trafic 07-03 (07-04-03)_Poland KPIs" xfId="8318" xr:uid="{00000000-0005-0000-0000-0000702E0000}"/>
    <cellStyle name="n_Classeur1_0703 Préflashde L23 Analyse CA trafic 07-03 (07-04-03)_Poland KPIs_1" xfId="29547" xr:uid="{00000000-0005-0000-0000-0000712E0000}"/>
    <cellStyle name="n_Classeur1_0703 Préflashde L23 Analyse CA trafic 07-03 (07-04-03)_ROW" xfId="29549" xr:uid="{00000000-0005-0000-0000-0000722E0000}"/>
    <cellStyle name="n_Classeur1_0703 Préflashde L23 Analyse CA trafic 07-03 (07-04-03)_RoW KPIs" xfId="9030" xr:uid="{00000000-0005-0000-0000-0000732E0000}"/>
    <cellStyle name="n_Classeur1_0703 Préflashde L23 Analyse CA trafic 07-03 (07-04-03)_ROW_1" xfId="29550" xr:uid="{00000000-0005-0000-0000-0000742E0000}"/>
    <cellStyle name="n_Classeur1_0703 Préflashde L23 Analyse CA trafic 07-03 (07-04-03)_ROW_1_Group" xfId="29551" xr:uid="{00000000-0005-0000-0000-0000752E0000}"/>
    <cellStyle name="n_Classeur1_0703 Préflashde L23 Analyse CA trafic 07-03 (07-04-03)_ROW_1_ROW ARPU" xfId="29552" xr:uid="{00000000-0005-0000-0000-0000762E0000}"/>
    <cellStyle name="n_Classeur1_0703 Préflashde L23 Analyse CA trafic 07-03 (07-04-03)_ROW_1_ROW ARPU_Group" xfId="29553" xr:uid="{00000000-0005-0000-0000-0000772E0000}"/>
    <cellStyle name="n_Classeur1_0703 Préflashde L23 Analyse CA trafic 07-03 (07-04-03)_ROW_Group" xfId="29554" xr:uid="{00000000-0005-0000-0000-0000782E0000}"/>
    <cellStyle name="n_Classeur1_0703 Préflashde L23 Analyse CA trafic 07-03 (07-04-03)_ROW_ROW ARPU" xfId="29555" xr:uid="{00000000-0005-0000-0000-0000792E0000}"/>
    <cellStyle name="n_Classeur1_0703 Préflashde L23 Analyse CA trafic 07-03 (07-04-03)_ROW_ROW ARPU_Group" xfId="29556" xr:uid="{00000000-0005-0000-0000-00007A2E0000}"/>
    <cellStyle name="n_Classeur1_0703 Préflashde L23 Analyse CA trafic 07-03 (07-04-03)_Spain ARPU + AUPU" xfId="29557" xr:uid="{00000000-0005-0000-0000-00007B2E0000}"/>
    <cellStyle name="n_Classeur1_0703 Préflashde L23 Analyse CA trafic 07-03 (07-04-03)_Spain ARPU + AUPU_Group" xfId="29558" xr:uid="{00000000-0005-0000-0000-00007C2E0000}"/>
    <cellStyle name="n_Classeur1_0703 Préflashde L23 Analyse CA trafic 07-03 (07-04-03)_Spain ARPU + AUPU_ROW ARPU" xfId="29559" xr:uid="{00000000-0005-0000-0000-00007D2E0000}"/>
    <cellStyle name="n_Classeur1_0703 Préflashde L23 Analyse CA trafic 07-03 (07-04-03)_Spain ARPU + AUPU_ROW ARPU_Group" xfId="29560" xr:uid="{00000000-0005-0000-0000-00007E2E0000}"/>
    <cellStyle name="n_Classeur1_0703 Préflashde L23 Analyse CA trafic 07-03 (07-04-03)_Spain KPIs" xfId="6641" xr:uid="{00000000-0005-0000-0000-00007F2E0000}"/>
    <cellStyle name="n_Classeur1_0703 Préflashde L23 Analyse CA trafic 07-03 (07-04-03)_Spain KPIs 2" xfId="16007" xr:uid="{00000000-0005-0000-0000-0000802E0000}"/>
    <cellStyle name="n_Classeur1_0703 Préflashde L23 Analyse CA trafic 07-03 (07-04-03)_Spain KPIs_1" xfId="51455" xr:uid="{00000000-0005-0000-0000-0000812E0000}"/>
    <cellStyle name="n_Classeur1_0703 Préflashde L23 Analyse CA trafic 07-03 (07-04-03)_Telecoms - Operational KPIs" xfId="49758" xr:uid="{00000000-0005-0000-0000-0000822E0000}"/>
    <cellStyle name="n_Classeur1_A&amp;ME KPIs" xfId="53230" xr:uid="{00000000-0005-0000-0000-0000832E0000}"/>
    <cellStyle name="n_Classeur1_Base Forfaits 06-07" xfId="1961" xr:uid="{00000000-0005-0000-0000-0000842E0000}"/>
    <cellStyle name="n_Classeur1_Base Forfaits 06-07_A&amp;ME KPIs" xfId="53233" xr:uid="{00000000-0005-0000-0000-0000852E0000}"/>
    <cellStyle name="n_Classeur1_Base Forfaits 06-07_Enterprise" xfId="9599" xr:uid="{00000000-0005-0000-0000-0000862E0000}"/>
    <cellStyle name="n_Classeur1_Base Forfaits 06-07_France financials" xfId="23608" xr:uid="{00000000-0005-0000-0000-0000872E0000}"/>
    <cellStyle name="n_Classeur1_Base Forfaits 06-07_France financials_1" xfId="25189" xr:uid="{00000000-0005-0000-0000-0000882E0000}"/>
    <cellStyle name="n_Classeur1_Base Forfaits 06-07_France KPIs" xfId="4820" xr:uid="{00000000-0005-0000-0000-0000892E0000}"/>
    <cellStyle name="n_Classeur1_Base Forfaits 06-07_France KPIs 2" xfId="14236" xr:uid="{00000000-0005-0000-0000-00008A2E0000}"/>
    <cellStyle name="n_Classeur1_Base Forfaits 06-07_France KPIs_1" xfId="12061" xr:uid="{00000000-0005-0000-0000-00008B2E0000}"/>
    <cellStyle name="n_Classeur1_Base Forfaits 06-07_GetCA Groupe Seg 2012-Q4 Soc" xfId="55662" xr:uid="{00000000-0005-0000-0000-00008C2E0000}"/>
    <cellStyle name="n_Classeur1_Base Forfaits 06-07_Group" xfId="29562" xr:uid="{00000000-0005-0000-0000-00008D2E0000}"/>
    <cellStyle name="n_Classeur1_Base Forfaits 06-07_Group - financial KPIs" xfId="21864" xr:uid="{00000000-0005-0000-0000-00008E2E0000}"/>
    <cellStyle name="n_Classeur1_Base Forfaits 06-07_Group - operational KPIs" xfId="3068" xr:uid="{00000000-0005-0000-0000-00008F2E0000}"/>
    <cellStyle name="n_Classeur1_Base Forfaits 06-07_Group - operational KPIs_1" xfId="10307" xr:uid="{00000000-0005-0000-0000-0000902E0000}"/>
    <cellStyle name="n_Classeur1_Base Forfaits 06-07_Group - operational KPIs_1 2" xfId="18006" xr:uid="{00000000-0005-0000-0000-0000912E0000}"/>
    <cellStyle name="n_Classeur1_Base Forfaits 06-07_Group - operational KPIs_2" xfId="20123" xr:uid="{00000000-0005-0000-0000-0000922E0000}"/>
    <cellStyle name="n_Classeur1_Base Forfaits 06-07_IC&amp;SS" xfId="19806" xr:uid="{00000000-0005-0000-0000-0000932E0000}"/>
    <cellStyle name="n_Classeur1_Base Forfaits 06-07_Orange - Market France KPIs" xfId="55661" xr:uid="{00000000-0005-0000-0000-0000942E0000}"/>
    <cellStyle name="n_Classeur1_Base Forfaits 06-07_Poland KPIs" xfId="8319" xr:uid="{00000000-0005-0000-0000-0000952E0000}"/>
    <cellStyle name="n_Classeur1_Base Forfaits 06-07_Poland KPIs_1" xfId="29561" xr:uid="{00000000-0005-0000-0000-0000962E0000}"/>
    <cellStyle name="n_Classeur1_Base Forfaits 06-07_ROW" xfId="29563" xr:uid="{00000000-0005-0000-0000-0000972E0000}"/>
    <cellStyle name="n_Classeur1_Base Forfaits 06-07_RoW KPIs" xfId="9031" xr:uid="{00000000-0005-0000-0000-0000982E0000}"/>
    <cellStyle name="n_Classeur1_Base Forfaits 06-07_ROW_1" xfId="29564" xr:uid="{00000000-0005-0000-0000-0000992E0000}"/>
    <cellStyle name="n_Classeur1_Base Forfaits 06-07_ROW_1_Group" xfId="29565" xr:uid="{00000000-0005-0000-0000-00009A2E0000}"/>
    <cellStyle name="n_Classeur1_Base Forfaits 06-07_ROW_1_ROW ARPU" xfId="29566" xr:uid="{00000000-0005-0000-0000-00009B2E0000}"/>
    <cellStyle name="n_Classeur1_Base Forfaits 06-07_ROW_1_ROW ARPU_Group" xfId="29567" xr:uid="{00000000-0005-0000-0000-00009C2E0000}"/>
    <cellStyle name="n_Classeur1_Base Forfaits 06-07_ROW_Group" xfId="29568" xr:uid="{00000000-0005-0000-0000-00009D2E0000}"/>
    <cellStyle name="n_Classeur1_Base Forfaits 06-07_ROW_ROW ARPU" xfId="29569" xr:uid="{00000000-0005-0000-0000-00009E2E0000}"/>
    <cellStyle name="n_Classeur1_Base Forfaits 06-07_ROW_ROW ARPU_Group" xfId="29570" xr:uid="{00000000-0005-0000-0000-00009F2E0000}"/>
    <cellStyle name="n_Classeur1_Base Forfaits 06-07_Spain ARPU + AUPU" xfId="29571" xr:uid="{00000000-0005-0000-0000-0000A02E0000}"/>
    <cellStyle name="n_Classeur1_Base Forfaits 06-07_Spain ARPU + AUPU_Group" xfId="29572" xr:uid="{00000000-0005-0000-0000-0000A12E0000}"/>
    <cellStyle name="n_Classeur1_Base Forfaits 06-07_Spain ARPU + AUPU_ROW ARPU" xfId="29573" xr:uid="{00000000-0005-0000-0000-0000A22E0000}"/>
    <cellStyle name="n_Classeur1_Base Forfaits 06-07_Spain ARPU + AUPU_ROW ARPU_Group" xfId="29574" xr:uid="{00000000-0005-0000-0000-0000A32E0000}"/>
    <cellStyle name="n_Classeur1_Base Forfaits 06-07_Spain KPIs" xfId="6642" xr:uid="{00000000-0005-0000-0000-0000A42E0000}"/>
    <cellStyle name="n_Classeur1_Base Forfaits 06-07_Spain KPIs 2" xfId="16008" xr:uid="{00000000-0005-0000-0000-0000A52E0000}"/>
    <cellStyle name="n_Classeur1_Base Forfaits 06-07_Spain KPIs_1" xfId="51456" xr:uid="{00000000-0005-0000-0000-0000A62E0000}"/>
    <cellStyle name="n_Classeur1_Base Forfaits 06-07_Telecoms - Operational KPIs" xfId="49759" xr:uid="{00000000-0005-0000-0000-0000A72E0000}"/>
    <cellStyle name="n_Classeur1_CA BAC SCR-VM 06-07 (31-07-06)" xfId="1962" xr:uid="{00000000-0005-0000-0000-0000A82E0000}"/>
    <cellStyle name="n_Classeur1_CA BAC SCR-VM 06-07 (31-07-06)_A&amp;ME KPIs" xfId="53234" xr:uid="{00000000-0005-0000-0000-0000A92E0000}"/>
    <cellStyle name="n_Classeur1_CA BAC SCR-VM 06-07 (31-07-06)_Enterprise" xfId="9600" xr:uid="{00000000-0005-0000-0000-0000AA2E0000}"/>
    <cellStyle name="n_Classeur1_CA BAC SCR-VM 06-07 (31-07-06)_France financials" xfId="23609" xr:uid="{00000000-0005-0000-0000-0000AB2E0000}"/>
    <cellStyle name="n_Classeur1_CA BAC SCR-VM 06-07 (31-07-06)_France financials_1" xfId="25190" xr:uid="{00000000-0005-0000-0000-0000AC2E0000}"/>
    <cellStyle name="n_Classeur1_CA BAC SCR-VM 06-07 (31-07-06)_France KPIs" xfId="4821" xr:uid="{00000000-0005-0000-0000-0000AD2E0000}"/>
    <cellStyle name="n_Classeur1_CA BAC SCR-VM 06-07 (31-07-06)_France KPIs 2" xfId="14237" xr:uid="{00000000-0005-0000-0000-0000AE2E0000}"/>
    <cellStyle name="n_Classeur1_CA BAC SCR-VM 06-07 (31-07-06)_France KPIs_1" xfId="12062" xr:uid="{00000000-0005-0000-0000-0000AF2E0000}"/>
    <cellStyle name="n_Classeur1_CA BAC SCR-VM 06-07 (31-07-06)_GetCA Groupe Seg 2012-Q4 Soc" xfId="55664" xr:uid="{00000000-0005-0000-0000-0000B02E0000}"/>
    <cellStyle name="n_Classeur1_CA BAC SCR-VM 06-07 (31-07-06)_Group" xfId="29576" xr:uid="{00000000-0005-0000-0000-0000B12E0000}"/>
    <cellStyle name="n_Classeur1_CA BAC SCR-VM 06-07 (31-07-06)_Group - financial KPIs" xfId="21865" xr:uid="{00000000-0005-0000-0000-0000B22E0000}"/>
    <cellStyle name="n_Classeur1_CA BAC SCR-VM 06-07 (31-07-06)_Group - operational KPIs" xfId="3069" xr:uid="{00000000-0005-0000-0000-0000B32E0000}"/>
    <cellStyle name="n_Classeur1_CA BAC SCR-VM 06-07 (31-07-06)_Group - operational KPIs_1" xfId="10308" xr:uid="{00000000-0005-0000-0000-0000B42E0000}"/>
    <cellStyle name="n_Classeur1_CA BAC SCR-VM 06-07 (31-07-06)_Group - operational KPIs_1 2" xfId="18007" xr:uid="{00000000-0005-0000-0000-0000B52E0000}"/>
    <cellStyle name="n_Classeur1_CA BAC SCR-VM 06-07 (31-07-06)_Group - operational KPIs_2" xfId="20124" xr:uid="{00000000-0005-0000-0000-0000B62E0000}"/>
    <cellStyle name="n_Classeur1_CA BAC SCR-VM 06-07 (31-07-06)_IC&amp;SS" xfId="17579" xr:uid="{00000000-0005-0000-0000-0000B72E0000}"/>
    <cellStyle name="n_Classeur1_CA BAC SCR-VM 06-07 (31-07-06)_Orange - Market France KPIs" xfId="55663" xr:uid="{00000000-0005-0000-0000-0000B82E0000}"/>
    <cellStyle name="n_Classeur1_CA BAC SCR-VM 06-07 (31-07-06)_Poland KPIs" xfId="8320" xr:uid="{00000000-0005-0000-0000-0000B92E0000}"/>
    <cellStyle name="n_Classeur1_CA BAC SCR-VM 06-07 (31-07-06)_Poland KPIs_1" xfId="29575" xr:uid="{00000000-0005-0000-0000-0000BA2E0000}"/>
    <cellStyle name="n_Classeur1_CA BAC SCR-VM 06-07 (31-07-06)_ROW" xfId="29577" xr:uid="{00000000-0005-0000-0000-0000BB2E0000}"/>
    <cellStyle name="n_Classeur1_CA BAC SCR-VM 06-07 (31-07-06)_RoW KPIs" xfId="9032" xr:uid="{00000000-0005-0000-0000-0000BC2E0000}"/>
    <cellStyle name="n_Classeur1_CA BAC SCR-VM 06-07 (31-07-06)_ROW_1" xfId="29578" xr:uid="{00000000-0005-0000-0000-0000BD2E0000}"/>
    <cellStyle name="n_Classeur1_CA BAC SCR-VM 06-07 (31-07-06)_ROW_1_Group" xfId="29579" xr:uid="{00000000-0005-0000-0000-0000BE2E0000}"/>
    <cellStyle name="n_Classeur1_CA BAC SCR-VM 06-07 (31-07-06)_ROW_1_ROW ARPU" xfId="29580" xr:uid="{00000000-0005-0000-0000-0000BF2E0000}"/>
    <cellStyle name="n_Classeur1_CA BAC SCR-VM 06-07 (31-07-06)_ROW_1_ROW ARPU_Group" xfId="29581" xr:uid="{00000000-0005-0000-0000-0000C02E0000}"/>
    <cellStyle name="n_Classeur1_CA BAC SCR-VM 06-07 (31-07-06)_ROW_Group" xfId="29582" xr:uid="{00000000-0005-0000-0000-0000C12E0000}"/>
    <cellStyle name="n_Classeur1_CA BAC SCR-VM 06-07 (31-07-06)_ROW_ROW ARPU" xfId="29583" xr:uid="{00000000-0005-0000-0000-0000C22E0000}"/>
    <cellStyle name="n_Classeur1_CA BAC SCR-VM 06-07 (31-07-06)_ROW_ROW ARPU_Group" xfId="29584" xr:uid="{00000000-0005-0000-0000-0000C32E0000}"/>
    <cellStyle name="n_Classeur1_CA BAC SCR-VM 06-07 (31-07-06)_Spain ARPU + AUPU" xfId="29585" xr:uid="{00000000-0005-0000-0000-0000C42E0000}"/>
    <cellStyle name="n_Classeur1_CA BAC SCR-VM 06-07 (31-07-06)_Spain ARPU + AUPU_Group" xfId="29586" xr:uid="{00000000-0005-0000-0000-0000C52E0000}"/>
    <cellStyle name="n_Classeur1_CA BAC SCR-VM 06-07 (31-07-06)_Spain ARPU + AUPU_ROW ARPU" xfId="29587" xr:uid="{00000000-0005-0000-0000-0000C62E0000}"/>
    <cellStyle name="n_Classeur1_CA BAC SCR-VM 06-07 (31-07-06)_Spain ARPU + AUPU_ROW ARPU_Group" xfId="29588" xr:uid="{00000000-0005-0000-0000-0000C72E0000}"/>
    <cellStyle name="n_Classeur1_CA BAC SCR-VM 06-07 (31-07-06)_Spain KPIs" xfId="6643" xr:uid="{00000000-0005-0000-0000-0000C82E0000}"/>
    <cellStyle name="n_Classeur1_CA BAC SCR-VM 06-07 (31-07-06)_Spain KPIs 2" xfId="16009" xr:uid="{00000000-0005-0000-0000-0000C92E0000}"/>
    <cellStyle name="n_Classeur1_CA BAC SCR-VM 06-07 (31-07-06)_Spain KPIs_1" xfId="51457" xr:uid="{00000000-0005-0000-0000-0000CA2E0000}"/>
    <cellStyle name="n_Classeur1_CA BAC SCR-VM 06-07 (31-07-06)_Telecoms - Operational KPIs" xfId="49760" xr:uid="{00000000-0005-0000-0000-0000CB2E0000}"/>
    <cellStyle name="n_Classeur1_CA forfaits 0607 (06-08-14)" xfId="1963" xr:uid="{00000000-0005-0000-0000-0000CC2E0000}"/>
    <cellStyle name="n_Classeur1_CA forfaits 0607 (06-08-14)_A&amp;ME KPIs" xfId="53235" xr:uid="{00000000-0005-0000-0000-0000CD2E0000}"/>
    <cellStyle name="n_Classeur1_CA forfaits 0607 (06-08-14)_France financials" xfId="23610" xr:uid="{00000000-0005-0000-0000-0000CE2E0000}"/>
    <cellStyle name="n_Classeur1_CA forfaits 0607 (06-08-14)_France KPIs" xfId="4822" xr:uid="{00000000-0005-0000-0000-0000CF2E0000}"/>
    <cellStyle name="n_Classeur1_CA forfaits 0607 (06-08-14)_France KPIs 2" xfId="14238" xr:uid="{00000000-0005-0000-0000-0000D02E0000}"/>
    <cellStyle name="n_Classeur1_CA forfaits 0607 (06-08-14)_France KPIs_1" xfId="12063" xr:uid="{00000000-0005-0000-0000-0000D12E0000}"/>
    <cellStyle name="n_Classeur1_CA forfaits 0607 (06-08-14)_Group" xfId="29590" xr:uid="{00000000-0005-0000-0000-0000D22E0000}"/>
    <cellStyle name="n_Classeur1_CA forfaits 0607 (06-08-14)_Group - financial KPIs" xfId="21866" xr:uid="{00000000-0005-0000-0000-0000D32E0000}"/>
    <cellStyle name="n_Classeur1_CA forfaits 0607 (06-08-14)_Group - operational KPIs" xfId="10309" xr:uid="{00000000-0005-0000-0000-0000D42E0000}"/>
    <cellStyle name="n_Classeur1_CA forfaits 0607 (06-08-14)_Group - operational KPIs 2" xfId="18008" xr:uid="{00000000-0005-0000-0000-0000D52E0000}"/>
    <cellStyle name="n_Classeur1_CA forfaits 0607 (06-08-14)_Group - operational KPIs_1" xfId="20125" xr:uid="{00000000-0005-0000-0000-0000D62E0000}"/>
    <cellStyle name="n_Classeur1_CA forfaits 0607 (06-08-14)_Orange - Market France KPIs" xfId="55665" xr:uid="{00000000-0005-0000-0000-0000D72E0000}"/>
    <cellStyle name="n_Classeur1_CA forfaits 0607 (06-08-14)_Poland KPIs" xfId="29589" xr:uid="{00000000-0005-0000-0000-0000D82E0000}"/>
    <cellStyle name="n_Classeur1_CA forfaits 0607 (06-08-14)_ROW" xfId="29591" xr:uid="{00000000-0005-0000-0000-0000D92E0000}"/>
    <cellStyle name="n_Classeur1_CA forfaits 0607 (06-08-14)_ROW_1" xfId="29592" xr:uid="{00000000-0005-0000-0000-0000DA2E0000}"/>
    <cellStyle name="n_Classeur1_CA forfaits 0607 (06-08-14)_ROW_1_Group" xfId="29593" xr:uid="{00000000-0005-0000-0000-0000DB2E0000}"/>
    <cellStyle name="n_Classeur1_CA forfaits 0607 (06-08-14)_ROW_1_ROW ARPU" xfId="29594" xr:uid="{00000000-0005-0000-0000-0000DC2E0000}"/>
    <cellStyle name="n_Classeur1_CA forfaits 0607 (06-08-14)_ROW_1_ROW ARPU_Group" xfId="29595" xr:uid="{00000000-0005-0000-0000-0000DD2E0000}"/>
    <cellStyle name="n_Classeur1_CA forfaits 0607 (06-08-14)_ROW_Group" xfId="29596" xr:uid="{00000000-0005-0000-0000-0000DE2E0000}"/>
    <cellStyle name="n_Classeur1_CA forfaits 0607 (06-08-14)_ROW_ROW ARPU" xfId="29597" xr:uid="{00000000-0005-0000-0000-0000DF2E0000}"/>
    <cellStyle name="n_Classeur1_CA forfaits 0607 (06-08-14)_ROW_ROW ARPU_Group" xfId="29598" xr:uid="{00000000-0005-0000-0000-0000E02E0000}"/>
    <cellStyle name="n_Classeur1_CA forfaits 0607 (06-08-14)_Spain ARPU + AUPU" xfId="29599" xr:uid="{00000000-0005-0000-0000-0000E12E0000}"/>
    <cellStyle name="n_Classeur1_CA forfaits 0607 (06-08-14)_Spain ARPU + AUPU_Group" xfId="29600" xr:uid="{00000000-0005-0000-0000-0000E22E0000}"/>
    <cellStyle name="n_Classeur1_CA forfaits 0607 (06-08-14)_Spain ARPU + AUPU_ROW ARPU" xfId="29601" xr:uid="{00000000-0005-0000-0000-0000E32E0000}"/>
    <cellStyle name="n_Classeur1_CA forfaits 0607 (06-08-14)_Spain ARPU + AUPU_ROW ARPU_Group" xfId="29602" xr:uid="{00000000-0005-0000-0000-0000E42E0000}"/>
    <cellStyle name="n_Classeur1_CA forfaits 0607 (06-08-14)_Spain KPIs" xfId="6644" xr:uid="{00000000-0005-0000-0000-0000E52E0000}"/>
    <cellStyle name="n_Classeur1_CA forfaits 0607 (06-08-14)_Spain KPIs 2" xfId="16010" xr:uid="{00000000-0005-0000-0000-0000E62E0000}"/>
    <cellStyle name="n_Classeur1_CA forfaits 0607 (06-08-14)_Spain KPIs_1" xfId="51458" xr:uid="{00000000-0005-0000-0000-0000E72E0000}"/>
    <cellStyle name="n_Classeur1_CA forfaits 0607 (06-08-14)_Telecoms - Operational KPIs" xfId="49761" xr:uid="{00000000-0005-0000-0000-0000E82E0000}"/>
    <cellStyle name="n_Classeur1_Classeur2" xfId="1964" xr:uid="{00000000-0005-0000-0000-0000E92E0000}"/>
    <cellStyle name="n_Classeur1_Classeur2_A&amp;ME KPIs" xfId="53236" xr:uid="{00000000-0005-0000-0000-0000EA2E0000}"/>
    <cellStyle name="n_Classeur1_Classeur2_France financials" xfId="23611" xr:uid="{00000000-0005-0000-0000-0000EB2E0000}"/>
    <cellStyle name="n_Classeur1_Classeur2_France KPIs" xfId="4823" xr:uid="{00000000-0005-0000-0000-0000EC2E0000}"/>
    <cellStyle name="n_Classeur1_Classeur2_France KPIs 2" xfId="14239" xr:uid="{00000000-0005-0000-0000-0000ED2E0000}"/>
    <cellStyle name="n_Classeur1_Classeur2_France KPIs_1" xfId="12064" xr:uid="{00000000-0005-0000-0000-0000EE2E0000}"/>
    <cellStyle name="n_Classeur1_Classeur2_Group" xfId="29604" xr:uid="{00000000-0005-0000-0000-0000EF2E0000}"/>
    <cellStyle name="n_Classeur1_Classeur2_Group - financial KPIs" xfId="21867" xr:uid="{00000000-0005-0000-0000-0000F02E0000}"/>
    <cellStyle name="n_Classeur1_Classeur2_Group - operational KPIs" xfId="10310" xr:uid="{00000000-0005-0000-0000-0000F12E0000}"/>
    <cellStyle name="n_Classeur1_Classeur2_Group - operational KPIs 2" xfId="18009" xr:uid="{00000000-0005-0000-0000-0000F22E0000}"/>
    <cellStyle name="n_Classeur1_Classeur2_Group - operational KPIs_1" xfId="20126" xr:uid="{00000000-0005-0000-0000-0000F32E0000}"/>
    <cellStyle name="n_Classeur1_Classeur2_Orange - Market France KPIs" xfId="55666" xr:uid="{00000000-0005-0000-0000-0000F42E0000}"/>
    <cellStyle name="n_Classeur1_Classeur2_Poland KPIs" xfId="29603" xr:uid="{00000000-0005-0000-0000-0000F52E0000}"/>
    <cellStyle name="n_Classeur1_Classeur2_ROW" xfId="29605" xr:uid="{00000000-0005-0000-0000-0000F62E0000}"/>
    <cellStyle name="n_Classeur1_Classeur2_ROW_1" xfId="29606" xr:uid="{00000000-0005-0000-0000-0000F72E0000}"/>
    <cellStyle name="n_Classeur1_Classeur2_ROW_1_Group" xfId="29607" xr:uid="{00000000-0005-0000-0000-0000F82E0000}"/>
    <cellStyle name="n_Classeur1_Classeur2_ROW_1_ROW ARPU" xfId="29608" xr:uid="{00000000-0005-0000-0000-0000F92E0000}"/>
    <cellStyle name="n_Classeur1_Classeur2_ROW_1_ROW ARPU_Group" xfId="29609" xr:uid="{00000000-0005-0000-0000-0000FA2E0000}"/>
    <cellStyle name="n_Classeur1_Classeur2_ROW_Group" xfId="29610" xr:uid="{00000000-0005-0000-0000-0000FB2E0000}"/>
    <cellStyle name="n_Classeur1_Classeur2_ROW_ROW ARPU" xfId="29611" xr:uid="{00000000-0005-0000-0000-0000FC2E0000}"/>
    <cellStyle name="n_Classeur1_Classeur2_ROW_ROW ARPU_Group" xfId="29612" xr:uid="{00000000-0005-0000-0000-0000FD2E0000}"/>
    <cellStyle name="n_Classeur1_Classeur2_Spain ARPU + AUPU" xfId="29613" xr:uid="{00000000-0005-0000-0000-0000FE2E0000}"/>
    <cellStyle name="n_Classeur1_Classeur2_Spain ARPU + AUPU_Group" xfId="29614" xr:uid="{00000000-0005-0000-0000-0000FF2E0000}"/>
    <cellStyle name="n_Classeur1_Classeur2_Spain ARPU + AUPU_ROW ARPU" xfId="29615" xr:uid="{00000000-0005-0000-0000-0000002F0000}"/>
    <cellStyle name="n_Classeur1_Classeur2_Spain ARPU + AUPU_ROW ARPU_Group" xfId="29616" xr:uid="{00000000-0005-0000-0000-0000012F0000}"/>
    <cellStyle name="n_Classeur1_Classeur2_Spain KPIs" xfId="6645" xr:uid="{00000000-0005-0000-0000-0000022F0000}"/>
    <cellStyle name="n_Classeur1_Classeur2_Spain KPIs 2" xfId="16011" xr:uid="{00000000-0005-0000-0000-0000032F0000}"/>
    <cellStyle name="n_Classeur1_Classeur2_Spain KPIs_1" xfId="51459" xr:uid="{00000000-0005-0000-0000-0000042F0000}"/>
    <cellStyle name="n_Classeur1_Classeur2_Telecoms - Operational KPIs" xfId="49762" xr:uid="{00000000-0005-0000-0000-0000052F0000}"/>
    <cellStyle name="n_Classeur1_Classeur5" xfId="1965" xr:uid="{00000000-0005-0000-0000-0000062F0000}"/>
    <cellStyle name="n_Classeur1_Classeur5_A&amp;ME KPIs" xfId="53237" xr:uid="{00000000-0005-0000-0000-0000072F0000}"/>
    <cellStyle name="n_Classeur1_Classeur5_Enterprise" xfId="9601" xr:uid="{00000000-0005-0000-0000-0000082F0000}"/>
    <cellStyle name="n_Classeur1_Classeur5_France financials" xfId="23612" xr:uid="{00000000-0005-0000-0000-0000092F0000}"/>
    <cellStyle name="n_Classeur1_Classeur5_France financials_1" xfId="25191" xr:uid="{00000000-0005-0000-0000-00000A2F0000}"/>
    <cellStyle name="n_Classeur1_Classeur5_France KPIs" xfId="4824" xr:uid="{00000000-0005-0000-0000-00000B2F0000}"/>
    <cellStyle name="n_Classeur1_Classeur5_France KPIs 2" xfId="14240" xr:uid="{00000000-0005-0000-0000-00000C2F0000}"/>
    <cellStyle name="n_Classeur1_Classeur5_France KPIs_1" xfId="12065" xr:uid="{00000000-0005-0000-0000-00000D2F0000}"/>
    <cellStyle name="n_Classeur1_Classeur5_GetCA Groupe Seg 2012-Q4 Soc" xfId="55668" xr:uid="{00000000-0005-0000-0000-00000E2F0000}"/>
    <cellStyle name="n_Classeur1_Classeur5_Group" xfId="29618" xr:uid="{00000000-0005-0000-0000-00000F2F0000}"/>
    <cellStyle name="n_Classeur1_Classeur5_Group - financial KPIs" xfId="21868" xr:uid="{00000000-0005-0000-0000-0000102F0000}"/>
    <cellStyle name="n_Classeur1_Classeur5_Group - operational KPIs" xfId="3070" xr:uid="{00000000-0005-0000-0000-0000112F0000}"/>
    <cellStyle name="n_Classeur1_Classeur5_Group - operational KPIs_1" xfId="10311" xr:uid="{00000000-0005-0000-0000-0000122F0000}"/>
    <cellStyle name="n_Classeur1_Classeur5_Group - operational KPIs_1 2" xfId="18010" xr:uid="{00000000-0005-0000-0000-0000132F0000}"/>
    <cellStyle name="n_Classeur1_Classeur5_Group - operational KPIs_2" xfId="20127" xr:uid="{00000000-0005-0000-0000-0000142F0000}"/>
    <cellStyle name="n_Classeur1_Classeur5_IC&amp;SS" xfId="17655" xr:uid="{00000000-0005-0000-0000-0000152F0000}"/>
    <cellStyle name="n_Classeur1_Classeur5_Orange - Market France KPIs" xfId="55667" xr:uid="{00000000-0005-0000-0000-0000162F0000}"/>
    <cellStyle name="n_Classeur1_Classeur5_Poland KPIs" xfId="8321" xr:uid="{00000000-0005-0000-0000-0000172F0000}"/>
    <cellStyle name="n_Classeur1_Classeur5_Poland KPIs_1" xfId="29617" xr:uid="{00000000-0005-0000-0000-0000182F0000}"/>
    <cellStyle name="n_Classeur1_Classeur5_ROW" xfId="29619" xr:uid="{00000000-0005-0000-0000-0000192F0000}"/>
    <cellStyle name="n_Classeur1_Classeur5_RoW KPIs" xfId="9033" xr:uid="{00000000-0005-0000-0000-00001A2F0000}"/>
    <cellStyle name="n_Classeur1_Classeur5_ROW_1" xfId="29620" xr:uid="{00000000-0005-0000-0000-00001B2F0000}"/>
    <cellStyle name="n_Classeur1_Classeur5_ROW_1_Group" xfId="29621" xr:uid="{00000000-0005-0000-0000-00001C2F0000}"/>
    <cellStyle name="n_Classeur1_Classeur5_ROW_1_ROW ARPU" xfId="29622" xr:uid="{00000000-0005-0000-0000-00001D2F0000}"/>
    <cellStyle name="n_Classeur1_Classeur5_ROW_1_ROW ARPU_Group" xfId="29623" xr:uid="{00000000-0005-0000-0000-00001E2F0000}"/>
    <cellStyle name="n_Classeur1_Classeur5_ROW_Group" xfId="29624" xr:uid="{00000000-0005-0000-0000-00001F2F0000}"/>
    <cellStyle name="n_Classeur1_Classeur5_ROW_ROW ARPU" xfId="29625" xr:uid="{00000000-0005-0000-0000-0000202F0000}"/>
    <cellStyle name="n_Classeur1_Classeur5_ROW_ROW ARPU_Group" xfId="29626" xr:uid="{00000000-0005-0000-0000-0000212F0000}"/>
    <cellStyle name="n_Classeur1_Classeur5_Spain ARPU + AUPU" xfId="29627" xr:uid="{00000000-0005-0000-0000-0000222F0000}"/>
    <cellStyle name="n_Classeur1_Classeur5_Spain ARPU + AUPU_Group" xfId="29628" xr:uid="{00000000-0005-0000-0000-0000232F0000}"/>
    <cellStyle name="n_Classeur1_Classeur5_Spain ARPU + AUPU_ROW ARPU" xfId="29629" xr:uid="{00000000-0005-0000-0000-0000242F0000}"/>
    <cellStyle name="n_Classeur1_Classeur5_Spain ARPU + AUPU_ROW ARPU_Group" xfId="29630" xr:uid="{00000000-0005-0000-0000-0000252F0000}"/>
    <cellStyle name="n_Classeur1_Classeur5_Spain KPIs" xfId="6646" xr:uid="{00000000-0005-0000-0000-0000262F0000}"/>
    <cellStyle name="n_Classeur1_Classeur5_Spain KPIs 2" xfId="16012" xr:uid="{00000000-0005-0000-0000-0000272F0000}"/>
    <cellStyle name="n_Classeur1_Classeur5_Spain KPIs_1" xfId="51460" xr:uid="{00000000-0005-0000-0000-0000282F0000}"/>
    <cellStyle name="n_Classeur1_Classeur5_Telecoms - Operational KPIs" xfId="49763" xr:uid="{00000000-0005-0000-0000-0000292F0000}"/>
    <cellStyle name="n_Classeur1_DATA KPI Personal" xfId="29631" xr:uid="{00000000-0005-0000-0000-00002A2F0000}"/>
    <cellStyle name="n_Classeur1_DATA KPI Personal_Group" xfId="29632" xr:uid="{00000000-0005-0000-0000-00002B2F0000}"/>
    <cellStyle name="n_Classeur1_EE_CoA_BS - mapped V4" xfId="29633" xr:uid="{00000000-0005-0000-0000-00002C2F0000}"/>
    <cellStyle name="n_Classeur1_EE_CoA_BS - mapped V4_Group" xfId="29634" xr:uid="{00000000-0005-0000-0000-00002D2F0000}"/>
    <cellStyle name="n_Classeur1_Enterprise" xfId="9597" xr:uid="{00000000-0005-0000-0000-00002E2F0000}"/>
    <cellStyle name="n_Classeur1_France financials" xfId="23605" xr:uid="{00000000-0005-0000-0000-00002F2F0000}"/>
    <cellStyle name="n_Classeur1_France financials_1" xfId="25187" xr:uid="{00000000-0005-0000-0000-0000302F0000}"/>
    <cellStyle name="n_Classeur1_France KPIs" xfId="4817" xr:uid="{00000000-0005-0000-0000-0000312F0000}"/>
    <cellStyle name="n_Classeur1_France KPIs 2" xfId="14233" xr:uid="{00000000-0005-0000-0000-0000322F0000}"/>
    <cellStyle name="n_Classeur1_France KPIs_1" xfId="12058" xr:uid="{00000000-0005-0000-0000-0000332F0000}"/>
    <cellStyle name="n_Classeur1_GetCA Groupe Seg 2012-Q4 Soc" xfId="55669" xr:uid="{00000000-0005-0000-0000-0000342F0000}"/>
    <cellStyle name="n_Classeur1_Group" xfId="29635" xr:uid="{00000000-0005-0000-0000-0000352F0000}"/>
    <cellStyle name="n_Classeur1_Group - financial KPIs" xfId="21861" xr:uid="{00000000-0005-0000-0000-0000362F0000}"/>
    <cellStyle name="n_Classeur1_Group - operational KPIs" xfId="3066" xr:uid="{00000000-0005-0000-0000-0000372F0000}"/>
    <cellStyle name="n_Classeur1_Group - operational KPIs_1" xfId="10304" xr:uid="{00000000-0005-0000-0000-0000382F0000}"/>
    <cellStyle name="n_Classeur1_Group - operational KPIs_1 2" xfId="18003" xr:uid="{00000000-0005-0000-0000-0000392F0000}"/>
    <cellStyle name="n_Classeur1_Group - operational KPIs_2" xfId="20120" xr:uid="{00000000-0005-0000-0000-00003A2F0000}"/>
    <cellStyle name="n_Classeur1_IC&amp;SS" xfId="17525" xr:uid="{00000000-0005-0000-0000-00003B2F0000}"/>
    <cellStyle name="n_Classeur1_Orange - Market France KPIs" xfId="55657" xr:uid="{00000000-0005-0000-0000-00003C2F0000}"/>
    <cellStyle name="n_Classeur1_PFA_Mn MTV_060413" xfId="1966" xr:uid="{00000000-0005-0000-0000-00003D2F0000}"/>
    <cellStyle name="n_Classeur1_PFA_Mn MTV_060413_A&amp;ME KPIs" xfId="53238" xr:uid="{00000000-0005-0000-0000-00003E2F0000}"/>
    <cellStyle name="n_Classeur1_PFA_Mn MTV_060413_France financials" xfId="23613" xr:uid="{00000000-0005-0000-0000-00003F2F0000}"/>
    <cellStyle name="n_Classeur1_PFA_Mn MTV_060413_France KPIs" xfId="4825" xr:uid="{00000000-0005-0000-0000-0000402F0000}"/>
    <cellStyle name="n_Classeur1_PFA_Mn MTV_060413_France KPIs 2" xfId="14241" xr:uid="{00000000-0005-0000-0000-0000412F0000}"/>
    <cellStyle name="n_Classeur1_PFA_Mn MTV_060413_France KPIs_1" xfId="12066" xr:uid="{00000000-0005-0000-0000-0000422F0000}"/>
    <cellStyle name="n_Classeur1_PFA_Mn MTV_060413_Group" xfId="29637" xr:uid="{00000000-0005-0000-0000-0000432F0000}"/>
    <cellStyle name="n_Classeur1_PFA_Mn MTV_060413_Group - financial KPIs" xfId="21869" xr:uid="{00000000-0005-0000-0000-0000442F0000}"/>
    <cellStyle name="n_Classeur1_PFA_Mn MTV_060413_Group - operational KPIs" xfId="10312" xr:uid="{00000000-0005-0000-0000-0000452F0000}"/>
    <cellStyle name="n_Classeur1_PFA_Mn MTV_060413_Group - operational KPIs 2" xfId="18011" xr:uid="{00000000-0005-0000-0000-0000462F0000}"/>
    <cellStyle name="n_Classeur1_PFA_Mn MTV_060413_Group - operational KPIs_1" xfId="20128" xr:uid="{00000000-0005-0000-0000-0000472F0000}"/>
    <cellStyle name="n_Classeur1_PFA_Mn MTV_060413_Orange - Market France KPIs" xfId="55670" xr:uid="{00000000-0005-0000-0000-0000482F0000}"/>
    <cellStyle name="n_Classeur1_PFA_Mn MTV_060413_Poland KPIs" xfId="29636" xr:uid="{00000000-0005-0000-0000-0000492F0000}"/>
    <cellStyle name="n_Classeur1_PFA_Mn MTV_060413_ROW" xfId="29638" xr:uid="{00000000-0005-0000-0000-00004A2F0000}"/>
    <cellStyle name="n_Classeur1_PFA_Mn MTV_060413_ROW_1" xfId="29639" xr:uid="{00000000-0005-0000-0000-00004B2F0000}"/>
    <cellStyle name="n_Classeur1_PFA_Mn MTV_060413_ROW_1_Group" xfId="29640" xr:uid="{00000000-0005-0000-0000-00004C2F0000}"/>
    <cellStyle name="n_Classeur1_PFA_Mn MTV_060413_ROW_1_ROW ARPU" xfId="29641" xr:uid="{00000000-0005-0000-0000-00004D2F0000}"/>
    <cellStyle name="n_Classeur1_PFA_Mn MTV_060413_ROW_1_ROW ARPU_Group" xfId="29642" xr:uid="{00000000-0005-0000-0000-00004E2F0000}"/>
    <cellStyle name="n_Classeur1_PFA_Mn MTV_060413_ROW_Group" xfId="29643" xr:uid="{00000000-0005-0000-0000-00004F2F0000}"/>
    <cellStyle name="n_Classeur1_PFA_Mn MTV_060413_ROW_ROW ARPU" xfId="29644" xr:uid="{00000000-0005-0000-0000-0000502F0000}"/>
    <cellStyle name="n_Classeur1_PFA_Mn MTV_060413_ROW_ROW ARPU_Group" xfId="29645" xr:uid="{00000000-0005-0000-0000-0000512F0000}"/>
    <cellStyle name="n_Classeur1_PFA_Mn MTV_060413_Spain ARPU + AUPU" xfId="29646" xr:uid="{00000000-0005-0000-0000-0000522F0000}"/>
    <cellStyle name="n_Classeur1_PFA_Mn MTV_060413_Spain ARPU + AUPU_Group" xfId="29647" xr:uid="{00000000-0005-0000-0000-0000532F0000}"/>
    <cellStyle name="n_Classeur1_PFA_Mn MTV_060413_Spain ARPU + AUPU_ROW ARPU" xfId="29648" xr:uid="{00000000-0005-0000-0000-0000542F0000}"/>
    <cellStyle name="n_Classeur1_PFA_Mn MTV_060413_Spain ARPU + AUPU_ROW ARPU_Group" xfId="29649" xr:uid="{00000000-0005-0000-0000-0000552F0000}"/>
    <cellStyle name="n_Classeur1_PFA_Mn MTV_060413_Spain KPIs" xfId="6647" xr:uid="{00000000-0005-0000-0000-0000562F0000}"/>
    <cellStyle name="n_Classeur1_PFA_Mn MTV_060413_Spain KPIs 2" xfId="16013" xr:uid="{00000000-0005-0000-0000-0000572F0000}"/>
    <cellStyle name="n_Classeur1_PFA_Mn MTV_060413_Spain KPIs_1" xfId="51461" xr:uid="{00000000-0005-0000-0000-0000582F0000}"/>
    <cellStyle name="n_Classeur1_PFA_Mn MTV_060413_Telecoms - Operational KPIs" xfId="49764" xr:uid="{00000000-0005-0000-0000-0000592F0000}"/>
    <cellStyle name="n_Classeur1_PFA_Mn_0603_V0 0" xfId="1967" xr:uid="{00000000-0005-0000-0000-00005A2F0000}"/>
    <cellStyle name="n_Classeur1_PFA_Mn_0603_V0 0_A&amp;ME KPIs" xfId="53239" xr:uid="{00000000-0005-0000-0000-00005B2F0000}"/>
    <cellStyle name="n_Classeur1_PFA_Mn_0603_V0 0_France financials" xfId="23614" xr:uid="{00000000-0005-0000-0000-00005C2F0000}"/>
    <cellStyle name="n_Classeur1_PFA_Mn_0603_V0 0_France KPIs" xfId="4826" xr:uid="{00000000-0005-0000-0000-00005D2F0000}"/>
    <cellStyle name="n_Classeur1_PFA_Mn_0603_V0 0_France KPIs 2" xfId="14242" xr:uid="{00000000-0005-0000-0000-00005E2F0000}"/>
    <cellStyle name="n_Classeur1_PFA_Mn_0603_V0 0_France KPIs_1" xfId="12067" xr:uid="{00000000-0005-0000-0000-00005F2F0000}"/>
    <cellStyle name="n_Classeur1_PFA_Mn_0603_V0 0_Group" xfId="29651" xr:uid="{00000000-0005-0000-0000-0000602F0000}"/>
    <cellStyle name="n_Classeur1_PFA_Mn_0603_V0 0_Group - financial KPIs" xfId="21870" xr:uid="{00000000-0005-0000-0000-0000612F0000}"/>
    <cellStyle name="n_Classeur1_PFA_Mn_0603_V0 0_Group - operational KPIs" xfId="10313" xr:uid="{00000000-0005-0000-0000-0000622F0000}"/>
    <cellStyle name="n_Classeur1_PFA_Mn_0603_V0 0_Group - operational KPIs 2" xfId="18012" xr:uid="{00000000-0005-0000-0000-0000632F0000}"/>
    <cellStyle name="n_Classeur1_PFA_Mn_0603_V0 0_Group - operational KPIs_1" xfId="20129" xr:uid="{00000000-0005-0000-0000-0000642F0000}"/>
    <cellStyle name="n_Classeur1_PFA_Mn_0603_V0 0_Orange - Market France KPIs" xfId="55671" xr:uid="{00000000-0005-0000-0000-0000652F0000}"/>
    <cellStyle name="n_Classeur1_PFA_Mn_0603_V0 0_Poland KPIs" xfId="29650" xr:uid="{00000000-0005-0000-0000-0000662F0000}"/>
    <cellStyle name="n_Classeur1_PFA_Mn_0603_V0 0_ROW" xfId="29652" xr:uid="{00000000-0005-0000-0000-0000672F0000}"/>
    <cellStyle name="n_Classeur1_PFA_Mn_0603_V0 0_ROW_1" xfId="29653" xr:uid="{00000000-0005-0000-0000-0000682F0000}"/>
    <cellStyle name="n_Classeur1_PFA_Mn_0603_V0 0_ROW_1_Group" xfId="29654" xr:uid="{00000000-0005-0000-0000-0000692F0000}"/>
    <cellStyle name="n_Classeur1_PFA_Mn_0603_V0 0_ROW_1_ROW ARPU" xfId="29655" xr:uid="{00000000-0005-0000-0000-00006A2F0000}"/>
    <cellStyle name="n_Classeur1_PFA_Mn_0603_V0 0_ROW_1_ROW ARPU_Group" xfId="29656" xr:uid="{00000000-0005-0000-0000-00006B2F0000}"/>
    <cellStyle name="n_Classeur1_PFA_Mn_0603_V0 0_ROW_Group" xfId="29657" xr:uid="{00000000-0005-0000-0000-00006C2F0000}"/>
    <cellStyle name="n_Classeur1_PFA_Mn_0603_V0 0_ROW_ROW ARPU" xfId="29658" xr:uid="{00000000-0005-0000-0000-00006D2F0000}"/>
    <cellStyle name="n_Classeur1_PFA_Mn_0603_V0 0_ROW_ROW ARPU_Group" xfId="29659" xr:uid="{00000000-0005-0000-0000-00006E2F0000}"/>
    <cellStyle name="n_Classeur1_PFA_Mn_0603_V0 0_Spain ARPU + AUPU" xfId="29660" xr:uid="{00000000-0005-0000-0000-00006F2F0000}"/>
    <cellStyle name="n_Classeur1_PFA_Mn_0603_V0 0_Spain ARPU + AUPU_Group" xfId="29661" xr:uid="{00000000-0005-0000-0000-0000702F0000}"/>
    <cellStyle name="n_Classeur1_PFA_Mn_0603_V0 0_Spain ARPU + AUPU_ROW ARPU" xfId="29662" xr:uid="{00000000-0005-0000-0000-0000712F0000}"/>
    <cellStyle name="n_Classeur1_PFA_Mn_0603_V0 0_Spain ARPU + AUPU_ROW ARPU_Group" xfId="29663" xr:uid="{00000000-0005-0000-0000-0000722F0000}"/>
    <cellStyle name="n_Classeur1_PFA_Mn_0603_V0 0_Spain KPIs" xfId="6648" xr:uid="{00000000-0005-0000-0000-0000732F0000}"/>
    <cellStyle name="n_Classeur1_PFA_Mn_0603_V0 0_Spain KPIs 2" xfId="16014" xr:uid="{00000000-0005-0000-0000-0000742F0000}"/>
    <cellStyle name="n_Classeur1_PFA_Mn_0603_V0 0_Spain KPIs_1" xfId="51462" xr:uid="{00000000-0005-0000-0000-0000752F0000}"/>
    <cellStyle name="n_Classeur1_PFA_Mn_0603_V0 0_Telecoms - Operational KPIs" xfId="49765" xr:uid="{00000000-0005-0000-0000-0000762F0000}"/>
    <cellStyle name="n_Classeur1_PFA_Parcs_0600706" xfId="1968" xr:uid="{00000000-0005-0000-0000-0000772F0000}"/>
    <cellStyle name="n_Classeur1_PFA_Parcs_0600706_A&amp;ME KPIs" xfId="53240" xr:uid="{00000000-0005-0000-0000-0000782F0000}"/>
    <cellStyle name="n_Classeur1_PFA_Parcs_0600706_France financials" xfId="23615" xr:uid="{00000000-0005-0000-0000-0000792F0000}"/>
    <cellStyle name="n_Classeur1_PFA_Parcs_0600706_France KPIs" xfId="4827" xr:uid="{00000000-0005-0000-0000-00007A2F0000}"/>
    <cellStyle name="n_Classeur1_PFA_Parcs_0600706_France KPIs 2" xfId="14243" xr:uid="{00000000-0005-0000-0000-00007B2F0000}"/>
    <cellStyle name="n_Classeur1_PFA_Parcs_0600706_France KPIs_1" xfId="12068" xr:uid="{00000000-0005-0000-0000-00007C2F0000}"/>
    <cellStyle name="n_Classeur1_PFA_Parcs_0600706_Group" xfId="29665" xr:uid="{00000000-0005-0000-0000-00007D2F0000}"/>
    <cellStyle name="n_Classeur1_PFA_Parcs_0600706_Group - financial KPIs" xfId="21871" xr:uid="{00000000-0005-0000-0000-00007E2F0000}"/>
    <cellStyle name="n_Classeur1_PFA_Parcs_0600706_Group - operational KPIs" xfId="10314" xr:uid="{00000000-0005-0000-0000-00007F2F0000}"/>
    <cellStyle name="n_Classeur1_PFA_Parcs_0600706_Group - operational KPIs 2" xfId="18013" xr:uid="{00000000-0005-0000-0000-0000802F0000}"/>
    <cellStyle name="n_Classeur1_PFA_Parcs_0600706_Group - operational KPIs_1" xfId="20130" xr:uid="{00000000-0005-0000-0000-0000812F0000}"/>
    <cellStyle name="n_Classeur1_PFA_Parcs_0600706_Orange - Market France KPIs" xfId="55672" xr:uid="{00000000-0005-0000-0000-0000822F0000}"/>
    <cellStyle name="n_Classeur1_PFA_Parcs_0600706_Poland KPIs" xfId="29664" xr:uid="{00000000-0005-0000-0000-0000832F0000}"/>
    <cellStyle name="n_Classeur1_PFA_Parcs_0600706_ROW" xfId="29666" xr:uid="{00000000-0005-0000-0000-0000842F0000}"/>
    <cellStyle name="n_Classeur1_PFA_Parcs_0600706_ROW_1" xfId="29667" xr:uid="{00000000-0005-0000-0000-0000852F0000}"/>
    <cellStyle name="n_Classeur1_PFA_Parcs_0600706_ROW_1_Group" xfId="29668" xr:uid="{00000000-0005-0000-0000-0000862F0000}"/>
    <cellStyle name="n_Classeur1_PFA_Parcs_0600706_ROW_1_ROW ARPU" xfId="29669" xr:uid="{00000000-0005-0000-0000-0000872F0000}"/>
    <cellStyle name="n_Classeur1_PFA_Parcs_0600706_ROW_1_ROW ARPU_Group" xfId="29670" xr:uid="{00000000-0005-0000-0000-0000882F0000}"/>
    <cellStyle name="n_Classeur1_PFA_Parcs_0600706_ROW_Group" xfId="29671" xr:uid="{00000000-0005-0000-0000-0000892F0000}"/>
    <cellStyle name="n_Classeur1_PFA_Parcs_0600706_ROW_ROW ARPU" xfId="29672" xr:uid="{00000000-0005-0000-0000-00008A2F0000}"/>
    <cellStyle name="n_Classeur1_PFA_Parcs_0600706_ROW_ROW ARPU_Group" xfId="29673" xr:uid="{00000000-0005-0000-0000-00008B2F0000}"/>
    <cellStyle name="n_Classeur1_PFA_Parcs_0600706_Spain ARPU + AUPU" xfId="29674" xr:uid="{00000000-0005-0000-0000-00008C2F0000}"/>
    <cellStyle name="n_Classeur1_PFA_Parcs_0600706_Spain ARPU + AUPU_Group" xfId="29675" xr:uid="{00000000-0005-0000-0000-00008D2F0000}"/>
    <cellStyle name="n_Classeur1_PFA_Parcs_0600706_Spain ARPU + AUPU_ROW ARPU" xfId="29676" xr:uid="{00000000-0005-0000-0000-00008E2F0000}"/>
    <cellStyle name="n_Classeur1_PFA_Parcs_0600706_Spain ARPU + AUPU_ROW ARPU_Group" xfId="29677" xr:uid="{00000000-0005-0000-0000-00008F2F0000}"/>
    <cellStyle name="n_Classeur1_PFA_Parcs_0600706_Spain KPIs" xfId="6649" xr:uid="{00000000-0005-0000-0000-0000902F0000}"/>
    <cellStyle name="n_Classeur1_PFA_Parcs_0600706_Spain KPIs 2" xfId="16015" xr:uid="{00000000-0005-0000-0000-0000912F0000}"/>
    <cellStyle name="n_Classeur1_PFA_Parcs_0600706_Spain KPIs_1" xfId="51463" xr:uid="{00000000-0005-0000-0000-0000922F0000}"/>
    <cellStyle name="n_Classeur1_PFA_Parcs_0600706_Telecoms - Operational KPIs" xfId="49766" xr:uid="{00000000-0005-0000-0000-0000932F0000}"/>
    <cellStyle name="n_Classeur1_Poland KPIs" xfId="8317" xr:uid="{00000000-0005-0000-0000-0000942F0000}"/>
    <cellStyle name="n_Classeur1_Poland KPIs_1" xfId="29532" xr:uid="{00000000-0005-0000-0000-0000952F0000}"/>
    <cellStyle name="n_Classeur1_Reporting Valeur_Mobile_2010_10" xfId="29678" xr:uid="{00000000-0005-0000-0000-0000962F0000}"/>
    <cellStyle name="n_Classeur1_Reporting Valeur_Mobile_2010_10_Group" xfId="29679" xr:uid="{00000000-0005-0000-0000-0000972F0000}"/>
    <cellStyle name="n_Classeur1_Reporting Valeur_Mobile_2010_10_ROW" xfId="29680" xr:uid="{00000000-0005-0000-0000-0000982F0000}"/>
    <cellStyle name="n_Classeur1_Reporting Valeur_Mobile_2010_10_ROW ARPU" xfId="29681" xr:uid="{00000000-0005-0000-0000-0000992F0000}"/>
    <cellStyle name="n_Classeur1_Reporting Valeur_Mobile_2010_10_ROW ARPU_Group" xfId="29682" xr:uid="{00000000-0005-0000-0000-00009A2F0000}"/>
    <cellStyle name="n_Classeur1_Reporting Valeur_Mobile_2010_10_ROW_Group" xfId="29683" xr:uid="{00000000-0005-0000-0000-00009B2F0000}"/>
    <cellStyle name="n_Classeur1_ROW" xfId="29684" xr:uid="{00000000-0005-0000-0000-00009C2F0000}"/>
    <cellStyle name="n_Classeur1_RoW KPIs" xfId="9029" xr:uid="{00000000-0005-0000-0000-00009D2F0000}"/>
    <cellStyle name="n_Classeur1_ROW_1" xfId="29685" xr:uid="{00000000-0005-0000-0000-00009E2F0000}"/>
    <cellStyle name="n_Classeur1_ROW_1_Group" xfId="29686" xr:uid="{00000000-0005-0000-0000-00009F2F0000}"/>
    <cellStyle name="n_Classeur1_ROW_1_ROW ARPU" xfId="29687" xr:uid="{00000000-0005-0000-0000-0000A02F0000}"/>
    <cellStyle name="n_Classeur1_ROW_1_ROW ARPU_Group" xfId="29688" xr:uid="{00000000-0005-0000-0000-0000A12F0000}"/>
    <cellStyle name="n_Classeur1_ROW_Group" xfId="29689" xr:uid="{00000000-0005-0000-0000-0000A22F0000}"/>
    <cellStyle name="n_Classeur1_ROW_ROW ARPU" xfId="29690" xr:uid="{00000000-0005-0000-0000-0000A32F0000}"/>
    <cellStyle name="n_Classeur1_ROW_ROW ARPU_Group" xfId="29691" xr:uid="{00000000-0005-0000-0000-0000A42F0000}"/>
    <cellStyle name="n_Classeur1_Spain ARPU + AUPU" xfId="29692" xr:uid="{00000000-0005-0000-0000-0000A52F0000}"/>
    <cellStyle name="n_Classeur1_Spain ARPU + AUPU_Group" xfId="29693" xr:uid="{00000000-0005-0000-0000-0000A62F0000}"/>
    <cellStyle name="n_Classeur1_Spain ARPU + AUPU_ROW ARPU" xfId="29694" xr:uid="{00000000-0005-0000-0000-0000A72F0000}"/>
    <cellStyle name="n_Classeur1_Spain ARPU + AUPU_ROW ARPU_Group" xfId="29695" xr:uid="{00000000-0005-0000-0000-0000A82F0000}"/>
    <cellStyle name="n_Classeur1_Spain KPIs" xfId="6639" xr:uid="{00000000-0005-0000-0000-0000A92F0000}"/>
    <cellStyle name="n_Classeur1_Spain KPIs 2" xfId="16005" xr:uid="{00000000-0005-0000-0000-0000AA2F0000}"/>
    <cellStyle name="n_Classeur1_Spain KPIs_1" xfId="51453" xr:uid="{00000000-0005-0000-0000-0000AB2F0000}"/>
    <cellStyle name="n_Classeur1_Telecoms - Operational KPIs" xfId="49756" xr:uid="{00000000-0005-0000-0000-0000AC2F0000}"/>
    <cellStyle name="n_Classeur1_UAG_report_CA 06-09 (06-09-28)" xfId="1969" xr:uid="{00000000-0005-0000-0000-0000AD2F0000}"/>
    <cellStyle name="n_Classeur1_UAG_report_CA 06-09 (06-09-28)_A&amp;ME KPIs" xfId="53241" xr:uid="{00000000-0005-0000-0000-0000AE2F0000}"/>
    <cellStyle name="n_Classeur1_UAG_report_CA 06-09 (06-09-28)_Enterprise" xfId="9602" xr:uid="{00000000-0005-0000-0000-0000AF2F0000}"/>
    <cellStyle name="n_Classeur1_UAG_report_CA 06-09 (06-09-28)_France financials" xfId="23616" xr:uid="{00000000-0005-0000-0000-0000B02F0000}"/>
    <cellStyle name="n_Classeur1_UAG_report_CA 06-09 (06-09-28)_France financials_1" xfId="25192" xr:uid="{00000000-0005-0000-0000-0000B12F0000}"/>
    <cellStyle name="n_Classeur1_UAG_report_CA 06-09 (06-09-28)_France KPIs" xfId="4828" xr:uid="{00000000-0005-0000-0000-0000B22F0000}"/>
    <cellStyle name="n_Classeur1_UAG_report_CA 06-09 (06-09-28)_France KPIs 2" xfId="14244" xr:uid="{00000000-0005-0000-0000-0000B32F0000}"/>
    <cellStyle name="n_Classeur1_UAG_report_CA 06-09 (06-09-28)_France KPIs_1" xfId="12069" xr:uid="{00000000-0005-0000-0000-0000B42F0000}"/>
    <cellStyle name="n_Classeur1_UAG_report_CA 06-09 (06-09-28)_GetCA Groupe Seg 2012-Q4 Soc" xfId="55674" xr:uid="{00000000-0005-0000-0000-0000B52F0000}"/>
    <cellStyle name="n_Classeur1_UAG_report_CA 06-09 (06-09-28)_Group" xfId="29697" xr:uid="{00000000-0005-0000-0000-0000B62F0000}"/>
    <cellStyle name="n_Classeur1_UAG_report_CA 06-09 (06-09-28)_Group - financial KPIs" xfId="21872" xr:uid="{00000000-0005-0000-0000-0000B72F0000}"/>
    <cellStyle name="n_Classeur1_UAG_report_CA 06-09 (06-09-28)_Group - operational KPIs" xfId="3071" xr:uid="{00000000-0005-0000-0000-0000B82F0000}"/>
    <cellStyle name="n_Classeur1_UAG_report_CA 06-09 (06-09-28)_Group - operational KPIs_1" xfId="10315" xr:uid="{00000000-0005-0000-0000-0000B92F0000}"/>
    <cellStyle name="n_Classeur1_UAG_report_CA 06-09 (06-09-28)_Group - operational KPIs_1 2" xfId="18014" xr:uid="{00000000-0005-0000-0000-0000BA2F0000}"/>
    <cellStyle name="n_Classeur1_UAG_report_CA 06-09 (06-09-28)_Group - operational KPIs_2" xfId="20131" xr:uid="{00000000-0005-0000-0000-0000BB2F0000}"/>
    <cellStyle name="n_Classeur1_UAG_report_CA 06-09 (06-09-28)_IC&amp;SS" xfId="13758" xr:uid="{00000000-0005-0000-0000-0000BC2F0000}"/>
    <cellStyle name="n_Classeur1_UAG_report_CA 06-09 (06-09-28)_Orange - Market France KPIs" xfId="55673" xr:uid="{00000000-0005-0000-0000-0000BD2F0000}"/>
    <cellStyle name="n_Classeur1_UAG_report_CA 06-09 (06-09-28)_Poland KPIs" xfId="8322" xr:uid="{00000000-0005-0000-0000-0000BE2F0000}"/>
    <cellStyle name="n_Classeur1_UAG_report_CA 06-09 (06-09-28)_Poland KPIs_1" xfId="29696" xr:uid="{00000000-0005-0000-0000-0000BF2F0000}"/>
    <cellStyle name="n_Classeur1_UAG_report_CA 06-09 (06-09-28)_ROW" xfId="29698" xr:uid="{00000000-0005-0000-0000-0000C02F0000}"/>
    <cellStyle name="n_Classeur1_UAG_report_CA 06-09 (06-09-28)_RoW KPIs" xfId="9034" xr:uid="{00000000-0005-0000-0000-0000C12F0000}"/>
    <cellStyle name="n_Classeur1_UAG_report_CA 06-09 (06-09-28)_ROW_1" xfId="29699" xr:uid="{00000000-0005-0000-0000-0000C22F0000}"/>
    <cellStyle name="n_Classeur1_UAG_report_CA 06-09 (06-09-28)_ROW_1_Group" xfId="29700" xr:uid="{00000000-0005-0000-0000-0000C32F0000}"/>
    <cellStyle name="n_Classeur1_UAG_report_CA 06-09 (06-09-28)_ROW_1_ROW ARPU" xfId="29701" xr:uid="{00000000-0005-0000-0000-0000C42F0000}"/>
    <cellStyle name="n_Classeur1_UAG_report_CA 06-09 (06-09-28)_ROW_1_ROW ARPU_Group" xfId="29702" xr:uid="{00000000-0005-0000-0000-0000C52F0000}"/>
    <cellStyle name="n_Classeur1_UAG_report_CA 06-09 (06-09-28)_ROW_Group" xfId="29703" xr:uid="{00000000-0005-0000-0000-0000C62F0000}"/>
    <cellStyle name="n_Classeur1_UAG_report_CA 06-09 (06-09-28)_ROW_ROW ARPU" xfId="29704" xr:uid="{00000000-0005-0000-0000-0000C72F0000}"/>
    <cellStyle name="n_Classeur1_UAG_report_CA 06-09 (06-09-28)_ROW_ROW ARPU_Group" xfId="29705" xr:uid="{00000000-0005-0000-0000-0000C82F0000}"/>
    <cellStyle name="n_Classeur1_UAG_report_CA 06-09 (06-09-28)_Spain ARPU + AUPU" xfId="29706" xr:uid="{00000000-0005-0000-0000-0000C92F0000}"/>
    <cellStyle name="n_Classeur1_UAG_report_CA 06-09 (06-09-28)_Spain ARPU + AUPU_Group" xfId="29707" xr:uid="{00000000-0005-0000-0000-0000CA2F0000}"/>
    <cellStyle name="n_Classeur1_UAG_report_CA 06-09 (06-09-28)_Spain ARPU + AUPU_ROW ARPU" xfId="29708" xr:uid="{00000000-0005-0000-0000-0000CB2F0000}"/>
    <cellStyle name="n_Classeur1_UAG_report_CA 06-09 (06-09-28)_Spain ARPU + AUPU_ROW ARPU_Group" xfId="29709" xr:uid="{00000000-0005-0000-0000-0000CC2F0000}"/>
    <cellStyle name="n_Classeur1_UAG_report_CA 06-09 (06-09-28)_Spain KPIs" xfId="6650" xr:uid="{00000000-0005-0000-0000-0000CD2F0000}"/>
    <cellStyle name="n_Classeur1_UAG_report_CA 06-09 (06-09-28)_Spain KPIs 2" xfId="16016" xr:uid="{00000000-0005-0000-0000-0000CE2F0000}"/>
    <cellStyle name="n_Classeur1_UAG_report_CA 06-09 (06-09-28)_Spain KPIs_1" xfId="51464" xr:uid="{00000000-0005-0000-0000-0000CF2F0000}"/>
    <cellStyle name="n_Classeur1_UAG_report_CA 06-09 (06-09-28)_Telecoms - Operational KPIs" xfId="49767" xr:uid="{00000000-0005-0000-0000-0000D02F0000}"/>
    <cellStyle name="n_Classeur1_UAG_report_CA 06-10 (06-11-06)" xfId="1970" xr:uid="{00000000-0005-0000-0000-0000D12F0000}"/>
    <cellStyle name="n_Classeur1_UAG_report_CA 06-10 (06-11-06)_A&amp;ME KPIs" xfId="53242" xr:uid="{00000000-0005-0000-0000-0000D22F0000}"/>
    <cellStyle name="n_Classeur1_UAG_report_CA 06-10 (06-11-06)_Enterprise" xfId="9603" xr:uid="{00000000-0005-0000-0000-0000D32F0000}"/>
    <cellStyle name="n_Classeur1_UAG_report_CA 06-10 (06-11-06)_France financials" xfId="23617" xr:uid="{00000000-0005-0000-0000-0000D42F0000}"/>
    <cellStyle name="n_Classeur1_UAG_report_CA 06-10 (06-11-06)_France financials_1" xfId="25193" xr:uid="{00000000-0005-0000-0000-0000D52F0000}"/>
    <cellStyle name="n_Classeur1_UAG_report_CA 06-10 (06-11-06)_France KPIs" xfId="4829" xr:uid="{00000000-0005-0000-0000-0000D62F0000}"/>
    <cellStyle name="n_Classeur1_UAG_report_CA 06-10 (06-11-06)_France KPIs 2" xfId="14245" xr:uid="{00000000-0005-0000-0000-0000D72F0000}"/>
    <cellStyle name="n_Classeur1_UAG_report_CA 06-10 (06-11-06)_France KPIs_1" xfId="12070" xr:uid="{00000000-0005-0000-0000-0000D82F0000}"/>
    <cellStyle name="n_Classeur1_UAG_report_CA 06-10 (06-11-06)_GetCA Groupe Seg 2012-Q4 Soc" xfId="55676" xr:uid="{00000000-0005-0000-0000-0000D92F0000}"/>
    <cellStyle name="n_Classeur1_UAG_report_CA 06-10 (06-11-06)_Group" xfId="29711" xr:uid="{00000000-0005-0000-0000-0000DA2F0000}"/>
    <cellStyle name="n_Classeur1_UAG_report_CA 06-10 (06-11-06)_Group - financial KPIs" xfId="21873" xr:uid="{00000000-0005-0000-0000-0000DB2F0000}"/>
    <cellStyle name="n_Classeur1_UAG_report_CA 06-10 (06-11-06)_Group - operational KPIs" xfId="3072" xr:uid="{00000000-0005-0000-0000-0000DC2F0000}"/>
    <cellStyle name="n_Classeur1_UAG_report_CA 06-10 (06-11-06)_Group - operational KPIs_1" xfId="10316" xr:uid="{00000000-0005-0000-0000-0000DD2F0000}"/>
    <cellStyle name="n_Classeur1_UAG_report_CA 06-10 (06-11-06)_Group - operational KPIs_1 2" xfId="18015" xr:uid="{00000000-0005-0000-0000-0000DE2F0000}"/>
    <cellStyle name="n_Classeur1_UAG_report_CA 06-10 (06-11-06)_Group - operational KPIs_2" xfId="20132" xr:uid="{00000000-0005-0000-0000-0000DF2F0000}"/>
    <cellStyle name="n_Classeur1_UAG_report_CA 06-10 (06-11-06)_IC&amp;SS" xfId="19604" xr:uid="{00000000-0005-0000-0000-0000E02F0000}"/>
    <cellStyle name="n_Classeur1_UAG_report_CA 06-10 (06-11-06)_Orange - Market France KPIs" xfId="55675" xr:uid="{00000000-0005-0000-0000-0000E12F0000}"/>
    <cellStyle name="n_Classeur1_UAG_report_CA 06-10 (06-11-06)_Poland KPIs" xfId="8323" xr:uid="{00000000-0005-0000-0000-0000E22F0000}"/>
    <cellStyle name="n_Classeur1_UAG_report_CA 06-10 (06-11-06)_Poland KPIs_1" xfId="29710" xr:uid="{00000000-0005-0000-0000-0000E32F0000}"/>
    <cellStyle name="n_Classeur1_UAG_report_CA 06-10 (06-11-06)_ROW" xfId="29712" xr:uid="{00000000-0005-0000-0000-0000E42F0000}"/>
    <cellStyle name="n_Classeur1_UAG_report_CA 06-10 (06-11-06)_RoW KPIs" xfId="9035" xr:uid="{00000000-0005-0000-0000-0000E52F0000}"/>
    <cellStyle name="n_Classeur1_UAG_report_CA 06-10 (06-11-06)_ROW_1" xfId="29713" xr:uid="{00000000-0005-0000-0000-0000E62F0000}"/>
    <cellStyle name="n_Classeur1_UAG_report_CA 06-10 (06-11-06)_ROW_1_Group" xfId="29714" xr:uid="{00000000-0005-0000-0000-0000E72F0000}"/>
    <cellStyle name="n_Classeur1_UAG_report_CA 06-10 (06-11-06)_ROW_1_ROW ARPU" xfId="29715" xr:uid="{00000000-0005-0000-0000-0000E82F0000}"/>
    <cellStyle name="n_Classeur1_UAG_report_CA 06-10 (06-11-06)_ROW_1_ROW ARPU_Group" xfId="29716" xr:uid="{00000000-0005-0000-0000-0000E92F0000}"/>
    <cellStyle name="n_Classeur1_UAG_report_CA 06-10 (06-11-06)_ROW_Group" xfId="29717" xr:uid="{00000000-0005-0000-0000-0000EA2F0000}"/>
    <cellStyle name="n_Classeur1_UAG_report_CA 06-10 (06-11-06)_ROW_ROW ARPU" xfId="29718" xr:uid="{00000000-0005-0000-0000-0000EB2F0000}"/>
    <cellStyle name="n_Classeur1_UAG_report_CA 06-10 (06-11-06)_ROW_ROW ARPU_Group" xfId="29719" xr:uid="{00000000-0005-0000-0000-0000EC2F0000}"/>
    <cellStyle name="n_Classeur1_UAG_report_CA 06-10 (06-11-06)_Spain ARPU + AUPU" xfId="29720" xr:uid="{00000000-0005-0000-0000-0000ED2F0000}"/>
    <cellStyle name="n_Classeur1_UAG_report_CA 06-10 (06-11-06)_Spain ARPU + AUPU_Group" xfId="29721" xr:uid="{00000000-0005-0000-0000-0000EE2F0000}"/>
    <cellStyle name="n_Classeur1_UAG_report_CA 06-10 (06-11-06)_Spain ARPU + AUPU_ROW ARPU" xfId="29722" xr:uid="{00000000-0005-0000-0000-0000EF2F0000}"/>
    <cellStyle name="n_Classeur1_UAG_report_CA 06-10 (06-11-06)_Spain ARPU + AUPU_ROW ARPU_Group" xfId="29723" xr:uid="{00000000-0005-0000-0000-0000F02F0000}"/>
    <cellStyle name="n_Classeur1_UAG_report_CA 06-10 (06-11-06)_Spain KPIs" xfId="6651" xr:uid="{00000000-0005-0000-0000-0000F12F0000}"/>
    <cellStyle name="n_Classeur1_UAG_report_CA 06-10 (06-11-06)_Spain KPIs 2" xfId="16017" xr:uid="{00000000-0005-0000-0000-0000F22F0000}"/>
    <cellStyle name="n_Classeur1_UAG_report_CA 06-10 (06-11-06)_Spain KPIs_1" xfId="51465" xr:uid="{00000000-0005-0000-0000-0000F32F0000}"/>
    <cellStyle name="n_Classeur1_UAG_report_CA 06-10 (06-11-06)_Telecoms - Operational KPIs" xfId="49768" xr:uid="{00000000-0005-0000-0000-0000F42F0000}"/>
    <cellStyle name="n_Classeur1_V&amp;M trajectoires V1 (06-08-11)" xfId="1971" xr:uid="{00000000-0005-0000-0000-0000F52F0000}"/>
    <cellStyle name="n_Classeur1_V&amp;M trajectoires V1 (06-08-11)_A&amp;ME KPIs" xfId="53243" xr:uid="{00000000-0005-0000-0000-0000F62F0000}"/>
    <cellStyle name="n_Classeur1_V&amp;M trajectoires V1 (06-08-11)_Enterprise" xfId="9604" xr:uid="{00000000-0005-0000-0000-0000F72F0000}"/>
    <cellStyle name="n_Classeur1_V&amp;M trajectoires V1 (06-08-11)_France financials" xfId="23618" xr:uid="{00000000-0005-0000-0000-0000F82F0000}"/>
    <cellStyle name="n_Classeur1_V&amp;M trajectoires V1 (06-08-11)_France financials_1" xfId="25194" xr:uid="{00000000-0005-0000-0000-0000F92F0000}"/>
    <cellStyle name="n_Classeur1_V&amp;M trajectoires V1 (06-08-11)_France KPIs" xfId="4830" xr:uid="{00000000-0005-0000-0000-0000FA2F0000}"/>
    <cellStyle name="n_Classeur1_V&amp;M trajectoires V1 (06-08-11)_France KPIs 2" xfId="14246" xr:uid="{00000000-0005-0000-0000-0000FB2F0000}"/>
    <cellStyle name="n_Classeur1_V&amp;M trajectoires V1 (06-08-11)_France KPIs_1" xfId="12071" xr:uid="{00000000-0005-0000-0000-0000FC2F0000}"/>
    <cellStyle name="n_Classeur1_V&amp;M trajectoires V1 (06-08-11)_GetCA Groupe Seg 2012-Q4 Soc" xfId="55678" xr:uid="{00000000-0005-0000-0000-0000FD2F0000}"/>
    <cellStyle name="n_Classeur1_V&amp;M trajectoires V1 (06-08-11)_Group" xfId="29725" xr:uid="{00000000-0005-0000-0000-0000FE2F0000}"/>
    <cellStyle name="n_Classeur1_V&amp;M trajectoires V1 (06-08-11)_Group - financial KPIs" xfId="21874" xr:uid="{00000000-0005-0000-0000-0000FF2F0000}"/>
    <cellStyle name="n_Classeur1_V&amp;M trajectoires V1 (06-08-11)_Group - operational KPIs" xfId="3073" xr:uid="{00000000-0005-0000-0000-000000300000}"/>
    <cellStyle name="n_Classeur1_V&amp;M trajectoires V1 (06-08-11)_Group - operational KPIs_1" xfId="10317" xr:uid="{00000000-0005-0000-0000-000001300000}"/>
    <cellStyle name="n_Classeur1_V&amp;M trajectoires V1 (06-08-11)_Group - operational KPIs_1 2" xfId="18016" xr:uid="{00000000-0005-0000-0000-000002300000}"/>
    <cellStyle name="n_Classeur1_V&amp;M trajectoires V1 (06-08-11)_Group - operational KPIs_2" xfId="20133" xr:uid="{00000000-0005-0000-0000-000003300000}"/>
    <cellStyle name="n_Classeur1_V&amp;M trajectoires V1 (06-08-11)_IC&amp;SS" xfId="19804" xr:uid="{00000000-0005-0000-0000-000004300000}"/>
    <cellStyle name="n_Classeur1_V&amp;M trajectoires V1 (06-08-11)_Orange - Market France KPIs" xfId="55677" xr:uid="{00000000-0005-0000-0000-000005300000}"/>
    <cellStyle name="n_Classeur1_V&amp;M trajectoires V1 (06-08-11)_Poland KPIs" xfId="8324" xr:uid="{00000000-0005-0000-0000-000006300000}"/>
    <cellStyle name="n_Classeur1_V&amp;M trajectoires V1 (06-08-11)_Poland KPIs_1" xfId="29724" xr:uid="{00000000-0005-0000-0000-000007300000}"/>
    <cellStyle name="n_Classeur1_V&amp;M trajectoires V1 (06-08-11)_ROW" xfId="29726" xr:uid="{00000000-0005-0000-0000-000008300000}"/>
    <cellStyle name="n_Classeur1_V&amp;M trajectoires V1 (06-08-11)_RoW KPIs" xfId="9036" xr:uid="{00000000-0005-0000-0000-000009300000}"/>
    <cellStyle name="n_Classeur1_V&amp;M trajectoires V1 (06-08-11)_ROW_1" xfId="29727" xr:uid="{00000000-0005-0000-0000-00000A300000}"/>
    <cellStyle name="n_Classeur1_V&amp;M trajectoires V1 (06-08-11)_ROW_1_Group" xfId="29728" xr:uid="{00000000-0005-0000-0000-00000B300000}"/>
    <cellStyle name="n_Classeur1_V&amp;M trajectoires V1 (06-08-11)_ROW_1_ROW ARPU" xfId="29729" xr:uid="{00000000-0005-0000-0000-00000C300000}"/>
    <cellStyle name="n_Classeur1_V&amp;M trajectoires V1 (06-08-11)_ROW_1_ROW ARPU_Group" xfId="29730" xr:uid="{00000000-0005-0000-0000-00000D300000}"/>
    <cellStyle name="n_Classeur1_V&amp;M trajectoires V1 (06-08-11)_ROW_Group" xfId="29731" xr:uid="{00000000-0005-0000-0000-00000E300000}"/>
    <cellStyle name="n_Classeur1_V&amp;M trajectoires V1 (06-08-11)_ROW_ROW ARPU" xfId="29732" xr:uid="{00000000-0005-0000-0000-00000F300000}"/>
    <cellStyle name="n_Classeur1_V&amp;M trajectoires V1 (06-08-11)_ROW_ROW ARPU_Group" xfId="29733" xr:uid="{00000000-0005-0000-0000-000010300000}"/>
    <cellStyle name="n_Classeur1_V&amp;M trajectoires V1 (06-08-11)_Spain ARPU + AUPU" xfId="29734" xr:uid="{00000000-0005-0000-0000-000011300000}"/>
    <cellStyle name="n_Classeur1_V&amp;M trajectoires V1 (06-08-11)_Spain ARPU + AUPU_Group" xfId="29735" xr:uid="{00000000-0005-0000-0000-000012300000}"/>
    <cellStyle name="n_Classeur1_V&amp;M trajectoires V1 (06-08-11)_Spain ARPU + AUPU_ROW ARPU" xfId="29736" xr:uid="{00000000-0005-0000-0000-000013300000}"/>
    <cellStyle name="n_Classeur1_V&amp;M trajectoires V1 (06-08-11)_Spain ARPU + AUPU_ROW ARPU_Group" xfId="29737" xr:uid="{00000000-0005-0000-0000-000014300000}"/>
    <cellStyle name="n_Classeur1_V&amp;M trajectoires V1 (06-08-11)_Spain KPIs" xfId="6652" xr:uid="{00000000-0005-0000-0000-000015300000}"/>
    <cellStyle name="n_Classeur1_V&amp;M trajectoires V1 (06-08-11)_Spain KPIs 2" xfId="16018" xr:uid="{00000000-0005-0000-0000-000016300000}"/>
    <cellStyle name="n_Classeur1_V&amp;M trajectoires V1 (06-08-11)_Spain KPIs_1" xfId="51466" xr:uid="{00000000-0005-0000-0000-000017300000}"/>
    <cellStyle name="n_Classeur1_V&amp;M trajectoires V1 (06-08-11)_Telecoms - Operational KPIs" xfId="49769" xr:uid="{00000000-0005-0000-0000-000018300000}"/>
    <cellStyle name="n_Classeur2" xfId="1972" xr:uid="{00000000-0005-0000-0000-000019300000}"/>
    <cellStyle name="n_Classeur2_A&amp;ME KPIs" xfId="53244" xr:uid="{00000000-0005-0000-0000-00001A300000}"/>
    <cellStyle name="n_Classeur2_France financials" xfId="23619" xr:uid="{00000000-0005-0000-0000-00001B300000}"/>
    <cellStyle name="n_Classeur2_France KPIs" xfId="4831" xr:uid="{00000000-0005-0000-0000-00001C300000}"/>
    <cellStyle name="n_Classeur2_France KPIs 2" xfId="14247" xr:uid="{00000000-0005-0000-0000-00001D300000}"/>
    <cellStyle name="n_Classeur2_France KPIs_1" xfId="12072" xr:uid="{00000000-0005-0000-0000-00001E300000}"/>
    <cellStyle name="n_Classeur2_Group" xfId="29739" xr:uid="{00000000-0005-0000-0000-00001F300000}"/>
    <cellStyle name="n_Classeur2_Group - financial KPIs" xfId="21875" xr:uid="{00000000-0005-0000-0000-000020300000}"/>
    <cellStyle name="n_Classeur2_Group - operational KPIs" xfId="10318" xr:uid="{00000000-0005-0000-0000-000021300000}"/>
    <cellStyle name="n_Classeur2_Group - operational KPIs 2" xfId="18017" xr:uid="{00000000-0005-0000-0000-000022300000}"/>
    <cellStyle name="n_Classeur2_Group - operational KPIs_1" xfId="20134" xr:uid="{00000000-0005-0000-0000-000023300000}"/>
    <cellStyle name="n_Classeur2_Orange - Market France KPIs" xfId="55679" xr:uid="{00000000-0005-0000-0000-000024300000}"/>
    <cellStyle name="n_Classeur2_Poland KPIs" xfId="29738" xr:uid="{00000000-0005-0000-0000-000025300000}"/>
    <cellStyle name="n_Classeur2_ROW" xfId="29740" xr:uid="{00000000-0005-0000-0000-000026300000}"/>
    <cellStyle name="n_Classeur2_ROW_1" xfId="29741" xr:uid="{00000000-0005-0000-0000-000027300000}"/>
    <cellStyle name="n_Classeur2_ROW_1_Group" xfId="29742" xr:uid="{00000000-0005-0000-0000-000028300000}"/>
    <cellStyle name="n_Classeur2_ROW_1_ROW ARPU" xfId="29743" xr:uid="{00000000-0005-0000-0000-000029300000}"/>
    <cellStyle name="n_Classeur2_ROW_1_ROW ARPU_Group" xfId="29744" xr:uid="{00000000-0005-0000-0000-00002A300000}"/>
    <cellStyle name="n_Classeur2_ROW_Group" xfId="29745" xr:uid="{00000000-0005-0000-0000-00002B300000}"/>
    <cellStyle name="n_Classeur2_ROW_ROW ARPU" xfId="29746" xr:uid="{00000000-0005-0000-0000-00002C300000}"/>
    <cellStyle name="n_Classeur2_ROW_ROW ARPU_Group" xfId="29747" xr:uid="{00000000-0005-0000-0000-00002D300000}"/>
    <cellStyle name="n_Classeur2_Spain ARPU + AUPU" xfId="29748" xr:uid="{00000000-0005-0000-0000-00002E300000}"/>
    <cellStyle name="n_Classeur2_Spain ARPU + AUPU_Group" xfId="29749" xr:uid="{00000000-0005-0000-0000-00002F300000}"/>
    <cellStyle name="n_Classeur2_Spain ARPU + AUPU_ROW ARPU" xfId="29750" xr:uid="{00000000-0005-0000-0000-000030300000}"/>
    <cellStyle name="n_Classeur2_Spain ARPU + AUPU_ROW ARPU_Group" xfId="29751" xr:uid="{00000000-0005-0000-0000-000031300000}"/>
    <cellStyle name="n_Classeur2_Spain KPIs" xfId="6653" xr:uid="{00000000-0005-0000-0000-000032300000}"/>
    <cellStyle name="n_Classeur2_Spain KPIs 2" xfId="16019" xr:uid="{00000000-0005-0000-0000-000033300000}"/>
    <cellStyle name="n_Classeur2_Spain KPIs_1" xfId="51467" xr:uid="{00000000-0005-0000-0000-000034300000}"/>
    <cellStyle name="n_Classeur2_Telecoms - Operational KPIs" xfId="49770" xr:uid="{00000000-0005-0000-0000-000035300000}"/>
    <cellStyle name="n_Classeur5" xfId="1973" xr:uid="{00000000-0005-0000-0000-000036300000}"/>
    <cellStyle name="n_Classeur5_A&amp;ME KPIs" xfId="53245" xr:uid="{00000000-0005-0000-0000-000037300000}"/>
    <cellStyle name="n_Classeur5_Enterprise" xfId="9605" xr:uid="{00000000-0005-0000-0000-000038300000}"/>
    <cellStyle name="n_Classeur5_France financials" xfId="23620" xr:uid="{00000000-0005-0000-0000-000039300000}"/>
    <cellStyle name="n_Classeur5_France financials_1" xfId="25195" xr:uid="{00000000-0005-0000-0000-00003A300000}"/>
    <cellStyle name="n_Classeur5_France KPIs" xfId="4832" xr:uid="{00000000-0005-0000-0000-00003B300000}"/>
    <cellStyle name="n_Classeur5_France KPIs 2" xfId="14248" xr:uid="{00000000-0005-0000-0000-00003C300000}"/>
    <cellStyle name="n_Classeur5_France KPIs_1" xfId="12073" xr:uid="{00000000-0005-0000-0000-00003D300000}"/>
    <cellStyle name="n_Classeur5_GetCA Groupe Seg 2012-Q4 Soc" xfId="55681" xr:uid="{00000000-0005-0000-0000-00003E300000}"/>
    <cellStyle name="n_Classeur5_Group" xfId="29753" xr:uid="{00000000-0005-0000-0000-00003F300000}"/>
    <cellStyle name="n_Classeur5_Group - financial KPIs" xfId="21876" xr:uid="{00000000-0005-0000-0000-000040300000}"/>
    <cellStyle name="n_Classeur5_Group - operational KPIs" xfId="3074" xr:uid="{00000000-0005-0000-0000-000041300000}"/>
    <cellStyle name="n_Classeur5_Group - operational KPIs_1" xfId="10319" xr:uid="{00000000-0005-0000-0000-000042300000}"/>
    <cellStyle name="n_Classeur5_Group - operational KPIs_1 2" xfId="18018" xr:uid="{00000000-0005-0000-0000-000043300000}"/>
    <cellStyle name="n_Classeur5_Group - operational KPIs_2" xfId="20135" xr:uid="{00000000-0005-0000-0000-000044300000}"/>
    <cellStyle name="n_Classeur5_IC&amp;SS" xfId="17581" xr:uid="{00000000-0005-0000-0000-000045300000}"/>
    <cellStyle name="n_Classeur5_Orange - Market France KPIs" xfId="55680" xr:uid="{00000000-0005-0000-0000-000046300000}"/>
    <cellStyle name="n_Classeur5_Poland KPIs" xfId="8325" xr:uid="{00000000-0005-0000-0000-000047300000}"/>
    <cellStyle name="n_Classeur5_Poland KPIs_1" xfId="29752" xr:uid="{00000000-0005-0000-0000-000048300000}"/>
    <cellStyle name="n_Classeur5_ROW" xfId="29754" xr:uid="{00000000-0005-0000-0000-000049300000}"/>
    <cellStyle name="n_Classeur5_RoW KPIs" xfId="9037" xr:uid="{00000000-0005-0000-0000-00004A300000}"/>
    <cellStyle name="n_Classeur5_ROW_1" xfId="29755" xr:uid="{00000000-0005-0000-0000-00004B300000}"/>
    <cellStyle name="n_Classeur5_ROW_1_Group" xfId="29756" xr:uid="{00000000-0005-0000-0000-00004C300000}"/>
    <cellStyle name="n_Classeur5_ROW_1_ROW ARPU" xfId="29757" xr:uid="{00000000-0005-0000-0000-00004D300000}"/>
    <cellStyle name="n_Classeur5_ROW_1_ROW ARPU_Group" xfId="29758" xr:uid="{00000000-0005-0000-0000-00004E300000}"/>
    <cellStyle name="n_Classeur5_ROW_Group" xfId="29759" xr:uid="{00000000-0005-0000-0000-00004F300000}"/>
    <cellStyle name="n_Classeur5_ROW_ROW ARPU" xfId="29760" xr:uid="{00000000-0005-0000-0000-000050300000}"/>
    <cellStyle name="n_Classeur5_ROW_ROW ARPU_Group" xfId="29761" xr:uid="{00000000-0005-0000-0000-000051300000}"/>
    <cellStyle name="n_Classeur5_Spain ARPU + AUPU" xfId="29762" xr:uid="{00000000-0005-0000-0000-000052300000}"/>
    <cellStyle name="n_Classeur5_Spain ARPU + AUPU_Group" xfId="29763" xr:uid="{00000000-0005-0000-0000-000053300000}"/>
    <cellStyle name="n_Classeur5_Spain ARPU + AUPU_ROW ARPU" xfId="29764" xr:uid="{00000000-0005-0000-0000-000054300000}"/>
    <cellStyle name="n_Classeur5_Spain ARPU + AUPU_ROW ARPU_Group" xfId="29765" xr:uid="{00000000-0005-0000-0000-000055300000}"/>
    <cellStyle name="n_Classeur5_Spain KPIs" xfId="6654" xr:uid="{00000000-0005-0000-0000-000056300000}"/>
    <cellStyle name="n_Classeur5_Spain KPIs 2" xfId="16020" xr:uid="{00000000-0005-0000-0000-000057300000}"/>
    <cellStyle name="n_Classeur5_Spain KPIs_1" xfId="51468" xr:uid="{00000000-0005-0000-0000-000058300000}"/>
    <cellStyle name="n_Classeur5_Telecoms - Operational KPIs" xfId="49771" xr:uid="{00000000-0005-0000-0000-000059300000}"/>
    <cellStyle name="n_c-mse budget 2005 v4" xfId="1974" xr:uid="{00000000-0005-0000-0000-00005A300000}"/>
    <cellStyle name="n_c-mse budget 2005 v4_01 Synthèse DM pour modèle" xfId="1975" xr:uid="{00000000-0005-0000-0000-00005B300000}"/>
    <cellStyle name="n_c-mse budget 2005 v4_01 Synthèse DM pour modèle_A&amp;ME KPIs" xfId="53247" xr:uid="{00000000-0005-0000-0000-00005C300000}"/>
    <cellStyle name="n_c-mse budget 2005 v4_01 Synthèse DM pour modèle_France financials" xfId="23622" xr:uid="{00000000-0005-0000-0000-00005D300000}"/>
    <cellStyle name="n_c-mse budget 2005 v4_01 Synthèse DM pour modèle_France KPIs" xfId="4834" xr:uid="{00000000-0005-0000-0000-00005E300000}"/>
    <cellStyle name="n_c-mse budget 2005 v4_01 Synthèse DM pour modèle_France KPIs 2" xfId="14250" xr:uid="{00000000-0005-0000-0000-00005F300000}"/>
    <cellStyle name="n_c-mse budget 2005 v4_01 Synthèse DM pour modèle_France KPIs_1" xfId="12075" xr:uid="{00000000-0005-0000-0000-000060300000}"/>
    <cellStyle name="n_c-mse budget 2005 v4_01 Synthèse DM pour modèle_Group" xfId="29768" xr:uid="{00000000-0005-0000-0000-000061300000}"/>
    <cellStyle name="n_c-mse budget 2005 v4_01 Synthèse DM pour modèle_Group - financial KPIs" xfId="21878" xr:uid="{00000000-0005-0000-0000-000062300000}"/>
    <cellStyle name="n_c-mse budget 2005 v4_01 Synthèse DM pour modèle_Group - operational KPIs" xfId="10321" xr:uid="{00000000-0005-0000-0000-000063300000}"/>
    <cellStyle name="n_c-mse budget 2005 v4_01 Synthèse DM pour modèle_Group - operational KPIs 2" xfId="18020" xr:uid="{00000000-0005-0000-0000-000064300000}"/>
    <cellStyle name="n_c-mse budget 2005 v4_01 Synthèse DM pour modèle_Group - operational KPIs_1" xfId="20137" xr:uid="{00000000-0005-0000-0000-000065300000}"/>
    <cellStyle name="n_c-mse budget 2005 v4_01 Synthèse DM pour modèle_Orange - Market France KPIs" xfId="55683" xr:uid="{00000000-0005-0000-0000-000066300000}"/>
    <cellStyle name="n_c-mse budget 2005 v4_01 Synthèse DM pour modèle_Poland KPIs" xfId="29767" xr:uid="{00000000-0005-0000-0000-000067300000}"/>
    <cellStyle name="n_c-mse budget 2005 v4_01 Synthèse DM pour modèle_ROW" xfId="29769" xr:uid="{00000000-0005-0000-0000-000068300000}"/>
    <cellStyle name="n_c-mse budget 2005 v4_01 Synthèse DM pour modèle_ROW_1" xfId="29770" xr:uid="{00000000-0005-0000-0000-000069300000}"/>
    <cellStyle name="n_c-mse budget 2005 v4_01 Synthèse DM pour modèle_ROW_1_Group" xfId="29771" xr:uid="{00000000-0005-0000-0000-00006A300000}"/>
    <cellStyle name="n_c-mse budget 2005 v4_01 Synthèse DM pour modèle_ROW_1_ROW ARPU" xfId="29772" xr:uid="{00000000-0005-0000-0000-00006B300000}"/>
    <cellStyle name="n_c-mse budget 2005 v4_01 Synthèse DM pour modèle_ROW_1_ROW ARPU_Group" xfId="29773" xr:uid="{00000000-0005-0000-0000-00006C300000}"/>
    <cellStyle name="n_c-mse budget 2005 v4_01 Synthèse DM pour modèle_ROW_Group" xfId="29774" xr:uid="{00000000-0005-0000-0000-00006D300000}"/>
    <cellStyle name="n_c-mse budget 2005 v4_01 Synthèse DM pour modèle_ROW_ROW ARPU" xfId="29775" xr:uid="{00000000-0005-0000-0000-00006E300000}"/>
    <cellStyle name="n_c-mse budget 2005 v4_01 Synthèse DM pour modèle_ROW_ROW ARPU_Group" xfId="29776" xr:uid="{00000000-0005-0000-0000-00006F300000}"/>
    <cellStyle name="n_c-mse budget 2005 v4_01 Synthèse DM pour modèle_Spain ARPU + AUPU" xfId="29777" xr:uid="{00000000-0005-0000-0000-000070300000}"/>
    <cellStyle name="n_c-mse budget 2005 v4_01 Synthèse DM pour modèle_Spain ARPU + AUPU_Group" xfId="29778" xr:uid="{00000000-0005-0000-0000-000071300000}"/>
    <cellStyle name="n_c-mse budget 2005 v4_01 Synthèse DM pour modèle_Spain ARPU + AUPU_ROW ARPU" xfId="29779" xr:uid="{00000000-0005-0000-0000-000072300000}"/>
    <cellStyle name="n_c-mse budget 2005 v4_01 Synthèse DM pour modèle_Spain ARPU + AUPU_ROW ARPU_Group" xfId="29780" xr:uid="{00000000-0005-0000-0000-000073300000}"/>
    <cellStyle name="n_c-mse budget 2005 v4_01 Synthèse DM pour modèle_Spain KPIs" xfId="6656" xr:uid="{00000000-0005-0000-0000-000074300000}"/>
    <cellStyle name="n_c-mse budget 2005 v4_01 Synthèse DM pour modèle_Spain KPIs 2" xfId="16022" xr:uid="{00000000-0005-0000-0000-000075300000}"/>
    <cellStyle name="n_c-mse budget 2005 v4_01 Synthèse DM pour modèle_Spain KPIs_1" xfId="51470" xr:uid="{00000000-0005-0000-0000-000076300000}"/>
    <cellStyle name="n_c-mse budget 2005 v4_01 Synthèse DM pour modèle_Telecoms - Operational KPIs" xfId="49773" xr:uid="{00000000-0005-0000-0000-000077300000}"/>
    <cellStyle name="n_c-mse budget 2005 v4_0703 Préflashde L23 Analyse CA trafic 07-03 (07-04-03)" xfId="1976" xr:uid="{00000000-0005-0000-0000-000078300000}"/>
    <cellStyle name="n_c-mse budget 2005 v4_0703 Préflashde L23 Analyse CA trafic 07-03 (07-04-03)_A&amp;ME KPIs" xfId="53248" xr:uid="{00000000-0005-0000-0000-000079300000}"/>
    <cellStyle name="n_c-mse budget 2005 v4_0703 Préflashde L23 Analyse CA trafic 07-03 (07-04-03)_Enterprise" xfId="9607" xr:uid="{00000000-0005-0000-0000-00007A300000}"/>
    <cellStyle name="n_c-mse budget 2005 v4_0703 Préflashde L23 Analyse CA trafic 07-03 (07-04-03)_France financials" xfId="23623" xr:uid="{00000000-0005-0000-0000-00007B300000}"/>
    <cellStyle name="n_c-mse budget 2005 v4_0703 Préflashde L23 Analyse CA trafic 07-03 (07-04-03)_France financials_1" xfId="25197" xr:uid="{00000000-0005-0000-0000-00007C300000}"/>
    <cellStyle name="n_c-mse budget 2005 v4_0703 Préflashde L23 Analyse CA trafic 07-03 (07-04-03)_France KPIs" xfId="4835" xr:uid="{00000000-0005-0000-0000-00007D300000}"/>
    <cellStyle name="n_c-mse budget 2005 v4_0703 Préflashde L23 Analyse CA trafic 07-03 (07-04-03)_France KPIs 2" xfId="14251" xr:uid="{00000000-0005-0000-0000-00007E300000}"/>
    <cellStyle name="n_c-mse budget 2005 v4_0703 Préflashde L23 Analyse CA trafic 07-03 (07-04-03)_France KPIs_1" xfId="12076" xr:uid="{00000000-0005-0000-0000-00007F300000}"/>
    <cellStyle name="n_c-mse budget 2005 v4_0703 Préflashde L23 Analyse CA trafic 07-03 (07-04-03)_GetCA Groupe Seg 2012-Q4 Soc" xfId="55685" xr:uid="{00000000-0005-0000-0000-000080300000}"/>
    <cellStyle name="n_c-mse budget 2005 v4_0703 Préflashde L23 Analyse CA trafic 07-03 (07-04-03)_Group" xfId="29782" xr:uid="{00000000-0005-0000-0000-000081300000}"/>
    <cellStyle name="n_c-mse budget 2005 v4_0703 Préflashde L23 Analyse CA trafic 07-03 (07-04-03)_Group - financial KPIs" xfId="21879" xr:uid="{00000000-0005-0000-0000-000082300000}"/>
    <cellStyle name="n_c-mse budget 2005 v4_0703 Préflashde L23 Analyse CA trafic 07-03 (07-04-03)_Group - operational KPIs" xfId="3076" xr:uid="{00000000-0005-0000-0000-000083300000}"/>
    <cellStyle name="n_c-mse budget 2005 v4_0703 Préflashde L23 Analyse CA trafic 07-03 (07-04-03)_Group - operational KPIs_1" xfId="10322" xr:uid="{00000000-0005-0000-0000-000084300000}"/>
    <cellStyle name="n_c-mse budget 2005 v4_0703 Préflashde L23 Analyse CA trafic 07-03 (07-04-03)_Group - operational KPIs_1 2" xfId="18021" xr:uid="{00000000-0005-0000-0000-000085300000}"/>
    <cellStyle name="n_c-mse budget 2005 v4_0703 Préflashde L23 Analyse CA trafic 07-03 (07-04-03)_Group - operational KPIs_2" xfId="20138" xr:uid="{00000000-0005-0000-0000-000086300000}"/>
    <cellStyle name="n_c-mse budget 2005 v4_0703 Préflashde L23 Analyse CA trafic 07-03 (07-04-03)_IC&amp;SS" xfId="19603" xr:uid="{00000000-0005-0000-0000-000087300000}"/>
    <cellStyle name="n_c-mse budget 2005 v4_0703 Préflashde L23 Analyse CA trafic 07-03 (07-04-03)_Orange - Market France KPIs" xfId="55684" xr:uid="{00000000-0005-0000-0000-000088300000}"/>
    <cellStyle name="n_c-mse budget 2005 v4_0703 Préflashde L23 Analyse CA trafic 07-03 (07-04-03)_Poland KPIs" xfId="8327" xr:uid="{00000000-0005-0000-0000-000089300000}"/>
    <cellStyle name="n_c-mse budget 2005 v4_0703 Préflashde L23 Analyse CA trafic 07-03 (07-04-03)_Poland KPIs_1" xfId="29781" xr:uid="{00000000-0005-0000-0000-00008A300000}"/>
    <cellStyle name="n_c-mse budget 2005 v4_0703 Préflashde L23 Analyse CA trafic 07-03 (07-04-03)_ROW" xfId="29783" xr:uid="{00000000-0005-0000-0000-00008B300000}"/>
    <cellStyle name="n_c-mse budget 2005 v4_0703 Préflashde L23 Analyse CA trafic 07-03 (07-04-03)_RoW KPIs" xfId="9039" xr:uid="{00000000-0005-0000-0000-00008C300000}"/>
    <cellStyle name="n_c-mse budget 2005 v4_0703 Préflashde L23 Analyse CA trafic 07-03 (07-04-03)_ROW_1" xfId="29784" xr:uid="{00000000-0005-0000-0000-00008D300000}"/>
    <cellStyle name="n_c-mse budget 2005 v4_0703 Préflashde L23 Analyse CA trafic 07-03 (07-04-03)_ROW_1_Group" xfId="29785" xr:uid="{00000000-0005-0000-0000-00008E300000}"/>
    <cellStyle name="n_c-mse budget 2005 v4_0703 Préflashde L23 Analyse CA trafic 07-03 (07-04-03)_ROW_1_ROW ARPU" xfId="29786" xr:uid="{00000000-0005-0000-0000-00008F300000}"/>
    <cellStyle name="n_c-mse budget 2005 v4_0703 Préflashde L23 Analyse CA trafic 07-03 (07-04-03)_ROW_1_ROW ARPU_Group" xfId="29787" xr:uid="{00000000-0005-0000-0000-000090300000}"/>
    <cellStyle name="n_c-mse budget 2005 v4_0703 Préflashde L23 Analyse CA trafic 07-03 (07-04-03)_ROW_Group" xfId="29788" xr:uid="{00000000-0005-0000-0000-000091300000}"/>
    <cellStyle name="n_c-mse budget 2005 v4_0703 Préflashde L23 Analyse CA trafic 07-03 (07-04-03)_ROW_ROW ARPU" xfId="29789" xr:uid="{00000000-0005-0000-0000-000092300000}"/>
    <cellStyle name="n_c-mse budget 2005 v4_0703 Préflashde L23 Analyse CA trafic 07-03 (07-04-03)_ROW_ROW ARPU_Group" xfId="29790" xr:uid="{00000000-0005-0000-0000-000093300000}"/>
    <cellStyle name="n_c-mse budget 2005 v4_0703 Préflashde L23 Analyse CA trafic 07-03 (07-04-03)_Spain ARPU + AUPU" xfId="29791" xr:uid="{00000000-0005-0000-0000-000094300000}"/>
    <cellStyle name="n_c-mse budget 2005 v4_0703 Préflashde L23 Analyse CA trafic 07-03 (07-04-03)_Spain ARPU + AUPU_Group" xfId="29792" xr:uid="{00000000-0005-0000-0000-000095300000}"/>
    <cellStyle name="n_c-mse budget 2005 v4_0703 Préflashde L23 Analyse CA trafic 07-03 (07-04-03)_Spain ARPU + AUPU_ROW ARPU" xfId="29793" xr:uid="{00000000-0005-0000-0000-000096300000}"/>
    <cellStyle name="n_c-mse budget 2005 v4_0703 Préflashde L23 Analyse CA trafic 07-03 (07-04-03)_Spain ARPU + AUPU_ROW ARPU_Group" xfId="29794" xr:uid="{00000000-0005-0000-0000-000097300000}"/>
    <cellStyle name="n_c-mse budget 2005 v4_0703 Préflashde L23 Analyse CA trafic 07-03 (07-04-03)_Spain KPIs" xfId="6657" xr:uid="{00000000-0005-0000-0000-000098300000}"/>
    <cellStyle name="n_c-mse budget 2005 v4_0703 Préflashde L23 Analyse CA trafic 07-03 (07-04-03)_Spain KPIs 2" xfId="16023" xr:uid="{00000000-0005-0000-0000-000099300000}"/>
    <cellStyle name="n_c-mse budget 2005 v4_0703 Préflashde L23 Analyse CA trafic 07-03 (07-04-03)_Spain KPIs_1" xfId="51471" xr:uid="{00000000-0005-0000-0000-00009A300000}"/>
    <cellStyle name="n_c-mse budget 2005 v4_0703 Préflashde L23 Analyse CA trafic 07-03 (07-04-03)_Telecoms - Operational KPIs" xfId="49774" xr:uid="{00000000-0005-0000-0000-00009B300000}"/>
    <cellStyle name="n_c-mse budget 2005 v4_A&amp;ME KPIs" xfId="53246" xr:uid="{00000000-0005-0000-0000-00009C300000}"/>
    <cellStyle name="n_c-mse budget 2005 v4_Base Forfaits 06-07" xfId="1977" xr:uid="{00000000-0005-0000-0000-00009D300000}"/>
    <cellStyle name="n_c-mse budget 2005 v4_Base Forfaits 06-07_A&amp;ME KPIs" xfId="53249" xr:uid="{00000000-0005-0000-0000-00009E300000}"/>
    <cellStyle name="n_c-mse budget 2005 v4_Base Forfaits 06-07_Enterprise" xfId="9608" xr:uid="{00000000-0005-0000-0000-00009F300000}"/>
    <cellStyle name="n_c-mse budget 2005 v4_Base Forfaits 06-07_France financials" xfId="23624" xr:uid="{00000000-0005-0000-0000-0000A0300000}"/>
    <cellStyle name="n_c-mse budget 2005 v4_Base Forfaits 06-07_France financials_1" xfId="25198" xr:uid="{00000000-0005-0000-0000-0000A1300000}"/>
    <cellStyle name="n_c-mse budget 2005 v4_Base Forfaits 06-07_France KPIs" xfId="4836" xr:uid="{00000000-0005-0000-0000-0000A2300000}"/>
    <cellStyle name="n_c-mse budget 2005 v4_Base Forfaits 06-07_France KPIs 2" xfId="14252" xr:uid="{00000000-0005-0000-0000-0000A3300000}"/>
    <cellStyle name="n_c-mse budget 2005 v4_Base Forfaits 06-07_France KPIs_1" xfId="12077" xr:uid="{00000000-0005-0000-0000-0000A4300000}"/>
    <cellStyle name="n_c-mse budget 2005 v4_Base Forfaits 06-07_GetCA Groupe Seg 2012-Q4 Soc" xfId="55687" xr:uid="{00000000-0005-0000-0000-0000A5300000}"/>
    <cellStyle name="n_c-mse budget 2005 v4_Base Forfaits 06-07_Group" xfId="29796" xr:uid="{00000000-0005-0000-0000-0000A6300000}"/>
    <cellStyle name="n_c-mse budget 2005 v4_Base Forfaits 06-07_Group - financial KPIs" xfId="21880" xr:uid="{00000000-0005-0000-0000-0000A7300000}"/>
    <cellStyle name="n_c-mse budget 2005 v4_Base Forfaits 06-07_Group - operational KPIs" xfId="3077" xr:uid="{00000000-0005-0000-0000-0000A8300000}"/>
    <cellStyle name="n_c-mse budget 2005 v4_Base Forfaits 06-07_Group - operational KPIs_1" xfId="10323" xr:uid="{00000000-0005-0000-0000-0000A9300000}"/>
    <cellStyle name="n_c-mse budget 2005 v4_Base Forfaits 06-07_Group - operational KPIs_1 2" xfId="18022" xr:uid="{00000000-0005-0000-0000-0000AA300000}"/>
    <cellStyle name="n_c-mse budget 2005 v4_Base Forfaits 06-07_Group - operational KPIs_2" xfId="20139" xr:uid="{00000000-0005-0000-0000-0000AB300000}"/>
    <cellStyle name="n_c-mse budget 2005 v4_Base Forfaits 06-07_IC&amp;SS" xfId="19803" xr:uid="{00000000-0005-0000-0000-0000AC300000}"/>
    <cellStyle name="n_c-mse budget 2005 v4_Base Forfaits 06-07_Orange - Market France KPIs" xfId="55686" xr:uid="{00000000-0005-0000-0000-0000AD300000}"/>
    <cellStyle name="n_c-mse budget 2005 v4_Base Forfaits 06-07_Poland KPIs" xfId="8328" xr:uid="{00000000-0005-0000-0000-0000AE300000}"/>
    <cellStyle name="n_c-mse budget 2005 v4_Base Forfaits 06-07_Poland KPIs_1" xfId="29795" xr:uid="{00000000-0005-0000-0000-0000AF300000}"/>
    <cellStyle name="n_c-mse budget 2005 v4_Base Forfaits 06-07_ROW" xfId="29797" xr:uid="{00000000-0005-0000-0000-0000B0300000}"/>
    <cellStyle name="n_c-mse budget 2005 v4_Base Forfaits 06-07_RoW KPIs" xfId="9040" xr:uid="{00000000-0005-0000-0000-0000B1300000}"/>
    <cellStyle name="n_c-mse budget 2005 v4_Base Forfaits 06-07_ROW_1" xfId="29798" xr:uid="{00000000-0005-0000-0000-0000B2300000}"/>
    <cellStyle name="n_c-mse budget 2005 v4_Base Forfaits 06-07_ROW_1_Group" xfId="29799" xr:uid="{00000000-0005-0000-0000-0000B3300000}"/>
    <cellStyle name="n_c-mse budget 2005 v4_Base Forfaits 06-07_ROW_1_ROW ARPU" xfId="29800" xr:uid="{00000000-0005-0000-0000-0000B4300000}"/>
    <cellStyle name="n_c-mse budget 2005 v4_Base Forfaits 06-07_ROW_1_ROW ARPU_Group" xfId="29801" xr:uid="{00000000-0005-0000-0000-0000B5300000}"/>
    <cellStyle name="n_c-mse budget 2005 v4_Base Forfaits 06-07_ROW_Group" xfId="29802" xr:uid="{00000000-0005-0000-0000-0000B6300000}"/>
    <cellStyle name="n_c-mse budget 2005 v4_Base Forfaits 06-07_ROW_ROW ARPU" xfId="29803" xr:uid="{00000000-0005-0000-0000-0000B7300000}"/>
    <cellStyle name="n_c-mse budget 2005 v4_Base Forfaits 06-07_ROW_ROW ARPU_Group" xfId="29804" xr:uid="{00000000-0005-0000-0000-0000B8300000}"/>
    <cellStyle name="n_c-mse budget 2005 v4_Base Forfaits 06-07_Spain ARPU + AUPU" xfId="29805" xr:uid="{00000000-0005-0000-0000-0000B9300000}"/>
    <cellStyle name="n_c-mse budget 2005 v4_Base Forfaits 06-07_Spain ARPU + AUPU_Group" xfId="29806" xr:uid="{00000000-0005-0000-0000-0000BA300000}"/>
    <cellStyle name="n_c-mse budget 2005 v4_Base Forfaits 06-07_Spain ARPU + AUPU_ROW ARPU" xfId="29807" xr:uid="{00000000-0005-0000-0000-0000BB300000}"/>
    <cellStyle name="n_c-mse budget 2005 v4_Base Forfaits 06-07_Spain ARPU + AUPU_ROW ARPU_Group" xfId="29808" xr:uid="{00000000-0005-0000-0000-0000BC300000}"/>
    <cellStyle name="n_c-mse budget 2005 v4_Base Forfaits 06-07_Spain KPIs" xfId="6658" xr:uid="{00000000-0005-0000-0000-0000BD300000}"/>
    <cellStyle name="n_c-mse budget 2005 v4_Base Forfaits 06-07_Spain KPIs 2" xfId="16024" xr:uid="{00000000-0005-0000-0000-0000BE300000}"/>
    <cellStyle name="n_c-mse budget 2005 v4_Base Forfaits 06-07_Spain KPIs_1" xfId="51472" xr:uid="{00000000-0005-0000-0000-0000BF300000}"/>
    <cellStyle name="n_c-mse budget 2005 v4_Base Forfaits 06-07_Telecoms - Operational KPIs" xfId="49775" xr:uid="{00000000-0005-0000-0000-0000C0300000}"/>
    <cellStyle name="n_c-mse budget 2005 v4_CA BAC SCR-VM 06-07 (31-07-06)" xfId="1978" xr:uid="{00000000-0005-0000-0000-0000C1300000}"/>
    <cellStyle name="n_c-mse budget 2005 v4_CA BAC SCR-VM 06-07 (31-07-06)_A&amp;ME KPIs" xfId="53250" xr:uid="{00000000-0005-0000-0000-0000C2300000}"/>
    <cellStyle name="n_c-mse budget 2005 v4_CA BAC SCR-VM 06-07 (31-07-06)_Enterprise" xfId="9609" xr:uid="{00000000-0005-0000-0000-0000C3300000}"/>
    <cellStyle name="n_c-mse budget 2005 v4_CA BAC SCR-VM 06-07 (31-07-06)_France financials" xfId="23625" xr:uid="{00000000-0005-0000-0000-0000C4300000}"/>
    <cellStyle name="n_c-mse budget 2005 v4_CA BAC SCR-VM 06-07 (31-07-06)_France financials_1" xfId="25199" xr:uid="{00000000-0005-0000-0000-0000C5300000}"/>
    <cellStyle name="n_c-mse budget 2005 v4_CA BAC SCR-VM 06-07 (31-07-06)_France KPIs" xfId="4837" xr:uid="{00000000-0005-0000-0000-0000C6300000}"/>
    <cellStyle name="n_c-mse budget 2005 v4_CA BAC SCR-VM 06-07 (31-07-06)_France KPIs 2" xfId="14253" xr:uid="{00000000-0005-0000-0000-0000C7300000}"/>
    <cellStyle name="n_c-mse budget 2005 v4_CA BAC SCR-VM 06-07 (31-07-06)_France KPIs_1" xfId="12078" xr:uid="{00000000-0005-0000-0000-0000C8300000}"/>
    <cellStyle name="n_c-mse budget 2005 v4_CA BAC SCR-VM 06-07 (31-07-06)_GetCA Groupe Seg 2012-Q4 Soc" xfId="55689" xr:uid="{00000000-0005-0000-0000-0000C9300000}"/>
    <cellStyle name="n_c-mse budget 2005 v4_CA BAC SCR-VM 06-07 (31-07-06)_Group" xfId="29810" xr:uid="{00000000-0005-0000-0000-0000CA300000}"/>
    <cellStyle name="n_c-mse budget 2005 v4_CA BAC SCR-VM 06-07 (31-07-06)_Group - financial KPIs" xfId="21881" xr:uid="{00000000-0005-0000-0000-0000CB300000}"/>
    <cellStyle name="n_c-mse budget 2005 v4_CA BAC SCR-VM 06-07 (31-07-06)_Group - operational KPIs" xfId="3078" xr:uid="{00000000-0005-0000-0000-0000CC300000}"/>
    <cellStyle name="n_c-mse budget 2005 v4_CA BAC SCR-VM 06-07 (31-07-06)_Group - operational KPIs_1" xfId="10324" xr:uid="{00000000-0005-0000-0000-0000CD300000}"/>
    <cellStyle name="n_c-mse budget 2005 v4_CA BAC SCR-VM 06-07 (31-07-06)_Group - operational KPIs_1 2" xfId="18023" xr:uid="{00000000-0005-0000-0000-0000CE300000}"/>
    <cellStyle name="n_c-mse budget 2005 v4_CA BAC SCR-VM 06-07 (31-07-06)_Group - operational KPIs_2" xfId="20140" xr:uid="{00000000-0005-0000-0000-0000CF300000}"/>
    <cellStyle name="n_c-mse budget 2005 v4_CA BAC SCR-VM 06-07 (31-07-06)_IC&amp;SS" xfId="17582" xr:uid="{00000000-0005-0000-0000-0000D0300000}"/>
    <cellStyle name="n_c-mse budget 2005 v4_CA BAC SCR-VM 06-07 (31-07-06)_Orange - Market France KPIs" xfId="55688" xr:uid="{00000000-0005-0000-0000-0000D1300000}"/>
    <cellStyle name="n_c-mse budget 2005 v4_CA BAC SCR-VM 06-07 (31-07-06)_Poland KPIs" xfId="8329" xr:uid="{00000000-0005-0000-0000-0000D2300000}"/>
    <cellStyle name="n_c-mse budget 2005 v4_CA BAC SCR-VM 06-07 (31-07-06)_Poland KPIs_1" xfId="29809" xr:uid="{00000000-0005-0000-0000-0000D3300000}"/>
    <cellStyle name="n_c-mse budget 2005 v4_CA BAC SCR-VM 06-07 (31-07-06)_ROW" xfId="29811" xr:uid="{00000000-0005-0000-0000-0000D4300000}"/>
    <cellStyle name="n_c-mse budget 2005 v4_CA BAC SCR-VM 06-07 (31-07-06)_RoW KPIs" xfId="9041" xr:uid="{00000000-0005-0000-0000-0000D5300000}"/>
    <cellStyle name="n_c-mse budget 2005 v4_CA BAC SCR-VM 06-07 (31-07-06)_ROW_1" xfId="29812" xr:uid="{00000000-0005-0000-0000-0000D6300000}"/>
    <cellStyle name="n_c-mse budget 2005 v4_CA BAC SCR-VM 06-07 (31-07-06)_ROW_1_Group" xfId="29813" xr:uid="{00000000-0005-0000-0000-0000D7300000}"/>
    <cellStyle name="n_c-mse budget 2005 v4_CA BAC SCR-VM 06-07 (31-07-06)_ROW_1_ROW ARPU" xfId="29814" xr:uid="{00000000-0005-0000-0000-0000D8300000}"/>
    <cellStyle name="n_c-mse budget 2005 v4_CA BAC SCR-VM 06-07 (31-07-06)_ROW_1_ROW ARPU_Group" xfId="29815" xr:uid="{00000000-0005-0000-0000-0000D9300000}"/>
    <cellStyle name="n_c-mse budget 2005 v4_CA BAC SCR-VM 06-07 (31-07-06)_ROW_Group" xfId="29816" xr:uid="{00000000-0005-0000-0000-0000DA300000}"/>
    <cellStyle name="n_c-mse budget 2005 v4_CA BAC SCR-VM 06-07 (31-07-06)_ROW_ROW ARPU" xfId="29817" xr:uid="{00000000-0005-0000-0000-0000DB300000}"/>
    <cellStyle name="n_c-mse budget 2005 v4_CA BAC SCR-VM 06-07 (31-07-06)_ROW_ROW ARPU_Group" xfId="29818" xr:uid="{00000000-0005-0000-0000-0000DC300000}"/>
    <cellStyle name="n_c-mse budget 2005 v4_CA BAC SCR-VM 06-07 (31-07-06)_Spain ARPU + AUPU" xfId="29819" xr:uid="{00000000-0005-0000-0000-0000DD300000}"/>
    <cellStyle name="n_c-mse budget 2005 v4_CA BAC SCR-VM 06-07 (31-07-06)_Spain ARPU + AUPU_Group" xfId="29820" xr:uid="{00000000-0005-0000-0000-0000DE300000}"/>
    <cellStyle name="n_c-mse budget 2005 v4_CA BAC SCR-VM 06-07 (31-07-06)_Spain ARPU + AUPU_ROW ARPU" xfId="29821" xr:uid="{00000000-0005-0000-0000-0000DF300000}"/>
    <cellStyle name="n_c-mse budget 2005 v4_CA BAC SCR-VM 06-07 (31-07-06)_Spain ARPU + AUPU_ROW ARPU_Group" xfId="29822" xr:uid="{00000000-0005-0000-0000-0000E0300000}"/>
    <cellStyle name="n_c-mse budget 2005 v4_CA BAC SCR-VM 06-07 (31-07-06)_Spain KPIs" xfId="6659" xr:uid="{00000000-0005-0000-0000-0000E1300000}"/>
    <cellStyle name="n_c-mse budget 2005 v4_CA BAC SCR-VM 06-07 (31-07-06)_Spain KPIs 2" xfId="16025" xr:uid="{00000000-0005-0000-0000-0000E2300000}"/>
    <cellStyle name="n_c-mse budget 2005 v4_CA BAC SCR-VM 06-07 (31-07-06)_Spain KPIs_1" xfId="51473" xr:uid="{00000000-0005-0000-0000-0000E3300000}"/>
    <cellStyle name="n_c-mse budget 2005 v4_CA BAC SCR-VM 06-07 (31-07-06)_Telecoms - Operational KPIs" xfId="49776" xr:uid="{00000000-0005-0000-0000-0000E4300000}"/>
    <cellStyle name="n_c-mse budget 2005 v4_CA forfaits 0607 (06-08-14)" xfId="1979" xr:uid="{00000000-0005-0000-0000-0000E5300000}"/>
    <cellStyle name="n_c-mse budget 2005 v4_CA forfaits 0607 (06-08-14)_A&amp;ME KPIs" xfId="53251" xr:uid="{00000000-0005-0000-0000-0000E6300000}"/>
    <cellStyle name="n_c-mse budget 2005 v4_CA forfaits 0607 (06-08-14)_France financials" xfId="23626" xr:uid="{00000000-0005-0000-0000-0000E7300000}"/>
    <cellStyle name="n_c-mse budget 2005 v4_CA forfaits 0607 (06-08-14)_France KPIs" xfId="4838" xr:uid="{00000000-0005-0000-0000-0000E8300000}"/>
    <cellStyle name="n_c-mse budget 2005 v4_CA forfaits 0607 (06-08-14)_France KPIs 2" xfId="14254" xr:uid="{00000000-0005-0000-0000-0000E9300000}"/>
    <cellStyle name="n_c-mse budget 2005 v4_CA forfaits 0607 (06-08-14)_France KPIs_1" xfId="12079" xr:uid="{00000000-0005-0000-0000-0000EA300000}"/>
    <cellStyle name="n_c-mse budget 2005 v4_CA forfaits 0607 (06-08-14)_Group" xfId="29824" xr:uid="{00000000-0005-0000-0000-0000EB300000}"/>
    <cellStyle name="n_c-mse budget 2005 v4_CA forfaits 0607 (06-08-14)_Group - financial KPIs" xfId="21882" xr:uid="{00000000-0005-0000-0000-0000EC300000}"/>
    <cellStyle name="n_c-mse budget 2005 v4_CA forfaits 0607 (06-08-14)_Group - operational KPIs" xfId="10325" xr:uid="{00000000-0005-0000-0000-0000ED300000}"/>
    <cellStyle name="n_c-mse budget 2005 v4_CA forfaits 0607 (06-08-14)_Group - operational KPIs 2" xfId="18024" xr:uid="{00000000-0005-0000-0000-0000EE300000}"/>
    <cellStyle name="n_c-mse budget 2005 v4_CA forfaits 0607 (06-08-14)_Group - operational KPIs_1" xfId="20141" xr:uid="{00000000-0005-0000-0000-0000EF300000}"/>
    <cellStyle name="n_c-mse budget 2005 v4_CA forfaits 0607 (06-08-14)_Orange - Market France KPIs" xfId="55690" xr:uid="{00000000-0005-0000-0000-0000F0300000}"/>
    <cellStyle name="n_c-mse budget 2005 v4_CA forfaits 0607 (06-08-14)_Poland KPIs" xfId="29823" xr:uid="{00000000-0005-0000-0000-0000F1300000}"/>
    <cellStyle name="n_c-mse budget 2005 v4_CA forfaits 0607 (06-08-14)_ROW" xfId="29825" xr:uid="{00000000-0005-0000-0000-0000F2300000}"/>
    <cellStyle name="n_c-mse budget 2005 v4_CA forfaits 0607 (06-08-14)_ROW_1" xfId="29826" xr:uid="{00000000-0005-0000-0000-0000F3300000}"/>
    <cellStyle name="n_c-mse budget 2005 v4_CA forfaits 0607 (06-08-14)_ROW_1_Group" xfId="29827" xr:uid="{00000000-0005-0000-0000-0000F4300000}"/>
    <cellStyle name="n_c-mse budget 2005 v4_CA forfaits 0607 (06-08-14)_ROW_1_ROW ARPU" xfId="29828" xr:uid="{00000000-0005-0000-0000-0000F5300000}"/>
    <cellStyle name="n_c-mse budget 2005 v4_CA forfaits 0607 (06-08-14)_ROW_1_ROW ARPU_Group" xfId="29829" xr:uid="{00000000-0005-0000-0000-0000F6300000}"/>
    <cellStyle name="n_c-mse budget 2005 v4_CA forfaits 0607 (06-08-14)_ROW_Group" xfId="29830" xr:uid="{00000000-0005-0000-0000-0000F7300000}"/>
    <cellStyle name="n_c-mse budget 2005 v4_CA forfaits 0607 (06-08-14)_ROW_ROW ARPU" xfId="29831" xr:uid="{00000000-0005-0000-0000-0000F8300000}"/>
    <cellStyle name="n_c-mse budget 2005 v4_CA forfaits 0607 (06-08-14)_ROW_ROW ARPU_Group" xfId="29832" xr:uid="{00000000-0005-0000-0000-0000F9300000}"/>
    <cellStyle name="n_c-mse budget 2005 v4_CA forfaits 0607 (06-08-14)_Spain ARPU + AUPU" xfId="29833" xr:uid="{00000000-0005-0000-0000-0000FA300000}"/>
    <cellStyle name="n_c-mse budget 2005 v4_CA forfaits 0607 (06-08-14)_Spain ARPU + AUPU_Group" xfId="29834" xr:uid="{00000000-0005-0000-0000-0000FB300000}"/>
    <cellStyle name="n_c-mse budget 2005 v4_CA forfaits 0607 (06-08-14)_Spain ARPU + AUPU_ROW ARPU" xfId="29835" xr:uid="{00000000-0005-0000-0000-0000FC300000}"/>
    <cellStyle name="n_c-mse budget 2005 v4_CA forfaits 0607 (06-08-14)_Spain ARPU + AUPU_ROW ARPU_Group" xfId="29836" xr:uid="{00000000-0005-0000-0000-0000FD300000}"/>
    <cellStyle name="n_c-mse budget 2005 v4_CA forfaits 0607 (06-08-14)_Spain KPIs" xfId="6660" xr:uid="{00000000-0005-0000-0000-0000FE300000}"/>
    <cellStyle name="n_c-mse budget 2005 v4_CA forfaits 0607 (06-08-14)_Spain KPIs 2" xfId="16026" xr:uid="{00000000-0005-0000-0000-0000FF300000}"/>
    <cellStyle name="n_c-mse budget 2005 v4_CA forfaits 0607 (06-08-14)_Spain KPIs_1" xfId="51474" xr:uid="{00000000-0005-0000-0000-000000310000}"/>
    <cellStyle name="n_c-mse budget 2005 v4_CA forfaits 0607 (06-08-14)_Telecoms - Operational KPIs" xfId="49777" xr:uid="{00000000-0005-0000-0000-000001310000}"/>
    <cellStyle name="n_c-mse budget 2005 v4_Classeur2" xfId="1980" xr:uid="{00000000-0005-0000-0000-000002310000}"/>
    <cellStyle name="n_c-mse budget 2005 v4_Classeur2_A&amp;ME KPIs" xfId="53252" xr:uid="{00000000-0005-0000-0000-000003310000}"/>
    <cellStyle name="n_c-mse budget 2005 v4_Classeur2_France financials" xfId="23627" xr:uid="{00000000-0005-0000-0000-000004310000}"/>
    <cellStyle name="n_c-mse budget 2005 v4_Classeur2_France KPIs" xfId="4839" xr:uid="{00000000-0005-0000-0000-000005310000}"/>
    <cellStyle name="n_c-mse budget 2005 v4_Classeur2_France KPIs 2" xfId="14255" xr:uid="{00000000-0005-0000-0000-000006310000}"/>
    <cellStyle name="n_c-mse budget 2005 v4_Classeur2_France KPIs_1" xfId="12080" xr:uid="{00000000-0005-0000-0000-000007310000}"/>
    <cellStyle name="n_c-mse budget 2005 v4_Classeur2_Group" xfId="29838" xr:uid="{00000000-0005-0000-0000-000008310000}"/>
    <cellStyle name="n_c-mse budget 2005 v4_Classeur2_Group - financial KPIs" xfId="21883" xr:uid="{00000000-0005-0000-0000-000009310000}"/>
    <cellStyle name="n_c-mse budget 2005 v4_Classeur2_Group - operational KPIs" xfId="10326" xr:uid="{00000000-0005-0000-0000-00000A310000}"/>
    <cellStyle name="n_c-mse budget 2005 v4_Classeur2_Group - operational KPIs 2" xfId="18025" xr:uid="{00000000-0005-0000-0000-00000B310000}"/>
    <cellStyle name="n_c-mse budget 2005 v4_Classeur2_Group - operational KPIs_1" xfId="20142" xr:uid="{00000000-0005-0000-0000-00000C310000}"/>
    <cellStyle name="n_c-mse budget 2005 v4_Classeur2_Orange - Market France KPIs" xfId="55691" xr:uid="{00000000-0005-0000-0000-00000D310000}"/>
    <cellStyle name="n_c-mse budget 2005 v4_Classeur2_Poland KPIs" xfId="29837" xr:uid="{00000000-0005-0000-0000-00000E310000}"/>
    <cellStyle name="n_c-mse budget 2005 v4_Classeur2_ROW" xfId="29839" xr:uid="{00000000-0005-0000-0000-00000F310000}"/>
    <cellStyle name="n_c-mse budget 2005 v4_Classeur2_ROW_1" xfId="29840" xr:uid="{00000000-0005-0000-0000-000010310000}"/>
    <cellStyle name="n_c-mse budget 2005 v4_Classeur2_ROW_1_Group" xfId="29841" xr:uid="{00000000-0005-0000-0000-000011310000}"/>
    <cellStyle name="n_c-mse budget 2005 v4_Classeur2_ROW_1_ROW ARPU" xfId="29842" xr:uid="{00000000-0005-0000-0000-000012310000}"/>
    <cellStyle name="n_c-mse budget 2005 v4_Classeur2_ROW_1_ROW ARPU_Group" xfId="29843" xr:uid="{00000000-0005-0000-0000-000013310000}"/>
    <cellStyle name="n_c-mse budget 2005 v4_Classeur2_ROW_Group" xfId="29844" xr:uid="{00000000-0005-0000-0000-000014310000}"/>
    <cellStyle name="n_c-mse budget 2005 v4_Classeur2_ROW_ROW ARPU" xfId="29845" xr:uid="{00000000-0005-0000-0000-000015310000}"/>
    <cellStyle name="n_c-mse budget 2005 v4_Classeur2_ROW_ROW ARPU_Group" xfId="29846" xr:uid="{00000000-0005-0000-0000-000016310000}"/>
    <cellStyle name="n_c-mse budget 2005 v4_Classeur2_Spain ARPU + AUPU" xfId="29847" xr:uid="{00000000-0005-0000-0000-000017310000}"/>
    <cellStyle name="n_c-mse budget 2005 v4_Classeur2_Spain ARPU + AUPU_Group" xfId="29848" xr:uid="{00000000-0005-0000-0000-000018310000}"/>
    <cellStyle name="n_c-mse budget 2005 v4_Classeur2_Spain ARPU + AUPU_ROW ARPU" xfId="29849" xr:uid="{00000000-0005-0000-0000-000019310000}"/>
    <cellStyle name="n_c-mse budget 2005 v4_Classeur2_Spain ARPU + AUPU_ROW ARPU_Group" xfId="29850" xr:uid="{00000000-0005-0000-0000-00001A310000}"/>
    <cellStyle name="n_c-mse budget 2005 v4_Classeur2_Spain KPIs" xfId="6661" xr:uid="{00000000-0005-0000-0000-00001B310000}"/>
    <cellStyle name="n_c-mse budget 2005 v4_Classeur2_Spain KPIs 2" xfId="16027" xr:uid="{00000000-0005-0000-0000-00001C310000}"/>
    <cellStyle name="n_c-mse budget 2005 v4_Classeur2_Spain KPIs_1" xfId="51475" xr:uid="{00000000-0005-0000-0000-00001D310000}"/>
    <cellStyle name="n_c-mse budget 2005 v4_Classeur2_Telecoms - Operational KPIs" xfId="49778" xr:uid="{00000000-0005-0000-0000-00001E310000}"/>
    <cellStyle name="n_c-mse budget 2005 v4_Classeur5" xfId="1981" xr:uid="{00000000-0005-0000-0000-00001F310000}"/>
    <cellStyle name="n_c-mse budget 2005 v4_Classeur5_A&amp;ME KPIs" xfId="53253" xr:uid="{00000000-0005-0000-0000-000020310000}"/>
    <cellStyle name="n_c-mse budget 2005 v4_Classeur5_Enterprise" xfId="9610" xr:uid="{00000000-0005-0000-0000-000021310000}"/>
    <cellStyle name="n_c-mse budget 2005 v4_Classeur5_France financials" xfId="23628" xr:uid="{00000000-0005-0000-0000-000022310000}"/>
    <cellStyle name="n_c-mse budget 2005 v4_Classeur5_France financials_1" xfId="25200" xr:uid="{00000000-0005-0000-0000-000023310000}"/>
    <cellStyle name="n_c-mse budget 2005 v4_Classeur5_France KPIs" xfId="4840" xr:uid="{00000000-0005-0000-0000-000024310000}"/>
    <cellStyle name="n_c-mse budget 2005 v4_Classeur5_France KPIs 2" xfId="14256" xr:uid="{00000000-0005-0000-0000-000025310000}"/>
    <cellStyle name="n_c-mse budget 2005 v4_Classeur5_France KPIs_1" xfId="12081" xr:uid="{00000000-0005-0000-0000-000026310000}"/>
    <cellStyle name="n_c-mse budget 2005 v4_Classeur5_GetCA Groupe Seg 2012-Q4 Soc" xfId="55693" xr:uid="{00000000-0005-0000-0000-000027310000}"/>
    <cellStyle name="n_c-mse budget 2005 v4_Classeur5_Group" xfId="29852" xr:uid="{00000000-0005-0000-0000-000028310000}"/>
    <cellStyle name="n_c-mse budget 2005 v4_Classeur5_Group - financial KPIs" xfId="21884" xr:uid="{00000000-0005-0000-0000-000029310000}"/>
    <cellStyle name="n_c-mse budget 2005 v4_Classeur5_Group - operational KPIs" xfId="3079" xr:uid="{00000000-0005-0000-0000-00002A310000}"/>
    <cellStyle name="n_c-mse budget 2005 v4_Classeur5_Group - operational KPIs_1" xfId="10327" xr:uid="{00000000-0005-0000-0000-00002B310000}"/>
    <cellStyle name="n_c-mse budget 2005 v4_Classeur5_Group - operational KPIs_1 2" xfId="18026" xr:uid="{00000000-0005-0000-0000-00002C310000}"/>
    <cellStyle name="n_c-mse budget 2005 v4_Classeur5_Group - operational KPIs_2" xfId="20143" xr:uid="{00000000-0005-0000-0000-00002D310000}"/>
    <cellStyle name="n_c-mse budget 2005 v4_Classeur5_IC&amp;SS" xfId="13762" xr:uid="{00000000-0005-0000-0000-00002E310000}"/>
    <cellStyle name="n_c-mse budget 2005 v4_Classeur5_Orange - Market France KPIs" xfId="55692" xr:uid="{00000000-0005-0000-0000-00002F310000}"/>
    <cellStyle name="n_c-mse budget 2005 v4_Classeur5_Poland KPIs" xfId="8330" xr:uid="{00000000-0005-0000-0000-000030310000}"/>
    <cellStyle name="n_c-mse budget 2005 v4_Classeur5_Poland KPIs_1" xfId="29851" xr:uid="{00000000-0005-0000-0000-000031310000}"/>
    <cellStyle name="n_c-mse budget 2005 v4_Classeur5_ROW" xfId="29853" xr:uid="{00000000-0005-0000-0000-000032310000}"/>
    <cellStyle name="n_c-mse budget 2005 v4_Classeur5_RoW KPIs" xfId="9042" xr:uid="{00000000-0005-0000-0000-000033310000}"/>
    <cellStyle name="n_c-mse budget 2005 v4_Classeur5_ROW_1" xfId="29854" xr:uid="{00000000-0005-0000-0000-000034310000}"/>
    <cellStyle name="n_c-mse budget 2005 v4_Classeur5_ROW_1_Group" xfId="29855" xr:uid="{00000000-0005-0000-0000-000035310000}"/>
    <cellStyle name="n_c-mse budget 2005 v4_Classeur5_ROW_1_ROW ARPU" xfId="29856" xr:uid="{00000000-0005-0000-0000-000036310000}"/>
    <cellStyle name="n_c-mse budget 2005 v4_Classeur5_ROW_1_ROW ARPU_Group" xfId="29857" xr:uid="{00000000-0005-0000-0000-000037310000}"/>
    <cellStyle name="n_c-mse budget 2005 v4_Classeur5_ROW_Group" xfId="29858" xr:uid="{00000000-0005-0000-0000-000038310000}"/>
    <cellStyle name="n_c-mse budget 2005 v4_Classeur5_ROW_ROW ARPU" xfId="29859" xr:uid="{00000000-0005-0000-0000-000039310000}"/>
    <cellStyle name="n_c-mse budget 2005 v4_Classeur5_ROW_ROW ARPU_Group" xfId="29860" xr:uid="{00000000-0005-0000-0000-00003A310000}"/>
    <cellStyle name="n_c-mse budget 2005 v4_Classeur5_Spain ARPU + AUPU" xfId="29861" xr:uid="{00000000-0005-0000-0000-00003B310000}"/>
    <cellStyle name="n_c-mse budget 2005 v4_Classeur5_Spain ARPU + AUPU_Group" xfId="29862" xr:uid="{00000000-0005-0000-0000-00003C310000}"/>
    <cellStyle name="n_c-mse budget 2005 v4_Classeur5_Spain ARPU + AUPU_ROW ARPU" xfId="29863" xr:uid="{00000000-0005-0000-0000-00003D310000}"/>
    <cellStyle name="n_c-mse budget 2005 v4_Classeur5_Spain ARPU + AUPU_ROW ARPU_Group" xfId="29864" xr:uid="{00000000-0005-0000-0000-00003E310000}"/>
    <cellStyle name="n_c-mse budget 2005 v4_Classeur5_Spain KPIs" xfId="6662" xr:uid="{00000000-0005-0000-0000-00003F310000}"/>
    <cellStyle name="n_c-mse budget 2005 v4_Classeur5_Spain KPIs 2" xfId="16028" xr:uid="{00000000-0005-0000-0000-000040310000}"/>
    <cellStyle name="n_c-mse budget 2005 v4_Classeur5_Spain KPIs_1" xfId="51476" xr:uid="{00000000-0005-0000-0000-000041310000}"/>
    <cellStyle name="n_c-mse budget 2005 v4_Classeur5_Telecoms - Operational KPIs" xfId="49779" xr:uid="{00000000-0005-0000-0000-000042310000}"/>
    <cellStyle name="n_c-mse budget 2005 v4_DATA KPI Personal" xfId="29865" xr:uid="{00000000-0005-0000-0000-000043310000}"/>
    <cellStyle name="n_c-mse budget 2005 v4_DATA KPI Personal_Group" xfId="29866" xr:uid="{00000000-0005-0000-0000-000044310000}"/>
    <cellStyle name="n_c-mse budget 2005 v4_EE_CoA_BS - mapped V4" xfId="29867" xr:uid="{00000000-0005-0000-0000-000045310000}"/>
    <cellStyle name="n_c-mse budget 2005 v4_EE_CoA_BS - mapped V4_Group" xfId="29868" xr:uid="{00000000-0005-0000-0000-000046310000}"/>
    <cellStyle name="n_c-mse budget 2005 v4_Enterprise" xfId="9606" xr:uid="{00000000-0005-0000-0000-000047310000}"/>
    <cellStyle name="n_c-mse budget 2005 v4_France financials" xfId="23621" xr:uid="{00000000-0005-0000-0000-000048310000}"/>
    <cellStyle name="n_c-mse budget 2005 v4_France financials_1" xfId="25196" xr:uid="{00000000-0005-0000-0000-000049310000}"/>
    <cellStyle name="n_c-mse budget 2005 v4_France KPIs" xfId="4833" xr:uid="{00000000-0005-0000-0000-00004A310000}"/>
    <cellStyle name="n_c-mse budget 2005 v4_France KPIs 2" xfId="14249" xr:uid="{00000000-0005-0000-0000-00004B310000}"/>
    <cellStyle name="n_c-mse budget 2005 v4_France KPIs_1" xfId="12074" xr:uid="{00000000-0005-0000-0000-00004C310000}"/>
    <cellStyle name="n_c-mse budget 2005 v4_GetCA Groupe Seg 2012-Q4 Soc" xfId="55694" xr:uid="{00000000-0005-0000-0000-00004D310000}"/>
    <cellStyle name="n_c-mse budget 2005 v4_Group" xfId="29869" xr:uid="{00000000-0005-0000-0000-00004E310000}"/>
    <cellStyle name="n_c-mse budget 2005 v4_Group - financial KPIs" xfId="21877" xr:uid="{00000000-0005-0000-0000-00004F310000}"/>
    <cellStyle name="n_c-mse budget 2005 v4_Group - operational KPIs" xfId="3075" xr:uid="{00000000-0005-0000-0000-000050310000}"/>
    <cellStyle name="n_c-mse budget 2005 v4_Group - operational KPIs_1" xfId="10320" xr:uid="{00000000-0005-0000-0000-000051310000}"/>
    <cellStyle name="n_c-mse budget 2005 v4_Group - operational KPIs_1 2" xfId="18019" xr:uid="{00000000-0005-0000-0000-000052310000}"/>
    <cellStyle name="n_c-mse budget 2005 v4_Group - operational KPIs_2" xfId="20136" xr:uid="{00000000-0005-0000-0000-000053310000}"/>
    <cellStyle name="n_c-mse budget 2005 v4_IC&amp;SS" xfId="13760" xr:uid="{00000000-0005-0000-0000-000054310000}"/>
    <cellStyle name="n_c-mse budget 2005 v4_Orange - Market France KPIs" xfId="55682" xr:uid="{00000000-0005-0000-0000-000055310000}"/>
    <cellStyle name="n_c-mse budget 2005 v4_PFA_Mn MTV_060413" xfId="1982" xr:uid="{00000000-0005-0000-0000-000056310000}"/>
    <cellStyle name="n_c-mse budget 2005 v4_PFA_Mn MTV_060413_A&amp;ME KPIs" xfId="53254" xr:uid="{00000000-0005-0000-0000-000057310000}"/>
    <cellStyle name="n_c-mse budget 2005 v4_PFA_Mn MTV_060413_France financials" xfId="23629" xr:uid="{00000000-0005-0000-0000-000058310000}"/>
    <cellStyle name="n_c-mse budget 2005 v4_PFA_Mn MTV_060413_France KPIs" xfId="4841" xr:uid="{00000000-0005-0000-0000-000059310000}"/>
    <cellStyle name="n_c-mse budget 2005 v4_PFA_Mn MTV_060413_France KPIs 2" xfId="14257" xr:uid="{00000000-0005-0000-0000-00005A310000}"/>
    <cellStyle name="n_c-mse budget 2005 v4_PFA_Mn MTV_060413_France KPIs_1" xfId="12082" xr:uid="{00000000-0005-0000-0000-00005B310000}"/>
    <cellStyle name="n_c-mse budget 2005 v4_PFA_Mn MTV_060413_Group" xfId="29871" xr:uid="{00000000-0005-0000-0000-00005C310000}"/>
    <cellStyle name="n_c-mse budget 2005 v4_PFA_Mn MTV_060413_Group - financial KPIs" xfId="21885" xr:uid="{00000000-0005-0000-0000-00005D310000}"/>
    <cellStyle name="n_c-mse budget 2005 v4_PFA_Mn MTV_060413_Group - operational KPIs" xfId="10328" xr:uid="{00000000-0005-0000-0000-00005E310000}"/>
    <cellStyle name="n_c-mse budget 2005 v4_PFA_Mn MTV_060413_Group - operational KPIs 2" xfId="18027" xr:uid="{00000000-0005-0000-0000-00005F310000}"/>
    <cellStyle name="n_c-mse budget 2005 v4_PFA_Mn MTV_060413_Group - operational KPIs_1" xfId="20144" xr:uid="{00000000-0005-0000-0000-000060310000}"/>
    <cellStyle name="n_c-mse budget 2005 v4_PFA_Mn MTV_060413_Orange - Market France KPIs" xfId="55695" xr:uid="{00000000-0005-0000-0000-000061310000}"/>
    <cellStyle name="n_c-mse budget 2005 v4_PFA_Mn MTV_060413_Poland KPIs" xfId="29870" xr:uid="{00000000-0005-0000-0000-000062310000}"/>
    <cellStyle name="n_c-mse budget 2005 v4_PFA_Mn MTV_060413_ROW" xfId="29872" xr:uid="{00000000-0005-0000-0000-000063310000}"/>
    <cellStyle name="n_c-mse budget 2005 v4_PFA_Mn MTV_060413_ROW_1" xfId="29873" xr:uid="{00000000-0005-0000-0000-000064310000}"/>
    <cellStyle name="n_c-mse budget 2005 v4_PFA_Mn MTV_060413_ROW_1_Group" xfId="29874" xr:uid="{00000000-0005-0000-0000-000065310000}"/>
    <cellStyle name="n_c-mse budget 2005 v4_PFA_Mn MTV_060413_ROW_1_ROW ARPU" xfId="29875" xr:uid="{00000000-0005-0000-0000-000066310000}"/>
    <cellStyle name="n_c-mse budget 2005 v4_PFA_Mn MTV_060413_ROW_1_ROW ARPU_Group" xfId="29876" xr:uid="{00000000-0005-0000-0000-000067310000}"/>
    <cellStyle name="n_c-mse budget 2005 v4_PFA_Mn MTV_060413_ROW_Group" xfId="29877" xr:uid="{00000000-0005-0000-0000-000068310000}"/>
    <cellStyle name="n_c-mse budget 2005 v4_PFA_Mn MTV_060413_ROW_ROW ARPU" xfId="29878" xr:uid="{00000000-0005-0000-0000-000069310000}"/>
    <cellStyle name="n_c-mse budget 2005 v4_PFA_Mn MTV_060413_ROW_ROW ARPU_Group" xfId="29879" xr:uid="{00000000-0005-0000-0000-00006A310000}"/>
    <cellStyle name="n_c-mse budget 2005 v4_PFA_Mn MTV_060413_Spain ARPU + AUPU" xfId="29880" xr:uid="{00000000-0005-0000-0000-00006B310000}"/>
    <cellStyle name="n_c-mse budget 2005 v4_PFA_Mn MTV_060413_Spain ARPU + AUPU_Group" xfId="29881" xr:uid="{00000000-0005-0000-0000-00006C310000}"/>
    <cellStyle name="n_c-mse budget 2005 v4_PFA_Mn MTV_060413_Spain ARPU + AUPU_ROW ARPU" xfId="29882" xr:uid="{00000000-0005-0000-0000-00006D310000}"/>
    <cellStyle name="n_c-mse budget 2005 v4_PFA_Mn MTV_060413_Spain ARPU + AUPU_ROW ARPU_Group" xfId="29883" xr:uid="{00000000-0005-0000-0000-00006E310000}"/>
    <cellStyle name="n_c-mse budget 2005 v4_PFA_Mn MTV_060413_Spain KPIs" xfId="6663" xr:uid="{00000000-0005-0000-0000-00006F310000}"/>
    <cellStyle name="n_c-mse budget 2005 v4_PFA_Mn MTV_060413_Spain KPIs 2" xfId="16029" xr:uid="{00000000-0005-0000-0000-000070310000}"/>
    <cellStyle name="n_c-mse budget 2005 v4_PFA_Mn MTV_060413_Spain KPIs_1" xfId="51477" xr:uid="{00000000-0005-0000-0000-000071310000}"/>
    <cellStyle name="n_c-mse budget 2005 v4_PFA_Mn MTV_060413_Telecoms - Operational KPIs" xfId="49780" xr:uid="{00000000-0005-0000-0000-000072310000}"/>
    <cellStyle name="n_c-mse budget 2005 v4_PFA_Mn_0603_V0 0" xfId="1983" xr:uid="{00000000-0005-0000-0000-000073310000}"/>
    <cellStyle name="n_c-mse budget 2005 v4_PFA_Mn_0603_V0 0_A&amp;ME KPIs" xfId="53255" xr:uid="{00000000-0005-0000-0000-000074310000}"/>
    <cellStyle name="n_c-mse budget 2005 v4_PFA_Mn_0603_V0 0_France financials" xfId="23630" xr:uid="{00000000-0005-0000-0000-000075310000}"/>
    <cellStyle name="n_c-mse budget 2005 v4_PFA_Mn_0603_V0 0_France KPIs" xfId="4842" xr:uid="{00000000-0005-0000-0000-000076310000}"/>
    <cellStyle name="n_c-mse budget 2005 v4_PFA_Mn_0603_V0 0_France KPIs 2" xfId="14258" xr:uid="{00000000-0005-0000-0000-000077310000}"/>
    <cellStyle name="n_c-mse budget 2005 v4_PFA_Mn_0603_V0 0_France KPIs_1" xfId="12083" xr:uid="{00000000-0005-0000-0000-000078310000}"/>
    <cellStyle name="n_c-mse budget 2005 v4_PFA_Mn_0603_V0 0_Group" xfId="29885" xr:uid="{00000000-0005-0000-0000-000079310000}"/>
    <cellStyle name="n_c-mse budget 2005 v4_PFA_Mn_0603_V0 0_Group - financial KPIs" xfId="21886" xr:uid="{00000000-0005-0000-0000-00007A310000}"/>
    <cellStyle name="n_c-mse budget 2005 v4_PFA_Mn_0603_V0 0_Group - operational KPIs" xfId="10329" xr:uid="{00000000-0005-0000-0000-00007B310000}"/>
    <cellStyle name="n_c-mse budget 2005 v4_PFA_Mn_0603_V0 0_Group - operational KPIs 2" xfId="18028" xr:uid="{00000000-0005-0000-0000-00007C310000}"/>
    <cellStyle name="n_c-mse budget 2005 v4_PFA_Mn_0603_V0 0_Group - operational KPIs_1" xfId="20145" xr:uid="{00000000-0005-0000-0000-00007D310000}"/>
    <cellStyle name="n_c-mse budget 2005 v4_PFA_Mn_0603_V0 0_Orange - Market France KPIs" xfId="55696" xr:uid="{00000000-0005-0000-0000-00007E310000}"/>
    <cellStyle name="n_c-mse budget 2005 v4_PFA_Mn_0603_V0 0_Poland KPIs" xfId="29884" xr:uid="{00000000-0005-0000-0000-00007F310000}"/>
    <cellStyle name="n_c-mse budget 2005 v4_PFA_Mn_0603_V0 0_ROW" xfId="29886" xr:uid="{00000000-0005-0000-0000-000080310000}"/>
    <cellStyle name="n_c-mse budget 2005 v4_PFA_Mn_0603_V0 0_ROW_1" xfId="29887" xr:uid="{00000000-0005-0000-0000-000081310000}"/>
    <cellStyle name="n_c-mse budget 2005 v4_PFA_Mn_0603_V0 0_ROW_1_Group" xfId="29888" xr:uid="{00000000-0005-0000-0000-000082310000}"/>
    <cellStyle name="n_c-mse budget 2005 v4_PFA_Mn_0603_V0 0_ROW_1_ROW ARPU" xfId="29889" xr:uid="{00000000-0005-0000-0000-000083310000}"/>
    <cellStyle name="n_c-mse budget 2005 v4_PFA_Mn_0603_V0 0_ROW_1_ROW ARPU_Group" xfId="29890" xr:uid="{00000000-0005-0000-0000-000084310000}"/>
    <cellStyle name="n_c-mse budget 2005 v4_PFA_Mn_0603_V0 0_ROW_Group" xfId="29891" xr:uid="{00000000-0005-0000-0000-000085310000}"/>
    <cellStyle name="n_c-mse budget 2005 v4_PFA_Mn_0603_V0 0_ROW_ROW ARPU" xfId="29892" xr:uid="{00000000-0005-0000-0000-000086310000}"/>
    <cellStyle name="n_c-mse budget 2005 v4_PFA_Mn_0603_V0 0_ROW_ROW ARPU_Group" xfId="29893" xr:uid="{00000000-0005-0000-0000-000087310000}"/>
    <cellStyle name="n_c-mse budget 2005 v4_PFA_Mn_0603_V0 0_Spain ARPU + AUPU" xfId="29894" xr:uid="{00000000-0005-0000-0000-000088310000}"/>
    <cellStyle name="n_c-mse budget 2005 v4_PFA_Mn_0603_V0 0_Spain ARPU + AUPU_Group" xfId="29895" xr:uid="{00000000-0005-0000-0000-000089310000}"/>
    <cellStyle name="n_c-mse budget 2005 v4_PFA_Mn_0603_V0 0_Spain ARPU + AUPU_ROW ARPU" xfId="29896" xr:uid="{00000000-0005-0000-0000-00008A310000}"/>
    <cellStyle name="n_c-mse budget 2005 v4_PFA_Mn_0603_V0 0_Spain ARPU + AUPU_ROW ARPU_Group" xfId="29897" xr:uid="{00000000-0005-0000-0000-00008B310000}"/>
    <cellStyle name="n_c-mse budget 2005 v4_PFA_Mn_0603_V0 0_Spain KPIs" xfId="6664" xr:uid="{00000000-0005-0000-0000-00008C310000}"/>
    <cellStyle name="n_c-mse budget 2005 v4_PFA_Mn_0603_V0 0_Spain KPIs 2" xfId="16030" xr:uid="{00000000-0005-0000-0000-00008D310000}"/>
    <cellStyle name="n_c-mse budget 2005 v4_PFA_Mn_0603_V0 0_Spain KPIs_1" xfId="51478" xr:uid="{00000000-0005-0000-0000-00008E310000}"/>
    <cellStyle name="n_c-mse budget 2005 v4_PFA_Mn_0603_V0 0_Telecoms - Operational KPIs" xfId="49781" xr:uid="{00000000-0005-0000-0000-00008F310000}"/>
    <cellStyle name="n_c-mse budget 2005 v4_PFA_Parcs_0600706" xfId="1984" xr:uid="{00000000-0005-0000-0000-000090310000}"/>
    <cellStyle name="n_c-mse budget 2005 v4_PFA_Parcs_0600706_A&amp;ME KPIs" xfId="53256" xr:uid="{00000000-0005-0000-0000-000091310000}"/>
    <cellStyle name="n_c-mse budget 2005 v4_PFA_Parcs_0600706_France financials" xfId="23631" xr:uid="{00000000-0005-0000-0000-000092310000}"/>
    <cellStyle name="n_c-mse budget 2005 v4_PFA_Parcs_0600706_France KPIs" xfId="4843" xr:uid="{00000000-0005-0000-0000-000093310000}"/>
    <cellStyle name="n_c-mse budget 2005 v4_PFA_Parcs_0600706_France KPIs 2" xfId="14259" xr:uid="{00000000-0005-0000-0000-000094310000}"/>
    <cellStyle name="n_c-mse budget 2005 v4_PFA_Parcs_0600706_France KPIs_1" xfId="12084" xr:uid="{00000000-0005-0000-0000-000095310000}"/>
    <cellStyle name="n_c-mse budget 2005 v4_PFA_Parcs_0600706_Group" xfId="29899" xr:uid="{00000000-0005-0000-0000-000096310000}"/>
    <cellStyle name="n_c-mse budget 2005 v4_PFA_Parcs_0600706_Group - financial KPIs" xfId="21887" xr:uid="{00000000-0005-0000-0000-000097310000}"/>
    <cellStyle name="n_c-mse budget 2005 v4_PFA_Parcs_0600706_Group - operational KPIs" xfId="10330" xr:uid="{00000000-0005-0000-0000-000098310000}"/>
    <cellStyle name="n_c-mse budget 2005 v4_PFA_Parcs_0600706_Group - operational KPIs 2" xfId="18029" xr:uid="{00000000-0005-0000-0000-000099310000}"/>
    <cellStyle name="n_c-mse budget 2005 v4_PFA_Parcs_0600706_Group - operational KPIs_1" xfId="20146" xr:uid="{00000000-0005-0000-0000-00009A310000}"/>
    <cellStyle name="n_c-mse budget 2005 v4_PFA_Parcs_0600706_Orange - Market France KPIs" xfId="55697" xr:uid="{00000000-0005-0000-0000-00009B310000}"/>
    <cellStyle name="n_c-mse budget 2005 v4_PFA_Parcs_0600706_Poland KPIs" xfId="29898" xr:uid="{00000000-0005-0000-0000-00009C310000}"/>
    <cellStyle name="n_c-mse budget 2005 v4_PFA_Parcs_0600706_ROW" xfId="29900" xr:uid="{00000000-0005-0000-0000-00009D310000}"/>
    <cellStyle name="n_c-mse budget 2005 v4_PFA_Parcs_0600706_ROW_1" xfId="29901" xr:uid="{00000000-0005-0000-0000-00009E310000}"/>
    <cellStyle name="n_c-mse budget 2005 v4_PFA_Parcs_0600706_ROW_1_Group" xfId="29902" xr:uid="{00000000-0005-0000-0000-00009F310000}"/>
    <cellStyle name="n_c-mse budget 2005 v4_PFA_Parcs_0600706_ROW_1_ROW ARPU" xfId="29903" xr:uid="{00000000-0005-0000-0000-0000A0310000}"/>
    <cellStyle name="n_c-mse budget 2005 v4_PFA_Parcs_0600706_ROW_1_ROW ARPU_Group" xfId="29904" xr:uid="{00000000-0005-0000-0000-0000A1310000}"/>
    <cellStyle name="n_c-mse budget 2005 v4_PFA_Parcs_0600706_ROW_Group" xfId="29905" xr:uid="{00000000-0005-0000-0000-0000A2310000}"/>
    <cellStyle name="n_c-mse budget 2005 v4_PFA_Parcs_0600706_ROW_ROW ARPU" xfId="29906" xr:uid="{00000000-0005-0000-0000-0000A3310000}"/>
    <cellStyle name="n_c-mse budget 2005 v4_PFA_Parcs_0600706_ROW_ROW ARPU_Group" xfId="29907" xr:uid="{00000000-0005-0000-0000-0000A4310000}"/>
    <cellStyle name="n_c-mse budget 2005 v4_PFA_Parcs_0600706_Spain ARPU + AUPU" xfId="29908" xr:uid="{00000000-0005-0000-0000-0000A5310000}"/>
    <cellStyle name="n_c-mse budget 2005 v4_PFA_Parcs_0600706_Spain ARPU + AUPU_Group" xfId="29909" xr:uid="{00000000-0005-0000-0000-0000A6310000}"/>
    <cellStyle name="n_c-mse budget 2005 v4_PFA_Parcs_0600706_Spain ARPU + AUPU_ROW ARPU" xfId="29910" xr:uid="{00000000-0005-0000-0000-0000A7310000}"/>
    <cellStyle name="n_c-mse budget 2005 v4_PFA_Parcs_0600706_Spain ARPU + AUPU_ROW ARPU_Group" xfId="29911" xr:uid="{00000000-0005-0000-0000-0000A8310000}"/>
    <cellStyle name="n_c-mse budget 2005 v4_PFA_Parcs_0600706_Spain KPIs" xfId="6665" xr:uid="{00000000-0005-0000-0000-0000A9310000}"/>
    <cellStyle name="n_c-mse budget 2005 v4_PFA_Parcs_0600706_Spain KPIs 2" xfId="16031" xr:uid="{00000000-0005-0000-0000-0000AA310000}"/>
    <cellStyle name="n_c-mse budget 2005 v4_PFA_Parcs_0600706_Spain KPIs_1" xfId="51479" xr:uid="{00000000-0005-0000-0000-0000AB310000}"/>
    <cellStyle name="n_c-mse budget 2005 v4_PFA_Parcs_0600706_Telecoms - Operational KPIs" xfId="49782" xr:uid="{00000000-0005-0000-0000-0000AC310000}"/>
    <cellStyle name="n_c-mse budget 2005 v4_Poland KPIs" xfId="8326" xr:uid="{00000000-0005-0000-0000-0000AD310000}"/>
    <cellStyle name="n_c-mse budget 2005 v4_Poland KPIs_1" xfId="29766" xr:uid="{00000000-0005-0000-0000-0000AE310000}"/>
    <cellStyle name="n_c-mse budget 2005 v4_Reporting Valeur_Mobile_2010_10" xfId="29912" xr:uid="{00000000-0005-0000-0000-0000AF310000}"/>
    <cellStyle name="n_c-mse budget 2005 v4_Reporting Valeur_Mobile_2010_10_Group" xfId="29913" xr:uid="{00000000-0005-0000-0000-0000B0310000}"/>
    <cellStyle name="n_c-mse budget 2005 v4_Reporting Valeur_Mobile_2010_10_ROW" xfId="29914" xr:uid="{00000000-0005-0000-0000-0000B1310000}"/>
    <cellStyle name="n_c-mse budget 2005 v4_Reporting Valeur_Mobile_2010_10_ROW ARPU" xfId="29915" xr:uid="{00000000-0005-0000-0000-0000B2310000}"/>
    <cellStyle name="n_c-mse budget 2005 v4_Reporting Valeur_Mobile_2010_10_ROW ARPU_Group" xfId="29916" xr:uid="{00000000-0005-0000-0000-0000B3310000}"/>
    <cellStyle name="n_c-mse budget 2005 v4_Reporting Valeur_Mobile_2010_10_ROW_Group" xfId="29917" xr:uid="{00000000-0005-0000-0000-0000B4310000}"/>
    <cellStyle name="n_c-mse budget 2005 v4_ROW" xfId="29918" xr:uid="{00000000-0005-0000-0000-0000B5310000}"/>
    <cellStyle name="n_c-mse budget 2005 v4_RoW KPIs" xfId="9038" xr:uid="{00000000-0005-0000-0000-0000B6310000}"/>
    <cellStyle name="n_c-mse budget 2005 v4_ROW_1" xfId="29919" xr:uid="{00000000-0005-0000-0000-0000B7310000}"/>
    <cellStyle name="n_c-mse budget 2005 v4_ROW_1_Group" xfId="29920" xr:uid="{00000000-0005-0000-0000-0000B8310000}"/>
    <cellStyle name="n_c-mse budget 2005 v4_ROW_1_ROW ARPU" xfId="29921" xr:uid="{00000000-0005-0000-0000-0000B9310000}"/>
    <cellStyle name="n_c-mse budget 2005 v4_ROW_1_ROW ARPU_Group" xfId="29922" xr:uid="{00000000-0005-0000-0000-0000BA310000}"/>
    <cellStyle name="n_c-mse budget 2005 v4_ROW_Group" xfId="29923" xr:uid="{00000000-0005-0000-0000-0000BB310000}"/>
    <cellStyle name="n_c-mse budget 2005 v4_ROW_ROW ARPU" xfId="29924" xr:uid="{00000000-0005-0000-0000-0000BC310000}"/>
    <cellStyle name="n_c-mse budget 2005 v4_ROW_ROW ARPU_Group" xfId="29925" xr:uid="{00000000-0005-0000-0000-0000BD310000}"/>
    <cellStyle name="n_c-mse budget 2005 v4_Spain ARPU + AUPU" xfId="29926" xr:uid="{00000000-0005-0000-0000-0000BE310000}"/>
    <cellStyle name="n_c-mse budget 2005 v4_Spain ARPU + AUPU_Group" xfId="29927" xr:uid="{00000000-0005-0000-0000-0000BF310000}"/>
    <cellStyle name="n_c-mse budget 2005 v4_Spain ARPU + AUPU_ROW ARPU" xfId="29928" xr:uid="{00000000-0005-0000-0000-0000C0310000}"/>
    <cellStyle name="n_c-mse budget 2005 v4_Spain ARPU + AUPU_ROW ARPU_Group" xfId="29929" xr:uid="{00000000-0005-0000-0000-0000C1310000}"/>
    <cellStyle name="n_c-mse budget 2005 v4_Spain KPIs" xfId="6655" xr:uid="{00000000-0005-0000-0000-0000C2310000}"/>
    <cellStyle name="n_c-mse budget 2005 v4_Spain KPIs 2" xfId="16021" xr:uid="{00000000-0005-0000-0000-0000C3310000}"/>
    <cellStyle name="n_c-mse budget 2005 v4_Spain KPIs_1" xfId="51469" xr:uid="{00000000-0005-0000-0000-0000C4310000}"/>
    <cellStyle name="n_c-mse budget 2005 v4_Telecoms - Operational KPIs" xfId="49772" xr:uid="{00000000-0005-0000-0000-0000C5310000}"/>
    <cellStyle name="n_c-mse budget 2005 v4_UAG_report_CA 06-09 (06-09-28)" xfId="1985" xr:uid="{00000000-0005-0000-0000-0000C6310000}"/>
    <cellStyle name="n_c-mse budget 2005 v4_UAG_report_CA 06-09 (06-09-28)_A&amp;ME KPIs" xfId="53257" xr:uid="{00000000-0005-0000-0000-0000C7310000}"/>
    <cellStyle name="n_c-mse budget 2005 v4_UAG_report_CA 06-09 (06-09-28)_Enterprise" xfId="9611" xr:uid="{00000000-0005-0000-0000-0000C8310000}"/>
    <cellStyle name="n_c-mse budget 2005 v4_UAG_report_CA 06-09 (06-09-28)_France financials" xfId="23632" xr:uid="{00000000-0005-0000-0000-0000C9310000}"/>
    <cellStyle name="n_c-mse budget 2005 v4_UAG_report_CA 06-09 (06-09-28)_France financials_1" xfId="25201" xr:uid="{00000000-0005-0000-0000-0000CA310000}"/>
    <cellStyle name="n_c-mse budget 2005 v4_UAG_report_CA 06-09 (06-09-28)_France KPIs" xfId="4844" xr:uid="{00000000-0005-0000-0000-0000CB310000}"/>
    <cellStyle name="n_c-mse budget 2005 v4_UAG_report_CA 06-09 (06-09-28)_France KPIs 2" xfId="14260" xr:uid="{00000000-0005-0000-0000-0000CC310000}"/>
    <cellStyle name="n_c-mse budget 2005 v4_UAG_report_CA 06-09 (06-09-28)_France KPIs_1" xfId="12085" xr:uid="{00000000-0005-0000-0000-0000CD310000}"/>
    <cellStyle name="n_c-mse budget 2005 v4_UAG_report_CA 06-09 (06-09-28)_GetCA Groupe Seg 2012-Q4 Soc" xfId="55699" xr:uid="{00000000-0005-0000-0000-0000CE310000}"/>
    <cellStyle name="n_c-mse budget 2005 v4_UAG_report_CA 06-09 (06-09-28)_Group" xfId="29931" xr:uid="{00000000-0005-0000-0000-0000CF310000}"/>
    <cellStyle name="n_c-mse budget 2005 v4_UAG_report_CA 06-09 (06-09-28)_Group - financial KPIs" xfId="21888" xr:uid="{00000000-0005-0000-0000-0000D0310000}"/>
    <cellStyle name="n_c-mse budget 2005 v4_UAG_report_CA 06-09 (06-09-28)_Group - operational KPIs" xfId="3080" xr:uid="{00000000-0005-0000-0000-0000D1310000}"/>
    <cellStyle name="n_c-mse budget 2005 v4_UAG_report_CA 06-09 (06-09-28)_Group - operational KPIs_1" xfId="10331" xr:uid="{00000000-0005-0000-0000-0000D2310000}"/>
    <cellStyle name="n_c-mse budget 2005 v4_UAG_report_CA 06-09 (06-09-28)_Group - operational KPIs_1 2" xfId="18030" xr:uid="{00000000-0005-0000-0000-0000D3310000}"/>
    <cellStyle name="n_c-mse budget 2005 v4_UAG_report_CA 06-09 (06-09-28)_Group - operational KPIs_2" xfId="20147" xr:uid="{00000000-0005-0000-0000-0000D4310000}"/>
    <cellStyle name="n_c-mse budget 2005 v4_UAG_report_CA 06-09 (06-09-28)_IC&amp;SS" xfId="19596" xr:uid="{00000000-0005-0000-0000-0000D5310000}"/>
    <cellStyle name="n_c-mse budget 2005 v4_UAG_report_CA 06-09 (06-09-28)_Orange - Market France KPIs" xfId="55698" xr:uid="{00000000-0005-0000-0000-0000D6310000}"/>
    <cellStyle name="n_c-mse budget 2005 v4_UAG_report_CA 06-09 (06-09-28)_Poland KPIs" xfId="8331" xr:uid="{00000000-0005-0000-0000-0000D7310000}"/>
    <cellStyle name="n_c-mse budget 2005 v4_UAG_report_CA 06-09 (06-09-28)_Poland KPIs_1" xfId="29930" xr:uid="{00000000-0005-0000-0000-0000D8310000}"/>
    <cellStyle name="n_c-mse budget 2005 v4_UAG_report_CA 06-09 (06-09-28)_ROW" xfId="29932" xr:uid="{00000000-0005-0000-0000-0000D9310000}"/>
    <cellStyle name="n_c-mse budget 2005 v4_UAG_report_CA 06-09 (06-09-28)_RoW KPIs" xfId="9043" xr:uid="{00000000-0005-0000-0000-0000DA310000}"/>
    <cellStyle name="n_c-mse budget 2005 v4_UAG_report_CA 06-09 (06-09-28)_ROW_1" xfId="29933" xr:uid="{00000000-0005-0000-0000-0000DB310000}"/>
    <cellStyle name="n_c-mse budget 2005 v4_UAG_report_CA 06-09 (06-09-28)_ROW_1_Group" xfId="29934" xr:uid="{00000000-0005-0000-0000-0000DC310000}"/>
    <cellStyle name="n_c-mse budget 2005 v4_UAG_report_CA 06-09 (06-09-28)_ROW_1_ROW ARPU" xfId="29935" xr:uid="{00000000-0005-0000-0000-0000DD310000}"/>
    <cellStyle name="n_c-mse budget 2005 v4_UAG_report_CA 06-09 (06-09-28)_ROW_1_ROW ARPU_Group" xfId="29936" xr:uid="{00000000-0005-0000-0000-0000DE310000}"/>
    <cellStyle name="n_c-mse budget 2005 v4_UAG_report_CA 06-09 (06-09-28)_ROW_Group" xfId="29937" xr:uid="{00000000-0005-0000-0000-0000DF310000}"/>
    <cellStyle name="n_c-mse budget 2005 v4_UAG_report_CA 06-09 (06-09-28)_ROW_ROW ARPU" xfId="29938" xr:uid="{00000000-0005-0000-0000-0000E0310000}"/>
    <cellStyle name="n_c-mse budget 2005 v4_UAG_report_CA 06-09 (06-09-28)_ROW_ROW ARPU_Group" xfId="29939" xr:uid="{00000000-0005-0000-0000-0000E1310000}"/>
    <cellStyle name="n_c-mse budget 2005 v4_UAG_report_CA 06-09 (06-09-28)_Spain ARPU + AUPU" xfId="29940" xr:uid="{00000000-0005-0000-0000-0000E2310000}"/>
    <cellStyle name="n_c-mse budget 2005 v4_UAG_report_CA 06-09 (06-09-28)_Spain ARPU + AUPU_Group" xfId="29941" xr:uid="{00000000-0005-0000-0000-0000E3310000}"/>
    <cellStyle name="n_c-mse budget 2005 v4_UAG_report_CA 06-09 (06-09-28)_Spain ARPU + AUPU_ROW ARPU" xfId="29942" xr:uid="{00000000-0005-0000-0000-0000E4310000}"/>
    <cellStyle name="n_c-mse budget 2005 v4_UAG_report_CA 06-09 (06-09-28)_Spain ARPU + AUPU_ROW ARPU_Group" xfId="29943" xr:uid="{00000000-0005-0000-0000-0000E5310000}"/>
    <cellStyle name="n_c-mse budget 2005 v4_UAG_report_CA 06-09 (06-09-28)_Spain KPIs" xfId="6666" xr:uid="{00000000-0005-0000-0000-0000E6310000}"/>
    <cellStyle name="n_c-mse budget 2005 v4_UAG_report_CA 06-09 (06-09-28)_Spain KPIs 2" xfId="16032" xr:uid="{00000000-0005-0000-0000-0000E7310000}"/>
    <cellStyle name="n_c-mse budget 2005 v4_UAG_report_CA 06-09 (06-09-28)_Spain KPIs_1" xfId="51480" xr:uid="{00000000-0005-0000-0000-0000E8310000}"/>
    <cellStyle name="n_c-mse budget 2005 v4_UAG_report_CA 06-09 (06-09-28)_Telecoms - Operational KPIs" xfId="49783" xr:uid="{00000000-0005-0000-0000-0000E9310000}"/>
    <cellStyle name="n_c-mse budget 2005 v4_UAG_report_CA 06-10 (06-11-06)" xfId="1986" xr:uid="{00000000-0005-0000-0000-0000EA310000}"/>
    <cellStyle name="n_c-mse budget 2005 v4_UAG_report_CA 06-10 (06-11-06)_A&amp;ME KPIs" xfId="53258" xr:uid="{00000000-0005-0000-0000-0000EB310000}"/>
    <cellStyle name="n_c-mse budget 2005 v4_UAG_report_CA 06-10 (06-11-06)_Enterprise" xfId="9612" xr:uid="{00000000-0005-0000-0000-0000EC310000}"/>
    <cellStyle name="n_c-mse budget 2005 v4_UAG_report_CA 06-10 (06-11-06)_France financials" xfId="23633" xr:uid="{00000000-0005-0000-0000-0000ED310000}"/>
    <cellStyle name="n_c-mse budget 2005 v4_UAG_report_CA 06-10 (06-11-06)_France financials_1" xfId="25202" xr:uid="{00000000-0005-0000-0000-0000EE310000}"/>
    <cellStyle name="n_c-mse budget 2005 v4_UAG_report_CA 06-10 (06-11-06)_France KPIs" xfId="4845" xr:uid="{00000000-0005-0000-0000-0000EF310000}"/>
    <cellStyle name="n_c-mse budget 2005 v4_UAG_report_CA 06-10 (06-11-06)_France KPIs 2" xfId="14261" xr:uid="{00000000-0005-0000-0000-0000F0310000}"/>
    <cellStyle name="n_c-mse budget 2005 v4_UAG_report_CA 06-10 (06-11-06)_France KPIs_1" xfId="12086" xr:uid="{00000000-0005-0000-0000-0000F1310000}"/>
    <cellStyle name="n_c-mse budget 2005 v4_UAG_report_CA 06-10 (06-11-06)_GetCA Groupe Seg 2012-Q4 Soc" xfId="55701" xr:uid="{00000000-0005-0000-0000-0000F2310000}"/>
    <cellStyle name="n_c-mse budget 2005 v4_UAG_report_CA 06-10 (06-11-06)_Group" xfId="29945" xr:uid="{00000000-0005-0000-0000-0000F3310000}"/>
    <cellStyle name="n_c-mse budget 2005 v4_UAG_report_CA 06-10 (06-11-06)_Group - financial KPIs" xfId="21889" xr:uid="{00000000-0005-0000-0000-0000F4310000}"/>
    <cellStyle name="n_c-mse budget 2005 v4_UAG_report_CA 06-10 (06-11-06)_Group - operational KPIs" xfId="3081" xr:uid="{00000000-0005-0000-0000-0000F5310000}"/>
    <cellStyle name="n_c-mse budget 2005 v4_UAG_report_CA 06-10 (06-11-06)_Group - operational KPIs_1" xfId="10332" xr:uid="{00000000-0005-0000-0000-0000F6310000}"/>
    <cellStyle name="n_c-mse budget 2005 v4_UAG_report_CA 06-10 (06-11-06)_Group - operational KPIs_1 2" xfId="18031" xr:uid="{00000000-0005-0000-0000-0000F7310000}"/>
    <cellStyle name="n_c-mse budget 2005 v4_UAG_report_CA 06-10 (06-11-06)_Group - operational KPIs_2" xfId="20148" xr:uid="{00000000-0005-0000-0000-0000F8310000}"/>
    <cellStyle name="n_c-mse budget 2005 v4_UAG_report_CA 06-10 (06-11-06)_IC&amp;SS" xfId="19602" xr:uid="{00000000-0005-0000-0000-0000F9310000}"/>
    <cellStyle name="n_c-mse budget 2005 v4_UAG_report_CA 06-10 (06-11-06)_Orange - Market France KPIs" xfId="55700" xr:uid="{00000000-0005-0000-0000-0000FA310000}"/>
    <cellStyle name="n_c-mse budget 2005 v4_UAG_report_CA 06-10 (06-11-06)_Poland KPIs" xfId="8332" xr:uid="{00000000-0005-0000-0000-0000FB310000}"/>
    <cellStyle name="n_c-mse budget 2005 v4_UAG_report_CA 06-10 (06-11-06)_Poland KPIs_1" xfId="29944" xr:uid="{00000000-0005-0000-0000-0000FC310000}"/>
    <cellStyle name="n_c-mse budget 2005 v4_UAG_report_CA 06-10 (06-11-06)_ROW" xfId="29946" xr:uid="{00000000-0005-0000-0000-0000FD310000}"/>
    <cellStyle name="n_c-mse budget 2005 v4_UAG_report_CA 06-10 (06-11-06)_RoW KPIs" xfId="9044" xr:uid="{00000000-0005-0000-0000-0000FE310000}"/>
    <cellStyle name="n_c-mse budget 2005 v4_UAG_report_CA 06-10 (06-11-06)_ROW_1" xfId="29947" xr:uid="{00000000-0005-0000-0000-0000FF310000}"/>
    <cellStyle name="n_c-mse budget 2005 v4_UAG_report_CA 06-10 (06-11-06)_ROW_1_Group" xfId="29948" xr:uid="{00000000-0005-0000-0000-000000320000}"/>
    <cellStyle name="n_c-mse budget 2005 v4_UAG_report_CA 06-10 (06-11-06)_ROW_1_ROW ARPU" xfId="29949" xr:uid="{00000000-0005-0000-0000-000001320000}"/>
    <cellStyle name="n_c-mse budget 2005 v4_UAG_report_CA 06-10 (06-11-06)_ROW_1_ROW ARPU_Group" xfId="29950" xr:uid="{00000000-0005-0000-0000-000002320000}"/>
    <cellStyle name="n_c-mse budget 2005 v4_UAG_report_CA 06-10 (06-11-06)_ROW_Group" xfId="29951" xr:uid="{00000000-0005-0000-0000-000003320000}"/>
    <cellStyle name="n_c-mse budget 2005 v4_UAG_report_CA 06-10 (06-11-06)_ROW_ROW ARPU" xfId="29952" xr:uid="{00000000-0005-0000-0000-000004320000}"/>
    <cellStyle name="n_c-mse budget 2005 v4_UAG_report_CA 06-10 (06-11-06)_ROW_ROW ARPU_Group" xfId="29953" xr:uid="{00000000-0005-0000-0000-000005320000}"/>
    <cellStyle name="n_c-mse budget 2005 v4_UAG_report_CA 06-10 (06-11-06)_Spain ARPU + AUPU" xfId="29954" xr:uid="{00000000-0005-0000-0000-000006320000}"/>
    <cellStyle name="n_c-mse budget 2005 v4_UAG_report_CA 06-10 (06-11-06)_Spain ARPU + AUPU_Group" xfId="29955" xr:uid="{00000000-0005-0000-0000-000007320000}"/>
    <cellStyle name="n_c-mse budget 2005 v4_UAG_report_CA 06-10 (06-11-06)_Spain ARPU + AUPU_ROW ARPU" xfId="29956" xr:uid="{00000000-0005-0000-0000-000008320000}"/>
    <cellStyle name="n_c-mse budget 2005 v4_UAG_report_CA 06-10 (06-11-06)_Spain ARPU + AUPU_ROW ARPU_Group" xfId="29957" xr:uid="{00000000-0005-0000-0000-000009320000}"/>
    <cellStyle name="n_c-mse budget 2005 v4_UAG_report_CA 06-10 (06-11-06)_Spain KPIs" xfId="6667" xr:uid="{00000000-0005-0000-0000-00000A320000}"/>
    <cellStyle name="n_c-mse budget 2005 v4_UAG_report_CA 06-10 (06-11-06)_Spain KPIs 2" xfId="16033" xr:uid="{00000000-0005-0000-0000-00000B320000}"/>
    <cellStyle name="n_c-mse budget 2005 v4_UAG_report_CA 06-10 (06-11-06)_Spain KPIs_1" xfId="51481" xr:uid="{00000000-0005-0000-0000-00000C320000}"/>
    <cellStyle name="n_c-mse budget 2005 v4_UAG_report_CA 06-10 (06-11-06)_Telecoms - Operational KPIs" xfId="49784" xr:uid="{00000000-0005-0000-0000-00000D320000}"/>
    <cellStyle name="n_c-mse budget 2005 v4_V&amp;M trajectoires V1 (06-08-11)" xfId="1987" xr:uid="{00000000-0005-0000-0000-00000E320000}"/>
    <cellStyle name="n_c-mse budget 2005 v4_V&amp;M trajectoires V1 (06-08-11)_A&amp;ME KPIs" xfId="53259" xr:uid="{00000000-0005-0000-0000-00000F320000}"/>
    <cellStyle name="n_c-mse budget 2005 v4_V&amp;M trajectoires V1 (06-08-11)_Enterprise" xfId="9613" xr:uid="{00000000-0005-0000-0000-000010320000}"/>
    <cellStyle name="n_c-mse budget 2005 v4_V&amp;M trajectoires V1 (06-08-11)_France financials" xfId="23634" xr:uid="{00000000-0005-0000-0000-000011320000}"/>
    <cellStyle name="n_c-mse budget 2005 v4_V&amp;M trajectoires V1 (06-08-11)_France financials_1" xfId="25203" xr:uid="{00000000-0005-0000-0000-000012320000}"/>
    <cellStyle name="n_c-mse budget 2005 v4_V&amp;M trajectoires V1 (06-08-11)_France KPIs" xfId="4846" xr:uid="{00000000-0005-0000-0000-000013320000}"/>
    <cellStyle name="n_c-mse budget 2005 v4_V&amp;M trajectoires V1 (06-08-11)_France KPIs 2" xfId="14262" xr:uid="{00000000-0005-0000-0000-000014320000}"/>
    <cellStyle name="n_c-mse budget 2005 v4_V&amp;M trajectoires V1 (06-08-11)_France KPIs_1" xfId="12087" xr:uid="{00000000-0005-0000-0000-000015320000}"/>
    <cellStyle name="n_c-mse budget 2005 v4_V&amp;M trajectoires V1 (06-08-11)_GetCA Groupe Seg 2012-Q4 Soc" xfId="55703" xr:uid="{00000000-0005-0000-0000-000016320000}"/>
    <cellStyle name="n_c-mse budget 2005 v4_V&amp;M trajectoires V1 (06-08-11)_Group" xfId="29959" xr:uid="{00000000-0005-0000-0000-000017320000}"/>
    <cellStyle name="n_c-mse budget 2005 v4_V&amp;M trajectoires V1 (06-08-11)_Group - financial KPIs" xfId="21890" xr:uid="{00000000-0005-0000-0000-000018320000}"/>
    <cellStyle name="n_c-mse budget 2005 v4_V&amp;M trajectoires V1 (06-08-11)_Group - operational KPIs" xfId="3082" xr:uid="{00000000-0005-0000-0000-000019320000}"/>
    <cellStyle name="n_c-mse budget 2005 v4_V&amp;M trajectoires V1 (06-08-11)_Group - operational KPIs_1" xfId="10333" xr:uid="{00000000-0005-0000-0000-00001A320000}"/>
    <cellStyle name="n_c-mse budget 2005 v4_V&amp;M trajectoires V1 (06-08-11)_Group - operational KPIs_1 2" xfId="18032" xr:uid="{00000000-0005-0000-0000-00001B320000}"/>
    <cellStyle name="n_c-mse budget 2005 v4_V&amp;M trajectoires V1 (06-08-11)_Group - operational KPIs_2" xfId="20149" xr:uid="{00000000-0005-0000-0000-00001C320000}"/>
    <cellStyle name="n_c-mse budget 2005 v4_V&amp;M trajectoires V1 (06-08-11)_IC&amp;SS" xfId="19802" xr:uid="{00000000-0005-0000-0000-00001D320000}"/>
    <cellStyle name="n_c-mse budget 2005 v4_V&amp;M trajectoires V1 (06-08-11)_Orange - Market France KPIs" xfId="55702" xr:uid="{00000000-0005-0000-0000-00001E320000}"/>
    <cellStyle name="n_c-mse budget 2005 v4_V&amp;M trajectoires V1 (06-08-11)_Poland KPIs" xfId="8333" xr:uid="{00000000-0005-0000-0000-00001F320000}"/>
    <cellStyle name="n_c-mse budget 2005 v4_V&amp;M trajectoires V1 (06-08-11)_Poland KPIs_1" xfId="29958" xr:uid="{00000000-0005-0000-0000-000020320000}"/>
    <cellStyle name="n_c-mse budget 2005 v4_V&amp;M trajectoires V1 (06-08-11)_ROW" xfId="29960" xr:uid="{00000000-0005-0000-0000-000021320000}"/>
    <cellStyle name="n_c-mse budget 2005 v4_V&amp;M trajectoires V1 (06-08-11)_RoW KPIs" xfId="9045" xr:uid="{00000000-0005-0000-0000-000022320000}"/>
    <cellStyle name="n_c-mse budget 2005 v4_V&amp;M trajectoires V1 (06-08-11)_ROW_1" xfId="29961" xr:uid="{00000000-0005-0000-0000-000023320000}"/>
    <cellStyle name="n_c-mse budget 2005 v4_V&amp;M trajectoires V1 (06-08-11)_ROW_1_Group" xfId="29962" xr:uid="{00000000-0005-0000-0000-000024320000}"/>
    <cellStyle name="n_c-mse budget 2005 v4_V&amp;M trajectoires V1 (06-08-11)_ROW_1_ROW ARPU" xfId="29963" xr:uid="{00000000-0005-0000-0000-000025320000}"/>
    <cellStyle name="n_c-mse budget 2005 v4_V&amp;M trajectoires V1 (06-08-11)_ROW_1_ROW ARPU_Group" xfId="29964" xr:uid="{00000000-0005-0000-0000-000026320000}"/>
    <cellStyle name="n_c-mse budget 2005 v4_V&amp;M trajectoires V1 (06-08-11)_ROW_Group" xfId="29965" xr:uid="{00000000-0005-0000-0000-000027320000}"/>
    <cellStyle name="n_c-mse budget 2005 v4_V&amp;M trajectoires V1 (06-08-11)_ROW_ROW ARPU" xfId="29966" xr:uid="{00000000-0005-0000-0000-000028320000}"/>
    <cellStyle name="n_c-mse budget 2005 v4_V&amp;M trajectoires V1 (06-08-11)_ROW_ROW ARPU_Group" xfId="29967" xr:uid="{00000000-0005-0000-0000-000029320000}"/>
    <cellStyle name="n_c-mse budget 2005 v4_V&amp;M trajectoires V1 (06-08-11)_Spain ARPU + AUPU" xfId="29968" xr:uid="{00000000-0005-0000-0000-00002A320000}"/>
    <cellStyle name="n_c-mse budget 2005 v4_V&amp;M trajectoires V1 (06-08-11)_Spain ARPU + AUPU_Group" xfId="29969" xr:uid="{00000000-0005-0000-0000-00002B320000}"/>
    <cellStyle name="n_c-mse budget 2005 v4_V&amp;M trajectoires V1 (06-08-11)_Spain ARPU + AUPU_ROW ARPU" xfId="29970" xr:uid="{00000000-0005-0000-0000-00002C320000}"/>
    <cellStyle name="n_c-mse budget 2005 v4_V&amp;M trajectoires V1 (06-08-11)_Spain ARPU + AUPU_ROW ARPU_Group" xfId="29971" xr:uid="{00000000-0005-0000-0000-00002D320000}"/>
    <cellStyle name="n_c-mse budget 2005 v4_V&amp;M trajectoires V1 (06-08-11)_Spain KPIs" xfId="6668" xr:uid="{00000000-0005-0000-0000-00002E320000}"/>
    <cellStyle name="n_c-mse budget 2005 v4_V&amp;M trajectoires V1 (06-08-11)_Spain KPIs 2" xfId="16034" xr:uid="{00000000-0005-0000-0000-00002F320000}"/>
    <cellStyle name="n_c-mse budget 2005 v4_V&amp;M trajectoires V1 (06-08-11)_Spain KPIs_1" xfId="51482" xr:uid="{00000000-0005-0000-0000-000030320000}"/>
    <cellStyle name="n_c-mse budget 2005 v4_V&amp;M trajectoires V1 (06-08-11)_Telecoms - Operational KPIs" xfId="49785" xr:uid="{00000000-0005-0000-0000-000031320000}"/>
    <cellStyle name="n_CMSE_WanadooUK _V0 (2)" xfId="1988" xr:uid="{00000000-0005-0000-0000-000032320000}"/>
    <cellStyle name="n_CMSE_WanadooUK _V0 (2)_A&amp;ME KPIs" xfId="53260" xr:uid="{00000000-0005-0000-0000-000033320000}"/>
    <cellStyle name="n_CMSE_WanadooUK _V0 (2)_CA BAC SCR-VM 06-07 (31-07-06)" xfId="1989" xr:uid="{00000000-0005-0000-0000-000034320000}"/>
    <cellStyle name="n_CMSE_WanadooUK _V0 (2)_CA BAC SCR-VM 06-07 (31-07-06)_A&amp;ME KPIs" xfId="53261" xr:uid="{00000000-0005-0000-0000-000035320000}"/>
    <cellStyle name="n_CMSE_WanadooUK _V0 (2)_CA BAC SCR-VM 06-07 (31-07-06)_Enterprise" xfId="9615" xr:uid="{00000000-0005-0000-0000-000036320000}"/>
    <cellStyle name="n_CMSE_WanadooUK _V0 (2)_CA BAC SCR-VM 06-07 (31-07-06)_France financials" xfId="23636" xr:uid="{00000000-0005-0000-0000-000037320000}"/>
    <cellStyle name="n_CMSE_WanadooUK _V0 (2)_CA BAC SCR-VM 06-07 (31-07-06)_France financials_1" xfId="25205" xr:uid="{00000000-0005-0000-0000-000038320000}"/>
    <cellStyle name="n_CMSE_WanadooUK _V0 (2)_CA BAC SCR-VM 06-07 (31-07-06)_France KPIs" xfId="4848" xr:uid="{00000000-0005-0000-0000-000039320000}"/>
    <cellStyle name="n_CMSE_WanadooUK _V0 (2)_CA BAC SCR-VM 06-07 (31-07-06)_France KPIs 2" xfId="14264" xr:uid="{00000000-0005-0000-0000-00003A320000}"/>
    <cellStyle name="n_CMSE_WanadooUK _V0 (2)_CA BAC SCR-VM 06-07 (31-07-06)_France KPIs_1" xfId="12089" xr:uid="{00000000-0005-0000-0000-00003B320000}"/>
    <cellStyle name="n_CMSE_WanadooUK _V0 (2)_CA BAC SCR-VM 06-07 (31-07-06)_GetCA Groupe Seg 2012-Q4 Soc" xfId="55706" xr:uid="{00000000-0005-0000-0000-00003C320000}"/>
    <cellStyle name="n_CMSE_WanadooUK _V0 (2)_CA BAC SCR-VM 06-07 (31-07-06)_Group" xfId="29974" xr:uid="{00000000-0005-0000-0000-00003D320000}"/>
    <cellStyle name="n_CMSE_WanadooUK _V0 (2)_CA BAC SCR-VM 06-07 (31-07-06)_Group - financial KPIs" xfId="21892" xr:uid="{00000000-0005-0000-0000-00003E320000}"/>
    <cellStyle name="n_CMSE_WanadooUK _V0 (2)_CA BAC SCR-VM 06-07 (31-07-06)_Group - operational KPIs" xfId="3084" xr:uid="{00000000-0005-0000-0000-00003F320000}"/>
    <cellStyle name="n_CMSE_WanadooUK _V0 (2)_CA BAC SCR-VM 06-07 (31-07-06)_Group - operational KPIs_1" xfId="10335" xr:uid="{00000000-0005-0000-0000-000040320000}"/>
    <cellStyle name="n_CMSE_WanadooUK _V0 (2)_CA BAC SCR-VM 06-07 (31-07-06)_Group - operational KPIs_1 2" xfId="18034" xr:uid="{00000000-0005-0000-0000-000041320000}"/>
    <cellStyle name="n_CMSE_WanadooUK _V0 (2)_CA BAC SCR-VM 06-07 (31-07-06)_Group - operational KPIs_2" xfId="20151" xr:uid="{00000000-0005-0000-0000-000042320000}"/>
    <cellStyle name="n_CMSE_WanadooUK _V0 (2)_CA BAC SCR-VM 06-07 (31-07-06)_IC&amp;SS" xfId="17705" xr:uid="{00000000-0005-0000-0000-000043320000}"/>
    <cellStyle name="n_CMSE_WanadooUK _V0 (2)_CA BAC SCR-VM 06-07 (31-07-06)_Orange - Market France KPIs" xfId="55705" xr:uid="{00000000-0005-0000-0000-000044320000}"/>
    <cellStyle name="n_CMSE_WanadooUK _V0 (2)_CA BAC SCR-VM 06-07 (31-07-06)_Poland KPIs" xfId="8335" xr:uid="{00000000-0005-0000-0000-000045320000}"/>
    <cellStyle name="n_CMSE_WanadooUK _V0 (2)_CA BAC SCR-VM 06-07 (31-07-06)_Poland KPIs_1" xfId="29973" xr:uid="{00000000-0005-0000-0000-000046320000}"/>
    <cellStyle name="n_CMSE_WanadooUK _V0 (2)_CA BAC SCR-VM 06-07 (31-07-06)_ROW" xfId="29975" xr:uid="{00000000-0005-0000-0000-000047320000}"/>
    <cellStyle name="n_CMSE_WanadooUK _V0 (2)_CA BAC SCR-VM 06-07 (31-07-06)_RoW KPIs" xfId="9047" xr:uid="{00000000-0005-0000-0000-000048320000}"/>
    <cellStyle name="n_CMSE_WanadooUK _V0 (2)_CA BAC SCR-VM 06-07 (31-07-06)_ROW_1" xfId="29976" xr:uid="{00000000-0005-0000-0000-000049320000}"/>
    <cellStyle name="n_CMSE_WanadooUK _V0 (2)_CA BAC SCR-VM 06-07 (31-07-06)_ROW_1_Group" xfId="29977" xr:uid="{00000000-0005-0000-0000-00004A320000}"/>
    <cellStyle name="n_CMSE_WanadooUK _V0 (2)_CA BAC SCR-VM 06-07 (31-07-06)_ROW_1_ROW ARPU" xfId="29978" xr:uid="{00000000-0005-0000-0000-00004B320000}"/>
    <cellStyle name="n_CMSE_WanadooUK _V0 (2)_CA BAC SCR-VM 06-07 (31-07-06)_ROW_1_ROW ARPU_Group" xfId="29979" xr:uid="{00000000-0005-0000-0000-00004C320000}"/>
    <cellStyle name="n_CMSE_WanadooUK _V0 (2)_CA BAC SCR-VM 06-07 (31-07-06)_ROW_Group" xfId="29980" xr:uid="{00000000-0005-0000-0000-00004D320000}"/>
    <cellStyle name="n_CMSE_WanadooUK _V0 (2)_CA BAC SCR-VM 06-07 (31-07-06)_ROW_ROW ARPU" xfId="29981" xr:uid="{00000000-0005-0000-0000-00004E320000}"/>
    <cellStyle name="n_CMSE_WanadooUK _V0 (2)_CA BAC SCR-VM 06-07 (31-07-06)_ROW_ROW ARPU_Group" xfId="29982" xr:uid="{00000000-0005-0000-0000-00004F320000}"/>
    <cellStyle name="n_CMSE_WanadooUK _V0 (2)_CA BAC SCR-VM 06-07 (31-07-06)_Spain ARPU + AUPU" xfId="29983" xr:uid="{00000000-0005-0000-0000-000050320000}"/>
    <cellStyle name="n_CMSE_WanadooUK _V0 (2)_CA BAC SCR-VM 06-07 (31-07-06)_Spain ARPU + AUPU_Group" xfId="29984" xr:uid="{00000000-0005-0000-0000-000051320000}"/>
    <cellStyle name="n_CMSE_WanadooUK _V0 (2)_CA BAC SCR-VM 06-07 (31-07-06)_Spain ARPU + AUPU_ROW ARPU" xfId="29985" xr:uid="{00000000-0005-0000-0000-000052320000}"/>
    <cellStyle name="n_CMSE_WanadooUK _V0 (2)_CA BAC SCR-VM 06-07 (31-07-06)_Spain ARPU + AUPU_ROW ARPU_Group" xfId="29986" xr:uid="{00000000-0005-0000-0000-000053320000}"/>
    <cellStyle name="n_CMSE_WanadooUK _V0 (2)_CA BAC SCR-VM 06-07 (31-07-06)_Spain KPIs" xfId="6670" xr:uid="{00000000-0005-0000-0000-000054320000}"/>
    <cellStyle name="n_CMSE_WanadooUK _V0 (2)_CA BAC SCR-VM 06-07 (31-07-06)_Spain KPIs 2" xfId="16036" xr:uid="{00000000-0005-0000-0000-000055320000}"/>
    <cellStyle name="n_CMSE_WanadooUK _V0 (2)_CA BAC SCR-VM 06-07 (31-07-06)_Spain KPIs_1" xfId="51484" xr:uid="{00000000-0005-0000-0000-000056320000}"/>
    <cellStyle name="n_CMSE_WanadooUK _V0 (2)_CA BAC SCR-VM 06-07 (31-07-06)_Telecoms - Operational KPIs" xfId="49787" xr:uid="{00000000-0005-0000-0000-000057320000}"/>
    <cellStyle name="n_CMSE_WanadooUK _V0 (2)_Classeur2" xfId="1990" xr:uid="{00000000-0005-0000-0000-000058320000}"/>
    <cellStyle name="n_CMSE_WanadooUK _V0 (2)_Classeur2_A&amp;ME KPIs" xfId="53262" xr:uid="{00000000-0005-0000-0000-000059320000}"/>
    <cellStyle name="n_CMSE_WanadooUK _V0 (2)_Classeur2_France financials" xfId="23637" xr:uid="{00000000-0005-0000-0000-00005A320000}"/>
    <cellStyle name="n_CMSE_WanadooUK _V0 (2)_Classeur2_France KPIs" xfId="4849" xr:uid="{00000000-0005-0000-0000-00005B320000}"/>
    <cellStyle name="n_CMSE_WanadooUK _V0 (2)_Classeur2_France KPIs 2" xfId="14265" xr:uid="{00000000-0005-0000-0000-00005C320000}"/>
    <cellStyle name="n_CMSE_WanadooUK _V0 (2)_Classeur2_France KPIs_1" xfId="12090" xr:uid="{00000000-0005-0000-0000-00005D320000}"/>
    <cellStyle name="n_CMSE_WanadooUK _V0 (2)_Classeur2_Group" xfId="29988" xr:uid="{00000000-0005-0000-0000-00005E320000}"/>
    <cellStyle name="n_CMSE_WanadooUK _V0 (2)_Classeur2_Group - financial KPIs" xfId="21893" xr:uid="{00000000-0005-0000-0000-00005F320000}"/>
    <cellStyle name="n_CMSE_WanadooUK _V0 (2)_Classeur2_Group - operational KPIs" xfId="10336" xr:uid="{00000000-0005-0000-0000-000060320000}"/>
    <cellStyle name="n_CMSE_WanadooUK _V0 (2)_Classeur2_Group - operational KPIs 2" xfId="18035" xr:uid="{00000000-0005-0000-0000-000061320000}"/>
    <cellStyle name="n_CMSE_WanadooUK _V0 (2)_Classeur2_Group - operational KPIs_1" xfId="20152" xr:uid="{00000000-0005-0000-0000-000062320000}"/>
    <cellStyle name="n_CMSE_WanadooUK _V0 (2)_Classeur2_Orange - Market France KPIs" xfId="55707" xr:uid="{00000000-0005-0000-0000-000063320000}"/>
    <cellStyle name="n_CMSE_WanadooUK _V0 (2)_Classeur2_Poland KPIs" xfId="29987" xr:uid="{00000000-0005-0000-0000-000064320000}"/>
    <cellStyle name="n_CMSE_WanadooUK _V0 (2)_Classeur2_ROW" xfId="29989" xr:uid="{00000000-0005-0000-0000-000065320000}"/>
    <cellStyle name="n_CMSE_WanadooUK _V0 (2)_Classeur2_ROW_1" xfId="29990" xr:uid="{00000000-0005-0000-0000-000066320000}"/>
    <cellStyle name="n_CMSE_WanadooUK _V0 (2)_Classeur2_ROW_1_Group" xfId="29991" xr:uid="{00000000-0005-0000-0000-000067320000}"/>
    <cellStyle name="n_CMSE_WanadooUK _V0 (2)_Classeur2_ROW_1_ROW ARPU" xfId="29992" xr:uid="{00000000-0005-0000-0000-000068320000}"/>
    <cellStyle name="n_CMSE_WanadooUK _V0 (2)_Classeur2_ROW_1_ROW ARPU_Group" xfId="29993" xr:uid="{00000000-0005-0000-0000-000069320000}"/>
    <cellStyle name="n_CMSE_WanadooUK _V0 (2)_Classeur2_ROW_Group" xfId="29994" xr:uid="{00000000-0005-0000-0000-00006A320000}"/>
    <cellStyle name="n_CMSE_WanadooUK _V0 (2)_Classeur2_ROW_ROW ARPU" xfId="29995" xr:uid="{00000000-0005-0000-0000-00006B320000}"/>
    <cellStyle name="n_CMSE_WanadooUK _V0 (2)_Classeur2_ROW_ROW ARPU_Group" xfId="29996" xr:uid="{00000000-0005-0000-0000-00006C320000}"/>
    <cellStyle name="n_CMSE_WanadooUK _V0 (2)_Classeur2_Spain ARPU + AUPU" xfId="29997" xr:uid="{00000000-0005-0000-0000-00006D320000}"/>
    <cellStyle name="n_CMSE_WanadooUK _V0 (2)_Classeur2_Spain ARPU + AUPU_Group" xfId="29998" xr:uid="{00000000-0005-0000-0000-00006E320000}"/>
    <cellStyle name="n_CMSE_WanadooUK _V0 (2)_Classeur2_Spain ARPU + AUPU_ROW ARPU" xfId="29999" xr:uid="{00000000-0005-0000-0000-00006F320000}"/>
    <cellStyle name="n_CMSE_WanadooUK _V0 (2)_Classeur2_Spain ARPU + AUPU_ROW ARPU_Group" xfId="30000" xr:uid="{00000000-0005-0000-0000-000070320000}"/>
    <cellStyle name="n_CMSE_WanadooUK _V0 (2)_Classeur2_Spain KPIs" xfId="6671" xr:uid="{00000000-0005-0000-0000-000071320000}"/>
    <cellStyle name="n_CMSE_WanadooUK _V0 (2)_Classeur2_Spain KPIs 2" xfId="16037" xr:uid="{00000000-0005-0000-0000-000072320000}"/>
    <cellStyle name="n_CMSE_WanadooUK _V0 (2)_Classeur2_Spain KPIs_1" xfId="51485" xr:uid="{00000000-0005-0000-0000-000073320000}"/>
    <cellStyle name="n_CMSE_WanadooUK _V0 (2)_Classeur2_Telecoms - Operational KPIs" xfId="49788" xr:uid="{00000000-0005-0000-0000-000074320000}"/>
    <cellStyle name="n_CMSE_WanadooUK _V0 (2)_DATA KPI Personal" xfId="30001" xr:uid="{00000000-0005-0000-0000-000075320000}"/>
    <cellStyle name="n_CMSE_WanadooUK _V0 (2)_DATA KPI Personal_Group" xfId="30002" xr:uid="{00000000-0005-0000-0000-000076320000}"/>
    <cellStyle name="n_CMSE_WanadooUK _V0 (2)_EE_CoA_BS - mapped V4" xfId="30003" xr:uid="{00000000-0005-0000-0000-000077320000}"/>
    <cellStyle name="n_CMSE_WanadooUK _V0 (2)_EE_CoA_BS - mapped V4_Group" xfId="30004" xr:uid="{00000000-0005-0000-0000-000078320000}"/>
    <cellStyle name="n_CMSE_WanadooUK _V0 (2)_Enterprise" xfId="9614" xr:uid="{00000000-0005-0000-0000-000079320000}"/>
    <cellStyle name="n_CMSE_WanadooUK _V0 (2)_Feuil1" xfId="1991" xr:uid="{00000000-0005-0000-0000-00007A320000}"/>
    <cellStyle name="n_CMSE_WanadooUK _V0 (2)_Feuil1_A&amp;ME KPIs" xfId="53263" xr:uid="{00000000-0005-0000-0000-00007B320000}"/>
    <cellStyle name="n_CMSE_WanadooUK _V0 (2)_Feuil1_France financials" xfId="23638" xr:uid="{00000000-0005-0000-0000-00007C320000}"/>
    <cellStyle name="n_CMSE_WanadooUK _V0 (2)_Feuil1_France KPIs" xfId="4850" xr:uid="{00000000-0005-0000-0000-00007D320000}"/>
    <cellStyle name="n_CMSE_WanadooUK _V0 (2)_Feuil1_France KPIs 2" xfId="14266" xr:uid="{00000000-0005-0000-0000-00007E320000}"/>
    <cellStyle name="n_CMSE_WanadooUK _V0 (2)_Feuil1_France KPIs_1" xfId="12091" xr:uid="{00000000-0005-0000-0000-00007F320000}"/>
    <cellStyle name="n_CMSE_WanadooUK _V0 (2)_Feuil1_Group" xfId="30006" xr:uid="{00000000-0005-0000-0000-000080320000}"/>
    <cellStyle name="n_CMSE_WanadooUK _V0 (2)_Feuil1_Group - financial KPIs" xfId="21894" xr:uid="{00000000-0005-0000-0000-000081320000}"/>
    <cellStyle name="n_CMSE_WanadooUK _V0 (2)_Feuil1_Group - operational KPIs" xfId="10337" xr:uid="{00000000-0005-0000-0000-000082320000}"/>
    <cellStyle name="n_CMSE_WanadooUK _V0 (2)_Feuil1_Group - operational KPIs 2" xfId="18036" xr:uid="{00000000-0005-0000-0000-000083320000}"/>
    <cellStyle name="n_CMSE_WanadooUK _V0 (2)_Feuil1_Group - operational KPIs_1" xfId="20153" xr:uid="{00000000-0005-0000-0000-000084320000}"/>
    <cellStyle name="n_CMSE_WanadooUK _V0 (2)_Feuil1_Orange - Market France KPIs" xfId="55708" xr:uid="{00000000-0005-0000-0000-000085320000}"/>
    <cellStyle name="n_CMSE_WanadooUK _V0 (2)_Feuil1_Poland KPIs" xfId="30005" xr:uid="{00000000-0005-0000-0000-000086320000}"/>
    <cellStyle name="n_CMSE_WanadooUK _V0 (2)_Feuil1_ROW" xfId="30007" xr:uid="{00000000-0005-0000-0000-000087320000}"/>
    <cellStyle name="n_CMSE_WanadooUK _V0 (2)_Feuil1_ROW_1" xfId="30008" xr:uid="{00000000-0005-0000-0000-000088320000}"/>
    <cellStyle name="n_CMSE_WanadooUK _V0 (2)_Feuil1_ROW_1_Group" xfId="30009" xr:uid="{00000000-0005-0000-0000-000089320000}"/>
    <cellStyle name="n_CMSE_WanadooUK _V0 (2)_Feuil1_ROW_1_ROW ARPU" xfId="30010" xr:uid="{00000000-0005-0000-0000-00008A320000}"/>
    <cellStyle name="n_CMSE_WanadooUK _V0 (2)_Feuil1_ROW_1_ROW ARPU_Group" xfId="30011" xr:uid="{00000000-0005-0000-0000-00008B320000}"/>
    <cellStyle name="n_CMSE_WanadooUK _V0 (2)_Feuil1_ROW_Group" xfId="30012" xr:uid="{00000000-0005-0000-0000-00008C320000}"/>
    <cellStyle name="n_CMSE_WanadooUK _V0 (2)_Feuil1_ROW_ROW ARPU" xfId="30013" xr:uid="{00000000-0005-0000-0000-00008D320000}"/>
    <cellStyle name="n_CMSE_WanadooUK _V0 (2)_Feuil1_ROW_ROW ARPU_Group" xfId="30014" xr:uid="{00000000-0005-0000-0000-00008E320000}"/>
    <cellStyle name="n_CMSE_WanadooUK _V0 (2)_Feuil1_Spain ARPU + AUPU" xfId="30015" xr:uid="{00000000-0005-0000-0000-00008F320000}"/>
    <cellStyle name="n_CMSE_WanadooUK _V0 (2)_Feuil1_Spain ARPU + AUPU_Group" xfId="30016" xr:uid="{00000000-0005-0000-0000-000090320000}"/>
    <cellStyle name="n_CMSE_WanadooUK _V0 (2)_Feuil1_Spain ARPU + AUPU_ROW ARPU" xfId="30017" xr:uid="{00000000-0005-0000-0000-000091320000}"/>
    <cellStyle name="n_CMSE_WanadooUK _V0 (2)_Feuil1_Spain ARPU + AUPU_ROW ARPU_Group" xfId="30018" xr:uid="{00000000-0005-0000-0000-000092320000}"/>
    <cellStyle name="n_CMSE_WanadooUK _V0 (2)_Feuil1_Spain KPIs" xfId="6672" xr:uid="{00000000-0005-0000-0000-000093320000}"/>
    <cellStyle name="n_CMSE_WanadooUK _V0 (2)_Feuil1_Spain KPIs 2" xfId="16038" xr:uid="{00000000-0005-0000-0000-000094320000}"/>
    <cellStyle name="n_CMSE_WanadooUK _V0 (2)_Feuil1_Spain KPIs_1" xfId="51486" xr:uid="{00000000-0005-0000-0000-000095320000}"/>
    <cellStyle name="n_CMSE_WanadooUK _V0 (2)_Feuil1_Telecoms - Operational KPIs" xfId="49789" xr:uid="{00000000-0005-0000-0000-000096320000}"/>
    <cellStyle name="n_CMSE_WanadooUK _V0 (2)_France financials" xfId="23635" xr:uid="{00000000-0005-0000-0000-000097320000}"/>
    <cellStyle name="n_CMSE_WanadooUK _V0 (2)_France financials_1" xfId="25204" xr:uid="{00000000-0005-0000-0000-000098320000}"/>
    <cellStyle name="n_CMSE_WanadooUK _V0 (2)_France KPIs" xfId="4847" xr:uid="{00000000-0005-0000-0000-000099320000}"/>
    <cellStyle name="n_CMSE_WanadooUK _V0 (2)_France KPIs 2" xfId="14263" xr:uid="{00000000-0005-0000-0000-00009A320000}"/>
    <cellStyle name="n_CMSE_WanadooUK _V0 (2)_France KPIs_1" xfId="12088" xr:uid="{00000000-0005-0000-0000-00009B320000}"/>
    <cellStyle name="n_CMSE_WanadooUK _V0 (2)_GetCA Groupe Seg 2012-Q4 Soc" xfId="55709" xr:uid="{00000000-0005-0000-0000-00009C320000}"/>
    <cellStyle name="n_CMSE_WanadooUK _V0 (2)_Group" xfId="30019" xr:uid="{00000000-0005-0000-0000-00009D320000}"/>
    <cellStyle name="n_CMSE_WanadooUK _V0 (2)_Group - financial KPIs" xfId="21891" xr:uid="{00000000-0005-0000-0000-00009E320000}"/>
    <cellStyle name="n_CMSE_WanadooUK _V0 (2)_Group - operational KPIs" xfId="3083" xr:uid="{00000000-0005-0000-0000-00009F320000}"/>
    <cellStyle name="n_CMSE_WanadooUK _V0 (2)_Group - operational KPIs_1" xfId="10334" xr:uid="{00000000-0005-0000-0000-0000A0320000}"/>
    <cellStyle name="n_CMSE_WanadooUK _V0 (2)_Group - operational KPIs_1 2" xfId="18033" xr:uid="{00000000-0005-0000-0000-0000A1320000}"/>
    <cellStyle name="n_CMSE_WanadooUK _V0 (2)_Group - operational KPIs_2" xfId="20150" xr:uid="{00000000-0005-0000-0000-0000A2320000}"/>
    <cellStyle name="n_CMSE_WanadooUK _V0 (2)_IC&amp;SS" xfId="17583" xr:uid="{00000000-0005-0000-0000-0000A3320000}"/>
    <cellStyle name="n_CMSE_WanadooUK _V0 (2)_New L23 CA trafic 06-09 (06-10-20)" xfId="1992" xr:uid="{00000000-0005-0000-0000-0000A4320000}"/>
    <cellStyle name="n_CMSE_WanadooUK _V0 (2)_New L23 CA trafic 06-09 (06-10-20)_A&amp;ME KPIs" xfId="53264" xr:uid="{00000000-0005-0000-0000-0000A5320000}"/>
    <cellStyle name="n_CMSE_WanadooUK _V0 (2)_New L23 CA trafic 06-09 (06-10-20)_France financials" xfId="23639" xr:uid="{00000000-0005-0000-0000-0000A6320000}"/>
    <cellStyle name="n_CMSE_WanadooUK _V0 (2)_New L23 CA trafic 06-09 (06-10-20)_France KPIs" xfId="4851" xr:uid="{00000000-0005-0000-0000-0000A7320000}"/>
    <cellStyle name="n_CMSE_WanadooUK _V0 (2)_New L23 CA trafic 06-09 (06-10-20)_France KPIs 2" xfId="14267" xr:uid="{00000000-0005-0000-0000-0000A8320000}"/>
    <cellStyle name="n_CMSE_WanadooUK _V0 (2)_New L23 CA trafic 06-09 (06-10-20)_France KPIs_1" xfId="12092" xr:uid="{00000000-0005-0000-0000-0000A9320000}"/>
    <cellStyle name="n_CMSE_WanadooUK _V0 (2)_New L23 CA trafic 06-09 (06-10-20)_Group" xfId="30021" xr:uid="{00000000-0005-0000-0000-0000AA320000}"/>
    <cellStyle name="n_CMSE_WanadooUK _V0 (2)_New L23 CA trafic 06-09 (06-10-20)_Group - financial KPIs" xfId="21895" xr:uid="{00000000-0005-0000-0000-0000AB320000}"/>
    <cellStyle name="n_CMSE_WanadooUK _V0 (2)_New L23 CA trafic 06-09 (06-10-20)_Group - operational KPIs" xfId="10338" xr:uid="{00000000-0005-0000-0000-0000AC320000}"/>
    <cellStyle name="n_CMSE_WanadooUK _V0 (2)_New L23 CA trafic 06-09 (06-10-20)_Group - operational KPIs 2" xfId="18037" xr:uid="{00000000-0005-0000-0000-0000AD320000}"/>
    <cellStyle name="n_CMSE_WanadooUK _V0 (2)_New L23 CA trafic 06-09 (06-10-20)_Group - operational KPIs_1" xfId="20154" xr:uid="{00000000-0005-0000-0000-0000AE320000}"/>
    <cellStyle name="n_CMSE_WanadooUK _V0 (2)_New L23 CA trafic 06-09 (06-10-20)_Orange - Market France KPIs" xfId="55710" xr:uid="{00000000-0005-0000-0000-0000AF320000}"/>
    <cellStyle name="n_CMSE_WanadooUK _V0 (2)_New L23 CA trafic 06-09 (06-10-20)_Poland KPIs" xfId="30020" xr:uid="{00000000-0005-0000-0000-0000B0320000}"/>
    <cellStyle name="n_CMSE_WanadooUK _V0 (2)_New L23 CA trafic 06-09 (06-10-20)_ROW" xfId="30022" xr:uid="{00000000-0005-0000-0000-0000B1320000}"/>
    <cellStyle name="n_CMSE_WanadooUK _V0 (2)_New L23 CA trafic 06-09 (06-10-20)_ROW_1" xfId="30023" xr:uid="{00000000-0005-0000-0000-0000B2320000}"/>
    <cellStyle name="n_CMSE_WanadooUK _V0 (2)_New L23 CA trafic 06-09 (06-10-20)_ROW_1_Group" xfId="30024" xr:uid="{00000000-0005-0000-0000-0000B3320000}"/>
    <cellStyle name="n_CMSE_WanadooUK _V0 (2)_New L23 CA trafic 06-09 (06-10-20)_ROW_1_ROW ARPU" xfId="30025" xr:uid="{00000000-0005-0000-0000-0000B4320000}"/>
    <cellStyle name="n_CMSE_WanadooUK _V0 (2)_New L23 CA trafic 06-09 (06-10-20)_ROW_1_ROW ARPU_Group" xfId="30026" xr:uid="{00000000-0005-0000-0000-0000B5320000}"/>
    <cellStyle name="n_CMSE_WanadooUK _V0 (2)_New L23 CA trafic 06-09 (06-10-20)_ROW_Group" xfId="30027" xr:uid="{00000000-0005-0000-0000-0000B6320000}"/>
    <cellStyle name="n_CMSE_WanadooUK _V0 (2)_New L23 CA trafic 06-09 (06-10-20)_ROW_ROW ARPU" xfId="30028" xr:uid="{00000000-0005-0000-0000-0000B7320000}"/>
    <cellStyle name="n_CMSE_WanadooUK _V0 (2)_New L23 CA trafic 06-09 (06-10-20)_ROW_ROW ARPU_Group" xfId="30029" xr:uid="{00000000-0005-0000-0000-0000B8320000}"/>
    <cellStyle name="n_CMSE_WanadooUK _V0 (2)_New L23 CA trafic 06-09 (06-10-20)_Spain ARPU + AUPU" xfId="30030" xr:uid="{00000000-0005-0000-0000-0000B9320000}"/>
    <cellStyle name="n_CMSE_WanadooUK _V0 (2)_New L23 CA trafic 06-09 (06-10-20)_Spain ARPU + AUPU_Group" xfId="30031" xr:uid="{00000000-0005-0000-0000-0000BA320000}"/>
    <cellStyle name="n_CMSE_WanadooUK _V0 (2)_New L23 CA trafic 06-09 (06-10-20)_Spain ARPU + AUPU_ROW ARPU" xfId="30032" xr:uid="{00000000-0005-0000-0000-0000BB320000}"/>
    <cellStyle name="n_CMSE_WanadooUK _V0 (2)_New L23 CA trafic 06-09 (06-10-20)_Spain ARPU + AUPU_ROW ARPU_Group" xfId="30033" xr:uid="{00000000-0005-0000-0000-0000BC320000}"/>
    <cellStyle name="n_CMSE_WanadooUK _V0 (2)_New L23 CA trafic 06-09 (06-10-20)_Spain KPIs" xfId="6673" xr:uid="{00000000-0005-0000-0000-0000BD320000}"/>
    <cellStyle name="n_CMSE_WanadooUK _V0 (2)_New L23 CA trafic 06-09 (06-10-20)_Spain KPIs 2" xfId="16039" xr:uid="{00000000-0005-0000-0000-0000BE320000}"/>
    <cellStyle name="n_CMSE_WanadooUK _V0 (2)_New L23 CA trafic 06-09 (06-10-20)_Spain KPIs_1" xfId="51487" xr:uid="{00000000-0005-0000-0000-0000BF320000}"/>
    <cellStyle name="n_CMSE_WanadooUK _V0 (2)_New L23 CA trafic 06-09 (06-10-20)_Telecoms - Operational KPIs" xfId="49790" xr:uid="{00000000-0005-0000-0000-0000C0320000}"/>
    <cellStyle name="n_CMSE_WanadooUK _V0 (2)_Orange - Market France KPIs" xfId="55704" xr:uid="{00000000-0005-0000-0000-0000C1320000}"/>
    <cellStyle name="n_CMSE_WanadooUK _V0 (2)_PFA_Mn MTV_060413" xfId="1993" xr:uid="{00000000-0005-0000-0000-0000C2320000}"/>
    <cellStyle name="n_CMSE_WanadooUK _V0 (2)_PFA_Mn MTV_060413_A&amp;ME KPIs" xfId="53265" xr:uid="{00000000-0005-0000-0000-0000C3320000}"/>
    <cellStyle name="n_CMSE_WanadooUK _V0 (2)_PFA_Mn MTV_060413_France financials" xfId="23640" xr:uid="{00000000-0005-0000-0000-0000C4320000}"/>
    <cellStyle name="n_CMSE_WanadooUK _V0 (2)_PFA_Mn MTV_060413_France KPIs" xfId="4852" xr:uid="{00000000-0005-0000-0000-0000C5320000}"/>
    <cellStyle name="n_CMSE_WanadooUK _V0 (2)_PFA_Mn MTV_060413_France KPIs 2" xfId="14268" xr:uid="{00000000-0005-0000-0000-0000C6320000}"/>
    <cellStyle name="n_CMSE_WanadooUK _V0 (2)_PFA_Mn MTV_060413_France KPIs_1" xfId="12093" xr:uid="{00000000-0005-0000-0000-0000C7320000}"/>
    <cellStyle name="n_CMSE_WanadooUK _V0 (2)_PFA_Mn MTV_060413_Group" xfId="30035" xr:uid="{00000000-0005-0000-0000-0000C8320000}"/>
    <cellStyle name="n_CMSE_WanadooUK _V0 (2)_PFA_Mn MTV_060413_Group - financial KPIs" xfId="21896" xr:uid="{00000000-0005-0000-0000-0000C9320000}"/>
    <cellStyle name="n_CMSE_WanadooUK _V0 (2)_PFA_Mn MTV_060413_Group - operational KPIs" xfId="10339" xr:uid="{00000000-0005-0000-0000-0000CA320000}"/>
    <cellStyle name="n_CMSE_WanadooUK _V0 (2)_PFA_Mn MTV_060413_Group - operational KPIs 2" xfId="18038" xr:uid="{00000000-0005-0000-0000-0000CB320000}"/>
    <cellStyle name="n_CMSE_WanadooUK _V0 (2)_PFA_Mn MTV_060413_Group - operational KPIs_1" xfId="20155" xr:uid="{00000000-0005-0000-0000-0000CC320000}"/>
    <cellStyle name="n_CMSE_WanadooUK _V0 (2)_PFA_Mn MTV_060413_Orange - Market France KPIs" xfId="55711" xr:uid="{00000000-0005-0000-0000-0000CD320000}"/>
    <cellStyle name="n_CMSE_WanadooUK _V0 (2)_PFA_Mn MTV_060413_Poland KPIs" xfId="30034" xr:uid="{00000000-0005-0000-0000-0000CE320000}"/>
    <cellStyle name="n_CMSE_WanadooUK _V0 (2)_PFA_Mn MTV_060413_ROW" xfId="30036" xr:uid="{00000000-0005-0000-0000-0000CF320000}"/>
    <cellStyle name="n_CMSE_WanadooUK _V0 (2)_PFA_Mn MTV_060413_ROW_1" xfId="30037" xr:uid="{00000000-0005-0000-0000-0000D0320000}"/>
    <cellStyle name="n_CMSE_WanadooUK _V0 (2)_PFA_Mn MTV_060413_ROW_1_Group" xfId="30038" xr:uid="{00000000-0005-0000-0000-0000D1320000}"/>
    <cellStyle name="n_CMSE_WanadooUK _V0 (2)_PFA_Mn MTV_060413_ROW_1_ROW ARPU" xfId="30039" xr:uid="{00000000-0005-0000-0000-0000D2320000}"/>
    <cellStyle name="n_CMSE_WanadooUK _V0 (2)_PFA_Mn MTV_060413_ROW_1_ROW ARPU_Group" xfId="30040" xr:uid="{00000000-0005-0000-0000-0000D3320000}"/>
    <cellStyle name="n_CMSE_WanadooUK _V0 (2)_PFA_Mn MTV_060413_ROW_Group" xfId="30041" xr:uid="{00000000-0005-0000-0000-0000D4320000}"/>
    <cellStyle name="n_CMSE_WanadooUK _V0 (2)_PFA_Mn MTV_060413_ROW_ROW ARPU" xfId="30042" xr:uid="{00000000-0005-0000-0000-0000D5320000}"/>
    <cellStyle name="n_CMSE_WanadooUK _V0 (2)_PFA_Mn MTV_060413_ROW_ROW ARPU_Group" xfId="30043" xr:uid="{00000000-0005-0000-0000-0000D6320000}"/>
    <cellStyle name="n_CMSE_WanadooUK _V0 (2)_PFA_Mn MTV_060413_Spain ARPU + AUPU" xfId="30044" xr:uid="{00000000-0005-0000-0000-0000D7320000}"/>
    <cellStyle name="n_CMSE_WanadooUK _V0 (2)_PFA_Mn MTV_060413_Spain ARPU + AUPU_Group" xfId="30045" xr:uid="{00000000-0005-0000-0000-0000D8320000}"/>
    <cellStyle name="n_CMSE_WanadooUK _V0 (2)_PFA_Mn MTV_060413_Spain ARPU + AUPU_ROW ARPU" xfId="30046" xr:uid="{00000000-0005-0000-0000-0000D9320000}"/>
    <cellStyle name="n_CMSE_WanadooUK _V0 (2)_PFA_Mn MTV_060413_Spain ARPU + AUPU_ROW ARPU_Group" xfId="30047" xr:uid="{00000000-0005-0000-0000-0000DA320000}"/>
    <cellStyle name="n_CMSE_WanadooUK _V0 (2)_PFA_Mn MTV_060413_Spain KPIs" xfId="6674" xr:uid="{00000000-0005-0000-0000-0000DB320000}"/>
    <cellStyle name="n_CMSE_WanadooUK _V0 (2)_PFA_Mn MTV_060413_Spain KPIs 2" xfId="16040" xr:uid="{00000000-0005-0000-0000-0000DC320000}"/>
    <cellStyle name="n_CMSE_WanadooUK _V0 (2)_PFA_Mn MTV_060413_Spain KPIs_1" xfId="51488" xr:uid="{00000000-0005-0000-0000-0000DD320000}"/>
    <cellStyle name="n_CMSE_WanadooUK _V0 (2)_PFA_Mn MTV_060413_Telecoms - Operational KPIs" xfId="49791" xr:uid="{00000000-0005-0000-0000-0000DE320000}"/>
    <cellStyle name="n_CMSE_WanadooUK _V0 (2)_PFA_Mn_0603_V0 0" xfId="1994" xr:uid="{00000000-0005-0000-0000-0000DF320000}"/>
    <cellStyle name="n_CMSE_WanadooUK _V0 (2)_PFA_Mn_0603_V0 0_A&amp;ME KPIs" xfId="53266" xr:uid="{00000000-0005-0000-0000-0000E0320000}"/>
    <cellStyle name="n_CMSE_WanadooUK _V0 (2)_PFA_Mn_0603_V0 0_France financials" xfId="23641" xr:uid="{00000000-0005-0000-0000-0000E1320000}"/>
    <cellStyle name="n_CMSE_WanadooUK _V0 (2)_PFA_Mn_0603_V0 0_France KPIs" xfId="4853" xr:uid="{00000000-0005-0000-0000-0000E2320000}"/>
    <cellStyle name="n_CMSE_WanadooUK _V0 (2)_PFA_Mn_0603_V0 0_France KPIs 2" xfId="14269" xr:uid="{00000000-0005-0000-0000-0000E3320000}"/>
    <cellStyle name="n_CMSE_WanadooUK _V0 (2)_PFA_Mn_0603_V0 0_France KPIs_1" xfId="12094" xr:uid="{00000000-0005-0000-0000-0000E4320000}"/>
    <cellStyle name="n_CMSE_WanadooUK _V0 (2)_PFA_Mn_0603_V0 0_Group" xfId="30049" xr:uid="{00000000-0005-0000-0000-0000E5320000}"/>
    <cellStyle name="n_CMSE_WanadooUK _V0 (2)_PFA_Mn_0603_V0 0_Group - financial KPIs" xfId="21897" xr:uid="{00000000-0005-0000-0000-0000E6320000}"/>
    <cellStyle name="n_CMSE_WanadooUK _V0 (2)_PFA_Mn_0603_V0 0_Group - operational KPIs" xfId="10340" xr:uid="{00000000-0005-0000-0000-0000E7320000}"/>
    <cellStyle name="n_CMSE_WanadooUK _V0 (2)_PFA_Mn_0603_V0 0_Group - operational KPIs 2" xfId="18039" xr:uid="{00000000-0005-0000-0000-0000E8320000}"/>
    <cellStyle name="n_CMSE_WanadooUK _V0 (2)_PFA_Mn_0603_V0 0_Group - operational KPIs_1" xfId="20156" xr:uid="{00000000-0005-0000-0000-0000E9320000}"/>
    <cellStyle name="n_CMSE_WanadooUK _V0 (2)_PFA_Mn_0603_V0 0_Orange - Market France KPIs" xfId="55712" xr:uid="{00000000-0005-0000-0000-0000EA320000}"/>
    <cellStyle name="n_CMSE_WanadooUK _V0 (2)_PFA_Mn_0603_V0 0_Poland KPIs" xfId="30048" xr:uid="{00000000-0005-0000-0000-0000EB320000}"/>
    <cellStyle name="n_CMSE_WanadooUK _V0 (2)_PFA_Mn_0603_V0 0_ROW" xfId="30050" xr:uid="{00000000-0005-0000-0000-0000EC320000}"/>
    <cellStyle name="n_CMSE_WanadooUK _V0 (2)_PFA_Mn_0603_V0 0_ROW_1" xfId="30051" xr:uid="{00000000-0005-0000-0000-0000ED320000}"/>
    <cellStyle name="n_CMSE_WanadooUK _V0 (2)_PFA_Mn_0603_V0 0_ROW_1_Group" xfId="30052" xr:uid="{00000000-0005-0000-0000-0000EE320000}"/>
    <cellStyle name="n_CMSE_WanadooUK _V0 (2)_PFA_Mn_0603_V0 0_ROW_1_ROW ARPU" xfId="30053" xr:uid="{00000000-0005-0000-0000-0000EF320000}"/>
    <cellStyle name="n_CMSE_WanadooUK _V0 (2)_PFA_Mn_0603_V0 0_ROW_1_ROW ARPU_Group" xfId="30054" xr:uid="{00000000-0005-0000-0000-0000F0320000}"/>
    <cellStyle name="n_CMSE_WanadooUK _V0 (2)_PFA_Mn_0603_V0 0_ROW_Group" xfId="30055" xr:uid="{00000000-0005-0000-0000-0000F1320000}"/>
    <cellStyle name="n_CMSE_WanadooUK _V0 (2)_PFA_Mn_0603_V0 0_ROW_ROW ARPU" xfId="30056" xr:uid="{00000000-0005-0000-0000-0000F2320000}"/>
    <cellStyle name="n_CMSE_WanadooUK _V0 (2)_PFA_Mn_0603_V0 0_ROW_ROW ARPU_Group" xfId="30057" xr:uid="{00000000-0005-0000-0000-0000F3320000}"/>
    <cellStyle name="n_CMSE_WanadooUK _V0 (2)_PFA_Mn_0603_V0 0_Spain ARPU + AUPU" xfId="30058" xr:uid="{00000000-0005-0000-0000-0000F4320000}"/>
    <cellStyle name="n_CMSE_WanadooUK _V0 (2)_PFA_Mn_0603_V0 0_Spain ARPU + AUPU_Group" xfId="30059" xr:uid="{00000000-0005-0000-0000-0000F5320000}"/>
    <cellStyle name="n_CMSE_WanadooUK _V0 (2)_PFA_Mn_0603_V0 0_Spain ARPU + AUPU_ROW ARPU" xfId="30060" xr:uid="{00000000-0005-0000-0000-0000F6320000}"/>
    <cellStyle name="n_CMSE_WanadooUK _V0 (2)_PFA_Mn_0603_V0 0_Spain ARPU + AUPU_ROW ARPU_Group" xfId="30061" xr:uid="{00000000-0005-0000-0000-0000F7320000}"/>
    <cellStyle name="n_CMSE_WanadooUK _V0 (2)_PFA_Mn_0603_V0 0_Spain KPIs" xfId="6675" xr:uid="{00000000-0005-0000-0000-0000F8320000}"/>
    <cellStyle name="n_CMSE_WanadooUK _V0 (2)_PFA_Mn_0603_V0 0_Spain KPIs 2" xfId="16041" xr:uid="{00000000-0005-0000-0000-0000F9320000}"/>
    <cellStyle name="n_CMSE_WanadooUK _V0 (2)_PFA_Mn_0603_V0 0_Spain KPIs_1" xfId="51489" xr:uid="{00000000-0005-0000-0000-0000FA320000}"/>
    <cellStyle name="n_CMSE_WanadooUK _V0 (2)_PFA_Mn_0603_V0 0_Telecoms - Operational KPIs" xfId="49792" xr:uid="{00000000-0005-0000-0000-0000FB320000}"/>
    <cellStyle name="n_CMSE_WanadooUK _V0 (2)_Poland KPIs" xfId="8334" xr:uid="{00000000-0005-0000-0000-0000FC320000}"/>
    <cellStyle name="n_CMSE_WanadooUK _V0 (2)_Poland KPIs_1" xfId="29972" xr:uid="{00000000-0005-0000-0000-0000FD320000}"/>
    <cellStyle name="n_CMSE_WanadooUK _V0 (2)_Reporting Valeur_Mobile_2010_10" xfId="30062" xr:uid="{00000000-0005-0000-0000-0000FE320000}"/>
    <cellStyle name="n_CMSE_WanadooUK _V0 (2)_Reporting Valeur_Mobile_2010_10_Group" xfId="30063" xr:uid="{00000000-0005-0000-0000-0000FF320000}"/>
    <cellStyle name="n_CMSE_WanadooUK _V0 (2)_Reporting Valeur_Mobile_2010_10_ROW" xfId="30064" xr:uid="{00000000-0005-0000-0000-000000330000}"/>
    <cellStyle name="n_CMSE_WanadooUK _V0 (2)_Reporting Valeur_Mobile_2010_10_ROW ARPU" xfId="30065" xr:uid="{00000000-0005-0000-0000-000001330000}"/>
    <cellStyle name="n_CMSE_WanadooUK _V0 (2)_Reporting Valeur_Mobile_2010_10_ROW ARPU_Group" xfId="30066" xr:uid="{00000000-0005-0000-0000-000002330000}"/>
    <cellStyle name="n_CMSE_WanadooUK _V0 (2)_Reporting Valeur_Mobile_2010_10_ROW_Group" xfId="30067" xr:uid="{00000000-0005-0000-0000-000003330000}"/>
    <cellStyle name="n_CMSE_WanadooUK _V0 (2)_ROW" xfId="30068" xr:uid="{00000000-0005-0000-0000-000004330000}"/>
    <cellStyle name="n_CMSE_WanadooUK _V0 (2)_RoW KPIs" xfId="9046" xr:uid="{00000000-0005-0000-0000-000005330000}"/>
    <cellStyle name="n_CMSE_WanadooUK _V0 (2)_ROW_1" xfId="30069" xr:uid="{00000000-0005-0000-0000-000006330000}"/>
    <cellStyle name="n_CMSE_WanadooUK _V0 (2)_ROW_1_Group" xfId="30070" xr:uid="{00000000-0005-0000-0000-000007330000}"/>
    <cellStyle name="n_CMSE_WanadooUK _V0 (2)_ROW_1_ROW ARPU" xfId="30071" xr:uid="{00000000-0005-0000-0000-000008330000}"/>
    <cellStyle name="n_CMSE_WanadooUK _V0 (2)_ROW_1_ROW ARPU_Group" xfId="30072" xr:uid="{00000000-0005-0000-0000-000009330000}"/>
    <cellStyle name="n_CMSE_WanadooUK _V0 (2)_ROW_Group" xfId="30073" xr:uid="{00000000-0005-0000-0000-00000A330000}"/>
    <cellStyle name="n_CMSE_WanadooUK _V0 (2)_ROW_ROW ARPU" xfId="30074" xr:uid="{00000000-0005-0000-0000-00000B330000}"/>
    <cellStyle name="n_CMSE_WanadooUK _V0 (2)_ROW_ROW ARPU_Group" xfId="30075" xr:uid="{00000000-0005-0000-0000-00000C330000}"/>
    <cellStyle name="n_CMSE_WanadooUK _V0 (2)_Spain ARPU + AUPU" xfId="30076" xr:uid="{00000000-0005-0000-0000-00000D330000}"/>
    <cellStyle name="n_CMSE_WanadooUK _V0 (2)_Spain ARPU + AUPU_Group" xfId="30077" xr:uid="{00000000-0005-0000-0000-00000E330000}"/>
    <cellStyle name="n_CMSE_WanadooUK _V0 (2)_Spain ARPU + AUPU_ROW ARPU" xfId="30078" xr:uid="{00000000-0005-0000-0000-00000F330000}"/>
    <cellStyle name="n_CMSE_WanadooUK _V0 (2)_Spain ARPU + AUPU_ROW ARPU_Group" xfId="30079" xr:uid="{00000000-0005-0000-0000-000010330000}"/>
    <cellStyle name="n_CMSE_WanadooUK _V0 (2)_Spain KPIs" xfId="6669" xr:uid="{00000000-0005-0000-0000-000011330000}"/>
    <cellStyle name="n_CMSE_WanadooUK _V0 (2)_Spain KPIs 2" xfId="16035" xr:uid="{00000000-0005-0000-0000-000012330000}"/>
    <cellStyle name="n_CMSE_WanadooUK _V0 (2)_Spain KPIs_1" xfId="51483" xr:uid="{00000000-0005-0000-0000-000013330000}"/>
    <cellStyle name="n_CMSE_WanadooUK _V0 (2)_Telecoms - Operational KPIs" xfId="49786" xr:uid="{00000000-0005-0000-0000-000014330000}"/>
    <cellStyle name="n_CMSE_WanadooUK _V0 (2)_UAG_report_CA 06-09 (06-09-28)" xfId="1995" xr:uid="{00000000-0005-0000-0000-000015330000}"/>
    <cellStyle name="n_CMSE_WanadooUK _V0 (2)_UAG_report_CA 06-09 (06-09-28)_A&amp;ME KPIs" xfId="53267" xr:uid="{00000000-0005-0000-0000-000016330000}"/>
    <cellStyle name="n_CMSE_WanadooUK _V0 (2)_UAG_report_CA 06-09 (06-09-28)_Enterprise" xfId="9616" xr:uid="{00000000-0005-0000-0000-000017330000}"/>
    <cellStyle name="n_CMSE_WanadooUK _V0 (2)_UAG_report_CA 06-09 (06-09-28)_France financials" xfId="23642" xr:uid="{00000000-0005-0000-0000-000018330000}"/>
    <cellStyle name="n_CMSE_WanadooUK _V0 (2)_UAG_report_CA 06-09 (06-09-28)_France financials_1" xfId="25206" xr:uid="{00000000-0005-0000-0000-000019330000}"/>
    <cellStyle name="n_CMSE_WanadooUK _V0 (2)_UAG_report_CA 06-09 (06-09-28)_France KPIs" xfId="4854" xr:uid="{00000000-0005-0000-0000-00001A330000}"/>
    <cellStyle name="n_CMSE_WanadooUK _V0 (2)_UAG_report_CA 06-09 (06-09-28)_France KPIs 2" xfId="14270" xr:uid="{00000000-0005-0000-0000-00001B330000}"/>
    <cellStyle name="n_CMSE_WanadooUK _V0 (2)_UAG_report_CA 06-09 (06-09-28)_France KPIs_1" xfId="12095" xr:uid="{00000000-0005-0000-0000-00001C330000}"/>
    <cellStyle name="n_CMSE_WanadooUK _V0 (2)_UAG_report_CA 06-09 (06-09-28)_GetCA Groupe Seg 2012-Q4 Soc" xfId="55714" xr:uid="{00000000-0005-0000-0000-00001D330000}"/>
    <cellStyle name="n_CMSE_WanadooUK _V0 (2)_UAG_report_CA 06-09 (06-09-28)_Group" xfId="30081" xr:uid="{00000000-0005-0000-0000-00001E330000}"/>
    <cellStyle name="n_CMSE_WanadooUK _V0 (2)_UAG_report_CA 06-09 (06-09-28)_Group - financial KPIs" xfId="21898" xr:uid="{00000000-0005-0000-0000-00001F330000}"/>
    <cellStyle name="n_CMSE_WanadooUK _V0 (2)_UAG_report_CA 06-09 (06-09-28)_Group - operational KPIs" xfId="3085" xr:uid="{00000000-0005-0000-0000-000020330000}"/>
    <cellStyle name="n_CMSE_WanadooUK _V0 (2)_UAG_report_CA 06-09 (06-09-28)_Group - operational KPIs_1" xfId="10341" xr:uid="{00000000-0005-0000-0000-000021330000}"/>
    <cellStyle name="n_CMSE_WanadooUK _V0 (2)_UAG_report_CA 06-09 (06-09-28)_Group - operational KPIs_1 2" xfId="18040" xr:uid="{00000000-0005-0000-0000-000022330000}"/>
    <cellStyle name="n_CMSE_WanadooUK _V0 (2)_UAG_report_CA 06-09 (06-09-28)_Group - operational KPIs_2" xfId="20157" xr:uid="{00000000-0005-0000-0000-000023330000}"/>
    <cellStyle name="n_CMSE_WanadooUK _V0 (2)_UAG_report_CA 06-09 (06-09-28)_IC&amp;SS" xfId="19601" xr:uid="{00000000-0005-0000-0000-000024330000}"/>
    <cellStyle name="n_CMSE_WanadooUK _V0 (2)_UAG_report_CA 06-09 (06-09-28)_Orange - Market France KPIs" xfId="55713" xr:uid="{00000000-0005-0000-0000-000025330000}"/>
    <cellStyle name="n_CMSE_WanadooUK _V0 (2)_UAG_report_CA 06-09 (06-09-28)_Poland KPIs" xfId="8336" xr:uid="{00000000-0005-0000-0000-000026330000}"/>
    <cellStyle name="n_CMSE_WanadooUK _V0 (2)_UAG_report_CA 06-09 (06-09-28)_Poland KPIs_1" xfId="30080" xr:uid="{00000000-0005-0000-0000-000027330000}"/>
    <cellStyle name="n_CMSE_WanadooUK _V0 (2)_UAG_report_CA 06-09 (06-09-28)_ROW" xfId="30082" xr:uid="{00000000-0005-0000-0000-000028330000}"/>
    <cellStyle name="n_CMSE_WanadooUK _V0 (2)_UAG_report_CA 06-09 (06-09-28)_RoW KPIs" xfId="9048" xr:uid="{00000000-0005-0000-0000-000029330000}"/>
    <cellStyle name="n_CMSE_WanadooUK _V0 (2)_UAG_report_CA 06-09 (06-09-28)_ROW_1" xfId="30083" xr:uid="{00000000-0005-0000-0000-00002A330000}"/>
    <cellStyle name="n_CMSE_WanadooUK _V0 (2)_UAG_report_CA 06-09 (06-09-28)_ROW_1_Group" xfId="30084" xr:uid="{00000000-0005-0000-0000-00002B330000}"/>
    <cellStyle name="n_CMSE_WanadooUK _V0 (2)_UAG_report_CA 06-09 (06-09-28)_ROW_1_ROW ARPU" xfId="30085" xr:uid="{00000000-0005-0000-0000-00002C330000}"/>
    <cellStyle name="n_CMSE_WanadooUK _V0 (2)_UAG_report_CA 06-09 (06-09-28)_ROW_1_ROW ARPU_Group" xfId="30086" xr:uid="{00000000-0005-0000-0000-00002D330000}"/>
    <cellStyle name="n_CMSE_WanadooUK _V0 (2)_UAG_report_CA 06-09 (06-09-28)_ROW_Group" xfId="30087" xr:uid="{00000000-0005-0000-0000-00002E330000}"/>
    <cellStyle name="n_CMSE_WanadooUK _V0 (2)_UAG_report_CA 06-09 (06-09-28)_ROW_ROW ARPU" xfId="30088" xr:uid="{00000000-0005-0000-0000-00002F330000}"/>
    <cellStyle name="n_CMSE_WanadooUK _V0 (2)_UAG_report_CA 06-09 (06-09-28)_ROW_ROW ARPU_Group" xfId="30089" xr:uid="{00000000-0005-0000-0000-000030330000}"/>
    <cellStyle name="n_CMSE_WanadooUK _V0 (2)_UAG_report_CA 06-09 (06-09-28)_Spain ARPU + AUPU" xfId="30090" xr:uid="{00000000-0005-0000-0000-000031330000}"/>
    <cellStyle name="n_CMSE_WanadooUK _V0 (2)_UAG_report_CA 06-09 (06-09-28)_Spain ARPU + AUPU_Group" xfId="30091" xr:uid="{00000000-0005-0000-0000-000032330000}"/>
    <cellStyle name="n_CMSE_WanadooUK _V0 (2)_UAG_report_CA 06-09 (06-09-28)_Spain ARPU + AUPU_ROW ARPU" xfId="30092" xr:uid="{00000000-0005-0000-0000-000033330000}"/>
    <cellStyle name="n_CMSE_WanadooUK _V0 (2)_UAG_report_CA 06-09 (06-09-28)_Spain ARPU + AUPU_ROW ARPU_Group" xfId="30093" xr:uid="{00000000-0005-0000-0000-000034330000}"/>
    <cellStyle name="n_CMSE_WanadooUK _V0 (2)_UAG_report_CA 06-09 (06-09-28)_Spain KPIs" xfId="6676" xr:uid="{00000000-0005-0000-0000-000035330000}"/>
    <cellStyle name="n_CMSE_WanadooUK _V0 (2)_UAG_report_CA 06-09 (06-09-28)_Spain KPIs 2" xfId="16042" xr:uid="{00000000-0005-0000-0000-000036330000}"/>
    <cellStyle name="n_CMSE_WanadooUK _V0 (2)_UAG_report_CA 06-09 (06-09-28)_Spain KPIs_1" xfId="51490" xr:uid="{00000000-0005-0000-0000-000037330000}"/>
    <cellStyle name="n_CMSE_WanadooUK _V0 (2)_UAG_report_CA 06-09 (06-09-28)_Telecoms - Operational KPIs" xfId="49793" xr:uid="{00000000-0005-0000-0000-000038330000}"/>
    <cellStyle name="n_CMSE_WanadooUK _V0 (2)_UAG_report_CA 06-10 (06-11-06)" xfId="1996" xr:uid="{00000000-0005-0000-0000-000039330000}"/>
    <cellStyle name="n_CMSE_WanadooUK _V0 (2)_UAG_report_CA 06-10 (06-11-06)_A&amp;ME KPIs" xfId="53268" xr:uid="{00000000-0005-0000-0000-00003A330000}"/>
    <cellStyle name="n_CMSE_WanadooUK _V0 (2)_UAG_report_CA 06-10 (06-11-06)_Enterprise" xfId="9617" xr:uid="{00000000-0005-0000-0000-00003B330000}"/>
    <cellStyle name="n_CMSE_WanadooUK _V0 (2)_UAG_report_CA 06-10 (06-11-06)_France financials" xfId="23643" xr:uid="{00000000-0005-0000-0000-00003C330000}"/>
    <cellStyle name="n_CMSE_WanadooUK _V0 (2)_UAG_report_CA 06-10 (06-11-06)_France financials_1" xfId="25207" xr:uid="{00000000-0005-0000-0000-00003D330000}"/>
    <cellStyle name="n_CMSE_WanadooUK _V0 (2)_UAG_report_CA 06-10 (06-11-06)_France KPIs" xfId="4855" xr:uid="{00000000-0005-0000-0000-00003E330000}"/>
    <cellStyle name="n_CMSE_WanadooUK _V0 (2)_UAG_report_CA 06-10 (06-11-06)_France KPIs 2" xfId="14271" xr:uid="{00000000-0005-0000-0000-00003F330000}"/>
    <cellStyle name="n_CMSE_WanadooUK _V0 (2)_UAG_report_CA 06-10 (06-11-06)_France KPIs_1" xfId="12096" xr:uid="{00000000-0005-0000-0000-000040330000}"/>
    <cellStyle name="n_CMSE_WanadooUK _V0 (2)_UAG_report_CA 06-10 (06-11-06)_GetCA Groupe Seg 2012-Q4 Soc" xfId="55716" xr:uid="{00000000-0005-0000-0000-000041330000}"/>
    <cellStyle name="n_CMSE_WanadooUK _V0 (2)_UAG_report_CA 06-10 (06-11-06)_Group" xfId="30095" xr:uid="{00000000-0005-0000-0000-000042330000}"/>
    <cellStyle name="n_CMSE_WanadooUK _V0 (2)_UAG_report_CA 06-10 (06-11-06)_Group - financial KPIs" xfId="21899" xr:uid="{00000000-0005-0000-0000-000043330000}"/>
    <cellStyle name="n_CMSE_WanadooUK _V0 (2)_UAG_report_CA 06-10 (06-11-06)_Group - operational KPIs" xfId="3086" xr:uid="{00000000-0005-0000-0000-000044330000}"/>
    <cellStyle name="n_CMSE_WanadooUK _V0 (2)_UAG_report_CA 06-10 (06-11-06)_Group - operational KPIs_1" xfId="10342" xr:uid="{00000000-0005-0000-0000-000045330000}"/>
    <cellStyle name="n_CMSE_WanadooUK _V0 (2)_UAG_report_CA 06-10 (06-11-06)_Group - operational KPIs_1 2" xfId="18041" xr:uid="{00000000-0005-0000-0000-000046330000}"/>
    <cellStyle name="n_CMSE_WanadooUK _V0 (2)_UAG_report_CA 06-10 (06-11-06)_Group - operational KPIs_2" xfId="20158" xr:uid="{00000000-0005-0000-0000-000047330000}"/>
    <cellStyle name="n_CMSE_WanadooUK _V0 (2)_UAG_report_CA 06-10 (06-11-06)_IC&amp;SS" xfId="19801" xr:uid="{00000000-0005-0000-0000-000048330000}"/>
    <cellStyle name="n_CMSE_WanadooUK _V0 (2)_UAG_report_CA 06-10 (06-11-06)_Orange - Market France KPIs" xfId="55715" xr:uid="{00000000-0005-0000-0000-000049330000}"/>
    <cellStyle name="n_CMSE_WanadooUK _V0 (2)_UAG_report_CA 06-10 (06-11-06)_Poland KPIs" xfId="8337" xr:uid="{00000000-0005-0000-0000-00004A330000}"/>
    <cellStyle name="n_CMSE_WanadooUK _V0 (2)_UAG_report_CA 06-10 (06-11-06)_Poland KPIs_1" xfId="30094" xr:uid="{00000000-0005-0000-0000-00004B330000}"/>
    <cellStyle name="n_CMSE_WanadooUK _V0 (2)_UAG_report_CA 06-10 (06-11-06)_ROW" xfId="30096" xr:uid="{00000000-0005-0000-0000-00004C330000}"/>
    <cellStyle name="n_CMSE_WanadooUK _V0 (2)_UAG_report_CA 06-10 (06-11-06)_RoW KPIs" xfId="9049" xr:uid="{00000000-0005-0000-0000-00004D330000}"/>
    <cellStyle name="n_CMSE_WanadooUK _V0 (2)_UAG_report_CA 06-10 (06-11-06)_ROW_1" xfId="30097" xr:uid="{00000000-0005-0000-0000-00004E330000}"/>
    <cellStyle name="n_CMSE_WanadooUK _V0 (2)_UAG_report_CA 06-10 (06-11-06)_ROW_1_Group" xfId="30098" xr:uid="{00000000-0005-0000-0000-00004F330000}"/>
    <cellStyle name="n_CMSE_WanadooUK _V0 (2)_UAG_report_CA 06-10 (06-11-06)_ROW_1_ROW ARPU" xfId="30099" xr:uid="{00000000-0005-0000-0000-000050330000}"/>
    <cellStyle name="n_CMSE_WanadooUK _V0 (2)_UAG_report_CA 06-10 (06-11-06)_ROW_1_ROW ARPU_Group" xfId="30100" xr:uid="{00000000-0005-0000-0000-000051330000}"/>
    <cellStyle name="n_CMSE_WanadooUK _V0 (2)_UAG_report_CA 06-10 (06-11-06)_ROW_Group" xfId="30101" xr:uid="{00000000-0005-0000-0000-000052330000}"/>
    <cellStyle name="n_CMSE_WanadooUK _V0 (2)_UAG_report_CA 06-10 (06-11-06)_ROW_ROW ARPU" xfId="30102" xr:uid="{00000000-0005-0000-0000-000053330000}"/>
    <cellStyle name="n_CMSE_WanadooUK _V0 (2)_UAG_report_CA 06-10 (06-11-06)_ROW_ROW ARPU_Group" xfId="30103" xr:uid="{00000000-0005-0000-0000-000054330000}"/>
    <cellStyle name="n_CMSE_WanadooUK _V0 (2)_UAG_report_CA 06-10 (06-11-06)_Spain ARPU + AUPU" xfId="30104" xr:uid="{00000000-0005-0000-0000-000055330000}"/>
    <cellStyle name="n_CMSE_WanadooUK _V0 (2)_UAG_report_CA 06-10 (06-11-06)_Spain ARPU + AUPU_Group" xfId="30105" xr:uid="{00000000-0005-0000-0000-000056330000}"/>
    <cellStyle name="n_CMSE_WanadooUK _V0 (2)_UAG_report_CA 06-10 (06-11-06)_Spain ARPU + AUPU_ROW ARPU" xfId="30106" xr:uid="{00000000-0005-0000-0000-000057330000}"/>
    <cellStyle name="n_CMSE_WanadooUK _V0 (2)_UAG_report_CA 06-10 (06-11-06)_Spain ARPU + AUPU_ROW ARPU_Group" xfId="30107" xr:uid="{00000000-0005-0000-0000-000058330000}"/>
    <cellStyle name="n_CMSE_WanadooUK _V0 (2)_UAG_report_CA 06-10 (06-11-06)_Spain KPIs" xfId="6677" xr:uid="{00000000-0005-0000-0000-000059330000}"/>
    <cellStyle name="n_CMSE_WanadooUK _V0 (2)_UAG_report_CA 06-10 (06-11-06)_Spain KPIs 2" xfId="16043" xr:uid="{00000000-0005-0000-0000-00005A330000}"/>
    <cellStyle name="n_CMSE_WanadooUK _V0 (2)_UAG_report_CA 06-10 (06-11-06)_Spain KPIs_1" xfId="51491" xr:uid="{00000000-0005-0000-0000-00005B330000}"/>
    <cellStyle name="n_CMSE_WanadooUK _V0 (2)_UAG_report_CA 06-10 (06-11-06)_Telecoms - Operational KPIs" xfId="49794" xr:uid="{00000000-0005-0000-0000-00005C330000}"/>
    <cellStyle name="n_COM 25-10-04" xfId="1997" xr:uid="{00000000-0005-0000-0000-00005D330000}"/>
    <cellStyle name="n_COM 25-10-04_A&amp;ME KPIs" xfId="53269" xr:uid="{00000000-0005-0000-0000-00005E330000}"/>
    <cellStyle name="n_COM 25-10-04_DATA KPI Personal" xfId="30109" xr:uid="{00000000-0005-0000-0000-00005F330000}"/>
    <cellStyle name="n_COM 25-10-04_DATA KPI Personal_Group" xfId="30110" xr:uid="{00000000-0005-0000-0000-000060330000}"/>
    <cellStyle name="n_COM 25-10-04_EE_CoA_BS - mapped V4" xfId="30111" xr:uid="{00000000-0005-0000-0000-000061330000}"/>
    <cellStyle name="n_COM 25-10-04_EE_CoA_BS - mapped V4_Group" xfId="30112" xr:uid="{00000000-0005-0000-0000-000062330000}"/>
    <cellStyle name="n_COM 25-10-04_France financials" xfId="23644" xr:uid="{00000000-0005-0000-0000-000063330000}"/>
    <cellStyle name="n_COM 25-10-04_France KPIs" xfId="4856" xr:uid="{00000000-0005-0000-0000-000064330000}"/>
    <cellStyle name="n_COM 25-10-04_France KPIs 2" xfId="14272" xr:uid="{00000000-0005-0000-0000-000065330000}"/>
    <cellStyle name="n_COM 25-10-04_France KPIs_1" xfId="12097" xr:uid="{00000000-0005-0000-0000-000066330000}"/>
    <cellStyle name="n_COM 25-10-04_Group" xfId="30113" xr:uid="{00000000-0005-0000-0000-000067330000}"/>
    <cellStyle name="n_COM 25-10-04_Group - financial KPIs" xfId="21900" xr:uid="{00000000-0005-0000-0000-000068330000}"/>
    <cellStyle name="n_COM 25-10-04_Group - operational KPIs" xfId="10343" xr:uid="{00000000-0005-0000-0000-000069330000}"/>
    <cellStyle name="n_COM 25-10-04_Group - operational KPIs 2" xfId="18042" xr:uid="{00000000-0005-0000-0000-00006A330000}"/>
    <cellStyle name="n_COM 25-10-04_Group - operational KPIs_1" xfId="20159" xr:uid="{00000000-0005-0000-0000-00006B330000}"/>
    <cellStyle name="n_COM 25-10-04_Orange - Market France KPIs" xfId="55717" xr:uid="{00000000-0005-0000-0000-00006C330000}"/>
    <cellStyle name="n_COM 25-10-04_Poland KPIs" xfId="30108" xr:uid="{00000000-0005-0000-0000-00006D330000}"/>
    <cellStyle name="n_COM 25-10-04_Reporting Valeur_Mobile_2010_10" xfId="30114" xr:uid="{00000000-0005-0000-0000-00006E330000}"/>
    <cellStyle name="n_COM 25-10-04_Reporting Valeur_Mobile_2010_10_Group" xfId="30115" xr:uid="{00000000-0005-0000-0000-00006F330000}"/>
    <cellStyle name="n_COM 25-10-04_Reporting Valeur_Mobile_2010_10_ROW" xfId="30116" xr:uid="{00000000-0005-0000-0000-000070330000}"/>
    <cellStyle name="n_COM 25-10-04_Reporting Valeur_Mobile_2010_10_ROW ARPU" xfId="30117" xr:uid="{00000000-0005-0000-0000-000071330000}"/>
    <cellStyle name="n_COM 25-10-04_Reporting Valeur_Mobile_2010_10_ROW ARPU_Group" xfId="30118" xr:uid="{00000000-0005-0000-0000-000072330000}"/>
    <cellStyle name="n_COM 25-10-04_Reporting Valeur_Mobile_2010_10_ROW_Group" xfId="30119" xr:uid="{00000000-0005-0000-0000-000073330000}"/>
    <cellStyle name="n_COM 25-10-04_ROW" xfId="30120" xr:uid="{00000000-0005-0000-0000-000074330000}"/>
    <cellStyle name="n_COM 25-10-04_ROW_1" xfId="30121" xr:uid="{00000000-0005-0000-0000-000075330000}"/>
    <cellStyle name="n_COM 25-10-04_ROW_1_Group" xfId="30122" xr:uid="{00000000-0005-0000-0000-000076330000}"/>
    <cellStyle name="n_COM 25-10-04_ROW_1_ROW ARPU" xfId="30123" xr:uid="{00000000-0005-0000-0000-000077330000}"/>
    <cellStyle name="n_COM 25-10-04_ROW_1_ROW ARPU_Group" xfId="30124" xr:uid="{00000000-0005-0000-0000-000078330000}"/>
    <cellStyle name="n_COM 25-10-04_ROW_Group" xfId="30125" xr:uid="{00000000-0005-0000-0000-000079330000}"/>
    <cellStyle name="n_COM 25-10-04_ROW_ROW ARPU" xfId="30126" xr:uid="{00000000-0005-0000-0000-00007A330000}"/>
    <cellStyle name="n_COM 25-10-04_ROW_ROW ARPU_Group" xfId="30127" xr:uid="{00000000-0005-0000-0000-00007B330000}"/>
    <cellStyle name="n_COM 25-10-04_Spain ARPU + AUPU" xfId="30128" xr:uid="{00000000-0005-0000-0000-00007C330000}"/>
    <cellStyle name="n_COM 25-10-04_Spain ARPU + AUPU_Group" xfId="30129" xr:uid="{00000000-0005-0000-0000-00007D330000}"/>
    <cellStyle name="n_COM 25-10-04_Spain ARPU + AUPU_ROW ARPU" xfId="30130" xr:uid="{00000000-0005-0000-0000-00007E330000}"/>
    <cellStyle name="n_COM 25-10-04_Spain ARPU + AUPU_ROW ARPU_Group" xfId="30131" xr:uid="{00000000-0005-0000-0000-00007F330000}"/>
    <cellStyle name="n_COM 25-10-04_Spain KPIs" xfId="6678" xr:uid="{00000000-0005-0000-0000-000080330000}"/>
    <cellStyle name="n_COM 25-10-04_Spain KPIs 2" xfId="16044" xr:uid="{00000000-0005-0000-0000-000081330000}"/>
    <cellStyle name="n_COM 25-10-04_Spain KPIs_1" xfId="51492" xr:uid="{00000000-0005-0000-0000-000082330000}"/>
    <cellStyle name="n_COM 25-10-04_Telecoms - Operational KPIs" xfId="49795" xr:uid="{00000000-0005-0000-0000-000083330000}"/>
    <cellStyle name="n_COM B2004" xfId="1998" xr:uid="{00000000-0005-0000-0000-000084330000}"/>
    <cellStyle name="n_COM B2004_A&amp;ME KPIs" xfId="53270" xr:uid="{00000000-0005-0000-0000-000085330000}"/>
    <cellStyle name="n_COM B2004_DATA KPI Personal" xfId="30133" xr:uid="{00000000-0005-0000-0000-000086330000}"/>
    <cellStyle name="n_COM B2004_DATA KPI Personal_Group" xfId="30134" xr:uid="{00000000-0005-0000-0000-000087330000}"/>
    <cellStyle name="n_COM B2004_EE_CoA_BS - mapped V4" xfId="30135" xr:uid="{00000000-0005-0000-0000-000088330000}"/>
    <cellStyle name="n_COM B2004_EE_CoA_BS - mapped V4_Group" xfId="30136" xr:uid="{00000000-0005-0000-0000-000089330000}"/>
    <cellStyle name="n_COM B2004_Enterprise" xfId="9618" xr:uid="{00000000-0005-0000-0000-00008A330000}"/>
    <cellStyle name="n_COM B2004_France financials" xfId="23645" xr:uid="{00000000-0005-0000-0000-00008B330000}"/>
    <cellStyle name="n_COM B2004_France financials_1" xfId="25208" xr:uid="{00000000-0005-0000-0000-00008C330000}"/>
    <cellStyle name="n_COM B2004_France KPIs" xfId="4857" xr:uid="{00000000-0005-0000-0000-00008D330000}"/>
    <cellStyle name="n_COM B2004_France KPIs 2" xfId="14273" xr:uid="{00000000-0005-0000-0000-00008E330000}"/>
    <cellStyle name="n_COM B2004_France KPIs_1" xfId="12098" xr:uid="{00000000-0005-0000-0000-00008F330000}"/>
    <cellStyle name="n_COM B2004_GetCA Groupe Seg 2012-Q4 Soc" xfId="55719" xr:uid="{00000000-0005-0000-0000-000090330000}"/>
    <cellStyle name="n_COM B2004_Group" xfId="30137" xr:uid="{00000000-0005-0000-0000-000091330000}"/>
    <cellStyle name="n_COM B2004_Group - financial KPIs" xfId="21901" xr:uid="{00000000-0005-0000-0000-000092330000}"/>
    <cellStyle name="n_COM B2004_Group - operational KPIs" xfId="3087" xr:uid="{00000000-0005-0000-0000-000093330000}"/>
    <cellStyle name="n_COM B2004_Group - operational KPIs_1" xfId="10344" xr:uid="{00000000-0005-0000-0000-000094330000}"/>
    <cellStyle name="n_COM B2004_Group - operational KPIs_1 2" xfId="18043" xr:uid="{00000000-0005-0000-0000-000095330000}"/>
    <cellStyle name="n_COM B2004_Group - operational KPIs_2" xfId="20160" xr:uid="{00000000-0005-0000-0000-000096330000}"/>
    <cellStyle name="n_COM B2004_IC&amp;SS" xfId="17584" xr:uid="{00000000-0005-0000-0000-000097330000}"/>
    <cellStyle name="n_COM B2004_Orange - Market France KPIs" xfId="55718" xr:uid="{00000000-0005-0000-0000-000098330000}"/>
    <cellStyle name="n_COM B2004_Poland KPIs" xfId="8338" xr:uid="{00000000-0005-0000-0000-000099330000}"/>
    <cellStyle name="n_COM B2004_Poland KPIs_1" xfId="30132" xr:uid="{00000000-0005-0000-0000-00009A330000}"/>
    <cellStyle name="n_COM B2004_Reporting Valeur_Mobile_2010_10" xfId="30138" xr:uid="{00000000-0005-0000-0000-00009B330000}"/>
    <cellStyle name="n_COM B2004_Reporting Valeur_Mobile_2010_10_Group" xfId="30139" xr:uid="{00000000-0005-0000-0000-00009C330000}"/>
    <cellStyle name="n_COM B2004_Reporting Valeur_Mobile_2010_10_ROW" xfId="30140" xr:uid="{00000000-0005-0000-0000-00009D330000}"/>
    <cellStyle name="n_COM B2004_Reporting Valeur_Mobile_2010_10_ROW ARPU" xfId="30141" xr:uid="{00000000-0005-0000-0000-00009E330000}"/>
    <cellStyle name="n_COM B2004_Reporting Valeur_Mobile_2010_10_ROW ARPU_Group" xfId="30142" xr:uid="{00000000-0005-0000-0000-00009F330000}"/>
    <cellStyle name="n_COM B2004_Reporting Valeur_Mobile_2010_10_ROW_Group" xfId="30143" xr:uid="{00000000-0005-0000-0000-0000A0330000}"/>
    <cellStyle name="n_COM B2004_ROW" xfId="30144" xr:uid="{00000000-0005-0000-0000-0000A1330000}"/>
    <cellStyle name="n_COM B2004_RoW KPIs" xfId="9050" xr:uid="{00000000-0005-0000-0000-0000A2330000}"/>
    <cellStyle name="n_COM B2004_ROW_1" xfId="30145" xr:uid="{00000000-0005-0000-0000-0000A3330000}"/>
    <cellStyle name="n_COM B2004_ROW_1_Group" xfId="30146" xr:uid="{00000000-0005-0000-0000-0000A4330000}"/>
    <cellStyle name="n_COM B2004_ROW_1_ROW ARPU" xfId="30147" xr:uid="{00000000-0005-0000-0000-0000A5330000}"/>
    <cellStyle name="n_COM B2004_ROW_1_ROW ARPU_Group" xfId="30148" xr:uid="{00000000-0005-0000-0000-0000A6330000}"/>
    <cellStyle name="n_COM B2004_ROW_Group" xfId="30149" xr:uid="{00000000-0005-0000-0000-0000A7330000}"/>
    <cellStyle name="n_COM B2004_ROW_ROW ARPU" xfId="30150" xr:uid="{00000000-0005-0000-0000-0000A8330000}"/>
    <cellStyle name="n_COM B2004_ROW_ROW ARPU_Group" xfId="30151" xr:uid="{00000000-0005-0000-0000-0000A9330000}"/>
    <cellStyle name="n_COM B2004_Spain ARPU + AUPU" xfId="30152" xr:uid="{00000000-0005-0000-0000-0000AA330000}"/>
    <cellStyle name="n_COM B2004_Spain ARPU + AUPU_Group" xfId="30153" xr:uid="{00000000-0005-0000-0000-0000AB330000}"/>
    <cellStyle name="n_COM B2004_Spain ARPU + AUPU_ROW ARPU" xfId="30154" xr:uid="{00000000-0005-0000-0000-0000AC330000}"/>
    <cellStyle name="n_COM B2004_Spain ARPU + AUPU_ROW ARPU_Group" xfId="30155" xr:uid="{00000000-0005-0000-0000-0000AD330000}"/>
    <cellStyle name="n_COM B2004_Spain KPIs" xfId="6679" xr:uid="{00000000-0005-0000-0000-0000AE330000}"/>
    <cellStyle name="n_COM B2004_Spain KPIs 2" xfId="16045" xr:uid="{00000000-0005-0000-0000-0000AF330000}"/>
    <cellStyle name="n_COM B2004_Spain KPIs_1" xfId="51493" xr:uid="{00000000-0005-0000-0000-0000B0330000}"/>
    <cellStyle name="n_COM B2004_Telecoms - Operational KPIs" xfId="49796" xr:uid="{00000000-0005-0000-0000-0000B1330000}"/>
    <cellStyle name="n_Communication 08-2003" xfId="1999" xr:uid="{00000000-0005-0000-0000-0000B2330000}"/>
    <cellStyle name="n_Communication 08-2003_A&amp;ME KPIs" xfId="53271" xr:uid="{00000000-0005-0000-0000-0000B3330000}"/>
    <cellStyle name="n_Communication 08-2003_DATA KPI Personal" xfId="30157" xr:uid="{00000000-0005-0000-0000-0000B4330000}"/>
    <cellStyle name="n_Communication 08-2003_DATA KPI Personal_Group" xfId="30158" xr:uid="{00000000-0005-0000-0000-0000B5330000}"/>
    <cellStyle name="n_Communication 08-2003_EE_CoA_BS - mapped V4" xfId="30159" xr:uid="{00000000-0005-0000-0000-0000B6330000}"/>
    <cellStyle name="n_Communication 08-2003_EE_CoA_BS - mapped V4_Group" xfId="30160" xr:uid="{00000000-0005-0000-0000-0000B7330000}"/>
    <cellStyle name="n_Communication 08-2003_Enterprise" xfId="9619" xr:uid="{00000000-0005-0000-0000-0000B8330000}"/>
    <cellStyle name="n_Communication 08-2003_France financials" xfId="23646" xr:uid="{00000000-0005-0000-0000-0000B9330000}"/>
    <cellStyle name="n_Communication 08-2003_France financials_1" xfId="25209" xr:uid="{00000000-0005-0000-0000-0000BA330000}"/>
    <cellStyle name="n_Communication 08-2003_France KPIs" xfId="4858" xr:uid="{00000000-0005-0000-0000-0000BB330000}"/>
    <cellStyle name="n_Communication 08-2003_France KPIs 2" xfId="14274" xr:uid="{00000000-0005-0000-0000-0000BC330000}"/>
    <cellStyle name="n_Communication 08-2003_France KPIs_1" xfId="12099" xr:uid="{00000000-0005-0000-0000-0000BD330000}"/>
    <cellStyle name="n_Communication 08-2003_GetCA Groupe Seg 2012-Q4 Soc" xfId="55721" xr:uid="{00000000-0005-0000-0000-0000BE330000}"/>
    <cellStyle name="n_Communication 08-2003_Group" xfId="30161" xr:uid="{00000000-0005-0000-0000-0000BF330000}"/>
    <cellStyle name="n_Communication 08-2003_Group - financial KPIs" xfId="21902" xr:uid="{00000000-0005-0000-0000-0000C0330000}"/>
    <cellStyle name="n_Communication 08-2003_Group - operational KPIs" xfId="3088" xr:uid="{00000000-0005-0000-0000-0000C1330000}"/>
    <cellStyle name="n_Communication 08-2003_Group - operational KPIs_1" xfId="10345" xr:uid="{00000000-0005-0000-0000-0000C2330000}"/>
    <cellStyle name="n_Communication 08-2003_Group - operational KPIs_1 2" xfId="18044" xr:uid="{00000000-0005-0000-0000-0000C3330000}"/>
    <cellStyle name="n_Communication 08-2003_Group - operational KPIs_2" xfId="20161" xr:uid="{00000000-0005-0000-0000-0000C4330000}"/>
    <cellStyle name="n_Communication 08-2003_IC&amp;SS" xfId="13877" xr:uid="{00000000-0005-0000-0000-0000C5330000}"/>
    <cellStyle name="n_Communication 08-2003_Orange - Market France KPIs" xfId="55720" xr:uid="{00000000-0005-0000-0000-0000C6330000}"/>
    <cellStyle name="n_Communication 08-2003_Poland KPIs" xfId="8339" xr:uid="{00000000-0005-0000-0000-0000C7330000}"/>
    <cellStyle name="n_Communication 08-2003_Poland KPIs_1" xfId="30156" xr:uid="{00000000-0005-0000-0000-0000C8330000}"/>
    <cellStyle name="n_Communication 08-2003_Reporting Valeur_Mobile_2010_10" xfId="30162" xr:uid="{00000000-0005-0000-0000-0000C9330000}"/>
    <cellStyle name="n_Communication 08-2003_Reporting Valeur_Mobile_2010_10_Group" xfId="30163" xr:uid="{00000000-0005-0000-0000-0000CA330000}"/>
    <cellStyle name="n_Communication 08-2003_Reporting Valeur_Mobile_2010_10_ROW" xfId="30164" xr:uid="{00000000-0005-0000-0000-0000CB330000}"/>
    <cellStyle name="n_Communication 08-2003_Reporting Valeur_Mobile_2010_10_ROW ARPU" xfId="30165" xr:uid="{00000000-0005-0000-0000-0000CC330000}"/>
    <cellStyle name="n_Communication 08-2003_Reporting Valeur_Mobile_2010_10_ROW ARPU_Group" xfId="30166" xr:uid="{00000000-0005-0000-0000-0000CD330000}"/>
    <cellStyle name="n_Communication 08-2003_Reporting Valeur_Mobile_2010_10_ROW_Group" xfId="30167" xr:uid="{00000000-0005-0000-0000-0000CE330000}"/>
    <cellStyle name="n_Communication 08-2003_ROW" xfId="30168" xr:uid="{00000000-0005-0000-0000-0000CF330000}"/>
    <cellStyle name="n_Communication 08-2003_RoW KPIs" xfId="9051" xr:uid="{00000000-0005-0000-0000-0000D0330000}"/>
    <cellStyle name="n_Communication 08-2003_ROW_1" xfId="30169" xr:uid="{00000000-0005-0000-0000-0000D1330000}"/>
    <cellStyle name="n_Communication 08-2003_ROW_1_Group" xfId="30170" xr:uid="{00000000-0005-0000-0000-0000D2330000}"/>
    <cellStyle name="n_Communication 08-2003_ROW_1_ROW ARPU" xfId="30171" xr:uid="{00000000-0005-0000-0000-0000D3330000}"/>
    <cellStyle name="n_Communication 08-2003_ROW_1_ROW ARPU_Group" xfId="30172" xr:uid="{00000000-0005-0000-0000-0000D4330000}"/>
    <cellStyle name="n_Communication 08-2003_ROW_Group" xfId="30173" xr:uid="{00000000-0005-0000-0000-0000D5330000}"/>
    <cellStyle name="n_Communication 08-2003_ROW_ROW ARPU" xfId="30174" xr:uid="{00000000-0005-0000-0000-0000D6330000}"/>
    <cellStyle name="n_Communication 08-2003_ROW_ROW ARPU_Group" xfId="30175" xr:uid="{00000000-0005-0000-0000-0000D7330000}"/>
    <cellStyle name="n_Communication 08-2003_Spain ARPU + AUPU" xfId="30176" xr:uid="{00000000-0005-0000-0000-0000D8330000}"/>
    <cellStyle name="n_Communication 08-2003_Spain ARPU + AUPU_Group" xfId="30177" xr:uid="{00000000-0005-0000-0000-0000D9330000}"/>
    <cellStyle name="n_Communication 08-2003_Spain ARPU + AUPU_ROW ARPU" xfId="30178" xr:uid="{00000000-0005-0000-0000-0000DA330000}"/>
    <cellStyle name="n_Communication 08-2003_Spain ARPU + AUPU_ROW ARPU_Group" xfId="30179" xr:uid="{00000000-0005-0000-0000-0000DB330000}"/>
    <cellStyle name="n_Communication 08-2003_Spain KPIs" xfId="6680" xr:uid="{00000000-0005-0000-0000-0000DC330000}"/>
    <cellStyle name="n_Communication 08-2003_Spain KPIs 2" xfId="16046" xr:uid="{00000000-0005-0000-0000-0000DD330000}"/>
    <cellStyle name="n_Communication 08-2003_Spain KPIs_1" xfId="51494" xr:uid="{00000000-0005-0000-0000-0000DE330000}"/>
    <cellStyle name="n_Communication 08-2003_Telecoms - Operational KPIs" xfId="49797" xr:uid="{00000000-0005-0000-0000-0000DF330000}"/>
    <cellStyle name="n_Communication 12-2003" xfId="2000" xr:uid="{00000000-0005-0000-0000-0000E0330000}"/>
    <cellStyle name="n_Communication 12-2003_A&amp;ME KPIs" xfId="53272" xr:uid="{00000000-0005-0000-0000-0000E1330000}"/>
    <cellStyle name="n_Communication 12-2003_DATA KPI Personal" xfId="30181" xr:uid="{00000000-0005-0000-0000-0000E2330000}"/>
    <cellStyle name="n_Communication 12-2003_DATA KPI Personal_Group" xfId="30182" xr:uid="{00000000-0005-0000-0000-0000E3330000}"/>
    <cellStyle name="n_Communication 12-2003_EE_CoA_BS - mapped V4" xfId="30183" xr:uid="{00000000-0005-0000-0000-0000E4330000}"/>
    <cellStyle name="n_Communication 12-2003_EE_CoA_BS - mapped V4_Group" xfId="30184" xr:uid="{00000000-0005-0000-0000-0000E5330000}"/>
    <cellStyle name="n_Communication 12-2003_Enterprise" xfId="9620" xr:uid="{00000000-0005-0000-0000-0000E6330000}"/>
    <cellStyle name="n_Communication 12-2003_France financials" xfId="23647" xr:uid="{00000000-0005-0000-0000-0000E7330000}"/>
    <cellStyle name="n_Communication 12-2003_France financials_1" xfId="25210" xr:uid="{00000000-0005-0000-0000-0000E8330000}"/>
    <cellStyle name="n_Communication 12-2003_France KPIs" xfId="4859" xr:uid="{00000000-0005-0000-0000-0000E9330000}"/>
    <cellStyle name="n_Communication 12-2003_France KPIs 2" xfId="14275" xr:uid="{00000000-0005-0000-0000-0000EA330000}"/>
    <cellStyle name="n_Communication 12-2003_France KPIs_1" xfId="12100" xr:uid="{00000000-0005-0000-0000-0000EB330000}"/>
    <cellStyle name="n_Communication 12-2003_GetCA Groupe Seg 2012-Q4 Soc" xfId="55723" xr:uid="{00000000-0005-0000-0000-0000EC330000}"/>
    <cellStyle name="n_Communication 12-2003_Group" xfId="30185" xr:uid="{00000000-0005-0000-0000-0000ED330000}"/>
    <cellStyle name="n_Communication 12-2003_Group - financial KPIs" xfId="21903" xr:uid="{00000000-0005-0000-0000-0000EE330000}"/>
    <cellStyle name="n_Communication 12-2003_Group - operational KPIs" xfId="3089" xr:uid="{00000000-0005-0000-0000-0000EF330000}"/>
    <cellStyle name="n_Communication 12-2003_Group - operational KPIs_1" xfId="10346" xr:uid="{00000000-0005-0000-0000-0000F0330000}"/>
    <cellStyle name="n_Communication 12-2003_Group - operational KPIs_1 2" xfId="18045" xr:uid="{00000000-0005-0000-0000-0000F1330000}"/>
    <cellStyle name="n_Communication 12-2003_Group - operational KPIs_2" xfId="20162" xr:uid="{00000000-0005-0000-0000-0000F2330000}"/>
    <cellStyle name="n_Communication 12-2003_IC&amp;SS" xfId="19600" xr:uid="{00000000-0005-0000-0000-0000F3330000}"/>
    <cellStyle name="n_Communication 12-2003_Orange - Market France KPIs" xfId="55722" xr:uid="{00000000-0005-0000-0000-0000F4330000}"/>
    <cellStyle name="n_Communication 12-2003_Poland KPIs" xfId="8340" xr:uid="{00000000-0005-0000-0000-0000F5330000}"/>
    <cellStyle name="n_Communication 12-2003_Poland KPIs_1" xfId="30180" xr:uid="{00000000-0005-0000-0000-0000F6330000}"/>
    <cellStyle name="n_Communication 12-2003_Reporting Valeur_Mobile_2010_10" xfId="30186" xr:uid="{00000000-0005-0000-0000-0000F7330000}"/>
    <cellStyle name="n_Communication 12-2003_Reporting Valeur_Mobile_2010_10_Group" xfId="30187" xr:uid="{00000000-0005-0000-0000-0000F8330000}"/>
    <cellStyle name="n_Communication 12-2003_Reporting Valeur_Mobile_2010_10_ROW" xfId="30188" xr:uid="{00000000-0005-0000-0000-0000F9330000}"/>
    <cellStyle name="n_Communication 12-2003_Reporting Valeur_Mobile_2010_10_ROW ARPU" xfId="30189" xr:uid="{00000000-0005-0000-0000-0000FA330000}"/>
    <cellStyle name="n_Communication 12-2003_Reporting Valeur_Mobile_2010_10_ROW ARPU_Group" xfId="30190" xr:uid="{00000000-0005-0000-0000-0000FB330000}"/>
    <cellStyle name="n_Communication 12-2003_Reporting Valeur_Mobile_2010_10_ROW_Group" xfId="30191" xr:uid="{00000000-0005-0000-0000-0000FC330000}"/>
    <cellStyle name="n_Communication 12-2003_ROW" xfId="30192" xr:uid="{00000000-0005-0000-0000-0000FD330000}"/>
    <cellStyle name="n_Communication 12-2003_RoW KPIs" xfId="9052" xr:uid="{00000000-0005-0000-0000-0000FE330000}"/>
    <cellStyle name="n_Communication 12-2003_ROW_1" xfId="30193" xr:uid="{00000000-0005-0000-0000-0000FF330000}"/>
    <cellStyle name="n_Communication 12-2003_ROW_1_Group" xfId="30194" xr:uid="{00000000-0005-0000-0000-000000340000}"/>
    <cellStyle name="n_Communication 12-2003_ROW_1_ROW ARPU" xfId="30195" xr:uid="{00000000-0005-0000-0000-000001340000}"/>
    <cellStyle name="n_Communication 12-2003_ROW_1_ROW ARPU_Group" xfId="30196" xr:uid="{00000000-0005-0000-0000-000002340000}"/>
    <cellStyle name="n_Communication 12-2003_ROW_Group" xfId="30197" xr:uid="{00000000-0005-0000-0000-000003340000}"/>
    <cellStyle name="n_Communication 12-2003_ROW_ROW ARPU" xfId="30198" xr:uid="{00000000-0005-0000-0000-000004340000}"/>
    <cellStyle name="n_Communication 12-2003_ROW_ROW ARPU_Group" xfId="30199" xr:uid="{00000000-0005-0000-0000-000005340000}"/>
    <cellStyle name="n_Communication 12-2003_Spain ARPU + AUPU" xfId="30200" xr:uid="{00000000-0005-0000-0000-000006340000}"/>
    <cellStyle name="n_Communication 12-2003_Spain ARPU + AUPU_Group" xfId="30201" xr:uid="{00000000-0005-0000-0000-000007340000}"/>
    <cellStyle name="n_Communication 12-2003_Spain ARPU + AUPU_ROW ARPU" xfId="30202" xr:uid="{00000000-0005-0000-0000-000008340000}"/>
    <cellStyle name="n_Communication 12-2003_Spain ARPU + AUPU_ROW ARPU_Group" xfId="30203" xr:uid="{00000000-0005-0000-0000-000009340000}"/>
    <cellStyle name="n_Communication 12-2003_Spain KPIs" xfId="6681" xr:uid="{00000000-0005-0000-0000-00000A340000}"/>
    <cellStyle name="n_Communication 12-2003_Spain KPIs 2" xfId="16047" xr:uid="{00000000-0005-0000-0000-00000B340000}"/>
    <cellStyle name="n_Communication 12-2003_Spain KPIs_1" xfId="51495" xr:uid="{00000000-0005-0000-0000-00000C340000}"/>
    <cellStyle name="n_Communication 12-2003_Telecoms - Operational KPIs" xfId="49798" xr:uid="{00000000-0005-0000-0000-00000D340000}"/>
    <cellStyle name="n_Communication 2004" xfId="2001" xr:uid="{00000000-0005-0000-0000-00000E340000}"/>
    <cellStyle name="n_Communication 2004_01 Synthèse DM pour modèle" xfId="2002" xr:uid="{00000000-0005-0000-0000-00000F340000}"/>
    <cellStyle name="n_Communication 2004_01 Synthèse DM pour modèle_A&amp;ME KPIs" xfId="53274" xr:uid="{00000000-0005-0000-0000-000010340000}"/>
    <cellStyle name="n_Communication 2004_01 Synthèse DM pour modèle_France financials" xfId="23649" xr:uid="{00000000-0005-0000-0000-000011340000}"/>
    <cellStyle name="n_Communication 2004_01 Synthèse DM pour modèle_France KPIs" xfId="4861" xr:uid="{00000000-0005-0000-0000-000012340000}"/>
    <cellStyle name="n_Communication 2004_01 Synthèse DM pour modèle_France KPIs 2" xfId="14277" xr:uid="{00000000-0005-0000-0000-000013340000}"/>
    <cellStyle name="n_Communication 2004_01 Synthèse DM pour modèle_France KPIs_1" xfId="12102" xr:uid="{00000000-0005-0000-0000-000014340000}"/>
    <cellStyle name="n_Communication 2004_01 Synthèse DM pour modèle_Group" xfId="30206" xr:uid="{00000000-0005-0000-0000-000015340000}"/>
    <cellStyle name="n_Communication 2004_01 Synthèse DM pour modèle_Group - financial KPIs" xfId="21905" xr:uid="{00000000-0005-0000-0000-000016340000}"/>
    <cellStyle name="n_Communication 2004_01 Synthèse DM pour modèle_Group - operational KPIs" xfId="10348" xr:uid="{00000000-0005-0000-0000-000017340000}"/>
    <cellStyle name="n_Communication 2004_01 Synthèse DM pour modèle_Group - operational KPIs 2" xfId="18047" xr:uid="{00000000-0005-0000-0000-000018340000}"/>
    <cellStyle name="n_Communication 2004_01 Synthèse DM pour modèle_Group - operational KPIs_1" xfId="20164" xr:uid="{00000000-0005-0000-0000-000019340000}"/>
    <cellStyle name="n_Communication 2004_01 Synthèse DM pour modèle_Orange - Market France KPIs" xfId="55725" xr:uid="{00000000-0005-0000-0000-00001A340000}"/>
    <cellStyle name="n_Communication 2004_01 Synthèse DM pour modèle_Poland KPIs" xfId="30205" xr:uid="{00000000-0005-0000-0000-00001B340000}"/>
    <cellStyle name="n_Communication 2004_01 Synthèse DM pour modèle_ROW" xfId="30207" xr:uid="{00000000-0005-0000-0000-00001C340000}"/>
    <cellStyle name="n_Communication 2004_01 Synthèse DM pour modèle_ROW_1" xfId="30208" xr:uid="{00000000-0005-0000-0000-00001D340000}"/>
    <cellStyle name="n_Communication 2004_01 Synthèse DM pour modèle_ROW_1_Group" xfId="30209" xr:uid="{00000000-0005-0000-0000-00001E340000}"/>
    <cellStyle name="n_Communication 2004_01 Synthèse DM pour modèle_ROW_1_ROW ARPU" xfId="30210" xr:uid="{00000000-0005-0000-0000-00001F340000}"/>
    <cellStyle name="n_Communication 2004_01 Synthèse DM pour modèle_ROW_1_ROW ARPU_Group" xfId="30211" xr:uid="{00000000-0005-0000-0000-000020340000}"/>
    <cellStyle name="n_Communication 2004_01 Synthèse DM pour modèle_ROW_Group" xfId="30212" xr:uid="{00000000-0005-0000-0000-000021340000}"/>
    <cellStyle name="n_Communication 2004_01 Synthèse DM pour modèle_ROW_ROW ARPU" xfId="30213" xr:uid="{00000000-0005-0000-0000-000022340000}"/>
    <cellStyle name="n_Communication 2004_01 Synthèse DM pour modèle_ROW_ROW ARPU_Group" xfId="30214" xr:uid="{00000000-0005-0000-0000-000023340000}"/>
    <cellStyle name="n_Communication 2004_01 Synthèse DM pour modèle_Spain ARPU + AUPU" xfId="30215" xr:uid="{00000000-0005-0000-0000-000024340000}"/>
    <cellStyle name="n_Communication 2004_01 Synthèse DM pour modèle_Spain ARPU + AUPU_Group" xfId="30216" xr:uid="{00000000-0005-0000-0000-000025340000}"/>
    <cellStyle name="n_Communication 2004_01 Synthèse DM pour modèle_Spain ARPU + AUPU_ROW ARPU" xfId="30217" xr:uid="{00000000-0005-0000-0000-000026340000}"/>
    <cellStyle name="n_Communication 2004_01 Synthèse DM pour modèle_Spain ARPU + AUPU_ROW ARPU_Group" xfId="30218" xr:uid="{00000000-0005-0000-0000-000027340000}"/>
    <cellStyle name="n_Communication 2004_01 Synthèse DM pour modèle_Spain KPIs" xfId="6683" xr:uid="{00000000-0005-0000-0000-000028340000}"/>
    <cellStyle name="n_Communication 2004_01 Synthèse DM pour modèle_Spain KPIs 2" xfId="16049" xr:uid="{00000000-0005-0000-0000-000029340000}"/>
    <cellStyle name="n_Communication 2004_01 Synthèse DM pour modèle_Spain KPIs_1" xfId="51497" xr:uid="{00000000-0005-0000-0000-00002A340000}"/>
    <cellStyle name="n_Communication 2004_01 Synthèse DM pour modèle_Telecoms - Operational KPIs" xfId="49800" xr:uid="{00000000-0005-0000-0000-00002B340000}"/>
    <cellStyle name="n_Communication 2004_0703 Préflashde L23 Analyse CA trafic 07-03 (07-04-03)" xfId="2003" xr:uid="{00000000-0005-0000-0000-00002C340000}"/>
    <cellStyle name="n_Communication 2004_0703 Préflashde L23 Analyse CA trafic 07-03 (07-04-03)_A&amp;ME KPIs" xfId="53275" xr:uid="{00000000-0005-0000-0000-00002D340000}"/>
    <cellStyle name="n_Communication 2004_0703 Préflashde L23 Analyse CA trafic 07-03 (07-04-03)_Enterprise" xfId="9622" xr:uid="{00000000-0005-0000-0000-00002E340000}"/>
    <cellStyle name="n_Communication 2004_0703 Préflashde L23 Analyse CA trafic 07-03 (07-04-03)_France financials" xfId="23650" xr:uid="{00000000-0005-0000-0000-00002F340000}"/>
    <cellStyle name="n_Communication 2004_0703 Préflashde L23 Analyse CA trafic 07-03 (07-04-03)_France financials_1" xfId="25212" xr:uid="{00000000-0005-0000-0000-000030340000}"/>
    <cellStyle name="n_Communication 2004_0703 Préflashde L23 Analyse CA trafic 07-03 (07-04-03)_France KPIs" xfId="4862" xr:uid="{00000000-0005-0000-0000-000031340000}"/>
    <cellStyle name="n_Communication 2004_0703 Préflashde L23 Analyse CA trafic 07-03 (07-04-03)_France KPIs 2" xfId="14278" xr:uid="{00000000-0005-0000-0000-000032340000}"/>
    <cellStyle name="n_Communication 2004_0703 Préflashde L23 Analyse CA trafic 07-03 (07-04-03)_France KPIs_1" xfId="12103" xr:uid="{00000000-0005-0000-0000-000033340000}"/>
    <cellStyle name="n_Communication 2004_0703 Préflashde L23 Analyse CA trafic 07-03 (07-04-03)_GetCA Groupe Seg 2012-Q4 Soc" xfId="55727" xr:uid="{00000000-0005-0000-0000-000034340000}"/>
    <cellStyle name="n_Communication 2004_0703 Préflashde L23 Analyse CA trafic 07-03 (07-04-03)_Group" xfId="30220" xr:uid="{00000000-0005-0000-0000-000035340000}"/>
    <cellStyle name="n_Communication 2004_0703 Préflashde L23 Analyse CA trafic 07-03 (07-04-03)_Group - financial KPIs" xfId="21906" xr:uid="{00000000-0005-0000-0000-000036340000}"/>
    <cellStyle name="n_Communication 2004_0703 Préflashde L23 Analyse CA trafic 07-03 (07-04-03)_Group - operational KPIs" xfId="3091" xr:uid="{00000000-0005-0000-0000-000037340000}"/>
    <cellStyle name="n_Communication 2004_0703 Préflashde L23 Analyse CA trafic 07-03 (07-04-03)_Group - operational KPIs_1" xfId="10349" xr:uid="{00000000-0005-0000-0000-000038340000}"/>
    <cellStyle name="n_Communication 2004_0703 Préflashde L23 Analyse CA trafic 07-03 (07-04-03)_Group - operational KPIs_1 2" xfId="18048" xr:uid="{00000000-0005-0000-0000-000039340000}"/>
    <cellStyle name="n_Communication 2004_0703 Préflashde L23 Analyse CA trafic 07-03 (07-04-03)_Group - operational KPIs_2" xfId="20165" xr:uid="{00000000-0005-0000-0000-00003A340000}"/>
    <cellStyle name="n_Communication 2004_0703 Préflashde L23 Analyse CA trafic 07-03 (07-04-03)_IC&amp;SS" xfId="17585" xr:uid="{00000000-0005-0000-0000-00003B340000}"/>
    <cellStyle name="n_Communication 2004_0703 Préflashde L23 Analyse CA trafic 07-03 (07-04-03)_Orange - Market France KPIs" xfId="55726" xr:uid="{00000000-0005-0000-0000-00003C340000}"/>
    <cellStyle name="n_Communication 2004_0703 Préflashde L23 Analyse CA trafic 07-03 (07-04-03)_Poland KPIs" xfId="8342" xr:uid="{00000000-0005-0000-0000-00003D340000}"/>
    <cellStyle name="n_Communication 2004_0703 Préflashde L23 Analyse CA trafic 07-03 (07-04-03)_Poland KPIs_1" xfId="30219" xr:uid="{00000000-0005-0000-0000-00003E340000}"/>
    <cellStyle name="n_Communication 2004_0703 Préflashde L23 Analyse CA trafic 07-03 (07-04-03)_ROW" xfId="30221" xr:uid="{00000000-0005-0000-0000-00003F340000}"/>
    <cellStyle name="n_Communication 2004_0703 Préflashde L23 Analyse CA trafic 07-03 (07-04-03)_RoW KPIs" xfId="9054" xr:uid="{00000000-0005-0000-0000-000040340000}"/>
    <cellStyle name="n_Communication 2004_0703 Préflashde L23 Analyse CA trafic 07-03 (07-04-03)_ROW_1" xfId="30222" xr:uid="{00000000-0005-0000-0000-000041340000}"/>
    <cellStyle name="n_Communication 2004_0703 Préflashde L23 Analyse CA trafic 07-03 (07-04-03)_ROW_1_Group" xfId="30223" xr:uid="{00000000-0005-0000-0000-000042340000}"/>
    <cellStyle name="n_Communication 2004_0703 Préflashde L23 Analyse CA trafic 07-03 (07-04-03)_ROW_1_ROW ARPU" xfId="30224" xr:uid="{00000000-0005-0000-0000-000043340000}"/>
    <cellStyle name="n_Communication 2004_0703 Préflashde L23 Analyse CA trafic 07-03 (07-04-03)_ROW_1_ROW ARPU_Group" xfId="30225" xr:uid="{00000000-0005-0000-0000-000044340000}"/>
    <cellStyle name="n_Communication 2004_0703 Préflashde L23 Analyse CA trafic 07-03 (07-04-03)_ROW_Group" xfId="30226" xr:uid="{00000000-0005-0000-0000-000045340000}"/>
    <cellStyle name="n_Communication 2004_0703 Préflashde L23 Analyse CA trafic 07-03 (07-04-03)_ROW_ROW ARPU" xfId="30227" xr:uid="{00000000-0005-0000-0000-000046340000}"/>
    <cellStyle name="n_Communication 2004_0703 Préflashde L23 Analyse CA trafic 07-03 (07-04-03)_ROW_ROW ARPU_Group" xfId="30228" xr:uid="{00000000-0005-0000-0000-000047340000}"/>
    <cellStyle name="n_Communication 2004_0703 Préflashde L23 Analyse CA trafic 07-03 (07-04-03)_Spain ARPU + AUPU" xfId="30229" xr:uid="{00000000-0005-0000-0000-000048340000}"/>
    <cellStyle name="n_Communication 2004_0703 Préflashde L23 Analyse CA trafic 07-03 (07-04-03)_Spain ARPU + AUPU_Group" xfId="30230" xr:uid="{00000000-0005-0000-0000-000049340000}"/>
    <cellStyle name="n_Communication 2004_0703 Préflashde L23 Analyse CA trafic 07-03 (07-04-03)_Spain ARPU + AUPU_ROW ARPU" xfId="30231" xr:uid="{00000000-0005-0000-0000-00004A340000}"/>
    <cellStyle name="n_Communication 2004_0703 Préflashde L23 Analyse CA trafic 07-03 (07-04-03)_Spain ARPU + AUPU_ROW ARPU_Group" xfId="30232" xr:uid="{00000000-0005-0000-0000-00004B340000}"/>
    <cellStyle name="n_Communication 2004_0703 Préflashde L23 Analyse CA trafic 07-03 (07-04-03)_Spain KPIs" xfId="6684" xr:uid="{00000000-0005-0000-0000-00004C340000}"/>
    <cellStyle name="n_Communication 2004_0703 Préflashde L23 Analyse CA trafic 07-03 (07-04-03)_Spain KPIs 2" xfId="16050" xr:uid="{00000000-0005-0000-0000-00004D340000}"/>
    <cellStyle name="n_Communication 2004_0703 Préflashde L23 Analyse CA trafic 07-03 (07-04-03)_Spain KPIs_1" xfId="51498" xr:uid="{00000000-0005-0000-0000-00004E340000}"/>
    <cellStyle name="n_Communication 2004_0703 Préflashde L23 Analyse CA trafic 07-03 (07-04-03)_Telecoms - Operational KPIs" xfId="49801" xr:uid="{00000000-0005-0000-0000-00004F340000}"/>
    <cellStyle name="n_Communication 2004_A&amp;ME KPIs" xfId="53273" xr:uid="{00000000-0005-0000-0000-000050340000}"/>
    <cellStyle name="n_Communication 2004_Base Forfaits 06-07" xfId="2004" xr:uid="{00000000-0005-0000-0000-000051340000}"/>
    <cellStyle name="n_Communication 2004_Base Forfaits 06-07_A&amp;ME KPIs" xfId="53276" xr:uid="{00000000-0005-0000-0000-000052340000}"/>
    <cellStyle name="n_Communication 2004_Base Forfaits 06-07_Enterprise" xfId="9623" xr:uid="{00000000-0005-0000-0000-000053340000}"/>
    <cellStyle name="n_Communication 2004_Base Forfaits 06-07_France financials" xfId="23651" xr:uid="{00000000-0005-0000-0000-000054340000}"/>
    <cellStyle name="n_Communication 2004_Base Forfaits 06-07_France financials_1" xfId="25213" xr:uid="{00000000-0005-0000-0000-000055340000}"/>
    <cellStyle name="n_Communication 2004_Base Forfaits 06-07_France KPIs" xfId="4863" xr:uid="{00000000-0005-0000-0000-000056340000}"/>
    <cellStyle name="n_Communication 2004_Base Forfaits 06-07_France KPIs 2" xfId="14279" xr:uid="{00000000-0005-0000-0000-000057340000}"/>
    <cellStyle name="n_Communication 2004_Base Forfaits 06-07_France KPIs_1" xfId="12104" xr:uid="{00000000-0005-0000-0000-000058340000}"/>
    <cellStyle name="n_Communication 2004_Base Forfaits 06-07_GetCA Groupe Seg 2012-Q4 Soc" xfId="55729" xr:uid="{00000000-0005-0000-0000-000059340000}"/>
    <cellStyle name="n_Communication 2004_Base Forfaits 06-07_Group" xfId="30234" xr:uid="{00000000-0005-0000-0000-00005A340000}"/>
    <cellStyle name="n_Communication 2004_Base Forfaits 06-07_Group - financial KPIs" xfId="21907" xr:uid="{00000000-0005-0000-0000-00005B340000}"/>
    <cellStyle name="n_Communication 2004_Base Forfaits 06-07_Group - operational KPIs" xfId="3092" xr:uid="{00000000-0005-0000-0000-00005C340000}"/>
    <cellStyle name="n_Communication 2004_Base Forfaits 06-07_Group - operational KPIs_1" xfId="10350" xr:uid="{00000000-0005-0000-0000-00005D340000}"/>
    <cellStyle name="n_Communication 2004_Base Forfaits 06-07_Group - operational KPIs_1 2" xfId="18049" xr:uid="{00000000-0005-0000-0000-00005E340000}"/>
    <cellStyle name="n_Communication 2004_Base Forfaits 06-07_Group - operational KPIs_2" xfId="20166" xr:uid="{00000000-0005-0000-0000-00005F340000}"/>
    <cellStyle name="n_Communication 2004_Base Forfaits 06-07_IC&amp;SS" xfId="17526" xr:uid="{00000000-0005-0000-0000-000060340000}"/>
    <cellStyle name="n_Communication 2004_Base Forfaits 06-07_Orange - Market France KPIs" xfId="55728" xr:uid="{00000000-0005-0000-0000-000061340000}"/>
    <cellStyle name="n_Communication 2004_Base Forfaits 06-07_Poland KPIs" xfId="8343" xr:uid="{00000000-0005-0000-0000-000062340000}"/>
    <cellStyle name="n_Communication 2004_Base Forfaits 06-07_Poland KPIs_1" xfId="30233" xr:uid="{00000000-0005-0000-0000-000063340000}"/>
    <cellStyle name="n_Communication 2004_Base Forfaits 06-07_ROW" xfId="30235" xr:uid="{00000000-0005-0000-0000-000064340000}"/>
    <cellStyle name="n_Communication 2004_Base Forfaits 06-07_RoW KPIs" xfId="9055" xr:uid="{00000000-0005-0000-0000-000065340000}"/>
    <cellStyle name="n_Communication 2004_Base Forfaits 06-07_ROW_1" xfId="30236" xr:uid="{00000000-0005-0000-0000-000066340000}"/>
    <cellStyle name="n_Communication 2004_Base Forfaits 06-07_ROW_1_Group" xfId="30237" xr:uid="{00000000-0005-0000-0000-000067340000}"/>
    <cellStyle name="n_Communication 2004_Base Forfaits 06-07_ROW_1_ROW ARPU" xfId="30238" xr:uid="{00000000-0005-0000-0000-000068340000}"/>
    <cellStyle name="n_Communication 2004_Base Forfaits 06-07_ROW_1_ROW ARPU_Group" xfId="30239" xr:uid="{00000000-0005-0000-0000-000069340000}"/>
    <cellStyle name="n_Communication 2004_Base Forfaits 06-07_ROW_Group" xfId="30240" xr:uid="{00000000-0005-0000-0000-00006A340000}"/>
    <cellStyle name="n_Communication 2004_Base Forfaits 06-07_ROW_ROW ARPU" xfId="30241" xr:uid="{00000000-0005-0000-0000-00006B340000}"/>
    <cellStyle name="n_Communication 2004_Base Forfaits 06-07_ROW_ROW ARPU_Group" xfId="30242" xr:uid="{00000000-0005-0000-0000-00006C340000}"/>
    <cellStyle name="n_Communication 2004_Base Forfaits 06-07_Spain ARPU + AUPU" xfId="30243" xr:uid="{00000000-0005-0000-0000-00006D340000}"/>
    <cellStyle name="n_Communication 2004_Base Forfaits 06-07_Spain ARPU + AUPU_Group" xfId="30244" xr:uid="{00000000-0005-0000-0000-00006E340000}"/>
    <cellStyle name="n_Communication 2004_Base Forfaits 06-07_Spain ARPU + AUPU_ROW ARPU" xfId="30245" xr:uid="{00000000-0005-0000-0000-00006F340000}"/>
    <cellStyle name="n_Communication 2004_Base Forfaits 06-07_Spain ARPU + AUPU_ROW ARPU_Group" xfId="30246" xr:uid="{00000000-0005-0000-0000-000070340000}"/>
    <cellStyle name="n_Communication 2004_Base Forfaits 06-07_Spain KPIs" xfId="6685" xr:uid="{00000000-0005-0000-0000-000071340000}"/>
    <cellStyle name="n_Communication 2004_Base Forfaits 06-07_Spain KPIs 2" xfId="16051" xr:uid="{00000000-0005-0000-0000-000072340000}"/>
    <cellStyle name="n_Communication 2004_Base Forfaits 06-07_Spain KPIs_1" xfId="51499" xr:uid="{00000000-0005-0000-0000-000073340000}"/>
    <cellStyle name="n_Communication 2004_Base Forfaits 06-07_Telecoms - Operational KPIs" xfId="49802" xr:uid="{00000000-0005-0000-0000-000074340000}"/>
    <cellStyle name="n_Communication 2004_CA BAC SCR-VM 06-07 (31-07-06)" xfId="2005" xr:uid="{00000000-0005-0000-0000-000075340000}"/>
    <cellStyle name="n_Communication 2004_CA BAC SCR-VM 06-07 (31-07-06)_A&amp;ME KPIs" xfId="53277" xr:uid="{00000000-0005-0000-0000-000076340000}"/>
    <cellStyle name="n_Communication 2004_CA BAC SCR-VM 06-07 (31-07-06)_Enterprise" xfId="9624" xr:uid="{00000000-0005-0000-0000-000077340000}"/>
    <cellStyle name="n_Communication 2004_CA BAC SCR-VM 06-07 (31-07-06)_France financials" xfId="23652" xr:uid="{00000000-0005-0000-0000-000078340000}"/>
    <cellStyle name="n_Communication 2004_CA BAC SCR-VM 06-07 (31-07-06)_France financials_1" xfId="25214" xr:uid="{00000000-0005-0000-0000-000079340000}"/>
    <cellStyle name="n_Communication 2004_CA BAC SCR-VM 06-07 (31-07-06)_France KPIs" xfId="4864" xr:uid="{00000000-0005-0000-0000-00007A340000}"/>
    <cellStyle name="n_Communication 2004_CA BAC SCR-VM 06-07 (31-07-06)_France KPIs 2" xfId="14280" xr:uid="{00000000-0005-0000-0000-00007B340000}"/>
    <cellStyle name="n_Communication 2004_CA BAC SCR-VM 06-07 (31-07-06)_France KPIs_1" xfId="12105" xr:uid="{00000000-0005-0000-0000-00007C340000}"/>
    <cellStyle name="n_Communication 2004_CA BAC SCR-VM 06-07 (31-07-06)_GetCA Groupe Seg 2012-Q4 Soc" xfId="55731" xr:uid="{00000000-0005-0000-0000-00007D340000}"/>
    <cellStyle name="n_Communication 2004_CA BAC SCR-VM 06-07 (31-07-06)_Group" xfId="30248" xr:uid="{00000000-0005-0000-0000-00007E340000}"/>
    <cellStyle name="n_Communication 2004_CA BAC SCR-VM 06-07 (31-07-06)_Group - financial KPIs" xfId="21908" xr:uid="{00000000-0005-0000-0000-00007F340000}"/>
    <cellStyle name="n_Communication 2004_CA BAC SCR-VM 06-07 (31-07-06)_Group - operational KPIs" xfId="3093" xr:uid="{00000000-0005-0000-0000-000080340000}"/>
    <cellStyle name="n_Communication 2004_CA BAC SCR-VM 06-07 (31-07-06)_Group - operational KPIs_1" xfId="10351" xr:uid="{00000000-0005-0000-0000-000081340000}"/>
    <cellStyle name="n_Communication 2004_CA BAC SCR-VM 06-07 (31-07-06)_Group - operational KPIs_1 2" xfId="18050" xr:uid="{00000000-0005-0000-0000-000082340000}"/>
    <cellStyle name="n_Communication 2004_CA BAC SCR-VM 06-07 (31-07-06)_Group - operational KPIs_2" xfId="20167" xr:uid="{00000000-0005-0000-0000-000083340000}"/>
    <cellStyle name="n_Communication 2004_CA BAC SCR-VM 06-07 (31-07-06)_IC&amp;SS" xfId="19796" xr:uid="{00000000-0005-0000-0000-000084340000}"/>
    <cellStyle name="n_Communication 2004_CA BAC SCR-VM 06-07 (31-07-06)_Orange - Market France KPIs" xfId="55730" xr:uid="{00000000-0005-0000-0000-000085340000}"/>
    <cellStyle name="n_Communication 2004_CA BAC SCR-VM 06-07 (31-07-06)_Poland KPIs" xfId="8344" xr:uid="{00000000-0005-0000-0000-000086340000}"/>
    <cellStyle name="n_Communication 2004_CA BAC SCR-VM 06-07 (31-07-06)_Poland KPIs_1" xfId="30247" xr:uid="{00000000-0005-0000-0000-000087340000}"/>
    <cellStyle name="n_Communication 2004_CA BAC SCR-VM 06-07 (31-07-06)_ROW" xfId="30249" xr:uid="{00000000-0005-0000-0000-000088340000}"/>
    <cellStyle name="n_Communication 2004_CA BAC SCR-VM 06-07 (31-07-06)_RoW KPIs" xfId="9056" xr:uid="{00000000-0005-0000-0000-000089340000}"/>
    <cellStyle name="n_Communication 2004_CA BAC SCR-VM 06-07 (31-07-06)_ROW_1" xfId="30250" xr:uid="{00000000-0005-0000-0000-00008A340000}"/>
    <cellStyle name="n_Communication 2004_CA BAC SCR-VM 06-07 (31-07-06)_ROW_1_Group" xfId="30251" xr:uid="{00000000-0005-0000-0000-00008B340000}"/>
    <cellStyle name="n_Communication 2004_CA BAC SCR-VM 06-07 (31-07-06)_ROW_1_ROW ARPU" xfId="30252" xr:uid="{00000000-0005-0000-0000-00008C340000}"/>
    <cellStyle name="n_Communication 2004_CA BAC SCR-VM 06-07 (31-07-06)_ROW_1_ROW ARPU_Group" xfId="30253" xr:uid="{00000000-0005-0000-0000-00008D340000}"/>
    <cellStyle name="n_Communication 2004_CA BAC SCR-VM 06-07 (31-07-06)_ROW_Group" xfId="30254" xr:uid="{00000000-0005-0000-0000-00008E340000}"/>
    <cellStyle name="n_Communication 2004_CA BAC SCR-VM 06-07 (31-07-06)_ROW_ROW ARPU" xfId="30255" xr:uid="{00000000-0005-0000-0000-00008F340000}"/>
    <cellStyle name="n_Communication 2004_CA BAC SCR-VM 06-07 (31-07-06)_ROW_ROW ARPU_Group" xfId="30256" xr:uid="{00000000-0005-0000-0000-000090340000}"/>
    <cellStyle name="n_Communication 2004_CA BAC SCR-VM 06-07 (31-07-06)_Spain ARPU + AUPU" xfId="30257" xr:uid="{00000000-0005-0000-0000-000091340000}"/>
    <cellStyle name="n_Communication 2004_CA BAC SCR-VM 06-07 (31-07-06)_Spain ARPU + AUPU_Group" xfId="30258" xr:uid="{00000000-0005-0000-0000-000092340000}"/>
    <cellStyle name="n_Communication 2004_CA BAC SCR-VM 06-07 (31-07-06)_Spain ARPU + AUPU_ROW ARPU" xfId="30259" xr:uid="{00000000-0005-0000-0000-000093340000}"/>
    <cellStyle name="n_Communication 2004_CA BAC SCR-VM 06-07 (31-07-06)_Spain ARPU + AUPU_ROW ARPU_Group" xfId="30260" xr:uid="{00000000-0005-0000-0000-000094340000}"/>
    <cellStyle name="n_Communication 2004_CA BAC SCR-VM 06-07 (31-07-06)_Spain KPIs" xfId="6686" xr:uid="{00000000-0005-0000-0000-000095340000}"/>
    <cellStyle name="n_Communication 2004_CA BAC SCR-VM 06-07 (31-07-06)_Spain KPIs 2" xfId="16052" xr:uid="{00000000-0005-0000-0000-000096340000}"/>
    <cellStyle name="n_Communication 2004_CA BAC SCR-VM 06-07 (31-07-06)_Spain KPIs_1" xfId="51500" xr:uid="{00000000-0005-0000-0000-000097340000}"/>
    <cellStyle name="n_Communication 2004_CA BAC SCR-VM 06-07 (31-07-06)_Telecoms - Operational KPIs" xfId="49803" xr:uid="{00000000-0005-0000-0000-000098340000}"/>
    <cellStyle name="n_Communication 2004_CA forfaits 0607 (06-08-14)" xfId="2006" xr:uid="{00000000-0005-0000-0000-000099340000}"/>
    <cellStyle name="n_Communication 2004_CA forfaits 0607 (06-08-14)_A&amp;ME KPIs" xfId="53278" xr:uid="{00000000-0005-0000-0000-00009A340000}"/>
    <cellStyle name="n_Communication 2004_CA forfaits 0607 (06-08-14)_France financials" xfId="23653" xr:uid="{00000000-0005-0000-0000-00009B340000}"/>
    <cellStyle name="n_Communication 2004_CA forfaits 0607 (06-08-14)_France KPIs" xfId="4865" xr:uid="{00000000-0005-0000-0000-00009C340000}"/>
    <cellStyle name="n_Communication 2004_CA forfaits 0607 (06-08-14)_France KPIs 2" xfId="14281" xr:uid="{00000000-0005-0000-0000-00009D340000}"/>
    <cellStyle name="n_Communication 2004_CA forfaits 0607 (06-08-14)_France KPIs_1" xfId="12106" xr:uid="{00000000-0005-0000-0000-00009E340000}"/>
    <cellStyle name="n_Communication 2004_CA forfaits 0607 (06-08-14)_Group" xfId="30262" xr:uid="{00000000-0005-0000-0000-00009F340000}"/>
    <cellStyle name="n_Communication 2004_CA forfaits 0607 (06-08-14)_Group - financial KPIs" xfId="21909" xr:uid="{00000000-0005-0000-0000-0000A0340000}"/>
    <cellStyle name="n_Communication 2004_CA forfaits 0607 (06-08-14)_Group - operational KPIs" xfId="10352" xr:uid="{00000000-0005-0000-0000-0000A1340000}"/>
    <cellStyle name="n_Communication 2004_CA forfaits 0607 (06-08-14)_Group - operational KPIs 2" xfId="18051" xr:uid="{00000000-0005-0000-0000-0000A2340000}"/>
    <cellStyle name="n_Communication 2004_CA forfaits 0607 (06-08-14)_Group - operational KPIs_1" xfId="20168" xr:uid="{00000000-0005-0000-0000-0000A3340000}"/>
    <cellStyle name="n_Communication 2004_CA forfaits 0607 (06-08-14)_Orange - Market France KPIs" xfId="55732" xr:uid="{00000000-0005-0000-0000-0000A4340000}"/>
    <cellStyle name="n_Communication 2004_CA forfaits 0607 (06-08-14)_Poland KPIs" xfId="30261" xr:uid="{00000000-0005-0000-0000-0000A5340000}"/>
    <cellStyle name="n_Communication 2004_CA forfaits 0607 (06-08-14)_ROW" xfId="30263" xr:uid="{00000000-0005-0000-0000-0000A6340000}"/>
    <cellStyle name="n_Communication 2004_CA forfaits 0607 (06-08-14)_ROW_1" xfId="30264" xr:uid="{00000000-0005-0000-0000-0000A7340000}"/>
    <cellStyle name="n_Communication 2004_CA forfaits 0607 (06-08-14)_ROW_1_Group" xfId="30265" xr:uid="{00000000-0005-0000-0000-0000A8340000}"/>
    <cellStyle name="n_Communication 2004_CA forfaits 0607 (06-08-14)_ROW_1_ROW ARPU" xfId="30266" xr:uid="{00000000-0005-0000-0000-0000A9340000}"/>
    <cellStyle name="n_Communication 2004_CA forfaits 0607 (06-08-14)_ROW_1_ROW ARPU_Group" xfId="30267" xr:uid="{00000000-0005-0000-0000-0000AA340000}"/>
    <cellStyle name="n_Communication 2004_CA forfaits 0607 (06-08-14)_ROW_Group" xfId="30268" xr:uid="{00000000-0005-0000-0000-0000AB340000}"/>
    <cellStyle name="n_Communication 2004_CA forfaits 0607 (06-08-14)_ROW_ROW ARPU" xfId="30269" xr:uid="{00000000-0005-0000-0000-0000AC340000}"/>
    <cellStyle name="n_Communication 2004_CA forfaits 0607 (06-08-14)_ROW_ROW ARPU_Group" xfId="30270" xr:uid="{00000000-0005-0000-0000-0000AD340000}"/>
    <cellStyle name="n_Communication 2004_CA forfaits 0607 (06-08-14)_Spain ARPU + AUPU" xfId="30271" xr:uid="{00000000-0005-0000-0000-0000AE340000}"/>
    <cellStyle name="n_Communication 2004_CA forfaits 0607 (06-08-14)_Spain ARPU + AUPU_Group" xfId="30272" xr:uid="{00000000-0005-0000-0000-0000AF340000}"/>
    <cellStyle name="n_Communication 2004_CA forfaits 0607 (06-08-14)_Spain ARPU + AUPU_ROW ARPU" xfId="30273" xr:uid="{00000000-0005-0000-0000-0000B0340000}"/>
    <cellStyle name="n_Communication 2004_CA forfaits 0607 (06-08-14)_Spain ARPU + AUPU_ROW ARPU_Group" xfId="30274" xr:uid="{00000000-0005-0000-0000-0000B1340000}"/>
    <cellStyle name="n_Communication 2004_CA forfaits 0607 (06-08-14)_Spain KPIs" xfId="6687" xr:uid="{00000000-0005-0000-0000-0000B2340000}"/>
    <cellStyle name="n_Communication 2004_CA forfaits 0607 (06-08-14)_Spain KPIs 2" xfId="16053" xr:uid="{00000000-0005-0000-0000-0000B3340000}"/>
    <cellStyle name="n_Communication 2004_CA forfaits 0607 (06-08-14)_Spain KPIs_1" xfId="51501" xr:uid="{00000000-0005-0000-0000-0000B4340000}"/>
    <cellStyle name="n_Communication 2004_CA forfaits 0607 (06-08-14)_Telecoms - Operational KPIs" xfId="49804" xr:uid="{00000000-0005-0000-0000-0000B5340000}"/>
    <cellStyle name="n_Communication 2004_Classeur2" xfId="2007" xr:uid="{00000000-0005-0000-0000-0000B6340000}"/>
    <cellStyle name="n_Communication 2004_Classeur2_A&amp;ME KPIs" xfId="53279" xr:uid="{00000000-0005-0000-0000-0000B7340000}"/>
    <cellStyle name="n_Communication 2004_Classeur2_France financials" xfId="23654" xr:uid="{00000000-0005-0000-0000-0000B8340000}"/>
    <cellStyle name="n_Communication 2004_Classeur2_France KPIs" xfId="4866" xr:uid="{00000000-0005-0000-0000-0000B9340000}"/>
    <cellStyle name="n_Communication 2004_Classeur2_France KPIs 2" xfId="14282" xr:uid="{00000000-0005-0000-0000-0000BA340000}"/>
    <cellStyle name="n_Communication 2004_Classeur2_France KPIs_1" xfId="12107" xr:uid="{00000000-0005-0000-0000-0000BB340000}"/>
    <cellStyle name="n_Communication 2004_Classeur2_Group" xfId="30276" xr:uid="{00000000-0005-0000-0000-0000BC340000}"/>
    <cellStyle name="n_Communication 2004_Classeur2_Group - financial KPIs" xfId="21910" xr:uid="{00000000-0005-0000-0000-0000BD340000}"/>
    <cellStyle name="n_Communication 2004_Classeur2_Group - operational KPIs" xfId="10353" xr:uid="{00000000-0005-0000-0000-0000BE340000}"/>
    <cellStyle name="n_Communication 2004_Classeur2_Group - operational KPIs 2" xfId="18052" xr:uid="{00000000-0005-0000-0000-0000BF340000}"/>
    <cellStyle name="n_Communication 2004_Classeur2_Group - operational KPIs_1" xfId="20169" xr:uid="{00000000-0005-0000-0000-0000C0340000}"/>
    <cellStyle name="n_Communication 2004_Classeur2_Orange - Market France KPIs" xfId="55733" xr:uid="{00000000-0005-0000-0000-0000C1340000}"/>
    <cellStyle name="n_Communication 2004_Classeur2_Poland KPIs" xfId="30275" xr:uid="{00000000-0005-0000-0000-0000C2340000}"/>
    <cellStyle name="n_Communication 2004_Classeur2_ROW" xfId="30277" xr:uid="{00000000-0005-0000-0000-0000C3340000}"/>
    <cellStyle name="n_Communication 2004_Classeur2_ROW_1" xfId="30278" xr:uid="{00000000-0005-0000-0000-0000C4340000}"/>
    <cellStyle name="n_Communication 2004_Classeur2_ROW_1_Group" xfId="30279" xr:uid="{00000000-0005-0000-0000-0000C5340000}"/>
    <cellStyle name="n_Communication 2004_Classeur2_ROW_1_ROW ARPU" xfId="30280" xr:uid="{00000000-0005-0000-0000-0000C6340000}"/>
    <cellStyle name="n_Communication 2004_Classeur2_ROW_1_ROW ARPU_Group" xfId="30281" xr:uid="{00000000-0005-0000-0000-0000C7340000}"/>
    <cellStyle name="n_Communication 2004_Classeur2_ROW_Group" xfId="30282" xr:uid="{00000000-0005-0000-0000-0000C8340000}"/>
    <cellStyle name="n_Communication 2004_Classeur2_ROW_ROW ARPU" xfId="30283" xr:uid="{00000000-0005-0000-0000-0000C9340000}"/>
    <cellStyle name="n_Communication 2004_Classeur2_ROW_ROW ARPU_Group" xfId="30284" xr:uid="{00000000-0005-0000-0000-0000CA340000}"/>
    <cellStyle name="n_Communication 2004_Classeur2_Spain ARPU + AUPU" xfId="30285" xr:uid="{00000000-0005-0000-0000-0000CB340000}"/>
    <cellStyle name="n_Communication 2004_Classeur2_Spain ARPU + AUPU_Group" xfId="30286" xr:uid="{00000000-0005-0000-0000-0000CC340000}"/>
    <cellStyle name="n_Communication 2004_Classeur2_Spain ARPU + AUPU_ROW ARPU" xfId="30287" xr:uid="{00000000-0005-0000-0000-0000CD340000}"/>
    <cellStyle name="n_Communication 2004_Classeur2_Spain ARPU + AUPU_ROW ARPU_Group" xfId="30288" xr:uid="{00000000-0005-0000-0000-0000CE340000}"/>
    <cellStyle name="n_Communication 2004_Classeur2_Spain KPIs" xfId="6688" xr:uid="{00000000-0005-0000-0000-0000CF340000}"/>
    <cellStyle name="n_Communication 2004_Classeur2_Spain KPIs 2" xfId="16054" xr:uid="{00000000-0005-0000-0000-0000D0340000}"/>
    <cellStyle name="n_Communication 2004_Classeur2_Spain KPIs_1" xfId="51502" xr:uid="{00000000-0005-0000-0000-0000D1340000}"/>
    <cellStyle name="n_Communication 2004_Classeur2_Telecoms - Operational KPIs" xfId="49805" xr:uid="{00000000-0005-0000-0000-0000D2340000}"/>
    <cellStyle name="n_Communication 2004_Classeur5" xfId="2008" xr:uid="{00000000-0005-0000-0000-0000D3340000}"/>
    <cellStyle name="n_Communication 2004_Classeur5_A&amp;ME KPIs" xfId="53280" xr:uid="{00000000-0005-0000-0000-0000D4340000}"/>
    <cellStyle name="n_Communication 2004_Classeur5_Enterprise" xfId="9625" xr:uid="{00000000-0005-0000-0000-0000D5340000}"/>
    <cellStyle name="n_Communication 2004_Classeur5_France financials" xfId="23655" xr:uid="{00000000-0005-0000-0000-0000D6340000}"/>
    <cellStyle name="n_Communication 2004_Classeur5_France financials_1" xfId="25215" xr:uid="{00000000-0005-0000-0000-0000D7340000}"/>
    <cellStyle name="n_Communication 2004_Classeur5_France KPIs" xfId="4867" xr:uid="{00000000-0005-0000-0000-0000D8340000}"/>
    <cellStyle name="n_Communication 2004_Classeur5_France KPIs 2" xfId="14283" xr:uid="{00000000-0005-0000-0000-0000D9340000}"/>
    <cellStyle name="n_Communication 2004_Classeur5_France KPIs_1" xfId="12108" xr:uid="{00000000-0005-0000-0000-0000DA340000}"/>
    <cellStyle name="n_Communication 2004_Classeur5_GetCA Groupe Seg 2012-Q4 Soc" xfId="55735" xr:uid="{00000000-0005-0000-0000-0000DB340000}"/>
    <cellStyle name="n_Communication 2004_Classeur5_Group" xfId="30290" xr:uid="{00000000-0005-0000-0000-0000DC340000}"/>
    <cellStyle name="n_Communication 2004_Classeur5_Group - financial KPIs" xfId="21911" xr:uid="{00000000-0005-0000-0000-0000DD340000}"/>
    <cellStyle name="n_Communication 2004_Classeur5_Group - operational KPIs" xfId="3094" xr:uid="{00000000-0005-0000-0000-0000DE340000}"/>
    <cellStyle name="n_Communication 2004_Classeur5_Group - operational KPIs_1" xfId="10354" xr:uid="{00000000-0005-0000-0000-0000DF340000}"/>
    <cellStyle name="n_Communication 2004_Classeur5_Group - operational KPIs_1 2" xfId="18053" xr:uid="{00000000-0005-0000-0000-0000E0340000}"/>
    <cellStyle name="n_Communication 2004_Classeur5_Group - operational KPIs_2" xfId="20170" xr:uid="{00000000-0005-0000-0000-0000E1340000}"/>
    <cellStyle name="n_Communication 2004_Classeur5_IC&amp;SS" xfId="17589" xr:uid="{00000000-0005-0000-0000-0000E2340000}"/>
    <cellStyle name="n_Communication 2004_Classeur5_Orange - Market France KPIs" xfId="55734" xr:uid="{00000000-0005-0000-0000-0000E3340000}"/>
    <cellStyle name="n_Communication 2004_Classeur5_Poland KPIs" xfId="8345" xr:uid="{00000000-0005-0000-0000-0000E4340000}"/>
    <cellStyle name="n_Communication 2004_Classeur5_Poland KPIs_1" xfId="30289" xr:uid="{00000000-0005-0000-0000-0000E5340000}"/>
    <cellStyle name="n_Communication 2004_Classeur5_ROW" xfId="30291" xr:uid="{00000000-0005-0000-0000-0000E6340000}"/>
    <cellStyle name="n_Communication 2004_Classeur5_RoW KPIs" xfId="9057" xr:uid="{00000000-0005-0000-0000-0000E7340000}"/>
    <cellStyle name="n_Communication 2004_Classeur5_ROW_1" xfId="30292" xr:uid="{00000000-0005-0000-0000-0000E8340000}"/>
    <cellStyle name="n_Communication 2004_Classeur5_ROW_1_Group" xfId="30293" xr:uid="{00000000-0005-0000-0000-0000E9340000}"/>
    <cellStyle name="n_Communication 2004_Classeur5_ROW_1_ROW ARPU" xfId="30294" xr:uid="{00000000-0005-0000-0000-0000EA340000}"/>
    <cellStyle name="n_Communication 2004_Classeur5_ROW_1_ROW ARPU_Group" xfId="30295" xr:uid="{00000000-0005-0000-0000-0000EB340000}"/>
    <cellStyle name="n_Communication 2004_Classeur5_ROW_Group" xfId="30296" xr:uid="{00000000-0005-0000-0000-0000EC340000}"/>
    <cellStyle name="n_Communication 2004_Classeur5_ROW_ROW ARPU" xfId="30297" xr:uid="{00000000-0005-0000-0000-0000ED340000}"/>
    <cellStyle name="n_Communication 2004_Classeur5_ROW_ROW ARPU_Group" xfId="30298" xr:uid="{00000000-0005-0000-0000-0000EE340000}"/>
    <cellStyle name="n_Communication 2004_Classeur5_Spain ARPU + AUPU" xfId="30299" xr:uid="{00000000-0005-0000-0000-0000EF340000}"/>
    <cellStyle name="n_Communication 2004_Classeur5_Spain ARPU + AUPU_Group" xfId="30300" xr:uid="{00000000-0005-0000-0000-0000F0340000}"/>
    <cellStyle name="n_Communication 2004_Classeur5_Spain ARPU + AUPU_ROW ARPU" xfId="30301" xr:uid="{00000000-0005-0000-0000-0000F1340000}"/>
    <cellStyle name="n_Communication 2004_Classeur5_Spain ARPU + AUPU_ROW ARPU_Group" xfId="30302" xr:uid="{00000000-0005-0000-0000-0000F2340000}"/>
    <cellStyle name="n_Communication 2004_Classeur5_Spain KPIs" xfId="6689" xr:uid="{00000000-0005-0000-0000-0000F3340000}"/>
    <cellStyle name="n_Communication 2004_Classeur5_Spain KPIs 2" xfId="16055" xr:uid="{00000000-0005-0000-0000-0000F4340000}"/>
    <cellStyle name="n_Communication 2004_Classeur5_Spain KPIs_1" xfId="51503" xr:uid="{00000000-0005-0000-0000-0000F5340000}"/>
    <cellStyle name="n_Communication 2004_Classeur5_Telecoms - Operational KPIs" xfId="49806" xr:uid="{00000000-0005-0000-0000-0000F6340000}"/>
    <cellStyle name="n_Communication 2004_DATA KPI Personal" xfId="30303" xr:uid="{00000000-0005-0000-0000-0000F7340000}"/>
    <cellStyle name="n_Communication 2004_DATA KPI Personal_Group" xfId="30304" xr:uid="{00000000-0005-0000-0000-0000F8340000}"/>
    <cellStyle name="n_Communication 2004_EE_CoA_BS - mapped V4" xfId="30305" xr:uid="{00000000-0005-0000-0000-0000F9340000}"/>
    <cellStyle name="n_Communication 2004_EE_CoA_BS - mapped V4_Group" xfId="30306" xr:uid="{00000000-0005-0000-0000-0000FA340000}"/>
    <cellStyle name="n_Communication 2004_Enterprise" xfId="9621" xr:uid="{00000000-0005-0000-0000-0000FB340000}"/>
    <cellStyle name="n_Communication 2004_France financials" xfId="23648" xr:uid="{00000000-0005-0000-0000-0000FC340000}"/>
    <cellStyle name="n_Communication 2004_France financials_1" xfId="25211" xr:uid="{00000000-0005-0000-0000-0000FD340000}"/>
    <cellStyle name="n_Communication 2004_France KPIs" xfId="4860" xr:uid="{00000000-0005-0000-0000-0000FE340000}"/>
    <cellStyle name="n_Communication 2004_France KPIs 2" xfId="14276" xr:uid="{00000000-0005-0000-0000-0000FF340000}"/>
    <cellStyle name="n_Communication 2004_France KPIs_1" xfId="12101" xr:uid="{00000000-0005-0000-0000-000000350000}"/>
    <cellStyle name="n_Communication 2004_GetCA Groupe Seg 2012-Q4 Soc" xfId="55736" xr:uid="{00000000-0005-0000-0000-000001350000}"/>
    <cellStyle name="n_Communication 2004_Group" xfId="30307" xr:uid="{00000000-0005-0000-0000-000002350000}"/>
    <cellStyle name="n_Communication 2004_Group - financial KPIs" xfId="21904" xr:uid="{00000000-0005-0000-0000-000003350000}"/>
    <cellStyle name="n_Communication 2004_Group - operational KPIs" xfId="3090" xr:uid="{00000000-0005-0000-0000-000004350000}"/>
    <cellStyle name="n_Communication 2004_Group - operational KPIs_1" xfId="10347" xr:uid="{00000000-0005-0000-0000-000005350000}"/>
    <cellStyle name="n_Communication 2004_Group - operational KPIs_1 2" xfId="18046" xr:uid="{00000000-0005-0000-0000-000006350000}"/>
    <cellStyle name="n_Communication 2004_Group - operational KPIs_2" xfId="20163" xr:uid="{00000000-0005-0000-0000-000007350000}"/>
    <cellStyle name="n_Communication 2004_IC&amp;SS" xfId="19800" xr:uid="{00000000-0005-0000-0000-000008350000}"/>
    <cellStyle name="n_Communication 2004_Orange - Market France KPIs" xfId="55724" xr:uid="{00000000-0005-0000-0000-000009350000}"/>
    <cellStyle name="n_Communication 2004_PFA_Mn MTV_060413" xfId="2009" xr:uid="{00000000-0005-0000-0000-00000A350000}"/>
    <cellStyle name="n_Communication 2004_PFA_Mn MTV_060413_A&amp;ME KPIs" xfId="53281" xr:uid="{00000000-0005-0000-0000-00000B350000}"/>
    <cellStyle name="n_Communication 2004_PFA_Mn MTV_060413_France financials" xfId="23656" xr:uid="{00000000-0005-0000-0000-00000C350000}"/>
    <cellStyle name="n_Communication 2004_PFA_Mn MTV_060413_France KPIs" xfId="4868" xr:uid="{00000000-0005-0000-0000-00000D350000}"/>
    <cellStyle name="n_Communication 2004_PFA_Mn MTV_060413_France KPIs 2" xfId="14284" xr:uid="{00000000-0005-0000-0000-00000E350000}"/>
    <cellStyle name="n_Communication 2004_PFA_Mn MTV_060413_France KPIs_1" xfId="12109" xr:uid="{00000000-0005-0000-0000-00000F350000}"/>
    <cellStyle name="n_Communication 2004_PFA_Mn MTV_060413_Group" xfId="30309" xr:uid="{00000000-0005-0000-0000-000010350000}"/>
    <cellStyle name="n_Communication 2004_PFA_Mn MTV_060413_Group - financial KPIs" xfId="21912" xr:uid="{00000000-0005-0000-0000-000011350000}"/>
    <cellStyle name="n_Communication 2004_PFA_Mn MTV_060413_Group - operational KPIs" xfId="10355" xr:uid="{00000000-0005-0000-0000-000012350000}"/>
    <cellStyle name="n_Communication 2004_PFA_Mn MTV_060413_Group - operational KPIs 2" xfId="18054" xr:uid="{00000000-0005-0000-0000-000013350000}"/>
    <cellStyle name="n_Communication 2004_PFA_Mn MTV_060413_Group - operational KPIs_1" xfId="20171" xr:uid="{00000000-0005-0000-0000-000014350000}"/>
    <cellStyle name="n_Communication 2004_PFA_Mn MTV_060413_Orange - Market France KPIs" xfId="55737" xr:uid="{00000000-0005-0000-0000-000015350000}"/>
    <cellStyle name="n_Communication 2004_PFA_Mn MTV_060413_Poland KPIs" xfId="30308" xr:uid="{00000000-0005-0000-0000-000016350000}"/>
    <cellStyle name="n_Communication 2004_PFA_Mn MTV_060413_ROW" xfId="30310" xr:uid="{00000000-0005-0000-0000-000017350000}"/>
    <cellStyle name="n_Communication 2004_PFA_Mn MTV_060413_ROW_1" xfId="30311" xr:uid="{00000000-0005-0000-0000-000018350000}"/>
    <cellStyle name="n_Communication 2004_PFA_Mn MTV_060413_ROW_1_Group" xfId="30312" xr:uid="{00000000-0005-0000-0000-000019350000}"/>
    <cellStyle name="n_Communication 2004_PFA_Mn MTV_060413_ROW_1_ROW ARPU" xfId="30313" xr:uid="{00000000-0005-0000-0000-00001A350000}"/>
    <cellStyle name="n_Communication 2004_PFA_Mn MTV_060413_ROW_1_ROW ARPU_Group" xfId="30314" xr:uid="{00000000-0005-0000-0000-00001B350000}"/>
    <cellStyle name="n_Communication 2004_PFA_Mn MTV_060413_ROW_Group" xfId="30315" xr:uid="{00000000-0005-0000-0000-00001C350000}"/>
    <cellStyle name="n_Communication 2004_PFA_Mn MTV_060413_ROW_ROW ARPU" xfId="30316" xr:uid="{00000000-0005-0000-0000-00001D350000}"/>
    <cellStyle name="n_Communication 2004_PFA_Mn MTV_060413_ROW_ROW ARPU_Group" xfId="30317" xr:uid="{00000000-0005-0000-0000-00001E350000}"/>
    <cellStyle name="n_Communication 2004_PFA_Mn MTV_060413_Spain ARPU + AUPU" xfId="30318" xr:uid="{00000000-0005-0000-0000-00001F350000}"/>
    <cellStyle name="n_Communication 2004_PFA_Mn MTV_060413_Spain ARPU + AUPU_Group" xfId="30319" xr:uid="{00000000-0005-0000-0000-000020350000}"/>
    <cellStyle name="n_Communication 2004_PFA_Mn MTV_060413_Spain ARPU + AUPU_ROW ARPU" xfId="30320" xr:uid="{00000000-0005-0000-0000-000021350000}"/>
    <cellStyle name="n_Communication 2004_PFA_Mn MTV_060413_Spain ARPU + AUPU_ROW ARPU_Group" xfId="30321" xr:uid="{00000000-0005-0000-0000-000022350000}"/>
    <cellStyle name="n_Communication 2004_PFA_Mn MTV_060413_Spain KPIs" xfId="6690" xr:uid="{00000000-0005-0000-0000-000023350000}"/>
    <cellStyle name="n_Communication 2004_PFA_Mn MTV_060413_Spain KPIs 2" xfId="16056" xr:uid="{00000000-0005-0000-0000-000024350000}"/>
    <cellStyle name="n_Communication 2004_PFA_Mn MTV_060413_Spain KPIs_1" xfId="51504" xr:uid="{00000000-0005-0000-0000-000025350000}"/>
    <cellStyle name="n_Communication 2004_PFA_Mn MTV_060413_Telecoms - Operational KPIs" xfId="49807" xr:uid="{00000000-0005-0000-0000-000026350000}"/>
    <cellStyle name="n_Communication 2004_PFA_Mn_0603_V0 0" xfId="2010" xr:uid="{00000000-0005-0000-0000-000027350000}"/>
    <cellStyle name="n_Communication 2004_PFA_Mn_0603_V0 0_A&amp;ME KPIs" xfId="53282" xr:uid="{00000000-0005-0000-0000-000028350000}"/>
    <cellStyle name="n_Communication 2004_PFA_Mn_0603_V0 0_France financials" xfId="23657" xr:uid="{00000000-0005-0000-0000-000029350000}"/>
    <cellStyle name="n_Communication 2004_PFA_Mn_0603_V0 0_France KPIs" xfId="4869" xr:uid="{00000000-0005-0000-0000-00002A350000}"/>
    <cellStyle name="n_Communication 2004_PFA_Mn_0603_V0 0_France KPIs 2" xfId="14285" xr:uid="{00000000-0005-0000-0000-00002B350000}"/>
    <cellStyle name="n_Communication 2004_PFA_Mn_0603_V0 0_France KPIs_1" xfId="12110" xr:uid="{00000000-0005-0000-0000-00002C350000}"/>
    <cellStyle name="n_Communication 2004_PFA_Mn_0603_V0 0_Group" xfId="30323" xr:uid="{00000000-0005-0000-0000-00002D350000}"/>
    <cellStyle name="n_Communication 2004_PFA_Mn_0603_V0 0_Group - financial KPIs" xfId="21913" xr:uid="{00000000-0005-0000-0000-00002E350000}"/>
    <cellStyle name="n_Communication 2004_PFA_Mn_0603_V0 0_Group - operational KPIs" xfId="10356" xr:uid="{00000000-0005-0000-0000-00002F350000}"/>
    <cellStyle name="n_Communication 2004_PFA_Mn_0603_V0 0_Group - operational KPIs 2" xfId="18055" xr:uid="{00000000-0005-0000-0000-000030350000}"/>
    <cellStyle name="n_Communication 2004_PFA_Mn_0603_V0 0_Group - operational KPIs_1" xfId="20172" xr:uid="{00000000-0005-0000-0000-000031350000}"/>
    <cellStyle name="n_Communication 2004_PFA_Mn_0603_V0 0_Orange - Market France KPIs" xfId="55738" xr:uid="{00000000-0005-0000-0000-000032350000}"/>
    <cellStyle name="n_Communication 2004_PFA_Mn_0603_V0 0_Poland KPIs" xfId="30322" xr:uid="{00000000-0005-0000-0000-000033350000}"/>
    <cellStyle name="n_Communication 2004_PFA_Mn_0603_V0 0_ROW" xfId="30324" xr:uid="{00000000-0005-0000-0000-000034350000}"/>
    <cellStyle name="n_Communication 2004_PFA_Mn_0603_V0 0_ROW_1" xfId="30325" xr:uid="{00000000-0005-0000-0000-000035350000}"/>
    <cellStyle name="n_Communication 2004_PFA_Mn_0603_V0 0_ROW_1_Group" xfId="30326" xr:uid="{00000000-0005-0000-0000-000036350000}"/>
    <cellStyle name="n_Communication 2004_PFA_Mn_0603_V0 0_ROW_1_ROW ARPU" xfId="30327" xr:uid="{00000000-0005-0000-0000-000037350000}"/>
    <cellStyle name="n_Communication 2004_PFA_Mn_0603_V0 0_ROW_1_ROW ARPU_Group" xfId="30328" xr:uid="{00000000-0005-0000-0000-000038350000}"/>
    <cellStyle name="n_Communication 2004_PFA_Mn_0603_V0 0_ROW_Group" xfId="30329" xr:uid="{00000000-0005-0000-0000-000039350000}"/>
    <cellStyle name="n_Communication 2004_PFA_Mn_0603_V0 0_ROW_ROW ARPU" xfId="30330" xr:uid="{00000000-0005-0000-0000-00003A350000}"/>
    <cellStyle name="n_Communication 2004_PFA_Mn_0603_V0 0_ROW_ROW ARPU_Group" xfId="30331" xr:uid="{00000000-0005-0000-0000-00003B350000}"/>
    <cellStyle name="n_Communication 2004_PFA_Mn_0603_V0 0_Spain ARPU + AUPU" xfId="30332" xr:uid="{00000000-0005-0000-0000-00003C350000}"/>
    <cellStyle name="n_Communication 2004_PFA_Mn_0603_V0 0_Spain ARPU + AUPU_Group" xfId="30333" xr:uid="{00000000-0005-0000-0000-00003D350000}"/>
    <cellStyle name="n_Communication 2004_PFA_Mn_0603_V0 0_Spain ARPU + AUPU_ROW ARPU" xfId="30334" xr:uid="{00000000-0005-0000-0000-00003E350000}"/>
    <cellStyle name="n_Communication 2004_PFA_Mn_0603_V0 0_Spain ARPU + AUPU_ROW ARPU_Group" xfId="30335" xr:uid="{00000000-0005-0000-0000-00003F350000}"/>
    <cellStyle name="n_Communication 2004_PFA_Mn_0603_V0 0_Spain KPIs" xfId="6691" xr:uid="{00000000-0005-0000-0000-000040350000}"/>
    <cellStyle name="n_Communication 2004_PFA_Mn_0603_V0 0_Spain KPIs 2" xfId="16057" xr:uid="{00000000-0005-0000-0000-000041350000}"/>
    <cellStyle name="n_Communication 2004_PFA_Mn_0603_V0 0_Spain KPIs_1" xfId="51505" xr:uid="{00000000-0005-0000-0000-000042350000}"/>
    <cellStyle name="n_Communication 2004_PFA_Mn_0603_V0 0_Telecoms - Operational KPIs" xfId="49808" xr:uid="{00000000-0005-0000-0000-000043350000}"/>
    <cellStyle name="n_Communication 2004_PFA_Parcs_0600706" xfId="2011" xr:uid="{00000000-0005-0000-0000-000044350000}"/>
    <cellStyle name="n_Communication 2004_PFA_Parcs_0600706_A&amp;ME KPIs" xfId="53283" xr:uid="{00000000-0005-0000-0000-000045350000}"/>
    <cellStyle name="n_Communication 2004_PFA_Parcs_0600706_France financials" xfId="23658" xr:uid="{00000000-0005-0000-0000-000046350000}"/>
    <cellStyle name="n_Communication 2004_PFA_Parcs_0600706_France KPIs" xfId="4870" xr:uid="{00000000-0005-0000-0000-000047350000}"/>
    <cellStyle name="n_Communication 2004_PFA_Parcs_0600706_France KPIs 2" xfId="14286" xr:uid="{00000000-0005-0000-0000-000048350000}"/>
    <cellStyle name="n_Communication 2004_PFA_Parcs_0600706_France KPIs_1" xfId="12111" xr:uid="{00000000-0005-0000-0000-000049350000}"/>
    <cellStyle name="n_Communication 2004_PFA_Parcs_0600706_Group" xfId="30337" xr:uid="{00000000-0005-0000-0000-00004A350000}"/>
    <cellStyle name="n_Communication 2004_PFA_Parcs_0600706_Group - financial KPIs" xfId="21914" xr:uid="{00000000-0005-0000-0000-00004B350000}"/>
    <cellStyle name="n_Communication 2004_PFA_Parcs_0600706_Group - operational KPIs" xfId="10357" xr:uid="{00000000-0005-0000-0000-00004C350000}"/>
    <cellStyle name="n_Communication 2004_PFA_Parcs_0600706_Group - operational KPIs 2" xfId="18056" xr:uid="{00000000-0005-0000-0000-00004D350000}"/>
    <cellStyle name="n_Communication 2004_PFA_Parcs_0600706_Group - operational KPIs_1" xfId="20173" xr:uid="{00000000-0005-0000-0000-00004E350000}"/>
    <cellStyle name="n_Communication 2004_PFA_Parcs_0600706_Orange - Market France KPIs" xfId="55739" xr:uid="{00000000-0005-0000-0000-00004F350000}"/>
    <cellStyle name="n_Communication 2004_PFA_Parcs_0600706_Poland KPIs" xfId="30336" xr:uid="{00000000-0005-0000-0000-000050350000}"/>
    <cellStyle name="n_Communication 2004_PFA_Parcs_0600706_ROW" xfId="30338" xr:uid="{00000000-0005-0000-0000-000051350000}"/>
    <cellStyle name="n_Communication 2004_PFA_Parcs_0600706_ROW_1" xfId="30339" xr:uid="{00000000-0005-0000-0000-000052350000}"/>
    <cellStyle name="n_Communication 2004_PFA_Parcs_0600706_ROW_1_Group" xfId="30340" xr:uid="{00000000-0005-0000-0000-000053350000}"/>
    <cellStyle name="n_Communication 2004_PFA_Parcs_0600706_ROW_1_ROW ARPU" xfId="30341" xr:uid="{00000000-0005-0000-0000-000054350000}"/>
    <cellStyle name="n_Communication 2004_PFA_Parcs_0600706_ROW_1_ROW ARPU_Group" xfId="30342" xr:uid="{00000000-0005-0000-0000-000055350000}"/>
    <cellStyle name="n_Communication 2004_PFA_Parcs_0600706_ROW_Group" xfId="30343" xr:uid="{00000000-0005-0000-0000-000056350000}"/>
    <cellStyle name="n_Communication 2004_PFA_Parcs_0600706_ROW_ROW ARPU" xfId="30344" xr:uid="{00000000-0005-0000-0000-000057350000}"/>
    <cellStyle name="n_Communication 2004_PFA_Parcs_0600706_ROW_ROW ARPU_Group" xfId="30345" xr:uid="{00000000-0005-0000-0000-000058350000}"/>
    <cellStyle name="n_Communication 2004_PFA_Parcs_0600706_Spain ARPU + AUPU" xfId="30346" xr:uid="{00000000-0005-0000-0000-000059350000}"/>
    <cellStyle name="n_Communication 2004_PFA_Parcs_0600706_Spain ARPU + AUPU_Group" xfId="30347" xr:uid="{00000000-0005-0000-0000-00005A350000}"/>
    <cellStyle name="n_Communication 2004_PFA_Parcs_0600706_Spain ARPU + AUPU_ROW ARPU" xfId="30348" xr:uid="{00000000-0005-0000-0000-00005B350000}"/>
    <cellStyle name="n_Communication 2004_PFA_Parcs_0600706_Spain ARPU + AUPU_ROW ARPU_Group" xfId="30349" xr:uid="{00000000-0005-0000-0000-00005C350000}"/>
    <cellStyle name="n_Communication 2004_PFA_Parcs_0600706_Spain KPIs" xfId="6692" xr:uid="{00000000-0005-0000-0000-00005D350000}"/>
    <cellStyle name="n_Communication 2004_PFA_Parcs_0600706_Spain KPIs 2" xfId="16058" xr:uid="{00000000-0005-0000-0000-00005E350000}"/>
    <cellStyle name="n_Communication 2004_PFA_Parcs_0600706_Spain KPIs_1" xfId="51506" xr:uid="{00000000-0005-0000-0000-00005F350000}"/>
    <cellStyle name="n_Communication 2004_PFA_Parcs_0600706_Telecoms - Operational KPIs" xfId="49809" xr:uid="{00000000-0005-0000-0000-000060350000}"/>
    <cellStyle name="n_Communication 2004_Poland KPIs" xfId="8341" xr:uid="{00000000-0005-0000-0000-000061350000}"/>
    <cellStyle name="n_Communication 2004_Poland KPIs_1" xfId="30204" xr:uid="{00000000-0005-0000-0000-000062350000}"/>
    <cellStyle name="n_Communication 2004_Reporting Valeur_Mobile_2010_10" xfId="30350" xr:uid="{00000000-0005-0000-0000-000063350000}"/>
    <cellStyle name="n_Communication 2004_Reporting Valeur_Mobile_2010_10_Group" xfId="30351" xr:uid="{00000000-0005-0000-0000-000064350000}"/>
    <cellStyle name="n_Communication 2004_Reporting Valeur_Mobile_2010_10_ROW" xfId="30352" xr:uid="{00000000-0005-0000-0000-000065350000}"/>
    <cellStyle name="n_Communication 2004_Reporting Valeur_Mobile_2010_10_ROW ARPU" xfId="30353" xr:uid="{00000000-0005-0000-0000-000066350000}"/>
    <cellStyle name="n_Communication 2004_Reporting Valeur_Mobile_2010_10_ROW ARPU_Group" xfId="30354" xr:uid="{00000000-0005-0000-0000-000067350000}"/>
    <cellStyle name="n_Communication 2004_Reporting Valeur_Mobile_2010_10_ROW_Group" xfId="30355" xr:uid="{00000000-0005-0000-0000-000068350000}"/>
    <cellStyle name="n_Communication 2004_ROW" xfId="30356" xr:uid="{00000000-0005-0000-0000-000069350000}"/>
    <cellStyle name="n_Communication 2004_RoW KPIs" xfId="9053" xr:uid="{00000000-0005-0000-0000-00006A350000}"/>
    <cellStyle name="n_Communication 2004_ROW_1" xfId="30357" xr:uid="{00000000-0005-0000-0000-00006B350000}"/>
    <cellStyle name="n_Communication 2004_ROW_1_Group" xfId="30358" xr:uid="{00000000-0005-0000-0000-00006C350000}"/>
    <cellStyle name="n_Communication 2004_ROW_1_ROW ARPU" xfId="30359" xr:uid="{00000000-0005-0000-0000-00006D350000}"/>
    <cellStyle name="n_Communication 2004_ROW_1_ROW ARPU_Group" xfId="30360" xr:uid="{00000000-0005-0000-0000-00006E350000}"/>
    <cellStyle name="n_Communication 2004_ROW_Group" xfId="30361" xr:uid="{00000000-0005-0000-0000-00006F350000}"/>
    <cellStyle name="n_Communication 2004_ROW_ROW ARPU" xfId="30362" xr:uid="{00000000-0005-0000-0000-000070350000}"/>
    <cellStyle name="n_Communication 2004_ROW_ROW ARPU_Group" xfId="30363" xr:uid="{00000000-0005-0000-0000-000071350000}"/>
    <cellStyle name="n_Communication 2004_Spain ARPU + AUPU" xfId="30364" xr:uid="{00000000-0005-0000-0000-000072350000}"/>
    <cellStyle name="n_Communication 2004_Spain ARPU + AUPU_Group" xfId="30365" xr:uid="{00000000-0005-0000-0000-000073350000}"/>
    <cellStyle name="n_Communication 2004_Spain ARPU + AUPU_ROW ARPU" xfId="30366" xr:uid="{00000000-0005-0000-0000-000074350000}"/>
    <cellStyle name="n_Communication 2004_Spain ARPU + AUPU_ROW ARPU_Group" xfId="30367" xr:uid="{00000000-0005-0000-0000-000075350000}"/>
    <cellStyle name="n_Communication 2004_Spain KPIs" xfId="6682" xr:uid="{00000000-0005-0000-0000-000076350000}"/>
    <cellStyle name="n_Communication 2004_Spain KPIs 2" xfId="16048" xr:uid="{00000000-0005-0000-0000-000077350000}"/>
    <cellStyle name="n_Communication 2004_Spain KPIs_1" xfId="51496" xr:uid="{00000000-0005-0000-0000-000078350000}"/>
    <cellStyle name="n_Communication 2004_Telecoms - Operational KPIs" xfId="49799" xr:uid="{00000000-0005-0000-0000-000079350000}"/>
    <cellStyle name="n_Communication 2004_UAG_report_CA 06-09 (06-09-28)" xfId="2012" xr:uid="{00000000-0005-0000-0000-00007A350000}"/>
    <cellStyle name="n_Communication 2004_UAG_report_CA 06-09 (06-09-28)_A&amp;ME KPIs" xfId="53284" xr:uid="{00000000-0005-0000-0000-00007B350000}"/>
    <cellStyle name="n_Communication 2004_UAG_report_CA 06-09 (06-09-28)_Enterprise" xfId="9626" xr:uid="{00000000-0005-0000-0000-00007C350000}"/>
    <cellStyle name="n_Communication 2004_UAG_report_CA 06-09 (06-09-28)_France financials" xfId="23659" xr:uid="{00000000-0005-0000-0000-00007D350000}"/>
    <cellStyle name="n_Communication 2004_UAG_report_CA 06-09 (06-09-28)_France financials_1" xfId="25216" xr:uid="{00000000-0005-0000-0000-00007E350000}"/>
    <cellStyle name="n_Communication 2004_UAG_report_CA 06-09 (06-09-28)_France KPIs" xfId="4871" xr:uid="{00000000-0005-0000-0000-00007F350000}"/>
    <cellStyle name="n_Communication 2004_UAG_report_CA 06-09 (06-09-28)_France KPIs 2" xfId="14287" xr:uid="{00000000-0005-0000-0000-000080350000}"/>
    <cellStyle name="n_Communication 2004_UAG_report_CA 06-09 (06-09-28)_France KPIs_1" xfId="12112" xr:uid="{00000000-0005-0000-0000-000081350000}"/>
    <cellStyle name="n_Communication 2004_UAG_report_CA 06-09 (06-09-28)_GetCA Groupe Seg 2012-Q4 Soc" xfId="55741" xr:uid="{00000000-0005-0000-0000-000082350000}"/>
    <cellStyle name="n_Communication 2004_UAG_report_CA 06-09 (06-09-28)_Group" xfId="30369" xr:uid="{00000000-0005-0000-0000-000083350000}"/>
    <cellStyle name="n_Communication 2004_UAG_report_CA 06-09 (06-09-28)_Group - financial KPIs" xfId="21915" xr:uid="{00000000-0005-0000-0000-000084350000}"/>
    <cellStyle name="n_Communication 2004_UAG_report_CA 06-09 (06-09-28)_Group - operational KPIs" xfId="3095" xr:uid="{00000000-0005-0000-0000-000085350000}"/>
    <cellStyle name="n_Communication 2004_UAG_report_CA 06-09 (06-09-28)_Group - operational KPIs_1" xfId="10358" xr:uid="{00000000-0005-0000-0000-000086350000}"/>
    <cellStyle name="n_Communication 2004_UAG_report_CA 06-09 (06-09-28)_Group - operational KPIs_1 2" xfId="18057" xr:uid="{00000000-0005-0000-0000-000087350000}"/>
    <cellStyle name="n_Communication 2004_UAG_report_CA 06-09 (06-09-28)_Group - operational KPIs_2" xfId="20174" xr:uid="{00000000-0005-0000-0000-000088350000}"/>
    <cellStyle name="n_Communication 2004_UAG_report_CA 06-09 (06-09-28)_IC&amp;SS" xfId="19599" xr:uid="{00000000-0005-0000-0000-000089350000}"/>
    <cellStyle name="n_Communication 2004_UAG_report_CA 06-09 (06-09-28)_Orange - Market France KPIs" xfId="55740" xr:uid="{00000000-0005-0000-0000-00008A350000}"/>
    <cellStyle name="n_Communication 2004_UAG_report_CA 06-09 (06-09-28)_Poland KPIs" xfId="8346" xr:uid="{00000000-0005-0000-0000-00008B350000}"/>
    <cellStyle name="n_Communication 2004_UAG_report_CA 06-09 (06-09-28)_Poland KPIs_1" xfId="30368" xr:uid="{00000000-0005-0000-0000-00008C350000}"/>
    <cellStyle name="n_Communication 2004_UAG_report_CA 06-09 (06-09-28)_ROW" xfId="30370" xr:uid="{00000000-0005-0000-0000-00008D350000}"/>
    <cellStyle name="n_Communication 2004_UAG_report_CA 06-09 (06-09-28)_RoW KPIs" xfId="9058" xr:uid="{00000000-0005-0000-0000-00008E350000}"/>
    <cellStyle name="n_Communication 2004_UAG_report_CA 06-09 (06-09-28)_ROW_1" xfId="30371" xr:uid="{00000000-0005-0000-0000-00008F350000}"/>
    <cellStyle name="n_Communication 2004_UAG_report_CA 06-09 (06-09-28)_ROW_1_Group" xfId="30372" xr:uid="{00000000-0005-0000-0000-000090350000}"/>
    <cellStyle name="n_Communication 2004_UAG_report_CA 06-09 (06-09-28)_ROW_1_ROW ARPU" xfId="30373" xr:uid="{00000000-0005-0000-0000-000091350000}"/>
    <cellStyle name="n_Communication 2004_UAG_report_CA 06-09 (06-09-28)_ROW_1_ROW ARPU_Group" xfId="30374" xr:uid="{00000000-0005-0000-0000-000092350000}"/>
    <cellStyle name="n_Communication 2004_UAG_report_CA 06-09 (06-09-28)_ROW_Group" xfId="30375" xr:uid="{00000000-0005-0000-0000-000093350000}"/>
    <cellStyle name="n_Communication 2004_UAG_report_CA 06-09 (06-09-28)_ROW_ROW ARPU" xfId="30376" xr:uid="{00000000-0005-0000-0000-000094350000}"/>
    <cellStyle name="n_Communication 2004_UAG_report_CA 06-09 (06-09-28)_ROW_ROW ARPU_Group" xfId="30377" xr:uid="{00000000-0005-0000-0000-000095350000}"/>
    <cellStyle name="n_Communication 2004_UAG_report_CA 06-09 (06-09-28)_Spain ARPU + AUPU" xfId="30378" xr:uid="{00000000-0005-0000-0000-000096350000}"/>
    <cellStyle name="n_Communication 2004_UAG_report_CA 06-09 (06-09-28)_Spain ARPU + AUPU_Group" xfId="30379" xr:uid="{00000000-0005-0000-0000-000097350000}"/>
    <cellStyle name="n_Communication 2004_UAG_report_CA 06-09 (06-09-28)_Spain ARPU + AUPU_ROW ARPU" xfId="30380" xr:uid="{00000000-0005-0000-0000-000098350000}"/>
    <cellStyle name="n_Communication 2004_UAG_report_CA 06-09 (06-09-28)_Spain ARPU + AUPU_ROW ARPU_Group" xfId="30381" xr:uid="{00000000-0005-0000-0000-000099350000}"/>
    <cellStyle name="n_Communication 2004_UAG_report_CA 06-09 (06-09-28)_Spain KPIs" xfId="6693" xr:uid="{00000000-0005-0000-0000-00009A350000}"/>
    <cellStyle name="n_Communication 2004_UAG_report_CA 06-09 (06-09-28)_Spain KPIs 2" xfId="16059" xr:uid="{00000000-0005-0000-0000-00009B350000}"/>
    <cellStyle name="n_Communication 2004_UAG_report_CA 06-09 (06-09-28)_Spain KPIs_1" xfId="51507" xr:uid="{00000000-0005-0000-0000-00009C350000}"/>
    <cellStyle name="n_Communication 2004_UAG_report_CA 06-09 (06-09-28)_Telecoms - Operational KPIs" xfId="49810" xr:uid="{00000000-0005-0000-0000-00009D350000}"/>
    <cellStyle name="n_Communication 2004_UAG_report_CA 06-10 (06-11-06)" xfId="2013" xr:uid="{00000000-0005-0000-0000-00009E350000}"/>
    <cellStyle name="n_Communication 2004_UAG_report_CA 06-10 (06-11-06)_A&amp;ME KPIs" xfId="53285" xr:uid="{00000000-0005-0000-0000-00009F350000}"/>
    <cellStyle name="n_Communication 2004_UAG_report_CA 06-10 (06-11-06)_Enterprise" xfId="9627" xr:uid="{00000000-0005-0000-0000-0000A0350000}"/>
    <cellStyle name="n_Communication 2004_UAG_report_CA 06-10 (06-11-06)_France financials" xfId="23660" xr:uid="{00000000-0005-0000-0000-0000A1350000}"/>
    <cellStyle name="n_Communication 2004_UAG_report_CA 06-10 (06-11-06)_France financials_1" xfId="25217" xr:uid="{00000000-0005-0000-0000-0000A2350000}"/>
    <cellStyle name="n_Communication 2004_UAG_report_CA 06-10 (06-11-06)_France KPIs" xfId="4872" xr:uid="{00000000-0005-0000-0000-0000A3350000}"/>
    <cellStyle name="n_Communication 2004_UAG_report_CA 06-10 (06-11-06)_France KPIs 2" xfId="14288" xr:uid="{00000000-0005-0000-0000-0000A4350000}"/>
    <cellStyle name="n_Communication 2004_UAG_report_CA 06-10 (06-11-06)_France KPIs_1" xfId="12113" xr:uid="{00000000-0005-0000-0000-0000A5350000}"/>
    <cellStyle name="n_Communication 2004_UAG_report_CA 06-10 (06-11-06)_GetCA Groupe Seg 2012-Q4 Soc" xfId="55743" xr:uid="{00000000-0005-0000-0000-0000A6350000}"/>
    <cellStyle name="n_Communication 2004_UAG_report_CA 06-10 (06-11-06)_Group" xfId="30383" xr:uid="{00000000-0005-0000-0000-0000A7350000}"/>
    <cellStyle name="n_Communication 2004_UAG_report_CA 06-10 (06-11-06)_Group - financial KPIs" xfId="21916" xr:uid="{00000000-0005-0000-0000-0000A8350000}"/>
    <cellStyle name="n_Communication 2004_UAG_report_CA 06-10 (06-11-06)_Group - operational KPIs" xfId="3096" xr:uid="{00000000-0005-0000-0000-0000A9350000}"/>
    <cellStyle name="n_Communication 2004_UAG_report_CA 06-10 (06-11-06)_Group - operational KPIs_1" xfId="10359" xr:uid="{00000000-0005-0000-0000-0000AA350000}"/>
    <cellStyle name="n_Communication 2004_UAG_report_CA 06-10 (06-11-06)_Group - operational KPIs_1 2" xfId="18058" xr:uid="{00000000-0005-0000-0000-0000AB350000}"/>
    <cellStyle name="n_Communication 2004_UAG_report_CA 06-10 (06-11-06)_Group - operational KPIs_2" xfId="20175" xr:uid="{00000000-0005-0000-0000-0000AC350000}"/>
    <cellStyle name="n_Communication 2004_UAG_report_CA 06-10 (06-11-06)_IC&amp;SS" xfId="19799" xr:uid="{00000000-0005-0000-0000-0000AD350000}"/>
    <cellStyle name="n_Communication 2004_UAG_report_CA 06-10 (06-11-06)_Orange - Market France KPIs" xfId="55742" xr:uid="{00000000-0005-0000-0000-0000AE350000}"/>
    <cellStyle name="n_Communication 2004_UAG_report_CA 06-10 (06-11-06)_Poland KPIs" xfId="8347" xr:uid="{00000000-0005-0000-0000-0000AF350000}"/>
    <cellStyle name="n_Communication 2004_UAG_report_CA 06-10 (06-11-06)_Poland KPIs_1" xfId="30382" xr:uid="{00000000-0005-0000-0000-0000B0350000}"/>
    <cellStyle name="n_Communication 2004_UAG_report_CA 06-10 (06-11-06)_ROW" xfId="30384" xr:uid="{00000000-0005-0000-0000-0000B1350000}"/>
    <cellStyle name="n_Communication 2004_UAG_report_CA 06-10 (06-11-06)_RoW KPIs" xfId="9059" xr:uid="{00000000-0005-0000-0000-0000B2350000}"/>
    <cellStyle name="n_Communication 2004_UAG_report_CA 06-10 (06-11-06)_ROW_1" xfId="30385" xr:uid="{00000000-0005-0000-0000-0000B3350000}"/>
    <cellStyle name="n_Communication 2004_UAG_report_CA 06-10 (06-11-06)_ROW_1_Group" xfId="30386" xr:uid="{00000000-0005-0000-0000-0000B4350000}"/>
    <cellStyle name="n_Communication 2004_UAG_report_CA 06-10 (06-11-06)_ROW_1_ROW ARPU" xfId="30387" xr:uid="{00000000-0005-0000-0000-0000B5350000}"/>
    <cellStyle name="n_Communication 2004_UAG_report_CA 06-10 (06-11-06)_ROW_1_ROW ARPU_Group" xfId="30388" xr:uid="{00000000-0005-0000-0000-0000B6350000}"/>
    <cellStyle name="n_Communication 2004_UAG_report_CA 06-10 (06-11-06)_ROW_Group" xfId="30389" xr:uid="{00000000-0005-0000-0000-0000B7350000}"/>
    <cellStyle name="n_Communication 2004_UAG_report_CA 06-10 (06-11-06)_ROW_ROW ARPU" xfId="30390" xr:uid="{00000000-0005-0000-0000-0000B8350000}"/>
    <cellStyle name="n_Communication 2004_UAG_report_CA 06-10 (06-11-06)_ROW_ROW ARPU_Group" xfId="30391" xr:uid="{00000000-0005-0000-0000-0000B9350000}"/>
    <cellStyle name="n_Communication 2004_UAG_report_CA 06-10 (06-11-06)_Spain ARPU + AUPU" xfId="30392" xr:uid="{00000000-0005-0000-0000-0000BA350000}"/>
    <cellStyle name="n_Communication 2004_UAG_report_CA 06-10 (06-11-06)_Spain ARPU + AUPU_Group" xfId="30393" xr:uid="{00000000-0005-0000-0000-0000BB350000}"/>
    <cellStyle name="n_Communication 2004_UAG_report_CA 06-10 (06-11-06)_Spain ARPU + AUPU_ROW ARPU" xfId="30394" xr:uid="{00000000-0005-0000-0000-0000BC350000}"/>
    <cellStyle name="n_Communication 2004_UAG_report_CA 06-10 (06-11-06)_Spain ARPU + AUPU_ROW ARPU_Group" xfId="30395" xr:uid="{00000000-0005-0000-0000-0000BD350000}"/>
    <cellStyle name="n_Communication 2004_UAG_report_CA 06-10 (06-11-06)_Spain KPIs" xfId="6694" xr:uid="{00000000-0005-0000-0000-0000BE350000}"/>
    <cellStyle name="n_Communication 2004_UAG_report_CA 06-10 (06-11-06)_Spain KPIs 2" xfId="16060" xr:uid="{00000000-0005-0000-0000-0000BF350000}"/>
    <cellStyle name="n_Communication 2004_UAG_report_CA 06-10 (06-11-06)_Spain KPIs_1" xfId="51508" xr:uid="{00000000-0005-0000-0000-0000C0350000}"/>
    <cellStyle name="n_Communication 2004_UAG_report_CA 06-10 (06-11-06)_Telecoms - Operational KPIs" xfId="49811" xr:uid="{00000000-0005-0000-0000-0000C1350000}"/>
    <cellStyle name="n_Communication 2004_V&amp;M trajectoires V1 (06-08-11)" xfId="2014" xr:uid="{00000000-0005-0000-0000-0000C2350000}"/>
    <cellStyle name="n_Communication 2004_V&amp;M trajectoires V1 (06-08-11)_A&amp;ME KPIs" xfId="53286" xr:uid="{00000000-0005-0000-0000-0000C3350000}"/>
    <cellStyle name="n_Communication 2004_V&amp;M trajectoires V1 (06-08-11)_Enterprise" xfId="9628" xr:uid="{00000000-0005-0000-0000-0000C4350000}"/>
    <cellStyle name="n_Communication 2004_V&amp;M trajectoires V1 (06-08-11)_France financials" xfId="23661" xr:uid="{00000000-0005-0000-0000-0000C5350000}"/>
    <cellStyle name="n_Communication 2004_V&amp;M trajectoires V1 (06-08-11)_France financials_1" xfId="25218" xr:uid="{00000000-0005-0000-0000-0000C6350000}"/>
    <cellStyle name="n_Communication 2004_V&amp;M trajectoires V1 (06-08-11)_France KPIs" xfId="4873" xr:uid="{00000000-0005-0000-0000-0000C7350000}"/>
    <cellStyle name="n_Communication 2004_V&amp;M trajectoires V1 (06-08-11)_France KPIs 2" xfId="14289" xr:uid="{00000000-0005-0000-0000-0000C8350000}"/>
    <cellStyle name="n_Communication 2004_V&amp;M trajectoires V1 (06-08-11)_France KPIs_1" xfId="12114" xr:uid="{00000000-0005-0000-0000-0000C9350000}"/>
    <cellStyle name="n_Communication 2004_V&amp;M trajectoires V1 (06-08-11)_GetCA Groupe Seg 2012-Q4 Soc" xfId="55745" xr:uid="{00000000-0005-0000-0000-0000CA350000}"/>
    <cellStyle name="n_Communication 2004_V&amp;M trajectoires V1 (06-08-11)_Group" xfId="30397" xr:uid="{00000000-0005-0000-0000-0000CB350000}"/>
    <cellStyle name="n_Communication 2004_V&amp;M trajectoires V1 (06-08-11)_Group - financial KPIs" xfId="21917" xr:uid="{00000000-0005-0000-0000-0000CC350000}"/>
    <cellStyle name="n_Communication 2004_V&amp;M trajectoires V1 (06-08-11)_Group - operational KPIs" xfId="3097" xr:uid="{00000000-0005-0000-0000-0000CD350000}"/>
    <cellStyle name="n_Communication 2004_V&amp;M trajectoires V1 (06-08-11)_Group - operational KPIs_1" xfId="10360" xr:uid="{00000000-0005-0000-0000-0000CE350000}"/>
    <cellStyle name="n_Communication 2004_V&amp;M trajectoires V1 (06-08-11)_Group - operational KPIs_1 2" xfId="18059" xr:uid="{00000000-0005-0000-0000-0000CF350000}"/>
    <cellStyle name="n_Communication 2004_V&amp;M trajectoires V1 (06-08-11)_Group - operational KPIs_2" xfId="20176" xr:uid="{00000000-0005-0000-0000-0000D0350000}"/>
    <cellStyle name="n_Communication 2004_V&amp;M trajectoires V1 (06-08-11)_IC&amp;SS" xfId="17586" xr:uid="{00000000-0005-0000-0000-0000D1350000}"/>
    <cellStyle name="n_Communication 2004_V&amp;M trajectoires V1 (06-08-11)_Orange - Market France KPIs" xfId="55744" xr:uid="{00000000-0005-0000-0000-0000D2350000}"/>
    <cellStyle name="n_Communication 2004_V&amp;M trajectoires V1 (06-08-11)_Poland KPIs" xfId="8348" xr:uid="{00000000-0005-0000-0000-0000D3350000}"/>
    <cellStyle name="n_Communication 2004_V&amp;M trajectoires V1 (06-08-11)_Poland KPIs_1" xfId="30396" xr:uid="{00000000-0005-0000-0000-0000D4350000}"/>
    <cellStyle name="n_Communication 2004_V&amp;M trajectoires V1 (06-08-11)_ROW" xfId="30398" xr:uid="{00000000-0005-0000-0000-0000D5350000}"/>
    <cellStyle name="n_Communication 2004_V&amp;M trajectoires V1 (06-08-11)_RoW KPIs" xfId="9060" xr:uid="{00000000-0005-0000-0000-0000D6350000}"/>
    <cellStyle name="n_Communication 2004_V&amp;M trajectoires V1 (06-08-11)_ROW_1" xfId="30399" xr:uid="{00000000-0005-0000-0000-0000D7350000}"/>
    <cellStyle name="n_Communication 2004_V&amp;M trajectoires V1 (06-08-11)_ROW_1_Group" xfId="30400" xr:uid="{00000000-0005-0000-0000-0000D8350000}"/>
    <cellStyle name="n_Communication 2004_V&amp;M trajectoires V1 (06-08-11)_ROW_1_ROW ARPU" xfId="30401" xr:uid="{00000000-0005-0000-0000-0000D9350000}"/>
    <cellStyle name="n_Communication 2004_V&amp;M trajectoires V1 (06-08-11)_ROW_1_ROW ARPU_Group" xfId="30402" xr:uid="{00000000-0005-0000-0000-0000DA350000}"/>
    <cellStyle name="n_Communication 2004_V&amp;M trajectoires V1 (06-08-11)_ROW_Group" xfId="30403" xr:uid="{00000000-0005-0000-0000-0000DB350000}"/>
    <cellStyle name="n_Communication 2004_V&amp;M trajectoires V1 (06-08-11)_ROW_ROW ARPU" xfId="30404" xr:uid="{00000000-0005-0000-0000-0000DC350000}"/>
    <cellStyle name="n_Communication 2004_V&amp;M trajectoires V1 (06-08-11)_ROW_ROW ARPU_Group" xfId="30405" xr:uid="{00000000-0005-0000-0000-0000DD350000}"/>
    <cellStyle name="n_Communication 2004_V&amp;M trajectoires V1 (06-08-11)_Spain ARPU + AUPU" xfId="30406" xr:uid="{00000000-0005-0000-0000-0000DE350000}"/>
    <cellStyle name="n_Communication 2004_V&amp;M trajectoires V1 (06-08-11)_Spain ARPU + AUPU_Group" xfId="30407" xr:uid="{00000000-0005-0000-0000-0000DF350000}"/>
    <cellStyle name="n_Communication 2004_V&amp;M trajectoires V1 (06-08-11)_Spain ARPU + AUPU_ROW ARPU" xfId="30408" xr:uid="{00000000-0005-0000-0000-0000E0350000}"/>
    <cellStyle name="n_Communication 2004_V&amp;M trajectoires V1 (06-08-11)_Spain ARPU + AUPU_ROW ARPU_Group" xfId="30409" xr:uid="{00000000-0005-0000-0000-0000E1350000}"/>
    <cellStyle name="n_Communication 2004_V&amp;M trajectoires V1 (06-08-11)_Spain KPIs" xfId="6695" xr:uid="{00000000-0005-0000-0000-0000E2350000}"/>
    <cellStyle name="n_Communication 2004_V&amp;M trajectoires V1 (06-08-11)_Spain KPIs 2" xfId="16061" xr:uid="{00000000-0005-0000-0000-0000E3350000}"/>
    <cellStyle name="n_Communication 2004_V&amp;M trajectoires V1 (06-08-11)_Spain KPIs_1" xfId="51509" xr:uid="{00000000-0005-0000-0000-0000E4350000}"/>
    <cellStyle name="n_Communication 2004_V&amp;M trajectoires V1 (06-08-11)_Telecoms - Operational KPIs" xfId="49812" xr:uid="{00000000-0005-0000-0000-0000E5350000}"/>
    <cellStyle name="n_Communication définition" xfId="2015" xr:uid="{00000000-0005-0000-0000-0000E6350000}"/>
    <cellStyle name="n_Communication définition_A&amp;ME KPIs" xfId="53287" xr:uid="{00000000-0005-0000-0000-0000E7350000}"/>
    <cellStyle name="n_Communication définition_DATA KPI Personal" xfId="30411" xr:uid="{00000000-0005-0000-0000-0000E8350000}"/>
    <cellStyle name="n_Communication définition_DATA KPI Personal_Group" xfId="30412" xr:uid="{00000000-0005-0000-0000-0000E9350000}"/>
    <cellStyle name="n_Communication définition_EE_CoA_BS - mapped V4" xfId="30413" xr:uid="{00000000-0005-0000-0000-0000EA350000}"/>
    <cellStyle name="n_Communication définition_EE_CoA_BS - mapped V4_Group" xfId="30414" xr:uid="{00000000-0005-0000-0000-0000EB350000}"/>
    <cellStyle name="n_Communication définition_Enterprise" xfId="9629" xr:uid="{00000000-0005-0000-0000-0000EC350000}"/>
    <cellStyle name="n_Communication définition_France financials" xfId="23662" xr:uid="{00000000-0005-0000-0000-0000ED350000}"/>
    <cellStyle name="n_Communication définition_France financials_1" xfId="25219" xr:uid="{00000000-0005-0000-0000-0000EE350000}"/>
    <cellStyle name="n_Communication définition_France KPIs" xfId="4874" xr:uid="{00000000-0005-0000-0000-0000EF350000}"/>
    <cellStyle name="n_Communication définition_France KPIs 2" xfId="14290" xr:uid="{00000000-0005-0000-0000-0000F0350000}"/>
    <cellStyle name="n_Communication définition_France KPIs_1" xfId="12115" xr:uid="{00000000-0005-0000-0000-0000F1350000}"/>
    <cellStyle name="n_Communication définition_GetCA Groupe Seg 2012-Q4 Soc" xfId="55747" xr:uid="{00000000-0005-0000-0000-0000F2350000}"/>
    <cellStyle name="n_Communication définition_Group" xfId="30415" xr:uid="{00000000-0005-0000-0000-0000F3350000}"/>
    <cellStyle name="n_Communication définition_Group - financial KPIs" xfId="21918" xr:uid="{00000000-0005-0000-0000-0000F4350000}"/>
    <cellStyle name="n_Communication définition_Group - operational KPIs" xfId="3098" xr:uid="{00000000-0005-0000-0000-0000F5350000}"/>
    <cellStyle name="n_Communication définition_Group - operational KPIs_1" xfId="10361" xr:uid="{00000000-0005-0000-0000-0000F6350000}"/>
    <cellStyle name="n_Communication définition_Group - operational KPIs_1 2" xfId="18060" xr:uid="{00000000-0005-0000-0000-0000F7350000}"/>
    <cellStyle name="n_Communication définition_Group - operational KPIs_2" xfId="20177" xr:uid="{00000000-0005-0000-0000-0000F8350000}"/>
    <cellStyle name="n_Communication définition_IC&amp;SS" xfId="17656" xr:uid="{00000000-0005-0000-0000-0000F9350000}"/>
    <cellStyle name="n_Communication définition_Orange - Market France KPIs" xfId="55746" xr:uid="{00000000-0005-0000-0000-0000FA350000}"/>
    <cellStyle name="n_Communication définition_Poland KPIs" xfId="8349" xr:uid="{00000000-0005-0000-0000-0000FB350000}"/>
    <cellStyle name="n_Communication définition_Poland KPIs_1" xfId="30410" xr:uid="{00000000-0005-0000-0000-0000FC350000}"/>
    <cellStyle name="n_Communication définition_Reporting Valeur_Mobile_2010_10" xfId="30416" xr:uid="{00000000-0005-0000-0000-0000FD350000}"/>
    <cellStyle name="n_Communication définition_Reporting Valeur_Mobile_2010_10_Group" xfId="30417" xr:uid="{00000000-0005-0000-0000-0000FE350000}"/>
    <cellStyle name="n_Communication définition_Reporting Valeur_Mobile_2010_10_ROW" xfId="30418" xr:uid="{00000000-0005-0000-0000-0000FF350000}"/>
    <cellStyle name="n_Communication définition_Reporting Valeur_Mobile_2010_10_ROW ARPU" xfId="30419" xr:uid="{00000000-0005-0000-0000-000000360000}"/>
    <cellStyle name="n_Communication définition_Reporting Valeur_Mobile_2010_10_ROW ARPU_Group" xfId="30420" xr:uid="{00000000-0005-0000-0000-000001360000}"/>
    <cellStyle name="n_Communication définition_Reporting Valeur_Mobile_2010_10_ROW_Group" xfId="30421" xr:uid="{00000000-0005-0000-0000-000002360000}"/>
    <cellStyle name="n_Communication définition_ROW" xfId="30422" xr:uid="{00000000-0005-0000-0000-000003360000}"/>
    <cellStyle name="n_Communication définition_RoW KPIs" xfId="9061" xr:uid="{00000000-0005-0000-0000-000004360000}"/>
    <cellStyle name="n_Communication définition_ROW_1" xfId="30423" xr:uid="{00000000-0005-0000-0000-000005360000}"/>
    <cellStyle name="n_Communication définition_ROW_1_Group" xfId="30424" xr:uid="{00000000-0005-0000-0000-000006360000}"/>
    <cellStyle name="n_Communication définition_ROW_1_ROW ARPU" xfId="30425" xr:uid="{00000000-0005-0000-0000-000007360000}"/>
    <cellStyle name="n_Communication définition_ROW_1_ROW ARPU_Group" xfId="30426" xr:uid="{00000000-0005-0000-0000-000008360000}"/>
    <cellStyle name="n_Communication définition_ROW_Group" xfId="30427" xr:uid="{00000000-0005-0000-0000-000009360000}"/>
    <cellStyle name="n_Communication définition_ROW_ROW ARPU" xfId="30428" xr:uid="{00000000-0005-0000-0000-00000A360000}"/>
    <cellStyle name="n_Communication définition_ROW_ROW ARPU_Group" xfId="30429" xr:uid="{00000000-0005-0000-0000-00000B360000}"/>
    <cellStyle name="n_Communication définition_Spain ARPU + AUPU" xfId="30430" xr:uid="{00000000-0005-0000-0000-00000C360000}"/>
    <cellStyle name="n_Communication définition_Spain ARPU + AUPU_Group" xfId="30431" xr:uid="{00000000-0005-0000-0000-00000D360000}"/>
    <cellStyle name="n_Communication définition_Spain ARPU + AUPU_ROW ARPU" xfId="30432" xr:uid="{00000000-0005-0000-0000-00000E360000}"/>
    <cellStyle name="n_Communication définition_Spain ARPU + AUPU_ROW ARPU_Group" xfId="30433" xr:uid="{00000000-0005-0000-0000-00000F360000}"/>
    <cellStyle name="n_Communication définition_Spain KPIs" xfId="6696" xr:uid="{00000000-0005-0000-0000-000010360000}"/>
    <cellStyle name="n_Communication définition_Spain KPIs 2" xfId="16062" xr:uid="{00000000-0005-0000-0000-000011360000}"/>
    <cellStyle name="n_Communication définition_Spain KPIs_1" xfId="51510" xr:uid="{00000000-0005-0000-0000-000012360000}"/>
    <cellStyle name="n_Communication définition_Telecoms - Operational KPIs" xfId="49813" xr:uid="{00000000-0005-0000-0000-000013360000}"/>
    <cellStyle name="n_Copie de 01-Synthèse Home" xfId="2016" xr:uid="{00000000-0005-0000-0000-000014360000}"/>
    <cellStyle name="n_Copie de 01-Synthèse Home_A&amp;ME KPIs" xfId="53288" xr:uid="{00000000-0005-0000-0000-000015360000}"/>
    <cellStyle name="n_Copie de 01-Synthèse Home_DATA KPI Personal" xfId="30435" xr:uid="{00000000-0005-0000-0000-000016360000}"/>
    <cellStyle name="n_Copie de 01-Synthèse Home_DATA KPI Personal_Group" xfId="30436" xr:uid="{00000000-0005-0000-0000-000017360000}"/>
    <cellStyle name="n_Copie de 01-Synthèse Home_EE_CoA_BS - mapped V4" xfId="30437" xr:uid="{00000000-0005-0000-0000-000018360000}"/>
    <cellStyle name="n_Copie de 01-Synthèse Home_EE_CoA_BS - mapped V4_Group" xfId="30438" xr:uid="{00000000-0005-0000-0000-000019360000}"/>
    <cellStyle name="n_Copie de 01-Synthèse Home_France financials" xfId="23663" xr:uid="{00000000-0005-0000-0000-00001A360000}"/>
    <cellStyle name="n_Copie de 01-Synthèse Home_France KPIs" xfId="4875" xr:uid="{00000000-0005-0000-0000-00001B360000}"/>
    <cellStyle name="n_Copie de 01-Synthèse Home_France KPIs 2" xfId="14291" xr:uid="{00000000-0005-0000-0000-00001C360000}"/>
    <cellStyle name="n_Copie de 01-Synthèse Home_France KPIs_1" xfId="12116" xr:uid="{00000000-0005-0000-0000-00001D360000}"/>
    <cellStyle name="n_Copie de 01-Synthèse Home_Group" xfId="30439" xr:uid="{00000000-0005-0000-0000-00001E360000}"/>
    <cellStyle name="n_Copie de 01-Synthèse Home_Group - financial KPIs" xfId="21919" xr:uid="{00000000-0005-0000-0000-00001F360000}"/>
    <cellStyle name="n_Copie de 01-Synthèse Home_Group - operational KPIs" xfId="10362" xr:uid="{00000000-0005-0000-0000-000020360000}"/>
    <cellStyle name="n_Copie de 01-Synthèse Home_Group - operational KPIs 2" xfId="18061" xr:uid="{00000000-0005-0000-0000-000021360000}"/>
    <cellStyle name="n_Copie de 01-Synthèse Home_Group - operational KPIs_1" xfId="20178" xr:uid="{00000000-0005-0000-0000-000022360000}"/>
    <cellStyle name="n_Copie de 01-Synthèse Home_Orange - Market France KPIs" xfId="55748" xr:uid="{00000000-0005-0000-0000-000023360000}"/>
    <cellStyle name="n_Copie de 01-Synthèse Home_Poland KPIs" xfId="30434" xr:uid="{00000000-0005-0000-0000-000024360000}"/>
    <cellStyle name="n_Copie de 01-Synthèse Home_Reporting Valeur_Mobile_2010_10" xfId="30440" xr:uid="{00000000-0005-0000-0000-000025360000}"/>
    <cellStyle name="n_Copie de 01-Synthèse Home_Reporting Valeur_Mobile_2010_10_Group" xfId="30441" xr:uid="{00000000-0005-0000-0000-000026360000}"/>
    <cellStyle name="n_Copie de 01-Synthèse Home_Reporting Valeur_Mobile_2010_10_ROW" xfId="30442" xr:uid="{00000000-0005-0000-0000-000027360000}"/>
    <cellStyle name="n_Copie de 01-Synthèse Home_Reporting Valeur_Mobile_2010_10_ROW ARPU" xfId="30443" xr:uid="{00000000-0005-0000-0000-000028360000}"/>
    <cellStyle name="n_Copie de 01-Synthèse Home_Reporting Valeur_Mobile_2010_10_ROW ARPU_Group" xfId="30444" xr:uid="{00000000-0005-0000-0000-000029360000}"/>
    <cellStyle name="n_Copie de 01-Synthèse Home_Reporting Valeur_Mobile_2010_10_ROW_Group" xfId="30445" xr:uid="{00000000-0005-0000-0000-00002A360000}"/>
    <cellStyle name="n_Copie de 01-Synthèse Home_ROW" xfId="30446" xr:uid="{00000000-0005-0000-0000-00002B360000}"/>
    <cellStyle name="n_Copie de 01-Synthèse Home_ROW_1" xfId="30447" xr:uid="{00000000-0005-0000-0000-00002C360000}"/>
    <cellStyle name="n_Copie de 01-Synthèse Home_ROW_1_Group" xfId="30448" xr:uid="{00000000-0005-0000-0000-00002D360000}"/>
    <cellStyle name="n_Copie de 01-Synthèse Home_ROW_1_ROW ARPU" xfId="30449" xr:uid="{00000000-0005-0000-0000-00002E360000}"/>
    <cellStyle name="n_Copie de 01-Synthèse Home_ROW_1_ROW ARPU_Group" xfId="30450" xr:uid="{00000000-0005-0000-0000-00002F360000}"/>
    <cellStyle name="n_Copie de 01-Synthèse Home_ROW_Group" xfId="30451" xr:uid="{00000000-0005-0000-0000-000030360000}"/>
    <cellStyle name="n_Copie de 01-Synthèse Home_ROW_ROW ARPU" xfId="30452" xr:uid="{00000000-0005-0000-0000-000031360000}"/>
    <cellStyle name="n_Copie de 01-Synthèse Home_ROW_ROW ARPU_Group" xfId="30453" xr:uid="{00000000-0005-0000-0000-000032360000}"/>
    <cellStyle name="n_Copie de 01-Synthèse Home_Spain ARPU + AUPU" xfId="30454" xr:uid="{00000000-0005-0000-0000-000033360000}"/>
    <cellStyle name="n_Copie de 01-Synthèse Home_Spain ARPU + AUPU_Group" xfId="30455" xr:uid="{00000000-0005-0000-0000-000034360000}"/>
    <cellStyle name="n_Copie de 01-Synthèse Home_Spain ARPU + AUPU_ROW ARPU" xfId="30456" xr:uid="{00000000-0005-0000-0000-000035360000}"/>
    <cellStyle name="n_Copie de 01-Synthèse Home_Spain ARPU + AUPU_ROW ARPU_Group" xfId="30457" xr:uid="{00000000-0005-0000-0000-000036360000}"/>
    <cellStyle name="n_Copie de 01-Synthèse Home_Spain KPIs" xfId="6697" xr:uid="{00000000-0005-0000-0000-000037360000}"/>
    <cellStyle name="n_Copie de 01-Synthèse Home_Spain KPIs 2" xfId="16063" xr:uid="{00000000-0005-0000-0000-000038360000}"/>
    <cellStyle name="n_Copie de 01-Synthèse Home_Spain KPIs_1" xfId="51511" xr:uid="{00000000-0005-0000-0000-000039360000}"/>
    <cellStyle name="n_Copie de 01-Synthèse Home_Telecoms - Operational KPIs" xfId="49814" xr:uid="{00000000-0005-0000-0000-00003A360000}"/>
    <cellStyle name="n_Copie de 0610 EDA Flash oct 06 V4" xfId="2017" xr:uid="{00000000-0005-0000-0000-00003B360000}"/>
    <cellStyle name="n_Copie de 0610 EDA Flash oct 06 V4_A&amp;ME KPIs" xfId="53289" xr:uid="{00000000-0005-0000-0000-00003C360000}"/>
    <cellStyle name="n_Copie de 0610 EDA Flash oct 06 V4_France financials" xfId="23664" xr:uid="{00000000-0005-0000-0000-00003D360000}"/>
    <cellStyle name="n_Copie de 0610 EDA Flash oct 06 V4_France KPIs" xfId="4876" xr:uid="{00000000-0005-0000-0000-00003E360000}"/>
    <cellStyle name="n_Copie de 0610 EDA Flash oct 06 V4_France KPIs 2" xfId="14292" xr:uid="{00000000-0005-0000-0000-00003F360000}"/>
    <cellStyle name="n_Copie de 0610 EDA Flash oct 06 V4_France KPIs_1" xfId="12117" xr:uid="{00000000-0005-0000-0000-000040360000}"/>
    <cellStyle name="n_Copie de 0610 EDA Flash oct 06 V4_Group" xfId="30459" xr:uid="{00000000-0005-0000-0000-000041360000}"/>
    <cellStyle name="n_Copie de 0610 EDA Flash oct 06 V4_Group - financial KPIs" xfId="21920" xr:uid="{00000000-0005-0000-0000-000042360000}"/>
    <cellStyle name="n_Copie de 0610 EDA Flash oct 06 V4_Group - operational KPIs" xfId="10363" xr:uid="{00000000-0005-0000-0000-000043360000}"/>
    <cellStyle name="n_Copie de 0610 EDA Flash oct 06 V4_Group - operational KPIs 2" xfId="18062" xr:uid="{00000000-0005-0000-0000-000044360000}"/>
    <cellStyle name="n_Copie de 0610 EDA Flash oct 06 V4_Group - operational KPIs_1" xfId="20179" xr:uid="{00000000-0005-0000-0000-000045360000}"/>
    <cellStyle name="n_Copie de 0610 EDA Flash oct 06 V4_Orange - Market France KPIs" xfId="55749" xr:uid="{00000000-0005-0000-0000-000046360000}"/>
    <cellStyle name="n_Copie de 0610 EDA Flash oct 06 V4_Poland KPIs" xfId="30458" xr:uid="{00000000-0005-0000-0000-000047360000}"/>
    <cellStyle name="n_Copie de 0610 EDA Flash oct 06 V4_ROW" xfId="30460" xr:uid="{00000000-0005-0000-0000-000048360000}"/>
    <cellStyle name="n_Copie de 0610 EDA Flash oct 06 V4_ROW_1" xfId="30461" xr:uid="{00000000-0005-0000-0000-000049360000}"/>
    <cellStyle name="n_Copie de 0610 EDA Flash oct 06 V4_ROW_1_Group" xfId="30462" xr:uid="{00000000-0005-0000-0000-00004A360000}"/>
    <cellStyle name="n_Copie de 0610 EDA Flash oct 06 V4_ROW_1_ROW ARPU" xfId="30463" xr:uid="{00000000-0005-0000-0000-00004B360000}"/>
    <cellStyle name="n_Copie de 0610 EDA Flash oct 06 V4_ROW_1_ROW ARPU_Group" xfId="30464" xr:uid="{00000000-0005-0000-0000-00004C360000}"/>
    <cellStyle name="n_Copie de 0610 EDA Flash oct 06 V4_ROW_Group" xfId="30465" xr:uid="{00000000-0005-0000-0000-00004D360000}"/>
    <cellStyle name="n_Copie de 0610 EDA Flash oct 06 V4_ROW_ROW ARPU" xfId="30466" xr:uid="{00000000-0005-0000-0000-00004E360000}"/>
    <cellStyle name="n_Copie de 0610 EDA Flash oct 06 V4_ROW_ROW ARPU_Group" xfId="30467" xr:uid="{00000000-0005-0000-0000-00004F360000}"/>
    <cellStyle name="n_Copie de 0610 EDA Flash oct 06 V4_Spain ARPU + AUPU" xfId="30468" xr:uid="{00000000-0005-0000-0000-000050360000}"/>
    <cellStyle name="n_Copie de 0610 EDA Flash oct 06 V4_Spain ARPU + AUPU_Group" xfId="30469" xr:uid="{00000000-0005-0000-0000-000051360000}"/>
    <cellStyle name="n_Copie de 0610 EDA Flash oct 06 V4_Spain ARPU + AUPU_ROW ARPU" xfId="30470" xr:uid="{00000000-0005-0000-0000-000052360000}"/>
    <cellStyle name="n_Copie de 0610 EDA Flash oct 06 V4_Spain ARPU + AUPU_ROW ARPU_Group" xfId="30471" xr:uid="{00000000-0005-0000-0000-000053360000}"/>
    <cellStyle name="n_Copie de 0610 EDA Flash oct 06 V4_Spain KPIs" xfId="6698" xr:uid="{00000000-0005-0000-0000-000054360000}"/>
    <cellStyle name="n_Copie de 0610 EDA Flash oct 06 V4_Spain KPIs 2" xfId="16064" xr:uid="{00000000-0005-0000-0000-000055360000}"/>
    <cellStyle name="n_Copie de 0610 EDA Flash oct 06 V4_Spain KPIs_1" xfId="51512" xr:uid="{00000000-0005-0000-0000-000056360000}"/>
    <cellStyle name="n_Copie de 0610 EDA Flash oct 06 V4_Telecoms - Operational KPIs" xfId="49815" xr:uid="{00000000-0005-0000-0000-000057360000}"/>
    <cellStyle name="n_Cumul" xfId="2018" xr:uid="{00000000-0005-0000-0000-000058360000}"/>
    <cellStyle name="n_Cumul FY (REP)" xfId="2019" xr:uid="{00000000-0005-0000-0000-000059360000}"/>
    <cellStyle name="n_Cumul FY (REP)_A&amp;ME KPIs" xfId="53291" xr:uid="{00000000-0005-0000-0000-00005A360000}"/>
    <cellStyle name="n_Cumul FY (REP)_Enterprise" xfId="9631" xr:uid="{00000000-0005-0000-0000-00005B360000}"/>
    <cellStyle name="n_Cumul FY (REP)_France financials" xfId="23666" xr:uid="{00000000-0005-0000-0000-00005C360000}"/>
    <cellStyle name="n_Cumul FY (REP)_France financials_1" xfId="25221" xr:uid="{00000000-0005-0000-0000-00005D360000}"/>
    <cellStyle name="n_Cumul FY (REP)_France KPIs" xfId="4878" xr:uid="{00000000-0005-0000-0000-00005E360000}"/>
    <cellStyle name="n_Cumul FY (REP)_France KPIs 2" xfId="14294" xr:uid="{00000000-0005-0000-0000-00005F360000}"/>
    <cellStyle name="n_Cumul FY (REP)_France KPIs_1" xfId="12119" xr:uid="{00000000-0005-0000-0000-000060360000}"/>
    <cellStyle name="n_Cumul FY (REP)_GetCA Groupe Seg 2012-Q4 Soc" xfId="55752" xr:uid="{00000000-0005-0000-0000-000061360000}"/>
    <cellStyle name="n_Cumul FY (REP)_Group" xfId="30474" xr:uid="{00000000-0005-0000-0000-000062360000}"/>
    <cellStyle name="n_Cumul FY (REP)_Group - financial KPIs" xfId="21922" xr:uid="{00000000-0005-0000-0000-000063360000}"/>
    <cellStyle name="n_Cumul FY (REP)_Group - operational KPIs" xfId="3100" xr:uid="{00000000-0005-0000-0000-000064360000}"/>
    <cellStyle name="n_Cumul FY (REP)_Group - operational KPIs_1" xfId="10365" xr:uid="{00000000-0005-0000-0000-000065360000}"/>
    <cellStyle name="n_Cumul FY (REP)_Group - operational KPIs_1 2" xfId="18064" xr:uid="{00000000-0005-0000-0000-000066360000}"/>
    <cellStyle name="n_Cumul FY (REP)_Group - operational KPIs_2" xfId="20181" xr:uid="{00000000-0005-0000-0000-000067360000}"/>
    <cellStyle name="n_Cumul FY (REP)_IC&amp;SS" xfId="19798" xr:uid="{00000000-0005-0000-0000-000068360000}"/>
    <cellStyle name="n_Cumul FY (REP)_Orange - Market France KPIs" xfId="55751" xr:uid="{00000000-0005-0000-0000-000069360000}"/>
    <cellStyle name="n_Cumul FY (REP)_Poland KPIs" xfId="8351" xr:uid="{00000000-0005-0000-0000-00006A360000}"/>
    <cellStyle name="n_Cumul FY (REP)_Poland KPIs_1" xfId="30473" xr:uid="{00000000-0005-0000-0000-00006B360000}"/>
    <cellStyle name="n_Cumul FY (REP)_ROW" xfId="30475" xr:uid="{00000000-0005-0000-0000-00006C360000}"/>
    <cellStyle name="n_Cumul FY (REP)_RoW KPIs" xfId="9063" xr:uid="{00000000-0005-0000-0000-00006D360000}"/>
    <cellStyle name="n_Cumul FY (REP)_ROW_1" xfId="30476" xr:uid="{00000000-0005-0000-0000-00006E360000}"/>
    <cellStyle name="n_Cumul FY (REP)_ROW_1_Group" xfId="30477" xr:uid="{00000000-0005-0000-0000-00006F360000}"/>
    <cellStyle name="n_Cumul FY (REP)_ROW_1_ROW ARPU" xfId="30478" xr:uid="{00000000-0005-0000-0000-000070360000}"/>
    <cellStyle name="n_Cumul FY (REP)_ROW_1_ROW ARPU_Group" xfId="30479" xr:uid="{00000000-0005-0000-0000-000071360000}"/>
    <cellStyle name="n_Cumul FY (REP)_ROW_Group" xfId="30480" xr:uid="{00000000-0005-0000-0000-000072360000}"/>
    <cellStyle name="n_Cumul FY (REP)_ROW_ROW ARPU" xfId="30481" xr:uid="{00000000-0005-0000-0000-000073360000}"/>
    <cellStyle name="n_Cumul FY (REP)_ROW_ROW ARPU_Group" xfId="30482" xr:uid="{00000000-0005-0000-0000-000074360000}"/>
    <cellStyle name="n_Cumul FY (REP)_Spain ARPU + AUPU" xfId="30483" xr:uid="{00000000-0005-0000-0000-000075360000}"/>
    <cellStyle name="n_Cumul FY (REP)_Spain ARPU + AUPU_Group" xfId="30484" xr:uid="{00000000-0005-0000-0000-000076360000}"/>
    <cellStyle name="n_Cumul FY (REP)_Spain ARPU + AUPU_ROW ARPU" xfId="30485" xr:uid="{00000000-0005-0000-0000-000077360000}"/>
    <cellStyle name="n_Cumul FY (REP)_Spain ARPU + AUPU_ROW ARPU_Group" xfId="30486" xr:uid="{00000000-0005-0000-0000-000078360000}"/>
    <cellStyle name="n_Cumul FY (REP)_Spain KPIs" xfId="6700" xr:uid="{00000000-0005-0000-0000-000079360000}"/>
    <cellStyle name="n_Cumul FY (REP)_Spain KPIs 2" xfId="16066" xr:uid="{00000000-0005-0000-0000-00007A360000}"/>
    <cellStyle name="n_Cumul FY (REP)_Spain KPIs_1" xfId="51514" xr:uid="{00000000-0005-0000-0000-00007B360000}"/>
    <cellStyle name="n_Cumul FY (REP)_Telecoms - Operational KPIs" xfId="49817" xr:uid="{00000000-0005-0000-0000-00007C360000}"/>
    <cellStyle name="n_Cumul_01 Synthèse DM pour modèle" xfId="2020" xr:uid="{00000000-0005-0000-0000-00007D360000}"/>
    <cellStyle name="n_Cumul_01 Synthèse DM pour modèle_A&amp;ME KPIs" xfId="53292" xr:uid="{00000000-0005-0000-0000-00007E360000}"/>
    <cellStyle name="n_Cumul_01 Synthèse DM pour modèle_France financials" xfId="23667" xr:uid="{00000000-0005-0000-0000-00007F360000}"/>
    <cellStyle name="n_Cumul_01 Synthèse DM pour modèle_France KPIs" xfId="4879" xr:uid="{00000000-0005-0000-0000-000080360000}"/>
    <cellStyle name="n_Cumul_01 Synthèse DM pour modèle_France KPIs 2" xfId="14295" xr:uid="{00000000-0005-0000-0000-000081360000}"/>
    <cellStyle name="n_Cumul_01 Synthèse DM pour modèle_France KPIs_1" xfId="12120" xr:uid="{00000000-0005-0000-0000-000082360000}"/>
    <cellStyle name="n_Cumul_01 Synthèse DM pour modèle_Group" xfId="30488" xr:uid="{00000000-0005-0000-0000-000083360000}"/>
    <cellStyle name="n_Cumul_01 Synthèse DM pour modèle_Group - financial KPIs" xfId="21923" xr:uid="{00000000-0005-0000-0000-000084360000}"/>
    <cellStyle name="n_Cumul_01 Synthèse DM pour modèle_Group - operational KPIs" xfId="10366" xr:uid="{00000000-0005-0000-0000-000085360000}"/>
    <cellStyle name="n_Cumul_01 Synthèse DM pour modèle_Group - operational KPIs 2" xfId="18065" xr:uid="{00000000-0005-0000-0000-000086360000}"/>
    <cellStyle name="n_Cumul_01 Synthèse DM pour modèle_Group - operational KPIs_1" xfId="20182" xr:uid="{00000000-0005-0000-0000-000087360000}"/>
    <cellStyle name="n_Cumul_01 Synthèse DM pour modèle_Orange - Market France KPIs" xfId="55753" xr:uid="{00000000-0005-0000-0000-000088360000}"/>
    <cellStyle name="n_Cumul_01 Synthèse DM pour modèle_Poland KPIs" xfId="30487" xr:uid="{00000000-0005-0000-0000-000089360000}"/>
    <cellStyle name="n_Cumul_01 Synthèse DM pour modèle_ROW" xfId="30489" xr:uid="{00000000-0005-0000-0000-00008A360000}"/>
    <cellStyle name="n_Cumul_01 Synthèse DM pour modèle_ROW_1" xfId="30490" xr:uid="{00000000-0005-0000-0000-00008B360000}"/>
    <cellStyle name="n_Cumul_01 Synthèse DM pour modèle_ROW_1_Group" xfId="30491" xr:uid="{00000000-0005-0000-0000-00008C360000}"/>
    <cellStyle name="n_Cumul_01 Synthèse DM pour modèle_ROW_1_ROW ARPU" xfId="30492" xr:uid="{00000000-0005-0000-0000-00008D360000}"/>
    <cellStyle name="n_Cumul_01 Synthèse DM pour modèle_ROW_1_ROW ARPU_Group" xfId="30493" xr:uid="{00000000-0005-0000-0000-00008E360000}"/>
    <cellStyle name="n_Cumul_01 Synthèse DM pour modèle_ROW_Group" xfId="30494" xr:uid="{00000000-0005-0000-0000-00008F360000}"/>
    <cellStyle name="n_Cumul_01 Synthèse DM pour modèle_ROW_ROW ARPU" xfId="30495" xr:uid="{00000000-0005-0000-0000-000090360000}"/>
    <cellStyle name="n_Cumul_01 Synthèse DM pour modèle_ROW_ROW ARPU_Group" xfId="30496" xr:uid="{00000000-0005-0000-0000-000091360000}"/>
    <cellStyle name="n_Cumul_01 Synthèse DM pour modèle_Spain ARPU + AUPU" xfId="30497" xr:uid="{00000000-0005-0000-0000-000092360000}"/>
    <cellStyle name="n_Cumul_01 Synthèse DM pour modèle_Spain ARPU + AUPU_Group" xfId="30498" xr:uid="{00000000-0005-0000-0000-000093360000}"/>
    <cellStyle name="n_Cumul_01 Synthèse DM pour modèle_Spain ARPU + AUPU_ROW ARPU" xfId="30499" xr:uid="{00000000-0005-0000-0000-000094360000}"/>
    <cellStyle name="n_Cumul_01 Synthèse DM pour modèle_Spain ARPU + AUPU_ROW ARPU_Group" xfId="30500" xr:uid="{00000000-0005-0000-0000-000095360000}"/>
    <cellStyle name="n_Cumul_01 Synthèse DM pour modèle_Spain KPIs" xfId="6701" xr:uid="{00000000-0005-0000-0000-000096360000}"/>
    <cellStyle name="n_Cumul_01 Synthèse DM pour modèle_Spain KPIs 2" xfId="16067" xr:uid="{00000000-0005-0000-0000-000097360000}"/>
    <cellStyle name="n_Cumul_01 Synthèse DM pour modèle_Spain KPIs_1" xfId="51515" xr:uid="{00000000-0005-0000-0000-000098360000}"/>
    <cellStyle name="n_Cumul_01 Synthèse DM pour modèle_Telecoms - Operational KPIs" xfId="49818" xr:uid="{00000000-0005-0000-0000-000099360000}"/>
    <cellStyle name="n_Cumul_0703 Préflashde L23 Analyse CA trafic 07-03 (07-04-03)" xfId="2021" xr:uid="{00000000-0005-0000-0000-00009A360000}"/>
    <cellStyle name="n_Cumul_0703 Préflashde L23 Analyse CA trafic 07-03 (07-04-03)_A&amp;ME KPIs" xfId="53293" xr:uid="{00000000-0005-0000-0000-00009B360000}"/>
    <cellStyle name="n_Cumul_0703 Préflashde L23 Analyse CA trafic 07-03 (07-04-03)_Enterprise" xfId="9632" xr:uid="{00000000-0005-0000-0000-00009C360000}"/>
    <cellStyle name="n_Cumul_0703 Préflashde L23 Analyse CA trafic 07-03 (07-04-03)_France financials" xfId="23668" xr:uid="{00000000-0005-0000-0000-00009D360000}"/>
    <cellStyle name="n_Cumul_0703 Préflashde L23 Analyse CA trafic 07-03 (07-04-03)_France financials_1" xfId="25222" xr:uid="{00000000-0005-0000-0000-00009E360000}"/>
    <cellStyle name="n_Cumul_0703 Préflashde L23 Analyse CA trafic 07-03 (07-04-03)_France KPIs" xfId="4880" xr:uid="{00000000-0005-0000-0000-00009F360000}"/>
    <cellStyle name="n_Cumul_0703 Préflashde L23 Analyse CA trafic 07-03 (07-04-03)_France KPIs 2" xfId="14296" xr:uid="{00000000-0005-0000-0000-0000A0360000}"/>
    <cellStyle name="n_Cumul_0703 Préflashde L23 Analyse CA trafic 07-03 (07-04-03)_France KPIs_1" xfId="12121" xr:uid="{00000000-0005-0000-0000-0000A1360000}"/>
    <cellStyle name="n_Cumul_0703 Préflashde L23 Analyse CA trafic 07-03 (07-04-03)_GetCA Groupe Seg 2012-Q4 Soc" xfId="55755" xr:uid="{00000000-0005-0000-0000-0000A2360000}"/>
    <cellStyle name="n_Cumul_0703 Préflashde L23 Analyse CA trafic 07-03 (07-04-03)_Group" xfId="30502" xr:uid="{00000000-0005-0000-0000-0000A3360000}"/>
    <cellStyle name="n_Cumul_0703 Préflashde L23 Analyse CA trafic 07-03 (07-04-03)_Group - financial KPIs" xfId="21924" xr:uid="{00000000-0005-0000-0000-0000A4360000}"/>
    <cellStyle name="n_Cumul_0703 Préflashde L23 Analyse CA trafic 07-03 (07-04-03)_Group - operational KPIs" xfId="3101" xr:uid="{00000000-0005-0000-0000-0000A5360000}"/>
    <cellStyle name="n_Cumul_0703 Préflashde L23 Analyse CA trafic 07-03 (07-04-03)_Group - operational KPIs_1" xfId="10367" xr:uid="{00000000-0005-0000-0000-0000A6360000}"/>
    <cellStyle name="n_Cumul_0703 Préflashde L23 Analyse CA trafic 07-03 (07-04-03)_Group - operational KPIs_1 2" xfId="18066" xr:uid="{00000000-0005-0000-0000-0000A7360000}"/>
    <cellStyle name="n_Cumul_0703 Préflashde L23 Analyse CA trafic 07-03 (07-04-03)_Group - operational KPIs_2" xfId="20183" xr:uid="{00000000-0005-0000-0000-0000A8360000}"/>
    <cellStyle name="n_Cumul_0703 Préflashde L23 Analyse CA trafic 07-03 (07-04-03)_IC&amp;SS" xfId="17587" xr:uid="{00000000-0005-0000-0000-0000A9360000}"/>
    <cellStyle name="n_Cumul_0703 Préflashde L23 Analyse CA trafic 07-03 (07-04-03)_Orange - Market France KPIs" xfId="55754" xr:uid="{00000000-0005-0000-0000-0000AA360000}"/>
    <cellStyle name="n_Cumul_0703 Préflashde L23 Analyse CA trafic 07-03 (07-04-03)_Poland KPIs" xfId="8352" xr:uid="{00000000-0005-0000-0000-0000AB360000}"/>
    <cellStyle name="n_Cumul_0703 Préflashde L23 Analyse CA trafic 07-03 (07-04-03)_Poland KPIs_1" xfId="30501" xr:uid="{00000000-0005-0000-0000-0000AC360000}"/>
    <cellStyle name="n_Cumul_0703 Préflashde L23 Analyse CA trafic 07-03 (07-04-03)_ROW" xfId="30503" xr:uid="{00000000-0005-0000-0000-0000AD360000}"/>
    <cellStyle name="n_Cumul_0703 Préflashde L23 Analyse CA trafic 07-03 (07-04-03)_RoW KPIs" xfId="9064" xr:uid="{00000000-0005-0000-0000-0000AE360000}"/>
    <cellStyle name="n_Cumul_0703 Préflashde L23 Analyse CA trafic 07-03 (07-04-03)_ROW_1" xfId="30504" xr:uid="{00000000-0005-0000-0000-0000AF360000}"/>
    <cellStyle name="n_Cumul_0703 Préflashde L23 Analyse CA trafic 07-03 (07-04-03)_ROW_1_Group" xfId="30505" xr:uid="{00000000-0005-0000-0000-0000B0360000}"/>
    <cellStyle name="n_Cumul_0703 Préflashde L23 Analyse CA trafic 07-03 (07-04-03)_ROW_1_ROW ARPU" xfId="30506" xr:uid="{00000000-0005-0000-0000-0000B1360000}"/>
    <cellStyle name="n_Cumul_0703 Préflashde L23 Analyse CA trafic 07-03 (07-04-03)_ROW_1_ROW ARPU_Group" xfId="30507" xr:uid="{00000000-0005-0000-0000-0000B2360000}"/>
    <cellStyle name="n_Cumul_0703 Préflashde L23 Analyse CA trafic 07-03 (07-04-03)_ROW_Group" xfId="30508" xr:uid="{00000000-0005-0000-0000-0000B3360000}"/>
    <cellStyle name="n_Cumul_0703 Préflashde L23 Analyse CA trafic 07-03 (07-04-03)_ROW_ROW ARPU" xfId="30509" xr:uid="{00000000-0005-0000-0000-0000B4360000}"/>
    <cellStyle name="n_Cumul_0703 Préflashde L23 Analyse CA trafic 07-03 (07-04-03)_ROW_ROW ARPU_Group" xfId="30510" xr:uid="{00000000-0005-0000-0000-0000B5360000}"/>
    <cellStyle name="n_Cumul_0703 Préflashde L23 Analyse CA trafic 07-03 (07-04-03)_Spain ARPU + AUPU" xfId="30511" xr:uid="{00000000-0005-0000-0000-0000B6360000}"/>
    <cellStyle name="n_Cumul_0703 Préflashde L23 Analyse CA trafic 07-03 (07-04-03)_Spain ARPU + AUPU_Group" xfId="30512" xr:uid="{00000000-0005-0000-0000-0000B7360000}"/>
    <cellStyle name="n_Cumul_0703 Préflashde L23 Analyse CA trafic 07-03 (07-04-03)_Spain ARPU + AUPU_ROW ARPU" xfId="30513" xr:uid="{00000000-0005-0000-0000-0000B8360000}"/>
    <cellStyle name="n_Cumul_0703 Préflashde L23 Analyse CA trafic 07-03 (07-04-03)_Spain ARPU + AUPU_ROW ARPU_Group" xfId="30514" xr:uid="{00000000-0005-0000-0000-0000B9360000}"/>
    <cellStyle name="n_Cumul_0703 Préflashde L23 Analyse CA trafic 07-03 (07-04-03)_Spain KPIs" xfId="6702" xr:uid="{00000000-0005-0000-0000-0000BA360000}"/>
    <cellStyle name="n_Cumul_0703 Préflashde L23 Analyse CA trafic 07-03 (07-04-03)_Spain KPIs 2" xfId="16068" xr:uid="{00000000-0005-0000-0000-0000BB360000}"/>
    <cellStyle name="n_Cumul_0703 Préflashde L23 Analyse CA trafic 07-03 (07-04-03)_Spain KPIs_1" xfId="51516" xr:uid="{00000000-0005-0000-0000-0000BC360000}"/>
    <cellStyle name="n_Cumul_0703 Préflashde L23 Analyse CA trafic 07-03 (07-04-03)_Telecoms - Operational KPIs" xfId="49819" xr:uid="{00000000-0005-0000-0000-0000BD360000}"/>
    <cellStyle name="n_Cumul_A&amp;ME KPIs" xfId="53290" xr:uid="{00000000-0005-0000-0000-0000BE360000}"/>
    <cellStyle name="n_Cumul_Base Forfaits 06-07" xfId="2022" xr:uid="{00000000-0005-0000-0000-0000BF360000}"/>
    <cellStyle name="n_Cumul_Base Forfaits 06-07_A&amp;ME KPIs" xfId="53294" xr:uid="{00000000-0005-0000-0000-0000C0360000}"/>
    <cellStyle name="n_Cumul_Base Forfaits 06-07_Enterprise" xfId="9633" xr:uid="{00000000-0005-0000-0000-0000C1360000}"/>
    <cellStyle name="n_Cumul_Base Forfaits 06-07_France financials" xfId="23669" xr:uid="{00000000-0005-0000-0000-0000C2360000}"/>
    <cellStyle name="n_Cumul_Base Forfaits 06-07_France financials_1" xfId="25223" xr:uid="{00000000-0005-0000-0000-0000C3360000}"/>
    <cellStyle name="n_Cumul_Base Forfaits 06-07_France KPIs" xfId="4881" xr:uid="{00000000-0005-0000-0000-0000C4360000}"/>
    <cellStyle name="n_Cumul_Base Forfaits 06-07_France KPIs 2" xfId="14297" xr:uid="{00000000-0005-0000-0000-0000C5360000}"/>
    <cellStyle name="n_Cumul_Base Forfaits 06-07_France KPIs_1" xfId="12122" xr:uid="{00000000-0005-0000-0000-0000C6360000}"/>
    <cellStyle name="n_Cumul_Base Forfaits 06-07_GetCA Groupe Seg 2012-Q4 Soc" xfId="55757" xr:uid="{00000000-0005-0000-0000-0000C7360000}"/>
    <cellStyle name="n_Cumul_Base Forfaits 06-07_Group" xfId="30516" xr:uid="{00000000-0005-0000-0000-0000C8360000}"/>
    <cellStyle name="n_Cumul_Base Forfaits 06-07_Group - financial KPIs" xfId="21925" xr:uid="{00000000-0005-0000-0000-0000C9360000}"/>
    <cellStyle name="n_Cumul_Base Forfaits 06-07_Group - operational KPIs" xfId="3102" xr:uid="{00000000-0005-0000-0000-0000CA360000}"/>
    <cellStyle name="n_Cumul_Base Forfaits 06-07_Group - operational KPIs_1" xfId="10368" xr:uid="{00000000-0005-0000-0000-0000CB360000}"/>
    <cellStyle name="n_Cumul_Base Forfaits 06-07_Group - operational KPIs_1 2" xfId="18067" xr:uid="{00000000-0005-0000-0000-0000CC360000}"/>
    <cellStyle name="n_Cumul_Base Forfaits 06-07_Group - operational KPIs_2" xfId="20184" xr:uid="{00000000-0005-0000-0000-0000CD360000}"/>
    <cellStyle name="n_Cumul_Base Forfaits 06-07_IC&amp;SS" xfId="17701" xr:uid="{00000000-0005-0000-0000-0000CE360000}"/>
    <cellStyle name="n_Cumul_Base Forfaits 06-07_Orange - Market France KPIs" xfId="55756" xr:uid="{00000000-0005-0000-0000-0000CF360000}"/>
    <cellStyle name="n_Cumul_Base Forfaits 06-07_Poland KPIs" xfId="8353" xr:uid="{00000000-0005-0000-0000-0000D0360000}"/>
    <cellStyle name="n_Cumul_Base Forfaits 06-07_Poland KPIs_1" xfId="30515" xr:uid="{00000000-0005-0000-0000-0000D1360000}"/>
    <cellStyle name="n_Cumul_Base Forfaits 06-07_ROW" xfId="30517" xr:uid="{00000000-0005-0000-0000-0000D2360000}"/>
    <cellStyle name="n_Cumul_Base Forfaits 06-07_RoW KPIs" xfId="9065" xr:uid="{00000000-0005-0000-0000-0000D3360000}"/>
    <cellStyle name="n_Cumul_Base Forfaits 06-07_ROW_1" xfId="30518" xr:uid="{00000000-0005-0000-0000-0000D4360000}"/>
    <cellStyle name="n_Cumul_Base Forfaits 06-07_ROW_1_Group" xfId="30519" xr:uid="{00000000-0005-0000-0000-0000D5360000}"/>
    <cellStyle name="n_Cumul_Base Forfaits 06-07_ROW_1_ROW ARPU" xfId="30520" xr:uid="{00000000-0005-0000-0000-0000D6360000}"/>
    <cellStyle name="n_Cumul_Base Forfaits 06-07_ROW_1_ROW ARPU_Group" xfId="30521" xr:uid="{00000000-0005-0000-0000-0000D7360000}"/>
    <cellStyle name="n_Cumul_Base Forfaits 06-07_ROW_Group" xfId="30522" xr:uid="{00000000-0005-0000-0000-0000D8360000}"/>
    <cellStyle name="n_Cumul_Base Forfaits 06-07_ROW_ROW ARPU" xfId="30523" xr:uid="{00000000-0005-0000-0000-0000D9360000}"/>
    <cellStyle name="n_Cumul_Base Forfaits 06-07_ROW_ROW ARPU_Group" xfId="30524" xr:uid="{00000000-0005-0000-0000-0000DA360000}"/>
    <cellStyle name="n_Cumul_Base Forfaits 06-07_Spain ARPU + AUPU" xfId="30525" xr:uid="{00000000-0005-0000-0000-0000DB360000}"/>
    <cellStyle name="n_Cumul_Base Forfaits 06-07_Spain ARPU + AUPU_Group" xfId="30526" xr:uid="{00000000-0005-0000-0000-0000DC360000}"/>
    <cellStyle name="n_Cumul_Base Forfaits 06-07_Spain ARPU + AUPU_ROW ARPU" xfId="30527" xr:uid="{00000000-0005-0000-0000-0000DD360000}"/>
    <cellStyle name="n_Cumul_Base Forfaits 06-07_Spain ARPU + AUPU_ROW ARPU_Group" xfId="30528" xr:uid="{00000000-0005-0000-0000-0000DE360000}"/>
    <cellStyle name="n_Cumul_Base Forfaits 06-07_Spain KPIs" xfId="6703" xr:uid="{00000000-0005-0000-0000-0000DF360000}"/>
    <cellStyle name="n_Cumul_Base Forfaits 06-07_Spain KPIs 2" xfId="16069" xr:uid="{00000000-0005-0000-0000-0000E0360000}"/>
    <cellStyle name="n_Cumul_Base Forfaits 06-07_Spain KPIs_1" xfId="51517" xr:uid="{00000000-0005-0000-0000-0000E1360000}"/>
    <cellStyle name="n_Cumul_Base Forfaits 06-07_Telecoms - Operational KPIs" xfId="49820" xr:uid="{00000000-0005-0000-0000-0000E2360000}"/>
    <cellStyle name="n_Cumul_CA BAC SCR-VM 06-07 (31-07-06)" xfId="2023" xr:uid="{00000000-0005-0000-0000-0000E3360000}"/>
    <cellStyle name="n_Cumul_CA BAC SCR-VM 06-07 (31-07-06)_A&amp;ME KPIs" xfId="53295" xr:uid="{00000000-0005-0000-0000-0000E4360000}"/>
    <cellStyle name="n_Cumul_CA BAC SCR-VM 06-07 (31-07-06)_Enterprise" xfId="9634" xr:uid="{00000000-0005-0000-0000-0000E5360000}"/>
    <cellStyle name="n_Cumul_CA BAC SCR-VM 06-07 (31-07-06)_France financials" xfId="23670" xr:uid="{00000000-0005-0000-0000-0000E6360000}"/>
    <cellStyle name="n_Cumul_CA BAC SCR-VM 06-07 (31-07-06)_France financials_1" xfId="25224" xr:uid="{00000000-0005-0000-0000-0000E7360000}"/>
    <cellStyle name="n_Cumul_CA BAC SCR-VM 06-07 (31-07-06)_France KPIs" xfId="4882" xr:uid="{00000000-0005-0000-0000-0000E8360000}"/>
    <cellStyle name="n_Cumul_CA BAC SCR-VM 06-07 (31-07-06)_France KPIs 2" xfId="14298" xr:uid="{00000000-0005-0000-0000-0000E9360000}"/>
    <cellStyle name="n_Cumul_CA BAC SCR-VM 06-07 (31-07-06)_France KPIs_1" xfId="12123" xr:uid="{00000000-0005-0000-0000-0000EA360000}"/>
    <cellStyle name="n_Cumul_CA BAC SCR-VM 06-07 (31-07-06)_GetCA Groupe Seg 2012-Q4 Soc" xfId="55759" xr:uid="{00000000-0005-0000-0000-0000EB360000}"/>
    <cellStyle name="n_Cumul_CA BAC SCR-VM 06-07 (31-07-06)_Group" xfId="30530" xr:uid="{00000000-0005-0000-0000-0000EC360000}"/>
    <cellStyle name="n_Cumul_CA BAC SCR-VM 06-07 (31-07-06)_Group - financial KPIs" xfId="21926" xr:uid="{00000000-0005-0000-0000-0000ED360000}"/>
    <cellStyle name="n_Cumul_CA BAC SCR-VM 06-07 (31-07-06)_Group - operational KPIs" xfId="3103" xr:uid="{00000000-0005-0000-0000-0000EE360000}"/>
    <cellStyle name="n_Cumul_CA BAC SCR-VM 06-07 (31-07-06)_Group - operational KPIs_1" xfId="10369" xr:uid="{00000000-0005-0000-0000-0000EF360000}"/>
    <cellStyle name="n_Cumul_CA BAC SCR-VM 06-07 (31-07-06)_Group - operational KPIs_1 2" xfId="18068" xr:uid="{00000000-0005-0000-0000-0000F0360000}"/>
    <cellStyle name="n_Cumul_CA BAC SCR-VM 06-07 (31-07-06)_Group - operational KPIs_2" xfId="20185" xr:uid="{00000000-0005-0000-0000-0000F1360000}"/>
    <cellStyle name="n_Cumul_CA BAC SCR-VM 06-07 (31-07-06)_IC&amp;SS" xfId="19597" xr:uid="{00000000-0005-0000-0000-0000F2360000}"/>
    <cellStyle name="n_Cumul_CA BAC SCR-VM 06-07 (31-07-06)_Orange - Market France KPIs" xfId="55758" xr:uid="{00000000-0005-0000-0000-0000F3360000}"/>
    <cellStyle name="n_Cumul_CA BAC SCR-VM 06-07 (31-07-06)_Poland KPIs" xfId="8354" xr:uid="{00000000-0005-0000-0000-0000F4360000}"/>
    <cellStyle name="n_Cumul_CA BAC SCR-VM 06-07 (31-07-06)_Poland KPIs_1" xfId="30529" xr:uid="{00000000-0005-0000-0000-0000F5360000}"/>
    <cellStyle name="n_Cumul_CA BAC SCR-VM 06-07 (31-07-06)_ROW" xfId="30531" xr:uid="{00000000-0005-0000-0000-0000F6360000}"/>
    <cellStyle name="n_Cumul_CA BAC SCR-VM 06-07 (31-07-06)_RoW KPIs" xfId="9066" xr:uid="{00000000-0005-0000-0000-0000F7360000}"/>
    <cellStyle name="n_Cumul_CA BAC SCR-VM 06-07 (31-07-06)_ROW_1" xfId="30532" xr:uid="{00000000-0005-0000-0000-0000F8360000}"/>
    <cellStyle name="n_Cumul_CA BAC SCR-VM 06-07 (31-07-06)_ROW_1_Group" xfId="30533" xr:uid="{00000000-0005-0000-0000-0000F9360000}"/>
    <cellStyle name="n_Cumul_CA BAC SCR-VM 06-07 (31-07-06)_ROW_1_ROW ARPU" xfId="30534" xr:uid="{00000000-0005-0000-0000-0000FA360000}"/>
    <cellStyle name="n_Cumul_CA BAC SCR-VM 06-07 (31-07-06)_ROW_1_ROW ARPU_Group" xfId="30535" xr:uid="{00000000-0005-0000-0000-0000FB360000}"/>
    <cellStyle name="n_Cumul_CA BAC SCR-VM 06-07 (31-07-06)_ROW_Group" xfId="30536" xr:uid="{00000000-0005-0000-0000-0000FC360000}"/>
    <cellStyle name="n_Cumul_CA BAC SCR-VM 06-07 (31-07-06)_ROW_ROW ARPU" xfId="30537" xr:uid="{00000000-0005-0000-0000-0000FD360000}"/>
    <cellStyle name="n_Cumul_CA BAC SCR-VM 06-07 (31-07-06)_ROW_ROW ARPU_Group" xfId="30538" xr:uid="{00000000-0005-0000-0000-0000FE360000}"/>
    <cellStyle name="n_Cumul_CA BAC SCR-VM 06-07 (31-07-06)_Spain ARPU + AUPU" xfId="30539" xr:uid="{00000000-0005-0000-0000-0000FF360000}"/>
    <cellStyle name="n_Cumul_CA BAC SCR-VM 06-07 (31-07-06)_Spain ARPU + AUPU_Group" xfId="30540" xr:uid="{00000000-0005-0000-0000-000000370000}"/>
    <cellStyle name="n_Cumul_CA BAC SCR-VM 06-07 (31-07-06)_Spain ARPU + AUPU_ROW ARPU" xfId="30541" xr:uid="{00000000-0005-0000-0000-000001370000}"/>
    <cellStyle name="n_Cumul_CA BAC SCR-VM 06-07 (31-07-06)_Spain ARPU + AUPU_ROW ARPU_Group" xfId="30542" xr:uid="{00000000-0005-0000-0000-000002370000}"/>
    <cellStyle name="n_Cumul_CA BAC SCR-VM 06-07 (31-07-06)_Spain KPIs" xfId="6704" xr:uid="{00000000-0005-0000-0000-000003370000}"/>
    <cellStyle name="n_Cumul_CA BAC SCR-VM 06-07 (31-07-06)_Spain KPIs 2" xfId="16070" xr:uid="{00000000-0005-0000-0000-000004370000}"/>
    <cellStyle name="n_Cumul_CA BAC SCR-VM 06-07 (31-07-06)_Spain KPIs_1" xfId="51518" xr:uid="{00000000-0005-0000-0000-000005370000}"/>
    <cellStyle name="n_Cumul_CA BAC SCR-VM 06-07 (31-07-06)_Telecoms - Operational KPIs" xfId="49821" xr:uid="{00000000-0005-0000-0000-000006370000}"/>
    <cellStyle name="n_Cumul_CA forfaits 0607 (06-08-14)" xfId="2024" xr:uid="{00000000-0005-0000-0000-000007370000}"/>
    <cellStyle name="n_Cumul_CA forfaits 0607 (06-08-14)_A&amp;ME KPIs" xfId="53296" xr:uid="{00000000-0005-0000-0000-000008370000}"/>
    <cellStyle name="n_Cumul_CA forfaits 0607 (06-08-14)_France financials" xfId="23671" xr:uid="{00000000-0005-0000-0000-000009370000}"/>
    <cellStyle name="n_Cumul_CA forfaits 0607 (06-08-14)_France KPIs" xfId="4883" xr:uid="{00000000-0005-0000-0000-00000A370000}"/>
    <cellStyle name="n_Cumul_CA forfaits 0607 (06-08-14)_France KPIs 2" xfId="14299" xr:uid="{00000000-0005-0000-0000-00000B370000}"/>
    <cellStyle name="n_Cumul_CA forfaits 0607 (06-08-14)_France KPIs_1" xfId="12124" xr:uid="{00000000-0005-0000-0000-00000C370000}"/>
    <cellStyle name="n_Cumul_CA forfaits 0607 (06-08-14)_Group" xfId="30544" xr:uid="{00000000-0005-0000-0000-00000D370000}"/>
    <cellStyle name="n_Cumul_CA forfaits 0607 (06-08-14)_Group - financial KPIs" xfId="21927" xr:uid="{00000000-0005-0000-0000-00000E370000}"/>
    <cellStyle name="n_Cumul_CA forfaits 0607 (06-08-14)_Group - operational KPIs" xfId="10370" xr:uid="{00000000-0005-0000-0000-00000F370000}"/>
    <cellStyle name="n_Cumul_CA forfaits 0607 (06-08-14)_Group - operational KPIs 2" xfId="18069" xr:uid="{00000000-0005-0000-0000-000010370000}"/>
    <cellStyle name="n_Cumul_CA forfaits 0607 (06-08-14)_Group - operational KPIs_1" xfId="20186" xr:uid="{00000000-0005-0000-0000-000011370000}"/>
    <cellStyle name="n_Cumul_CA forfaits 0607 (06-08-14)_Orange - Market France KPIs" xfId="55760" xr:uid="{00000000-0005-0000-0000-000012370000}"/>
    <cellStyle name="n_Cumul_CA forfaits 0607 (06-08-14)_Poland KPIs" xfId="30543" xr:uid="{00000000-0005-0000-0000-000013370000}"/>
    <cellStyle name="n_Cumul_CA forfaits 0607 (06-08-14)_ROW" xfId="30545" xr:uid="{00000000-0005-0000-0000-000014370000}"/>
    <cellStyle name="n_Cumul_CA forfaits 0607 (06-08-14)_ROW_1" xfId="30546" xr:uid="{00000000-0005-0000-0000-000015370000}"/>
    <cellStyle name="n_Cumul_CA forfaits 0607 (06-08-14)_ROW_1_Group" xfId="30547" xr:uid="{00000000-0005-0000-0000-000016370000}"/>
    <cellStyle name="n_Cumul_CA forfaits 0607 (06-08-14)_ROW_1_ROW ARPU" xfId="30548" xr:uid="{00000000-0005-0000-0000-000017370000}"/>
    <cellStyle name="n_Cumul_CA forfaits 0607 (06-08-14)_ROW_1_ROW ARPU_Group" xfId="30549" xr:uid="{00000000-0005-0000-0000-000018370000}"/>
    <cellStyle name="n_Cumul_CA forfaits 0607 (06-08-14)_ROW_Group" xfId="30550" xr:uid="{00000000-0005-0000-0000-000019370000}"/>
    <cellStyle name="n_Cumul_CA forfaits 0607 (06-08-14)_ROW_ROW ARPU" xfId="30551" xr:uid="{00000000-0005-0000-0000-00001A370000}"/>
    <cellStyle name="n_Cumul_CA forfaits 0607 (06-08-14)_ROW_ROW ARPU_Group" xfId="30552" xr:uid="{00000000-0005-0000-0000-00001B370000}"/>
    <cellStyle name="n_Cumul_CA forfaits 0607 (06-08-14)_Spain ARPU + AUPU" xfId="30553" xr:uid="{00000000-0005-0000-0000-00001C370000}"/>
    <cellStyle name="n_Cumul_CA forfaits 0607 (06-08-14)_Spain ARPU + AUPU_Group" xfId="30554" xr:uid="{00000000-0005-0000-0000-00001D370000}"/>
    <cellStyle name="n_Cumul_CA forfaits 0607 (06-08-14)_Spain ARPU + AUPU_ROW ARPU" xfId="30555" xr:uid="{00000000-0005-0000-0000-00001E370000}"/>
    <cellStyle name="n_Cumul_CA forfaits 0607 (06-08-14)_Spain ARPU + AUPU_ROW ARPU_Group" xfId="30556" xr:uid="{00000000-0005-0000-0000-00001F370000}"/>
    <cellStyle name="n_Cumul_CA forfaits 0607 (06-08-14)_Spain KPIs" xfId="6705" xr:uid="{00000000-0005-0000-0000-000020370000}"/>
    <cellStyle name="n_Cumul_CA forfaits 0607 (06-08-14)_Spain KPIs 2" xfId="16071" xr:uid="{00000000-0005-0000-0000-000021370000}"/>
    <cellStyle name="n_Cumul_CA forfaits 0607 (06-08-14)_Spain KPIs_1" xfId="51519" xr:uid="{00000000-0005-0000-0000-000022370000}"/>
    <cellStyle name="n_Cumul_CA forfaits 0607 (06-08-14)_Telecoms - Operational KPIs" xfId="49822" xr:uid="{00000000-0005-0000-0000-000023370000}"/>
    <cellStyle name="n_Cumul_Classeur2" xfId="2025" xr:uid="{00000000-0005-0000-0000-000024370000}"/>
    <cellStyle name="n_Cumul_Classeur2_A&amp;ME KPIs" xfId="53297" xr:uid="{00000000-0005-0000-0000-000025370000}"/>
    <cellStyle name="n_Cumul_Classeur2_France financials" xfId="23672" xr:uid="{00000000-0005-0000-0000-000026370000}"/>
    <cellStyle name="n_Cumul_Classeur2_France KPIs" xfId="4884" xr:uid="{00000000-0005-0000-0000-000027370000}"/>
    <cellStyle name="n_Cumul_Classeur2_France KPIs 2" xfId="14300" xr:uid="{00000000-0005-0000-0000-000028370000}"/>
    <cellStyle name="n_Cumul_Classeur2_France KPIs_1" xfId="12125" xr:uid="{00000000-0005-0000-0000-000029370000}"/>
    <cellStyle name="n_Cumul_Classeur2_Group" xfId="30558" xr:uid="{00000000-0005-0000-0000-00002A370000}"/>
    <cellStyle name="n_Cumul_Classeur2_Group - financial KPIs" xfId="21928" xr:uid="{00000000-0005-0000-0000-00002B370000}"/>
    <cellStyle name="n_Cumul_Classeur2_Group - operational KPIs" xfId="10371" xr:uid="{00000000-0005-0000-0000-00002C370000}"/>
    <cellStyle name="n_Cumul_Classeur2_Group - operational KPIs 2" xfId="18070" xr:uid="{00000000-0005-0000-0000-00002D370000}"/>
    <cellStyle name="n_Cumul_Classeur2_Group - operational KPIs_1" xfId="20187" xr:uid="{00000000-0005-0000-0000-00002E370000}"/>
    <cellStyle name="n_Cumul_Classeur2_Orange - Market France KPIs" xfId="55761" xr:uid="{00000000-0005-0000-0000-00002F370000}"/>
    <cellStyle name="n_Cumul_Classeur2_Poland KPIs" xfId="30557" xr:uid="{00000000-0005-0000-0000-000030370000}"/>
    <cellStyle name="n_Cumul_Classeur2_ROW" xfId="30559" xr:uid="{00000000-0005-0000-0000-000031370000}"/>
    <cellStyle name="n_Cumul_Classeur2_ROW_1" xfId="30560" xr:uid="{00000000-0005-0000-0000-000032370000}"/>
    <cellStyle name="n_Cumul_Classeur2_ROW_1_Group" xfId="30561" xr:uid="{00000000-0005-0000-0000-000033370000}"/>
    <cellStyle name="n_Cumul_Classeur2_ROW_1_ROW ARPU" xfId="30562" xr:uid="{00000000-0005-0000-0000-000034370000}"/>
    <cellStyle name="n_Cumul_Classeur2_ROW_1_ROW ARPU_Group" xfId="30563" xr:uid="{00000000-0005-0000-0000-000035370000}"/>
    <cellStyle name="n_Cumul_Classeur2_ROW_Group" xfId="30564" xr:uid="{00000000-0005-0000-0000-000036370000}"/>
    <cellStyle name="n_Cumul_Classeur2_ROW_ROW ARPU" xfId="30565" xr:uid="{00000000-0005-0000-0000-000037370000}"/>
    <cellStyle name="n_Cumul_Classeur2_ROW_ROW ARPU_Group" xfId="30566" xr:uid="{00000000-0005-0000-0000-000038370000}"/>
    <cellStyle name="n_Cumul_Classeur2_Spain ARPU + AUPU" xfId="30567" xr:uid="{00000000-0005-0000-0000-000039370000}"/>
    <cellStyle name="n_Cumul_Classeur2_Spain ARPU + AUPU_Group" xfId="30568" xr:uid="{00000000-0005-0000-0000-00003A370000}"/>
    <cellStyle name="n_Cumul_Classeur2_Spain ARPU + AUPU_ROW ARPU" xfId="30569" xr:uid="{00000000-0005-0000-0000-00003B370000}"/>
    <cellStyle name="n_Cumul_Classeur2_Spain ARPU + AUPU_ROW ARPU_Group" xfId="30570" xr:uid="{00000000-0005-0000-0000-00003C370000}"/>
    <cellStyle name="n_Cumul_Classeur2_Spain KPIs" xfId="6706" xr:uid="{00000000-0005-0000-0000-00003D370000}"/>
    <cellStyle name="n_Cumul_Classeur2_Spain KPIs 2" xfId="16072" xr:uid="{00000000-0005-0000-0000-00003E370000}"/>
    <cellStyle name="n_Cumul_Classeur2_Spain KPIs_1" xfId="51520" xr:uid="{00000000-0005-0000-0000-00003F370000}"/>
    <cellStyle name="n_Cumul_Classeur2_Telecoms - Operational KPIs" xfId="49823" xr:uid="{00000000-0005-0000-0000-000040370000}"/>
    <cellStyle name="n_Cumul_Classeur5" xfId="2026" xr:uid="{00000000-0005-0000-0000-000041370000}"/>
    <cellStyle name="n_Cumul_Classeur5_A&amp;ME KPIs" xfId="53298" xr:uid="{00000000-0005-0000-0000-000042370000}"/>
    <cellStyle name="n_Cumul_Classeur5_Enterprise" xfId="9635" xr:uid="{00000000-0005-0000-0000-000043370000}"/>
    <cellStyle name="n_Cumul_Classeur5_France financials" xfId="23673" xr:uid="{00000000-0005-0000-0000-000044370000}"/>
    <cellStyle name="n_Cumul_Classeur5_France financials_1" xfId="25225" xr:uid="{00000000-0005-0000-0000-000045370000}"/>
    <cellStyle name="n_Cumul_Classeur5_France KPIs" xfId="4885" xr:uid="{00000000-0005-0000-0000-000046370000}"/>
    <cellStyle name="n_Cumul_Classeur5_France KPIs 2" xfId="14301" xr:uid="{00000000-0005-0000-0000-000047370000}"/>
    <cellStyle name="n_Cumul_Classeur5_France KPIs_1" xfId="12126" xr:uid="{00000000-0005-0000-0000-000048370000}"/>
    <cellStyle name="n_Cumul_Classeur5_GetCA Groupe Seg 2012-Q4 Soc" xfId="55763" xr:uid="{00000000-0005-0000-0000-000049370000}"/>
    <cellStyle name="n_Cumul_Classeur5_Group" xfId="30572" xr:uid="{00000000-0005-0000-0000-00004A370000}"/>
    <cellStyle name="n_Cumul_Classeur5_Group - financial KPIs" xfId="21929" xr:uid="{00000000-0005-0000-0000-00004B370000}"/>
    <cellStyle name="n_Cumul_Classeur5_Group - operational KPIs" xfId="3104" xr:uid="{00000000-0005-0000-0000-00004C370000}"/>
    <cellStyle name="n_Cumul_Classeur5_Group - operational KPIs_1" xfId="10372" xr:uid="{00000000-0005-0000-0000-00004D370000}"/>
    <cellStyle name="n_Cumul_Classeur5_Group - operational KPIs_1 2" xfId="18071" xr:uid="{00000000-0005-0000-0000-00004E370000}"/>
    <cellStyle name="n_Cumul_Classeur5_Group - operational KPIs_2" xfId="20188" xr:uid="{00000000-0005-0000-0000-00004F370000}"/>
    <cellStyle name="n_Cumul_Classeur5_IC&amp;SS" xfId="19797" xr:uid="{00000000-0005-0000-0000-000050370000}"/>
    <cellStyle name="n_Cumul_Classeur5_Orange - Market France KPIs" xfId="55762" xr:uid="{00000000-0005-0000-0000-000051370000}"/>
    <cellStyle name="n_Cumul_Classeur5_Poland KPIs" xfId="8355" xr:uid="{00000000-0005-0000-0000-000052370000}"/>
    <cellStyle name="n_Cumul_Classeur5_Poland KPIs_1" xfId="30571" xr:uid="{00000000-0005-0000-0000-000053370000}"/>
    <cellStyle name="n_Cumul_Classeur5_ROW" xfId="30573" xr:uid="{00000000-0005-0000-0000-000054370000}"/>
    <cellStyle name="n_Cumul_Classeur5_RoW KPIs" xfId="9067" xr:uid="{00000000-0005-0000-0000-000055370000}"/>
    <cellStyle name="n_Cumul_Classeur5_ROW_1" xfId="30574" xr:uid="{00000000-0005-0000-0000-000056370000}"/>
    <cellStyle name="n_Cumul_Classeur5_ROW_1_Group" xfId="30575" xr:uid="{00000000-0005-0000-0000-000057370000}"/>
    <cellStyle name="n_Cumul_Classeur5_ROW_1_ROW ARPU" xfId="30576" xr:uid="{00000000-0005-0000-0000-000058370000}"/>
    <cellStyle name="n_Cumul_Classeur5_ROW_1_ROW ARPU_Group" xfId="30577" xr:uid="{00000000-0005-0000-0000-000059370000}"/>
    <cellStyle name="n_Cumul_Classeur5_ROW_Group" xfId="30578" xr:uid="{00000000-0005-0000-0000-00005A370000}"/>
    <cellStyle name="n_Cumul_Classeur5_ROW_ROW ARPU" xfId="30579" xr:uid="{00000000-0005-0000-0000-00005B370000}"/>
    <cellStyle name="n_Cumul_Classeur5_ROW_ROW ARPU_Group" xfId="30580" xr:uid="{00000000-0005-0000-0000-00005C370000}"/>
    <cellStyle name="n_Cumul_Classeur5_Spain ARPU + AUPU" xfId="30581" xr:uid="{00000000-0005-0000-0000-00005D370000}"/>
    <cellStyle name="n_Cumul_Classeur5_Spain ARPU + AUPU_Group" xfId="30582" xr:uid="{00000000-0005-0000-0000-00005E370000}"/>
    <cellStyle name="n_Cumul_Classeur5_Spain ARPU + AUPU_ROW ARPU" xfId="30583" xr:uid="{00000000-0005-0000-0000-00005F370000}"/>
    <cellStyle name="n_Cumul_Classeur5_Spain ARPU + AUPU_ROW ARPU_Group" xfId="30584" xr:uid="{00000000-0005-0000-0000-000060370000}"/>
    <cellStyle name="n_Cumul_Classeur5_Spain KPIs" xfId="6707" xr:uid="{00000000-0005-0000-0000-000061370000}"/>
    <cellStyle name="n_Cumul_Classeur5_Spain KPIs 2" xfId="16073" xr:uid="{00000000-0005-0000-0000-000062370000}"/>
    <cellStyle name="n_Cumul_Classeur5_Spain KPIs_1" xfId="51521" xr:uid="{00000000-0005-0000-0000-000063370000}"/>
    <cellStyle name="n_Cumul_Classeur5_Telecoms - Operational KPIs" xfId="49824" xr:uid="{00000000-0005-0000-0000-000064370000}"/>
    <cellStyle name="n_Cumul_DATA KPI Personal" xfId="30585" xr:uid="{00000000-0005-0000-0000-000065370000}"/>
    <cellStyle name="n_Cumul_DATA KPI Personal_Group" xfId="30586" xr:uid="{00000000-0005-0000-0000-000066370000}"/>
    <cellStyle name="n_Cumul_EE_CoA_BS - mapped V4" xfId="30587" xr:uid="{00000000-0005-0000-0000-000067370000}"/>
    <cellStyle name="n_Cumul_EE_CoA_BS - mapped V4_Group" xfId="30588" xr:uid="{00000000-0005-0000-0000-000068370000}"/>
    <cellStyle name="n_Cumul_Enterprise" xfId="9630" xr:uid="{00000000-0005-0000-0000-000069370000}"/>
    <cellStyle name="n_Cumul_France financials" xfId="23665" xr:uid="{00000000-0005-0000-0000-00006A370000}"/>
    <cellStyle name="n_Cumul_France financials_1" xfId="25220" xr:uid="{00000000-0005-0000-0000-00006B370000}"/>
    <cellStyle name="n_Cumul_France KPIs" xfId="4877" xr:uid="{00000000-0005-0000-0000-00006C370000}"/>
    <cellStyle name="n_Cumul_France KPIs 2" xfId="14293" xr:uid="{00000000-0005-0000-0000-00006D370000}"/>
    <cellStyle name="n_Cumul_France KPIs_1" xfId="12118" xr:uid="{00000000-0005-0000-0000-00006E370000}"/>
    <cellStyle name="n_Cumul_GetCA Groupe Seg 2012-Q4 Soc" xfId="55764" xr:uid="{00000000-0005-0000-0000-00006F370000}"/>
    <cellStyle name="n_Cumul_Group" xfId="30589" xr:uid="{00000000-0005-0000-0000-000070370000}"/>
    <cellStyle name="n_Cumul_Group - financial KPIs" xfId="21921" xr:uid="{00000000-0005-0000-0000-000071370000}"/>
    <cellStyle name="n_Cumul_Group - operational KPIs" xfId="3099" xr:uid="{00000000-0005-0000-0000-000072370000}"/>
    <cellStyle name="n_Cumul_Group - operational KPIs_1" xfId="10364" xr:uid="{00000000-0005-0000-0000-000073370000}"/>
    <cellStyle name="n_Cumul_Group - operational KPIs_1 2" xfId="18063" xr:uid="{00000000-0005-0000-0000-000074370000}"/>
    <cellStyle name="n_Cumul_Group - operational KPIs_2" xfId="20180" xr:uid="{00000000-0005-0000-0000-000075370000}"/>
    <cellStyle name="n_Cumul_IC&amp;SS" xfId="19598" xr:uid="{00000000-0005-0000-0000-000076370000}"/>
    <cellStyle name="n_Cumul_Orange - Market France KPIs" xfId="55750" xr:uid="{00000000-0005-0000-0000-000077370000}"/>
    <cellStyle name="n_Cumul_PFA_Mn MTV_060413" xfId="2027" xr:uid="{00000000-0005-0000-0000-000078370000}"/>
    <cellStyle name="n_Cumul_PFA_Mn MTV_060413_A&amp;ME KPIs" xfId="53299" xr:uid="{00000000-0005-0000-0000-000079370000}"/>
    <cellStyle name="n_Cumul_PFA_Mn MTV_060413_France financials" xfId="23674" xr:uid="{00000000-0005-0000-0000-00007A370000}"/>
    <cellStyle name="n_Cumul_PFA_Mn MTV_060413_France KPIs" xfId="4886" xr:uid="{00000000-0005-0000-0000-00007B370000}"/>
    <cellStyle name="n_Cumul_PFA_Mn MTV_060413_France KPIs 2" xfId="14302" xr:uid="{00000000-0005-0000-0000-00007C370000}"/>
    <cellStyle name="n_Cumul_PFA_Mn MTV_060413_France KPIs_1" xfId="12127" xr:uid="{00000000-0005-0000-0000-00007D370000}"/>
    <cellStyle name="n_Cumul_PFA_Mn MTV_060413_Group" xfId="30591" xr:uid="{00000000-0005-0000-0000-00007E370000}"/>
    <cellStyle name="n_Cumul_PFA_Mn MTV_060413_Group - financial KPIs" xfId="21930" xr:uid="{00000000-0005-0000-0000-00007F370000}"/>
    <cellStyle name="n_Cumul_PFA_Mn MTV_060413_Group - operational KPIs" xfId="10373" xr:uid="{00000000-0005-0000-0000-000080370000}"/>
    <cellStyle name="n_Cumul_PFA_Mn MTV_060413_Group - operational KPIs 2" xfId="18072" xr:uid="{00000000-0005-0000-0000-000081370000}"/>
    <cellStyle name="n_Cumul_PFA_Mn MTV_060413_Group - operational KPIs_1" xfId="20189" xr:uid="{00000000-0005-0000-0000-000082370000}"/>
    <cellStyle name="n_Cumul_PFA_Mn MTV_060413_Orange - Market France KPIs" xfId="55765" xr:uid="{00000000-0005-0000-0000-000083370000}"/>
    <cellStyle name="n_Cumul_PFA_Mn MTV_060413_Poland KPIs" xfId="30590" xr:uid="{00000000-0005-0000-0000-000084370000}"/>
    <cellStyle name="n_Cumul_PFA_Mn MTV_060413_ROW" xfId="30592" xr:uid="{00000000-0005-0000-0000-000085370000}"/>
    <cellStyle name="n_Cumul_PFA_Mn MTV_060413_ROW_1" xfId="30593" xr:uid="{00000000-0005-0000-0000-000086370000}"/>
    <cellStyle name="n_Cumul_PFA_Mn MTV_060413_ROW_1_Group" xfId="30594" xr:uid="{00000000-0005-0000-0000-000087370000}"/>
    <cellStyle name="n_Cumul_PFA_Mn MTV_060413_ROW_1_ROW ARPU" xfId="30595" xr:uid="{00000000-0005-0000-0000-000088370000}"/>
    <cellStyle name="n_Cumul_PFA_Mn MTV_060413_ROW_1_ROW ARPU_Group" xfId="30596" xr:uid="{00000000-0005-0000-0000-000089370000}"/>
    <cellStyle name="n_Cumul_PFA_Mn MTV_060413_ROW_Group" xfId="30597" xr:uid="{00000000-0005-0000-0000-00008A370000}"/>
    <cellStyle name="n_Cumul_PFA_Mn MTV_060413_ROW_ROW ARPU" xfId="30598" xr:uid="{00000000-0005-0000-0000-00008B370000}"/>
    <cellStyle name="n_Cumul_PFA_Mn MTV_060413_ROW_ROW ARPU_Group" xfId="30599" xr:uid="{00000000-0005-0000-0000-00008C370000}"/>
    <cellStyle name="n_Cumul_PFA_Mn MTV_060413_Spain ARPU + AUPU" xfId="30600" xr:uid="{00000000-0005-0000-0000-00008D370000}"/>
    <cellStyle name="n_Cumul_PFA_Mn MTV_060413_Spain ARPU + AUPU_Group" xfId="30601" xr:uid="{00000000-0005-0000-0000-00008E370000}"/>
    <cellStyle name="n_Cumul_PFA_Mn MTV_060413_Spain ARPU + AUPU_ROW ARPU" xfId="30602" xr:uid="{00000000-0005-0000-0000-00008F370000}"/>
    <cellStyle name="n_Cumul_PFA_Mn MTV_060413_Spain ARPU + AUPU_ROW ARPU_Group" xfId="30603" xr:uid="{00000000-0005-0000-0000-000090370000}"/>
    <cellStyle name="n_Cumul_PFA_Mn MTV_060413_Spain KPIs" xfId="6708" xr:uid="{00000000-0005-0000-0000-000091370000}"/>
    <cellStyle name="n_Cumul_PFA_Mn MTV_060413_Spain KPIs 2" xfId="16074" xr:uid="{00000000-0005-0000-0000-000092370000}"/>
    <cellStyle name="n_Cumul_PFA_Mn MTV_060413_Spain KPIs_1" xfId="51522" xr:uid="{00000000-0005-0000-0000-000093370000}"/>
    <cellStyle name="n_Cumul_PFA_Mn MTV_060413_Telecoms - Operational KPIs" xfId="49825" xr:uid="{00000000-0005-0000-0000-000094370000}"/>
    <cellStyle name="n_Cumul_PFA_Mn_0603_V0 0" xfId="2028" xr:uid="{00000000-0005-0000-0000-000095370000}"/>
    <cellStyle name="n_Cumul_PFA_Mn_0603_V0 0_A&amp;ME KPIs" xfId="53300" xr:uid="{00000000-0005-0000-0000-000096370000}"/>
    <cellStyle name="n_Cumul_PFA_Mn_0603_V0 0_France financials" xfId="23675" xr:uid="{00000000-0005-0000-0000-000097370000}"/>
    <cellStyle name="n_Cumul_PFA_Mn_0603_V0 0_France KPIs" xfId="4887" xr:uid="{00000000-0005-0000-0000-000098370000}"/>
    <cellStyle name="n_Cumul_PFA_Mn_0603_V0 0_France KPIs 2" xfId="14303" xr:uid="{00000000-0005-0000-0000-000099370000}"/>
    <cellStyle name="n_Cumul_PFA_Mn_0603_V0 0_France KPIs_1" xfId="12128" xr:uid="{00000000-0005-0000-0000-00009A370000}"/>
    <cellStyle name="n_Cumul_PFA_Mn_0603_V0 0_Group" xfId="30605" xr:uid="{00000000-0005-0000-0000-00009B370000}"/>
    <cellStyle name="n_Cumul_PFA_Mn_0603_V0 0_Group - financial KPIs" xfId="21931" xr:uid="{00000000-0005-0000-0000-00009C370000}"/>
    <cellStyle name="n_Cumul_PFA_Mn_0603_V0 0_Group - operational KPIs" xfId="10374" xr:uid="{00000000-0005-0000-0000-00009D370000}"/>
    <cellStyle name="n_Cumul_PFA_Mn_0603_V0 0_Group - operational KPIs 2" xfId="18073" xr:uid="{00000000-0005-0000-0000-00009E370000}"/>
    <cellStyle name="n_Cumul_PFA_Mn_0603_V0 0_Group - operational KPIs_1" xfId="20190" xr:uid="{00000000-0005-0000-0000-00009F370000}"/>
    <cellStyle name="n_Cumul_PFA_Mn_0603_V0 0_Orange - Market France KPIs" xfId="55766" xr:uid="{00000000-0005-0000-0000-0000A0370000}"/>
    <cellStyle name="n_Cumul_PFA_Mn_0603_V0 0_Poland KPIs" xfId="30604" xr:uid="{00000000-0005-0000-0000-0000A1370000}"/>
    <cellStyle name="n_Cumul_PFA_Mn_0603_V0 0_ROW" xfId="30606" xr:uid="{00000000-0005-0000-0000-0000A2370000}"/>
    <cellStyle name="n_Cumul_PFA_Mn_0603_V0 0_ROW_1" xfId="30607" xr:uid="{00000000-0005-0000-0000-0000A3370000}"/>
    <cellStyle name="n_Cumul_PFA_Mn_0603_V0 0_ROW_1_Group" xfId="30608" xr:uid="{00000000-0005-0000-0000-0000A4370000}"/>
    <cellStyle name="n_Cumul_PFA_Mn_0603_V0 0_ROW_1_ROW ARPU" xfId="30609" xr:uid="{00000000-0005-0000-0000-0000A5370000}"/>
    <cellStyle name="n_Cumul_PFA_Mn_0603_V0 0_ROW_1_ROW ARPU_Group" xfId="30610" xr:uid="{00000000-0005-0000-0000-0000A6370000}"/>
    <cellStyle name="n_Cumul_PFA_Mn_0603_V0 0_ROW_Group" xfId="30611" xr:uid="{00000000-0005-0000-0000-0000A7370000}"/>
    <cellStyle name="n_Cumul_PFA_Mn_0603_V0 0_ROW_ROW ARPU" xfId="30612" xr:uid="{00000000-0005-0000-0000-0000A8370000}"/>
    <cellStyle name="n_Cumul_PFA_Mn_0603_V0 0_ROW_ROW ARPU_Group" xfId="30613" xr:uid="{00000000-0005-0000-0000-0000A9370000}"/>
    <cellStyle name="n_Cumul_PFA_Mn_0603_V0 0_Spain ARPU + AUPU" xfId="30614" xr:uid="{00000000-0005-0000-0000-0000AA370000}"/>
    <cellStyle name="n_Cumul_PFA_Mn_0603_V0 0_Spain ARPU + AUPU_Group" xfId="30615" xr:uid="{00000000-0005-0000-0000-0000AB370000}"/>
    <cellStyle name="n_Cumul_PFA_Mn_0603_V0 0_Spain ARPU + AUPU_ROW ARPU" xfId="30616" xr:uid="{00000000-0005-0000-0000-0000AC370000}"/>
    <cellStyle name="n_Cumul_PFA_Mn_0603_V0 0_Spain ARPU + AUPU_ROW ARPU_Group" xfId="30617" xr:uid="{00000000-0005-0000-0000-0000AD370000}"/>
    <cellStyle name="n_Cumul_PFA_Mn_0603_V0 0_Spain KPIs" xfId="6709" xr:uid="{00000000-0005-0000-0000-0000AE370000}"/>
    <cellStyle name="n_Cumul_PFA_Mn_0603_V0 0_Spain KPIs 2" xfId="16075" xr:uid="{00000000-0005-0000-0000-0000AF370000}"/>
    <cellStyle name="n_Cumul_PFA_Mn_0603_V0 0_Spain KPIs_1" xfId="51523" xr:uid="{00000000-0005-0000-0000-0000B0370000}"/>
    <cellStyle name="n_Cumul_PFA_Mn_0603_V0 0_Telecoms - Operational KPIs" xfId="49826" xr:uid="{00000000-0005-0000-0000-0000B1370000}"/>
    <cellStyle name="n_Cumul_PFA_Parcs_0600706" xfId="2029" xr:uid="{00000000-0005-0000-0000-0000B2370000}"/>
    <cellStyle name="n_Cumul_PFA_Parcs_0600706_A&amp;ME KPIs" xfId="53301" xr:uid="{00000000-0005-0000-0000-0000B3370000}"/>
    <cellStyle name="n_Cumul_PFA_Parcs_0600706_France financials" xfId="23676" xr:uid="{00000000-0005-0000-0000-0000B4370000}"/>
    <cellStyle name="n_Cumul_PFA_Parcs_0600706_France KPIs" xfId="4888" xr:uid="{00000000-0005-0000-0000-0000B5370000}"/>
    <cellStyle name="n_Cumul_PFA_Parcs_0600706_France KPIs 2" xfId="14304" xr:uid="{00000000-0005-0000-0000-0000B6370000}"/>
    <cellStyle name="n_Cumul_PFA_Parcs_0600706_France KPIs_1" xfId="12129" xr:uid="{00000000-0005-0000-0000-0000B7370000}"/>
    <cellStyle name="n_Cumul_PFA_Parcs_0600706_Group" xfId="30619" xr:uid="{00000000-0005-0000-0000-0000B8370000}"/>
    <cellStyle name="n_Cumul_PFA_Parcs_0600706_Group - financial KPIs" xfId="21932" xr:uid="{00000000-0005-0000-0000-0000B9370000}"/>
    <cellStyle name="n_Cumul_PFA_Parcs_0600706_Group - operational KPIs" xfId="10375" xr:uid="{00000000-0005-0000-0000-0000BA370000}"/>
    <cellStyle name="n_Cumul_PFA_Parcs_0600706_Group - operational KPIs 2" xfId="18074" xr:uid="{00000000-0005-0000-0000-0000BB370000}"/>
    <cellStyle name="n_Cumul_PFA_Parcs_0600706_Group - operational KPIs_1" xfId="20191" xr:uid="{00000000-0005-0000-0000-0000BC370000}"/>
    <cellStyle name="n_Cumul_PFA_Parcs_0600706_Orange - Market France KPIs" xfId="55767" xr:uid="{00000000-0005-0000-0000-0000BD370000}"/>
    <cellStyle name="n_Cumul_PFA_Parcs_0600706_Poland KPIs" xfId="30618" xr:uid="{00000000-0005-0000-0000-0000BE370000}"/>
    <cellStyle name="n_Cumul_PFA_Parcs_0600706_ROW" xfId="30620" xr:uid="{00000000-0005-0000-0000-0000BF370000}"/>
    <cellStyle name="n_Cumul_PFA_Parcs_0600706_ROW_1" xfId="30621" xr:uid="{00000000-0005-0000-0000-0000C0370000}"/>
    <cellStyle name="n_Cumul_PFA_Parcs_0600706_ROW_1_Group" xfId="30622" xr:uid="{00000000-0005-0000-0000-0000C1370000}"/>
    <cellStyle name="n_Cumul_PFA_Parcs_0600706_ROW_1_ROW ARPU" xfId="30623" xr:uid="{00000000-0005-0000-0000-0000C2370000}"/>
    <cellStyle name="n_Cumul_PFA_Parcs_0600706_ROW_1_ROW ARPU_Group" xfId="30624" xr:uid="{00000000-0005-0000-0000-0000C3370000}"/>
    <cellStyle name="n_Cumul_PFA_Parcs_0600706_ROW_Group" xfId="30625" xr:uid="{00000000-0005-0000-0000-0000C4370000}"/>
    <cellStyle name="n_Cumul_PFA_Parcs_0600706_ROW_ROW ARPU" xfId="30626" xr:uid="{00000000-0005-0000-0000-0000C5370000}"/>
    <cellStyle name="n_Cumul_PFA_Parcs_0600706_ROW_ROW ARPU_Group" xfId="30627" xr:uid="{00000000-0005-0000-0000-0000C6370000}"/>
    <cellStyle name="n_Cumul_PFA_Parcs_0600706_Spain ARPU + AUPU" xfId="30628" xr:uid="{00000000-0005-0000-0000-0000C7370000}"/>
    <cellStyle name="n_Cumul_PFA_Parcs_0600706_Spain ARPU + AUPU_Group" xfId="30629" xr:uid="{00000000-0005-0000-0000-0000C8370000}"/>
    <cellStyle name="n_Cumul_PFA_Parcs_0600706_Spain ARPU + AUPU_ROW ARPU" xfId="30630" xr:uid="{00000000-0005-0000-0000-0000C9370000}"/>
    <cellStyle name="n_Cumul_PFA_Parcs_0600706_Spain ARPU + AUPU_ROW ARPU_Group" xfId="30631" xr:uid="{00000000-0005-0000-0000-0000CA370000}"/>
    <cellStyle name="n_Cumul_PFA_Parcs_0600706_Spain KPIs" xfId="6710" xr:uid="{00000000-0005-0000-0000-0000CB370000}"/>
    <cellStyle name="n_Cumul_PFA_Parcs_0600706_Spain KPIs 2" xfId="16076" xr:uid="{00000000-0005-0000-0000-0000CC370000}"/>
    <cellStyle name="n_Cumul_PFA_Parcs_0600706_Spain KPIs_1" xfId="51524" xr:uid="{00000000-0005-0000-0000-0000CD370000}"/>
    <cellStyle name="n_Cumul_PFA_Parcs_0600706_Telecoms - Operational KPIs" xfId="49827" xr:uid="{00000000-0005-0000-0000-0000CE370000}"/>
    <cellStyle name="n_Cumul_Poland KPIs" xfId="8350" xr:uid="{00000000-0005-0000-0000-0000CF370000}"/>
    <cellStyle name="n_Cumul_Poland KPIs_1" xfId="30472" xr:uid="{00000000-0005-0000-0000-0000D0370000}"/>
    <cellStyle name="n_Cumul_Reporting Valeur_Mobile_2010_10" xfId="30632" xr:uid="{00000000-0005-0000-0000-0000D1370000}"/>
    <cellStyle name="n_Cumul_Reporting Valeur_Mobile_2010_10_Group" xfId="30633" xr:uid="{00000000-0005-0000-0000-0000D2370000}"/>
    <cellStyle name="n_Cumul_Reporting Valeur_Mobile_2010_10_ROW" xfId="30634" xr:uid="{00000000-0005-0000-0000-0000D3370000}"/>
    <cellStyle name="n_Cumul_Reporting Valeur_Mobile_2010_10_ROW ARPU" xfId="30635" xr:uid="{00000000-0005-0000-0000-0000D4370000}"/>
    <cellStyle name="n_Cumul_Reporting Valeur_Mobile_2010_10_ROW ARPU_Group" xfId="30636" xr:uid="{00000000-0005-0000-0000-0000D5370000}"/>
    <cellStyle name="n_Cumul_Reporting Valeur_Mobile_2010_10_ROW_Group" xfId="30637" xr:uid="{00000000-0005-0000-0000-0000D6370000}"/>
    <cellStyle name="n_Cumul_ROW" xfId="30638" xr:uid="{00000000-0005-0000-0000-0000D7370000}"/>
    <cellStyle name="n_Cumul_RoW KPIs" xfId="9062" xr:uid="{00000000-0005-0000-0000-0000D8370000}"/>
    <cellStyle name="n_Cumul_ROW_1" xfId="30639" xr:uid="{00000000-0005-0000-0000-0000D9370000}"/>
    <cellStyle name="n_Cumul_ROW_1_Group" xfId="30640" xr:uid="{00000000-0005-0000-0000-0000DA370000}"/>
    <cellStyle name="n_Cumul_ROW_1_ROW ARPU" xfId="30641" xr:uid="{00000000-0005-0000-0000-0000DB370000}"/>
    <cellStyle name="n_Cumul_ROW_1_ROW ARPU_Group" xfId="30642" xr:uid="{00000000-0005-0000-0000-0000DC370000}"/>
    <cellStyle name="n_Cumul_ROW_Group" xfId="30643" xr:uid="{00000000-0005-0000-0000-0000DD370000}"/>
    <cellStyle name="n_Cumul_ROW_ROW ARPU" xfId="30644" xr:uid="{00000000-0005-0000-0000-0000DE370000}"/>
    <cellStyle name="n_Cumul_ROW_ROW ARPU_Group" xfId="30645" xr:uid="{00000000-0005-0000-0000-0000DF370000}"/>
    <cellStyle name="n_Cumul_Spain ARPU + AUPU" xfId="30646" xr:uid="{00000000-0005-0000-0000-0000E0370000}"/>
    <cellStyle name="n_Cumul_Spain ARPU + AUPU_Group" xfId="30647" xr:uid="{00000000-0005-0000-0000-0000E1370000}"/>
    <cellStyle name="n_Cumul_Spain ARPU + AUPU_ROW ARPU" xfId="30648" xr:uid="{00000000-0005-0000-0000-0000E2370000}"/>
    <cellStyle name="n_Cumul_Spain ARPU + AUPU_ROW ARPU_Group" xfId="30649" xr:uid="{00000000-0005-0000-0000-0000E3370000}"/>
    <cellStyle name="n_Cumul_Spain KPIs" xfId="6699" xr:uid="{00000000-0005-0000-0000-0000E4370000}"/>
    <cellStyle name="n_Cumul_Spain KPIs 2" xfId="16065" xr:uid="{00000000-0005-0000-0000-0000E5370000}"/>
    <cellStyle name="n_Cumul_Spain KPIs_1" xfId="51513" xr:uid="{00000000-0005-0000-0000-0000E6370000}"/>
    <cellStyle name="n_Cumul_Telecoms - Operational KPIs" xfId="49816" xr:uid="{00000000-0005-0000-0000-0000E7370000}"/>
    <cellStyle name="n_Cumul_UAG_report_CA 06-09 (06-09-28)" xfId="2030" xr:uid="{00000000-0005-0000-0000-0000E8370000}"/>
    <cellStyle name="n_Cumul_UAG_report_CA 06-09 (06-09-28)_A&amp;ME KPIs" xfId="53302" xr:uid="{00000000-0005-0000-0000-0000E9370000}"/>
    <cellStyle name="n_Cumul_UAG_report_CA 06-09 (06-09-28)_Enterprise" xfId="9636" xr:uid="{00000000-0005-0000-0000-0000EA370000}"/>
    <cellStyle name="n_Cumul_UAG_report_CA 06-09 (06-09-28)_France financials" xfId="23677" xr:uid="{00000000-0005-0000-0000-0000EB370000}"/>
    <cellStyle name="n_Cumul_UAG_report_CA 06-09 (06-09-28)_France financials_1" xfId="25226" xr:uid="{00000000-0005-0000-0000-0000EC370000}"/>
    <cellStyle name="n_Cumul_UAG_report_CA 06-09 (06-09-28)_France KPIs" xfId="4889" xr:uid="{00000000-0005-0000-0000-0000ED370000}"/>
    <cellStyle name="n_Cumul_UAG_report_CA 06-09 (06-09-28)_France KPIs 2" xfId="14305" xr:uid="{00000000-0005-0000-0000-0000EE370000}"/>
    <cellStyle name="n_Cumul_UAG_report_CA 06-09 (06-09-28)_France KPIs_1" xfId="12130" xr:uid="{00000000-0005-0000-0000-0000EF370000}"/>
    <cellStyle name="n_Cumul_UAG_report_CA 06-09 (06-09-28)_GetCA Groupe Seg 2012-Q4 Soc" xfId="55769" xr:uid="{00000000-0005-0000-0000-0000F0370000}"/>
    <cellStyle name="n_Cumul_UAG_report_CA 06-09 (06-09-28)_Group" xfId="30651" xr:uid="{00000000-0005-0000-0000-0000F1370000}"/>
    <cellStyle name="n_Cumul_UAG_report_CA 06-09 (06-09-28)_Group - financial KPIs" xfId="21933" xr:uid="{00000000-0005-0000-0000-0000F2370000}"/>
    <cellStyle name="n_Cumul_UAG_report_CA 06-09 (06-09-28)_Group - operational KPIs" xfId="3105" xr:uid="{00000000-0005-0000-0000-0000F3370000}"/>
    <cellStyle name="n_Cumul_UAG_report_CA 06-09 (06-09-28)_Group - operational KPIs_1" xfId="10376" xr:uid="{00000000-0005-0000-0000-0000F4370000}"/>
    <cellStyle name="n_Cumul_UAG_report_CA 06-09 (06-09-28)_Group - operational KPIs_1 2" xfId="18075" xr:uid="{00000000-0005-0000-0000-0000F5370000}"/>
    <cellStyle name="n_Cumul_UAG_report_CA 06-09 (06-09-28)_Group - operational KPIs_2" xfId="20192" xr:uid="{00000000-0005-0000-0000-0000F6370000}"/>
    <cellStyle name="n_Cumul_UAG_report_CA 06-09 (06-09-28)_IC&amp;SS" xfId="17588" xr:uid="{00000000-0005-0000-0000-0000F7370000}"/>
    <cellStyle name="n_Cumul_UAG_report_CA 06-09 (06-09-28)_Orange - Market France KPIs" xfId="55768" xr:uid="{00000000-0005-0000-0000-0000F8370000}"/>
    <cellStyle name="n_Cumul_UAG_report_CA 06-09 (06-09-28)_Poland KPIs" xfId="8356" xr:uid="{00000000-0005-0000-0000-0000F9370000}"/>
    <cellStyle name="n_Cumul_UAG_report_CA 06-09 (06-09-28)_Poland KPIs_1" xfId="30650" xr:uid="{00000000-0005-0000-0000-0000FA370000}"/>
    <cellStyle name="n_Cumul_UAG_report_CA 06-09 (06-09-28)_ROW" xfId="30652" xr:uid="{00000000-0005-0000-0000-0000FB370000}"/>
    <cellStyle name="n_Cumul_UAG_report_CA 06-09 (06-09-28)_RoW KPIs" xfId="9068" xr:uid="{00000000-0005-0000-0000-0000FC370000}"/>
    <cellStyle name="n_Cumul_UAG_report_CA 06-09 (06-09-28)_ROW_1" xfId="30653" xr:uid="{00000000-0005-0000-0000-0000FD370000}"/>
    <cellStyle name="n_Cumul_UAG_report_CA 06-09 (06-09-28)_ROW_1_Group" xfId="30654" xr:uid="{00000000-0005-0000-0000-0000FE370000}"/>
    <cellStyle name="n_Cumul_UAG_report_CA 06-09 (06-09-28)_ROW_1_ROW ARPU" xfId="30655" xr:uid="{00000000-0005-0000-0000-0000FF370000}"/>
    <cellStyle name="n_Cumul_UAG_report_CA 06-09 (06-09-28)_ROW_1_ROW ARPU_Group" xfId="30656" xr:uid="{00000000-0005-0000-0000-000000380000}"/>
    <cellStyle name="n_Cumul_UAG_report_CA 06-09 (06-09-28)_ROW_Group" xfId="30657" xr:uid="{00000000-0005-0000-0000-000001380000}"/>
    <cellStyle name="n_Cumul_UAG_report_CA 06-09 (06-09-28)_ROW_ROW ARPU" xfId="30658" xr:uid="{00000000-0005-0000-0000-000002380000}"/>
    <cellStyle name="n_Cumul_UAG_report_CA 06-09 (06-09-28)_ROW_ROW ARPU_Group" xfId="30659" xr:uid="{00000000-0005-0000-0000-000003380000}"/>
    <cellStyle name="n_Cumul_UAG_report_CA 06-09 (06-09-28)_Spain ARPU + AUPU" xfId="30660" xr:uid="{00000000-0005-0000-0000-000004380000}"/>
    <cellStyle name="n_Cumul_UAG_report_CA 06-09 (06-09-28)_Spain ARPU + AUPU_Group" xfId="30661" xr:uid="{00000000-0005-0000-0000-000005380000}"/>
    <cellStyle name="n_Cumul_UAG_report_CA 06-09 (06-09-28)_Spain ARPU + AUPU_ROW ARPU" xfId="30662" xr:uid="{00000000-0005-0000-0000-000006380000}"/>
    <cellStyle name="n_Cumul_UAG_report_CA 06-09 (06-09-28)_Spain ARPU + AUPU_ROW ARPU_Group" xfId="30663" xr:uid="{00000000-0005-0000-0000-000007380000}"/>
    <cellStyle name="n_Cumul_UAG_report_CA 06-09 (06-09-28)_Spain KPIs" xfId="6711" xr:uid="{00000000-0005-0000-0000-000008380000}"/>
    <cellStyle name="n_Cumul_UAG_report_CA 06-09 (06-09-28)_Spain KPIs 2" xfId="16077" xr:uid="{00000000-0005-0000-0000-000009380000}"/>
    <cellStyle name="n_Cumul_UAG_report_CA 06-09 (06-09-28)_Spain KPIs_1" xfId="51525" xr:uid="{00000000-0005-0000-0000-00000A380000}"/>
    <cellStyle name="n_Cumul_UAG_report_CA 06-09 (06-09-28)_Telecoms - Operational KPIs" xfId="49828" xr:uid="{00000000-0005-0000-0000-00000B380000}"/>
    <cellStyle name="n_Cumul_UAG_report_CA 06-10 (06-11-06)" xfId="2031" xr:uid="{00000000-0005-0000-0000-00000C380000}"/>
    <cellStyle name="n_Cumul_UAG_report_CA 06-10 (06-11-06)_A&amp;ME KPIs" xfId="53303" xr:uid="{00000000-0005-0000-0000-00000D380000}"/>
    <cellStyle name="n_Cumul_UAG_report_CA 06-10 (06-11-06)_Enterprise" xfId="9637" xr:uid="{00000000-0005-0000-0000-00000E380000}"/>
    <cellStyle name="n_Cumul_UAG_report_CA 06-10 (06-11-06)_France financials" xfId="23678" xr:uid="{00000000-0005-0000-0000-00000F380000}"/>
    <cellStyle name="n_Cumul_UAG_report_CA 06-10 (06-11-06)_France financials_1" xfId="25227" xr:uid="{00000000-0005-0000-0000-000010380000}"/>
    <cellStyle name="n_Cumul_UAG_report_CA 06-10 (06-11-06)_France KPIs" xfId="4890" xr:uid="{00000000-0005-0000-0000-000011380000}"/>
    <cellStyle name="n_Cumul_UAG_report_CA 06-10 (06-11-06)_France KPIs 2" xfId="14306" xr:uid="{00000000-0005-0000-0000-000012380000}"/>
    <cellStyle name="n_Cumul_UAG_report_CA 06-10 (06-11-06)_France KPIs_1" xfId="12131" xr:uid="{00000000-0005-0000-0000-000013380000}"/>
    <cellStyle name="n_Cumul_UAG_report_CA 06-10 (06-11-06)_GetCA Groupe Seg 2012-Q4 Soc" xfId="55771" xr:uid="{00000000-0005-0000-0000-000014380000}"/>
    <cellStyle name="n_Cumul_UAG_report_CA 06-10 (06-11-06)_Group" xfId="30665" xr:uid="{00000000-0005-0000-0000-000015380000}"/>
    <cellStyle name="n_Cumul_UAG_report_CA 06-10 (06-11-06)_Group - financial KPIs" xfId="21934" xr:uid="{00000000-0005-0000-0000-000016380000}"/>
    <cellStyle name="n_Cumul_UAG_report_CA 06-10 (06-11-06)_Group - operational KPIs" xfId="3106" xr:uid="{00000000-0005-0000-0000-000017380000}"/>
    <cellStyle name="n_Cumul_UAG_report_CA 06-10 (06-11-06)_Group - operational KPIs_1" xfId="10377" xr:uid="{00000000-0005-0000-0000-000018380000}"/>
    <cellStyle name="n_Cumul_UAG_report_CA 06-10 (06-11-06)_Group - operational KPIs_1 2" xfId="18076" xr:uid="{00000000-0005-0000-0000-000019380000}"/>
    <cellStyle name="n_Cumul_UAG_report_CA 06-10 (06-11-06)_Group - operational KPIs_2" xfId="20193" xr:uid="{00000000-0005-0000-0000-00001A380000}"/>
    <cellStyle name="n_Cumul_UAG_report_CA 06-10 (06-11-06)_IC&amp;SS" xfId="13873" xr:uid="{00000000-0005-0000-0000-00001B380000}"/>
    <cellStyle name="n_Cumul_UAG_report_CA 06-10 (06-11-06)_Orange - Market France KPIs" xfId="55770" xr:uid="{00000000-0005-0000-0000-00001C380000}"/>
    <cellStyle name="n_Cumul_UAG_report_CA 06-10 (06-11-06)_Poland KPIs" xfId="8357" xr:uid="{00000000-0005-0000-0000-00001D380000}"/>
    <cellStyle name="n_Cumul_UAG_report_CA 06-10 (06-11-06)_Poland KPIs_1" xfId="30664" xr:uid="{00000000-0005-0000-0000-00001E380000}"/>
    <cellStyle name="n_Cumul_UAG_report_CA 06-10 (06-11-06)_ROW" xfId="30666" xr:uid="{00000000-0005-0000-0000-00001F380000}"/>
    <cellStyle name="n_Cumul_UAG_report_CA 06-10 (06-11-06)_RoW KPIs" xfId="9069" xr:uid="{00000000-0005-0000-0000-000020380000}"/>
    <cellStyle name="n_Cumul_UAG_report_CA 06-10 (06-11-06)_ROW_1" xfId="30667" xr:uid="{00000000-0005-0000-0000-000021380000}"/>
    <cellStyle name="n_Cumul_UAG_report_CA 06-10 (06-11-06)_ROW_1_Group" xfId="30668" xr:uid="{00000000-0005-0000-0000-000022380000}"/>
    <cellStyle name="n_Cumul_UAG_report_CA 06-10 (06-11-06)_ROW_1_ROW ARPU" xfId="30669" xr:uid="{00000000-0005-0000-0000-000023380000}"/>
    <cellStyle name="n_Cumul_UAG_report_CA 06-10 (06-11-06)_ROW_1_ROW ARPU_Group" xfId="30670" xr:uid="{00000000-0005-0000-0000-000024380000}"/>
    <cellStyle name="n_Cumul_UAG_report_CA 06-10 (06-11-06)_ROW_Group" xfId="30671" xr:uid="{00000000-0005-0000-0000-000025380000}"/>
    <cellStyle name="n_Cumul_UAG_report_CA 06-10 (06-11-06)_ROW_ROW ARPU" xfId="30672" xr:uid="{00000000-0005-0000-0000-000026380000}"/>
    <cellStyle name="n_Cumul_UAG_report_CA 06-10 (06-11-06)_ROW_ROW ARPU_Group" xfId="30673" xr:uid="{00000000-0005-0000-0000-000027380000}"/>
    <cellStyle name="n_Cumul_UAG_report_CA 06-10 (06-11-06)_Spain ARPU + AUPU" xfId="30674" xr:uid="{00000000-0005-0000-0000-000028380000}"/>
    <cellStyle name="n_Cumul_UAG_report_CA 06-10 (06-11-06)_Spain ARPU + AUPU_Group" xfId="30675" xr:uid="{00000000-0005-0000-0000-000029380000}"/>
    <cellStyle name="n_Cumul_UAG_report_CA 06-10 (06-11-06)_Spain ARPU + AUPU_ROW ARPU" xfId="30676" xr:uid="{00000000-0005-0000-0000-00002A380000}"/>
    <cellStyle name="n_Cumul_UAG_report_CA 06-10 (06-11-06)_Spain ARPU + AUPU_ROW ARPU_Group" xfId="30677" xr:uid="{00000000-0005-0000-0000-00002B380000}"/>
    <cellStyle name="n_Cumul_UAG_report_CA 06-10 (06-11-06)_Spain KPIs" xfId="6712" xr:uid="{00000000-0005-0000-0000-00002C380000}"/>
    <cellStyle name="n_Cumul_UAG_report_CA 06-10 (06-11-06)_Spain KPIs 2" xfId="16078" xr:uid="{00000000-0005-0000-0000-00002D380000}"/>
    <cellStyle name="n_Cumul_UAG_report_CA 06-10 (06-11-06)_Spain KPIs_1" xfId="51526" xr:uid="{00000000-0005-0000-0000-00002E380000}"/>
    <cellStyle name="n_Cumul_UAG_report_CA 06-10 (06-11-06)_Telecoms - Operational KPIs" xfId="49829" xr:uid="{00000000-0005-0000-0000-00002F380000}"/>
    <cellStyle name="n_Cumul_V&amp;M trajectoires V1 (06-08-11)" xfId="2032" xr:uid="{00000000-0005-0000-0000-000030380000}"/>
    <cellStyle name="n_Cumul_V&amp;M trajectoires V1 (06-08-11)_A&amp;ME KPIs" xfId="53304" xr:uid="{00000000-0005-0000-0000-000031380000}"/>
    <cellStyle name="n_Cumul_V&amp;M trajectoires V1 (06-08-11)_Enterprise" xfId="9638" xr:uid="{00000000-0005-0000-0000-000032380000}"/>
    <cellStyle name="n_Cumul_V&amp;M trajectoires V1 (06-08-11)_France financials" xfId="23679" xr:uid="{00000000-0005-0000-0000-000033380000}"/>
    <cellStyle name="n_Cumul_V&amp;M trajectoires V1 (06-08-11)_France financials_1" xfId="25228" xr:uid="{00000000-0005-0000-0000-000034380000}"/>
    <cellStyle name="n_Cumul_V&amp;M trajectoires V1 (06-08-11)_France KPIs" xfId="4891" xr:uid="{00000000-0005-0000-0000-000035380000}"/>
    <cellStyle name="n_Cumul_V&amp;M trajectoires V1 (06-08-11)_France KPIs 2" xfId="14307" xr:uid="{00000000-0005-0000-0000-000036380000}"/>
    <cellStyle name="n_Cumul_V&amp;M trajectoires V1 (06-08-11)_France KPIs_1" xfId="12132" xr:uid="{00000000-0005-0000-0000-000037380000}"/>
    <cellStyle name="n_Cumul_V&amp;M trajectoires V1 (06-08-11)_GetCA Groupe Seg 2012-Q4 Soc" xfId="55773" xr:uid="{00000000-0005-0000-0000-000038380000}"/>
    <cellStyle name="n_Cumul_V&amp;M trajectoires V1 (06-08-11)_Group" xfId="30679" xr:uid="{00000000-0005-0000-0000-000039380000}"/>
    <cellStyle name="n_Cumul_V&amp;M trajectoires V1 (06-08-11)_Group - financial KPIs" xfId="21935" xr:uid="{00000000-0005-0000-0000-00003A380000}"/>
    <cellStyle name="n_Cumul_V&amp;M trajectoires V1 (06-08-11)_Group - operational KPIs" xfId="3107" xr:uid="{00000000-0005-0000-0000-00003B380000}"/>
    <cellStyle name="n_Cumul_V&amp;M trajectoires V1 (06-08-11)_Group - operational KPIs_1" xfId="10378" xr:uid="{00000000-0005-0000-0000-00003C380000}"/>
    <cellStyle name="n_Cumul_V&amp;M trajectoires V1 (06-08-11)_Group - operational KPIs_1 2" xfId="18077" xr:uid="{00000000-0005-0000-0000-00003D380000}"/>
    <cellStyle name="n_Cumul_V&amp;M trajectoires V1 (06-08-11)_Group - operational KPIs_2" xfId="20194" xr:uid="{00000000-0005-0000-0000-00003E380000}"/>
    <cellStyle name="n_Cumul_V&amp;M trajectoires V1 (06-08-11)_IC&amp;SS" xfId="13765" xr:uid="{00000000-0005-0000-0000-00003F380000}"/>
    <cellStyle name="n_Cumul_V&amp;M trajectoires V1 (06-08-11)_Orange - Market France KPIs" xfId="55772" xr:uid="{00000000-0005-0000-0000-000040380000}"/>
    <cellStyle name="n_Cumul_V&amp;M trajectoires V1 (06-08-11)_Poland KPIs" xfId="8358" xr:uid="{00000000-0005-0000-0000-000041380000}"/>
    <cellStyle name="n_Cumul_V&amp;M trajectoires V1 (06-08-11)_Poland KPIs_1" xfId="30678" xr:uid="{00000000-0005-0000-0000-000042380000}"/>
    <cellStyle name="n_Cumul_V&amp;M trajectoires V1 (06-08-11)_ROW" xfId="30680" xr:uid="{00000000-0005-0000-0000-000043380000}"/>
    <cellStyle name="n_Cumul_V&amp;M trajectoires V1 (06-08-11)_RoW KPIs" xfId="9070" xr:uid="{00000000-0005-0000-0000-000044380000}"/>
    <cellStyle name="n_Cumul_V&amp;M trajectoires V1 (06-08-11)_ROW_1" xfId="30681" xr:uid="{00000000-0005-0000-0000-000045380000}"/>
    <cellStyle name="n_Cumul_V&amp;M trajectoires V1 (06-08-11)_ROW_1_Group" xfId="30682" xr:uid="{00000000-0005-0000-0000-000046380000}"/>
    <cellStyle name="n_Cumul_V&amp;M trajectoires V1 (06-08-11)_ROW_1_ROW ARPU" xfId="30683" xr:uid="{00000000-0005-0000-0000-000047380000}"/>
    <cellStyle name="n_Cumul_V&amp;M trajectoires V1 (06-08-11)_ROW_1_ROW ARPU_Group" xfId="30684" xr:uid="{00000000-0005-0000-0000-000048380000}"/>
    <cellStyle name="n_Cumul_V&amp;M trajectoires V1 (06-08-11)_ROW_Group" xfId="30685" xr:uid="{00000000-0005-0000-0000-000049380000}"/>
    <cellStyle name="n_Cumul_V&amp;M trajectoires V1 (06-08-11)_ROW_ROW ARPU" xfId="30686" xr:uid="{00000000-0005-0000-0000-00004A380000}"/>
    <cellStyle name="n_Cumul_V&amp;M trajectoires V1 (06-08-11)_ROW_ROW ARPU_Group" xfId="30687" xr:uid="{00000000-0005-0000-0000-00004B380000}"/>
    <cellStyle name="n_Cumul_V&amp;M trajectoires V1 (06-08-11)_Spain ARPU + AUPU" xfId="30688" xr:uid="{00000000-0005-0000-0000-00004C380000}"/>
    <cellStyle name="n_Cumul_V&amp;M trajectoires V1 (06-08-11)_Spain ARPU + AUPU_Group" xfId="30689" xr:uid="{00000000-0005-0000-0000-00004D380000}"/>
    <cellStyle name="n_Cumul_V&amp;M trajectoires V1 (06-08-11)_Spain ARPU + AUPU_ROW ARPU" xfId="30690" xr:uid="{00000000-0005-0000-0000-00004E380000}"/>
    <cellStyle name="n_Cumul_V&amp;M trajectoires V1 (06-08-11)_Spain ARPU + AUPU_ROW ARPU_Group" xfId="30691" xr:uid="{00000000-0005-0000-0000-00004F380000}"/>
    <cellStyle name="n_Cumul_V&amp;M trajectoires V1 (06-08-11)_Spain KPIs" xfId="6713" xr:uid="{00000000-0005-0000-0000-000050380000}"/>
    <cellStyle name="n_Cumul_V&amp;M trajectoires V1 (06-08-11)_Spain KPIs 2" xfId="16079" xr:uid="{00000000-0005-0000-0000-000051380000}"/>
    <cellStyle name="n_Cumul_V&amp;M trajectoires V1 (06-08-11)_Spain KPIs_1" xfId="51527" xr:uid="{00000000-0005-0000-0000-000052380000}"/>
    <cellStyle name="n_Cumul_V&amp;M trajectoires V1 (06-08-11)_Telecoms - Operational KPIs" xfId="49830" xr:uid="{00000000-0005-0000-0000-000053380000}"/>
    <cellStyle name="n_DATA KPI Personal" xfId="30692" xr:uid="{00000000-0005-0000-0000-000054380000}"/>
    <cellStyle name="n_DATA KPI Personal_Group" xfId="30693" xr:uid="{00000000-0005-0000-0000-000055380000}"/>
    <cellStyle name="n_DBR2005_04" xfId="2033" xr:uid="{00000000-0005-0000-0000-000056380000}"/>
    <cellStyle name="n_DBR2005_04_A&amp;ME KPIs" xfId="53305" xr:uid="{00000000-0005-0000-0000-000057380000}"/>
    <cellStyle name="n_DBR2005_04_DATA KPI Personal" xfId="30695" xr:uid="{00000000-0005-0000-0000-000058380000}"/>
    <cellStyle name="n_DBR2005_04_DATA KPI Personal_Group" xfId="30696" xr:uid="{00000000-0005-0000-0000-000059380000}"/>
    <cellStyle name="n_DBR2005_04_EE_CoA_BS - mapped V4" xfId="30697" xr:uid="{00000000-0005-0000-0000-00005A380000}"/>
    <cellStyle name="n_DBR2005_04_EE_CoA_BS - mapped V4_Group" xfId="30698" xr:uid="{00000000-0005-0000-0000-00005B380000}"/>
    <cellStyle name="n_DBR2005_04_Enterprise" xfId="9639" xr:uid="{00000000-0005-0000-0000-00005C380000}"/>
    <cellStyle name="n_DBR2005_04_France financials" xfId="23680" xr:uid="{00000000-0005-0000-0000-00005D380000}"/>
    <cellStyle name="n_DBR2005_04_France financials_1" xfId="25229" xr:uid="{00000000-0005-0000-0000-00005E380000}"/>
    <cellStyle name="n_DBR2005_04_France KPIs" xfId="4892" xr:uid="{00000000-0005-0000-0000-00005F380000}"/>
    <cellStyle name="n_DBR2005_04_France KPIs 2" xfId="14308" xr:uid="{00000000-0005-0000-0000-000060380000}"/>
    <cellStyle name="n_DBR2005_04_France KPIs_1" xfId="12133" xr:uid="{00000000-0005-0000-0000-000061380000}"/>
    <cellStyle name="n_DBR2005_04_GetCA Groupe Seg 2012-Q4 Soc" xfId="55775" xr:uid="{00000000-0005-0000-0000-000062380000}"/>
    <cellStyle name="n_DBR2005_04_Group" xfId="30699" xr:uid="{00000000-0005-0000-0000-000063380000}"/>
    <cellStyle name="n_DBR2005_04_Group - financial KPIs" xfId="21936" xr:uid="{00000000-0005-0000-0000-000064380000}"/>
    <cellStyle name="n_DBR2005_04_Group - operational KPIs" xfId="3108" xr:uid="{00000000-0005-0000-0000-000065380000}"/>
    <cellStyle name="n_DBR2005_04_Group - operational KPIs_1" xfId="10379" xr:uid="{00000000-0005-0000-0000-000066380000}"/>
    <cellStyle name="n_DBR2005_04_Group - operational KPIs_1 2" xfId="18078" xr:uid="{00000000-0005-0000-0000-000067380000}"/>
    <cellStyle name="n_DBR2005_04_Group - operational KPIs_2" xfId="20195" xr:uid="{00000000-0005-0000-0000-000068380000}"/>
    <cellStyle name="n_DBR2005_04_IC&amp;SS" xfId="19595" xr:uid="{00000000-0005-0000-0000-000069380000}"/>
    <cellStyle name="n_DBR2005_04_Orange - Market France KPIs" xfId="55774" xr:uid="{00000000-0005-0000-0000-00006A380000}"/>
    <cellStyle name="n_DBR2005_04_Poland KPIs" xfId="8359" xr:uid="{00000000-0005-0000-0000-00006B380000}"/>
    <cellStyle name="n_DBR2005_04_Poland KPIs_1" xfId="30694" xr:uid="{00000000-0005-0000-0000-00006C380000}"/>
    <cellStyle name="n_DBR2005_04_Reporting Valeur_Mobile_2010_10" xfId="30700" xr:uid="{00000000-0005-0000-0000-00006D380000}"/>
    <cellStyle name="n_DBR2005_04_Reporting Valeur_Mobile_2010_10_Group" xfId="30701" xr:uid="{00000000-0005-0000-0000-00006E380000}"/>
    <cellStyle name="n_DBR2005_04_Reporting Valeur_Mobile_2010_10_ROW" xfId="30702" xr:uid="{00000000-0005-0000-0000-00006F380000}"/>
    <cellStyle name="n_DBR2005_04_Reporting Valeur_Mobile_2010_10_ROW ARPU" xfId="30703" xr:uid="{00000000-0005-0000-0000-000070380000}"/>
    <cellStyle name="n_DBR2005_04_Reporting Valeur_Mobile_2010_10_ROW ARPU_Group" xfId="30704" xr:uid="{00000000-0005-0000-0000-000071380000}"/>
    <cellStyle name="n_DBR2005_04_Reporting Valeur_Mobile_2010_10_ROW_Group" xfId="30705" xr:uid="{00000000-0005-0000-0000-000072380000}"/>
    <cellStyle name="n_DBR2005_04_ROW" xfId="30706" xr:uid="{00000000-0005-0000-0000-000073380000}"/>
    <cellStyle name="n_DBR2005_04_RoW KPIs" xfId="9071" xr:uid="{00000000-0005-0000-0000-000074380000}"/>
    <cellStyle name="n_DBR2005_04_ROW_1" xfId="30707" xr:uid="{00000000-0005-0000-0000-000075380000}"/>
    <cellStyle name="n_DBR2005_04_ROW_1_Group" xfId="30708" xr:uid="{00000000-0005-0000-0000-000076380000}"/>
    <cellStyle name="n_DBR2005_04_ROW_1_ROW ARPU" xfId="30709" xr:uid="{00000000-0005-0000-0000-000077380000}"/>
    <cellStyle name="n_DBR2005_04_ROW_1_ROW ARPU_Group" xfId="30710" xr:uid="{00000000-0005-0000-0000-000078380000}"/>
    <cellStyle name="n_DBR2005_04_ROW_Group" xfId="30711" xr:uid="{00000000-0005-0000-0000-000079380000}"/>
    <cellStyle name="n_DBR2005_04_ROW_ROW ARPU" xfId="30712" xr:uid="{00000000-0005-0000-0000-00007A380000}"/>
    <cellStyle name="n_DBR2005_04_ROW_ROW ARPU_Group" xfId="30713" xr:uid="{00000000-0005-0000-0000-00007B380000}"/>
    <cellStyle name="n_DBR2005_04_Spain ARPU + AUPU" xfId="30714" xr:uid="{00000000-0005-0000-0000-00007C380000}"/>
    <cellStyle name="n_DBR2005_04_Spain ARPU + AUPU_Group" xfId="30715" xr:uid="{00000000-0005-0000-0000-00007D380000}"/>
    <cellStyle name="n_DBR2005_04_Spain ARPU + AUPU_ROW ARPU" xfId="30716" xr:uid="{00000000-0005-0000-0000-00007E380000}"/>
    <cellStyle name="n_DBR2005_04_Spain ARPU + AUPU_ROW ARPU_Group" xfId="30717" xr:uid="{00000000-0005-0000-0000-00007F380000}"/>
    <cellStyle name="n_DBR2005_04_Spain KPIs" xfId="6714" xr:uid="{00000000-0005-0000-0000-000080380000}"/>
    <cellStyle name="n_DBR2005_04_Spain KPIs 2" xfId="16080" xr:uid="{00000000-0005-0000-0000-000081380000}"/>
    <cellStyle name="n_DBR2005_04_Spain KPIs_1" xfId="51528" xr:uid="{00000000-0005-0000-0000-000082380000}"/>
    <cellStyle name="n_DBR2005_04_Telecoms - Operational KPIs" xfId="49831" xr:uid="{00000000-0005-0000-0000-000083380000}"/>
    <cellStyle name="n_DBR2005_05" xfId="2034" xr:uid="{00000000-0005-0000-0000-000084380000}"/>
    <cellStyle name="n_DBR2005_05_A&amp;ME KPIs" xfId="53306" xr:uid="{00000000-0005-0000-0000-000085380000}"/>
    <cellStyle name="n_DBR2005_05_DATA KPI Personal" xfId="30719" xr:uid="{00000000-0005-0000-0000-000086380000}"/>
    <cellStyle name="n_DBR2005_05_DATA KPI Personal_Group" xfId="30720" xr:uid="{00000000-0005-0000-0000-000087380000}"/>
    <cellStyle name="n_DBR2005_05_EE_CoA_BS - mapped V4" xfId="30721" xr:uid="{00000000-0005-0000-0000-000088380000}"/>
    <cellStyle name="n_DBR2005_05_EE_CoA_BS - mapped V4_Group" xfId="30722" xr:uid="{00000000-0005-0000-0000-000089380000}"/>
    <cellStyle name="n_DBR2005_05_Enterprise" xfId="9640" xr:uid="{00000000-0005-0000-0000-00008A380000}"/>
    <cellStyle name="n_DBR2005_05_France financials" xfId="23681" xr:uid="{00000000-0005-0000-0000-00008B380000}"/>
    <cellStyle name="n_DBR2005_05_France financials_1" xfId="25230" xr:uid="{00000000-0005-0000-0000-00008C380000}"/>
    <cellStyle name="n_DBR2005_05_France KPIs" xfId="4893" xr:uid="{00000000-0005-0000-0000-00008D380000}"/>
    <cellStyle name="n_DBR2005_05_France KPIs 2" xfId="14309" xr:uid="{00000000-0005-0000-0000-00008E380000}"/>
    <cellStyle name="n_DBR2005_05_France KPIs_1" xfId="12134" xr:uid="{00000000-0005-0000-0000-00008F380000}"/>
    <cellStyle name="n_DBR2005_05_GetCA Groupe Seg 2012-Q4 Soc" xfId="55777" xr:uid="{00000000-0005-0000-0000-000090380000}"/>
    <cellStyle name="n_DBR2005_05_Group" xfId="30723" xr:uid="{00000000-0005-0000-0000-000091380000}"/>
    <cellStyle name="n_DBR2005_05_Group - financial KPIs" xfId="21937" xr:uid="{00000000-0005-0000-0000-000092380000}"/>
    <cellStyle name="n_DBR2005_05_Group - operational KPIs" xfId="3109" xr:uid="{00000000-0005-0000-0000-000093380000}"/>
    <cellStyle name="n_DBR2005_05_Group - operational KPIs_1" xfId="10380" xr:uid="{00000000-0005-0000-0000-000094380000}"/>
    <cellStyle name="n_DBR2005_05_Group - operational KPIs_1 2" xfId="18079" xr:uid="{00000000-0005-0000-0000-000095380000}"/>
    <cellStyle name="n_DBR2005_05_Group - operational KPIs_2" xfId="20196" xr:uid="{00000000-0005-0000-0000-000096380000}"/>
    <cellStyle name="n_DBR2005_05_IC&amp;SS" xfId="19795" xr:uid="{00000000-0005-0000-0000-000097380000}"/>
    <cellStyle name="n_DBR2005_05_Orange - Market France KPIs" xfId="55776" xr:uid="{00000000-0005-0000-0000-000098380000}"/>
    <cellStyle name="n_DBR2005_05_Poland KPIs" xfId="8360" xr:uid="{00000000-0005-0000-0000-000099380000}"/>
    <cellStyle name="n_DBR2005_05_Poland KPIs_1" xfId="30718" xr:uid="{00000000-0005-0000-0000-00009A380000}"/>
    <cellStyle name="n_DBR2005_05_Reporting Valeur_Mobile_2010_10" xfId="30724" xr:uid="{00000000-0005-0000-0000-00009B380000}"/>
    <cellStyle name="n_DBR2005_05_Reporting Valeur_Mobile_2010_10_Group" xfId="30725" xr:uid="{00000000-0005-0000-0000-00009C380000}"/>
    <cellStyle name="n_DBR2005_05_Reporting Valeur_Mobile_2010_10_ROW" xfId="30726" xr:uid="{00000000-0005-0000-0000-00009D380000}"/>
    <cellStyle name="n_DBR2005_05_Reporting Valeur_Mobile_2010_10_ROW ARPU" xfId="30727" xr:uid="{00000000-0005-0000-0000-00009E380000}"/>
    <cellStyle name="n_DBR2005_05_Reporting Valeur_Mobile_2010_10_ROW ARPU_Group" xfId="30728" xr:uid="{00000000-0005-0000-0000-00009F380000}"/>
    <cellStyle name="n_DBR2005_05_Reporting Valeur_Mobile_2010_10_ROW_Group" xfId="30729" xr:uid="{00000000-0005-0000-0000-0000A0380000}"/>
    <cellStyle name="n_DBR2005_05_ROW" xfId="30730" xr:uid="{00000000-0005-0000-0000-0000A1380000}"/>
    <cellStyle name="n_DBR2005_05_RoW KPIs" xfId="9072" xr:uid="{00000000-0005-0000-0000-0000A2380000}"/>
    <cellStyle name="n_DBR2005_05_ROW_1" xfId="30731" xr:uid="{00000000-0005-0000-0000-0000A3380000}"/>
    <cellStyle name="n_DBR2005_05_ROW_1_Group" xfId="30732" xr:uid="{00000000-0005-0000-0000-0000A4380000}"/>
    <cellStyle name="n_DBR2005_05_ROW_1_ROW ARPU" xfId="30733" xr:uid="{00000000-0005-0000-0000-0000A5380000}"/>
    <cellStyle name="n_DBR2005_05_ROW_1_ROW ARPU_Group" xfId="30734" xr:uid="{00000000-0005-0000-0000-0000A6380000}"/>
    <cellStyle name="n_DBR2005_05_ROW_Group" xfId="30735" xr:uid="{00000000-0005-0000-0000-0000A7380000}"/>
    <cellStyle name="n_DBR2005_05_ROW_ROW ARPU" xfId="30736" xr:uid="{00000000-0005-0000-0000-0000A8380000}"/>
    <cellStyle name="n_DBR2005_05_ROW_ROW ARPU_Group" xfId="30737" xr:uid="{00000000-0005-0000-0000-0000A9380000}"/>
    <cellStyle name="n_DBR2005_05_Spain ARPU + AUPU" xfId="30738" xr:uid="{00000000-0005-0000-0000-0000AA380000}"/>
    <cellStyle name="n_DBR2005_05_Spain ARPU + AUPU_Group" xfId="30739" xr:uid="{00000000-0005-0000-0000-0000AB380000}"/>
    <cellStyle name="n_DBR2005_05_Spain ARPU + AUPU_ROW ARPU" xfId="30740" xr:uid="{00000000-0005-0000-0000-0000AC380000}"/>
    <cellStyle name="n_DBR2005_05_Spain ARPU + AUPU_ROW ARPU_Group" xfId="30741" xr:uid="{00000000-0005-0000-0000-0000AD380000}"/>
    <cellStyle name="n_DBR2005_05_Spain KPIs" xfId="6715" xr:uid="{00000000-0005-0000-0000-0000AE380000}"/>
    <cellStyle name="n_DBR2005_05_Spain KPIs 2" xfId="16081" xr:uid="{00000000-0005-0000-0000-0000AF380000}"/>
    <cellStyle name="n_DBR2005_05_Spain KPIs_1" xfId="51529" xr:uid="{00000000-0005-0000-0000-0000B0380000}"/>
    <cellStyle name="n_DBR2005_05_Telecoms - Operational KPIs" xfId="49832" xr:uid="{00000000-0005-0000-0000-0000B1380000}"/>
    <cellStyle name="n_Delta parc" xfId="2035" xr:uid="{00000000-0005-0000-0000-0000B2380000}"/>
    <cellStyle name="n_Delta parc_01 Synthèse DM pour modèle" xfId="2036" xr:uid="{00000000-0005-0000-0000-0000B3380000}"/>
    <cellStyle name="n_Delta parc_01 Synthèse DM pour modèle_A&amp;ME KPIs" xfId="53308" xr:uid="{00000000-0005-0000-0000-0000B4380000}"/>
    <cellStyle name="n_Delta parc_01 Synthèse DM pour modèle_France financials" xfId="23683" xr:uid="{00000000-0005-0000-0000-0000B5380000}"/>
    <cellStyle name="n_Delta parc_01 Synthèse DM pour modèle_France KPIs" xfId="4895" xr:uid="{00000000-0005-0000-0000-0000B6380000}"/>
    <cellStyle name="n_Delta parc_01 Synthèse DM pour modèle_France KPIs 2" xfId="14311" xr:uid="{00000000-0005-0000-0000-0000B7380000}"/>
    <cellStyle name="n_Delta parc_01 Synthèse DM pour modèle_France KPIs_1" xfId="12136" xr:uid="{00000000-0005-0000-0000-0000B8380000}"/>
    <cellStyle name="n_Delta parc_01 Synthèse DM pour modèle_Group" xfId="30744" xr:uid="{00000000-0005-0000-0000-0000B9380000}"/>
    <cellStyle name="n_Delta parc_01 Synthèse DM pour modèle_Group - financial KPIs" xfId="21939" xr:uid="{00000000-0005-0000-0000-0000BA380000}"/>
    <cellStyle name="n_Delta parc_01 Synthèse DM pour modèle_Group - operational KPIs" xfId="10382" xr:uid="{00000000-0005-0000-0000-0000BB380000}"/>
    <cellStyle name="n_Delta parc_01 Synthèse DM pour modèle_Group - operational KPIs 2" xfId="18081" xr:uid="{00000000-0005-0000-0000-0000BC380000}"/>
    <cellStyle name="n_Delta parc_01 Synthèse DM pour modèle_Group - operational KPIs_1" xfId="20198" xr:uid="{00000000-0005-0000-0000-0000BD380000}"/>
    <cellStyle name="n_Delta parc_01 Synthèse DM pour modèle_Orange - Market France KPIs" xfId="55779" xr:uid="{00000000-0005-0000-0000-0000BE380000}"/>
    <cellStyle name="n_Delta parc_01 Synthèse DM pour modèle_Poland KPIs" xfId="30743" xr:uid="{00000000-0005-0000-0000-0000BF380000}"/>
    <cellStyle name="n_Delta parc_01 Synthèse DM pour modèle_ROW" xfId="30745" xr:uid="{00000000-0005-0000-0000-0000C0380000}"/>
    <cellStyle name="n_Delta parc_01 Synthèse DM pour modèle_ROW_1" xfId="30746" xr:uid="{00000000-0005-0000-0000-0000C1380000}"/>
    <cellStyle name="n_Delta parc_01 Synthèse DM pour modèle_ROW_1_Group" xfId="30747" xr:uid="{00000000-0005-0000-0000-0000C2380000}"/>
    <cellStyle name="n_Delta parc_01 Synthèse DM pour modèle_ROW_1_ROW ARPU" xfId="30748" xr:uid="{00000000-0005-0000-0000-0000C3380000}"/>
    <cellStyle name="n_Delta parc_01 Synthèse DM pour modèle_ROW_1_ROW ARPU_Group" xfId="30749" xr:uid="{00000000-0005-0000-0000-0000C4380000}"/>
    <cellStyle name="n_Delta parc_01 Synthèse DM pour modèle_ROW_Group" xfId="30750" xr:uid="{00000000-0005-0000-0000-0000C5380000}"/>
    <cellStyle name="n_Delta parc_01 Synthèse DM pour modèle_ROW_ROW ARPU" xfId="30751" xr:uid="{00000000-0005-0000-0000-0000C6380000}"/>
    <cellStyle name="n_Delta parc_01 Synthèse DM pour modèle_ROW_ROW ARPU_Group" xfId="30752" xr:uid="{00000000-0005-0000-0000-0000C7380000}"/>
    <cellStyle name="n_Delta parc_01 Synthèse DM pour modèle_Spain ARPU + AUPU" xfId="30753" xr:uid="{00000000-0005-0000-0000-0000C8380000}"/>
    <cellStyle name="n_Delta parc_01 Synthèse DM pour modèle_Spain ARPU + AUPU_Group" xfId="30754" xr:uid="{00000000-0005-0000-0000-0000C9380000}"/>
    <cellStyle name="n_Delta parc_01 Synthèse DM pour modèle_Spain ARPU + AUPU_ROW ARPU" xfId="30755" xr:uid="{00000000-0005-0000-0000-0000CA380000}"/>
    <cellStyle name="n_Delta parc_01 Synthèse DM pour modèle_Spain ARPU + AUPU_ROW ARPU_Group" xfId="30756" xr:uid="{00000000-0005-0000-0000-0000CB380000}"/>
    <cellStyle name="n_Delta parc_01 Synthèse DM pour modèle_Spain KPIs" xfId="6717" xr:uid="{00000000-0005-0000-0000-0000CC380000}"/>
    <cellStyle name="n_Delta parc_01 Synthèse DM pour modèle_Spain KPIs 2" xfId="16083" xr:uid="{00000000-0005-0000-0000-0000CD380000}"/>
    <cellStyle name="n_Delta parc_01 Synthèse DM pour modèle_Spain KPIs_1" xfId="51531" xr:uid="{00000000-0005-0000-0000-0000CE380000}"/>
    <cellStyle name="n_Delta parc_01 Synthèse DM pour modèle_Telecoms - Operational KPIs" xfId="49834" xr:uid="{00000000-0005-0000-0000-0000CF380000}"/>
    <cellStyle name="n_Delta parc_0703 Préflashde L23 Analyse CA trafic 07-03 (07-04-03)" xfId="2037" xr:uid="{00000000-0005-0000-0000-0000D0380000}"/>
    <cellStyle name="n_Delta parc_0703 Préflashde L23 Analyse CA trafic 07-03 (07-04-03)_A&amp;ME KPIs" xfId="53309" xr:uid="{00000000-0005-0000-0000-0000D1380000}"/>
    <cellStyle name="n_Delta parc_0703 Préflashde L23 Analyse CA trafic 07-03 (07-04-03)_Enterprise" xfId="9642" xr:uid="{00000000-0005-0000-0000-0000D2380000}"/>
    <cellStyle name="n_Delta parc_0703 Préflashde L23 Analyse CA trafic 07-03 (07-04-03)_France financials" xfId="23684" xr:uid="{00000000-0005-0000-0000-0000D3380000}"/>
    <cellStyle name="n_Delta parc_0703 Préflashde L23 Analyse CA trafic 07-03 (07-04-03)_France financials_1" xfId="25232" xr:uid="{00000000-0005-0000-0000-0000D4380000}"/>
    <cellStyle name="n_Delta parc_0703 Préflashde L23 Analyse CA trafic 07-03 (07-04-03)_France KPIs" xfId="4896" xr:uid="{00000000-0005-0000-0000-0000D5380000}"/>
    <cellStyle name="n_Delta parc_0703 Préflashde L23 Analyse CA trafic 07-03 (07-04-03)_France KPIs 2" xfId="14312" xr:uid="{00000000-0005-0000-0000-0000D6380000}"/>
    <cellStyle name="n_Delta parc_0703 Préflashde L23 Analyse CA trafic 07-03 (07-04-03)_France KPIs_1" xfId="12137" xr:uid="{00000000-0005-0000-0000-0000D7380000}"/>
    <cellStyle name="n_Delta parc_0703 Préflashde L23 Analyse CA trafic 07-03 (07-04-03)_GetCA Groupe Seg 2012-Q4 Soc" xfId="55781" xr:uid="{00000000-0005-0000-0000-0000D8380000}"/>
    <cellStyle name="n_Delta parc_0703 Préflashde L23 Analyse CA trafic 07-03 (07-04-03)_Group" xfId="30758" xr:uid="{00000000-0005-0000-0000-0000D9380000}"/>
    <cellStyle name="n_Delta parc_0703 Préflashde L23 Analyse CA trafic 07-03 (07-04-03)_Group - financial KPIs" xfId="21940" xr:uid="{00000000-0005-0000-0000-0000DA380000}"/>
    <cellStyle name="n_Delta parc_0703 Préflashde L23 Analyse CA trafic 07-03 (07-04-03)_Group - operational KPIs" xfId="3111" xr:uid="{00000000-0005-0000-0000-0000DB380000}"/>
    <cellStyle name="n_Delta parc_0703 Préflashde L23 Analyse CA trafic 07-03 (07-04-03)_Group - operational KPIs_1" xfId="10383" xr:uid="{00000000-0005-0000-0000-0000DC380000}"/>
    <cellStyle name="n_Delta parc_0703 Préflashde L23 Analyse CA trafic 07-03 (07-04-03)_Group - operational KPIs_1 2" xfId="18082" xr:uid="{00000000-0005-0000-0000-0000DD380000}"/>
    <cellStyle name="n_Delta parc_0703 Préflashde L23 Analyse CA trafic 07-03 (07-04-03)_Group - operational KPIs_2" xfId="20199" xr:uid="{00000000-0005-0000-0000-0000DE380000}"/>
    <cellStyle name="n_Delta parc_0703 Préflashde L23 Analyse CA trafic 07-03 (07-04-03)_IC&amp;SS" xfId="13767" xr:uid="{00000000-0005-0000-0000-0000DF380000}"/>
    <cellStyle name="n_Delta parc_0703 Préflashde L23 Analyse CA trafic 07-03 (07-04-03)_Orange - Market France KPIs" xfId="55780" xr:uid="{00000000-0005-0000-0000-0000E0380000}"/>
    <cellStyle name="n_Delta parc_0703 Préflashde L23 Analyse CA trafic 07-03 (07-04-03)_Poland KPIs" xfId="8362" xr:uid="{00000000-0005-0000-0000-0000E1380000}"/>
    <cellStyle name="n_Delta parc_0703 Préflashde L23 Analyse CA trafic 07-03 (07-04-03)_Poland KPIs_1" xfId="30757" xr:uid="{00000000-0005-0000-0000-0000E2380000}"/>
    <cellStyle name="n_Delta parc_0703 Préflashde L23 Analyse CA trafic 07-03 (07-04-03)_ROW" xfId="30759" xr:uid="{00000000-0005-0000-0000-0000E3380000}"/>
    <cellStyle name="n_Delta parc_0703 Préflashde L23 Analyse CA trafic 07-03 (07-04-03)_RoW KPIs" xfId="9074" xr:uid="{00000000-0005-0000-0000-0000E4380000}"/>
    <cellStyle name="n_Delta parc_0703 Préflashde L23 Analyse CA trafic 07-03 (07-04-03)_ROW_1" xfId="30760" xr:uid="{00000000-0005-0000-0000-0000E5380000}"/>
    <cellStyle name="n_Delta parc_0703 Préflashde L23 Analyse CA trafic 07-03 (07-04-03)_ROW_1_Group" xfId="30761" xr:uid="{00000000-0005-0000-0000-0000E6380000}"/>
    <cellStyle name="n_Delta parc_0703 Préflashde L23 Analyse CA trafic 07-03 (07-04-03)_ROW_1_ROW ARPU" xfId="30762" xr:uid="{00000000-0005-0000-0000-0000E7380000}"/>
    <cellStyle name="n_Delta parc_0703 Préflashde L23 Analyse CA trafic 07-03 (07-04-03)_ROW_1_ROW ARPU_Group" xfId="30763" xr:uid="{00000000-0005-0000-0000-0000E8380000}"/>
    <cellStyle name="n_Delta parc_0703 Préflashde L23 Analyse CA trafic 07-03 (07-04-03)_ROW_Group" xfId="30764" xr:uid="{00000000-0005-0000-0000-0000E9380000}"/>
    <cellStyle name="n_Delta parc_0703 Préflashde L23 Analyse CA trafic 07-03 (07-04-03)_ROW_ROW ARPU" xfId="30765" xr:uid="{00000000-0005-0000-0000-0000EA380000}"/>
    <cellStyle name="n_Delta parc_0703 Préflashde L23 Analyse CA trafic 07-03 (07-04-03)_ROW_ROW ARPU_Group" xfId="30766" xr:uid="{00000000-0005-0000-0000-0000EB380000}"/>
    <cellStyle name="n_Delta parc_0703 Préflashde L23 Analyse CA trafic 07-03 (07-04-03)_Spain ARPU + AUPU" xfId="30767" xr:uid="{00000000-0005-0000-0000-0000EC380000}"/>
    <cellStyle name="n_Delta parc_0703 Préflashde L23 Analyse CA trafic 07-03 (07-04-03)_Spain ARPU + AUPU_Group" xfId="30768" xr:uid="{00000000-0005-0000-0000-0000ED380000}"/>
    <cellStyle name="n_Delta parc_0703 Préflashde L23 Analyse CA trafic 07-03 (07-04-03)_Spain ARPU + AUPU_ROW ARPU" xfId="30769" xr:uid="{00000000-0005-0000-0000-0000EE380000}"/>
    <cellStyle name="n_Delta parc_0703 Préflashde L23 Analyse CA trafic 07-03 (07-04-03)_Spain ARPU + AUPU_ROW ARPU_Group" xfId="30770" xr:uid="{00000000-0005-0000-0000-0000EF380000}"/>
    <cellStyle name="n_Delta parc_0703 Préflashde L23 Analyse CA trafic 07-03 (07-04-03)_Spain KPIs" xfId="6718" xr:uid="{00000000-0005-0000-0000-0000F0380000}"/>
    <cellStyle name="n_Delta parc_0703 Préflashde L23 Analyse CA trafic 07-03 (07-04-03)_Spain KPIs 2" xfId="16084" xr:uid="{00000000-0005-0000-0000-0000F1380000}"/>
    <cellStyle name="n_Delta parc_0703 Préflashde L23 Analyse CA trafic 07-03 (07-04-03)_Spain KPIs_1" xfId="51532" xr:uid="{00000000-0005-0000-0000-0000F2380000}"/>
    <cellStyle name="n_Delta parc_0703 Préflashde L23 Analyse CA trafic 07-03 (07-04-03)_Telecoms - Operational KPIs" xfId="49835" xr:uid="{00000000-0005-0000-0000-0000F3380000}"/>
    <cellStyle name="n_Delta parc_A&amp;ME KPIs" xfId="53307" xr:uid="{00000000-0005-0000-0000-0000F4380000}"/>
    <cellStyle name="n_Delta parc_Base Forfaits 06-07" xfId="2038" xr:uid="{00000000-0005-0000-0000-0000F5380000}"/>
    <cellStyle name="n_Delta parc_Base Forfaits 06-07_A&amp;ME KPIs" xfId="53310" xr:uid="{00000000-0005-0000-0000-0000F6380000}"/>
    <cellStyle name="n_Delta parc_Base Forfaits 06-07_Enterprise" xfId="9643" xr:uid="{00000000-0005-0000-0000-0000F7380000}"/>
    <cellStyle name="n_Delta parc_Base Forfaits 06-07_France financials" xfId="23685" xr:uid="{00000000-0005-0000-0000-0000F8380000}"/>
    <cellStyle name="n_Delta parc_Base Forfaits 06-07_France financials_1" xfId="25233" xr:uid="{00000000-0005-0000-0000-0000F9380000}"/>
    <cellStyle name="n_Delta parc_Base Forfaits 06-07_France KPIs" xfId="4897" xr:uid="{00000000-0005-0000-0000-0000FA380000}"/>
    <cellStyle name="n_Delta parc_Base Forfaits 06-07_France KPIs 2" xfId="14313" xr:uid="{00000000-0005-0000-0000-0000FB380000}"/>
    <cellStyle name="n_Delta parc_Base Forfaits 06-07_France KPIs_1" xfId="12138" xr:uid="{00000000-0005-0000-0000-0000FC380000}"/>
    <cellStyle name="n_Delta parc_Base Forfaits 06-07_GetCA Groupe Seg 2012-Q4 Soc" xfId="55783" xr:uid="{00000000-0005-0000-0000-0000FD380000}"/>
    <cellStyle name="n_Delta parc_Base Forfaits 06-07_Group" xfId="30772" xr:uid="{00000000-0005-0000-0000-0000FE380000}"/>
    <cellStyle name="n_Delta parc_Base Forfaits 06-07_Group - financial KPIs" xfId="21941" xr:uid="{00000000-0005-0000-0000-0000FF380000}"/>
    <cellStyle name="n_Delta parc_Base Forfaits 06-07_Group - operational KPIs" xfId="3112" xr:uid="{00000000-0005-0000-0000-000000390000}"/>
    <cellStyle name="n_Delta parc_Base Forfaits 06-07_Group - operational KPIs_1" xfId="10384" xr:uid="{00000000-0005-0000-0000-000001390000}"/>
    <cellStyle name="n_Delta parc_Base Forfaits 06-07_Group - operational KPIs_1 2" xfId="18083" xr:uid="{00000000-0005-0000-0000-000002390000}"/>
    <cellStyle name="n_Delta parc_Base Forfaits 06-07_Group - operational KPIs_2" xfId="20200" xr:uid="{00000000-0005-0000-0000-000003390000}"/>
    <cellStyle name="n_Delta parc_Base Forfaits 06-07_IC&amp;SS" xfId="19594" xr:uid="{00000000-0005-0000-0000-000004390000}"/>
    <cellStyle name="n_Delta parc_Base Forfaits 06-07_Orange - Market France KPIs" xfId="55782" xr:uid="{00000000-0005-0000-0000-000005390000}"/>
    <cellStyle name="n_Delta parc_Base Forfaits 06-07_Poland KPIs" xfId="8363" xr:uid="{00000000-0005-0000-0000-000006390000}"/>
    <cellStyle name="n_Delta parc_Base Forfaits 06-07_Poland KPIs_1" xfId="30771" xr:uid="{00000000-0005-0000-0000-000007390000}"/>
    <cellStyle name="n_Delta parc_Base Forfaits 06-07_ROW" xfId="30773" xr:uid="{00000000-0005-0000-0000-000008390000}"/>
    <cellStyle name="n_Delta parc_Base Forfaits 06-07_RoW KPIs" xfId="9075" xr:uid="{00000000-0005-0000-0000-000009390000}"/>
    <cellStyle name="n_Delta parc_Base Forfaits 06-07_ROW_1" xfId="30774" xr:uid="{00000000-0005-0000-0000-00000A390000}"/>
    <cellStyle name="n_Delta parc_Base Forfaits 06-07_ROW_1_Group" xfId="30775" xr:uid="{00000000-0005-0000-0000-00000B390000}"/>
    <cellStyle name="n_Delta parc_Base Forfaits 06-07_ROW_1_ROW ARPU" xfId="30776" xr:uid="{00000000-0005-0000-0000-00000C390000}"/>
    <cellStyle name="n_Delta parc_Base Forfaits 06-07_ROW_1_ROW ARPU_Group" xfId="30777" xr:uid="{00000000-0005-0000-0000-00000D390000}"/>
    <cellStyle name="n_Delta parc_Base Forfaits 06-07_ROW_Group" xfId="30778" xr:uid="{00000000-0005-0000-0000-00000E390000}"/>
    <cellStyle name="n_Delta parc_Base Forfaits 06-07_ROW_ROW ARPU" xfId="30779" xr:uid="{00000000-0005-0000-0000-00000F390000}"/>
    <cellStyle name="n_Delta parc_Base Forfaits 06-07_ROW_ROW ARPU_Group" xfId="30780" xr:uid="{00000000-0005-0000-0000-000010390000}"/>
    <cellStyle name="n_Delta parc_Base Forfaits 06-07_Spain ARPU + AUPU" xfId="30781" xr:uid="{00000000-0005-0000-0000-000011390000}"/>
    <cellStyle name="n_Delta parc_Base Forfaits 06-07_Spain ARPU + AUPU_Group" xfId="30782" xr:uid="{00000000-0005-0000-0000-000012390000}"/>
    <cellStyle name="n_Delta parc_Base Forfaits 06-07_Spain ARPU + AUPU_ROW ARPU" xfId="30783" xr:uid="{00000000-0005-0000-0000-000013390000}"/>
    <cellStyle name="n_Delta parc_Base Forfaits 06-07_Spain ARPU + AUPU_ROW ARPU_Group" xfId="30784" xr:uid="{00000000-0005-0000-0000-000014390000}"/>
    <cellStyle name="n_Delta parc_Base Forfaits 06-07_Spain KPIs" xfId="6719" xr:uid="{00000000-0005-0000-0000-000015390000}"/>
    <cellStyle name="n_Delta parc_Base Forfaits 06-07_Spain KPIs 2" xfId="16085" xr:uid="{00000000-0005-0000-0000-000016390000}"/>
    <cellStyle name="n_Delta parc_Base Forfaits 06-07_Spain KPIs_1" xfId="51533" xr:uid="{00000000-0005-0000-0000-000017390000}"/>
    <cellStyle name="n_Delta parc_Base Forfaits 06-07_Telecoms - Operational KPIs" xfId="49836" xr:uid="{00000000-0005-0000-0000-000018390000}"/>
    <cellStyle name="n_Delta parc_CA BAC SCR-VM 06-07 (31-07-06)" xfId="2039" xr:uid="{00000000-0005-0000-0000-000019390000}"/>
    <cellStyle name="n_Delta parc_CA BAC SCR-VM 06-07 (31-07-06)_A&amp;ME KPIs" xfId="53311" xr:uid="{00000000-0005-0000-0000-00001A390000}"/>
    <cellStyle name="n_Delta parc_CA BAC SCR-VM 06-07 (31-07-06)_Enterprise" xfId="9644" xr:uid="{00000000-0005-0000-0000-00001B390000}"/>
    <cellStyle name="n_Delta parc_CA BAC SCR-VM 06-07 (31-07-06)_France financials" xfId="23686" xr:uid="{00000000-0005-0000-0000-00001C390000}"/>
    <cellStyle name="n_Delta parc_CA BAC SCR-VM 06-07 (31-07-06)_France financials_1" xfId="25234" xr:uid="{00000000-0005-0000-0000-00001D390000}"/>
    <cellStyle name="n_Delta parc_CA BAC SCR-VM 06-07 (31-07-06)_France KPIs" xfId="4898" xr:uid="{00000000-0005-0000-0000-00001E390000}"/>
    <cellStyle name="n_Delta parc_CA BAC SCR-VM 06-07 (31-07-06)_France KPIs 2" xfId="14314" xr:uid="{00000000-0005-0000-0000-00001F390000}"/>
    <cellStyle name="n_Delta parc_CA BAC SCR-VM 06-07 (31-07-06)_France KPIs_1" xfId="12139" xr:uid="{00000000-0005-0000-0000-000020390000}"/>
    <cellStyle name="n_Delta parc_CA BAC SCR-VM 06-07 (31-07-06)_GetCA Groupe Seg 2012-Q4 Soc" xfId="55785" xr:uid="{00000000-0005-0000-0000-000021390000}"/>
    <cellStyle name="n_Delta parc_CA BAC SCR-VM 06-07 (31-07-06)_Group" xfId="30786" xr:uid="{00000000-0005-0000-0000-000022390000}"/>
    <cellStyle name="n_Delta parc_CA BAC SCR-VM 06-07 (31-07-06)_Group - financial KPIs" xfId="21942" xr:uid="{00000000-0005-0000-0000-000023390000}"/>
    <cellStyle name="n_Delta parc_CA BAC SCR-VM 06-07 (31-07-06)_Group - operational KPIs" xfId="3113" xr:uid="{00000000-0005-0000-0000-000024390000}"/>
    <cellStyle name="n_Delta parc_CA BAC SCR-VM 06-07 (31-07-06)_Group - operational KPIs_1" xfId="10385" xr:uid="{00000000-0005-0000-0000-000025390000}"/>
    <cellStyle name="n_Delta parc_CA BAC SCR-VM 06-07 (31-07-06)_Group - operational KPIs_1 2" xfId="18084" xr:uid="{00000000-0005-0000-0000-000026390000}"/>
    <cellStyle name="n_Delta parc_CA BAC SCR-VM 06-07 (31-07-06)_Group - operational KPIs_2" xfId="20201" xr:uid="{00000000-0005-0000-0000-000027390000}"/>
    <cellStyle name="n_Delta parc_CA BAC SCR-VM 06-07 (31-07-06)_IC&amp;SS" xfId="19794" xr:uid="{00000000-0005-0000-0000-000028390000}"/>
    <cellStyle name="n_Delta parc_CA BAC SCR-VM 06-07 (31-07-06)_Orange - Market France KPIs" xfId="55784" xr:uid="{00000000-0005-0000-0000-000029390000}"/>
    <cellStyle name="n_Delta parc_CA BAC SCR-VM 06-07 (31-07-06)_Poland KPIs" xfId="8364" xr:uid="{00000000-0005-0000-0000-00002A390000}"/>
    <cellStyle name="n_Delta parc_CA BAC SCR-VM 06-07 (31-07-06)_Poland KPIs_1" xfId="30785" xr:uid="{00000000-0005-0000-0000-00002B390000}"/>
    <cellStyle name="n_Delta parc_CA BAC SCR-VM 06-07 (31-07-06)_ROW" xfId="30787" xr:uid="{00000000-0005-0000-0000-00002C390000}"/>
    <cellStyle name="n_Delta parc_CA BAC SCR-VM 06-07 (31-07-06)_RoW KPIs" xfId="9076" xr:uid="{00000000-0005-0000-0000-00002D390000}"/>
    <cellStyle name="n_Delta parc_CA BAC SCR-VM 06-07 (31-07-06)_ROW_1" xfId="30788" xr:uid="{00000000-0005-0000-0000-00002E390000}"/>
    <cellStyle name="n_Delta parc_CA BAC SCR-VM 06-07 (31-07-06)_ROW_1_Group" xfId="30789" xr:uid="{00000000-0005-0000-0000-00002F390000}"/>
    <cellStyle name="n_Delta parc_CA BAC SCR-VM 06-07 (31-07-06)_ROW_1_ROW ARPU" xfId="30790" xr:uid="{00000000-0005-0000-0000-000030390000}"/>
    <cellStyle name="n_Delta parc_CA BAC SCR-VM 06-07 (31-07-06)_ROW_1_ROW ARPU_Group" xfId="30791" xr:uid="{00000000-0005-0000-0000-000031390000}"/>
    <cellStyle name="n_Delta parc_CA BAC SCR-VM 06-07 (31-07-06)_ROW_Group" xfId="30792" xr:uid="{00000000-0005-0000-0000-000032390000}"/>
    <cellStyle name="n_Delta parc_CA BAC SCR-VM 06-07 (31-07-06)_ROW_ROW ARPU" xfId="30793" xr:uid="{00000000-0005-0000-0000-000033390000}"/>
    <cellStyle name="n_Delta parc_CA BAC SCR-VM 06-07 (31-07-06)_ROW_ROW ARPU_Group" xfId="30794" xr:uid="{00000000-0005-0000-0000-000034390000}"/>
    <cellStyle name="n_Delta parc_CA BAC SCR-VM 06-07 (31-07-06)_Spain ARPU + AUPU" xfId="30795" xr:uid="{00000000-0005-0000-0000-000035390000}"/>
    <cellStyle name="n_Delta parc_CA BAC SCR-VM 06-07 (31-07-06)_Spain ARPU + AUPU_Group" xfId="30796" xr:uid="{00000000-0005-0000-0000-000036390000}"/>
    <cellStyle name="n_Delta parc_CA BAC SCR-VM 06-07 (31-07-06)_Spain ARPU + AUPU_ROW ARPU" xfId="30797" xr:uid="{00000000-0005-0000-0000-000037390000}"/>
    <cellStyle name="n_Delta parc_CA BAC SCR-VM 06-07 (31-07-06)_Spain ARPU + AUPU_ROW ARPU_Group" xfId="30798" xr:uid="{00000000-0005-0000-0000-000038390000}"/>
    <cellStyle name="n_Delta parc_CA BAC SCR-VM 06-07 (31-07-06)_Spain KPIs" xfId="6720" xr:uid="{00000000-0005-0000-0000-000039390000}"/>
    <cellStyle name="n_Delta parc_CA BAC SCR-VM 06-07 (31-07-06)_Spain KPIs 2" xfId="16086" xr:uid="{00000000-0005-0000-0000-00003A390000}"/>
    <cellStyle name="n_Delta parc_CA BAC SCR-VM 06-07 (31-07-06)_Spain KPIs_1" xfId="51534" xr:uid="{00000000-0005-0000-0000-00003B390000}"/>
    <cellStyle name="n_Delta parc_CA BAC SCR-VM 06-07 (31-07-06)_Telecoms - Operational KPIs" xfId="49837" xr:uid="{00000000-0005-0000-0000-00003C390000}"/>
    <cellStyle name="n_Delta parc_CA forfaits 0607 (06-08-14)" xfId="2040" xr:uid="{00000000-0005-0000-0000-00003D390000}"/>
    <cellStyle name="n_Delta parc_CA forfaits 0607 (06-08-14)_A&amp;ME KPIs" xfId="53312" xr:uid="{00000000-0005-0000-0000-00003E390000}"/>
    <cellStyle name="n_Delta parc_CA forfaits 0607 (06-08-14)_France financials" xfId="23687" xr:uid="{00000000-0005-0000-0000-00003F390000}"/>
    <cellStyle name="n_Delta parc_CA forfaits 0607 (06-08-14)_France KPIs" xfId="4899" xr:uid="{00000000-0005-0000-0000-000040390000}"/>
    <cellStyle name="n_Delta parc_CA forfaits 0607 (06-08-14)_France KPIs 2" xfId="14315" xr:uid="{00000000-0005-0000-0000-000041390000}"/>
    <cellStyle name="n_Delta parc_CA forfaits 0607 (06-08-14)_France KPIs_1" xfId="12140" xr:uid="{00000000-0005-0000-0000-000042390000}"/>
    <cellStyle name="n_Delta parc_CA forfaits 0607 (06-08-14)_Group" xfId="30800" xr:uid="{00000000-0005-0000-0000-000043390000}"/>
    <cellStyle name="n_Delta parc_CA forfaits 0607 (06-08-14)_Group - financial KPIs" xfId="21943" xr:uid="{00000000-0005-0000-0000-000044390000}"/>
    <cellStyle name="n_Delta parc_CA forfaits 0607 (06-08-14)_Group - operational KPIs" xfId="10386" xr:uid="{00000000-0005-0000-0000-000045390000}"/>
    <cellStyle name="n_Delta parc_CA forfaits 0607 (06-08-14)_Group - operational KPIs 2" xfId="18085" xr:uid="{00000000-0005-0000-0000-000046390000}"/>
    <cellStyle name="n_Delta parc_CA forfaits 0607 (06-08-14)_Group - operational KPIs_1" xfId="20202" xr:uid="{00000000-0005-0000-0000-000047390000}"/>
    <cellStyle name="n_Delta parc_CA forfaits 0607 (06-08-14)_Orange - Market France KPIs" xfId="55786" xr:uid="{00000000-0005-0000-0000-000048390000}"/>
    <cellStyle name="n_Delta parc_CA forfaits 0607 (06-08-14)_Poland KPIs" xfId="30799" xr:uid="{00000000-0005-0000-0000-000049390000}"/>
    <cellStyle name="n_Delta parc_CA forfaits 0607 (06-08-14)_ROW" xfId="30801" xr:uid="{00000000-0005-0000-0000-00004A390000}"/>
    <cellStyle name="n_Delta parc_CA forfaits 0607 (06-08-14)_ROW_1" xfId="30802" xr:uid="{00000000-0005-0000-0000-00004B390000}"/>
    <cellStyle name="n_Delta parc_CA forfaits 0607 (06-08-14)_ROW_1_Group" xfId="30803" xr:uid="{00000000-0005-0000-0000-00004C390000}"/>
    <cellStyle name="n_Delta parc_CA forfaits 0607 (06-08-14)_ROW_1_ROW ARPU" xfId="30804" xr:uid="{00000000-0005-0000-0000-00004D390000}"/>
    <cellStyle name="n_Delta parc_CA forfaits 0607 (06-08-14)_ROW_1_ROW ARPU_Group" xfId="30805" xr:uid="{00000000-0005-0000-0000-00004E390000}"/>
    <cellStyle name="n_Delta parc_CA forfaits 0607 (06-08-14)_ROW_Group" xfId="30806" xr:uid="{00000000-0005-0000-0000-00004F390000}"/>
    <cellStyle name="n_Delta parc_CA forfaits 0607 (06-08-14)_ROW_ROW ARPU" xfId="30807" xr:uid="{00000000-0005-0000-0000-000050390000}"/>
    <cellStyle name="n_Delta parc_CA forfaits 0607 (06-08-14)_ROW_ROW ARPU_Group" xfId="30808" xr:uid="{00000000-0005-0000-0000-000051390000}"/>
    <cellStyle name="n_Delta parc_CA forfaits 0607 (06-08-14)_Spain ARPU + AUPU" xfId="30809" xr:uid="{00000000-0005-0000-0000-000052390000}"/>
    <cellStyle name="n_Delta parc_CA forfaits 0607 (06-08-14)_Spain ARPU + AUPU_Group" xfId="30810" xr:uid="{00000000-0005-0000-0000-000053390000}"/>
    <cellStyle name="n_Delta parc_CA forfaits 0607 (06-08-14)_Spain ARPU + AUPU_ROW ARPU" xfId="30811" xr:uid="{00000000-0005-0000-0000-000054390000}"/>
    <cellStyle name="n_Delta parc_CA forfaits 0607 (06-08-14)_Spain ARPU + AUPU_ROW ARPU_Group" xfId="30812" xr:uid="{00000000-0005-0000-0000-000055390000}"/>
    <cellStyle name="n_Delta parc_CA forfaits 0607 (06-08-14)_Spain KPIs" xfId="6721" xr:uid="{00000000-0005-0000-0000-000056390000}"/>
    <cellStyle name="n_Delta parc_CA forfaits 0607 (06-08-14)_Spain KPIs 2" xfId="16087" xr:uid="{00000000-0005-0000-0000-000057390000}"/>
    <cellStyle name="n_Delta parc_CA forfaits 0607 (06-08-14)_Spain KPIs_1" xfId="51535" xr:uid="{00000000-0005-0000-0000-000058390000}"/>
    <cellStyle name="n_Delta parc_CA forfaits 0607 (06-08-14)_Telecoms - Operational KPIs" xfId="49838" xr:uid="{00000000-0005-0000-0000-000059390000}"/>
    <cellStyle name="n_Delta parc_Classeur2" xfId="2041" xr:uid="{00000000-0005-0000-0000-00005A390000}"/>
    <cellStyle name="n_Delta parc_Classeur2_A&amp;ME KPIs" xfId="53313" xr:uid="{00000000-0005-0000-0000-00005B390000}"/>
    <cellStyle name="n_Delta parc_Classeur2_France financials" xfId="23688" xr:uid="{00000000-0005-0000-0000-00005C390000}"/>
    <cellStyle name="n_Delta parc_Classeur2_France KPIs" xfId="4900" xr:uid="{00000000-0005-0000-0000-00005D390000}"/>
    <cellStyle name="n_Delta parc_Classeur2_France KPIs 2" xfId="14316" xr:uid="{00000000-0005-0000-0000-00005E390000}"/>
    <cellStyle name="n_Delta parc_Classeur2_France KPIs_1" xfId="12141" xr:uid="{00000000-0005-0000-0000-00005F390000}"/>
    <cellStyle name="n_Delta parc_Classeur2_Group" xfId="30814" xr:uid="{00000000-0005-0000-0000-000060390000}"/>
    <cellStyle name="n_Delta parc_Classeur2_Group - financial KPIs" xfId="21944" xr:uid="{00000000-0005-0000-0000-000061390000}"/>
    <cellStyle name="n_Delta parc_Classeur2_Group - operational KPIs" xfId="10387" xr:uid="{00000000-0005-0000-0000-000062390000}"/>
    <cellStyle name="n_Delta parc_Classeur2_Group - operational KPIs 2" xfId="18086" xr:uid="{00000000-0005-0000-0000-000063390000}"/>
    <cellStyle name="n_Delta parc_Classeur2_Group - operational KPIs_1" xfId="20203" xr:uid="{00000000-0005-0000-0000-000064390000}"/>
    <cellStyle name="n_Delta parc_Classeur2_Orange - Market France KPIs" xfId="55787" xr:uid="{00000000-0005-0000-0000-000065390000}"/>
    <cellStyle name="n_Delta parc_Classeur2_Poland KPIs" xfId="30813" xr:uid="{00000000-0005-0000-0000-000066390000}"/>
    <cellStyle name="n_Delta parc_Classeur2_ROW" xfId="30815" xr:uid="{00000000-0005-0000-0000-000067390000}"/>
    <cellStyle name="n_Delta parc_Classeur2_ROW_1" xfId="30816" xr:uid="{00000000-0005-0000-0000-000068390000}"/>
    <cellStyle name="n_Delta parc_Classeur2_ROW_1_Group" xfId="30817" xr:uid="{00000000-0005-0000-0000-000069390000}"/>
    <cellStyle name="n_Delta parc_Classeur2_ROW_1_ROW ARPU" xfId="30818" xr:uid="{00000000-0005-0000-0000-00006A390000}"/>
    <cellStyle name="n_Delta parc_Classeur2_ROW_1_ROW ARPU_Group" xfId="30819" xr:uid="{00000000-0005-0000-0000-00006B390000}"/>
    <cellStyle name="n_Delta parc_Classeur2_ROW_Group" xfId="30820" xr:uid="{00000000-0005-0000-0000-00006C390000}"/>
    <cellStyle name="n_Delta parc_Classeur2_ROW_ROW ARPU" xfId="30821" xr:uid="{00000000-0005-0000-0000-00006D390000}"/>
    <cellStyle name="n_Delta parc_Classeur2_ROW_ROW ARPU_Group" xfId="30822" xr:uid="{00000000-0005-0000-0000-00006E390000}"/>
    <cellStyle name="n_Delta parc_Classeur2_Spain ARPU + AUPU" xfId="30823" xr:uid="{00000000-0005-0000-0000-00006F390000}"/>
    <cellStyle name="n_Delta parc_Classeur2_Spain ARPU + AUPU_Group" xfId="30824" xr:uid="{00000000-0005-0000-0000-000070390000}"/>
    <cellStyle name="n_Delta parc_Classeur2_Spain ARPU + AUPU_ROW ARPU" xfId="30825" xr:uid="{00000000-0005-0000-0000-000071390000}"/>
    <cellStyle name="n_Delta parc_Classeur2_Spain ARPU + AUPU_ROW ARPU_Group" xfId="30826" xr:uid="{00000000-0005-0000-0000-000072390000}"/>
    <cellStyle name="n_Delta parc_Classeur2_Spain KPIs" xfId="6722" xr:uid="{00000000-0005-0000-0000-000073390000}"/>
    <cellStyle name="n_Delta parc_Classeur2_Spain KPIs 2" xfId="16088" xr:uid="{00000000-0005-0000-0000-000074390000}"/>
    <cellStyle name="n_Delta parc_Classeur2_Spain KPIs_1" xfId="51536" xr:uid="{00000000-0005-0000-0000-000075390000}"/>
    <cellStyle name="n_Delta parc_Classeur2_Telecoms - Operational KPIs" xfId="49839" xr:uid="{00000000-0005-0000-0000-000076390000}"/>
    <cellStyle name="n_Delta parc_Classeur5" xfId="2042" xr:uid="{00000000-0005-0000-0000-000077390000}"/>
    <cellStyle name="n_Delta parc_Classeur5_A&amp;ME KPIs" xfId="53314" xr:uid="{00000000-0005-0000-0000-000078390000}"/>
    <cellStyle name="n_Delta parc_Classeur5_Enterprise" xfId="9645" xr:uid="{00000000-0005-0000-0000-000079390000}"/>
    <cellStyle name="n_Delta parc_Classeur5_France financials" xfId="23689" xr:uid="{00000000-0005-0000-0000-00007A390000}"/>
    <cellStyle name="n_Delta parc_Classeur5_France financials_1" xfId="25235" xr:uid="{00000000-0005-0000-0000-00007B390000}"/>
    <cellStyle name="n_Delta parc_Classeur5_France KPIs" xfId="4901" xr:uid="{00000000-0005-0000-0000-00007C390000}"/>
    <cellStyle name="n_Delta parc_Classeur5_France KPIs 2" xfId="14317" xr:uid="{00000000-0005-0000-0000-00007D390000}"/>
    <cellStyle name="n_Delta parc_Classeur5_France KPIs_1" xfId="12142" xr:uid="{00000000-0005-0000-0000-00007E390000}"/>
    <cellStyle name="n_Delta parc_Classeur5_GetCA Groupe Seg 2012-Q4 Soc" xfId="55789" xr:uid="{00000000-0005-0000-0000-00007F390000}"/>
    <cellStyle name="n_Delta parc_Classeur5_Group" xfId="30828" xr:uid="{00000000-0005-0000-0000-000080390000}"/>
    <cellStyle name="n_Delta parc_Classeur5_Group - financial KPIs" xfId="21945" xr:uid="{00000000-0005-0000-0000-000081390000}"/>
    <cellStyle name="n_Delta parc_Classeur5_Group - operational KPIs" xfId="3114" xr:uid="{00000000-0005-0000-0000-000082390000}"/>
    <cellStyle name="n_Delta parc_Classeur5_Group - operational KPIs_1" xfId="10388" xr:uid="{00000000-0005-0000-0000-000083390000}"/>
    <cellStyle name="n_Delta parc_Classeur5_Group - operational KPIs_1 2" xfId="18087" xr:uid="{00000000-0005-0000-0000-000084390000}"/>
    <cellStyle name="n_Delta parc_Classeur5_Group - operational KPIs_2" xfId="20204" xr:uid="{00000000-0005-0000-0000-000085390000}"/>
    <cellStyle name="n_Delta parc_Classeur5_IC&amp;SS" xfId="13549" xr:uid="{00000000-0005-0000-0000-000086390000}"/>
    <cellStyle name="n_Delta parc_Classeur5_Orange - Market France KPIs" xfId="55788" xr:uid="{00000000-0005-0000-0000-000087390000}"/>
    <cellStyle name="n_Delta parc_Classeur5_Poland KPIs" xfId="8365" xr:uid="{00000000-0005-0000-0000-000088390000}"/>
    <cellStyle name="n_Delta parc_Classeur5_Poland KPIs_1" xfId="30827" xr:uid="{00000000-0005-0000-0000-000089390000}"/>
    <cellStyle name="n_Delta parc_Classeur5_ROW" xfId="30829" xr:uid="{00000000-0005-0000-0000-00008A390000}"/>
    <cellStyle name="n_Delta parc_Classeur5_RoW KPIs" xfId="9077" xr:uid="{00000000-0005-0000-0000-00008B390000}"/>
    <cellStyle name="n_Delta parc_Classeur5_ROW_1" xfId="30830" xr:uid="{00000000-0005-0000-0000-00008C390000}"/>
    <cellStyle name="n_Delta parc_Classeur5_ROW_1_Group" xfId="30831" xr:uid="{00000000-0005-0000-0000-00008D390000}"/>
    <cellStyle name="n_Delta parc_Classeur5_ROW_1_ROW ARPU" xfId="30832" xr:uid="{00000000-0005-0000-0000-00008E390000}"/>
    <cellStyle name="n_Delta parc_Classeur5_ROW_1_ROW ARPU_Group" xfId="30833" xr:uid="{00000000-0005-0000-0000-00008F390000}"/>
    <cellStyle name="n_Delta parc_Classeur5_ROW_Group" xfId="30834" xr:uid="{00000000-0005-0000-0000-000090390000}"/>
    <cellStyle name="n_Delta parc_Classeur5_ROW_ROW ARPU" xfId="30835" xr:uid="{00000000-0005-0000-0000-000091390000}"/>
    <cellStyle name="n_Delta parc_Classeur5_ROW_ROW ARPU_Group" xfId="30836" xr:uid="{00000000-0005-0000-0000-000092390000}"/>
    <cellStyle name="n_Delta parc_Classeur5_Spain ARPU + AUPU" xfId="30837" xr:uid="{00000000-0005-0000-0000-000093390000}"/>
    <cellStyle name="n_Delta parc_Classeur5_Spain ARPU + AUPU_Group" xfId="30838" xr:uid="{00000000-0005-0000-0000-000094390000}"/>
    <cellStyle name="n_Delta parc_Classeur5_Spain ARPU + AUPU_ROW ARPU" xfId="30839" xr:uid="{00000000-0005-0000-0000-000095390000}"/>
    <cellStyle name="n_Delta parc_Classeur5_Spain ARPU + AUPU_ROW ARPU_Group" xfId="30840" xr:uid="{00000000-0005-0000-0000-000096390000}"/>
    <cellStyle name="n_Delta parc_Classeur5_Spain KPIs" xfId="6723" xr:uid="{00000000-0005-0000-0000-000097390000}"/>
    <cellStyle name="n_Delta parc_Classeur5_Spain KPIs 2" xfId="16089" xr:uid="{00000000-0005-0000-0000-000098390000}"/>
    <cellStyle name="n_Delta parc_Classeur5_Spain KPIs_1" xfId="51537" xr:uid="{00000000-0005-0000-0000-000099390000}"/>
    <cellStyle name="n_Delta parc_Classeur5_Telecoms - Operational KPIs" xfId="49840" xr:uid="{00000000-0005-0000-0000-00009A390000}"/>
    <cellStyle name="n_Delta parc_DATA KPI Personal" xfId="30841" xr:uid="{00000000-0005-0000-0000-00009B390000}"/>
    <cellStyle name="n_Delta parc_DATA KPI Personal_Group" xfId="30842" xr:uid="{00000000-0005-0000-0000-00009C390000}"/>
    <cellStyle name="n_Delta parc_EE_CoA_BS - mapped V4" xfId="30843" xr:uid="{00000000-0005-0000-0000-00009D390000}"/>
    <cellStyle name="n_Delta parc_EE_CoA_BS - mapped V4_Group" xfId="30844" xr:uid="{00000000-0005-0000-0000-00009E390000}"/>
    <cellStyle name="n_Delta parc_Enterprise" xfId="9641" xr:uid="{00000000-0005-0000-0000-00009F390000}"/>
    <cellStyle name="n_Delta parc_France financials" xfId="23682" xr:uid="{00000000-0005-0000-0000-0000A0390000}"/>
    <cellStyle name="n_Delta parc_France financials_1" xfId="25231" xr:uid="{00000000-0005-0000-0000-0000A1390000}"/>
    <cellStyle name="n_Delta parc_France KPIs" xfId="4894" xr:uid="{00000000-0005-0000-0000-0000A2390000}"/>
    <cellStyle name="n_Delta parc_France KPIs 2" xfId="14310" xr:uid="{00000000-0005-0000-0000-0000A3390000}"/>
    <cellStyle name="n_Delta parc_France KPIs_1" xfId="12135" xr:uid="{00000000-0005-0000-0000-0000A4390000}"/>
    <cellStyle name="n_Delta parc_GetCA Groupe Seg 2012-Q4 Soc" xfId="55790" xr:uid="{00000000-0005-0000-0000-0000A5390000}"/>
    <cellStyle name="n_Delta parc_Group" xfId="30845" xr:uid="{00000000-0005-0000-0000-0000A6390000}"/>
    <cellStyle name="n_Delta parc_Group - financial KPIs" xfId="21938" xr:uid="{00000000-0005-0000-0000-0000A7390000}"/>
    <cellStyle name="n_Delta parc_Group - operational KPIs" xfId="3110" xr:uid="{00000000-0005-0000-0000-0000A8390000}"/>
    <cellStyle name="n_Delta parc_Group - operational KPIs_1" xfId="10381" xr:uid="{00000000-0005-0000-0000-0000A9390000}"/>
    <cellStyle name="n_Delta parc_Group - operational KPIs_1 2" xfId="18080" xr:uid="{00000000-0005-0000-0000-0000AA390000}"/>
    <cellStyle name="n_Delta parc_Group - operational KPIs_2" xfId="20197" xr:uid="{00000000-0005-0000-0000-0000AB390000}"/>
    <cellStyle name="n_Delta parc_IC&amp;SS" xfId="17590" xr:uid="{00000000-0005-0000-0000-0000AC390000}"/>
    <cellStyle name="n_Delta parc_Orange - Market France KPIs" xfId="55778" xr:uid="{00000000-0005-0000-0000-0000AD390000}"/>
    <cellStyle name="n_Delta parc_PFA_Mn MTV_060413" xfId="2043" xr:uid="{00000000-0005-0000-0000-0000AE390000}"/>
    <cellStyle name="n_Delta parc_PFA_Mn MTV_060413_A&amp;ME KPIs" xfId="53315" xr:uid="{00000000-0005-0000-0000-0000AF390000}"/>
    <cellStyle name="n_Delta parc_PFA_Mn MTV_060413_France financials" xfId="23690" xr:uid="{00000000-0005-0000-0000-0000B0390000}"/>
    <cellStyle name="n_Delta parc_PFA_Mn MTV_060413_France KPIs" xfId="4902" xr:uid="{00000000-0005-0000-0000-0000B1390000}"/>
    <cellStyle name="n_Delta parc_PFA_Mn MTV_060413_France KPIs 2" xfId="14318" xr:uid="{00000000-0005-0000-0000-0000B2390000}"/>
    <cellStyle name="n_Delta parc_PFA_Mn MTV_060413_France KPIs_1" xfId="12143" xr:uid="{00000000-0005-0000-0000-0000B3390000}"/>
    <cellStyle name="n_Delta parc_PFA_Mn MTV_060413_Group" xfId="30847" xr:uid="{00000000-0005-0000-0000-0000B4390000}"/>
    <cellStyle name="n_Delta parc_PFA_Mn MTV_060413_Group - financial KPIs" xfId="21946" xr:uid="{00000000-0005-0000-0000-0000B5390000}"/>
    <cellStyle name="n_Delta parc_PFA_Mn MTV_060413_Group - operational KPIs" xfId="10389" xr:uid="{00000000-0005-0000-0000-0000B6390000}"/>
    <cellStyle name="n_Delta parc_PFA_Mn MTV_060413_Group - operational KPIs 2" xfId="18088" xr:uid="{00000000-0005-0000-0000-0000B7390000}"/>
    <cellStyle name="n_Delta parc_PFA_Mn MTV_060413_Group - operational KPIs_1" xfId="20205" xr:uid="{00000000-0005-0000-0000-0000B8390000}"/>
    <cellStyle name="n_Delta parc_PFA_Mn MTV_060413_Orange - Market France KPIs" xfId="55791" xr:uid="{00000000-0005-0000-0000-0000B9390000}"/>
    <cellStyle name="n_Delta parc_PFA_Mn MTV_060413_Poland KPIs" xfId="30846" xr:uid="{00000000-0005-0000-0000-0000BA390000}"/>
    <cellStyle name="n_Delta parc_PFA_Mn MTV_060413_ROW" xfId="30848" xr:uid="{00000000-0005-0000-0000-0000BB390000}"/>
    <cellStyle name="n_Delta parc_PFA_Mn MTV_060413_ROW_1" xfId="30849" xr:uid="{00000000-0005-0000-0000-0000BC390000}"/>
    <cellStyle name="n_Delta parc_PFA_Mn MTV_060413_ROW_1_Group" xfId="30850" xr:uid="{00000000-0005-0000-0000-0000BD390000}"/>
    <cellStyle name="n_Delta parc_PFA_Mn MTV_060413_ROW_1_ROW ARPU" xfId="30851" xr:uid="{00000000-0005-0000-0000-0000BE390000}"/>
    <cellStyle name="n_Delta parc_PFA_Mn MTV_060413_ROW_1_ROW ARPU_Group" xfId="30852" xr:uid="{00000000-0005-0000-0000-0000BF390000}"/>
    <cellStyle name="n_Delta parc_PFA_Mn MTV_060413_ROW_Group" xfId="30853" xr:uid="{00000000-0005-0000-0000-0000C0390000}"/>
    <cellStyle name="n_Delta parc_PFA_Mn MTV_060413_ROW_ROW ARPU" xfId="30854" xr:uid="{00000000-0005-0000-0000-0000C1390000}"/>
    <cellStyle name="n_Delta parc_PFA_Mn MTV_060413_ROW_ROW ARPU_Group" xfId="30855" xr:uid="{00000000-0005-0000-0000-0000C2390000}"/>
    <cellStyle name="n_Delta parc_PFA_Mn MTV_060413_Spain ARPU + AUPU" xfId="30856" xr:uid="{00000000-0005-0000-0000-0000C3390000}"/>
    <cellStyle name="n_Delta parc_PFA_Mn MTV_060413_Spain ARPU + AUPU_Group" xfId="30857" xr:uid="{00000000-0005-0000-0000-0000C4390000}"/>
    <cellStyle name="n_Delta parc_PFA_Mn MTV_060413_Spain ARPU + AUPU_ROW ARPU" xfId="30858" xr:uid="{00000000-0005-0000-0000-0000C5390000}"/>
    <cellStyle name="n_Delta parc_PFA_Mn MTV_060413_Spain ARPU + AUPU_ROW ARPU_Group" xfId="30859" xr:uid="{00000000-0005-0000-0000-0000C6390000}"/>
    <cellStyle name="n_Delta parc_PFA_Mn MTV_060413_Spain KPIs" xfId="6724" xr:uid="{00000000-0005-0000-0000-0000C7390000}"/>
    <cellStyle name="n_Delta parc_PFA_Mn MTV_060413_Spain KPIs 2" xfId="16090" xr:uid="{00000000-0005-0000-0000-0000C8390000}"/>
    <cellStyle name="n_Delta parc_PFA_Mn MTV_060413_Spain KPIs_1" xfId="51538" xr:uid="{00000000-0005-0000-0000-0000C9390000}"/>
    <cellStyle name="n_Delta parc_PFA_Mn MTV_060413_Telecoms - Operational KPIs" xfId="49841" xr:uid="{00000000-0005-0000-0000-0000CA390000}"/>
    <cellStyle name="n_Delta parc_PFA_Mn_0603_V0 0" xfId="2044" xr:uid="{00000000-0005-0000-0000-0000CB390000}"/>
    <cellStyle name="n_Delta parc_PFA_Mn_0603_V0 0_A&amp;ME KPIs" xfId="53316" xr:uid="{00000000-0005-0000-0000-0000CC390000}"/>
    <cellStyle name="n_Delta parc_PFA_Mn_0603_V0 0_France financials" xfId="23691" xr:uid="{00000000-0005-0000-0000-0000CD390000}"/>
    <cellStyle name="n_Delta parc_PFA_Mn_0603_V0 0_France KPIs" xfId="4903" xr:uid="{00000000-0005-0000-0000-0000CE390000}"/>
    <cellStyle name="n_Delta parc_PFA_Mn_0603_V0 0_France KPIs 2" xfId="14319" xr:uid="{00000000-0005-0000-0000-0000CF390000}"/>
    <cellStyle name="n_Delta parc_PFA_Mn_0603_V0 0_France KPIs_1" xfId="12144" xr:uid="{00000000-0005-0000-0000-0000D0390000}"/>
    <cellStyle name="n_Delta parc_PFA_Mn_0603_V0 0_Group" xfId="30861" xr:uid="{00000000-0005-0000-0000-0000D1390000}"/>
    <cellStyle name="n_Delta parc_PFA_Mn_0603_V0 0_Group - financial KPIs" xfId="21947" xr:uid="{00000000-0005-0000-0000-0000D2390000}"/>
    <cellStyle name="n_Delta parc_PFA_Mn_0603_V0 0_Group - operational KPIs" xfId="10390" xr:uid="{00000000-0005-0000-0000-0000D3390000}"/>
    <cellStyle name="n_Delta parc_PFA_Mn_0603_V0 0_Group - operational KPIs 2" xfId="18089" xr:uid="{00000000-0005-0000-0000-0000D4390000}"/>
    <cellStyle name="n_Delta parc_PFA_Mn_0603_V0 0_Group - operational KPIs_1" xfId="20206" xr:uid="{00000000-0005-0000-0000-0000D5390000}"/>
    <cellStyle name="n_Delta parc_PFA_Mn_0603_V0 0_Orange - Market France KPIs" xfId="55792" xr:uid="{00000000-0005-0000-0000-0000D6390000}"/>
    <cellStyle name="n_Delta parc_PFA_Mn_0603_V0 0_Poland KPIs" xfId="30860" xr:uid="{00000000-0005-0000-0000-0000D7390000}"/>
    <cellStyle name="n_Delta parc_PFA_Mn_0603_V0 0_ROW" xfId="30862" xr:uid="{00000000-0005-0000-0000-0000D8390000}"/>
    <cellStyle name="n_Delta parc_PFA_Mn_0603_V0 0_ROW_1" xfId="30863" xr:uid="{00000000-0005-0000-0000-0000D9390000}"/>
    <cellStyle name="n_Delta parc_PFA_Mn_0603_V0 0_ROW_1_Group" xfId="30864" xr:uid="{00000000-0005-0000-0000-0000DA390000}"/>
    <cellStyle name="n_Delta parc_PFA_Mn_0603_V0 0_ROW_1_ROW ARPU" xfId="30865" xr:uid="{00000000-0005-0000-0000-0000DB390000}"/>
    <cellStyle name="n_Delta parc_PFA_Mn_0603_V0 0_ROW_1_ROW ARPU_Group" xfId="30866" xr:uid="{00000000-0005-0000-0000-0000DC390000}"/>
    <cellStyle name="n_Delta parc_PFA_Mn_0603_V0 0_ROW_Group" xfId="30867" xr:uid="{00000000-0005-0000-0000-0000DD390000}"/>
    <cellStyle name="n_Delta parc_PFA_Mn_0603_V0 0_ROW_ROW ARPU" xfId="30868" xr:uid="{00000000-0005-0000-0000-0000DE390000}"/>
    <cellStyle name="n_Delta parc_PFA_Mn_0603_V0 0_ROW_ROW ARPU_Group" xfId="30869" xr:uid="{00000000-0005-0000-0000-0000DF390000}"/>
    <cellStyle name="n_Delta parc_PFA_Mn_0603_V0 0_Spain ARPU + AUPU" xfId="30870" xr:uid="{00000000-0005-0000-0000-0000E0390000}"/>
    <cellStyle name="n_Delta parc_PFA_Mn_0603_V0 0_Spain ARPU + AUPU_Group" xfId="30871" xr:uid="{00000000-0005-0000-0000-0000E1390000}"/>
    <cellStyle name="n_Delta parc_PFA_Mn_0603_V0 0_Spain ARPU + AUPU_ROW ARPU" xfId="30872" xr:uid="{00000000-0005-0000-0000-0000E2390000}"/>
    <cellStyle name="n_Delta parc_PFA_Mn_0603_V0 0_Spain ARPU + AUPU_ROW ARPU_Group" xfId="30873" xr:uid="{00000000-0005-0000-0000-0000E3390000}"/>
    <cellStyle name="n_Delta parc_PFA_Mn_0603_V0 0_Spain KPIs" xfId="6725" xr:uid="{00000000-0005-0000-0000-0000E4390000}"/>
    <cellStyle name="n_Delta parc_PFA_Mn_0603_V0 0_Spain KPIs 2" xfId="16091" xr:uid="{00000000-0005-0000-0000-0000E5390000}"/>
    <cellStyle name="n_Delta parc_PFA_Mn_0603_V0 0_Spain KPIs_1" xfId="51539" xr:uid="{00000000-0005-0000-0000-0000E6390000}"/>
    <cellStyle name="n_Delta parc_PFA_Mn_0603_V0 0_Telecoms - Operational KPIs" xfId="49842" xr:uid="{00000000-0005-0000-0000-0000E7390000}"/>
    <cellStyle name="n_Delta parc_PFA_Parcs_0600706" xfId="2045" xr:uid="{00000000-0005-0000-0000-0000E8390000}"/>
    <cellStyle name="n_Delta parc_PFA_Parcs_0600706_A&amp;ME KPIs" xfId="53317" xr:uid="{00000000-0005-0000-0000-0000E9390000}"/>
    <cellStyle name="n_Delta parc_PFA_Parcs_0600706_France financials" xfId="23692" xr:uid="{00000000-0005-0000-0000-0000EA390000}"/>
    <cellStyle name="n_Delta parc_PFA_Parcs_0600706_France KPIs" xfId="4904" xr:uid="{00000000-0005-0000-0000-0000EB390000}"/>
    <cellStyle name="n_Delta parc_PFA_Parcs_0600706_France KPIs 2" xfId="14320" xr:uid="{00000000-0005-0000-0000-0000EC390000}"/>
    <cellStyle name="n_Delta parc_PFA_Parcs_0600706_France KPIs_1" xfId="12145" xr:uid="{00000000-0005-0000-0000-0000ED390000}"/>
    <cellStyle name="n_Delta parc_PFA_Parcs_0600706_Group" xfId="30875" xr:uid="{00000000-0005-0000-0000-0000EE390000}"/>
    <cellStyle name="n_Delta parc_PFA_Parcs_0600706_Group - financial KPIs" xfId="21948" xr:uid="{00000000-0005-0000-0000-0000EF390000}"/>
    <cellStyle name="n_Delta parc_PFA_Parcs_0600706_Group - operational KPIs" xfId="10391" xr:uid="{00000000-0005-0000-0000-0000F0390000}"/>
    <cellStyle name="n_Delta parc_PFA_Parcs_0600706_Group - operational KPIs 2" xfId="18090" xr:uid="{00000000-0005-0000-0000-0000F1390000}"/>
    <cellStyle name="n_Delta parc_PFA_Parcs_0600706_Group - operational KPIs_1" xfId="20207" xr:uid="{00000000-0005-0000-0000-0000F2390000}"/>
    <cellStyle name="n_Delta parc_PFA_Parcs_0600706_Orange - Market France KPIs" xfId="55793" xr:uid="{00000000-0005-0000-0000-0000F3390000}"/>
    <cellStyle name="n_Delta parc_PFA_Parcs_0600706_Poland KPIs" xfId="30874" xr:uid="{00000000-0005-0000-0000-0000F4390000}"/>
    <cellStyle name="n_Delta parc_PFA_Parcs_0600706_ROW" xfId="30876" xr:uid="{00000000-0005-0000-0000-0000F5390000}"/>
    <cellStyle name="n_Delta parc_PFA_Parcs_0600706_ROW_1" xfId="30877" xr:uid="{00000000-0005-0000-0000-0000F6390000}"/>
    <cellStyle name="n_Delta parc_PFA_Parcs_0600706_ROW_1_Group" xfId="30878" xr:uid="{00000000-0005-0000-0000-0000F7390000}"/>
    <cellStyle name="n_Delta parc_PFA_Parcs_0600706_ROW_1_ROW ARPU" xfId="30879" xr:uid="{00000000-0005-0000-0000-0000F8390000}"/>
    <cellStyle name="n_Delta parc_PFA_Parcs_0600706_ROW_1_ROW ARPU_Group" xfId="30880" xr:uid="{00000000-0005-0000-0000-0000F9390000}"/>
    <cellStyle name="n_Delta parc_PFA_Parcs_0600706_ROW_Group" xfId="30881" xr:uid="{00000000-0005-0000-0000-0000FA390000}"/>
    <cellStyle name="n_Delta parc_PFA_Parcs_0600706_ROW_ROW ARPU" xfId="30882" xr:uid="{00000000-0005-0000-0000-0000FB390000}"/>
    <cellStyle name="n_Delta parc_PFA_Parcs_0600706_ROW_ROW ARPU_Group" xfId="30883" xr:uid="{00000000-0005-0000-0000-0000FC390000}"/>
    <cellStyle name="n_Delta parc_PFA_Parcs_0600706_Spain ARPU + AUPU" xfId="30884" xr:uid="{00000000-0005-0000-0000-0000FD390000}"/>
    <cellStyle name="n_Delta parc_PFA_Parcs_0600706_Spain ARPU + AUPU_Group" xfId="30885" xr:uid="{00000000-0005-0000-0000-0000FE390000}"/>
    <cellStyle name="n_Delta parc_PFA_Parcs_0600706_Spain ARPU + AUPU_ROW ARPU" xfId="30886" xr:uid="{00000000-0005-0000-0000-0000FF390000}"/>
    <cellStyle name="n_Delta parc_PFA_Parcs_0600706_Spain ARPU + AUPU_ROW ARPU_Group" xfId="30887" xr:uid="{00000000-0005-0000-0000-0000003A0000}"/>
    <cellStyle name="n_Delta parc_PFA_Parcs_0600706_Spain KPIs" xfId="6726" xr:uid="{00000000-0005-0000-0000-0000013A0000}"/>
    <cellStyle name="n_Delta parc_PFA_Parcs_0600706_Spain KPIs 2" xfId="16092" xr:uid="{00000000-0005-0000-0000-0000023A0000}"/>
    <cellStyle name="n_Delta parc_PFA_Parcs_0600706_Spain KPIs_1" xfId="51540" xr:uid="{00000000-0005-0000-0000-0000033A0000}"/>
    <cellStyle name="n_Delta parc_PFA_Parcs_0600706_Telecoms - Operational KPIs" xfId="49843" xr:uid="{00000000-0005-0000-0000-0000043A0000}"/>
    <cellStyle name="n_Delta parc_Poland KPIs" xfId="8361" xr:uid="{00000000-0005-0000-0000-0000053A0000}"/>
    <cellStyle name="n_Delta parc_Poland KPIs_1" xfId="30742" xr:uid="{00000000-0005-0000-0000-0000063A0000}"/>
    <cellStyle name="n_Delta parc_Reporting Valeur_Mobile_2010_10" xfId="30888" xr:uid="{00000000-0005-0000-0000-0000073A0000}"/>
    <cellStyle name="n_Delta parc_Reporting Valeur_Mobile_2010_10_Group" xfId="30889" xr:uid="{00000000-0005-0000-0000-0000083A0000}"/>
    <cellStyle name="n_Delta parc_Reporting Valeur_Mobile_2010_10_ROW" xfId="30890" xr:uid="{00000000-0005-0000-0000-0000093A0000}"/>
    <cellStyle name="n_Delta parc_Reporting Valeur_Mobile_2010_10_ROW ARPU" xfId="30891" xr:uid="{00000000-0005-0000-0000-00000A3A0000}"/>
    <cellStyle name="n_Delta parc_Reporting Valeur_Mobile_2010_10_ROW ARPU_Group" xfId="30892" xr:uid="{00000000-0005-0000-0000-00000B3A0000}"/>
    <cellStyle name="n_Delta parc_Reporting Valeur_Mobile_2010_10_ROW_Group" xfId="30893" xr:uid="{00000000-0005-0000-0000-00000C3A0000}"/>
    <cellStyle name="n_Delta parc_ROW" xfId="30894" xr:uid="{00000000-0005-0000-0000-00000D3A0000}"/>
    <cellStyle name="n_Delta parc_RoW KPIs" xfId="9073" xr:uid="{00000000-0005-0000-0000-00000E3A0000}"/>
    <cellStyle name="n_Delta parc_ROW_1" xfId="30895" xr:uid="{00000000-0005-0000-0000-00000F3A0000}"/>
    <cellStyle name="n_Delta parc_ROW_1_Group" xfId="30896" xr:uid="{00000000-0005-0000-0000-0000103A0000}"/>
    <cellStyle name="n_Delta parc_ROW_1_ROW ARPU" xfId="30897" xr:uid="{00000000-0005-0000-0000-0000113A0000}"/>
    <cellStyle name="n_Delta parc_ROW_1_ROW ARPU_Group" xfId="30898" xr:uid="{00000000-0005-0000-0000-0000123A0000}"/>
    <cellStyle name="n_Delta parc_ROW_Group" xfId="30899" xr:uid="{00000000-0005-0000-0000-0000133A0000}"/>
    <cellStyle name="n_Delta parc_ROW_ROW ARPU" xfId="30900" xr:uid="{00000000-0005-0000-0000-0000143A0000}"/>
    <cellStyle name="n_Delta parc_ROW_ROW ARPU_Group" xfId="30901" xr:uid="{00000000-0005-0000-0000-0000153A0000}"/>
    <cellStyle name="n_Delta parc_Spain ARPU + AUPU" xfId="30902" xr:uid="{00000000-0005-0000-0000-0000163A0000}"/>
    <cellStyle name="n_Delta parc_Spain ARPU + AUPU_Group" xfId="30903" xr:uid="{00000000-0005-0000-0000-0000173A0000}"/>
    <cellStyle name="n_Delta parc_Spain ARPU + AUPU_ROW ARPU" xfId="30904" xr:uid="{00000000-0005-0000-0000-0000183A0000}"/>
    <cellStyle name="n_Delta parc_Spain ARPU + AUPU_ROW ARPU_Group" xfId="30905" xr:uid="{00000000-0005-0000-0000-0000193A0000}"/>
    <cellStyle name="n_Delta parc_Spain KPIs" xfId="6716" xr:uid="{00000000-0005-0000-0000-00001A3A0000}"/>
    <cellStyle name="n_Delta parc_Spain KPIs 2" xfId="16082" xr:uid="{00000000-0005-0000-0000-00001B3A0000}"/>
    <cellStyle name="n_Delta parc_Spain KPIs_1" xfId="51530" xr:uid="{00000000-0005-0000-0000-00001C3A0000}"/>
    <cellStyle name="n_Delta parc_Telecoms - Operational KPIs" xfId="49833" xr:uid="{00000000-0005-0000-0000-00001D3A0000}"/>
    <cellStyle name="n_Delta parc_UAG_report_CA 06-09 (06-09-28)" xfId="2046" xr:uid="{00000000-0005-0000-0000-00001E3A0000}"/>
    <cellStyle name="n_Delta parc_UAG_report_CA 06-09 (06-09-28)_A&amp;ME KPIs" xfId="53318" xr:uid="{00000000-0005-0000-0000-00001F3A0000}"/>
    <cellStyle name="n_Delta parc_UAG_report_CA 06-09 (06-09-28)_Enterprise" xfId="9646" xr:uid="{00000000-0005-0000-0000-0000203A0000}"/>
    <cellStyle name="n_Delta parc_UAG_report_CA 06-09 (06-09-28)_France financials" xfId="23693" xr:uid="{00000000-0005-0000-0000-0000213A0000}"/>
    <cellStyle name="n_Delta parc_UAG_report_CA 06-09 (06-09-28)_France financials_1" xfId="25236" xr:uid="{00000000-0005-0000-0000-0000223A0000}"/>
    <cellStyle name="n_Delta parc_UAG_report_CA 06-09 (06-09-28)_France KPIs" xfId="4905" xr:uid="{00000000-0005-0000-0000-0000233A0000}"/>
    <cellStyle name="n_Delta parc_UAG_report_CA 06-09 (06-09-28)_France KPIs 2" xfId="14321" xr:uid="{00000000-0005-0000-0000-0000243A0000}"/>
    <cellStyle name="n_Delta parc_UAG_report_CA 06-09 (06-09-28)_France KPIs_1" xfId="12146" xr:uid="{00000000-0005-0000-0000-0000253A0000}"/>
    <cellStyle name="n_Delta parc_UAG_report_CA 06-09 (06-09-28)_GetCA Groupe Seg 2012-Q4 Soc" xfId="55795" xr:uid="{00000000-0005-0000-0000-0000263A0000}"/>
    <cellStyle name="n_Delta parc_UAG_report_CA 06-09 (06-09-28)_Group" xfId="30907" xr:uid="{00000000-0005-0000-0000-0000273A0000}"/>
    <cellStyle name="n_Delta parc_UAG_report_CA 06-09 (06-09-28)_Group - financial KPIs" xfId="21949" xr:uid="{00000000-0005-0000-0000-0000283A0000}"/>
    <cellStyle name="n_Delta parc_UAG_report_CA 06-09 (06-09-28)_Group - operational KPIs" xfId="3115" xr:uid="{00000000-0005-0000-0000-0000293A0000}"/>
    <cellStyle name="n_Delta parc_UAG_report_CA 06-09 (06-09-28)_Group - operational KPIs_1" xfId="10392" xr:uid="{00000000-0005-0000-0000-00002A3A0000}"/>
    <cellStyle name="n_Delta parc_UAG_report_CA 06-09 (06-09-28)_Group - operational KPIs_1 2" xfId="18091" xr:uid="{00000000-0005-0000-0000-00002B3A0000}"/>
    <cellStyle name="n_Delta parc_UAG_report_CA 06-09 (06-09-28)_Group - operational KPIs_2" xfId="20208" xr:uid="{00000000-0005-0000-0000-00002C3A0000}"/>
    <cellStyle name="n_Delta parc_UAG_report_CA 06-09 (06-09-28)_IC&amp;SS" xfId="13769" xr:uid="{00000000-0005-0000-0000-00002D3A0000}"/>
    <cellStyle name="n_Delta parc_UAG_report_CA 06-09 (06-09-28)_Orange - Market France KPIs" xfId="55794" xr:uid="{00000000-0005-0000-0000-00002E3A0000}"/>
    <cellStyle name="n_Delta parc_UAG_report_CA 06-09 (06-09-28)_Poland KPIs" xfId="8366" xr:uid="{00000000-0005-0000-0000-00002F3A0000}"/>
    <cellStyle name="n_Delta parc_UAG_report_CA 06-09 (06-09-28)_Poland KPIs_1" xfId="30906" xr:uid="{00000000-0005-0000-0000-0000303A0000}"/>
    <cellStyle name="n_Delta parc_UAG_report_CA 06-09 (06-09-28)_ROW" xfId="30908" xr:uid="{00000000-0005-0000-0000-0000313A0000}"/>
    <cellStyle name="n_Delta parc_UAG_report_CA 06-09 (06-09-28)_RoW KPIs" xfId="9078" xr:uid="{00000000-0005-0000-0000-0000323A0000}"/>
    <cellStyle name="n_Delta parc_UAG_report_CA 06-09 (06-09-28)_ROW_1" xfId="30909" xr:uid="{00000000-0005-0000-0000-0000333A0000}"/>
    <cellStyle name="n_Delta parc_UAG_report_CA 06-09 (06-09-28)_ROW_1_Group" xfId="30910" xr:uid="{00000000-0005-0000-0000-0000343A0000}"/>
    <cellStyle name="n_Delta parc_UAG_report_CA 06-09 (06-09-28)_ROW_1_ROW ARPU" xfId="30911" xr:uid="{00000000-0005-0000-0000-0000353A0000}"/>
    <cellStyle name="n_Delta parc_UAG_report_CA 06-09 (06-09-28)_ROW_1_ROW ARPU_Group" xfId="30912" xr:uid="{00000000-0005-0000-0000-0000363A0000}"/>
    <cellStyle name="n_Delta parc_UAG_report_CA 06-09 (06-09-28)_ROW_Group" xfId="30913" xr:uid="{00000000-0005-0000-0000-0000373A0000}"/>
    <cellStyle name="n_Delta parc_UAG_report_CA 06-09 (06-09-28)_ROW_ROW ARPU" xfId="30914" xr:uid="{00000000-0005-0000-0000-0000383A0000}"/>
    <cellStyle name="n_Delta parc_UAG_report_CA 06-09 (06-09-28)_ROW_ROW ARPU_Group" xfId="30915" xr:uid="{00000000-0005-0000-0000-0000393A0000}"/>
    <cellStyle name="n_Delta parc_UAG_report_CA 06-09 (06-09-28)_Spain ARPU + AUPU" xfId="30916" xr:uid="{00000000-0005-0000-0000-00003A3A0000}"/>
    <cellStyle name="n_Delta parc_UAG_report_CA 06-09 (06-09-28)_Spain ARPU + AUPU_Group" xfId="30917" xr:uid="{00000000-0005-0000-0000-00003B3A0000}"/>
    <cellStyle name="n_Delta parc_UAG_report_CA 06-09 (06-09-28)_Spain ARPU + AUPU_ROW ARPU" xfId="30918" xr:uid="{00000000-0005-0000-0000-00003C3A0000}"/>
    <cellStyle name="n_Delta parc_UAG_report_CA 06-09 (06-09-28)_Spain ARPU + AUPU_ROW ARPU_Group" xfId="30919" xr:uid="{00000000-0005-0000-0000-00003D3A0000}"/>
    <cellStyle name="n_Delta parc_UAG_report_CA 06-09 (06-09-28)_Spain KPIs" xfId="6727" xr:uid="{00000000-0005-0000-0000-00003E3A0000}"/>
    <cellStyle name="n_Delta parc_UAG_report_CA 06-09 (06-09-28)_Spain KPIs 2" xfId="16093" xr:uid="{00000000-0005-0000-0000-00003F3A0000}"/>
    <cellStyle name="n_Delta parc_UAG_report_CA 06-09 (06-09-28)_Spain KPIs_1" xfId="51541" xr:uid="{00000000-0005-0000-0000-0000403A0000}"/>
    <cellStyle name="n_Delta parc_UAG_report_CA 06-09 (06-09-28)_Telecoms - Operational KPIs" xfId="49844" xr:uid="{00000000-0005-0000-0000-0000413A0000}"/>
    <cellStyle name="n_Delta parc_UAG_report_CA 06-10 (06-11-06)" xfId="2047" xr:uid="{00000000-0005-0000-0000-0000423A0000}"/>
    <cellStyle name="n_Delta parc_UAG_report_CA 06-10 (06-11-06)_A&amp;ME KPIs" xfId="53319" xr:uid="{00000000-0005-0000-0000-0000433A0000}"/>
    <cellStyle name="n_Delta parc_UAG_report_CA 06-10 (06-11-06)_Enterprise" xfId="9647" xr:uid="{00000000-0005-0000-0000-0000443A0000}"/>
    <cellStyle name="n_Delta parc_UAG_report_CA 06-10 (06-11-06)_France financials" xfId="23694" xr:uid="{00000000-0005-0000-0000-0000453A0000}"/>
    <cellStyle name="n_Delta parc_UAG_report_CA 06-10 (06-11-06)_France financials_1" xfId="25237" xr:uid="{00000000-0005-0000-0000-0000463A0000}"/>
    <cellStyle name="n_Delta parc_UAG_report_CA 06-10 (06-11-06)_France KPIs" xfId="4906" xr:uid="{00000000-0005-0000-0000-0000473A0000}"/>
    <cellStyle name="n_Delta parc_UAG_report_CA 06-10 (06-11-06)_France KPIs 2" xfId="14322" xr:uid="{00000000-0005-0000-0000-0000483A0000}"/>
    <cellStyle name="n_Delta parc_UAG_report_CA 06-10 (06-11-06)_France KPIs_1" xfId="12147" xr:uid="{00000000-0005-0000-0000-0000493A0000}"/>
    <cellStyle name="n_Delta parc_UAG_report_CA 06-10 (06-11-06)_GetCA Groupe Seg 2012-Q4 Soc" xfId="55797" xr:uid="{00000000-0005-0000-0000-00004A3A0000}"/>
    <cellStyle name="n_Delta parc_UAG_report_CA 06-10 (06-11-06)_Group" xfId="30921" xr:uid="{00000000-0005-0000-0000-00004B3A0000}"/>
    <cellStyle name="n_Delta parc_UAG_report_CA 06-10 (06-11-06)_Group - financial KPIs" xfId="21950" xr:uid="{00000000-0005-0000-0000-00004C3A0000}"/>
    <cellStyle name="n_Delta parc_UAG_report_CA 06-10 (06-11-06)_Group - operational KPIs" xfId="3116" xr:uid="{00000000-0005-0000-0000-00004D3A0000}"/>
    <cellStyle name="n_Delta parc_UAG_report_CA 06-10 (06-11-06)_Group - operational KPIs_1" xfId="10393" xr:uid="{00000000-0005-0000-0000-00004E3A0000}"/>
    <cellStyle name="n_Delta parc_UAG_report_CA 06-10 (06-11-06)_Group - operational KPIs_1 2" xfId="18092" xr:uid="{00000000-0005-0000-0000-00004F3A0000}"/>
    <cellStyle name="n_Delta parc_UAG_report_CA 06-10 (06-11-06)_Group - operational KPIs_2" xfId="20209" xr:uid="{00000000-0005-0000-0000-0000503A0000}"/>
    <cellStyle name="n_Delta parc_UAG_report_CA 06-10 (06-11-06)_IC&amp;SS" xfId="19593" xr:uid="{00000000-0005-0000-0000-0000513A0000}"/>
    <cellStyle name="n_Delta parc_UAG_report_CA 06-10 (06-11-06)_Orange - Market France KPIs" xfId="55796" xr:uid="{00000000-0005-0000-0000-0000523A0000}"/>
    <cellStyle name="n_Delta parc_UAG_report_CA 06-10 (06-11-06)_Poland KPIs" xfId="8367" xr:uid="{00000000-0005-0000-0000-0000533A0000}"/>
    <cellStyle name="n_Delta parc_UAG_report_CA 06-10 (06-11-06)_Poland KPIs_1" xfId="30920" xr:uid="{00000000-0005-0000-0000-0000543A0000}"/>
    <cellStyle name="n_Delta parc_UAG_report_CA 06-10 (06-11-06)_ROW" xfId="30922" xr:uid="{00000000-0005-0000-0000-0000553A0000}"/>
    <cellStyle name="n_Delta parc_UAG_report_CA 06-10 (06-11-06)_RoW KPIs" xfId="9079" xr:uid="{00000000-0005-0000-0000-0000563A0000}"/>
    <cellStyle name="n_Delta parc_UAG_report_CA 06-10 (06-11-06)_ROW_1" xfId="30923" xr:uid="{00000000-0005-0000-0000-0000573A0000}"/>
    <cellStyle name="n_Delta parc_UAG_report_CA 06-10 (06-11-06)_ROW_1_Group" xfId="30924" xr:uid="{00000000-0005-0000-0000-0000583A0000}"/>
    <cellStyle name="n_Delta parc_UAG_report_CA 06-10 (06-11-06)_ROW_1_ROW ARPU" xfId="30925" xr:uid="{00000000-0005-0000-0000-0000593A0000}"/>
    <cellStyle name="n_Delta parc_UAG_report_CA 06-10 (06-11-06)_ROW_1_ROW ARPU_Group" xfId="30926" xr:uid="{00000000-0005-0000-0000-00005A3A0000}"/>
    <cellStyle name="n_Delta parc_UAG_report_CA 06-10 (06-11-06)_ROW_Group" xfId="30927" xr:uid="{00000000-0005-0000-0000-00005B3A0000}"/>
    <cellStyle name="n_Delta parc_UAG_report_CA 06-10 (06-11-06)_ROW_ROW ARPU" xfId="30928" xr:uid="{00000000-0005-0000-0000-00005C3A0000}"/>
    <cellStyle name="n_Delta parc_UAG_report_CA 06-10 (06-11-06)_ROW_ROW ARPU_Group" xfId="30929" xr:uid="{00000000-0005-0000-0000-00005D3A0000}"/>
    <cellStyle name="n_Delta parc_UAG_report_CA 06-10 (06-11-06)_Spain ARPU + AUPU" xfId="30930" xr:uid="{00000000-0005-0000-0000-00005E3A0000}"/>
    <cellStyle name="n_Delta parc_UAG_report_CA 06-10 (06-11-06)_Spain ARPU + AUPU_Group" xfId="30931" xr:uid="{00000000-0005-0000-0000-00005F3A0000}"/>
    <cellStyle name="n_Delta parc_UAG_report_CA 06-10 (06-11-06)_Spain ARPU + AUPU_ROW ARPU" xfId="30932" xr:uid="{00000000-0005-0000-0000-0000603A0000}"/>
    <cellStyle name="n_Delta parc_UAG_report_CA 06-10 (06-11-06)_Spain ARPU + AUPU_ROW ARPU_Group" xfId="30933" xr:uid="{00000000-0005-0000-0000-0000613A0000}"/>
    <cellStyle name="n_Delta parc_UAG_report_CA 06-10 (06-11-06)_Spain KPIs" xfId="6728" xr:uid="{00000000-0005-0000-0000-0000623A0000}"/>
    <cellStyle name="n_Delta parc_UAG_report_CA 06-10 (06-11-06)_Spain KPIs 2" xfId="16094" xr:uid="{00000000-0005-0000-0000-0000633A0000}"/>
    <cellStyle name="n_Delta parc_UAG_report_CA 06-10 (06-11-06)_Spain KPIs_1" xfId="51542" xr:uid="{00000000-0005-0000-0000-0000643A0000}"/>
    <cellStyle name="n_Delta parc_UAG_report_CA 06-10 (06-11-06)_Telecoms - Operational KPIs" xfId="49845" xr:uid="{00000000-0005-0000-0000-0000653A0000}"/>
    <cellStyle name="n_Delta parc_V&amp;M trajectoires V1 (06-08-11)" xfId="2048" xr:uid="{00000000-0005-0000-0000-0000663A0000}"/>
    <cellStyle name="n_Delta parc_V&amp;M trajectoires V1 (06-08-11)_A&amp;ME KPIs" xfId="53320" xr:uid="{00000000-0005-0000-0000-0000673A0000}"/>
    <cellStyle name="n_Delta parc_V&amp;M trajectoires V1 (06-08-11)_Enterprise" xfId="9648" xr:uid="{00000000-0005-0000-0000-0000683A0000}"/>
    <cellStyle name="n_Delta parc_V&amp;M trajectoires V1 (06-08-11)_France financials" xfId="23695" xr:uid="{00000000-0005-0000-0000-0000693A0000}"/>
    <cellStyle name="n_Delta parc_V&amp;M trajectoires V1 (06-08-11)_France financials_1" xfId="25238" xr:uid="{00000000-0005-0000-0000-00006A3A0000}"/>
    <cellStyle name="n_Delta parc_V&amp;M trajectoires V1 (06-08-11)_France KPIs" xfId="4907" xr:uid="{00000000-0005-0000-0000-00006B3A0000}"/>
    <cellStyle name="n_Delta parc_V&amp;M trajectoires V1 (06-08-11)_France KPIs 2" xfId="14323" xr:uid="{00000000-0005-0000-0000-00006C3A0000}"/>
    <cellStyle name="n_Delta parc_V&amp;M trajectoires V1 (06-08-11)_France KPIs_1" xfId="12148" xr:uid="{00000000-0005-0000-0000-00006D3A0000}"/>
    <cellStyle name="n_Delta parc_V&amp;M trajectoires V1 (06-08-11)_GetCA Groupe Seg 2012-Q4 Soc" xfId="55799" xr:uid="{00000000-0005-0000-0000-00006E3A0000}"/>
    <cellStyle name="n_Delta parc_V&amp;M trajectoires V1 (06-08-11)_Group" xfId="30935" xr:uid="{00000000-0005-0000-0000-00006F3A0000}"/>
    <cellStyle name="n_Delta parc_V&amp;M trajectoires V1 (06-08-11)_Group - financial KPIs" xfId="21951" xr:uid="{00000000-0005-0000-0000-0000703A0000}"/>
    <cellStyle name="n_Delta parc_V&amp;M trajectoires V1 (06-08-11)_Group - operational KPIs" xfId="3117" xr:uid="{00000000-0005-0000-0000-0000713A0000}"/>
    <cellStyle name="n_Delta parc_V&amp;M trajectoires V1 (06-08-11)_Group - operational KPIs_1" xfId="10394" xr:uid="{00000000-0005-0000-0000-0000723A0000}"/>
    <cellStyle name="n_Delta parc_V&amp;M trajectoires V1 (06-08-11)_Group - operational KPIs_1 2" xfId="18093" xr:uid="{00000000-0005-0000-0000-0000733A0000}"/>
    <cellStyle name="n_Delta parc_V&amp;M trajectoires V1 (06-08-11)_Group - operational KPIs_2" xfId="20210" xr:uid="{00000000-0005-0000-0000-0000743A0000}"/>
    <cellStyle name="n_Delta parc_V&amp;M trajectoires V1 (06-08-11)_IC&amp;SS" xfId="19793" xr:uid="{00000000-0005-0000-0000-0000753A0000}"/>
    <cellStyle name="n_Delta parc_V&amp;M trajectoires V1 (06-08-11)_Orange - Market France KPIs" xfId="55798" xr:uid="{00000000-0005-0000-0000-0000763A0000}"/>
    <cellStyle name="n_Delta parc_V&amp;M trajectoires V1 (06-08-11)_Poland KPIs" xfId="8368" xr:uid="{00000000-0005-0000-0000-0000773A0000}"/>
    <cellStyle name="n_Delta parc_V&amp;M trajectoires V1 (06-08-11)_Poland KPIs_1" xfId="30934" xr:uid="{00000000-0005-0000-0000-0000783A0000}"/>
    <cellStyle name="n_Delta parc_V&amp;M trajectoires V1 (06-08-11)_ROW" xfId="30936" xr:uid="{00000000-0005-0000-0000-0000793A0000}"/>
    <cellStyle name="n_Delta parc_V&amp;M trajectoires V1 (06-08-11)_RoW KPIs" xfId="9080" xr:uid="{00000000-0005-0000-0000-00007A3A0000}"/>
    <cellStyle name="n_Delta parc_V&amp;M trajectoires V1 (06-08-11)_ROW_1" xfId="30937" xr:uid="{00000000-0005-0000-0000-00007B3A0000}"/>
    <cellStyle name="n_Delta parc_V&amp;M trajectoires V1 (06-08-11)_ROW_1_Group" xfId="30938" xr:uid="{00000000-0005-0000-0000-00007C3A0000}"/>
    <cellStyle name="n_Delta parc_V&amp;M trajectoires V1 (06-08-11)_ROW_1_ROW ARPU" xfId="30939" xr:uid="{00000000-0005-0000-0000-00007D3A0000}"/>
    <cellStyle name="n_Delta parc_V&amp;M trajectoires V1 (06-08-11)_ROW_1_ROW ARPU_Group" xfId="30940" xr:uid="{00000000-0005-0000-0000-00007E3A0000}"/>
    <cellStyle name="n_Delta parc_V&amp;M trajectoires V1 (06-08-11)_ROW_Group" xfId="30941" xr:uid="{00000000-0005-0000-0000-00007F3A0000}"/>
    <cellStyle name="n_Delta parc_V&amp;M trajectoires V1 (06-08-11)_ROW_ROW ARPU" xfId="30942" xr:uid="{00000000-0005-0000-0000-0000803A0000}"/>
    <cellStyle name="n_Delta parc_V&amp;M trajectoires V1 (06-08-11)_ROW_ROW ARPU_Group" xfId="30943" xr:uid="{00000000-0005-0000-0000-0000813A0000}"/>
    <cellStyle name="n_Delta parc_V&amp;M trajectoires V1 (06-08-11)_Spain ARPU + AUPU" xfId="30944" xr:uid="{00000000-0005-0000-0000-0000823A0000}"/>
    <cellStyle name="n_Delta parc_V&amp;M trajectoires V1 (06-08-11)_Spain ARPU + AUPU_Group" xfId="30945" xr:uid="{00000000-0005-0000-0000-0000833A0000}"/>
    <cellStyle name="n_Delta parc_V&amp;M trajectoires V1 (06-08-11)_Spain ARPU + AUPU_ROW ARPU" xfId="30946" xr:uid="{00000000-0005-0000-0000-0000843A0000}"/>
    <cellStyle name="n_Delta parc_V&amp;M trajectoires V1 (06-08-11)_Spain ARPU + AUPU_ROW ARPU_Group" xfId="30947" xr:uid="{00000000-0005-0000-0000-0000853A0000}"/>
    <cellStyle name="n_Delta parc_V&amp;M trajectoires V1 (06-08-11)_Spain KPIs" xfId="6729" xr:uid="{00000000-0005-0000-0000-0000863A0000}"/>
    <cellStyle name="n_Delta parc_V&amp;M trajectoires V1 (06-08-11)_Spain KPIs 2" xfId="16095" xr:uid="{00000000-0005-0000-0000-0000873A0000}"/>
    <cellStyle name="n_Delta parc_V&amp;M trajectoires V1 (06-08-11)_Spain KPIs_1" xfId="51543" xr:uid="{00000000-0005-0000-0000-0000883A0000}"/>
    <cellStyle name="n_Delta parc_V&amp;M trajectoires V1 (06-08-11)_Telecoms - Operational KPIs" xfId="49846" xr:uid="{00000000-0005-0000-0000-0000893A0000}"/>
    <cellStyle name="n_Docs CODIR" xfId="2049" xr:uid="{00000000-0005-0000-0000-00008A3A0000}"/>
    <cellStyle name="n_Docs CODIR_A&amp;ME KPIs" xfId="53321" xr:uid="{00000000-0005-0000-0000-00008B3A0000}"/>
    <cellStyle name="n_Docs CODIR_DATA KPI Personal" xfId="30949" xr:uid="{00000000-0005-0000-0000-00008C3A0000}"/>
    <cellStyle name="n_Docs CODIR_DATA KPI Personal_Group" xfId="30950" xr:uid="{00000000-0005-0000-0000-00008D3A0000}"/>
    <cellStyle name="n_Docs CODIR_EE_CoA_BS - mapped V4" xfId="30951" xr:uid="{00000000-0005-0000-0000-00008E3A0000}"/>
    <cellStyle name="n_Docs CODIR_EE_CoA_BS - mapped V4_Group" xfId="30952" xr:uid="{00000000-0005-0000-0000-00008F3A0000}"/>
    <cellStyle name="n_Docs CODIR_France financials" xfId="23696" xr:uid="{00000000-0005-0000-0000-0000903A0000}"/>
    <cellStyle name="n_Docs CODIR_France KPIs" xfId="4908" xr:uid="{00000000-0005-0000-0000-0000913A0000}"/>
    <cellStyle name="n_Docs CODIR_France KPIs 2" xfId="14324" xr:uid="{00000000-0005-0000-0000-0000923A0000}"/>
    <cellStyle name="n_Docs CODIR_France KPIs_1" xfId="12149" xr:uid="{00000000-0005-0000-0000-0000933A0000}"/>
    <cellStyle name="n_Docs CODIR_Group" xfId="30953" xr:uid="{00000000-0005-0000-0000-0000943A0000}"/>
    <cellStyle name="n_Docs CODIR_Group - financial KPIs" xfId="21952" xr:uid="{00000000-0005-0000-0000-0000953A0000}"/>
    <cellStyle name="n_Docs CODIR_Group - operational KPIs" xfId="10395" xr:uid="{00000000-0005-0000-0000-0000963A0000}"/>
    <cellStyle name="n_Docs CODIR_Group - operational KPIs 2" xfId="18094" xr:uid="{00000000-0005-0000-0000-0000973A0000}"/>
    <cellStyle name="n_Docs CODIR_Group - operational KPIs_1" xfId="20211" xr:uid="{00000000-0005-0000-0000-0000983A0000}"/>
    <cellStyle name="n_Docs CODIR_Orange - Market France KPIs" xfId="55800" xr:uid="{00000000-0005-0000-0000-0000993A0000}"/>
    <cellStyle name="n_Docs CODIR_Poland KPIs" xfId="30948" xr:uid="{00000000-0005-0000-0000-00009A3A0000}"/>
    <cellStyle name="n_Docs CODIR_Reporting Valeur_Mobile_2010_10" xfId="30954" xr:uid="{00000000-0005-0000-0000-00009B3A0000}"/>
    <cellStyle name="n_Docs CODIR_Reporting Valeur_Mobile_2010_10_Group" xfId="30955" xr:uid="{00000000-0005-0000-0000-00009C3A0000}"/>
    <cellStyle name="n_Docs CODIR_Reporting Valeur_Mobile_2010_10_ROW" xfId="30956" xr:uid="{00000000-0005-0000-0000-00009D3A0000}"/>
    <cellStyle name="n_Docs CODIR_Reporting Valeur_Mobile_2010_10_ROW ARPU" xfId="30957" xr:uid="{00000000-0005-0000-0000-00009E3A0000}"/>
    <cellStyle name="n_Docs CODIR_Reporting Valeur_Mobile_2010_10_ROW ARPU_Group" xfId="30958" xr:uid="{00000000-0005-0000-0000-00009F3A0000}"/>
    <cellStyle name="n_Docs CODIR_Reporting Valeur_Mobile_2010_10_ROW_Group" xfId="30959" xr:uid="{00000000-0005-0000-0000-0000A03A0000}"/>
    <cellStyle name="n_Docs CODIR_ROW" xfId="30960" xr:uid="{00000000-0005-0000-0000-0000A13A0000}"/>
    <cellStyle name="n_Docs CODIR_ROW_1" xfId="30961" xr:uid="{00000000-0005-0000-0000-0000A23A0000}"/>
    <cellStyle name="n_Docs CODIR_ROW_1_Group" xfId="30962" xr:uid="{00000000-0005-0000-0000-0000A33A0000}"/>
    <cellStyle name="n_Docs CODIR_ROW_1_ROW ARPU" xfId="30963" xr:uid="{00000000-0005-0000-0000-0000A43A0000}"/>
    <cellStyle name="n_Docs CODIR_ROW_1_ROW ARPU_Group" xfId="30964" xr:uid="{00000000-0005-0000-0000-0000A53A0000}"/>
    <cellStyle name="n_Docs CODIR_ROW_Group" xfId="30965" xr:uid="{00000000-0005-0000-0000-0000A63A0000}"/>
    <cellStyle name="n_Docs CODIR_ROW_ROW ARPU" xfId="30966" xr:uid="{00000000-0005-0000-0000-0000A73A0000}"/>
    <cellStyle name="n_Docs CODIR_ROW_ROW ARPU_Group" xfId="30967" xr:uid="{00000000-0005-0000-0000-0000A83A0000}"/>
    <cellStyle name="n_Docs CODIR_Spain ARPU + AUPU" xfId="30968" xr:uid="{00000000-0005-0000-0000-0000A93A0000}"/>
    <cellStyle name="n_Docs CODIR_Spain ARPU + AUPU_Group" xfId="30969" xr:uid="{00000000-0005-0000-0000-0000AA3A0000}"/>
    <cellStyle name="n_Docs CODIR_Spain ARPU + AUPU_ROW ARPU" xfId="30970" xr:uid="{00000000-0005-0000-0000-0000AB3A0000}"/>
    <cellStyle name="n_Docs CODIR_Spain ARPU + AUPU_ROW ARPU_Group" xfId="30971" xr:uid="{00000000-0005-0000-0000-0000AC3A0000}"/>
    <cellStyle name="n_Docs CODIR_Spain KPIs" xfId="6730" xr:uid="{00000000-0005-0000-0000-0000AD3A0000}"/>
    <cellStyle name="n_Docs CODIR_Spain KPIs 2" xfId="16096" xr:uid="{00000000-0005-0000-0000-0000AE3A0000}"/>
    <cellStyle name="n_Docs CODIR_Spain KPIs_1" xfId="51544" xr:uid="{00000000-0005-0000-0000-0000AF3A0000}"/>
    <cellStyle name="n_Docs CODIR_Telecoms - Operational KPIs" xfId="49847" xr:uid="{00000000-0005-0000-0000-0000B03A0000}"/>
    <cellStyle name="n_EDA" xfId="2050" xr:uid="{00000000-0005-0000-0000-0000B13A0000}"/>
    <cellStyle name="n_EDA  Flash fév 06" xfId="2051" xr:uid="{00000000-0005-0000-0000-0000B23A0000}"/>
    <cellStyle name="n_EDA  Flash fév 06_A&amp;ME KPIs" xfId="53323" xr:uid="{00000000-0005-0000-0000-0000B33A0000}"/>
    <cellStyle name="n_EDA  Flash fév 06_France financials" xfId="23698" xr:uid="{00000000-0005-0000-0000-0000B43A0000}"/>
    <cellStyle name="n_EDA  Flash fév 06_France KPIs" xfId="4910" xr:uid="{00000000-0005-0000-0000-0000B53A0000}"/>
    <cellStyle name="n_EDA  Flash fév 06_France KPIs 2" xfId="14326" xr:uid="{00000000-0005-0000-0000-0000B63A0000}"/>
    <cellStyle name="n_EDA  Flash fév 06_France KPIs_1" xfId="12151" xr:uid="{00000000-0005-0000-0000-0000B73A0000}"/>
    <cellStyle name="n_EDA  Flash fév 06_Group" xfId="30974" xr:uid="{00000000-0005-0000-0000-0000B83A0000}"/>
    <cellStyle name="n_EDA  Flash fév 06_Group - financial KPIs" xfId="21954" xr:uid="{00000000-0005-0000-0000-0000B93A0000}"/>
    <cellStyle name="n_EDA  Flash fév 06_Group - operational KPIs" xfId="10397" xr:uid="{00000000-0005-0000-0000-0000BA3A0000}"/>
    <cellStyle name="n_EDA  Flash fév 06_Group - operational KPIs 2" xfId="18096" xr:uid="{00000000-0005-0000-0000-0000BB3A0000}"/>
    <cellStyle name="n_EDA  Flash fév 06_Group - operational KPIs_1" xfId="20213" xr:uid="{00000000-0005-0000-0000-0000BC3A0000}"/>
    <cellStyle name="n_EDA  Flash fév 06_Orange - Market France KPIs" xfId="55802" xr:uid="{00000000-0005-0000-0000-0000BD3A0000}"/>
    <cellStyle name="n_EDA  Flash fév 06_Poland KPIs" xfId="30973" xr:uid="{00000000-0005-0000-0000-0000BE3A0000}"/>
    <cellStyle name="n_EDA  Flash fév 06_ROW" xfId="30975" xr:uid="{00000000-0005-0000-0000-0000BF3A0000}"/>
    <cellStyle name="n_EDA  Flash fév 06_ROW_1" xfId="30976" xr:uid="{00000000-0005-0000-0000-0000C03A0000}"/>
    <cellStyle name="n_EDA  Flash fév 06_ROW_1_Group" xfId="30977" xr:uid="{00000000-0005-0000-0000-0000C13A0000}"/>
    <cellStyle name="n_EDA  Flash fév 06_ROW_1_ROW ARPU" xfId="30978" xr:uid="{00000000-0005-0000-0000-0000C23A0000}"/>
    <cellStyle name="n_EDA  Flash fév 06_ROW_1_ROW ARPU_Group" xfId="30979" xr:uid="{00000000-0005-0000-0000-0000C33A0000}"/>
    <cellStyle name="n_EDA  Flash fév 06_ROW_Group" xfId="30980" xr:uid="{00000000-0005-0000-0000-0000C43A0000}"/>
    <cellStyle name="n_EDA  Flash fév 06_ROW_ROW ARPU" xfId="30981" xr:uid="{00000000-0005-0000-0000-0000C53A0000}"/>
    <cellStyle name="n_EDA  Flash fév 06_ROW_ROW ARPU_Group" xfId="30982" xr:uid="{00000000-0005-0000-0000-0000C63A0000}"/>
    <cellStyle name="n_EDA  Flash fév 06_Spain ARPU + AUPU" xfId="30983" xr:uid="{00000000-0005-0000-0000-0000C73A0000}"/>
    <cellStyle name="n_EDA  Flash fév 06_Spain ARPU + AUPU_Group" xfId="30984" xr:uid="{00000000-0005-0000-0000-0000C83A0000}"/>
    <cellStyle name="n_EDA  Flash fév 06_Spain ARPU + AUPU_ROW ARPU" xfId="30985" xr:uid="{00000000-0005-0000-0000-0000C93A0000}"/>
    <cellStyle name="n_EDA  Flash fév 06_Spain ARPU + AUPU_ROW ARPU_Group" xfId="30986" xr:uid="{00000000-0005-0000-0000-0000CA3A0000}"/>
    <cellStyle name="n_EDA  Flash fév 06_Spain KPIs" xfId="6732" xr:uid="{00000000-0005-0000-0000-0000CB3A0000}"/>
    <cellStyle name="n_EDA  Flash fév 06_Spain KPIs 2" xfId="16098" xr:uid="{00000000-0005-0000-0000-0000CC3A0000}"/>
    <cellStyle name="n_EDA  Flash fév 06_Spain KPIs_1" xfId="51546" xr:uid="{00000000-0005-0000-0000-0000CD3A0000}"/>
    <cellStyle name="n_EDA  Flash fév 06_Telecoms - Operational KPIs" xfId="49849" xr:uid="{00000000-0005-0000-0000-0000CE3A0000}"/>
    <cellStyle name="n_EDA  Flash mai 06 (new budget v2)" xfId="2052" xr:uid="{00000000-0005-0000-0000-0000CF3A0000}"/>
    <cellStyle name="n_EDA  Flash mai 06 (new budget v2)_A&amp;ME KPIs" xfId="53324" xr:uid="{00000000-0005-0000-0000-0000D03A0000}"/>
    <cellStyle name="n_EDA  Flash mai 06 (new budget v2)_France financials" xfId="23699" xr:uid="{00000000-0005-0000-0000-0000D13A0000}"/>
    <cellStyle name="n_EDA  Flash mai 06 (new budget v2)_France KPIs" xfId="4911" xr:uid="{00000000-0005-0000-0000-0000D23A0000}"/>
    <cellStyle name="n_EDA  Flash mai 06 (new budget v2)_France KPIs 2" xfId="14327" xr:uid="{00000000-0005-0000-0000-0000D33A0000}"/>
    <cellStyle name="n_EDA  Flash mai 06 (new budget v2)_France KPIs_1" xfId="12152" xr:uid="{00000000-0005-0000-0000-0000D43A0000}"/>
    <cellStyle name="n_EDA  Flash mai 06 (new budget v2)_Group" xfId="30988" xr:uid="{00000000-0005-0000-0000-0000D53A0000}"/>
    <cellStyle name="n_EDA  Flash mai 06 (new budget v2)_Group - financial KPIs" xfId="21955" xr:uid="{00000000-0005-0000-0000-0000D63A0000}"/>
    <cellStyle name="n_EDA  Flash mai 06 (new budget v2)_Group - operational KPIs" xfId="10398" xr:uid="{00000000-0005-0000-0000-0000D73A0000}"/>
    <cellStyle name="n_EDA  Flash mai 06 (new budget v2)_Group - operational KPIs 2" xfId="18097" xr:uid="{00000000-0005-0000-0000-0000D83A0000}"/>
    <cellStyle name="n_EDA  Flash mai 06 (new budget v2)_Group - operational KPIs_1" xfId="20214" xr:uid="{00000000-0005-0000-0000-0000D93A0000}"/>
    <cellStyle name="n_EDA  Flash mai 06 (new budget v2)_Orange - Market France KPIs" xfId="55803" xr:uid="{00000000-0005-0000-0000-0000DA3A0000}"/>
    <cellStyle name="n_EDA  Flash mai 06 (new budget v2)_Poland KPIs" xfId="30987" xr:uid="{00000000-0005-0000-0000-0000DB3A0000}"/>
    <cellStyle name="n_EDA  Flash mai 06 (new budget v2)_ROW" xfId="30989" xr:uid="{00000000-0005-0000-0000-0000DC3A0000}"/>
    <cellStyle name="n_EDA  Flash mai 06 (new budget v2)_ROW_1" xfId="30990" xr:uid="{00000000-0005-0000-0000-0000DD3A0000}"/>
    <cellStyle name="n_EDA  Flash mai 06 (new budget v2)_ROW_1_Group" xfId="30991" xr:uid="{00000000-0005-0000-0000-0000DE3A0000}"/>
    <cellStyle name="n_EDA  Flash mai 06 (new budget v2)_ROW_1_ROW ARPU" xfId="30992" xr:uid="{00000000-0005-0000-0000-0000DF3A0000}"/>
    <cellStyle name="n_EDA  Flash mai 06 (new budget v2)_ROW_1_ROW ARPU_Group" xfId="30993" xr:uid="{00000000-0005-0000-0000-0000E03A0000}"/>
    <cellStyle name="n_EDA  Flash mai 06 (new budget v2)_ROW_Group" xfId="30994" xr:uid="{00000000-0005-0000-0000-0000E13A0000}"/>
    <cellStyle name="n_EDA  Flash mai 06 (new budget v2)_ROW_ROW ARPU" xfId="30995" xr:uid="{00000000-0005-0000-0000-0000E23A0000}"/>
    <cellStyle name="n_EDA  Flash mai 06 (new budget v2)_ROW_ROW ARPU_Group" xfId="30996" xr:uid="{00000000-0005-0000-0000-0000E33A0000}"/>
    <cellStyle name="n_EDA  Flash mai 06 (new budget v2)_Spain ARPU + AUPU" xfId="30997" xr:uid="{00000000-0005-0000-0000-0000E43A0000}"/>
    <cellStyle name="n_EDA  Flash mai 06 (new budget v2)_Spain ARPU + AUPU_Group" xfId="30998" xr:uid="{00000000-0005-0000-0000-0000E53A0000}"/>
    <cellStyle name="n_EDA  Flash mai 06 (new budget v2)_Spain ARPU + AUPU_ROW ARPU" xfId="30999" xr:uid="{00000000-0005-0000-0000-0000E63A0000}"/>
    <cellStyle name="n_EDA  Flash mai 06 (new budget v2)_Spain ARPU + AUPU_ROW ARPU_Group" xfId="31000" xr:uid="{00000000-0005-0000-0000-0000E73A0000}"/>
    <cellStyle name="n_EDA  Flash mai 06 (new budget v2)_Spain KPIs" xfId="6733" xr:uid="{00000000-0005-0000-0000-0000E83A0000}"/>
    <cellStyle name="n_EDA  Flash mai 06 (new budget v2)_Spain KPIs 2" xfId="16099" xr:uid="{00000000-0005-0000-0000-0000E93A0000}"/>
    <cellStyle name="n_EDA  Flash mai 06 (new budget v2)_Spain KPIs_1" xfId="51547" xr:uid="{00000000-0005-0000-0000-0000EA3A0000}"/>
    <cellStyle name="n_EDA  Flash mai 06 (new budget v2)_Telecoms - Operational KPIs" xfId="49850" xr:uid="{00000000-0005-0000-0000-0000EB3A0000}"/>
    <cellStyle name="n_EDA - Template Budget 2005 v2" xfId="2053" xr:uid="{00000000-0005-0000-0000-0000EC3A0000}"/>
    <cellStyle name="n_EDA - Template Budget 2005 v2_01 Synthèse DM pour modèle" xfId="2054" xr:uid="{00000000-0005-0000-0000-0000ED3A0000}"/>
    <cellStyle name="n_EDA - Template Budget 2005 v2_01 Synthèse DM pour modèle_A&amp;ME KPIs" xfId="53326" xr:uid="{00000000-0005-0000-0000-0000EE3A0000}"/>
    <cellStyle name="n_EDA - Template Budget 2005 v2_01 Synthèse DM pour modèle_France financials" xfId="23701" xr:uid="{00000000-0005-0000-0000-0000EF3A0000}"/>
    <cellStyle name="n_EDA - Template Budget 2005 v2_01 Synthèse DM pour modèle_France KPIs" xfId="4913" xr:uid="{00000000-0005-0000-0000-0000F03A0000}"/>
    <cellStyle name="n_EDA - Template Budget 2005 v2_01 Synthèse DM pour modèle_France KPIs 2" xfId="14329" xr:uid="{00000000-0005-0000-0000-0000F13A0000}"/>
    <cellStyle name="n_EDA - Template Budget 2005 v2_01 Synthèse DM pour modèle_France KPIs_1" xfId="12154" xr:uid="{00000000-0005-0000-0000-0000F23A0000}"/>
    <cellStyle name="n_EDA - Template Budget 2005 v2_01 Synthèse DM pour modèle_Group" xfId="31003" xr:uid="{00000000-0005-0000-0000-0000F33A0000}"/>
    <cellStyle name="n_EDA - Template Budget 2005 v2_01 Synthèse DM pour modèle_Group - financial KPIs" xfId="21957" xr:uid="{00000000-0005-0000-0000-0000F43A0000}"/>
    <cellStyle name="n_EDA - Template Budget 2005 v2_01 Synthèse DM pour modèle_Group - operational KPIs" xfId="10400" xr:uid="{00000000-0005-0000-0000-0000F53A0000}"/>
    <cellStyle name="n_EDA - Template Budget 2005 v2_01 Synthèse DM pour modèle_Group - operational KPIs 2" xfId="18099" xr:uid="{00000000-0005-0000-0000-0000F63A0000}"/>
    <cellStyle name="n_EDA - Template Budget 2005 v2_01 Synthèse DM pour modèle_Group - operational KPIs_1" xfId="20216" xr:uid="{00000000-0005-0000-0000-0000F73A0000}"/>
    <cellStyle name="n_EDA - Template Budget 2005 v2_01 Synthèse DM pour modèle_Orange - Market France KPIs" xfId="55805" xr:uid="{00000000-0005-0000-0000-0000F83A0000}"/>
    <cellStyle name="n_EDA - Template Budget 2005 v2_01 Synthèse DM pour modèle_Poland KPIs" xfId="31002" xr:uid="{00000000-0005-0000-0000-0000F93A0000}"/>
    <cellStyle name="n_EDA - Template Budget 2005 v2_01 Synthèse DM pour modèle_ROW" xfId="31004" xr:uid="{00000000-0005-0000-0000-0000FA3A0000}"/>
    <cellStyle name="n_EDA - Template Budget 2005 v2_01 Synthèse DM pour modèle_ROW_1" xfId="31005" xr:uid="{00000000-0005-0000-0000-0000FB3A0000}"/>
    <cellStyle name="n_EDA - Template Budget 2005 v2_01 Synthèse DM pour modèle_ROW_1_Group" xfId="31006" xr:uid="{00000000-0005-0000-0000-0000FC3A0000}"/>
    <cellStyle name="n_EDA - Template Budget 2005 v2_01 Synthèse DM pour modèle_ROW_1_ROW ARPU" xfId="31007" xr:uid="{00000000-0005-0000-0000-0000FD3A0000}"/>
    <cellStyle name="n_EDA - Template Budget 2005 v2_01 Synthèse DM pour modèle_ROW_1_ROW ARPU_Group" xfId="31008" xr:uid="{00000000-0005-0000-0000-0000FE3A0000}"/>
    <cellStyle name="n_EDA - Template Budget 2005 v2_01 Synthèse DM pour modèle_ROW_Group" xfId="31009" xr:uid="{00000000-0005-0000-0000-0000FF3A0000}"/>
    <cellStyle name="n_EDA - Template Budget 2005 v2_01 Synthèse DM pour modèle_ROW_ROW ARPU" xfId="31010" xr:uid="{00000000-0005-0000-0000-0000003B0000}"/>
    <cellStyle name="n_EDA - Template Budget 2005 v2_01 Synthèse DM pour modèle_ROW_ROW ARPU_Group" xfId="31011" xr:uid="{00000000-0005-0000-0000-0000013B0000}"/>
    <cellStyle name="n_EDA - Template Budget 2005 v2_01 Synthèse DM pour modèle_Spain ARPU + AUPU" xfId="31012" xr:uid="{00000000-0005-0000-0000-0000023B0000}"/>
    <cellStyle name="n_EDA - Template Budget 2005 v2_01 Synthèse DM pour modèle_Spain ARPU + AUPU_Group" xfId="31013" xr:uid="{00000000-0005-0000-0000-0000033B0000}"/>
    <cellStyle name="n_EDA - Template Budget 2005 v2_01 Synthèse DM pour modèle_Spain ARPU + AUPU_ROW ARPU" xfId="31014" xr:uid="{00000000-0005-0000-0000-0000043B0000}"/>
    <cellStyle name="n_EDA - Template Budget 2005 v2_01 Synthèse DM pour modèle_Spain ARPU + AUPU_ROW ARPU_Group" xfId="31015" xr:uid="{00000000-0005-0000-0000-0000053B0000}"/>
    <cellStyle name="n_EDA - Template Budget 2005 v2_01 Synthèse DM pour modèle_Spain KPIs" xfId="6735" xr:uid="{00000000-0005-0000-0000-0000063B0000}"/>
    <cellStyle name="n_EDA - Template Budget 2005 v2_01 Synthèse DM pour modèle_Spain KPIs 2" xfId="16101" xr:uid="{00000000-0005-0000-0000-0000073B0000}"/>
    <cellStyle name="n_EDA - Template Budget 2005 v2_01 Synthèse DM pour modèle_Spain KPIs_1" xfId="51549" xr:uid="{00000000-0005-0000-0000-0000083B0000}"/>
    <cellStyle name="n_EDA - Template Budget 2005 v2_01 Synthèse DM pour modèle_Telecoms - Operational KPIs" xfId="49852" xr:uid="{00000000-0005-0000-0000-0000093B0000}"/>
    <cellStyle name="n_EDA - Template Budget 2005 v2_0703 Préflashde L23 Analyse CA trafic 07-03 (07-04-03)" xfId="2055" xr:uid="{00000000-0005-0000-0000-00000A3B0000}"/>
    <cellStyle name="n_EDA - Template Budget 2005 v2_0703 Préflashde L23 Analyse CA trafic 07-03 (07-04-03)_A&amp;ME KPIs" xfId="53327" xr:uid="{00000000-0005-0000-0000-00000B3B0000}"/>
    <cellStyle name="n_EDA - Template Budget 2005 v2_0703 Préflashde L23 Analyse CA trafic 07-03 (07-04-03)_Enterprise" xfId="9651" xr:uid="{00000000-0005-0000-0000-00000C3B0000}"/>
    <cellStyle name="n_EDA - Template Budget 2005 v2_0703 Préflashde L23 Analyse CA trafic 07-03 (07-04-03)_France financials" xfId="23702" xr:uid="{00000000-0005-0000-0000-00000D3B0000}"/>
    <cellStyle name="n_EDA - Template Budget 2005 v2_0703 Préflashde L23 Analyse CA trafic 07-03 (07-04-03)_France financials_1" xfId="25241" xr:uid="{00000000-0005-0000-0000-00000E3B0000}"/>
    <cellStyle name="n_EDA - Template Budget 2005 v2_0703 Préflashde L23 Analyse CA trafic 07-03 (07-04-03)_France KPIs" xfId="4914" xr:uid="{00000000-0005-0000-0000-00000F3B0000}"/>
    <cellStyle name="n_EDA - Template Budget 2005 v2_0703 Préflashde L23 Analyse CA trafic 07-03 (07-04-03)_France KPIs 2" xfId="14330" xr:uid="{00000000-0005-0000-0000-0000103B0000}"/>
    <cellStyle name="n_EDA - Template Budget 2005 v2_0703 Préflashde L23 Analyse CA trafic 07-03 (07-04-03)_France KPIs_1" xfId="12155" xr:uid="{00000000-0005-0000-0000-0000113B0000}"/>
    <cellStyle name="n_EDA - Template Budget 2005 v2_0703 Préflashde L23 Analyse CA trafic 07-03 (07-04-03)_GetCA Groupe Seg 2012-Q4 Soc" xfId="55807" xr:uid="{00000000-0005-0000-0000-0000123B0000}"/>
    <cellStyle name="n_EDA - Template Budget 2005 v2_0703 Préflashde L23 Analyse CA trafic 07-03 (07-04-03)_Group" xfId="31017" xr:uid="{00000000-0005-0000-0000-0000133B0000}"/>
    <cellStyle name="n_EDA - Template Budget 2005 v2_0703 Préflashde L23 Analyse CA trafic 07-03 (07-04-03)_Group - financial KPIs" xfId="21958" xr:uid="{00000000-0005-0000-0000-0000143B0000}"/>
    <cellStyle name="n_EDA - Template Budget 2005 v2_0703 Préflashde L23 Analyse CA trafic 07-03 (07-04-03)_Group - operational KPIs" xfId="3120" xr:uid="{00000000-0005-0000-0000-0000153B0000}"/>
    <cellStyle name="n_EDA - Template Budget 2005 v2_0703 Préflashde L23 Analyse CA trafic 07-03 (07-04-03)_Group - operational KPIs_1" xfId="10401" xr:uid="{00000000-0005-0000-0000-0000163B0000}"/>
    <cellStyle name="n_EDA - Template Budget 2005 v2_0703 Préflashde L23 Analyse CA trafic 07-03 (07-04-03)_Group - operational KPIs_1 2" xfId="18100" xr:uid="{00000000-0005-0000-0000-0000173B0000}"/>
    <cellStyle name="n_EDA - Template Budget 2005 v2_0703 Préflashde L23 Analyse CA trafic 07-03 (07-04-03)_Group - operational KPIs_2" xfId="20217" xr:uid="{00000000-0005-0000-0000-0000183B0000}"/>
    <cellStyle name="n_EDA - Template Budget 2005 v2_0703 Préflashde L23 Analyse CA trafic 07-03 (07-04-03)_IC&amp;SS" xfId="19582" xr:uid="{00000000-0005-0000-0000-0000193B0000}"/>
    <cellStyle name="n_EDA - Template Budget 2005 v2_0703 Préflashde L23 Analyse CA trafic 07-03 (07-04-03)_Orange - Market France KPIs" xfId="55806" xr:uid="{00000000-0005-0000-0000-00001A3B0000}"/>
    <cellStyle name="n_EDA - Template Budget 2005 v2_0703 Préflashde L23 Analyse CA trafic 07-03 (07-04-03)_Poland KPIs" xfId="8371" xr:uid="{00000000-0005-0000-0000-00001B3B0000}"/>
    <cellStyle name="n_EDA - Template Budget 2005 v2_0703 Préflashde L23 Analyse CA trafic 07-03 (07-04-03)_Poland KPIs_1" xfId="31016" xr:uid="{00000000-0005-0000-0000-00001C3B0000}"/>
    <cellStyle name="n_EDA - Template Budget 2005 v2_0703 Préflashde L23 Analyse CA trafic 07-03 (07-04-03)_ROW" xfId="31018" xr:uid="{00000000-0005-0000-0000-00001D3B0000}"/>
    <cellStyle name="n_EDA - Template Budget 2005 v2_0703 Préflashde L23 Analyse CA trafic 07-03 (07-04-03)_RoW KPIs" xfId="9083" xr:uid="{00000000-0005-0000-0000-00001E3B0000}"/>
    <cellStyle name="n_EDA - Template Budget 2005 v2_0703 Préflashde L23 Analyse CA trafic 07-03 (07-04-03)_ROW_1" xfId="31019" xr:uid="{00000000-0005-0000-0000-00001F3B0000}"/>
    <cellStyle name="n_EDA - Template Budget 2005 v2_0703 Préflashde L23 Analyse CA trafic 07-03 (07-04-03)_ROW_1_Group" xfId="31020" xr:uid="{00000000-0005-0000-0000-0000203B0000}"/>
    <cellStyle name="n_EDA - Template Budget 2005 v2_0703 Préflashde L23 Analyse CA trafic 07-03 (07-04-03)_ROW_1_ROW ARPU" xfId="31021" xr:uid="{00000000-0005-0000-0000-0000213B0000}"/>
    <cellStyle name="n_EDA - Template Budget 2005 v2_0703 Préflashde L23 Analyse CA trafic 07-03 (07-04-03)_ROW_1_ROW ARPU_Group" xfId="31022" xr:uid="{00000000-0005-0000-0000-0000223B0000}"/>
    <cellStyle name="n_EDA - Template Budget 2005 v2_0703 Préflashde L23 Analyse CA trafic 07-03 (07-04-03)_ROW_Group" xfId="31023" xr:uid="{00000000-0005-0000-0000-0000233B0000}"/>
    <cellStyle name="n_EDA - Template Budget 2005 v2_0703 Préflashde L23 Analyse CA trafic 07-03 (07-04-03)_ROW_ROW ARPU" xfId="31024" xr:uid="{00000000-0005-0000-0000-0000243B0000}"/>
    <cellStyle name="n_EDA - Template Budget 2005 v2_0703 Préflashde L23 Analyse CA trafic 07-03 (07-04-03)_ROW_ROW ARPU_Group" xfId="31025" xr:uid="{00000000-0005-0000-0000-0000253B0000}"/>
    <cellStyle name="n_EDA - Template Budget 2005 v2_0703 Préflashde L23 Analyse CA trafic 07-03 (07-04-03)_Spain ARPU + AUPU" xfId="31026" xr:uid="{00000000-0005-0000-0000-0000263B0000}"/>
    <cellStyle name="n_EDA - Template Budget 2005 v2_0703 Préflashde L23 Analyse CA trafic 07-03 (07-04-03)_Spain ARPU + AUPU_Group" xfId="31027" xr:uid="{00000000-0005-0000-0000-0000273B0000}"/>
    <cellStyle name="n_EDA - Template Budget 2005 v2_0703 Préflashde L23 Analyse CA trafic 07-03 (07-04-03)_Spain ARPU + AUPU_ROW ARPU" xfId="31028" xr:uid="{00000000-0005-0000-0000-0000283B0000}"/>
    <cellStyle name="n_EDA - Template Budget 2005 v2_0703 Préflashde L23 Analyse CA trafic 07-03 (07-04-03)_Spain ARPU + AUPU_ROW ARPU_Group" xfId="31029" xr:uid="{00000000-0005-0000-0000-0000293B0000}"/>
    <cellStyle name="n_EDA - Template Budget 2005 v2_0703 Préflashde L23 Analyse CA trafic 07-03 (07-04-03)_Spain KPIs" xfId="6736" xr:uid="{00000000-0005-0000-0000-00002A3B0000}"/>
    <cellStyle name="n_EDA - Template Budget 2005 v2_0703 Préflashde L23 Analyse CA trafic 07-03 (07-04-03)_Spain KPIs 2" xfId="16102" xr:uid="{00000000-0005-0000-0000-00002B3B0000}"/>
    <cellStyle name="n_EDA - Template Budget 2005 v2_0703 Préflashde L23 Analyse CA trafic 07-03 (07-04-03)_Spain KPIs_1" xfId="51550" xr:uid="{00000000-0005-0000-0000-00002C3B0000}"/>
    <cellStyle name="n_EDA - Template Budget 2005 v2_0703 Préflashde L23 Analyse CA trafic 07-03 (07-04-03)_Telecoms - Operational KPIs" xfId="49853" xr:uid="{00000000-0005-0000-0000-00002D3B0000}"/>
    <cellStyle name="n_EDA - Template Budget 2005 v2_A&amp;ME KPIs" xfId="53325" xr:uid="{00000000-0005-0000-0000-00002E3B0000}"/>
    <cellStyle name="n_EDA - Template Budget 2005 v2_Base Forfaits 06-07" xfId="2056" xr:uid="{00000000-0005-0000-0000-00002F3B0000}"/>
    <cellStyle name="n_EDA - Template Budget 2005 v2_Base Forfaits 06-07_A&amp;ME KPIs" xfId="53328" xr:uid="{00000000-0005-0000-0000-0000303B0000}"/>
    <cellStyle name="n_EDA - Template Budget 2005 v2_Base Forfaits 06-07_Enterprise" xfId="9652" xr:uid="{00000000-0005-0000-0000-0000313B0000}"/>
    <cellStyle name="n_EDA - Template Budget 2005 v2_Base Forfaits 06-07_France financials" xfId="23703" xr:uid="{00000000-0005-0000-0000-0000323B0000}"/>
    <cellStyle name="n_EDA - Template Budget 2005 v2_Base Forfaits 06-07_France financials_1" xfId="25242" xr:uid="{00000000-0005-0000-0000-0000333B0000}"/>
    <cellStyle name="n_EDA - Template Budget 2005 v2_Base Forfaits 06-07_France KPIs" xfId="4915" xr:uid="{00000000-0005-0000-0000-0000343B0000}"/>
    <cellStyle name="n_EDA - Template Budget 2005 v2_Base Forfaits 06-07_France KPIs 2" xfId="14331" xr:uid="{00000000-0005-0000-0000-0000353B0000}"/>
    <cellStyle name="n_EDA - Template Budget 2005 v2_Base Forfaits 06-07_France KPIs_1" xfId="12156" xr:uid="{00000000-0005-0000-0000-0000363B0000}"/>
    <cellStyle name="n_EDA - Template Budget 2005 v2_Base Forfaits 06-07_GetCA Groupe Seg 2012-Q4 Soc" xfId="55809" xr:uid="{00000000-0005-0000-0000-0000373B0000}"/>
    <cellStyle name="n_EDA - Template Budget 2005 v2_Base Forfaits 06-07_Group" xfId="31031" xr:uid="{00000000-0005-0000-0000-0000383B0000}"/>
    <cellStyle name="n_EDA - Template Budget 2005 v2_Base Forfaits 06-07_Group - financial KPIs" xfId="21959" xr:uid="{00000000-0005-0000-0000-0000393B0000}"/>
    <cellStyle name="n_EDA - Template Budget 2005 v2_Base Forfaits 06-07_Group - operational KPIs" xfId="3121" xr:uid="{00000000-0005-0000-0000-00003A3B0000}"/>
    <cellStyle name="n_EDA - Template Budget 2005 v2_Base Forfaits 06-07_Group - operational KPIs_1" xfId="10402" xr:uid="{00000000-0005-0000-0000-00003B3B0000}"/>
    <cellStyle name="n_EDA - Template Budget 2005 v2_Base Forfaits 06-07_Group - operational KPIs_1 2" xfId="18101" xr:uid="{00000000-0005-0000-0000-00003C3B0000}"/>
    <cellStyle name="n_EDA - Template Budget 2005 v2_Base Forfaits 06-07_Group - operational KPIs_2" xfId="20218" xr:uid="{00000000-0005-0000-0000-00003D3B0000}"/>
    <cellStyle name="n_EDA - Template Budget 2005 v2_Base Forfaits 06-07_IC&amp;SS" xfId="19592" xr:uid="{00000000-0005-0000-0000-00003E3B0000}"/>
    <cellStyle name="n_EDA - Template Budget 2005 v2_Base Forfaits 06-07_Orange - Market France KPIs" xfId="55808" xr:uid="{00000000-0005-0000-0000-00003F3B0000}"/>
    <cellStyle name="n_EDA - Template Budget 2005 v2_Base Forfaits 06-07_Poland KPIs" xfId="8372" xr:uid="{00000000-0005-0000-0000-0000403B0000}"/>
    <cellStyle name="n_EDA - Template Budget 2005 v2_Base Forfaits 06-07_Poland KPIs_1" xfId="31030" xr:uid="{00000000-0005-0000-0000-0000413B0000}"/>
    <cellStyle name="n_EDA - Template Budget 2005 v2_Base Forfaits 06-07_ROW" xfId="31032" xr:uid="{00000000-0005-0000-0000-0000423B0000}"/>
    <cellStyle name="n_EDA - Template Budget 2005 v2_Base Forfaits 06-07_RoW KPIs" xfId="9084" xr:uid="{00000000-0005-0000-0000-0000433B0000}"/>
    <cellStyle name="n_EDA - Template Budget 2005 v2_Base Forfaits 06-07_ROW_1" xfId="31033" xr:uid="{00000000-0005-0000-0000-0000443B0000}"/>
    <cellStyle name="n_EDA - Template Budget 2005 v2_Base Forfaits 06-07_ROW_1_Group" xfId="31034" xr:uid="{00000000-0005-0000-0000-0000453B0000}"/>
    <cellStyle name="n_EDA - Template Budget 2005 v2_Base Forfaits 06-07_ROW_1_ROW ARPU" xfId="31035" xr:uid="{00000000-0005-0000-0000-0000463B0000}"/>
    <cellStyle name="n_EDA - Template Budget 2005 v2_Base Forfaits 06-07_ROW_1_ROW ARPU_Group" xfId="31036" xr:uid="{00000000-0005-0000-0000-0000473B0000}"/>
    <cellStyle name="n_EDA - Template Budget 2005 v2_Base Forfaits 06-07_ROW_Group" xfId="31037" xr:uid="{00000000-0005-0000-0000-0000483B0000}"/>
    <cellStyle name="n_EDA - Template Budget 2005 v2_Base Forfaits 06-07_ROW_ROW ARPU" xfId="31038" xr:uid="{00000000-0005-0000-0000-0000493B0000}"/>
    <cellStyle name="n_EDA - Template Budget 2005 v2_Base Forfaits 06-07_ROW_ROW ARPU_Group" xfId="31039" xr:uid="{00000000-0005-0000-0000-00004A3B0000}"/>
    <cellStyle name="n_EDA - Template Budget 2005 v2_Base Forfaits 06-07_Spain ARPU + AUPU" xfId="31040" xr:uid="{00000000-0005-0000-0000-00004B3B0000}"/>
    <cellStyle name="n_EDA - Template Budget 2005 v2_Base Forfaits 06-07_Spain ARPU + AUPU_Group" xfId="31041" xr:uid="{00000000-0005-0000-0000-00004C3B0000}"/>
    <cellStyle name="n_EDA - Template Budget 2005 v2_Base Forfaits 06-07_Spain ARPU + AUPU_ROW ARPU" xfId="31042" xr:uid="{00000000-0005-0000-0000-00004D3B0000}"/>
    <cellStyle name="n_EDA - Template Budget 2005 v2_Base Forfaits 06-07_Spain ARPU + AUPU_ROW ARPU_Group" xfId="31043" xr:uid="{00000000-0005-0000-0000-00004E3B0000}"/>
    <cellStyle name="n_EDA - Template Budget 2005 v2_Base Forfaits 06-07_Spain KPIs" xfId="6737" xr:uid="{00000000-0005-0000-0000-00004F3B0000}"/>
    <cellStyle name="n_EDA - Template Budget 2005 v2_Base Forfaits 06-07_Spain KPIs 2" xfId="16103" xr:uid="{00000000-0005-0000-0000-0000503B0000}"/>
    <cellStyle name="n_EDA - Template Budget 2005 v2_Base Forfaits 06-07_Spain KPIs_1" xfId="51551" xr:uid="{00000000-0005-0000-0000-0000513B0000}"/>
    <cellStyle name="n_EDA - Template Budget 2005 v2_Base Forfaits 06-07_Telecoms - Operational KPIs" xfId="49854" xr:uid="{00000000-0005-0000-0000-0000523B0000}"/>
    <cellStyle name="n_EDA - Template Budget 2005 v2_CA BAC SCR-VM 06-07 (31-07-06)" xfId="2057" xr:uid="{00000000-0005-0000-0000-0000533B0000}"/>
    <cellStyle name="n_EDA - Template Budget 2005 v2_CA BAC SCR-VM 06-07 (31-07-06)_A&amp;ME KPIs" xfId="53329" xr:uid="{00000000-0005-0000-0000-0000543B0000}"/>
    <cellStyle name="n_EDA - Template Budget 2005 v2_CA BAC SCR-VM 06-07 (31-07-06)_Enterprise" xfId="9653" xr:uid="{00000000-0005-0000-0000-0000553B0000}"/>
    <cellStyle name="n_EDA - Template Budget 2005 v2_CA BAC SCR-VM 06-07 (31-07-06)_France financials" xfId="23704" xr:uid="{00000000-0005-0000-0000-0000563B0000}"/>
    <cellStyle name="n_EDA - Template Budget 2005 v2_CA BAC SCR-VM 06-07 (31-07-06)_France financials_1" xfId="25243" xr:uid="{00000000-0005-0000-0000-0000573B0000}"/>
    <cellStyle name="n_EDA - Template Budget 2005 v2_CA BAC SCR-VM 06-07 (31-07-06)_France KPIs" xfId="4916" xr:uid="{00000000-0005-0000-0000-0000583B0000}"/>
    <cellStyle name="n_EDA - Template Budget 2005 v2_CA BAC SCR-VM 06-07 (31-07-06)_France KPIs 2" xfId="14332" xr:uid="{00000000-0005-0000-0000-0000593B0000}"/>
    <cellStyle name="n_EDA - Template Budget 2005 v2_CA BAC SCR-VM 06-07 (31-07-06)_France KPIs_1" xfId="12157" xr:uid="{00000000-0005-0000-0000-00005A3B0000}"/>
    <cellStyle name="n_EDA - Template Budget 2005 v2_CA BAC SCR-VM 06-07 (31-07-06)_GetCA Groupe Seg 2012-Q4 Soc" xfId="55811" xr:uid="{00000000-0005-0000-0000-00005B3B0000}"/>
    <cellStyle name="n_EDA - Template Budget 2005 v2_CA BAC SCR-VM 06-07 (31-07-06)_Group" xfId="31045" xr:uid="{00000000-0005-0000-0000-00005C3B0000}"/>
    <cellStyle name="n_EDA - Template Budget 2005 v2_CA BAC SCR-VM 06-07 (31-07-06)_Group - financial KPIs" xfId="21960" xr:uid="{00000000-0005-0000-0000-00005D3B0000}"/>
    <cellStyle name="n_EDA - Template Budget 2005 v2_CA BAC SCR-VM 06-07 (31-07-06)_Group - operational KPIs" xfId="3122" xr:uid="{00000000-0005-0000-0000-00005E3B0000}"/>
    <cellStyle name="n_EDA - Template Budget 2005 v2_CA BAC SCR-VM 06-07 (31-07-06)_Group - operational KPIs_1" xfId="10403" xr:uid="{00000000-0005-0000-0000-00005F3B0000}"/>
    <cellStyle name="n_EDA - Template Budget 2005 v2_CA BAC SCR-VM 06-07 (31-07-06)_Group - operational KPIs_1 2" xfId="18102" xr:uid="{00000000-0005-0000-0000-0000603B0000}"/>
    <cellStyle name="n_EDA - Template Budget 2005 v2_CA BAC SCR-VM 06-07 (31-07-06)_Group - operational KPIs_2" xfId="20219" xr:uid="{00000000-0005-0000-0000-0000613B0000}"/>
    <cellStyle name="n_EDA - Template Budget 2005 v2_CA BAC SCR-VM 06-07 (31-07-06)_IC&amp;SS" xfId="19792" xr:uid="{00000000-0005-0000-0000-0000623B0000}"/>
    <cellStyle name="n_EDA - Template Budget 2005 v2_CA BAC SCR-VM 06-07 (31-07-06)_Orange - Market France KPIs" xfId="55810" xr:uid="{00000000-0005-0000-0000-0000633B0000}"/>
    <cellStyle name="n_EDA - Template Budget 2005 v2_CA BAC SCR-VM 06-07 (31-07-06)_Poland KPIs" xfId="8373" xr:uid="{00000000-0005-0000-0000-0000643B0000}"/>
    <cellStyle name="n_EDA - Template Budget 2005 v2_CA BAC SCR-VM 06-07 (31-07-06)_Poland KPIs_1" xfId="31044" xr:uid="{00000000-0005-0000-0000-0000653B0000}"/>
    <cellStyle name="n_EDA - Template Budget 2005 v2_CA BAC SCR-VM 06-07 (31-07-06)_ROW" xfId="31046" xr:uid="{00000000-0005-0000-0000-0000663B0000}"/>
    <cellStyle name="n_EDA - Template Budget 2005 v2_CA BAC SCR-VM 06-07 (31-07-06)_RoW KPIs" xfId="9085" xr:uid="{00000000-0005-0000-0000-0000673B0000}"/>
    <cellStyle name="n_EDA - Template Budget 2005 v2_CA BAC SCR-VM 06-07 (31-07-06)_ROW_1" xfId="31047" xr:uid="{00000000-0005-0000-0000-0000683B0000}"/>
    <cellStyle name="n_EDA - Template Budget 2005 v2_CA BAC SCR-VM 06-07 (31-07-06)_ROW_1_Group" xfId="31048" xr:uid="{00000000-0005-0000-0000-0000693B0000}"/>
    <cellStyle name="n_EDA - Template Budget 2005 v2_CA BAC SCR-VM 06-07 (31-07-06)_ROW_1_ROW ARPU" xfId="31049" xr:uid="{00000000-0005-0000-0000-00006A3B0000}"/>
    <cellStyle name="n_EDA - Template Budget 2005 v2_CA BAC SCR-VM 06-07 (31-07-06)_ROW_1_ROW ARPU_Group" xfId="31050" xr:uid="{00000000-0005-0000-0000-00006B3B0000}"/>
    <cellStyle name="n_EDA - Template Budget 2005 v2_CA BAC SCR-VM 06-07 (31-07-06)_ROW_Group" xfId="31051" xr:uid="{00000000-0005-0000-0000-00006C3B0000}"/>
    <cellStyle name="n_EDA - Template Budget 2005 v2_CA BAC SCR-VM 06-07 (31-07-06)_ROW_ROW ARPU" xfId="31052" xr:uid="{00000000-0005-0000-0000-00006D3B0000}"/>
    <cellStyle name="n_EDA - Template Budget 2005 v2_CA BAC SCR-VM 06-07 (31-07-06)_ROW_ROW ARPU_Group" xfId="31053" xr:uid="{00000000-0005-0000-0000-00006E3B0000}"/>
    <cellStyle name="n_EDA - Template Budget 2005 v2_CA BAC SCR-VM 06-07 (31-07-06)_Spain ARPU + AUPU" xfId="31054" xr:uid="{00000000-0005-0000-0000-00006F3B0000}"/>
    <cellStyle name="n_EDA - Template Budget 2005 v2_CA BAC SCR-VM 06-07 (31-07-06)_Spain ARPU + AUPU_Group" xfId="31055" xr:uid="{00000000-0005-0000-0000-0000703B0000}"/>
    <cellStyle name="n_EDA - Template Budget 2005 v2_CA BAC SCR-VM 06-07 (31-07-06)_Spain ARPU + AUPU_ROW ARPU" xfId="31056" xr:uid="{00000000-0005-0000-0000-0000713B0000}"/>
    <cellStyle name="n_EDA - Template Budget 2005 v2_CA BAC SCR-VM 06-07 (31-07-06)_Spain ARPU + AUPU_ROW ARPU_Group" xfId="31057" xr:uid="{00000000-0005-0000-0000-0000723B0000}"/>
    <cellStyle name="n_EDA - Template Budget 2005 v2_CA BAC SCR-VM 06-07 (31-07-06)_Spain KPIs" xfId="6738" xr:uid="{00000000-0005-0000-0000-0000733B0000}"/>
    <cellStyle name="n_EDA - Template Budget 2005 v2_CA BAC SCR-VM 06-07 (31-07-06)_Spain KPIs 2" xfId="16104" xr:uid="{00000000-0005-0000-0000-0000743B0000}"/>
    <cellStyle name="n_EDA - Template Budget 2005 v2_CA BAC SCR-VM 06-07 (31-07-06)_Spain KPIs_1" xfId="51552" xr:uid="{00000000-0005-0000-0000-0000753B0000}"/>
    <cellStyle name="n_EDA - Template Budget 2005 v2_CA BAC SCR-VM 06-07 (31-07-06)_Telecoms - Operational KPIs" xfId="49855" xr:uid="{00000000-0005-0000-0000-0000763B0000}"/>
    <cellStyle name="n_EDA - Template Budget 2005 v2_CA forfaits 0607 (06-08-14)" xfId="2058" xr:uid="{00000000-0005-0000-0000-0000773B0000}"/>
    <cellStyle name="n_EDA - Template Budget 2005 v2_CA forfaits 0607 (06-08-14)_A&amp;ME KPIs" xfId="53330" xr:uid="{00000000-0005-0000-0000-0000783B0000}"/>
    <cellStyle name="n_EDA - Template Budget 2005 v2_CA forfaits 0607 (06-08-14)_France financials" xfId="23705" xr:uid="{00000000-0005-0000-0000-0000793B0000}"/>
    <cellStyle name="n_EDA - Template Budget 2005 v2_CA forfaits 0607 (06-08-14)_France KPIs" xfId="4917" xr:uid="{00000000-0005-0000-0000-00007A3B0000}"/>
    <cellStyle name="n_EDA - Template Budget 2005 v2_CA forfaits 0607 (06-08-14)_France KPIs 2" xfId="14333" xr:uid="{00000000-0005-0000-0000-00007B3B0000}"/>
    <cellStyle name="n_EDA - Template Budget 2005 v2_CA forfaits 0607 (06-08-14)_France KPIs_1" xfId="12158" xr:uid="{00000000-0005-0000-0000-00007C3B0000}"/>
    <cellStyle name="n_EDA - Template Budget 2005 v2_CA forfaits 0607 (06-08-14)_Group" xfId="31059" xr:uid="{00000000-0005-0000-0000-00007D3B0000}"/>
    <cellStyle name="n_EDA - Template Budget 2005 v2_CA forfaits 0607 (06-08-14)_Group - financial KPIs" xfId="21961" xr:uid="{00000000-0005-0000-0000-00007E3B0000}"/>
    <cellStyle name="n_EDA - Template Budget 2005 v2_CA forfaits 0607 (06-08-14)_Group - operational KPIs" xfId="10404" xr:uid="{00000000-0005-0000-0000-00007F3B0000}"/>
    <cellStyle name="n_EDA - Template Budget 2005 v2_CA forfaits 0607 (06-08-14)_Group - operational KPIs 2" xfId="18103" xr:uid="{00000000-0005-0000-0000-0000803B0000}"/>
    <cellStyle name="n_EDA - Template Budget 2005 v2_CA forfaits 0607 (06-08-14)_Group - operational KPIs_1" xfId="20220" xr:uid="{00000000-0005-0000-0000-0000813B0000}"/>
    <cellStyle name="n_EDA - Template Budget 2005 v2_CA forfaits 0607 (06-08-14)_Orange - Market France KPIs" xfId="55812" xr:uid="{00000000-0005-0000-0000-0000823B0000}"/>
    <cellStyle name="n_EDA - Template Budget 2005 v2_CA forfaits 0607 (06-08-14)_Poland KPIs" xfId="31058" xr:uid="{00000000-0005-0000-0000-0000833B0000}"/>
    <cellStyle name="n_EDA - Template Budget 2005 v2_CA forfaits 0607 (06-08-14)_ROW" xfId="31060" xr:uid="{00000000-0005-0000-0000-0000843B0000}"/>
    <cellStyle name="n_EDA - Template Budget 2005 v2_CA forfaits 0607 (06-08-14)_ROW_1" xfId="31061" xr:uid="{00000000-0005-0000-0000-0000853B0000}"/>
    <cellStyle name="n_EDA - Template Budget 2005 v2_CA forfaits 0607 (06-08-14)_ROW_1_Group" xfId="31062" xr:uid="{00000000-0005-0000-0000-0000863B0000}"/>
    <cellStyle name="n_EDA - Template Budget 2005 v2_CA forfaits 0607 (06-08-14)_ROW_1_ROW ARPU" xfId="31063" xr:uid="{00000000-0005-0000-0000-0000873B0000}"/>
    <cellStyle name="n_EDA - Template Budget 2005 v2_CA forfaits 0607 (06-08-14)_ROW_1_ROW ARPU_Group" xfId="31064" xr:uid="{00000000-0005-0000-0000-0000883B0000}"/>
    <cellStyle name="n_EDA - Template Budget 2005 v2_CA forfaits 0607 (06-08-14)_ROW_Group" xfId="31065" xr:uid="{00000000-0005-0000-0000-0000893B0000}"/>
    <cellStyle name="n_EDA - Template Budget 2005 v2_CA forfaits 0607 (06-08-14)_ROW_ROW ARPU" xfId="31066" xr:uid="{00000000-0005-0000-0000-00008A3B0000}"/>
    <cellStyle name="n_EDA - Template Budget 2005 v2_CA forfaits 0607 (06-08-14)_ROW_ROW ARPU_Group" xfId="31067" xr:uid="{00000000-0005-0000-0000-00008B3B0000}"/>
    <cellStyle name="n_EDA - Template Budget 2005 v2_CA forfaits 0607 (06-08-14)_Spain ARPU + AUPU" xfId="31068" xr:uid="{00000000-0005-0000-0000-00008C3B0000}"/>
    <cellStyle name="n_EDA - Template Budget 2005 v2_CA forfaits 0607 (06-08-14)_Spain ARPU + AUPU_Group" xfId="31069" xr:uid="{00000000-0005-0000-0000-00008D3B0000}"/>
    <cellStyle name="n_EDA - Template Budget 2005 v2_CA forfaits 0607 (06-08-14)_Spain ARPU + AUPU_ROW ARPU" xfId="31070" xr:uid="{00000000-0005-0000-0000-00008E3B0000}"/>
    <cellStyle name="n_EDA - Template Budget 2005 v2_CA forfaits 0607 (06-08-14)_Spain ARPU + AUPU_ROW ARPU_Group" xfId="31071" xr:uid="{00000000-0005-0000-0000-00008F3B0000}"/>
    <cellStyle name="n_EDA - Template Budget 2005 v2_CA forfaits 0607 (06-08-14)_Spain KPIs" xfId="6739" xr:uid="{00000000-0005-0000-0000-0000903B0000}"/>
    <cellStyle name="n_EDA - Template Budget 2005 v2_CA forfaits 0607 (06-08-14)_Spain KPIs 2" xfId="16105" xr:uid="{00000000-0005-0000-0000-0000913B0000}"/>
    <cellStyle name="n_EDA - Template Budget 2005 v2_CA forfaits 0607 (06-08-14)_Spain KPIs_1" xfId="51553" xr:uid="{00000000-0005-0000-0000-0000923B0000}"/>
    <cellStyle name="n_EDA - Template Budget 2005 v2_CA forfaits 0607 (06-08-14)_Telecoms - Operational KPIs" xfId="49856" xr:uid="{00000000-0005-0000-0000-0000933B0000}"/>
    <cellStyle name="n_EDA - Template Budget 2005 v2_Classeur2" xfId="2059" xr:uid="{00000000-0005-0000-0000-0000943B0000}"/>
    <cellStyle name="n_EDA - Template Budget 2005 v2_Classeur2_A&amp;ME KPIs" xfId="53331" xr:uid="{00000000-0005-0000-0000-0000953B0000}"/>
    <cellStyle name="n_EDA - Template Budget 2005 v2_Classeur2_France financials" xfId="23706" xr:uid="{00000000-0005-0000-0000-0000963B0000}"/>
    <cellStyle name="n_EDA - Template Budget 2005 v2_Classeur2_France KPIs" xfId="4918" xr:uid="{00000000-0005-0000-0000-0000973B0000}"/>
    <cellStyle name="n_EDA - Template Budget 2005 v2_Classeur2_France KPIs 2" xfId="14334" xr:uid="{00000000-0005-0000-0000-0000983B0000}"/>
    <cellStyle name="n_EDA - Template Budget 2005 v2_Classeur2_France KPIs_1" xfId="12159" xr:uid="{00000000-0005-0000-0000-0000993B0000}"/>
    <cellStyle name="n_EDA - Template Budget 2005 v2_Classeur2_Group" xfId="31073" xr:uid="{00000000-0005-0000-0000-00009A3B0000}"/>
    <cellStyle name="n_EDA - Template Budget 2005 v2_Classeur2_Group - financial KPIs" xfId="21962" xr:uid="{00000000-0005-0000-0000-00009B3B0000}"/>
    <cellStyle name="n_EDA - Template Budget 2005 v2_Classeur2_Group - operational KPIs" xfId="10405" xr:uid="{00000000-0005-0000-0000-00009C3B0000}"/>
    <cellStyle name="n_EDA - Template Budget 2005 v2_Classeur2_Group - operational KPIs 2" xfId="18104" xr:uid="{00000000-0005-0000-0000-00009D3B0000}"/>
    <cellStyle name="n_EDA - Template Budget 2005 v2_Classeur2_Group - operational KPIs_1" xfId="20221" xr:uid="{00000000-0005-0000-0000-00009E3B0000}"/>
    <cellStyle name="n_EDA - Template Budget 2005 v2_Classeur2_Orange - Market France KPIs" xfId="55813" xr:uid="{00000000-0005-0000-0000-00009F3B0000}"/>
    <cellStyle name="n_EDA - Template Budget 2005 v2_Classeur2_Poland KPIs" xfId="31072" xr:uid="{00000000-0005-0000-0000-0000A03B0000}"/>
    <cellStyle name="n_EDA - Template Budget 2005 v2_Classeur2_ROW" xfId="31074" xr:uid="{00000000-0005-0000-0000-0000A13B0000}"/>
    <cellStyle name="n_EDA - Template Budget 2005 v2_Classeur2_ROW_1" xfId="31075" xr:uid="{00000000-0005-0000-0000-0000A23B0000}"/>
    <cellStyle name="n_EDA - Template Budget 2005 v2_Classeur2_ROW_1_Group" xfId="31076" xr:uid="{00000000-0005-0000-0000-0000A33B0000}"/>
    <cellStyle name="n_EDA - Template Budget 2005 v2_Classeur2_ROW_1_ROW ARPU" xfId="31077" xr:uid="{00000000-0005-0000-0000-0000A43B0000}"/>
    <cellStyle name="n_EDA - Template Budget 2005 v2_Classeur2_ROW_1_ROW ARPU_Group" xfId="31078" xr:uid="{00000000-0005-0000-0000-0000A53B0000}"/>
    <cellStyle name="n_EDA - Template Budget 2005 v2_Classeur2_ROW_Group" xfId="31079" xr:uid="{00000000-0005-0000-0000-0000A63B0000}"/>
    <cellStyle name="n_EDA - Template Budget 2005 v2_Classeur2_ROW_ROW ARPU" xfId="31080" xr:uid="{00000000-0005-0000-0000-0000A73B0000}"/>
    <cellStyle name="n_EDA - Template Budget 2005 v2_Classeur2_ROW_ROW ARPU_Group" xfId="31081" xr:uid="{00000000-0005-0000-0000-0000A83B0000}"/>
    <cellStyle name="n_EDA - Template Budget 2005 v2_Classeur2_Spain ARPU + AUPU" xfId="31082" xr:uid="{00000000-0005-0000-0000-0000A93B0000}"/>
    <cellStyle name="n_EDA - Template Budget 2005 v2_Classeur2_Spain ARPU + AUPU_Group" xfId="31083" xr:uid="{00000000-0005-0000-0000-0000AA3B0000}"/>
    <cellStyle name="n_EDA - Template Budget 2005 v2_Classeur2_Spain ARPU + AUPU_ROW ARPU" xfId="31084" xr:uid="{00000000-0005-0000-0000-0000AB3B0000}"/>
    <cellStyle name="n_EDA - Template Budget 2005 v2_Classeur2_Spain ARPU + AUPU_ROW ARPU_Group" xfId="31085" xr:uid="{00000000-0005-0000-0000-0000AC3B0000}"/>
    <cellStyle name="n_EDA - Template Budget 2005 v2_Classeur2_Spain KPIs" xfId="6740" xr:uid="{00000000-0005-0000-0000-0000AD3B0000}"/>
    <cellStyle name="n_EDA - Template Budget 2005 v2_Classeur2_Spain KPIs 2" xfId="16106" xr:uid="{00000000-0005-0000-0000-0000AE3B0000}"/>
    <cellStyle name="n_EDA - Template Budget 2005 v2_Classeur2_Spain KPIs_1" xfId="51554" xr:uid="{00000000-0005-0000-0000-0000AF3B0000}"/>
    <cellStyle name="n_EDA - Template Budget 2005 v2_Classeur2_Telecoms - Operational KPIs" xfId="49857" xr:uid="{00000000-0005-0000-0000-0000B03B0000}"/>
    <cellStyle name="n_EDA - Template Budget 2005 v2_Classeur5" xfId="2060" xr:uid="{00000000-0005-0000-0000-0000B13B0000}"/>
    <cellStyle name="n_EDA - Template Budget 2005 v2_Classeur5_A&amp;ME KPIs" xfId="53332" xr:uid="{00000000-0005-0000-0000-0000B23B0000}"/>
    <cellStyle name="n_EDA - Template Budget 2005 v2_Classeur5_Enterprise" xfId="9654" xr:uid="{00000000-0005-0000-0000-0000B33B0000}"/>
    <cellStyle name="n_EDA - Template Budget 2005 v2_Classeur5_France financials" xfId="23707" xr:uid="{00000000-0005-0000-0000-0000B43B0000}"/>
    <cellStyle name="n_EDA - Template Budget 2005 v2_Classeur5_France financials_1" xfId="25244" xr:uid="{00000000-0005-0000-0000-0000B53B0000}"/>
    <cellStyle name="n_EDA - Template Budget 2005 v2_Classeur5_France KPIs" xfId="4919" xr:uid="{00000000-0005-0000-0000-0000B63B0000}"/>
    <cellStyle name="n_EDA - Template Budget 2005 v2_Classeur5_France KPIs 2" xfId="14335" xr:uid="{00000000-0005-0000-0000-0000B73B0000}"/>
    <cellStyle name="n_EDA - Template Budget 2005 v2_Classeur5_France KPIs_1" xfId="12160" xr:uid="{00000000-0005-0000-0000-0000B83B0000}"/>
    <cellStyle name="n_EDA - Template Budget 2005 v2_Classeur5_GetCA Groupe Seg 2012-Q4 Soc" xfId="55815" xr:uid="{00000000-0005-0000-0000-0000B93B0000}"/>
    <cellStyle name="n_EDA - Template Budget 2005 v2_Classeur5_Group" xfId="31087" xr:uid="{00000000-0005-0000-0000-0000BA3B0000}"/>
    <cellStyle name="n_EDA - Template Budget 2005 v2_Classeur5_Group - financial KPIs" xfId="21963" xr:uid="{00000000-0005-0000-0000-0000BB3B0000}"/>
    <cellStyle name="n_EDA - Template Budget 2005 v2_Classeur5_Group - operational KPIs" xfId="3123" xr:uid="{00000000-0005-0000-0000-0000BC3B0000}"/>
    <cellStyle name="n_EDA - Template Budget 2005 v2_Classeur5_Group - operational KPIs_1" xfId="10406" xr:uid="{00000000-0005-0000-0000-0000BD3B0000}"/>
    <cellStyle name="n_EDA - Template Budget 2005 v2_Classeur5_Group - operational KPIs_1 2" xfId="18105" xr:uid="{00000000-0005-0000-0000-0000BE3B0000}"/>
    <cellStyle name="n_EDA - Template Budget 2005 v2_Classeur5_Group - operational KPIs_2" xfId="20222" xr:uid="{00000000-0005-0000-0000-0000BF3B0000}"/>
    <cellStyle name="n_EDA - Template Budget 2005 v2_Classeur5_IC&amp;SS" xfId="17592" xr:uid="{00000000-0005-0000-0000-0000C03B0000}"/>
    <cellStyle name="n_EDA - Template Budget 2005 v2_Classeur5_Orange - Market France KPIs" xfId="55814" xr:uid="{00000000-0005-0000-0000-0000C13B0000}"/>
    <cellStyle name="n_EDA - Template Budget 2005 v2_Classeur5_Poland KPIs" xfId="8374" xr:uid="{00000000-0005-0000-0000-0000C23B0000}"/>
    <cellStyle name="n_EDA - Template Budget 2005 v2_Classeur5_Poland KPIs_1" xfId="31086" xr:uid="{00000000-0005-0000-0000-0000C33B0000}"/>
    <cellStyle name="n_EDA - Template Budget 2005 v2_Classeur5_ROW" xfId="31088" xr:uid="{00000000-0005-0000-0000-0000C43B0000}"/>
    <cellStyle name="n_EDA - Template Budget 2005 v2_Classeur5_RoW KPIs" xfId="9086" xr:uid="{00000000-0005-0000-0000-0000C53B0000}"/>
    <cellStyle name="n_EDA - Template Budget 2005 v2_Classeur5_ROW_1" xfId="31089" xr:uid="{00000000-0005-0000-0000-0000C63B0000}"/>
    <cellStyle name="n_EDA - Template Budget 2005 v2_Classeur5_ROW_1_Group" xfId="31090" xr:uid="{00000000-0005-0000-0000-0000C73B0000}"/>
    <cellStyle name="n_EDA - Template Budget 2005 v2_Classeur5_ROW_1_ROW ARPU" xfId="31091" xr:uid="{00000000-0005-0000-0000-0000C83B0000}"/>
    <cellStyle name="n_EDA - Template Budget 2005 v2_Classeur5_ROW_1_ROW ARPU_Group" xfId="31092" xr:uid="{00000000-0005-0000-0000-0000C93B0000}"/>
    <cellStyle name="n_EDA - Template Budget 2005 v2_Classeur5_ROW_Group" xfId="31093" xr:uid="{00000000-0005-0000-0000-0000CA3B0000}"/>
    <cellStyle name="n_EDA - Template Budget 2005 v2_Classeur5_ROW_ROW ARPU" xfId="31094" xr:uid="{00000000-0005-0000-0000-0000CB3B0000}"/>
    <cellStyle name="n_EDA - Template Budget 2005 v2_Classeur5_ROW_ROW ARPU_Group" xfId="31095" xr:uid="{00000000-0005-0000-0000-0000CC3B0000}"/>
    <cellStyle name="n_EDA - Template Budget 2005 v2_Classeur5_Spain ARPU + AUPU" xfId="31096" xr:uid="{00000000-0005-0000-0000-0000CD3B0000}"/>
    <cellStyle name="n_EDA - Template Budget 2005 v2_Classeur5_Spain ARPU + AUPU_Group" xfId="31097" xr:uid="{00000000-0005-0000-0000-0000CE3B0000}"/>
    <cellStyle name="n_EDA - Template Budget 2005 v2_Classeur5_Spain ARPU + AUPU_ROW ARPU" xfId="31098" xr:uid="{00000000-0005-0000-0000-0000CF3B0000}"/>
    <cellStyle name="n_EDA - Template Budget 2005 v2_Classeur5_Spain ARPU + AUPU_ROW ARPU_Group" xfId="31099" xr:uid="{00000000-0005-0000-0000-0000D03B0000}"/>
    <cellStyle name="n_EDA - Template Budget 2005 v2_Classeur5_Spain KPIs" xfId="6741" xr:uid="{00000000-0005-0000-0000-0000D13B0000}"/>
    <cellStyle name="n_EDA - Template Budget 2005 v2_Classeur5_Spain KPIs 2" xfId="16107" xr:uid="{00000000-0005-0000-0000-0000D23B0000}"/>
    <cellStyle name="n_EDA - Template Budget 2005 v2_Classeur5_Spain KPIs_1" xfId="51555" xr:uid="{00000000-0005-0000-0000-0000D33B0000}"/>
    <cellStyle name="n_EDA - Template Budget 2005 v2_Classeur5_Telecoms - Operational KPIs" xfId="49858" xr:uid="{00000000-0005-0000-0000-0000D43B0000}"/>
    <cellStyle name="n_EDA - Template Budget 2005 v2_DATA KPI Personal" xfId="31100" xr:uid="{00000000-0005-0000-0000-0000D53B0000}"/>
    <cellStyle name="n_EDA - Template Budget 2005 v2_DATA KPI Personal_Group" xfId="31101" xr:uid="{00000000-0005-0000-0000-0000D63B0000}"/>
    <cellStyle name="n_EDA - Template Budget 2005 v2_EE_CoA_BS - mapped V4" xfId="31102" xr:uid="{00000000-0005-0000-0000-0000D73B0000}"/>
    <cellStyle name="n_EDA - Template Budget 2005 v2_EE_CoA_BS - mapped V4_Group" xfId="31103" xr:uid="{00000000-0005-0000-0000-0000D83B0000}"/>
    <cellStyle name="n_EDA - Template Budget 2005 v2_Enterprise" xfId="9650" xr:uid="{00000000-0005-0000-0000-0000D93B0000}"/>
    <cellStyle name="n_EDA - Template Budget 2005 v2_France financials" xfId="23700" xr:uid="{00000000-0005-0000-0000-0000DA3B0000}"/>
    <cellStyle name="n_EDA - Template Budget 2005 v2_France financials_1" xfId="25240" xr:uid="{00000000-0005-0000-0000-0000DB3B0000}"/>
    <cellStyle name="n_EDA - Template Budget 2005 v2_France KPIs" xfId="4912" xr:uid="{00000000-0005-0000-0000-0000DC3B0000}"/>
    <cellStyle name="n_EDA - Template Budget 2005 v2_France KPIs 2" xfId="14328" xr:uid="{00000000-0005-0000-0000-0000DD3B0000}"/>
    <cellStyle name="n_EDA - Template Budget 2005 v2_France KPIs_1" xfId="12153" xr:uid="{00000000-0005-0000-0000-0000DE3B0000}"/>
    <cellStyle name="n_EDA - Template Budget 2005 v2_GetCA Groupe Seg 2012-Q4 Soc" xfId="55816" xr:uid="{00000000-0005-0000-0000-0000DF3B0000}"/>
    <cellStyle name="n_EDA - Template Budget 2005 v2_Group" xfId="31104" xr:uid="{00000000-0005-0000-0000-0000E03B0000}"/>
    <cellStyle name="n_EDA - Template Budget 2005 v2_Group - financial KPIs" xfId="21956" xr:uid="{00000000-0005-0000-0000-0000E13B0000}"/>
    <cellStyle name="n_EDA - Template Budget 2005 v2_Group - operational KPIs" xfId="3119" xr:uid="{00000000-0005-0000-0000-0000E23B0000}"/>
    <cellStyle name="n_EDA - Template Budget 2005 v2_Group - operational KPIs_1" xfId="10399" xr:uid="{00000000-0005-0000-0000-0000E33B0000}"/>
    <cellStyle name="n_EDA - Template Budget 2005 v2_Group - operational KPIs_1 2" xfId="18098" xr:uid="{00000000-0005-0000-0000-0000E43B0000}"/>
    <cellStyle name="n_EDA - Template Budget 2005 v2_Group - operational KPIs_2" xfId="20215" xr:uid="{00000000-0005-0000-0000-0000E53B0000}"/>
    <cellStyle name="n_EDA - Template Budget 2005 v2_IC&amp;SS" xfId="17522" xr:uid="{00000000-0005-0000-0000-0000E63B0000}"/>
    <cellStyle name="n_EDA - Template Budget 2005 v2_Orange - Market France KPIs" xfId="55804" xr:uid="{00000000-0005-0000-0000-0000E73B0000}"/>
    <cellStyle name="n_EDA - Template Budget 2005 v2_PFA_Mn MTV_060413" xfId="2061" xr:uid="{00000000-0005-0000-0000-0000E83B0000}"/>
    <cellStyle name="n_EDA - Template Budget 2005 v2_PFA_Mn MTV_060413_A&amp;ME KPIs" xfId="53333" xr:uid="{00000000-0005-0000-0000-0000E93B0000}"/>
    <cellStyle name="n_EDA - Template Budget 2005 v2_PFA_Mn MTV_060413_France financials" xfId="23708" xr:uid="{00000000-0005-0000-0000-0000EA3B0000}"/>
    <cellStyle name="n_EDA - Template Budget 2005 v2_PFA_Mn MTV_060413_France KPIs" xfId="4920" xr:uid="{00000000-0005-0000-0000-0000EB3B0000}"/>
    <cellStyle name="n_EDA - Template Budget 2005 v2_PFA_Mn MTV_060413_France KPIs 2" xfId="14336" xr:uid="{00000000-0005-0000-0000-0000EC3B0000}"/>
    <cellStyle name="n_EDA - Template Budget 2005 v2_PFA_Mn MTV_060413_France KPIs_1" xfId="12161" xr:uid="{00000000-0005-0000-0000-0000ED3B0000}"/>
    <cellStyle name="n_EDA - Template Budget 2005 v2_PFA_Mn MTV_060413_Group" xfId="31106" xr:uid="{00000000-0005-0000-0000-0000EE3B0000}"/>
    <cellStyle name="n_EDA - Template Budget 2005 v2_PFA_Mn MTV_060413_Group - financial KPIs" xfId="21964" xr:uid="{00000000-0005-0000-0000-0000EF3B0000}"/>
    <cellStyle name="n_EDA - Template Budget 2005 v2_PFA_Mn MTV_060413_Group - operational KPIs" xfId="10407" xr:uid="{00000000-0005-0000-0000-0000F03B0000}"/>
    <cellStyle name="n_EDA - Template Budget 2005 v2_PFA_Mn MTV_060413_Group - operational KPIs 2" xfId="18106" xr:uid="{00000000-0005-0000-0000-0000F13B0000}"/>
    <cellStyle name="n_EDA - Template Budget 2005 v2_PFA_Mn MTV_060413_Group - operational KPIs_1" xfId="20223" xr:uid="{00000000-0005-0000-0000-0000F23B0000}"/>
    <cellStyle name="n_EDA - Template Budget 2005 v2_PFA_Mn MTV_060413_Orange - Market France KPIs" xfId="55817" xr:uid="{00000000-0005-0000-0000-0000F33B0000}"/>
    <cellStyle name="n_EDA - Template Budget 2005 v2_PFA_Mn MTV_060413_Poland KPIs" xfId="31105" xr:uid="{00000000-0005-0000-0000-0000F43B0000}"/>
    <cellStyle name="n_EDA - Template Budget 2005 v2_PFA_Mn MTV_060413_ROW" xfId="31107" xr:uid="{00000000-0005-0000-0000-0000F53B0000}"/>
    <cellStyle name="n_EDA - Template Budget 2005 v2_PFA_Mn MTV_060413_ROW_1" xfId="31108" xr:uid="{00000000-0005-0000-0000-0000F63B0000}"/>
    <cellStyle name="n_EDA - Template Budget 2005 v2_PFA_Mn MTV_060413_ROW_1_Group" xfId="31109" xr:uid="{00000000-0005-0000-0000-0000F73B0000}"/>
    <cellStyle name="n_EDA - Template Budget 2005 v2_PFA_Mn MTV_060413_ROW_1_ROW ARPU" xfId="31110" xr:uid="{00000000-0005-0000-0000-0000F83B0000}"/>
    <cellStyle name="n_EDA - Template Budget 2005 v2_PFA_Mn MTV_060413_ROW_1_ROW ARPU_Group" xfId="31111" xr:uid="{00000000-0005-0000-0000-0000F93B0000}"/>
    <cellStyle name="n_EDA - Template Budget 2005 v2_PFA_Mn MTV_060413_ROW_Group" xfId="31112" xr:uid="{00000000-0005-0000-0000-0000FA3B0000}"/>
    <cellStyle name="n_EDA - Template Budget 2005 v2_PFA_Mn MTV_060413_ROW_ROW ARPU" xfId="31113" xr:uid="{00000000-0005-0000-0000-0000FB3B0000}"/>
    <cellStyle name="n_EDA - Template Budget 2005 v2_PFA_Mn MTV_060413_ROW_ROW ARPU_Group" xfId="31114" xr:uid="{00000000-0005-0000-0000-0000FC3B0000}"/>
    <cellStyle name="n_EDA - Template Budget 2005 v2_PFA_Mn MTV_060413_Spain ARPU + AUPU" xfId="31115" xr:uid="{00000000-0005-0000-0000-0000FD3B0000}"/>
    <cellStyle name="n_EDA - Template Budget 2005 v2_PFA_Mn MTV_060413_Spain ARPU + AUPU_Group" xfId="31116" xr:uid="{00000000-0005-0000-0000-0000FE3B0000}"/>
    <cellStyle name="n_EDA - Template Budget 2005 v2_PFA_Mn MTV_060413_Spain ARPU + AUPU_ROW ARPU" xfId="31117" xr:uid="{00000000-0005-0000-0000-0000FF3B0000}"/>
    <cellStyle name="n_EDA - Template Budget 2005 v2_PFA_Mn MTV_060413_Spain ARPU + AUPU_ROW ARPU_Group" xfId="31118" xr:uid="{00000000-0005-0000-0000-0000003C0000}"/>
    <cellStyle name="n_EDA - Template Budget 2005 v2_PFA_Mn MTV_060413_Spain KPIs" xfId="6742" xr:uid="{00000000-0005-0000-0000-0000013C0000}"/>
    <cellStyle name="n_EDA - Template Budget 2005 v2_PFA_Mn MTV_060413_Spain KPIs 2" xfId="16108" xr:uid="{00000000-0005-0000-0000-0000023C0000}"/>
    <cellStyle name="n_EDA - Template Budget 2005 v2_PFA_Mn MTV_060413_Spain KPIs_1" xfId="51556" xr:uid="{00000000-0005-0000-0000-0000033C0000}"/>
    <cellStyle name="n_EDA - Template Budget 2005 v2_PFA_Mn MTV_060413_Telecoms - Operational KPIs" xfId="49859" xr:uid="{00000000-0005-0000-0000-0000043C0000}"/>
    <cellStyle name="n_EDA - Template Budget 2005 v2_PFA_Mn_0603_V0 0" xfId="2062" xr:uid="{00000000-0005-0000-0000-0000053C0000}"/>
    <cellStyle name="n_EDA - Template Budget 2005 v2_PFA_Mn_0603_V0 0_A&amp;ME KPIs" xfId="53334" xr:uid="{00000000-0005-0000-0000-0000063C0000}"/>
    <cellStyle name="n_EDA - Template Budget 2005 v2_PFA_Mn_0603_V0 0_France financials" xfId="23709" xr:uid="{00000000-0005-0000-0000-0000073C0000}"/>
    <cellStyle name="n_EDA - Template Budget 2005 v2_PFA_Mn_0603_V0 0_France KPIs" xfId="4921" xr:uid="{00000000-0005-0000-0000-0000083C0000}"/>
    <cellStyle name="n_EDA - Template Budget 2005 v2_PFA_Mn_0603_V0 0_France KPIs 2" xfId="14337" xr:uid="{00000000-0005-0000-0000-0000093C0000}"/>
    <cellStyle name="n_EDA - Template Budget 2005 v2_PFA_Mn_0603_V0 0_France KPIs_1" xfId="12162" xr:uid="{00000000-0005-0000-0000-00000A3C0000}"/>
    <cellStyle name="n_EDA - Template Budget 2005 v2_PFA_Mn_0603_V0 0_Group" xfId="31120" xr:uid="{00000000-0005-0000-0000-00000B3C0000}"/>
    <cellStyle name="n_EDA - Template Budget 2005 v2_PFA_Mn_0603_V0 0_Group - financial KPIs" xfId="21965" xr:uid="{00000000-0005-0000-0000-00000C3C0000}"/>
    <cellStyle name="n_EDA - Template Budget 2005 v2_PFA_Mn_0603_V0 0_Group - operational KPIs" xfId="10408" xr:uid="{00000000-0005-0000-0000-00000D3C0000}"/>
    <cellStyle name="n_EDA - Template Budget 2005 v2_PFA_Mn_0603_V0 0_Group - operational KPIs 2" xfId="18107" xr:uid="{00000000-0005-0000-0000-00000E3C0000}"/>
    <cellStyle name="n_EDA - Template Budget 2005 v2_PFA_Mn_0603_V0 0_Group - operational KPIs_1" xfId="20224" xr:uid="{00000000-0005-0000-0000-00000F3C0000}"/>
    <cellStyle name="n_EDA - Template Budget 2005 v2_PFA_Mn_0603_V0 0_Orange - Market France KPIs" xfId="55818" xr:uid="{00000000-0005-0000-0000-0000103C0000}"/>
    <cellStyle name="n_EDA - Template Budget 2005 v2_PFA_Mn_0603_V0 0_Poland KPIs" xfId="31119" xr:uid="{00000000-0005-0000-0000-0000113C0000}"/>
    <cellStyle name="n_EDA - Template Budget 2005 v2_PFA_Mn_0603_V0 0_ROW" xfId="31121" xr:uid="{00000000-0005-0000-0000-0000123C0000}"/>
    <cellStyle name="n_EDA - Template Budget 2005 v2_PFA_Mn_0603_V0 0_ROW_1" xfId="31122" xr:uid="{00000000-0005-0000-0000-0000133C0000}"/>
    <cellStyle name="n_EDA - Template Budget 2005 v2_PFA_Mn_0603_V0 0_ROW_1_Group" xfId="31123" xr:uid="{00000000-0005-0000-0000-0000143C0000}"/>
    <cellStyle name="n_EDA - Template Budget 2005 v2_PFA_Mn_0603_V0 0_ROW_1_ROW ARPU" xfId="31124" xr:uid="{00000000-0005-0000-0000-0000153C0000}"/>
    <cellStyle name="n_EDA - Template Budget 2005 v2_PFA_Mn_0603_V0 0_ROW_1_ROW ARPU_Group" xfId="31125" xr:uid="{00000000-0005-0000-0000-0000163C0000}"/>
    <cellStyle name="n_EDA - Template Budget 2005 v2_PFA_Mn_0603_V0 0_ROW_Group" xfId="31126" xr:uid="{00000000-0005-0000-0000-0000173C0000}"/>
    <cellStyle name="n_EDA - Template Budget 2005 v2_PFA_Mn_0603_V0 0_ROW_ROW ARPU" xfId="31127" xr:uid="{00000000-0005-0000-0000-0000183C0000}"/>
    <cellStyle name="n_EDA - Template Budget 2005 v2_PFA_Mn_0603_V0 0_ROW_ROW ARPU_Group" xfId="31128" xr:uid="{00000000-0005-0000-0000-0000193C0000}"/>
    <cellStyle name="n_EDA - Template Budget 2005 v2_PFA_Mn_0603_V0 0_Spain ARPU + AUPU" xfId="31129" xr:uid="{00000000-0005-0000-0000-00001A3C0000}"/>
    <cellStyle name="n_EDA - Template Budget 2005 v2_PFA_Mn_0603_V0 0_Spain ARPU + AUPU_Group" xfId="31130" xr:uid="{00000000-0005-0000-0000-00001B3C0000}"/>
    <cellStyle name="n_EDA - Template Budget 2005 v2_PFA_Mn_0603_V0 0_Spain ARPU + AUPU_ROW ARPU" xfId="31131" xr:uid="{00000000-0005-0000-0000-00001C3C0000}"/>
    <cellStyle name="n_EDA - Template Budget 2005 v2_PFA_Mn_0603_V0 0_Spain ARPU + AUPU_ROW ARPU_Group" xfId="31132" xr:uid="{00000000-0005-0000-0000-00001D3C0000}"/>
    <cellStyle name="n_EDA - Template Budget 2005 v2_PFA_Mn_0603_V0 0_Spain KPIs" xfId="6743" xr:uid="{00000000-0005-0000-0000-00001E3C0000}"/>
    <cellStyle name="n_EDA - Template Budget 2005 v2_PFA_Mn_0603_V0 0_Spain KPIs 2" xfId="16109" xr:uid="{00000000-0005-0000-0000-00001F3C0000}"/>
    <cellStyle name="n_EDA - Template Budget 2005 v2_PFA_Mn_0603_V0 0_Spain KPIs_1" xfId="51557" xr:uid="{00000000-0005-0000-0000-0000203C0000}"/>
    <cellStyle name="n_EDA - Template Budget 2005 v2_PFA_Mn_0603_V0 0_Telecoms - Operational KPIs" xfId="49860" xr:uid="{00000000-0005-0000-0000-0000213C0000}"/>
    <cellStyle name="n_EDA - Template Budget 2005 v2_PFA_Parcs_0600706" xfId="2063" xr:uid="{00000000-0005-0000-0000-0000223C0000}"/>
    <cellStyle name="n_EDA - Template Budget 2005 v2_PFA_Parcs_0600706_A&amp;ME KPIs" xfId="53335" xr:uid="{00000000-0005-0000-0000-0000233C0000}"/>
    <cellStyle name="n_EDA - Template Budget 2005 v2_PFA_Parcs_0600706_France financials" xfId="23710" xr:uid="{00000000-0005-0000-0000-0000243C0000}"/>
    <cellStyle name="n_EDA - Template Budget 2005 v2_PFA_Parcs_0600706_France KPIs" xfId="4922" xr:uid="{00000000-0005-0000-0000-0000253C0000}"/>
    <cellStyle name="n_EDA - Template Budget 2005 v2_PFA_Parcs_0600706_France KPIs 2" xfId="14338" xr:uid="{00000000-0005-0000-0000-0000263C0000}"/>
    <cellStyle name="n_EDA - Template Budget 2005 v2_PFA_Parcs_0600706_France KPIs_1" xfId="12163" xr:uid="{00000000-0005-0000-0000-0000273C0000}"/>
    <cellStyle name="n_EDA - Template Budget 2005 v2_PFA_Parcs_0600706_Group" xfId="31134" xr:uid="{00000000-0005-0000-0000-0000283C0000}"/>
    <cellStyle name="n_EDA - Template Budget 2005 v2_PFA_Parcs_0600706_Group - financial KPIs" xfId="21966" xr:uid="{00000000-0005-0000-0000-0000293C0000}"/>
    <cellStyle name="n_EDA - Template Budget 2005 v2_PFA_Parcs_0600706_Group - operational KPIs" xfId="10409" xr:uid="{00000000-0005-0000-0000-00002A3C0000}"/>
    <cellStyle name="n_EDA - Template Budget 2005 v2_PFA_Parcs_0600706_Group - operational KPIs 2" xfId="18108" xr:uid="{00000000-0005-0000-0000-00002B3C0000}"/>
    <cellStyle name="n_EDA - Template Budget 2005 v2_PFA_Parcs_0600706_Group - operational KPIs_1" xfId="20225" xr:uid="{00000000-0005-0000-0000-00002C3C0000}"/>
    <cellStyle name="n_EDA - Template Budget 2005 v2_PFA_Parcs_0600706_Orange - Market France KPIs" xfId="55819" xr:uid="{00000000-0005-0000-0000-00002D3C0000}"/>
    <cellStyle name="n_EDA - Template Budget 2005 v2_PFA_Parcs_0600706_Poland KPIs" xfId="31133" xr:uid="{00000000-0005-0000-0000-00002E3C0000}"/>
    <cellStyle name="n_EDA - Template Budget 2005 v2_PFA_Parcs_0600706_ROW" xfId="31135" xr:uid="{00000000-0005-0000-0000-00002F3C0000}"/>
    <cellStyle name="n_EDA - Template Budget 2005 v2_PFA_Parcs_0600706_ROW_1" xfId="31136" xr:uid="{00000000-0005-0000-0000-0000303C0000}"/>
    <cellStyle name="n_EDA - Template Budget 2005 v2_PFA_Parcs_0600706_ROW_1_Group" xfId="31137" xr:uid="{00000000-0005-0000-0000-0000313C0000}"/>
    <cellStyle name="n_EDA - Template Budget 2005 v2_PFA_Parcs_0600706_ROW_1_ROW ARPU" xfId="31138" xr:uid="{00000000-0005-0000-0000-0000323C0000}"/>
    <cellStyle name="n_EDA - Template Budget 2005 v2_PFA_Parcs_0600706_ROW_1_ROW ARPU_Group" xfId="31139" xr:uid="{00000000-0005-0000-0000-0000333C0000}"/>
    <cellStyle name="n_EDA - Template Budget 2005 v2_PFA_Parcs_0600706_ROW_Group" xfId="31140" xr:uid="{00000000-0005-0000-0000-0000343C0000}"/>
    <cellStyle name="n_EDA - Template Budget 2005 v2_PFA_Parcs_0600706_ROW_ROW ARPU" xfId="31141" xr:uid="{00000000-0005-0000-0000-0000353C0000}"/>
    <cellStyle name="n_EDA - Template Budget 2005 v2_PFA_Parcs_0600706_ROW_ROW ARPU_Group" xfId="31142" xr:uid="{00000000-0005-0000-0000-0000363C0000}"/>
    <cellStyle name="n_EDA - Template Budget 2005 v2_PFA_Parcs_0600706_Spain ARPU + AUPU" xfId="31143" xr:uid="{00000000-0005-0000-0000-0000373C0000}"/>
    <cellStyle name="n_EDA - Template Budget 2005 v2_PFA_Parcs_0600706_Spain ARPU + AUPU_Group" xfId="31144" xr:uid="{00000000-0005-0000-0000-0000383C0000}"/>
    <cellStyle name="n_EDA - Template Budget 2005 v2_PFA_Parcs_0600706_Spain ARPU + AUPU_ROW ARPU" xfId="31145" xr:uid="{00000000-0005-0000-0000-0000393C0000}"/>
    <cellStyle name="n_EDA - Template Budget 2005 v2_PFA_Parcs_0600706_Spain ARPU + AUPU_ROW ARPU_Group" xfId="31146" xr:uid="{00000000-0005-0000-0000-00003A3C0000}"/>
    <cellStyle name="n_EDA - Template Budget 2005 v2_PFA_Parcs_0600706_Spain KPIs" xfId="6744" xr:uid="{00000000-0005-0000-0000-00003B3C0000}"/>
    <cellStyle name="n_EDA - Template Budget 2005 v2_PFA_Parcs_0600706_Spain KPIs 2" xfId="16110" xr:uid="{00000000-0005-0000-0000-00003C3C0000}"/>
    <cellStyle name="n_EDA - Template Budget 2005 v2_PFA_Parcs_0600706_Spain KPIs_1" xfId="51558" xr:uid="{00000000-0005-0000-0000-00003D3C0000}"/>
    <cellStyle name="n_EDA - Template Budget 2005 v2_PFA_Parcs_0600706_Telecoms - Operational KPIs" xfId="49861" xr:uid="{00000000-0005-0000-0000-00003E3C0000}"/>
    <cellStyle name="n_EDA - Template Budget 2005 v2_Poland KPIs" xfId="8370" xr:uid="{00000000-0005-0000-0000-00003F3C0000}"/>
    <cellStyle name="n_EDA - Template Budget 2005 v2_Poland KPIs_1" xfId="31001" xr:uid="{00000000-0005-0000-0000-0000403C0000}"/>
    <cellStyle name="n_EDA - Template Budget 2005 v2_Reporting Valeur_Mobile_2010_10" xfId="31147" xr:uid="{00000000-0005-0000-0000-0000413C0000}"/>
    <cellStyle name="n_EDA - Template Budget 2005 v2_Reporting Valeur_Mobile_2010_10_Group" xfId="31148" xr:uid="{00000000-0005-0000-0000-0000423C0000}"/>
    <cellStyle name="n_EDA - Template Budget 2005 v2_Reporting Valeur_Mobile_2010_10_ROW" xfId="31149" xr:uid="{00000000-0005-0000-0000-0000433C0000}"/>
    <cellStyle name="n_EDA - Template Budget 2005 v2_Reporting Valeur_Mobile_2010_10_ROW ARPU" xfId="31150" xr:uid="{00000000-0005-0000-0000-0000443C0000}"/>
    <cellStyle name="n_EDA - Template Budget 2005 v2_Reporting Valeur_Mobile_2010_10_ROW ARPU_Group" xfId="31151" xr:uid="{00000000-0005-0000-0000-0000453C0000}"/>
    <cellStyle name="n_EDA - Template Budget 2005 v2_Reporting Valeur_Mobile_2010_10_ROW_Group" xfId="31152" xr:uid="{00000000-0005-0000-0000-0000463C0000}"/>
    <cellStyle name="n_EDA - Template Budget 2005 v2_ROW" xfId="31153" xr:uid="{00000000-0005-0000-0000-0000473C0000}"/>
    <cellStyle name="n_EDA - Template Budget 2005 v2_RoW KPIs" xfId="9082" xr:uid="{00000000-0005-0000-0000-0000483C0000}"/>
    <cellStyle name="n_EDA - Template Budget 2005 v2_ROW_1" xfId="31154" xr:uid="{00000000-0005-0000-0000-0000493C0000}"/>
    <cellStyle name="n_EDA - Template Budget 2005 v2_ROW_1_Group" xfId="31155" xr:uid="{00000000-0005-0000-0000-00004A3C0000}"/>
    <cellStyle name="n_EDA - Template Budget 2005 v2_ROW_1_ROW ARPU" xfId="31156" xr:uid="{00000000-0005-0000-0000-00004B3C0000}"/>
    <cellStyle name="n_EDA - Template Budget 2005 v2_ROW_1_ROW ARPU_Group" xfId="31157" xr:uid="{00000000-0005-0000-0000-00004C3C0000}"/>
    <cellStyle name="n_EDA - Template Budget 2005 v2_ROW_Group" xfId="31158" xr:uid="{00000000-0005-0000-0000-00004D3C0000}"/>
    <cellStyle name="n_EDA - Template Budget 2005 v2_ROW_ROW ARPU" xfId="31159" xr:uid="{00000000-0005-0000-0000-00004E3C0000}"/>
    <cellStyle name="n_EDA - Template Budget 2005 v2_ROW_ROW ARPU_Group" xfId="31160" xr:uid="{00000000-0005-0000-0000-00004F3C0000}"/>
    <cellStyle name="n_EDA - Template Budget 2005 v2_Spain ARPU + AUPU" xfId="31161" xr:uid="{00000000-0005-0000-0000-0000503C0000}"/>
    <cellStyle name="n_EDA - Template Budget 2005 v2_Spain ARPU + AUPU_Group" xfId="31162" xr:uid="{00000000-0005-0000-0000-0000513C0000}"/>
    <cellStyle name="n_EDA - Template Budget 2005 v2_Spain ARPU + AUPU_ROW ARPU" xfId="31163" xr:uid="{00000000-0005-0000-0000-0000523C0000}"/>
    <cellStyle name="n_EDA - Template Budget 2005 v2_Spain ARPU + AUPU_ROW ARPU_Group" xfId="31164" xr:uid="{00000000-0005-0000-0000-0000533C0000}"/>
    <cellStyle name="n_EDA - Template Budget 2005 v2_Spain KPIs" xfId="6734" xr:uid="{00000000-0005-0000-0000-0000543C0000}"/>
    <cellStyle name="n_EDA - Template Budget 2005 v2_Spain KPIs 2" xfId="16100" xr:uid="{00000000-0005-0000-0000-0000553C0000}"/>
    <cellStyle name="n_EDA - Template Budget 2005 v2_Spain KPIs_1" xfId="51548" xr:uid="{00000000-0005-0000-0000-0000563C0000}"/>
    <cellStyle name="n_EDA - Template Budget 2005 v2_Telecoms - Operational KPIs" xfId="49851" xr:uid="{00000000-0005-0000-0000-0000573C0000}"/>
    <cellStyle name="n_EDA - Template Budget 2005 v2_UAG_report_CA 06-09 (06-09-28)" xfId="2064" xr:uid="{00000000-0005-0000-0000-0000583C0000}"/>
    <cellStyle name="n_EDA - Template Budget 2005 v2_UAG_report_CA 06-09 (06-09-28)_A&amp;ME KPIs" xfId="53336" xr:uid="{00000000-0005-0000-0000-0000593C0000}"/>
    <cellStyle name="n_EDA - Template Budget 2005 v2_UAG_report_CA 06-09 (06-09-28)_Enterprise" xfId="9655" xr:uid="{00000000-0005-0000-0000-00005A3C0000}"/>
    <cellStyle name="n_EDA - Template Budget 2005 v2_UAG_report_CA 06-09 (06-09-28)_France financials" xfId="23711" xr:uid="{00000000-0005-0000-0000-00005B3C0000}"/>
    <cellStyle name="n_EDA - Template Budget 2005 v2_UAG_report_CA 06-09 (06-09-28)_France financials_1" xfId="25245" xr:uid="{00000000-0005-0000-0000-00005C3C0000}"/>
    <cellStyle name="n_EDA - Template Budget 2005 v2_UAG_report_CA 06-09 (06-09-28)_France KPIs" xfId="4923" xr:uid="{00000000-0005-0000-0000-00005D3C0000}"/>
    <cellStyle name="n_EDA - Template Budget 2005 v2_UAG_report_CA 06-09 (06-09-28)_France KPIs 2" xfId="14339" xr:uid="{00000000-0005-0000-0000-00005E3C0000}"/>
    <cellStyle name="n_EDA - Template Budget 2005 v2_UAG_report_CA 06-09 (06-09-28)_France KPIs_1" xfId="12164" xr:uid="{00000000-0005-0000-0000-00005F3C0000}"/>
    <cellStyle name="n_EDA - Template Budget 2005 v2_UAG_report_CA 06-09 (06-09-28)_GetCA Groupe Seg 2012-Q4 Soc" xfId="55821" xr:uid="{00000000-0005-0000-0000-0000603C0000}"/>
    <cellStyle name="n_EDA - Template Budget 2005 v2_UAG_report_CA 06-09 (06-09-28)_Group" xfId="31166" xr:uid="{00000000-0005-0000-0000-0000613C0000}"/>
    <cellStyle name="n_EDA - Template Budget 2005 v2_UAG_report_CA 06-09 (06-09-28)_Group - financial KPIs" xfId="21967" xr:uid="{00000000-0005-0000-0000-0000623C0000}"/>
    <cellStyle name="n_EDA - Template Budget 2005 v2_UAG_report_CA 06-09 (06-09-28)_Group - operational KPIs" xfId="3124" xr:uid="{00000000-0005-0000-0000-0000633C0000}"/>
    <cellStyle name="n_EDA - Template Budget 2005 v2_UAG_report_CA 06-09 (06-09-28)_Group - operational KPIs_1" xfId="10410" xr:uid="{00000000-0005-0000-0000-0000643C0000}"/>
    <cellStyle name="n_EDA - Template Budget 2005 v2_UAG_report_CA 06-09 (06-09-28)_Group - operational KPIs_1 2" xfId="18109" xr:uid="{00000000-0005-0000-0000-0000653C0000}"/>
    <cellStyle name="n_EDA - Template Budget 2005 v2_UAG_report_CA 06-09 (06-09-28)_Group - operational KPIs_2" xfId="20226" xr:uid="{00000000-0005-0000-0000-0000663C0000}"/>
    <cellStyle name="n_EDA - Template Budget 2005 v2_UAG_report_CA 06-09 (06-09-28)_IC&amp;SS" xfId="17652" xr:uid="{00000000-0005-0000-0000-0000673C0000}"/>
    <cellStyle name="n_EDA - Template Budget 2005 v2_UAG_report_CA 06-09 (06-09-28)_Orange - Market France KPIs" xfId="55820" xr:uid="{00000000-0005-0000-0000-0000683C0000}"/>
    <cellStyle name="n_EDA - Template Budget 2005 v2_UAG_report_CA 06-09 (06-09-28)_Poland KPIs" xfId="8375" xr:uid="{00000000-0005-0000-0000-0000693C0000}"/>
    <cellStyle name="n_EDA - Template Budget 2005 v2_UAG_report_CA 06-09 (06-09-28)_Poland KPIs_1" xfId="31165" xr:uid="{00000000-0005-0000-0000-00006A3C0000}"/>
    <cellStyle name="n_EDA - Template Budget 2005 v2_UAG_report_CA 06-09 (06-09-28)_ROW" xfId="31167" xr:uid="{00000000-0005-0000-0000-00006B3C0000}"/>
    <cellStyle name="n_EDA - Template Budget 2005 v2_UAG_report_CA 06-09 (06-09-28)_RoW KPIs" xfId="9087" xr:uid="{00000000-0005-0000-0000-00006C3C0000}"/>
    <cellStyle name="n_EDA - Template Budget 2005 v2_UAG_report_CA 06-09 (06-09-28)_ROW_1" xfId="31168" xr:uid="{00000000-0005-0000-0000-00006D3C0000}"/>
    <cellStyle name="n_EDA - Template Budget 2005 v2_UAG_report_CA 06-09 (06-09-28)_ROW_1_Group" xfId="31169" xr:uid="{00000000-0005-0000-0000-00006E3C0000}"/>
    <cellStyle name="n_EDA - Template Budget 2005 v2_UAG_report_CA 06-09 (06-09-28)_ROW_1_ROW ARPU" xfId="31170" xr:uid="{00000000-0005-0000-0000-00006F3C0000}"/>
    <cellStyle name="n_EDA - Template Budget 2005 v2_UAG_report_CA 06-09 (06-09-28)_ROW_1_ROW ARPU_Group" xfId="31171" xr:uid="{00000000-0005-0000-0000-0000703C0000}"/>
    <cellStyle name="n_EDA - Template Budget 2005 v2_UAG_report_CA 06-09 (06-09-28)_ROW_Group" xfId="31172" xr:uid="{00000000-0005-0000-0000-0000713C0000}"/>
    <cellStyle name="n_EDA - Template Budget 2005 v2_UAG_report_CA 06-09 (06-09-28)_ROW_ROW ARPU" xfId="31173" xr:uid="{00000000-0005-0000-0000-0000723C0000}"/>
    <cellStyle name="n_EDA - Template Budget 2005 v2_UAG_report_CA 06-09 (06-09-28)_ROW_ROW ARPU_Group" xfId="31174" xr:uid="{00000000-0005-0000-0000-0000733C0000}"/>
    <cellStyle name="n_EDA - Template Budget 2005 v2_UAG_report_CA 06-09 (06-09-28)_Spain ARPU + AUPU" xfId="31175" xr:uid="{00000000-0005-0000-0000-0000743C0000}"/>
    <cellStyle name="n_EDA - Template Budget 2005 v2_UAG_report_CA 06-09 (06-09-28)_Spain ARPU + AUPU_Group" xfId="31176" xr:uid="{00000000-0005-0000-0000-0000753C0000}"/>
    <cellStyle name="n_EDA - Template Budget 2005 v2_UAG_report_CA 06-09 (06-09-28)_Spain ARPU + AUPU_ROW ARPU" xfId="31177" xr:uid="{00000000-0005-0000-0000-0000763C0000}"/>
    <cellStyle name="n_EDA - Template Budget 2005 v2_UAG_report_CA 06-09 (06-09-28)_Spain ARPU + AUPU_ROW ARPU_Group" xfId="31178" xr:uid="{00000000-0005-0000-0000-0000773C0000}"/>
    <cellStyle name="n_EDA - Template Budget 2005 v2_UAG_report_CA 06-09 (06-09-28)_Spain KPIs" xfId="6745" xr:uid="{00000000-0005-0000-0000-0000783C0000}"/>
    <cellStyle name="n_EDA - Template Budget 2005 v2_UAG_report_CA 06-09 (06-09-28)_Spain KPIs 2" xfId="16111" xr:uid="{00000000-0005-0000-0000-0000793C0000}"/>
    <cellStyle name="n_EDA - Template Budget 2005 v2_UAG_report_CA 06-09 (06-09-28)_Spain KPIs_1" xfId="51559" xr:uid="{00000000-0005-0000-0000-00007A3C0000}"/>
    <cellStyle name="n_EDA - Template Budget 2005 v2_UAG_report_CA 06-09 (06-09-28)_Telecoms - Operational KPIs" xfId="49862" xr:uid="{00000000-0005-0000-0000-00007B3C0000}"/>
    <cellStyle name="n_EDA - Template Budget 2005 v2_UAG_report_CA 06-10 (06-11-06)" xfId="2065" xr:uid="{00000000-0005-0000-0000-00007C3C0000}"/>
    <cellStyle name="n_EDA - Template Budget 2005 v2_UAG_report_CA 06-10 (06-11-06)_A&amp;ME KPIs" xfId="53337" xr:uid="{00000000-0005-0000-0000-00007D3C0000}"/>
    <cellStyle name="n_EDA - Template Budget 2005 v2_UAG_report_CA 06-10 (06-11-06)_Enterprise" xfId="9656" xr:uid="{00000000-0005-0000-0000-00007E3C0000}"/>
    <cellStyle name="n_EDA - Template Budget 2005 v2_UAG_report_CA 06-10 (06-11-06)_France financials" xfId="23712" xr:uid="{00000000-0005-0000-0000-00007F3C0000}"/>
    <cellStyle name="n_EDA - Template Budget 2005 v2_UAG_report_CA 06-10 (06-11-06)_France financials_1" xfId="25246" xr:uid="{00000000-0005-0000-0000-0000803C0000}"/>
    <cellStyle name="n_EDA - Template Budget 2005 v2_UAG_report_CA 06-10 (06-11-06)_France KPIs" xfId="4924" xr:uid="{00000000-0005-0000-0000-0000813C0000}"/>
    <cellStyle name="n_EDA - Template Budget 2005 v2_UAG_report_CA 06-10 (06-11-06)_France KPIs 2" xfId="14340" xr:uid="{00000000-0005-0000-0000-0000823C0000}"/>
    <cellStyle name="n_EDA - Template Budget 2005 v2_UAG_report_CA 06-10 (06-11-06)_France KPIs_1" xfId="12165" xr:uid="{00000000-0005-0000-0000-0000833C0000}"/>
    <cellStyle name="n_EDA - Template Budget 2005 v2_UAG_report_CA 06-10 (06-11-06)_GetCA Groupe Seg 2012-Q4 Soc" xfId="55823" xr:uid="{00000000-0005-0000-0000-0000843C0000}"/>
    <cellStyle name="n_EDA - Template Budget 2005 v2_UAG_report_CA 06-10 (06-11-06)_Group" xfId="31180" xr:uid="{00000000-0005-0000-0000-0000853C0000}"/>
    <cellStyle name="n_EDA - Template Budget 2005 v2_UAG_report_CA 06-10 (06-11-06)_Group - financial KPIs" xfId="21968" xr:uid="{00000000-0005-0000-0000-0000863C0000}"/>
    <cellStyle name="n_EDA - Template Budget 2005 v2_UAG_report_CA 06-10 (06-11-06)_Group - operational KPIs" xfId="3125" xr:uid="{00000000-0005-0000-0000-0000873C0000}"/>
    <cellStyle name="n_EDA - Template Budget 2005 v2_UAG_report_CA 06-10 (06-11-06)_Group - operational KPIs_1" xfId="10411" xr:uid="{00000000-0005-0000-0000-0000883C0000}"/>
    <cellStyle name="n_EDA - Template Budget 2005 v2_UAG_report_CA 06-10 (06-11-06)_Group - operational KPIs_1 2" xfId="18110" xr:uid="{00000000-0005-0000-0000-0000893C0000}"/>
    <cellStyle name="n_EDA - Template Budget 2005 v2_UAG_report_CA 06-10 (06-11-06)_Group - operational KPIs_2" xfId="20227" xr:uid="{00000000-0005-0000-0000-00008A3C0000}"/>
    <cellStyle name="n_EDA - Template Budget 2005 v2_UAG_report_CA 06-10 (06-11-06)_IC&amp;SS" xfId="19591" xr:uid="{00000000-0005-0000-0000-00008B3C0000}"/>
    <cellStyle name="n_EDA - Template Budget 2005 v2_UAG_report_CA 06-10 (06-11-06)_Orange - Market France KPIs" xfId="55822" xr:uid="{00000000-0005-0000-0000-00008C3C0000}"/>
    <cellStyle name="n_EDA - Template Budget 2005 v2_UAG_report_CA 06-10 (06-11-06)_Poland KPIs" xfId="8376" xr:uid="{00000000-0005-0000-0000-00008D3C0000}"/>
    <cellStyle name="n_EDA - Template Budget 2005 v2_UAG_report_CA 06-10 (06-11-06)_Poland KPIs_1" xfId="31179" xr:uid="{00000000-0005-0000-0000-00008E3C0000}"/>
    <cellStyle name="n_EDA - Template Budget 2005 v2_UAG_report_CA 06-10 (06-11-06)_ROW" xfId="31181" xr:uid="{00000000-0005-0000-0000-00008F3C0000}"/>
    <cellStyle name="n_EDA - Template Budget 2005 v2_UAG_report_CA 06-10 (06-11-06)_RoW KPIs" xfId="9088" xr:uid="{00000000-0005-0000-0000-0000903C0000}"/>
    <cellStyle name="n_EDA - Template Budget 2005 v2_UAG_report_CA 06-10 (06-11-06)_ROW_1" xfId="31182" xr:uid="{00000000-0005-0000-0000-0000913C0000}"/>
    <cellStyle name="n_EDA - Template Budget 2005 v2_UAG_report_CA 06-10 (06-11-06)_ROW_1_Group" xfId="31183" xr:uid="{00000000-0005-0000-0000-0000923C0000}"/>
    <cellStyle name="n_EDA - Template Budget 2005 v2_UAG_report_CA 06-10 (06-11-06)_ROW_1_ROW ARPU" xfId="31184" xr:uid="{00000000-0005-0000-0000-0000933C0000}"/>
    <cellStyle name="n_EDA - Template Budget 2005 v2_UAG_report_CA 06-10 (06-11-06)_ROW_1_ROW ARPU_Group" xfId="31185" xr:uid="{00000000-0005-0000-0000-0000943C0000}"/>
    <cellStyle name="n_EDA - Template Budget 2005 v2_UAG_report_CA 06-10 (06-11-06)_ROW_Group" xfId="31186" xr:uid="{00000000-0005-0000-0000-0000953C0000}"/>
    <cellStyle name="n_EDA - Template Budget 2005 v2_UAG_report_CA 06-10 (06-11-06)_ROW_ROW ARPU" xfId="31187" xr:uid="{00000000-0005-0000-0000-0000963C0000}"/>
    <cellStyle name="n_EDA - Template Budget 2005 v2_UAG_report_CA 06-10 (06-11-06)_ROW_ROW ARPU_Group" xfId="31188" xr:uid="{00000000-0005-0000-0000-0000973C0000}"/>
    <cellStyle name="n_EDA - Template Budget 2005 v2_UAG_report_CA 06-10 (06-11-06)_Spain ARPU + AUPU" xfId="31189" xr:uid="{00000000-0005-0000-0000-0000983C0000}"/>
    <cellStyle name="n_EDA - Template Budget 2005 v2_UAG_report_CA 06-10 (06-11-06)_Spain ARPU + AUPU_Group" xfId="31190" xr:uid="{00000000-0005-0000-0000-0000993C0000}"/>
    <cellStyle name="n_EDA - Template Budget 2005 v2_UAG_report_CA 06-10 (06-11-06)_Spain ARPU + AUPU_ROW ARPU" xfId="31191" xr:uid="{00000000-0005-0000-0000-00009A3C0000}"/>
    <cellStyle name="n_EDA - Template Budget 2005 v2_UAG_report_CA 06-10 (06-11-06)_Spain ARPU + AUPU_ROW ARPU_Group" xfId="31192" xr:uid="{00000000-0005-0000-0000-00009B3C0000}"/>
    <cellStyle name="n_EDA - Template Budget 2005 v2_UAG_report_CA 06-10 (06-11-06)_Spain KPIs" xfId="6746" xr:uid="{00000000-0005-0000-0000-00009C3C0000}"/>
    <cellStyle name="n_EDA - Template Budget 2005 v2_UAG_report_CA 06-10 (06-11-06)_Spain KPIs 2" xfId="16112" xr:uid="{00000000-0005-0000-0000-00009D3C0000}"/>
    <cellStyle name="n_EDA - Template Budget 2005 v2_UAG_report_CA 06-10 (06-11-06)_Spain KPIs_1" xfId="51560" xr:uid="{00000000-0005-0000-0000-00009E3C0000}"/>
    <cellStyle name="n_EDA - Template Budget 2005 v2_UAG_report_CA 06-10 (06-11-06)_Telecoms - Operational KPIs" xfId="49863" xr:uid="{00000000-0005-0000-0000-00009F3C0000}"/>
    <cellStyle name="n_EDA - Template Budget 2005 v2_V&amp;M trajectoires V1 (06-08-11)" xfId="2066" xr:uid="{00000000-0005-0000-0000-0000A03C0000}"/>
    <cellStyle name="n_EDA - Template Budget 2005 v2_V&amp;M trajectoires V1 (06-08-11)_A&amp;ME KPIs" xfId="53338" xr:uid="{00000000-0005-0000-0000-0000A13C0000}"/>
    <cellStyle name="n_EDA - Template Budget 2005 v2_V&amp;M trajectoires V1 (06-08-11)_Enterprise" xfId="9657" xr:uid="{00000000-0005-0000-0000-0000A23C0000}"/>
    <cellStyle name="n_EDA - Template Budget 2005 v2_V&amp;M trajectoires V1 (06-08-11)_France financials" xfId="23713" xr:uid="{00000000-0005-0000-0000-0000A33C0000}"/>
    <cellStyle name="n_EDA - Template Budget 2005 v2_V&amp;M trajectoires V1 (06-08-11)_France financials_1" xfId="25247" xr:uid="{00000000-0005-0000-0000-0000A43C0000}"/>
    <cellStyle name="n_EDA - Template Budget 2005 v2_V&amp;M trajectoires V1 (06-08-11)_France KPIs" xfId="4925" xr:uid="{00000000-0005-0000-0000-0000A53C0000}"/>
    <cellStyle name="n_EDA - Template Budget 2005 v2_V&amp;M trajectoires V1 (06-08-11)_France KPIs 2" xfId="14341" xr:uid="{00000000-0005-0000-0000-0000A63C0000}"/>
    <cellStyle name="n_EDA - Template Budget 2005 v2_V&amp;M trajectoires V1 (06-08-11)_France KPIs_1" xfId="12166" xr:uid="{00000000-0005-0000-0000-0000A73C0000}"/>
    <cellStyle name="n_EDA - Template Budget 2005 v2_V&amp;M trajectoires V1 (06-08-11)_GetCA Groupe Seg 2012-Q4 Soc" xfId="55825" xr:uid="{00000000-0005-0000-0000-0000A83C0000}"/>
    <cellStyle name="n_EDA - Template Budget 2005 v2_V&amp;M trajectoires V1 (06-08-11)_Group" xfId="31194" xr:uid="{00000000-0005-0000-0000-0000A93C0000}"/>
    <cellStyle name="n_EDA - Template Budget 2005 v2_V&amp;M trajectoires V1 (06-08-11)_Group - financial KPIs" xfId="21969" xr:uid="{00000000-0005-0000-0000-0000AA3C0000}"/>
    <cellStyle name="n_EDA - Template Budget 2005 v2_V&amp;M trajectoires V1 (06-08-11)_Group - operational KPIs" xfId="3126" xr:uid="{00000000-0005-0000-0000-0000AB3C0000}"/>
    <cellStyle name="n_EDA - Template Budget 2005 v2_V&amp;M trajectoires V1 (06-08-11)_Group - operational KPIs_1" xfId="10412" xr:uid="{00000000-0005-0000-0000-0000AC3C0000}"/>
    <cellStyle name="n_EDA - Template Budget 2005 v2_V&amp;M trajectoires V1 (06-08-11)_Group - operational KPIs_1 2" xfId="18111" xr:uid="{00000000-0005-0000-0000-0000AD3C0000}"/>
    <cellStyle name="n_EDA - Template Budget 2005 v2_V&amp;M trajectoires V1 (06-08-11)_Group - operational KPIs_2" xfId="20228" xr:uid="{00000000-0005-0000-0000-0000AE3C0000}"/>
    <cellStyle name="n_EDA - Template Budget 2005 v2_V&amp;M trajectoires V1 (06-08-11)_IC&amp;SS" xfId="19791" xr:uid="{00000000-0005-0000-0000-0000AF3C0000}"/>
    <cellStyle name="n_EDA - Template Budget 2005 v2_V&amp;M trajectoires V1 (06-08-11)_Orange - Market France KPIs" xfId="55824" xr:uid="{00000000-0005-0000-0000-0000B03C0000}"/>
    <cellStyle name="n_EDA - Template Budget 2005 v2_V&amp;M trajectoires V1 (06-08-11)_Poland KPIs" xfId="8377" xr:uid="{00000000-0005-0000-0000-0000B13C0000}"/>
    <cellStyle name="n_EDA - Template Budget 2005 v2_V&amp;M trajectoires V1 (06-08-11)_Poland KPIs_1" xfId="31193" xr:uid="{00000000-0005-0000-0000-0000B23C0000}"/>
    <cellStyle name="n_EDA - Template Budget 2005 v2_V&amp;M trajectoires V1 (06-08-11)_ROW" xfId="31195" xr:uid="{00000000-0005-0000-0000-0000B33C0000}"/>
    <cellStyle name="n_EDA - Template Budget 2005 v2_V&amp;M trajectoires V1 (06-08-11)_RoW KPIs" xfId="9089" xr:uid="{00000000-0005-0000-0000-0000B43C0000}"/>
    <cellStyle name="n_EDA - Template Budget 2005 v2_V&amp;M trajectoires V1 (06-08-11)_ROW_1" xfId="31196" xr:uid="{00000000-0005-0000-0000-0000B53C0000}"/>
    <cellStyle name="n_EDA - Template Budget 2005 v2_V&amp;M trajectoires V1 (06-08-11)_ROW_1_Group" xfId="31197" xr:uid="{00000000-0005-0000-0000-0000B63C0000}"/>
    <cellStyle name="n_EDA - Template Budget 2005 v2_V&amp;M trajectoires V1 (06-08-11)_ROW_1_ROW ARPU" xfId="31198" xr:uid="{00000000-0005-0000-0000-0000B73C0000}"/>
    <cellStyle name="n_EDA - Template Budget 2005 v2_V&amp;M trajectoires V1 (06-08-11)_ROW_1_ROW ARPU_Group" xfId="31199" xr:uid="{00000000-0005-0000-0000-0000B83C0000}"/>
    <cellStyle name="n_EDA - Template Budget 2005 v2_V&amp;M trajectoires V1 (06-08-11)_ROW_Group" xfId="31200" xr:uid="{00000000-0005-0000-0000-0000B93C0000}"/>
    <cellStyle name="n_EDA - Template Budget 2005 v2_V&amp;M trajectoires V1 (06-08-11)_ROW_ROW ARPU" xfId="31201" xr:uid="{00000000-0005-0000-0000-0000BA3C0000}"/>
    <cellStyle name="n_EDA - Template Budget 2005 v2_V&amp;M trajectoires V1 (06-08-11)_ROW_ROW ARPU_Group" xfId="31202" xr:uid="{00000000-0005-0000-0000-0000BB3C0000}"/>
    <cellStyle name="n_EDA - Template Budget 2005 v2_V&amp;M trajectoires V1 (06-08-11)_Spain ARPU + AUPU" xfId="31203" xr:uid="{00000000-0005-0000-0000-0000BC3C0000}"/>
    <cellStyle name="n_EDA - Template Budget 2005 v2_V&amp;M trajectoires V1 (06-08-11)_Spain ARPU + AUPU_Group" xfId="31204" xr:uid="{00000000-0005-0000-0000-0000BD3C0000}"/>
    <cellStyle name="n_EDA - Template Budget 2005 v2_V&amp;M trajectoires V1 (06-08-11)_Spain ARPU + AUPU_ROW ARPU" xfId="31205" xr:uid="{00000000-0005-0000-0000-0000BE3C0000}"/>
    <cellStyle name="n_EDA - Template Budget 2005 v2_V&amp;M trajectoires V1 (06-08-11)_Spain ARPU + AUPU_ROW ARPU_Group" xfId="31206" xr:uid="{00000000-0005-0000-0000-0000BF3C0000}"/>
    <cellStyle name="n_EDA - Template Budget 2005 v2_V&amp;M trajectoires V1 (06-08-11)_Spain KPIs" xfId="6747" xr:uid="{00000000-0005-0000-0000-0000C03C0000}"/>
    <cellStyle name="n_EDA - Template Budget 2005 v2_V&amp;M trajectoires V1 (06-08-11)_Spain KPIs 2" xfId="16113" xr:uid="{00000000-0005-0000-0000-0000C13C0000}"/>
    <cellStyle name="n_EDA - Template Budget 2005 v2_V&amp;M trajectoires V1 (06-08-11)_Spain KPIs_1" xfId="51561" xr:uid="{00000000-0005-0000-0000-0000C23C0000}"/>
    <cellStyle name="n_EDA - Template Budget 2005 v2_V&amp;M trajectoires V1 (06-08-11)_Telecoms - Operational KPIs" xfId="49864" xr:uid="{00000000-0005-0000-0000-0000C33C0000}"/>
    <cellStyle name="n_EDA_A&amp;ME KPIs" xfId="53322" xr:uid="{00000000-0005-0000-0000-0000C43C0000}"/>
    <cellStyle name="n_EDA_DATA KPI Personal" xfId="31207" xr:uid="{00000000-0005-0000-0000-0000C53C0000}"/>
    <cellStyle name="n_EDA_DATA KPI Personal_Group" xfId="31208" xr:uid="{00000000-0005-0000-0000-0000C63C0000}"/>
    <cellStyle name="n_EDA_EE_CoA_BS - mapped V4" xfId="31209" xr:uid="{00000000-0005-0000-0000-0000C73C0000}"/>
    <cellStyle name="n_EDA_EE_CoA_BS - mapped V4_Group" xfId="31210" xr:uid="{00000000-0005-0000-0000-0000C83C0000}"/>
    <cellStyle name="n_EDA_Enterprise" xfId="9649" xr:uid="{00000000-0005-0000-0000-0000C93C0000}"/>
    <cellStyle name="n_EDA_France financials" xfId="23697" xr:uid="{00000000-0005-0000-0000-0000CA3C0000}"/>
    <cellStyle name="n_EDA_France financials_1" xfId="25239" xr:uid="{00000000-0005-0000-0000-0000CB3C0000}"/>
    <cellStyle name="n_EDA_France KPIs" xfId="4909" xr:uid="{00000000-0005-0000-0000-0000CC3C0000}"/>
    <cellStyle name="n_EDA_France KPIs 2" xfId="14325" xr:uid="{00000000-0005-0000-0000-0000CD3C0000}"/>
    <cellStyle name="n_EDA_France KPIs_1" xfId="12150" xr:uid="{00000000-0005-0000-0000-0000CE3C0000}"/>
    <cellStyle name="n_EDA_GetCA Groupe Seg 2012-Q4 Soc" xfId="55826" xr:uid="{00000000-0005-0000-0000-0000CF3C0000}"/>
    <cellStyle name="n_EDA_Group" xfId="31211" xr:uid="{00000000-0005-0000-0000-0000D03C0000}"/>
    <cellStyle name="n_EDA_Group - financial KPIs" xfId="21953" xr:uid="{00000000-0005-0000-0000-0000D13C0000}"/>
    <cellStyle name="n_EDA_Group - operational KPIs" xfId="3118" xr:uid="{00000000-0005-0000-0000-0000D23C0000}"/>
    <cellStyle name="n_EDA_Group - operational KPIs_1" xfId="10396" xr:uid="{00000000-0005-0000-0000-0000D33C0000}"/>
    <cellStyle name="n_EDA_Group - operational KPIs_1 2" xfId="18095" xr:uid="{00000000-0005-0000-0000-0000D43C0000}"/>
    <cellStyle name="n_EDA_Group - operational KPIs_2" xfId="20212" xr:uid="{00000000-0005-0000-0000-0000D53C0000}"/>
    <cellStyle name="n_EDA_IC&amp;SS" xfId="17591" xr:uid="{00000000-0005-0000-0000-0000D63C0000}"/>
    <cellStyle name="n_EDA_Orange - Market France KPIs" xfId="55801" xr:uid="{00000000-0005-0000-0000-0000D73C0000}"/>
    <cellStyle name="n_EDA_Poland KPIs" xfId="8369" xr:uid="{00000000-0005-0000-0000-0000D83C0000}"/>
    <cellStyle name="n_EDA_Poland KPIs_1" xfId="30972" xr:uid="{00000000-0005-0000-0000-0000D93C0000}"/>
    <cellStyle name="n_EDA_Reporting Valeur_Mobile_2010_10" xfId="31212" xr:uid="{00000000-0005-0000-0000-0000DA3C0000}"/>
    <cellStyle name="n_EDA_Reporting Valeur_Mobile_2010_10_Group" xfId="31213" xr:uid="{00000000-0005-0000-0000-0000DB3C0000}"/>
    <cellStyle name="n_EDA_Reporting Valeur_Mobile_2010_10_ROW" xfId="31214" xr:uid="{00000000-0005-0000-0000-0000DC3C0000}"/>
    <cellStyle name="n_EDA_Reporting Valeur_Mobile_2010_10_ROW ARPU" xfId="31215" xr:uid="{00000000-0005-0000-0000-0000DD3C0000}"/>
    <cellStyle name="n_EDA_Reporting Valeur_Mobile_2010_10_ROW ARPU_Group" xfId="31216" xr:uid="{00000000-0005-0000-0000-0000DE3C0000}"/>
    <cellStyle name="n_EDA_Reporting Valeur_Mobile_2010_10_ROW_Group" xfId="31217" xr:uid="{00000000-0005-0000-0000-0000DF3C0000}"/>
    <cellStyle name="n_EDA_ROW" xfId="31218" xr:uid="{00000000-0005-0000-0000-0000E03C0000}"/>
    <cellStyle name="n_EDA_RoW KPIs" xfId="9081" xr:uid="{00000000-0005-0000-0000-0000E13C0000}"/>
    <cellStyle name="n_EDA_ROW_1" xfId="31219" xr:uid="{00000000-0005-0000-0000-0000E23C0000}"/>
    <cellStyle name="n_EDA_ROW_1_Group" xfId="31220" xr:uid="{00000000-0005-0000-0000-0000E33C0000}"/>
    <cellStyle name="n_EDA_ROW_1_ROW ARPU" xfId="31221" xr:uid="{00000000-0005-0000-0000-0000E43C0000}"/>
    <cellStyle name="n_EDA_ROW_1_ROW ARPU_Group" xfId="31222" xr:uid="{00000000-0005-0000-0000-0000E53C0000}"/>
    <cellStyle name="n_EDA_ROW_Group" xfId="31223" xr:uid="{00000000-0005-0000-0000-0000E63C0000}"/>
    <cellStyle name="n_EDA_ROW_ROW ARPU" xfId="31224" xr:uid="{00000000-0005-0000-0000-0000E73C0000}"/>
    <cellStyle name="n_EDA_ROW_ROW ARPU_Group" xfId="31225" xr:uid="{00000000-0005-0000-0000-0000E83C0000}"/>
    <cellStyle name="n_EDA_Spain ARPU + AUPU" xfId="31226" xr:uid="{00000000-0005-0000-0000-0000E93C0000}"/>
    <cellStyle name="n_EDA_Spain ARPU + AUPU_Group" xfId="31227" xr:uid="{00000000-0005-0000-0000-0000EA3C0000}"/>
    <cellStyle name="n_EDA_Spain ARPU + AUPU_ROW ARPU" xfId="31228" xr:uid="{00000000-0005-0000-0000-0000EB3C0000}"/>
    <cellStyle name="n_EDA_Spain ARPU + AUPU_ROW ARPU_Group" xfId="31229" xr:uid="{00000000-0005-0000-0000-0000EC3C0000}"/>
    <cellStyle name="n_EDA_Spain KPIs" xfId="6731" xr:uid="{00000000-0005-0000-0000-0000ED3C0000}"/>
    <cellStyle name="n_EDA_Spain KPIs 2" xfId="16097" xr:uid="{00000000-0005-0000-0000-0000EE3C0000}"/>
    <cellStyle name="n_EDA_Spain KPIs_1" xfId="51545" xr:uid="{00000000-0005-0000-0000-0000EF3C0000}"/>
    <cellStyle name="n_EDA_Telecoms - Operational KPIs" xfId="49848" xr:uid="{00000000-0005-0000-0000-0000F03C0000}"/>
    <cellStyle name="n_EE_CoA_BS - mapped V4" xfId="31230" xr:uid="{00000000-0005-0000-0000-0000F13C0000}"/>
    <cellStyle name="n_EE_CoA_BS - mapped V4_Group" xfId="31231" xr:uid="{00000000-0005-0000-0000-0000F23C0000}"/>
    <cellStyle name="n_Enterprise" xfId="9476" xr:uid="{00000000-0005-0000-0000-0000F33C0000}"/>
    <cellStyle name="n_Feuil1" xfId="2067" xr:uid="{00000000-0005-0000-0000-0000F43C0000}"/>
    <cellStyle name="n_Feuil1_A&amp;ME KPIs" xfId="53339" xr:uid="{00000000-0005-0000-0000-0000F53C0000}"/>
    <cellStyle name="n_Feuil1_France financials" xfId="23714" xr:uid="{00000000-0005-0000-0000-0000F63C0000}"/>
    <cellStyle name="n_Feuil1_France KPIs" xfId="4926" xr:uid="{00000000-0005-0000-0000-0000F73C0000}"/>
    <cellStyle name="n_Feuil1_France KPIs 2" xfId="14342" xr:uid="{00000000-0005-0000-0000-0000F83C0000}"/>
    <cellStyle name="n_Feuil1_France KPIs_1" xfId="12167" xr:uid="{00000000-0005-0000-0000-0000F93C0000}"/>
    <cellStyle name="n_Feuil1_Group" xfId="31233" xr:uid="{00000000-0005-0000-0000-0000FA3C0000}"/>
    <cellStyle name="n_Feuil1_Group - financial KPIs" xfId="21970" xr:uid="{00000000-0005-0000-0000-0000FB3C0000}"/>
    <cellStyle name="n_Feuil1_Group - operational KPIs" xfId="10413" xr:uid="{00000000-0005-0000-0000-0000FC3C0000}"/>
    <cellStyle name="n_Feuil1_Group - operational KPIs 2" xfId="18112" xr:uid="{00000000-0005-0000-0000-0000FD3C0000}"/>
    <cellStyle name="n_Feuil1_Group - operational KPIs_1" xfId="20229" xr:uid="{00000000-0005-0000-0000-0000FE3C0000}"/>
    <cellStyle name="n_Feuil1_Orange - Market France KPIs" xfId="55827" xr:uid="{00000000-0005-0000-0000-0000FF3C0000}"/>
    <cellStyle name="n_Feuil1_Poland KPIs" xfId="31232" xr:uid="{00000000-0005-0000-0000-0000003D0000}"/>
    <cellStyle name="n_Feuil1_ROW" xfId="31234" xr:uid="{00000000-0005-0000-0000-0000013D0000}"/>
    <cellStyle name="n_Feuil1_ROW_1" xfId="31235" xr:uid="{00000000-0005-0000-0000-0000023D0000}"/>
    <cellStyle name="n_Feuil1_ROW_1_Group" xfId="31236" xr:uid="{00000000-0005-0000-0000-0000033D0000}"/>
    <cellStyle name="n_Feuil1_ROW_1_ROW ARPU" xfId="31237" xr:uid="{00000000-0005-0000-0000-0000043D0000}"/>
    <cellStyle name="n_Feuil1_ROW_1_ROW ARPU_Group" xfId="31238" xr:uid="{00000000-0005-0000-0000-0000053D0000}"/>
    <cellStyle name="n_Feuil1_ROW_Group" xfId="31239" xr:uid="{00000000-0005-0000-0000-0000063D0000}"/>
    <cellStyle name="n_Feuil1_ROW_ROW ARPU" xfId="31240" xr:uid="{00000000-0005-0000-0000-0000073D0000}"/>
    <cellStyle name="n_Feuil1_ROW_ROW ARPU_Group" xfId="31241" xr:uid="{00000000-0005-0000-0000-0000083D0000}"/>
    <cellStyle name="n_Feuil1_Spain ARPU + AUPU" xfId="31242" xr:uid="{00000000-0005-0000-0000-0000093D0000}"/>
    <cellStyle name="n_Feuil1_Spain ARPU + AUPU_Group" xfId="31243" xr:uid="{00000000-0005-0000-0000-00000A3D0000}"/>
    <cellStyle name="n_Feuil1_Spain ARPU + AUPU_ROW ARPU" xfId="31244" xr:uid="{00000000-0005-0000-0000-00000B3D0000}"/>
    <cellStyle name="n_Feuil1_Spain ARPU + AUPU_ROW ARPU_Group" xfId="31245" xr:uid="{00000000-0005-0000-0000-00000C3D0000}"/>
    <cellStyle name="n_Feuil1_Spain KPIs" xfId="6748" xr:uid="{00000000-0005-0000-0000-00000D3D0000}"/>
    <cellStyle name="n_Feuil1_Spain KPIs 2" xfId="16114" xr:uid="{00000000-0005-0000-0000-00000E3D0000}"/>
    <cellStyle name="n_Feuil1_Spain KPIs_1" xfId="51562" xr:uid="{00000000-0005-0000-0000-00000F3D0000}"/>
    <cellStyle name="n_Feuil1_Telecoms - Operational KPIs" xfId="49865" xr:uid="{00000000-0005-0000-0000-0000103D0000}"/>
    <cellStyle name="n_Flash" xfId="2068" xr:uid="{00000000-0005-0000-0000-0000113D0000}"/>
    <cellStyle name="n_Flash Conso 2003-10" xfId="2069" xr:uid="{00000000-0005-0000-0000-0000123D0000}"/>
    <cellStyle name="n_Flash Conso 2003-10_A&amp;ME KPIs" xfId="53341" xr:uid="{00000000-0005-0000-0000-0000133D0000}"/>
    <cellStyle name="n_Flash Conso 2003-10_DATA KPI Personal" xfId="31248" xr:uid="{00000000-0005-0000-0000-0000143D0000}"/>
    <cellStyle name="n_Flash Conso 2003-10_DATA KPI Personal_Group" xfId="31249" xr:uid="{00000000-0005-0000-0000-0000153D0000}"/>
    <cellStyle name="n_Flash Conso 2003-10_EE_CoA_BS - mapped V4" xfId="31250" xr:uid="{00000000-0005-0000-0000-0000163D0000}"/>
    <cellStyle name="n_Flash Conso 2003-10_EE_CoA_BS - mapped V4_Group" xfId="31251" xr:uid="{00000000-0005-0000-0000-0000173D0000}"/>
    <cellStyle name="n_Flash Conso 2003-10_France financials" xfId="23716" xr:uid="{00000000-0005-0000-0000-0000183D0000}"/>
    <cellStyle name="n_Flash Conso 2003-10_France KPIs" xfId="4928" xr:uid="{00000000-0005-0000-0000-0000193D0000}"/>
    <cellStyle name="n_Flash Conso 2003-10_France KPIs 2" xfId="14344" xr:uid="{00000000-0005-0000-0000-00001A3D0000}"/>
    <cellStyle name="n_Flash Conso 2003-10_France KPIs_1" xfId="12169" xr:uid="{00000000-0005-0000-0000-00001B3D0000}"/>
    <cellStyle name="n_Flash Conso 2003-10_Group" xfId="31252" xr:uid="{00000000-0005-0000-0000-00001C3D0000}"/>
    <cellStyle name="n_Flash Conso 2003-10_Group - financial KPIs" xfId="21972" xr:uid="{00000000-0005-0000-0000-00001D3D0000}"/>
    <cellStyle name="n_Flash Conso 2003-10_Group - operational KPIs" xfId="10415" xr:uid="{00000000-0005-0000-0000-00001E3D0000}"/>
    <cellStyle name="n_Flash Conso 2003-10_Group - operational KPIs 2" xfId="18114" xr:uid="{00000000-0005-0000-0000-00001F3D0000}"/>
    <cellStyle name="n_Flash Conso 2003-10_Group - operational KPIs_1" xfId="20231" xr:uid="{00000000-0005-0000-0000-0000203D0000}"/>
    <cellStyle name="n_Flash Conso 2003-10_Orange - Market France KPIs" xfId="55829" xr:uid="{00000000-0005-0000-0000-0000213D0000}"/>
    <cellStyle name="n_Flash Conso 2003-10_Poland KPIs" xfId="31247" xr:uid="{00000000-0005-0000-0000-0000223D0000}"/>
    <cellStyle name="n_Flash Conso 2003-10_Reporting Valeur_Mobile_2010_10" xfId="31253" xr:uid="{00000000-0005-0000-0000-0000233D0000}"/>
    <cellStyle name="n_Flash Conso 2003-10_Reporting Valeur_Mobile_2010_10_Group" xfId="31254" xr:uid="{00000000-0005-0000-0000-0000243D0000}"/>
    <cellStyle name="n_Flash Conso 2003-10_Reporting Valeur_Mobile_2010_10_ROW" xfId="31255" xr:uid="{00000000-0005-0000-0000-0000253D0000}"/>
    <cellStyle name="n_Flash Conso 2003-10_Reporting Valeur_Mobile_2010_10_ROW ARPU" xfId="31256" xr:uid="{00000000-0005-0000-0000-0000263D0000}"/>
    <cellStyle name="n_Flash Conso 2003-10_Reporting Valeur_Mobile_2010_10_ROW ARPU_Group" xfId="31257" xr:uid="{00000000-0005-0000-0000-0000273D0000}"/>
    <cellStyle name="n_Flash Conso 2003-10_Reporting Valeur_Mobile_2010_10_ROW_Group" xfId="31258" xr:uid="{00000000-0005-0000-0000-0000283D0000}"/>
    <cellStyle name="n_Flash Conso 2003-10_ROW" xfId="31259" xr:uid="{00000000-0005-0000-0000-0000293D0000}"/>
    <cellStyle name="n_Flash Conso 2003-10_ROW_1" xfId="31260" xr:uid="{00000000-0005-0000-0000-00002A3D0000}"/>
    <cellStyle name="n_Flash Conso 2003-10_ROW_1_Group" xfId="31261" xr:uid="{00000000-0005-0000-0000-00002B3D0000}"/>
    <cellStyle name="n_Flash Conso 2003-10_ROW_1_ROW ARPU" xfId="31262" xr:uid="{00000000-0005-0000-0000-00002C3D0000}"/>
    <cellStyle name="n_Flash Conso 2003-10_ROW_1_ROW ARPU_Group" xfId="31263" xr:uid="{00000000-0005-0000-0000-00002D3D0000}"/>
    <cellStyle name="n_Flash Conso 2003-10_ROW_Group" xfId="31264" xr:uid="{00000000-0005-0000-0000-00002E3D0000}"/>
    <cellStyle name="n_Flash Conso 2003-10_ROW_ROW ARPU" xfId="31265" xr:uid="{00000000-0005-0000-0000-00002F3D0000}"/>
    <cellStyle name="n_Flash Conso 2003-10_ROW_ROW ARPU_Group" xfId="31266" xr:uid="{00000000-0005-0000-0000-0000303D0000}"/>
    <cellStyle name="n_Flash Conso 2003-10_Spain ARPU + AUPU" xfId="31267" xr:uid="{00000000-0005-0000-0000-0000313D0000}"/>
    <cellStyle name="n_Flash Conso 2003-10_Spain ARPU + AUPU_Group" xfId="31268" xr:uid="{00000000-0005-0000-0000-0000323D0000}"/>
    <cellStyle name="n_Flash Conso 2003-10_Spain ARPU + AUPU_ROW ARPU" xfId="31269" xr:uid="{00000000-0005-0000-0000-0000333D0000}"/>
    <cellStyle name="n_Flash Conso 2003-10_Spain ARPU + AUPU_ROW ARPU_Group" xfId="31270" xr:uid="{00000000-0005-0000-0000-0000343D0000}"/>
    <cellStyle name="n_Flash Conso 2003-10_Spain KPIs" xfId="6750" xr:uid="{00000000-0005-0000-0000-0000353D0000}"/>
    <cellStyle name="n_Flash Conso 2003-10_Spain KPIs 2" xfId="16116" xr:uid="{00000000-0005-0000-0000-0000363D0000}"/>
    <cellStyle name="n_Flash Conso 2003-10_Spain KPIs_1" xfId="51564" xr:uid="{00000000-0005-0000-0000-0000373D0000}"/>
    <cellStyle name="n_Flash Conso 2003-10_Telecoms - Operational KPIs" xfId="49867" xr:uid="{00000000-0005-0000-0000-0000383D0000}"/>
    <cellStyle name="n_Flash Conso 2004-02" xfId="2070" xr:uid="{00000000-0005-0000-0000-0000393D0000}"/>
    <cellStyle name="n_Flash Conso 2004-02_A&amp;ME KPIs" xfId="53342" xr:uid="{00000000-0005-0000-0000-00003A3D0000}"/>
    <cellStyle name="n_Flash Conso 2004-02_DATA KPI Personal" xfId="31272" xr:uid="{00000000-0005-0000-0000-00003B3D0000}"/>
    <cellStyle name="n_Flash Conso 2004-02_DATA KPI Personal_Group" xfId="31273" xr:uid="{00000000-0005-0000-0000-00003C3D0000}"/>
    <cellStyle name="n_Flash Conso 2004-02_EE_CoA_BS - mapped V4" xfId="31274" xr:uid="{00000000-0005-0000-0000-00003D3D0000}"/>
    <cellStyle name="n_Flash Conso 2004-02_EE_CoA_BS - mapped V4_Group" xfId="31275" xr:uid="{00000000-0005-0000-0000-00003E3D0000}"/>
    <cellStyle name="n_Flash Conso 2004-02_France financials" xfId="23717" xr:uid="{00000000-0005-0000-0000-00003F3D0000}"/>
    <cellStyle name="n_Flash Conso 2004-02_France KPIs" xfId="4929" xr:uid="{00000000-0005-0000-0000-0000403D0000}"/>
    <cellStyle name="n_Flash Conso 2004-02_France KPIs 2" xfId="14345" xr:uid="{00000000-0005-0000-0000-0000413D0000}"/>
    <cellStyle name="n_Flash Conso 2004-02_France KPIs_1" xfId="12170" xr:uid="{00000000-0005-0000-0000-0000423D0000}"/>
    <cellStyle name="n_Flash Conso 2004-02_Group" xfId="31276" xr:uid="{00000000-0005-0000-0000-0000433D0000}"/>
    <cellStyle name="n_Flash Conso 2004-02_Group - financial KPIs" xfId="21973" xr:uid="{00000000-0005-0000-0000-0000443D0000}"/>
    <cellStyle name="n_Flash Conso 2004-02_Group - operational KPIs" xfId="10416" xr:uid="{00000000-0005-0000-0000-0000453D0000}"/>
    <cellStyle name="n_Flash Conso 2004-02_Group - operational KPIs 2" xfId="18115" xr:uid="{00000000-0005-0000-0000-0000463D0000}"/>
    <cellStyle name="n_Flash Conso 2004-02_Group - operational KPIs_1" xfId="20232" xr:uid="{00000000-0005-0000-0000-0000473D0000}"/>
    <cellStyle name="n_Flash Conso 2004-02_Orange - Market France KPIs" xfId="55830" xr:uid="{00000000-0005-0000-0000-0000483D0000}"/>
    <cellStyle name="n_Flash Conso 2004-02_Poland KPIs" xfId="31271" xr:uid="{00000000-0005-0000-0000-0000493D0000}"/>
    <cellStyle name="n_Flash Conso 2004-02_Reporting Valeur_Mobile_2010_10" xfId="31277" xr:uid="{00000000-0005-0000-0000-00004A3D0000}"/>
    <cellStyle name="n_Flash Conso 2004-02_Reporting Valeur_Mobile_2010_10_Group" xfId="31278" xr:uid="{00000000-0005-0000-0000-00004B3D0000}"/>
    <cellStyle name="n_Flash Conso 2004-02_Reporting Valeur_Mobile_2010_10_ROW" xfId="31279" xr:uid="{00000000-0005-0000-0000-00004C3D0000}"/>
    <cellStyle name="n_Flash Conso 2004-02_Reporting Valeur_Mobile_2010_10_ROW ARPU" xfId="31280" xr:uid="{00000000-0005-0000-0000-00004D3D0000}"/>
    <cellStyle name="n_Flash Conso 2004-02_Reporting Valeur_Mobile_2010_10_ROW ARPU_Group" xfId="31281" xr:uid="{00000000-0005-0000-0000-00004E3D0000}"/>
    <cellStyle name="n_Flash Conso 2004-02_Reporting Valeur_Mobile_2010_10_ROW_Group" xfId="31282" xr:uid="{00000000-0005-0000-0000-00004F3D0000}"/>
    <cellStyle name="n_Flash Conso 2004-02_ROW" xfId="31283" xr:uid="{00000000-0005-0000-0000-0000503D0000}"/>
    <cellStyle name="n_Flash Conso 2004-02_ROW_1" xfId="31284" xr:uid="{00000000-0005-0000-0000-0000513D0000}"/>
    <cellStyle name="n_Flash Conso 2004-02_ROW_1_Group" xfId="31285" xr:uid="{00000000-0005-0000-0000-0000523D0000}"/>
    <cellStyle name="n_Flash Conso 2004-02_ROW_1_ROW ARPU" xfId="31286" xr:uid="{00000000-0005-0000-0000-0000533D0000}"/>
    <cellStyle name="n_Flash Conso 2004-02_ROW_1_ROW ARPU_Group" xfId="31287" xr:uid="{00000000-0005-0000-0000-0000543D0000}"/>
    <cellStyle name="n_Flash Conso 2004-02_ROW_Group" xfId="31288" xr:uid="{00000000-0005-0000-0000-0000553D0000}"/>
    <cellStyle name="n_Flash Conso 2004-02_ROW_ROW ARPU" xfId="31289" xr:uid="{00000000-0005-0000-0000-0000563D0000}"/>
    <cellStyle name="n_Flash Conso 2004-02_ROW_ROW ARPU_Group" xfId="31290" xr:uid="{00000000-0005-0000-0000-0000573D0000}"/>
    <cellStyle name="n_Flash Conso 2004-02_Spain ARPU + AUPU" xfId="31291" xr:uid="{00000000-0005-0000-0000-0000583D0000}"/>
    <cellStyle name="n_Flash Conso 2004-02_Spain ARPU + AUPU_Group" xfId="31292" xr:uid="{00000000-0005-0000-0000-0000593D0000}"/>
    <cellStyle name="n_Flash Conso 2004-02_Spain ARPU + AUPU_ROW ARPU" xfId="31293" xr:uid="{00000000-0005-0000-0000-00005A3D0000}"/>
    <cellStyle name="n_Flash Conso 2004-02_Spain ARPU + AUPU_ROW ARPU_Group" xfId="31294" xr:uid="{00000000-0005-0000-0000-00005B3D0000}"/>
    <cellStyle name="n_Flash Conso 2004-02_Spain KPIs" xfId="6751" xr:uid="{00000000-0005-0000-0000-00005C3D0000}"/>
    <cellStyle name="n_Flash Conso 2004-02_Spain KPIs 2" xfId="16117" xr:uid="{00000000-0005-0000-0000-00005D3D0000}"/>
    <cellStyle name="n_Flash Conso 2004-02_Spain KPIs_1" xfId="51565" xr:uid="{00000000-0005-0000-0000-00005E3D0000}"/>
    <cellStyle name="n_Flash Conso 2004-02_Telecoms - Operational KPIs" xfId="49868" xr:uid="{00000000-0005-0000-0000-00005F3D0000}"/>
    <cellStyle name="n_Flash Conso 2004-03" xfId="2071" xr:uid="{00000000-0005-0000-0000-0000603D0000}"/>
    <cellStyle name="n_Flash Conso 2004-03_A&amp;ME KPIs" xfId="53343" xr:uid="{00000000-0005-0000-0000-0000613D0000}"/>
    <cellStyle name="n_Flash Conso 2004-03_DATA KPI Personal" xfId="31296" xr:uid="{00000000-0005-0000-0000-0000623D0000}"/>
    <cellStyle name="n_Flash Conso 2004-03_DATA KPI Personal_Group" xfId="31297" xr:uid="{00000000-0005-0000-0000-0000633D0000}"/>
    <cellStyle name="n_Flash Conso 2004-03_EE_CoA_BS - mapped V4" xfId="31298" xr:uid="{00000000-0005-0000-0000-0000643D0000}"/>
    <cellStyle name="n_Flash Conso 2004-03_EE_CoA_BS - mapped V4_Group" xfId="31299" xr:uid="{00000000-0005-0000-0000-0000653D0000}"/>
    <cellStyle name="n_Flash Conso 2004-03_France financials" xfId="23718" xr:uid="{00000000-0005-0000-0000-0000663D0000}"/>
    <cellStyle name="n_Flash Conso 2004-03_France KPIs" xfId="4930" xr:uid="{00000000-0005-0000-0000-0000673D0000}"/>
    <cellStyle name="n_Flash Conso 2004-03_France KPIs 2" xfId="14346" xr:uid="{00000000-0005-0000-0000-0000683D0000}"/>
    <cellStyle name="n_Flash Conso 2004-03_France KPIs_1" xfId="12171" xr:uid="{00000000-0005-0000-0000-0000693D0000}"/>
    <cellStyle name="n_Flash Conso 2004-03_Group" xfId="31300" xr:uid="{00000000-0005-0000-0000-00006A3D0000}"/>
    <cellStyle name="n_Flash Conso 2004-03_Group - financial KPIs" xfId="21974" xr:uid="{00000000-0005-0000-0000-00006B3D0000}"/>
    <cellStyle name="n_Flash Conso 2004-03_Group - operational KPIs" xfId="10417" xr:uid="{00000000-0005-0000-0000-00006C3D0000}"/>
    <cellStyle name="n_Flash Conso 2004-03_Group - operational KPIs 2" xfId="18116" xr:uid="{00000000-0005-0000-0000-00006D3D0000}"/>
    <cellStyle name="n_Flash Conso 2004-03_Group - operational KPIs_1" xfId="20233" xr:uid="{00000000-0005-0000-0000-00006E3D0000}"/>
    <cellStyle name="n_Flash Conso 2004-03_Orange - Market France KPIs" xfId="55831" xr:uid="{00000000-0005-0000-0000-00006F3D0000}"/>
    <cellStyle name="n_Flash Conso 2004-03_Poland KPIs" xfId="31295" xr:uid="{00000000-0005-0000-0000-0000703D0000}"/>
    <cellStyle name="n_Flash Conso 2004-03_Reporting Valeur_Mobile_2010_10" xfId="31301" xr:uid="{00000000-0005-0000-0000-0000713D0000}"/>
    <cellStyle name="n_Flash Conso 2004-03_Reporting Valeur_Mobile_2010_10_Group" xfId="31302" xr:uid="{00000000-0005-0000-0000-0000723D0000}"/>
    <cellStyle name="n_Flash Conso 2004-03_Reporting Valeur_Mobile_2010_10_ROW" xfId="31303" xr:uid="{00000000-0005-0000-0000-0000733D0000}"/>
    <cellStyle name="n_Flash Conso 2004-03_Reporting Valeur_Mobile_2010_10_ROW ARPU" xfId="31304" xr:uid="{00000000-0005-0000-0000-0000743D0000}"/>
    <cellStyle name="n_Flash Conso 2004-03_Reporting Valeur_Mobile_2010_10_ROW ARPU_Group" xfId="31305" xr:uid="{00000000-0005-0000-0000-0000753D0000}"/>
    <cellStyle name="n_Flash Conso 2004-03_Reporting Valeur_Mobile_2010_10_ROW_Group" xfId="31306" xr:uid="{00000000-0005-0000-0000-0000763D0000}"/>
    <cellStyle name="n_Flash Conso 2004-03_ROW" xfId="31307" xr:uid="{00000000-0005-0000-0000-0000773D0000}"/>
    <cellStyle name="n_Flash Conso 2004-03_ROW_1" xfId="31308" xr:uid="{00000000-0005-0000-0000-0000783D0000}"/>
    <cellStyle name="n_Flash Conso 2004-03_ROW_1_Group" xfId="31309" xr:uid="{00000000-0005-0000-0000-0000793D0000}"/>
    <cellStyle name="n_Flash Conso 2004-03_ROW_1_ROW ARPU" xfId="31310" xr:uid="{00000000-0005-0000-0000-00007A3D0000}"/>
    <cellStyle name="n_Flash Conso 2004-03_ROW_1_ROW ARPU_Group" xfId="31311" xr:uid="{00000000-0005-0000-0000-00007B3D0000}"/>
    <cellStyle name="n_Flash Conso 2004-03_ROW_Group" xfId="31312" xr:uid="{00000000-0005-0000-0000-00007C3D0000}"/>
    <cellStyle name="n_Flash Conso 2004-03_ROW_ROW ARPU" xfId="31313" xr:uid="{00000000-0005-0000-0000-00007D3D0000}"/>
    <cellStyle name="n_Flash Conso 2004-03_ROW_ROW ARPU_Group" xfId="31314" xr:uid="{00000000-0005-0000-0000-00007E3D0000}"/>
    <cellStyle name="n_Flash Conso 2004-03_Spain ARPU + AUPU" xfId="31315" xr:uid="{00000000-0005-0000-0000-00007F3D0000}"/>
    <cellStyle name="n_Flash Conso 2004-03_Spain ARPU + AUPU_Group" xfId="31316" xr:uid="{00000000-0005-0000-0000-0000803D0000}"/>
    <cellStyle name="n_Flash Conso 2004-03_Spain ARPU + AUPU_ROW ARPU" xfId="31317" xr:uid="{00000000-0005-0000-0000-0000813D0000}"/>
    <cellStyle name="n_Flash Conso 2004-03_Spain ARPU + AUPU_ROW ARPU_Group" xfId="31318" xr:uid="{00000000-0005-0000-0000-0000823D0000}"/>
    <cellStyle name="n_Flash Conso 2004-03_Spain KPIs" xfId="6752" xr:uid="{00000000-0005-0000-0000-0000833D0000}"/>
    <cellStyle name="n_Flash Conso 2004-03_Spain KPIs 2" xfId="16118" xr:uid="{00000000-0005-0000-0000-0000843D0000}"/>
    <cellStyle name="n_Flash Conso 2004-03_Spain KPIs_1" xfId="51566" xr:uid="{00000000-0005-0000-0000-0000853D0000}"/>
    <cellStyle name="n_Flash Conso 2004-03_Telecoms - Operational KPIs" xfId="49869" xr:uid="{00000000-0005-0000-0000-0000863D0000}"/>
    <cellStyle name="n_Flash Conso 2006_06france_MID" xfId="2072" xr:uid="{00000000-0005-0000-0000-0000873D0000}"/>
    <cellStyle name="n_Flash Conso 2006_06france_MID_A&amp;ME KPIs" xfId="53344" xr:uid="{00000000-0005-0000-0000-0000883D0000}"/>
    <cellStyle name="n_Flash Conso 2006_06france_MID_France financials" xfId="23719" xr:uid="{00000000-0005-0000-0000-0000893D0000}"/>
    <cellStyle name="n_Flash Conso 2006_06france_MID_France KPIs" xfId="4931" xr:uid="{00000000-0005-0000-0000-00008A3D0000}"/>
    <cellStyle name="n_Flash Conso 2006_06france_MID_France KPIs 2" xfId="14347" xr:uid="{00000000-0005-0000-0000-00008B3D0000}"/>
    <cellStyle name="n_Flash Conso 2006_06france_MID_France KPIs_1" xfId="12172" xr:uid="{00000000-0005-0000-0000-00008C3D0000}"/>
    <cellStyle name="n_Flash Conso 2006_06france_MID_Group" xfId="31320" xr:uid="{00000000-0005-0000-0000-00008D3D0000}"/>
    <cellStyle name="n_Flash Conso 2006_06france_MID_Group - financial KPIs" xfId="21975" xr:uid="{00000000-0005-0000-0000-00008E3D0000}"/>
    <cellStyle name="n_Flash Conso 2006_06france_MID_Group - operational KPIs" xfId="10418" xr:uid="{00000000-0005-0000-0000-00008F3D0000}"/>
    <cellStyle name="n_Flash Conso 2006_06france_MID_Group - operational KPIs 2" xfId="18117" xr:uid="{00000000-0005-0000-0000-0000903D0000}"/>
    <cellStyle name="n_Flash Conso 2006_06france_MID_Group - operational KPIs_1" xfId="20234" xr:uid="{00000000-0005-0000-0000-0000913D0000}"/>
    <cellStyle name="n_Flash Conso 2006_06france_MID_Orange - Market France KPIs" xfId="55832" xr:uid="{00000000-0005-0000-0000-0000923D0000}"/>
    <cellStyle name="n_Flash Conso 2006_06france_MID_Poland KPIs" xfId="31319" xr:uid="{00000000-0005-0000-0000-0000933D0000}"/>
    <cellStyle name="n_Flash Conso 2006_06france_MID_ROW" xfId="31321" xr:uid="{00000000-0005-0000-0000-0000943D0000}"/>
    <cellStyle name="n_Flash Conso 2006_06france_MID_ROW_1" xfId="31322" xr:uid="{00000000-0005-0000-0000-0000953D0000}"/>
    <cellStyle name="n_Flash Conso 2006_06france_MID_ROW_1_Group" xfId="31323" xr:uid="{00000000-0005-0000-0000-0000963D0000}"/>
    <cellStyle name="n_Flash Conso 2006_06france_MID_ROW_1_ROW ARPU" xfId="31324" xr:uid="{00000000-0005-0000-0000-0000973D0000}"/>
    <cellStyle name="n_Flash Conso 2006_06france_MID_ROW_1_ROW ARPU_Group" xfId="31325" xr:uid="{00000000-0005-0000-0000-0000983D0000}"/>
    <cellStyle name="n_Flash Conso 2006_06france_MID_ROW_Group" xfId="31326" xr:uid="{00000000-0005-0000-0000-0000993D0000}"/>
    <cellStyle name="n_Flash Conso 2006_06france_MID_ROW_ROW ARPU" xfId="31327" xr:uid="{00000000-0005-0000-0000-00009A3D0000}"/>
    <cellStyle name="n_Flash Conso 2006_06france_MID_ROW_ROW ARPU_Group" xfId="31328" xr:uid="{00000000-0005-0000-0000-00009B3D0000}"/>
    <cellStyle name="n_Flash Conso 2006_06france_MID_Spain ARPU + AUPU" xfId="31329" xr:uid="{00000000-0005-0000-0000-00009C3D0000}"/>
    <cellStyle name="n_Flash Conso 2006_06france_MID_Spain ARPU + AUPU_Group" xfId="31330" xr:uid="{00000000-0005-0000-0000-00009D3D0000}"/>
    <cellStyle name="n_Flash Conso 2006_06france_MID_Spain ARPU + AUPU_ROW ARPU" xfId="31331" xr:uid="{00000000-0005-0000-0000-00009E3D0000}"/>
    <cellStyle name="n_Flash Conso 2006_06france_MID_Spain ARPU + AUPU_ROW ARPU_Group" xfId="31332" xr:uid="{00000000-0005-0000-0000-00009F3D0000}"/>
    <cellStyle name="n_Flash Conso 2006_06france_MID_Spain KPIs" xfId="6753" xr:uid="{00000000-0005-0000-0000-0000A03D0000}"/>
    <cellStyle name="n_Flash Conso 2006_06france_MID_Spain KPIs 2" xfId="16119" xr:uid="{00000000-0005-0000-0000-0000A13D0000}"/>
    <cellStyle name="n_Flash Conso 2006_06france_MID_Spain KPIs_1" xfId="51567" xr:uid="{00000000-0005-0000-0000-0000A23D0000}"/>
    <cellStyle name="n_Flash Conso 2006_06france_MID_Telecoms - Operational KPIs" xfId="49870" xr:uid="{00000000-0005-0000-0000-0000A33D0000}"/>
    <cellStyle name="n_Flash Conso Home 2004-09" xfId="2073" xr:uid="{00000000-0005-0000-0000-0000A43D0000}"/>
    <cellStyle name="n_Flash Conso Home 2004-09_A&amp;ME KPIs" xfId="53345" xr:uid="{00000000-0005-0000-0000-0000A53D0000}"/>
    <cellStyle name="n_Flash Conso Home 2004-09_DATA KPI Personal" xfId="31334" xr:uid="{00000000-0005-0000-0000-0000A63D0000}"/>
    <cellStyle name="n_Flash Conso Home 2004-09_DATA KPI Personal_Group" xfId="31335" xr:uid="{00000000-0005-0000-0000-0000A73D0000}"/>
    <cellStyle name="n_Flash Conso Home 2004-09_EE_CoA_BS - mapped V4" xfId="31336" xr:uid="{00000000-0005-0000-0000-0000A83D0000}"/>
    <cellStyle name="n_Flash Conso Home 2004-09_EE_CoA_BS - mapped V4_Group" xfId="31337" xr:uid="{00000000-0005-0000-0000-0000A93D0000}"/>
    <cellStyle name="n_Flash Conso Home 2004-09_France financials" xfId="23720" xr:uid="{00000000-0005-0000-0000-0000AA3D0000}"/>
    <cellStyle name="n_Flash Conso Home 2004-09_France KPIs" xfId="4932" xr:uid="{00000000-0005-0000-0000-0000AB3D0000}"/>
    <cellStyle name="n_Flash Conso Home 2004-09_France KPIs 2" xfId="14348" xr:uid="{00000000-0005-0000-0000-0000AC3D0000}"/>
    <cellStyle name="n_Flash Conso Home 2004-09_France KPIs_1" xfId="12173" xr:uid="{00000000-0005-0000-0000-0000AD3D0000}"/>
    <cellStyle name="n_Flash Conso Home 2004-09_Group" xfId="31338" xr:uid="{00000000-0005-0000-0000-0000AE3D0000}"/>
    <cellStyle name="n_Flash Conso Home 2004-09_Group - financial KPIs" xfId="21976" xr:uid="{00000000-0005-0000-0000-0000AF3D0000}"/>
    <cellStyle name="n_Flash Conso Home 2004-09_Group - operational KPIs" xfId="10419" xr:uid="{00000000-0005-0000-0000-0000B03D0000}"/>
    <cellStyle name="n_Flash Conso Home 2004-09_Group - operational KPIs 2" xfId="18118" xr:uid="{00000000-0005-0000-0000-0000B13D0000}"/>
    <cellStyle name="n_Flash Conso Home 2004-09_Group - operational KPIs_1" xfId="20235" xr:uid="{00000000-0005-0000-0000-0000B23D0000}"/>
    <cellStyle name="n_Flash Conso Home 2004-09_Orange - Market France KPIs" xfId="55833" xr:uid="{00000000-0005-0000-0000-0000B33D0000}"/>
    <cellStyle name="n_Flash Conso Home 2004-09_Poland KPIs" xfId="31333" xr:uid="{00000000-0005-0000-0000-0000B43D0000}"/>
    <cellStyle name="n_Flash Conso Home 2004-09_Reporting Valeur_Mobile_2010_10" xfId="31339" xr:uid="{00000000-0005-0000-0000-0000B53D0000}"/>
    <cellStyle name="n_Flash Conso Home 2004-09_Reporting Valeur_Mobile_2010_10_Group" xfId="31340" xr:uid="{00000000-0005-0000-0000-0000B63D0000}"/>
    <cellStyle name="n_Flash Conso Home 2004-09_Reporting Valeur_Mobile_2010_10_ROW" xfId="31341" xr:uid="{00000000-0005-0000-0000-0000B73D0000}"/>
    <cellStyle name="n_Flash Conso Home 2004-09_Reporting Valeur_Mobile_2010_10_ROW ARPU" xfId="31342" xr:uid="{00000000-0005-0000-0000-0000B83D0000}"/>
    <cellStyle name="n_Flash Conso Home 2004-09_Reporting Valeur_Mobile_2010_10_ROW ARPU_Group" xfId="31343" xr:uid="{00000000-0005-0000-0000-0000B93D0000}"/>
    <cellStyle name="n_Flash Conso Home 2004-09_Reporting Valeur_Mobile_2010_10_ROW_Group" xfId="31344" xr:uid="{00000000-0005-0000-0000-0000BA3D0000}"/>
    <cellStyle name="n_Flash Conso Home 2004-09_ROW" xfId="31345" xr:uid="{00000000-0005-0000-0000-0000BB3D0000}"/>
    <cellStyle name="n_Flash Conso Home 2004-09_ROW_1" xfId="31346" xr:uid="{00000000-0005-0000-0000-0000BC3D0000}"/>
    <cellStyle name="n_Flash Conso Home 2004-09_ROW_1_Group" xfId="31347" xr:uid="{00000000-0005-0000-0000-0000BD3D0000}"/>
    <cellStyle name="n_Flash Conso Home 2004-09_ROW_1_ROW ARPU" xfId="31348" xr:uid="{00000000-0005-0000-0000-0000BE3D0000}"/>
    <cellStyle name="n_Flash Conso Home 2004-09_ROW_1_ROW ARPU_Group" xfId="31349" xr:uid="{00000000-0005-0000-0000-0000BF3D0000}"/>
    <cellStyle name="n_Flash Conso Home 2004-09_ROW_Group" xfId="31350" xr:uid="{00000000-0005-0000-0000-0000C03D0000}"/>
    <cellStyle name="n_Flash Conso Home 2004-09_ROW_ROW ARPU" xfId="31351" xr:uid="{00000000-0005-0000-0000-0000C13D0000}"/>
    <cellStyle name="n_Flash Conso Home 2004-09_ROW_ROW ARPU_Group" xfId="31352" xr:uid="{00000000-0005-0000-0000-0000C23D0000}"/>
    <cellStyle name="n_Flash Conso Home 2004-09_Spain ARPU + AUPU" xfId="31353" xr:uid="{00000000-0005-0000-0000-0000C33D0000}"/>
    <cellStyle name="n_Flash Conso Home 2004-09_Spain ARPU + AUPU_Group" xfId="31354" xr:uid="{00000000-0005-0000-0000-0000C43D0000}"/>
    <cellStyle name="n_Flash Conso Home 2004-09_Spain ARPU + AUPU_ROW ARPU" xfId="31355" xr:uid="{00000000-0005-0000-0000-0000C53D0000}"/>
    <cellStyle name="n_Flash Conso Home 2004-09_Spain ARPU + AUPU_ROW ARPU_Group" xfId="31356" xr:uid="{00000000-0005-0000-0000-0000C63D0000}"/>
    <cellStyle name="n_Flash Conso Home 2004-09_Spain KPIs" xfId="6754" xr:uid="{00000000-0005-0000-0000-0000C73D0000}"/>
    <cellStyle name="n_Flash Conso Home 2004-09_Spain KPIs 2" xfId="16120" xr:uid="{00000000-0005-0000-0000-0000C83D0000}"/>
    <cellStyle name="n_Flash Conso Home 2004-09_Spain KPIs_1" xfId="51568" xr:uid="{00000000-0005-0000-0000-0000C93D0000}"/>
    <cellStyle name="n_Flash Conso Home 2004-09_Telecoms - Operational KPIs" xfId="49871" xr:uid="{00000000-0005-0000-0000-0000CA3D0000}"/>
    <cellStyle name="n_Flash Conso Home 2005-02V2" xfId="2074" xr:uid="{00000000-0005-0000-0000-0000CB3D0000}"/>
    <cellStyle name="n_Flash Conso Home 2005-02V2_A&amp;ME KPIs" xfId="53346" xr:uid="{00000000-0005-0000-0000-0000CC3D0000}"/>
    <cellStyle name="n_Flash Conso Home 2005-02V2_DATA KPI Personal" xfId="31358" xr:uid="{00000000-0005-0000-0000-0000CD3D0000}"/>
    <cellStyle name="n_Flash Conso Home 2005-02V2_DATA KPI Personal_Group" xfId="31359" xr:uid="{00000000-0005-0000-0000-0000CE3D0000}"/>
    <cellStyle name="n_Flash Conso Home 2005-02V2_EE_CoA_BS - mapped V4" xfId="31360" xr:uid="{00000000-0005-0000-0000-0000CF3D0000}"/>
    <cellStyle name="n_Flash Conso Home 2005-02V2_EE_CoA_BS - mapped V4_Group" xfId="31361" xr:uid="{00000000-0005-0000-0000-0000D03D0000}"/>
    <cellStyle name="n_Flash Conso Home 2005-02V2_France financials" xfId="23721" xr:uid="{00000000-0005-0000-0000-0000D13D0000}"/>
    <cellStyle name="n_Flash Conso Home 2005-02V2_France KPIs" xfId="4933" xr:uid="{00000000-0005-0000-0000-0000D23D0000}"/>
    <cellStyle name="n_Flash Conso Home 2005-02V2_France KPIs 2" xfId="14349" xr:uid="{00000000-0005-0000-0000-0000D33D0000}"/>
    <cellStyle name="n_Flash Conso Home 2005-02V2_France KPIs_1" xfId="12174" xr:uid="{00000000-0005-0000-0000-0000D43D0000}"/>
    <cellStyle name="n_Flash Conso Home 2005-02V2_Group" xfId="31362" xr:uid="{00000000-0005-0000-0000-0000D53D0000}"/>
    <cellStyle name="n_Flash Conso Home 2005-02V2_Group - financial KPIs" xfId="21977" xr:uid="{00000000-0005-0000-0000-0000D63D0000}"/>
    <cellStyle name="n_Flash Conso Home 2005-02V2_Group - operational KPIs" xfId="10420" xr:uid="{00000000-0005-0000-0000-0000D73D0000}"/>
    <cellStyle name="n_Flash Conso Home 2005-02V2_Group - operational KPIs 2" xfId="18119" xr:uid="{00000000-0005-0000-0000-0000D83D0000}"/>
    <cellStyle name="n_Flash Conso Home 2005-02V2_Group - operational KPIs_1" xfId="20236" xr:uid="{00000000-0005-0000-0000-0000D93D0000}"/>
    <cellStyle name="n_Flash Conso Home 2005-02V2_Orange - Market France KPIs" xfId="55834" xr:uid="{00000000-0005-0000-0000-0000DA3D0000}"/>
    <cellStyle name="n_Flash Conso Home 2005-02V2_Poland KPIs" xfId="31357" xr:uid="{00000000-0005-0000-0000-0000DB3D0000}"/>
    <cellStyle name="n_Flash Conso Home 2005-02V2_Reporting Valeur_Mobile_2010_10" xfId="31363" xr:uid="{00000000-0005-0000-0000-0000DC3D0000}"/>
    <cellStyle name="n_Flash Conso Home 2005-02V2_Reporting Valeur_Mobile_2010_10_Group" xfId="31364" xr:uid="{00000000-0005-0000-0000-0000DD3D0000}"/>
    <cellStyle name="n_Flash Conso Home 2005-02V2_Reporting Valeur_Mobile_2010_10_ROW" xfId="31365" xr:uid="{00000000-0005-0000-0000-0000DE3D0000}"/>
    <cellStyle name="n_Flash Conso Home 2005-02V2_Reporting Valeur_Mobile_2010_10_ROW ARPU" xfId="31366" xr:uid="{00000000-0005-0000-0000-0000DF3D0000}"/>
    <cellStyle name="n_Flash Conso Home 2005-02V2_Reporting Valeur_Mobile_2010_10_ROW ARPU_Group" xfId="31367" xr:uid="{00000000-0005-0000-0000-0000E03D0000}"/>
    <cellStyle name="n_Flash Conso Home 2005-02V2_Reporting Valeur_Mobile_2010_10_ROW_Group" xfId="31368" xr:uid="{00000000-0005-0000-0000-0000E13D0000}"/>
    <cellStyle name="n_Flash Conso Home 2005-02V2_ROW" xfId="31369" xr:uid="{00000000-0005-0000-0000-0000E23D0000}"/>
    <cellStyle name="n_Flash Conso Home 2005-02V2_ROW_1" xfId="31370" xr:uid="{00000000-0005-0000-0000-0000E33D0000}"/>
    <cellStyle name="n_Flash Conso Home 2005-02V2_ROW_1_Group" xfId="31371" xr:uid="{00000000-0005-0000-0000-0000E43D0000}"/>
    <cellStyle name="n_Flash Conso Home 2005-02V2_ROW_1_ROW ARPU" xfId="31372" xr:uid="{00000000-0005-0000-0000-0000E53D0000}"/>
    <cellStyle name="n_Flash Conso Home 2005-02V2_ROW_1_ROW ARPU_Group" xfId="31373" xr:uid="{00000000-0005-0000-0000-0000E63D0000}"/>
    <cellStyle name="n_Flash Conso Home 2005-02V2_ROW_Group" xfId="31374" xr:uid="{00000000-0005-0000-0000-0000E73D0000}"/>
    <cellStyle name="n_Flash Conso Home 2005-02V2_ROW_ROW ARPU" xfId="31375" xr:uid="{00000000-0005-0000-0000-0000E83D0000}"/>
    <cellStyle name="n_Flash Conso Home 2005-02V2_ROW_ROW ARPU_Group" xfId="31376" xr:uid="{00000000-0005-0000-0000-0000E93D0000}"/>
    <cellStyle name="n_Flash Conso Home 2005-02V2_Spain ARPU + AUPU" xfId="31377" xr:uid="{00000000-0005-0000-0000-0000EA3D0000}"/>
    <cellStyle name="n_Flash Conso Home 2005-02V2_Spain ARPU + AUPU_Group" xfId="31378" xr:uid="{00000000-0005-0000-0000-0000EB3D0000}"/>
    <cellStyle name="n_Flash Conso Home 2005-02V2_Spain ARPU + AUPU_ROW ARPU" xfId="31379" xr:uid="{00000000-0005-0000-0000-0000EC3D0000}"/>
    <cellStyle name="n_Flash Conso Home 2005-02V2_Spain ARPU + AUPU_ROW ARPU_Group" xfId="31380" xr:uid="{00000000-0005-0000-0000-0000ED3D0000}"/>
    <cellStyle name="n_Flash Conso Home 2005-02V2_Spain KPIs" xfId="6755" xr:uid="{00000000-0005-0000-0000-0000EE3D0000}"/>
    <cellStyle name="n_Flash Conso Home 2005-02V2_Spain KPIs 2" xfId="16121" xr:uid="{00000000-0005-0000-0000-0000EF3D0000}"/>
    <cellStyle name="n_Flash Conso Home 2005-02V2_Spain KPIs_1" xfId="51569" xr:uid="{00000000-0005-0000-0000-0000F03D0000}"/>
    <cellStyle name="n_Flash Conso Home 2005-02V2_Telecoms - Operational KPIs" xfId="49872" xr:uid="{00000000-0005-0000-0000-0000F13D0000}"/>
    <cellStyle name="n_Flash Conso Home 2005-03" xfId="2075" xr:uid="{00000000-0005-0000-0000-0000F23D0000}"/>
    <cellStyle name="n_Flash Conso Home 2005-03_A&amp;ME KPIs" xfId="53347" xr:uid="{00000000-0005-0000-0000-0000F33D0000}"/>
    <cellStyle name="n_Flash Conso Home 2005-03_DATA KPI Personal" xfId="31382" xr:uid="{00000000-0005-0000-0000-0000F43D0000}"/>
    <cellStyle name="n_Flash Conso Home 2005-03_DATA KPI Personal_Group" xfId="31383" xr:uid="{00000000-0005-0000-0000-0000F53D0000}"/>
    <cellStyle name="n_Flash Conso Home 2005-03_EE_CoA_BS - mapped V4" xfId="31384" xr:uid="{00000000-0005-0000-0000-0000F63D0000}"/>
    <cellStyle name="n_Flash Conso Home 2005-03_EE_CoA_BS - mapped V4_Group" xfId="31385" xr:uid="{00000000-0005-0000-0000-0000F73D0000}"/>
    <cellStyle name="n_Flash Conso Home 2005-03_France financials" xfId="23722" xr:uid="{00000000-0005-0000-0000-0000F83D0000}"/>
    <cellStyle name="n_Flash Conso Home 2005-03_France KPIs" xfId="4934" xr:uid="{00000000-0005-0000-0000-0000F93D0000}"/>
    <cellStyle name="n_Flash Conso Home 2005-03_France KPIs 2" xfId="14350" xr:uid="{00000000-0005-0000-0000-0000FA3D0000}"/>
    <cellStyle name="n_Flash Conso Home 2005-03_France KPIs_1" xfId="12175" xr:uid="{00000000-0005-0000-0000-0000FB3D0000}"/>
    <cellStyle name="n_Flash Conso Home 2005-03_Group" xfId="31386" xr:uid="{00000000-0005-0000-0000-0000FC3D0000}"/>
    <cellStyle name="n_Flash Conso Home 2005-03_Group - financial KPIs" xfId="21978" xr:uid="{00000000-0005-0000-0000-0000FD3D0000}"/>
    <cellStyle name="n_Flash Conso Home 2005-03_Group - operational KPIs" xfId="10421" xr:uid="{00000000-0005-0000-0000-0000FE3D0000}"/>
    <cellStyle name="n_Flash Conso Home 2005-03_Group - operational KPIs 2" xfId="18120" xr:uid="{00000000-0005-0000-0000-0000FF3D0000}"/>
    <cellStyle name="n_Flash Conso Home 2005-03_Group - operational KPIs_1" xfId="20237" xr:uid="{00000000-0005-0000-0000-0000003E0000}"/>
    <cellStyle name="n_Flash Conso Home 2005-03_Orange - Market France KPIs" xfId="55835" xr:uid="{00000000-0005-0000-0000-0000013E0000}"/>
    <cellStyle name="n_Flash Conso Home 2005-03_Poland KPIs" xfId="31381" xr:uid="{00000000-0005-0000-0000-0000023E0000}"/>
    <cellStyle name="n_Flash Conso Home 2005-03_Reporting Valeur_Mobile_2010_10" xfId="31387" xr:uid="{00000000-0005-0000-0000-0000033E0000}"/>
    <cellStyle name="n_Flash Conso Home 2005-03_Reporting Valeur_Mobile_2010_10_Group" xfId="31388" xr:uid="{00000000-0005-0000-0000-0000043E0000}"/>
    <cellStyle name="n_Flash Conso Home 2005-03_Reporting Valeur_Mobile_2010_10_ROW" xfId="31389" xr:uid="{00000000-0005-0000-0000-0000053E0000}"/>
    <cellStyle name="n_Flash Conso Home 2005-03_Reporting Valeur_Mobile_2010_10_ROW ARPU" xfId="31390" xr:uid="{00000000-0005-0000-0000-0000063E0000}"/>
    <cellStyle name="n_Flash Conso Home 2005-03_Reporting Valeur_Mobile_2010_10_ROW ARPU_Group" xfId="31391" xr:uid="{00000000-0005-0000-0000-0000073E0000}"/>
    <cellStyle name="n_Flash Conso Home 2005-03_Reporting Valeur_Mobile_2010_10_ROW_Group" xfId="31392" xr:uid="{00000000-0005-0000-0000-0000083E0000}"/>
    <cellStyle name="n_Flash Conso Home 2005-03_ROW" xfId="31393" xr:uid="{00000000-0005-0000-0000-0000093E0000}"/>
    <cellStyle name="n_Flash Conso Home 2005-03_ROW_1" xfId="31394" xr:uid="{00000000-0005-0000-0000-00000A3E0000}"/>
    <cellStyle name="n_Flash Conso Home 2005-03_ROW_1_Group" xfId="31395" xr:uid="{00000000-0005-0000-0000-00000B3E0000}"/>
    <cellStyle name="n_Flash Conso Home 2005-03_ROW_1_ROW ARPU" xfId="31396" xr:uid="{00000000-0005-0000-0000-00000C3E0000}"/>
    <cellStyle name="n_Flash Conso Home 2005-03_ROW_1_ROW ARPU_Group" xfId="31397" xr:uid="{00000000-0005-0000-0000-00000D3E0000}"/>
    <cellStyle name="n_Flash Conso Home 2005-03_ROW_Group" xfId="31398" xr:uid="{00000000-0005-0000-0000-00000E3E0000}"/>
    <cellStyle name="n_Flash Conso Home 2005-03_ROW_ROW ARPU" xfId="31399" xr:uid="{00000000-0005-0000-0000-00000F3E0000}"/>
    <cellStyle name="n_Flash Conso Home 2005-03_ROW_ROW ARPU_Group" xfId="31400" xr:uid="{00000000-0005-0000-0000-0000103E0000}"/>
    <cellStyle name="n_Flash Conso Home 2005-03_Spain ARPU + AUPU" xfId="31401" xr:uid="{00000000-0005-0000-0000-0000113E0000}"/>
    <cellStyle name="n_Flash Conso Home 2005-03_Spain ARPU + AUPU_Group" xfId="31402" xr:uid="{00000000-0005-0000-0000-0000123E0000}"/>
    <cellStyle name="n_Flash Conso Home 2005-03_Spain ARPU + AUPU_ROW ARPU" xfId="31403" xr:uid="{00000000-0005-0000-0000-0000133E0000}"/>
    <cellStyle name="n_Flash Conso Home 2005-03_Spain ARPU + AUPU_ROW ARPU_Group" xfId="31404" xr:uid="{00000000-0005-0000-0000-0000143E0000}"/>
    <cellStyle name="n_Flash Conso Home 2005-03_Spain KPIs" xfId="6756" xr:uid="{00000000-0005-0000-0000-0000153E0000}"/>
    <cellStyle name="n_Flash Conso Home 2005-03_Spain KPIs 2" xfId="16122" xr:uid="{00000000-0005-0000-0000-0000163E0000}"/>
    <cellStyle name="n_Flash Conso Home 2005-03_Spain KPIs_1" xfId="51570" xr:uid="{00000000-0005-0000-0000-0000173E0000}"/>
    <cellStyle name="n_Flash Conso Home 2005-03_Telecoms - Operational KPIs" xfId="49873" xr:uid="{00000000-0005-0000-0000-0000183E0000}"/>
    <cellStyle name="n_Flash inter" xfId="2076" xr:uid="{00000000-0005-0000-0000-0000193E0000}"/>
    <cellStyle name="n_Flash inter_01 Synthèse DM pour modèle" xfId="2077" xr:uid="{00000000-0005-0000-0000-00001A3E0000}"/>
    <cellStyle name="n_Flash inter_01 Synthèse DM pour modèle_A&amp;ME KPIs" xfId="53349" xr:uid="{00000000-0005-0000-0000-00001B3E0000}"/>
    <cellStyle name="n_Flash inter_01 Synthèse DM pour modèle_France financials" xfId="23724" xr:uid="{00000000-0005-0000-0000-00001C3E0000}"/>
    <cellStyle name="n_Flash inter_01 Synthèse DM pour modèle_France KPIs" xfId="4936" xr:uid="{00000000-0005-0000-0000-00001D3E0000}"/>
    <cellStyle name="n_Flash inter_01 Synthèse DM pour modèle_France KPIs 2" xfId="14352" xr:uid="{00000000-0005-0000-0000-00001E3E0000}"/>
    <cellStyle name="n_Flash inter_01 Synthèse DM pour modèle_France KPIs_1" xfId="12177" xr:uid="{00000000-0005-0000-0000-00001F3E0000}"/>
    <cellStyle name="n_Flash inter_01 Synthèse DM pour modèle_Group" xfId="31407" xr:uid="{00000000-0005-0000-0000-0000203E0000}"/>
    <cellStyle name="n_Flash inter_01 Synthèse DM pour modèle_Group - financial KPIs" xfId="21980" xr:uid="{00000000-0005-0000-0000-0000213E0000}"/>
    <cellStyle name="n_Flash inter_01 Synthèse DM pour modèle_Group - operational KPIs" xfId="10423" xr:uid="{00000000-0005-0000-0000-0000223E0000}"/>
    <cellStyle name="n_Flash inter_01 Synthèse DM pour modèle_Group - operational KPIs 2" xfId="18122" xr:uid="{00000000-0005-0000-0000-0000233E0000}"/>
    <cellStyle name="n_Flash inter_01 Synthèse DM pour modèle_Group - operational KPIs_1" xfId="20239" xr:uid="{00000000-0005-0000-0000-0000243E0000}"/>
    <cellStyle name="n_Flash inter_01 Synthèse DM pour modèle_Orange - Market France KPIs" xfId="55837" xr:uid="{00000000-0005-0000-0000-0000253E0000}"/>
    <cellStyle name="n_Flash inter_01 Synthèse DM pour modèle_Poland KPIs" xfId="31406" xr:uid="{00000000-0005-0000-0000-0000263E0000}"/>
    <cellStyle name="n_Flash inter_01 Synthèse DM pour modèle_ROW" xfId="31408" xr:uid="{00000000-0005-0000-0000-0000273E0000}"/>
    <cellStyle name="n_Flash inter_01 Synthèse DM pour modèle_ROW_1" xfId="31409" xr:uid="{00000000-0005-0000-0000-0000283E0000}"/>
    <cellStyle name="n_Flash inter_01 Synthèse DM pour modèle_ROW_1_Group" xfId="31410" xr:uid="{00000000-0005-0000-0000-0000293E0000}"/>
    <cellStyle name="n_Flash inter_01 Synthèse DM pour modèle_ROW_1_ROW ARPU" xfId="31411" xr:uid="{00000000-0005-0000-0000-00002A3E0000}"/>
    <cellStyle name="n_Flash inter_01 Synthèse DM pour modèle_ROW_1_ROW ARPU_Group" xfId="31412" xr:uid="{00000000-0005-0000-0000-00002B3E0000}"/>
    <cellStyle name="n_Flash inter_01 Synthèse DM pour modèle_ROW_Group" xfId="31413" xr:uid="{00000000-0005-0000-0000-00002C3E0000}"/>
    <cellStyle name="n_Flash inter_01 Synthèse DM pour modèle_ROW_ROW ARPU" xfId="31414" xr:uid="{00000000-0005-0000-0000-00002D3E0000}"/>
    <cellStyle name="n_Flash inter_01 Synthèse DM pour modèle_ROW_ROW ARPU_Group" xfId="31415" xr:uid="{00000000-0005-0000-0000-00002E3E0000}"/>
    <cellStyle name="n_Flash inter_01 Synthèse DM pour modèle_Spain ARPU + AUPU" xfId="31416" xr:uid="{00000000-0005-0000-0000-00002F3E0000}"/>
    <cellStyle name="n_Flash inter_01 Synthèse DM pour modèle_Spain ARPU + AUPU_Group" xfId="31417" xr:uid="{00000000-0005-0000-0000-0000303E0000}"/>
    <cellStyle name="n_Flash inter_01 Synthèse DM pour modèle_Spain ARPU + AUPU_ROW ARPU" xfId="31418" xr:uid="{00000000-0005-0000-0000-0000313E0000}"/>
    <cellStyle name="n_Flash inter_01 Synthèse DM pour modèle_Spain ARPU + AUPU_ROW ARPU_Group" xfId="31419" xr:uid="{00000000-0005-0000-0000-0000323E0000}"/>
    <cellStyle name="n_Flash inter_01 Synthèse DM pour modèle_Spain KPIs" xfId="6758" xr:uid="{00000000-0005-0000-0000-0000333E0000}"/>
    <cellStyle name="n_Flash inter_01 Synthèse DM pour modèle_Spain KPIs 2" xfId="16124" xr:uid="{00000000-0005-0000-0000-0000343E0000}"/>
    <cellStyle name="n_Flash inter_01 Synthèse DM pour modèle_Spain KPIs_1" xfId="51572" xr:uid="{00000000-0005-0000-0000-0000353E0000}"/>
    <cellStyle name="n_Flash inter_01 Synthèse DM pour modèle_Telecoms - Operational KPIs" xfId="49875" xr:uid="{00000000-0005-0000-0000-0000363E0000}"/>
    <cellStyle name="n_Flash inter_0703 Préflashde L23 Analyse CA trafic 07-03 (07-04-03)" xfId="2078" xr:uid="{00000000-0005-0000-0000-0000373E0000}"/>
    <cellStyle name="n_Flash inter_0703 Préflashde L23 Analyse CA trafic 07-03 (07-04-03)_A&amp;ME KPIs" xfId="53350" xr:uid="{00000000-0005-0000-0000-0000383E0000}"/>
    <cellStyle name="n_Flash inter_0703 Préflashde L23 Analyse CA trafic 07-03 (07-04-03)_Enterprise" xfId="9660" xr:uid="{00000000-0005-0000-0000-0000393E0000}"/>
    <cellStyle name="n_Flash inter_0703 Préflashde L23 Analyse CA trafic 07-03 (07-04-03)_France financials" xfId="23725" xr:uid="{00000000-0005-0000-0000-00003A3E0000}"/>
    <cellStyle name="n_Flash inter_0703 Préflashde L23 Analyse CA trafic 07-03 (07-04-03)_France financials_1" xfId="25250" xr:uid="{00000000-0005-0000-0000-00003B3E0000}"/>
    <cellStyle name="n_Flash inter_0703 Préflashde L23 Analyse CA trafic 07-03 (07-04-03)_France KPIs" xfId="4937" xr:uid="{00000000-0005-0000-0000-00003C3E0000}"/>
    <cellStyle name="n_Flash inter_0703 Préflashde L23 Analyse CA trafic 07-03 (07-04-03)_France KPIs 2" xfId="14353" xr:uid="{00000000-0005-0000-0000-00003D3E0000}"/>
    <cellStyle name="n_Flash inter_0703 Préflashde L23 Analyse CA trafic 07-03 (07-04-03)_France KPIs_1" xfId="12178" xr:uid="{00000000-0005-0000-0000-00003E3E0000}"/>
    <cellStyle name="n_Flash inter_0703 Préflashde L23 Analyse CA trafic 07-03 (07-04-03)_GetCA Groupe Seg 2012-Q4 Soc" xfId="55839" xr:uid="{00000000-0005-0000-0000-00003F3E0000}"/>
    <cellStyle name="n_Flash inter_0703 Préflashde L23 Analyse CA trafic 07-03 (07-04-03)_Group" xfId="31421" xr:uid="{00000000-0005-0000-0000-0000403E0000}"/>
    <cellStyle name="n_Flash inter_0703 Préflashde L23 Analyse CA trafic 07-03 (07-04-03)_Group - financial KPIs" xfId="21981" xr:uid="{00000000-0005-0000-0000-0000413E0000}"/>
    <cellStyle name="n_Flash inter_0703 Préflashde L23 Analyse CA trafic 07-03 (07-04-03)_Group - operational KPIs" xfId="3129" xr:uid="{00000000-0005-0000-0000-0000423E0000}"/>
    <cellStyle name="n_Flash inter_0703 Préflashde L23 Analyse CA trafic 07-03 (07-04-03)_Group - operational KPIs_1" xfId="10424" xr:uid="{00000000-0005-0000-0000-0000433E0000}"/>
    <cellStyle name="n_Flash inter_0703 Préflashde L23 Analyse CA trafic 07-03 (07-04-03)_Group - operational KPIs_1 2" xfId="18123" xr:uid="{00000000-0005-0000-0000-0000443E0000}"/>
    <cellStyle name="n_Flash inter_0703 Préflashde L23 Analyse CA trafic 07-03 (07-04-03)_Group - operational KPIs_2" xfId="20240" xr:uid="{00000000-0005-0000-0000-0000453E0000}"/>
    <cellStyle name="n_Flash inter_0703 Préflashde L23 Analyse CA trafic 07-03 (07-04-03)_IC&amp;SS" xfId="19590" xr:uid="{00000000-0005-0000-0000-0000463E0000}"/>
    <cellStyle name="n_Flash inter_0703 Préflashde L23 Analyse CA trafic 07-03 (07-04-03)_Orange - Market France KPIs" xfId="55838" xr:uid="{00000000-0005-0000-0000-0000473E0000}"/>
    <cellStyle name="n_Flash inter_0703 Préflashde L23 Analyse CA trafic 07-03 (07-04-03)_Poland KPIs" xfId="8380" xr:uid="{00000000-0005-0000-0000-0000483E0000}"/>
    <cellStyle name="n_Flash inter_0703 Préflashde L23 Analyse CA trafic 07-03 (07-04-03)_Poland KPIs_1" xfId="31420" xr:uid="{00000000-0005-0000-0000-0000493E0000}"/>
    <cellStyle name="n_Flash inter_0703 Préflashde L23 Analyse CA trafic 07-03 (07-04-03)_ROW" xfId="31422" xr:uid="{00000000-0005-0000-0000-00004A3E0000}"/>
    <cellStyle name="n_Flash inter_0703 Préflashde L23 Analyse CA trafic 07-03 (07-04-03)_RoW KPIs" xfId="9092" xr:uid="{00000000-0005-0000-0000-00004B3E0000}"/>
    <cellStyle name="n_Flash inter_0703 Préflashde L23 Analyse CA trafic 07-03 (07-04-03)_ROW_1" xfId="31423" xr:uid="{00000000-0005-0000-0000-00004C3E0000}"/>
    <cellStyle name="n_Flash inter_0703 Préflashde L23 Analyse CA trafic 07-03 (07-04-03)_ROW_1_Group" xfId="31424" xr:uid="{00000000-0005-0000-0000-00004D3E0000}"/>
    <cellStyle name="n_Flash inter_0703 Préflashde L23 Analyse CA trafic 07-03 (07-04-03)_ROW_1_ROW ARPU" xfId="31425" xr:uid="{00000000-0005-0000-0000-00004E3E0000}"/>
    <cellStyle name="n_Flash inter_0703 Préflashde L23 Analyse CA trafic 07-03 (07-04-03)_ROW_1_ROW ARPU_Group" xfId="31426" xr:uid="{00000000-0005-0000-0000-00004F3E0000}"/>
    <cellStyle name="n_Flash inter_0703 Préflashde L23 Analyse CA trafic 07-03 (07-04-03)_ROW_Group" xfId="31427" xr:uid="{00000000-0005-0000-0000-0000503E0000}"/>
    <cellStyle name="n_Flash inter_0703 Préflashde L23 Analyse CA trafic 07-03 (07-04-03)_ROW_ROW ARPU" xfId="31428" xr:uid="{00000000-0005-0000-0000-0000513E0000}"/>
    <cellStyle name="n_Flash inter_0703 Préflashde L23 Analyse CA trafic 07-03 (07-04-03)_ROW_ROW ARPU_Group" xfId="31429" xr:uid="{00000000-0005-0000-0000-0000523E0000}"/>
    <cellStyle name="n_Flash inter_0703 Préflashde L23 Analyse CA trafic 07-03 (07-04-03)_Spain ARPU + AUPU" xfId="31430" xr:uid="{00000000-0005-0000-0000-0000533E0000}"/>
    <cellStyle name="n_Flash inter_0703 Préflashde L23 Analyse CA trafic 07-03 (07-04-03)_Spain ARPU + AUPU_Group" xfId="31431" xr:uid="{00000000-0005-0000-0000-0000543E0000}"/>
    <cellStyle name="n_Flash inter_0703 Préflashde L23 Analyse CA trafic 07-03 (07-04-03)_Spain ARPU + AUPU_ROW ARPU" xfId="31432" xr:uid="{00000000-0005-0000-0000-0000553E0000}"/>
    <cellStyle name="n_Flash inter_0703 Préflashde L23 Analyse CA trafic 07-03 (07-04-03)_Spain ARPU + AUPU_ROW ARPU_Group" xfId="31433" xr:uid="{00000000-0005-0000-0000-0000563E0000}"/>
    <cellStyle name="n_Flash inter_0703 Préflashde L23 Analyse CA trafic 07-03 (07-04-03)_Spain KPIs" xfId="6759" xr:uid="{00000000-0005-0000-0000-0000573E0000}"/>
    <cellStyle name="n_Flash inter_0703 Préflashde L23 Analyse CA trafic 07-03 (07-04-03)_Spain KPIs 2" xfId="16125" xr:uid="{00000000-0005-0000-0000-0000583E0000}"/>
    <cellStyle name="n_Flash inter_0703 Préflashde L23 Analyse CA trafic 07-03 (07-04-03)_Spain KPIs_1" xfId="51573" xr:uid="{00000000-0005-0000-0000-0000593E0000}"/>
    <cellStyle name="n_Flash inter_0703 Préflashde L23 Analyse CA trafic 07-03 (07-04-03)_Telecoms - Operational KPIs" xfId="49876" xr:uid="{00000000-0005-0000-0000-00005A3E0000}"/>
    <cellStyle name="n_Flash inter_A&amp;ME KPIs" xfId="53348" xr:uid="{00000000-0005-0000-0000-00005B3E0000}"/>
    <cellStyle name="n_Flash inter_Base Forfaits 06-07" xfId="2079" xr:uid="{00000000-0005-0000-0000-00005C3E0000}"/>
    <cellStyle name="n_Flash inter_Base Forfaits 06-07_A&amp;ME KPIs" xfId="53351" xr:uid="{00000000-0005-0000-0000-00005D3E0000}"/>
    <cellStyle name="n_Flash inter_Base Forfaits 06-07_Enterprise" xfId="9661" xr:uid="{00000000-0005-0000-0000-00005E3E0000}"/>
    <cellStyle name="n_Flash inter_Base Forfaits 06-07_France financials" xfId="23726" xr:uid="{00000000-0005-0000-0000-00005F3E0000}"/>
    <cellStyle name="n_Flash inter_Base Forfaits 06-07_France financials_1" xfId="25251" xr:uid="{00000000-0005-0000-0000-0000603E0000}"/>
    <cellStyle name="n_Flash inter_Base Forfaits 06-07_France KPIs" xfId="4938" xr:uid="{00000000-0005-0000-0000-0000613E0000}"/>
    <cellStyle name="n_Flash inter_Base Forfaits 06-07_France KPIs 2" xfId="14354" xr:uid="{00000000-0005-0000-0000-0000623E0000}"/>
    <cellStyle name="n_Flash inter_Base Forfaits 06-07_France KPIs_1" xfId="12179" xr:uid="{00000000-0005-0000-0000-0000633E0000}"/>
    <cellStyle name="n_Flash inter_Base Forfaits 06-07_GetCA Groupe Seg 2012-Q4 Soc" xfId="55841" xr:uid="{00000000-0005-0000-0000-0000643E0000}"/>
    <cellStyle name="n_Flash inter_Base Forfaits 06-07_Group" xfId="31435" xr:uid="{00000000-0005-0000-0000-0000653E0000}"/>
    <cellStyle name="n_Flash inter_Base Forfaits 06-07_Group - financial KPIs" xfId="21982" xr:uid="{00000000-0005-0000-0000-0000663E0000}"/>
    <cellStyle name="n_Flash inter_Base Forfaits 06-07_Group - operational KPIs" xfId="3130" xr:uid="{00000000-0005-0000-0000-0000673E0000}"/>
    <cellStyle name="n_Flash inter_Base Forfaits 06-07_Group - operational KPIs_1" xfId="10425" xr:uid="{00000000-0005-0000-0000-0000683E0000}"/>
    <cellStyle name="n_Flash inter_Base Forfaits 06-07_Group - operational KPIs_1 2" xfId="18124" xr:uid="{00000000-0005-0000-0000-0000693E0000}"/>
    <cellStyle name="n_Flash inter_Base Forfaits 06-07_Group - operational KPIs_2" xfId="20241" xr:uid="{00000000-0005-0000-0000-00006A3E0000}"/>
    <cellStyle name="n_Flash inter_Base Forfaits 06-07_IC&amp;SS" xfId="19790" xr:uid="{00000000-0005-0000-0000-00006B3E0000}"/>
    <cellStyle name="n_Flash inter_Base Forfaits 06-07_Orange - Market France KPIs" xfId="55840" xr:uid="{00000000-0005-0000-0000-00006C3E0000}"/>
    <cellStyle name="n_Flash inter_Base Forfaits 06-07_Poland KPIs" xfId="8381" xr:uid="{00000000-0005-0000-0000-00006D3E0000}"/>
    <cellStyle name="n_Flash inter_Base Forfaits 06-07_Poland KPIs_1" xfId="31434" xr:uid="{00000000-0005-0000-0000-00006E3E0000}"/>
    <cellStyle name="n_Flash inter_Base Forfaits 06-07_ROW" xfId="31436" xr:uid="{00000000-0005-0000-0000-00006F3E0000}"/>
    <cellStyle name="n_Flash inter_Base Forfaits 06-07_RoW KPIs" xfId="9093" xr:uid="{00000000-0005-0000-0000-0000703E0000}"/>
    <cellStyle name="n_Flash inter_Base Forfaits 06-07_ROW_1" xfId="31437" xr:uid="{00000000-0005-0000-0000-0000713E0000}"/>
    <cellStyle name="n_Flash inter_Base Forfaits 06-07_ROW_1_Group" xfId="31438" xr:uid="{00000000-0005-0000-0000-0000723E0000}"/>
    <cellStyle name="n_Flash inter_Base Forfaits 06-07_ROW_1_ROW ARPU" xfId="31439" xr:uid="{00000000-0005-0000-0000-0000733E0000}"/>
    <cellStyle name="n_Flash inter_Base Forfaits 06-07_ROW_1_ROW ARPU_Group" xfId="31440" xr:uid="{00000000-0005-0000-0000-0000743E0000}"/>
    <cellStyle name="n_Flash inter_Base Forfaits 06-07_ROW_Group" xfId="31441" xr:uid="{00000000-0005-0000-0000-0000753E0000}"/>
    <cellStyle name="n_Flash inter_Base Forfaits 06-07_ROW_ROW ARPU" xfId="31442" xr:uid="{00000000-0005-0000-0000-0000763E0000}"/>
    <cellStyle name="n_Flash inter_Base Forfaits 06-07_ROW_ROW ARPU_Group" xfId="31443" xr:uid="{00000000-0005-0000-0000-0000773E0000}"/>
    <cellStyle name="n_Flash inter_Base Forfaits 06-07_Spain ARPU + AUPU" xfId="31444" xr:uid="{00000000-0005-0000-0000-0000783E0000}"/>
    <cellStyle name="n_Flash inter_Base Forfaits 06-07_Spain ARPU + AUPU_Group" xfId="31445" xr:uid="{00000000-0005-0000-0000-0000793E0000}"/>
    <cellStyle name="n_Flash inter_Base Forfaits 06-07_Spain ARPU + AUPU_ROW ARPU" xfId="31446" xr:uid="{00000000-0005-0000-0000-00007A3E0000}"/>
    <cellStyle name="n_Flash inter_Base Forfaits 06-07_Spain ARPU + AUPU_ROW ARPU_Group" xfId="31447" xr:uid="{00000000-0005-0000-0000-00007B3E0000}"/>
    <cellStyle name="n_Flash inter_Base Forfaits 06-07_Spain KPIs" xfId="6760" xr:uid="{00000000-0005-0000-0000-00007C3E0000}"/>
    <cellStyle name="n_Flash inter_Base Forfaits 06-07_Spain KPIs 2" xfId="16126" xr:uid="{00000000-0005-0000-0000-00007D3E0000}"/>
    <cellStyle name="n_Flash inter_Base Forfaits 06-07_Spain KPIs_1" xfId="51574" xr:uid="{00000000-0005-0000-0000-00007E3E0000}"/>
    <cellStyle name="n_Flash inter_Base Forfaits 06-07_Telecoms - Operational KPIs" xfId="49877" xr:uid="{00000000-0005-0000-0000-00007F3E0000}"/>
    <cellStyle name="n_Flash inter_CA BAC SCR-VM 06-07 (31-07-06)" xfId="2080" xr:uid="{00000000-0005-0000-0000-0000803E0000}"/>
    <cellStyle name="n_Flash inter_CA BAC SCR-VM 06-07 (31-07-06)_A&amp;ME KPIs" xfId="53352" xr:uid="{00000000-0005-0000-0000-0000813E0000}"/>
    <cellStyle name="n_Flash inter_CA BAC SCR-VM 06-07 (31-07-06)_Enterprise" xfId="9662" xr:uid="{00000000-0005-0000-0000-0000823E0000}"/>
    <cellStyle name="n_Flash inter_CA BAC SCR-VM 06-07 (31-07-06)_France financials" xfId="23727" xr:uid="{00000000-0005-0000-0000-0000833E0000}"/>
    <cellStyle name="n_Flash inter_CA BAC SCR-VM 06-07 (31-07-06)_France financials_1" xfId="25252" xr:uid="{00000000-0005-0000-0000-0000843E0000}"/>
    <cellStyle name="n_Flash inter_CA BAC SCR-VM 06-07 (31-07-06)_France KPIs" xfId="4939" xr:uid="{00000000-0005-0000-0000-0000853E0000}"/>
    <cellStyle name="n_Flash inter_CA BAC SCR-VM 06-07 (31-07-06)_France KPIs 2" xfId="14355" xr:uid="{00000000-0005-0000-0000-0000863E0000}"/>
    <cellStyle name="n_Flash inter_CA BAC SCR-VM 06-07 (31-07-06)_France KPIs_1" xfId="12180" xr:uid="{00000000-0005-0000-0000-0000873E0000}"/>
    <cellStyle name="n_Flash inter_CA BAC SCR-VM 06-07 (31-07-06)_GetCA Groupe Seg 2012-Q4 Soc" xfId="55843" xr:uid="{00000000-0005-0000-0000-0000883E0000}"/>
    <cellStyle name="n_Flash inter_CA BAC SCR-VM 06-07 (31-07-06)_Group" xfId="31449" xr:uid="{00000000-0005-0000-0000-0000893E0000}"/>
    <cellStyle name="n_Flash inter_CA BAC SCR-VM 06-07 (31-07-06)_Group - financial KPIs" xfId="21983" xr:uid="{00000000-0005-0000-0000-00008A3E0000}"/>
    <cellStyle name="n_Flash inter_CA BAC SCR-VM 06-07 (31-07-06)_Group - operational KPIs" xfId="3131" xr:uid="{00000000-0005-0000-0000-00008B3E0000}"/>
    <cellStyle name="n_Flash inter_CA BAC SCR-VM 06-07 (31-07-06)_Group - operational KPIs_1" xfId="10426" xr:uid="{00000000-0005-0000-0000-00008C3E0000}"/>
    <cellStyle name="n_Flash inter_CA BAC SCR-VM 06-07 (31-07-06)_Group - operational KPIs_1 2" xfId="18125" xr:uid="{00000000-0005-0000-0000-00008D3E0000}"/>
    <cellStyle name="n_Flash inter_CA BAC SCR-VM 06-07 (31-07-06)_Group - operational KPIs_2" xfId="20242" xr:uid="{00000000-0005-0000-0000-00008E3E0000}"/>
    <cellStyle name="n_Flash inter_CA BAC SCR-VM 06-07 (31-07-06)_IC&amp;SS" xfId="13551" xr:uid="{00000000-0005-0000-0000-00008F3E0000}"/>
    <cellStyle name="n_Flash inter_CA BAC SCR-VM 06-07 (31-07-06)_Orange - Market France KPIs" xfId="55842" xr:uid="{00000000-0005-0000-0000-0000903E0000}"/>
    <cellStyle name="n_Flash inter_CA BAC SCR-VM 06-07 (31-07-06)_Poland KPIs" xfId="8382" xr:uid="{00000000-0005-0000-0000-0000913E0000}"/>
    <cellStyle name="n_Flash inter_CA BAC SCR-VM 06-07 (31-07-06)_Poland KPIs_1" xfId="31448" xr:uid="{00000000-0005-0000-0000-0000923E0000}"/>
    <cellStyle name="n_Flash inter_CA BAC SCR-VM 06-07 (31-07-06)_ROW" xfId="31450" xr:uid="{00000000-0005-0000-0000-0000933E0000}"/>
    <cellStyle name="n_Flash inter_CA BAC SCR-VM 06-07 (31-07-06)_RoW KPIs" xfId="9094" xr:uid="{00000000-0005-0000-0000-0000943E0000}"/>
    <cellStyle name="n_Flash inter_CA BAC SCR-VM 06-07 (31-07-06)_ROW_1" xfId="31451" xr:uid="{00000000-0005-0000-0000-0000953E0000}"/>
    <cellStyle name="n_Flash inter_CA BAC SCR-VM 06-07 (31-07-06)_ROW_1_Group" xfId="31452" xr:uid="{00000000-0005-0000-0000-0000963E0000}"/>
    <cellStyle name="n_Flash inter_CA BAC SCR-VM 06-07 (31-07-06)_ROW_1_ROW ARPU" xfId="31453" xr:uid="{00000000-0005-0000-0000-0000973E0000}"/>
    <cellStyle name="n_Flash inter_CA BAC SCR-VM 06-07 (31-07-06)_ROW_1_ROW ARPU_Group" xfId="31454" xr:uid="{00000000-0005-0000-0000-0000983E0000}"/>
    <cellStyle name="n_Flash inter_CA BAC SCR-VM 06-07 (31-07-06)_ROW_Group" xfId="31455" xr:uid="{00000000-0005-0000-0000-0000993E0000}"/>
    <cellStyle name="n_Flash inter_CA BAC SCR-VM 06-07 (31-07-06)_ROW_ROW ARPU" xfId="31456" xr:uid="{00000000-0005-0000-0000-00009A3E0000}"/>
    <cellStyle name="n_Flash inter_CA BAC SCR-VM 06-07 (31-07-06)_ROW_ROW ARPU_Group" xfId="31457" xr:uid="{00000000-0005-0000-0000-00009B3E0000}"/>
    <cellStyle name="n_Flash inter_CA BAC SCR-VM 06-07 (31-07-06)_Spain ARPU + AUPU" xfId="31458" xr:uid="{00000000-0005-0000-0000-00009C3E0000}"/>
    <cellStyle name="n_Flash inter_CA BAC SCR-VM 06-07 (31-07-06)_Spain ARPU + AUPU_Group" xfId="31459" xr:uid="{00000000-0005-0000-0000-00009D3E0000}"/>
    <cellStyle name="n_Flash inter_CA BAC SCR-VM 06-07 (31-07-06)_Spain ARPU + AUPU_ROW ARPU" xfId="31460" xr:uid="{00000000-0005-0000-0000-00009E3E0000}"/>
    <cellStyle name="n_Flash inter_CA BAC SCR-VM 06-07 (31-07-06)_Spain ARPU + AUPU_ROW ARPU_Group" xfId="31461" xr:uid="{00000000-0005-0000-0000-00009F3E0000}"/>
    <cellStyle name="n_Flash inter_CA BAC SCR-VM 06-07 (31-07-06)_Spain KPIs" xfId="6761" xr:uid="{00000000-0005-0000-0000-0000A03E0000}"/>
    <cellStyle name="n_Flash inter_CA BAC SCR-VM 06-07 (31-07-06)_Spain KPIs 2" xfId="16127" xr:uid="{00000000-0005-0000-0000-0000A13E0000}"/>
    <cellStyle name="n_Flash inter_CA BAC SCR-VM 06-07 (31-07-06)_Spain KPIs_1" xfId="51575" xr:uid="{00000000-0005-0000-0000-0000A23E0000}"/>
    <cellStyle name="n_Flash inter_CA BAC SCR-VM 06-07 (31-07-06)_Telecoms - Operational KPIs" xfId="49878" xr:uid="{00000000-0005-0000-0000-0000A33E0000}"/>
    <cellStyle name="n_Flash inter_CA forfaits 0607 (06-08-14)" xfId="2081" xr:uid="{00000000-0005-0000-0000-0000A43E0000}"/>
    <cellStyle name="n_Flash inter_CA forfaits 0607 (06-08-14)_A&amp;ME KPIs" xfId="53353" xr:uid="{00000000-0005-0000-0000-0000A53E0000}"/>
    <cellStyle name="n_Flash inter_CA forfaits 0607 (06-08-14)_France financials" xfId="23728" xr:uid="{00000000-0005-0000-0000-0000A63E0000}"/>
    <cellStyle name="n_Flash inter_CA forfaits 0607 (06-08-14)_France KPIs" xfId="4940" xr:uid="{00000000-0005-0000-0000-0000A73E0000}"/>
    <cellStyle name="n_Flash inter_CA forfaits 0607 (06-08-14)_France KPIs 2" xfId="14356" xr:uid="{00000000-0005-0000-0000-0000A83E0000}"/>
    <cellStyle name="n_Flash inter_CA forfaits 0607 (06-08-14)_France KPIs_1" xfId="12181" xr:uid="{00000000-0005-0000-0000-0000A93E0000}"/>
    <cellStyle name="n_Flash inter_CA forfaits 0607 (06-08-14)_Group" xfId="31463" xr:uid="{00000000-0005-0000-0000-0000AA3E0000}"/>
    <cellStyle name="n_Flash inter_CA forfaits 0607 (06-08-14)_Group - financial KPIs" xfId="21984" xr:uid="{00000000-0005-0000-0000-0000AB3E0000}"/>
    <cellStyle name="n_Flash inter_CA forfaits 0607 (06-08-14)_Group - operational KPIs" xfId="10427" xr:uid="{00000000-0005-0000-0000-0000AC3E0000}"/>
    <cellStyle name="n_Flash inter_CA forfaits 0607 (06-08-14)_Group - operational KPIs 2" xfId="18126" xr:uid="{00000000-0005-0000-0000-0000AD3E0000}"/>
    <cellStyle name="n_Flash inter_CA forfaits 0607 (06-08-14)_Group - operational KPIs_1" xfId="20243" xr:uid="{00000000-0005-0000-0000-0000AE3E0000}"/>
    <cellStyle name="n_Flash inter_CA forfaits 0607 (06-08-14)_Orange - Market France KPIs" xfId="55844" xr:uid="{00000000-0005-0000-0000-0000AF3E0000}"/>
    <cellStyle name="n_Flash inter_CA forfaits 0607 (06-08-14)_Poland KPIs" xfId="31462" xr:uid="{00000000-0005-0000-0000-0000B03E0000}"/>
    <cellStyle name="n_Flash inter_CA forfaits 0607 (06-08-14)_ROW" xfId="31464" xr:uid="{00000000-0005-0000-0000-0000B13E0000}"/>
    <cellStyle name="n_Flash inter_CA forfaits 0607 (06-08-14)_ROW_1" xfId="31465" xr:uid="{00000000-0005-0000-0000-0000B23E0000}"/>
    <cellStyle name="n_Flash inter_CA forfaits 0607 (06-08-14)_ROW_1_Group" xfId="31466" xr:uid="{00000000-0005-0000-0000-0000B33E0000}"/>
    <cellStyle name="n_Flash inter_CA forfaits 0607 (06-08-14)_ROW_1_ROW ARPU" xfId="31467" xr:uid="{00000000-0005-0000-0000-0000B43E0000}"/>
    <cellStyle name="n_Flash inter_CA forfaits 0607 (06-08-14)_ROW_1_ROW ARPU_Group" xfId="31468" xr:uid="{00000000-0005-0000-0000-0000B53E0000}"/>
    <cellStyle name="n_Flash inter_CA forfaits 0607 (06-08-14)_ROW_Group" xfId="31469" xr:uid="{00000000-0005-0000-0000-0000B63E0000}"/>
    <cellStyle name="n_Flash inter_CA forfaits 0607 (06-08-14)_ROW_ROW ARPU" xfId="31470" xr:uid="{00000000-0005-0000-0000-0000B73E0000}"/>
    <cellStyle name="n_Flash inter_CA forfaits 0607 (06-08-14)_ROW_ROW ARPU_Group" xfId="31471" xr:uid="{00000000-0005-0000-0000-0000B83E0000}"/>
    <cellStyle name="n_Flash inter_CA forfaits 0607 (06-08-14)_Spain ARPU + AUPU" xfId="31472" xr:uid="{00000000-0005-0000-0000-0000B93E0000}"/>
    <cellStyle name="n_Flash inter_CA forfaits 0607 (06-08-14)_Spain ARPU + AUPU_Group" xfId="31473" xr:uid="{00000000-0005-0000-0000-0000BA3E0000}"/>
    <cellStyle name="n_Flash inter_CA forfaits 0607 (06-08-14)_Spain ARPU + AUPU_ROW ARPU" xfId="31474" xr:uid="{00000000-0005-0000-0000-0000BB3E0000}"/>
    <cellStyle name="n_Flash inter_CA forfaits 0607 (06-08-14)_Spain ARPU + AUPU_ROW ARPU_Group" xfId="31475" xr:uid="{00000000-0005-0000-0000-0000BC3E0000}"/>
    <cellStyle name="n_Flash inter_CA forfaits 0607 (06-08-14)_Spain KPIs" xfId="6762" xr:uid="{00000000-0005-0000-0000-0000BD3E0000}"/>
    <cellStyle name="n_Flash inter_CA forfaits 0607 (06-08-14)_Spain KPIs 2" xfId="16128" xr:uid="{00000000-0005-0000-0000-0000BE3E0000}"/>
    <cellStyle name="n_Flash inter_CA forfaits 0607 (06-08-14)_Spain KPIs_1" xfId="51576" xr:uid="{00000000-0005-0000-0000-0000BF3E0000}"/>
    <cellStyle name="n_Flash inter_CA forfaits 0607 (06-08-14)_Telecoms - Operational KPIs" xfId="49879" xr:uid="{00000000-0005-0000-0000-0000C03E0000}"/>
    <cellStyle name="n_Flash inter_Classeur2" xfId="2082" xr:uid="{00000000-0005-0000-0000-0000C13E0000}"/>
    <cellStyle name="n_Flash inter_Classeur2_A&amp;ME KPIs" xfId="53354" xr:uid="{00000000-0005-0000-0000-0000C23E0000}"/>
    <cellStyle name="n_Flash inter_Classeur2_France financials" xfId="23729" xr:uid="{00000000-0005-0000-0000-0000C33E0000}"/>
    <cellStyle name="n_Flash inter_Classeur2_France KPIs" xfId="4941" xr:uid="{00000000-0005-0000-0000-0000C43E0000}"/>
    <cellStyle name="n_Flash inter_Classeur2_France KPIs 2" xfId="14357" xr:uid="{00000000-0005-0000-0000-0000C53E0000}"/>
    <cellStyle name="n_Flash inter_Classeur2_France KPIs_1" xfId="12182" xr:uid="{00000000-0005-0000-0000-0000C63E0000}"/>
    <cellStyle name="n_Flash inter_Classeur2_Group" xfId="31477" xr:uid="{00000000-0005-0000-0000-0000C73E0000}"/>
    <cellStyle name="n_Flash inter_Classeur2_Group - financial KPIs" xfId="21985" xr:uid="{00000000-0005-0000-0000-0000C83E0000}"/>
    <cellStyle name="n_Flash inter_Classeur2_Group - operational KPIs" xfId="10428" xr:uid="{00000000-0005-0000-0000-0000C93E0000}"/>
    <cellStyle name="n_Flash inter_Classeur2_Group - operational KPIs 2" xfId="18127" xr:uid="{00000000-0005-0000-0000-0000CA3E0000}"/>
    <cellStyle name="n_Flash inter_Classeur2_Group - operational KPIs_1" xfId="20244" xr:uid="{00000000-0005-0000-0000-0000CB3E0000}"/>
    <cellStyle name="n_Flash inter_Classeur2_Orange - Market France KPIs" xfId="55845" xr:uid="{00000000-0005-0000-0000-0000CC3E0000}"/>
    <cellStyle name="n_Flash inter_Classeur2_Poland KPIs" xfId="31476" xr:uid="{00000000-0005-0000-0000-0000CD3E0000}"/>
    <cellStyle name="n_Flash inter_Classeur2_ROW" xfId="31478" xr:uid="{00000000-0005-0000-0000-0000CE3E0000}"/>
    <cellStyle name="n_Flash inter_Classeur2_ROW_1" xfId="31479" xr:uid="{00000000-0005-0000-0000-0000CF3E0000}"/>
    <cellStyle name="n_Flash inter_Classeur2_ROW_1_Group" xfId="31480" xr:uid="{00000000-0005-0000-0000-0000D03E0000}"/>
    <cellStyle name="n_Flash inter_Classeur2_ROW_1_ROW ARPU" xfId="31481" xr:uid="{00000000-0005-0000-0000-0000D13E0000}"/>
    <cellStyle name="n_Flash inter_Classeur2_ROW_1_ROW ARPU_Group" xfId="31482" xr:uid="{00000000-0005-0000-0000-0000D23E0000}"/>
    <cellStyle name="n_Flash inter_Classeur2_ROW_Group" xfId="31483" xr:uid="{00000000-0005-0000-0000-0000D33E0000}"/>
    <cellStyle name="n_Flash inter_Classeur2_ROW_ROW ARPU" xfId="31484" xr:uid="{00000000-0005-0000-0000-0000D43E0000}"/>
    <cellStyle name="n_Flash inter_Classeur2_ROW_ROW ARPU_Group" xfId="31485" xr:uid="{00000000-0005-0000-0000-0000D53E0000}"/>
    <cellStyle name="n_Flash inter_Classeur2_Spain ARPU + AUPU" xfId="31486" xr:uid="{00000000-0005-0000-0000-0000D63E0000}"/>
    <cellStyle name="n_Flash inter_Classeur2_Spain ARPU + AUPU_Group" xfId="31487" xr:uid="{00000000-0005-0000-0000-0000D73E0000}"/>
    <cellStyle name="n_Flash inter_Classeur2_Spain ARPU + AUPU_ROW ARPU" xfId="31488" xr:uid="{00000000-0005-0000-0000-0000D83E0000}"/>
    <cellStyle name="n_Flash inter_Classeur2_Spain ARPU + AUPU_ROW ARPU_Group" xfId="31489" xr:uid="{00000000-0005-0000-0000-0000D93E0000}"/>
    <cellStyle name="n_Flash inter_Classeur2_Spain KPIs" xfId="6763" xr:uid="{00000000-0005-0000-0000-0000DA3E0000}"/>
    <cellStyle name="n_Flash inter_Classeur2_Spain KPIs 2" xfId="16129" xr:uid="{00000000-0005-0000-0000-0000DB3E0000}"/>
    <cellStyle name="n_Flash inter_Classeur2_Spain KPIs_1" xfId="51577" xr:uid="{00000000-0005-0000-0000-0000DC3E0000}"/>
    <cellStyle name="n_Flash inter_Classeur2_Telecoms - Operational KPIs" xfId="49880" xr:uid="{00000000-0005-0000-0000-0000DD3E0000}"/>
    <cellStyle name="n_Flash inter_Classeur5" xfId="2083" xr:uid="{00000000-0005-0000-0000-0000DE3E0000}"/>
    <cellStyle name="n_Flash inter_Classeur5_A&amp;ME KPIs" xfId="53355" xr:uid="{00000000-0005-0000-0000-0000DF3E0000}"/>
    <cellStyle name="n_Flash inter_Classeur5_Enterprise" xfId="9663" xr:uid="{00000000-0005-0000-0000-0000E03E0000}"/>
    <cellStyle name="n_Flash inter_Classeur5_France financials" xfId="23730" xr:uid="{00000000-0005-0000-0000-0000E13E0000}"/>
    <cellStyle name="n_Flash inter_Classeur5_France financials_1" xfId="25253" xr:uid="{00000000-0005-0000-0000-0000E23E0000}"/>
    <cellStyle name="n_Flash inter_Classeur5_France KPIs" xfId="4942" xr:uid="{00000000-0005-0000-0000-0000E33E0000}"/>
    <cellStyle name="n_Flash inter_Classeur5_France KPIs 2" xfId="14358" xr:uid="{00000000-0005-0000-0000-0000E43E0000}"/>
    <cellStyle name="n_Flash inter_Classeur5_France KPIs_1" xfId="12183" xr:uid="{00000000-0005-0000-0000-0000E53E0000}"/>
    <cellStyle name="n_Flash inter_Classeur5_GetCA Groupe Seg 2012-Q4 Soc" xfId="55847" xr:uid="{00000000-0005-0000-0000-0000E63E0000}"/>
    <cellStyle name="n_Flash inter_Classeur5_Group" xfId="31491" xr:uid="{00000000-0005-0000-0000-0000E73E0000}"/>
    <cellStyle name="n_Flash inter_Classeur5_Group - financial KPIs" xfId="21986" xr:uid="{00000000-0005-0000-0000-0000E83E0000}"/>
    <cellStyle name="n_Flash inter_Classeur5_Group - operational KPIs" xfId="3132" xr:uid="{00000000-0005-0000-0000-0000E93E0000}"/>
    <cellStyle name="n_Flash inter_Classeur5_Group - operational KPIs_1" xfId="10429" xr:uid="{00000000-0005-0000-0000-0000EA3E0000}"/>
    <cellStyle name="n_Flash inter_Classeur5_Group - operational KPIs_1 2" xfId="18128" xr:uid="{00000000-0005-0000-0000-0000EB3E0000}"/>
    <cellStyle name="n_Flash inter_Classeur5_Group - operational KPIs_2" xfId="20245" xr:uid="{00000000-0005-0000-0000-0000EC3E0000}"/>
    <cellStyle name="n_Flash inter_Classeur5_IC&amp;SS" xfId="17706" xr:uid="{00000000-0005-0000-0000-0000ED3E0000}"/>
    <cellStyle name="n_Flash inter_Classeur5_Orange - Market France KPIs" xfId="55846" xr:uid="{00000000-0005-0000-0000-0000EE3E0000}"/>
    <cellStyle name="n_Flash inter_Classeur5_Poland KPIs" xfId="8383" xr:uid="{00000000-0005-0000-0000-0000EF3E0000}"/>
    <cellStyle name="n_Flash inter_Classeur5_Poland KPIs_1" xfId="31490" xr:uid="{00000000-0005-0000-0000-0000F03E0000}"/>
    <cellStyle name="n_Flash inter_Classeur5_ROW" xfId="31492" xr:uid="{00000000-0005-0000-0000-0000F13E0000}"/>
    <cellStyle name="n_Flash inter_Classeur5_RoW KPIs" xfId="9095" xr:uid="{00000000-0005-0000-0000-0000F23E0000}"/>
    <cellStyle name="n_Flash inter_Classeur5_ROW_1" xfId="31493" xr:uid="{00000000-0005-0000-0000-0000F33E0000}"/>
    <cellStyle name="n_Flash inter_Classeur5_ROW_1_Group" xfId="31494" xr:uid="{00000000-0005-0000-0000-0000F43E0000}"/>
    <cellStyle name="n_Flash inter_Classeur5_ROW_1_ROW ARPU" xfId="31495" xr:uid="{00000000-0005-0000-0000-0000F53E0000}"/>
    <cellStyle name="n_Flash inter_Classeur5_ROW_1_ROW ARPU_Group" xfId="31496" xr:uid="{00000000-0005-0000-0000-0000F63E0000}"/>
    <cellStyle name="n_Flash inter_Classeur5_ROW_Group" xfId="31497" xr:uid="{00000000-0005-0000-0000-0000F73E0000}"/>
    <cellStyle name="n_Flash inter_Classeur5_ROW_ROW ARPU" xfId="31498" xr:uid="{00000000-0005-0000-0000-0000F83E0000}"/>
    <cellStyle name="n_Flash inter_Classeur5_ROW_ROW ARPU_Group" xfId="31499" xr:uid="{00000000-0005-0000-0000-0000F93E0000}"/>
    <cellStyle name="n_Flash inter_Classeur5_Spain ARPU + AUPU" xfId="31500" xr:uid="{00000000-0005-0000-0000-0000FA3E0000}"/>
    <cellStyle name="n_Flash inter_Classeur5_Spain ARPU + AUPU_Group" xfId="31501" xr:uid="{00000000-0005-0000-0000-0000FB3E0000}"/>
    <cellStyle name="n_Flash inter_Classeur5_Spain ARPU + AUPU_ROW ARPU" xfId="31502" xr:uid="{00000000-0005-0000-0000-0000FC3E0000}"/>
    <cellStyle name="n_Flash inter_Classeur5_Spain ARPU + AUPU_ROW ARPU_Group" xfId="31503" xr:uid="{00000000-0005-0000-0000-0000FD3E0000}"/>
    <cellStyle name="n_Flash inter_Classeur5_Spain KPIs" xfId="6764" xr:uid="{00000000-0005-0000-0000-0000FE3E0000}"/>
    <cellStyle name="n_Flash inter_Classeur5_Spain KPIs 2" xfId="16130" xr:uid="{00000000-0005-0000-0000-0000FF3E0000}"/>
    <cellStyle name="n_Flash inter_Classeur5_Spain KPIs_1" xfId="51578" xr:uid="{00000000-0005-0000-0000-0000003F0000}"/>
    <cellStyle name="n_Flash inter_Classeur5_Telecoms - Operational KPIs" xfId="49881" xr:uid="{00000000-0005-0000-0000-0000013F0000}"/>
    <cellStyle name="n_Flash inter_DATA KPI Personal" xfId="31504" xr:uid="{00000000-0005-0000-0000-0000023F0000}"/>
    <cellStyle name="n_Flash inter_DATA KPI Personal_Group" xfId="31505" xr:uid="{00000000-0005-0000-0000-0000033F0000}"/>
    <cellStyle name="n_Flash inter_EE_CoA_BS - mapped V4" xfId="31506" xr:uid="{00000000-0005-0000-0000-0000043F0000}"/>
    <cellStyle name="n_Flash inter_EE_CoA_BS - mapped V4_Group" xfId="31507" xr:uid="{00000000-0005-0000-0000-0000053F0000}"/>
    <cellStyle name="n_Flash inter_Enterprise" xfId="9659" xr:uid="{00000000-0005-0000-0000-0000063F0000}"/>
    <cellStyle name="n_Flash inter_France financials" xfId="23723" xr:uid="{00000000-0005-0000-0000-0000073F0000}"/>
    <cellStyle name="n_Flash inter_France financials_1" xfId="25249" xr:uid="{00000000-0005-0000-0000-0000083F0000}"/>
    <cellStyle name="n_Flash inter_France KPIs" xfId="4935" xr:uid="{00000000-0005-0000-0000-0000093F0000}"/>
    <cellStyle name="n_Flash inter_France KPIs 2" xfId="14351" xr:uid="{00000000-0005-0000-0000-00000A3F0000}"/>
    <cellStyle name="n_Flash inter_France KPIs_1" xfId="12176" xr:uid="{00000000-0005-0000-0000-00000B3F0000}"/>
    <cellStyle name="n_Flash inter_GetCA Groupe Seg 2012-Q4 Soc" xfId="55848" xr:uid="{00000000-0005-0000-0000-00000C3F0000}"/>
    <cellStyle name="n_Flash inter_GMC 0701 (2)" xfId="6765" xr:uid="{00000000-0005-0000-0000-00000D3F0000}"/>
    <cellStyle name="n_Flash inter_GMC 0701 (2) 2" xfId="16131" xr:uid="{00000000-0005-0000-0000-00000E3F0000}"/>
    <cellStyle name="n_Flash inter_GMC 0701 (2)_A&amp;ME KPIs" xfId="53356" xr:uid="{00000000-0005-0000-0000-00000F3F0000}"/>
    <cellStyle name="n_Flash inter_GMC 0701 (2)_Group" xfId="31509" xr:uid="{00000000-0005-0000-0000-0000103F0000}"/>
    <cellStyle name="n_Flash inter_GMC 0701 (2)_Orange - Market France KPIs" xfId="55849" xr:uid="{00000000-0005-0000-0000-0000113F0000}"/>
    <cellStyle name="n_Flash inter_GMC 0701 (2)_Poland KPIs" xfId="31508" xr:uid="{00000000-0005-0000-0000-0000123F0000}"/>
    <cellStyle name="n_Flash inter_GMC 0701 (2)_Spain KPIs" xfId="51579" xr:uid="{00000000-0005-0000-0000-0000133F0000}"/>
    <cellStyle name="n_Flash inter_GMC 0701 (2)_Telecoms - Operational KPIs" xfId="49882" xr:uid="{00000000-0005-0000-0000-0000143F0000}"/>
    <cellStyle name="n_Flash inter_Group" xfId="31510" xr:uid="{00000000-0005-0000-0000-0000153F0000}"/>
    <cellStyle name="n_Flash inter_Group - financial KPIs" xfId="21979" xr:uid="{00000000-0005-0000-0000-0000163F0000}"/>
    <cellStyle name="n_Flash inter_Group - operational KPIs" xfId="3128" xr:uid="{00000000-0005-0000-0000-0000173F0000}"/>
    <cellStyle name="n_Flash inter_Group - operational KPIs_1" xfId="10422" xr:uid="{00000000-0005-0000-0000-0000183F0000}"/>
    <cellStyle name="n_Flash inter_Group - operational KPIs_1 2" xfId="18121" xr:uid="{00000000-0005-0000-0000-0000193F0000}"/>
    <cellStyle name="n_Flash inter_Group - operational KPIs_2" xfId="20238" xr:uid="{00000000-0005-0000-0000-00001A3F0000}"/>
    <cellStyle name="n_Flash inter_Home Mngt PL GMC Business Review backup (4)" xfId="6766" xr:uid="{00000000-0005-0000-0000-00001B3F0000}"/>
    <cellStyle name="n_Flash inter_Home Mngt PL GMC Business Review backup (4) 2" xfId="16132" xr:uid="{00000000-0005-0000-0000-00001C3F0000}"/>
    <cellStyle name="n_Flash inter_Home Mngt PL GMC Business Review backup (4)_A&amp;ME KPIs" xfId="53357" xr:uid="{00000000-0005-0000-0000-00001D3F0000}"/>
    <cellStyle name="n_Flash inter_Home Mngt PL GMC Business Review backup (4)_Group" xfId="31512" xr:uid="{00000000-0005-0000-0000-00001E3F0000}"/>
    <cellStyle name="n_Flash inter_Home Mngt PL GMC Business Review backup (4)_Orange - Market France KPIs" xfId="55850" xr:uid="{00000000-0005-0000-0000-00001F3F0000}"/>
    <cellStyle name="n_Flash inter_Home Mngt PL GMC Business Review backup (4)_Poland KPIs" xfId="31511" xr:uid="{00000000-0005-0000-0000-0000203F0000}"/>
    <cellStyle name="n_Flash inter_Home Mngt PL GMC Business Review backup (4)_Spain KPIs" xfId="51580" xr:uid="{00000000-0005-0000-0000-0000213F0000}"/>
    <cellStyle name="n_Flash inter_Home Mngt PL GMC Business Review backup (4)_Telecoms - Operational KPIs" xfId="49883" xr:uid="{00000000-0005-0000-0000-0000223F0000}"/>
    <cellStyle name="n_Flash inter_IC&amp;SS" xfId="13771" xr:uid="{00000000-0005-0000-0000-0000233F0000}"/>
    <cellStyle name="n_Flash inter_Libro2" xfId="6767" xr:uid="{00000000-0005-0000-0000-0000243F0000}"/>
    <cellStyle name="n_Flash inter_Libro2 2" xfId="16133" xr:uid="{00000000-0005-0000-0000-0000253F0000}"/>
    <cellStyle name="n_Flash inter_Libro2_A&amp;ME KPIs" xfId="53358" xr:uid="{00000000-0005-0000-0000-0000263F0000}"/>
    <cellStyle name="n_Flash inter_Libro2_Group" xfId="31514" xr:uid="{00000000-0005-0000-0000-0000273F0000}"/>
    <cellStyle name="n_Flash inter_Libro2_Orange - Market France KPIs" xfId="55851" xr:uid="{00000000-0005-0000-0000-0000283F0000}"/>
    <cellStyle name="n_Flash inter_Libro2_Poland KPIs" xfId="31513" xr:uid="{00000000-0005-0000-0000-0000293F0000}"/>
    <cellStyle name="n_Flash inter_Libro2_Spain KPIs" xfId="51581" xr:uid="{00000000-0005-0000-0000-00002A3F0000}"/>
    <cellStyle name="n_Flash inter_Libro2_Telecoms - Operational KPIs" xfId="49884" xr:uid="{00000000-0005-0000-0000-00002B3F0000}"/>
    <cellStyle name="n_Flash inter_NB07 FRANCE Tableau de l'ADSL 032007 v3 hors instances avec déc07 v24-04" xfId="2084" xr:uid="{00000000-0005-0000-0000-00002C3F0000}"/>
    <cellStyle name="n_Flash inter_NB07 FRANCE Tableau de l'ADSL 032007 v3 hors instances avec déc07 v24-04_A&amp;ME KPIs" xfId="53359" xr:uid="{00000000-0005-0000-0000-00002D3F0000}"/>
    <cellStyle name="n_Flash inter_NB07 FRANCE Tableau de l'ADSL 032007 v3 hors instances avec déc07 v24-04_Enterprise" xfId="9664" xr:uid="{00000000-0005-0000-0000-00002E3F0000}"/>
    <cellStyle name="n_Flash inter_NB07 FRANCE Tableau de l'ADSL 032007 v3 hors instances avec déc07 v24-04_France financials" xfId="23731" xr:uid="{00000000-0005-0000-0000-00002F3F0000}"/>
    <cellStyle name="n_Flash inter_NB07 FRANCE Tableau de l'ADSL 032007 v3 hors instances avec déc07 v24-04_France financials_1" xfId="25254" xr:uid="{00000000-0005-0000-0000-0000303F0000}"/>
    <cellStyle name="n_Flash inter_NB07 FRANCE Tableau de l'ADSL 032007 v3 hors instances avec déc07 v24-04_France KPIs" xfId="4943" xr:uid="{00000000-0005-0000-0000-0000313F0000}"/>
    <cellStyle name="n_Flash inter_NB07 FRANCE Tableau de l'ADSL 032007 v3 hors instances avec déc07 v24-04_France KPIs 2" xfId="14359" xr:uid="{00000000-0005-0000-0000-0000323F0000}"/>
    <cellStyle name="n_Flash inter_NB07 FRANCE Tableau de l'ADSL 032007 v3 hors instances avec déc07 v24-04_France KPIs_1" xfId="12184" xr:uid="{00000000-0005-0000-0000-0000333F0000}"/>
    <cellStyle name="n_Flash inter_NB07 FRANCE Tableau de l'ADSL 032007 v3 hors instances avec déc07 v24-04_GetCA Groupe Seg 2012-Q4 Soc" xfId="55853" xr:uid="{00000000-0005-0000-0000-0000343F0000}"/>
    <cellStyle name="n_Flash inter_NB07 FRANCE Tableau de l'ADSL 032007 v3 hors instances avec déc07 v24-04_Group" xfId="31516" xr:uid="{00000000-0005-0000-0000-0000353F0000}"/>
    <cellStyle name="n_Flash inter_NB07 FRANCE Tableau de l'ADSL 032007 v3 hors instances avec déc07 v24-04_Group - financial KPIs" xfId="21987" xr:uid="{00000000-0005-0000-0000-0000363F0000}"/>
    <cellStyle name="n_Flash inter_NB07 FRANCE Tableau de l'ADSL 032007 v3 hors instances avec déc07 v24-04_Group - operational KPIs" xfId="3133" xr:uid="{00000000-0005-0000-0000-0000373F0000}"/>
    <cellStyle name="n_Flash inter_NB07 FRANCE Tableau de l'ADSL 032007 v3 hors instances avec déc07 v24-04_Group - operational KPIs_1" xfId="10430" xr:uid="{00000000-0005-0000-0000-0000383F0000}"/>
    <cellStyle name="n_Flash inter_NB07 FRANCE Tableau de l'ADSL 032007 v3 hors instances avec déc07 v24-04_Group - operational KPIs_1 2" xfId="18129" xr:uid="{00000000-0005-0000-0000-0000393F0000}"/>
    <cellStyle name="n_Flash inter_NB07 FRANCE Tableau de l'ADSL 032007 v3 hors instances avec déc07 v24-04_Group - operational KPIs_2" xfId="20246" xr:uid="{00000000-0005-0000-0000-00003A3F0000}"/>
    <cellStyle name="n_Flash inter_NB07 FRANCE Tableau de l'ADSL 032007 v3 hors instances avec déc07 v24-04_IC&amp;SS" xfId="19782" xr:uid="{00000000-0005-0000-0000-00003B3F0000}"/>
    <cellStyle name="n_Flash inter_NB07 FRANCE Tableau de l'ADSL 032007 v3 hors instances avec déc07 v24-04_Orange - Market France KPIs" xfId="55852" xr:uid="{00000000-0005-0000-0000-00003C3F0000}"/>
    <cellStyle name="n_Flash inter_NB07 FRANCE Tableau de l'ADSL 032007 v3 hors instances avec déc07 v24-04_Poland KPIs" xfId="8384" xr:uid="{00000000-0005-0000-0000-00003D3F0000}"/>
    <cellStyle name="n_Flash inter_NB07 FRANCE Tableau de l'ADSL 032007 v3 hors instances avec déc07 v24-04_Poland KPIs_1" xfId="31515" xr:uid="{00000000-0005-0000-0000-00003E3F0000}"/>
    <cellStyle name="n_Flash inter_NB07 FRANCE Tableau de l'ADSL 032007 v3 hors instances avec déc07 v24-04_ROW" xfId="31517" xr:uid="{00000000-0005-0000-0000-00003F3F0000}"/>
    <cellStyle name="n_Flash inter_NB07 FRANCE Tableau de l'ADSL 032007 v3 hors instances avec déc07 v24-04_RoW KPIs" xfId="9096" xr:uid="{00000000-0005-0000-0000-0000403F0000}"/>
    <cellStyle name="n_Flash inter_NB07 FRANCE Tableau de l'ADSL 032007 v3 hors instances avec déc07 v24-04_ROW_1" xfId="31518" xr:uid="{00000000-0005-0000-0000-0000413F0000}"/>
    <cellStyle name="n_Flash inter_NB07 FRANCE Tableau de l'ADSL 032007 v3 hors instances avec déc07 v24-04_ROW_1_Group" xfId="31519" xr:uid="{00000000-0005-0000-0000-0000423F0000}"/>
    <cellStyle name="n_Flash inter_NB07 FRANCE Tableau de l'ADSL 032007 v3 hors instances avec déc07 v24-04_ROW_1_ROW ARPU" xfId="31520" xr:uid="{00000000-0005-0000-0000-0000433F0000}"/>
    <cellStyle name="n_Flash inter_NB07 FRANCE Tableau de l'ADSL 032007 v3 hors instances avec déc07 v24-04_ROW_1_ROW ARPU_Group" xfId="31521" xr:uid="{00000000-0005-0000-0000-0000443F0000}"/>
    <cellStyle name="n_Flash inter_NB07 FRANCE Tableau de l'ADSL 032007 v3 hors instances avec déc07 v24-04_ROW_Group" xfId="31522" xr:uid="{00000000-0005-0000-0000-0000453F0000}"/>
    <cellStyle name="n_Flash inter_NB07 FRANCE Tableau de l'ADSL 032007 v3 hors instances avec déc07 v24-04_ROW_ROW ARPU" xfId="31523" xr:uid="{00000000-0005-0000-0000-0000463F0000}"/>
    <cellStyle name="n_Flash inter_NB07 FRANCE Tableau de l'ADSL 032007 v3 hors instances avec déc07 v24-04_ROW_ROW ARPU_Group" xfId="31524" xr:uid="{00000000-0005-0000-0000-0000473F0000}"/>
    <cellStyle name="n_Flash inter_NB07 FRANCE Tableau de l'ADSL 032007 v3 hors instances avec déc07 v24-04_Spain ARPU + AUPU" xfId="31525" xr:uid="{00000000-0005-0000-0000-0000483F0000}"/>
    <cellStyle name="n_Flash inter_NB07 FRANCE Tableau de l'ADSL 032007 v3 hors instances avec déc07 v24-04_Spain ARPU + AUPU_Group" xfId="31526" xr:uid="{00000000-0005-0000-0000-0000493F0000}"/>
    <cellStyle name="n_Flash inter_NB07 FRANCE Tableau de l'ADSL 032007 v3 hors instances avec déc07 v24-04_Spain ARPU + AUPU_ROW ARPU" xfId="31527" xr:uid="{00000000-0005-0000-0000-00004A3F0000}"/>
    <cellStyle name="n_Flash inter_NB07 FRANCE Tableau de l'ADSL 032007 v3 hors instances avec déc07 v24-04_Spain ARPU + AUPU_ROW ARPU_Group" xfId="31528" xr:uid="{00000000-0005-0000-0000-00004B3F0000}"/>
    <cellStyle name="n_Flash inter_NB07 FRANCE Tableau de l'ADSL 032007 v3 hors instances avec déc07 v24-04_Spain KPIs" xfId="6768" xr:uid="{00000000-0005-0000-0000-00004C3F0000}"/>
    <cellStyle name="n_Flash inter_NB07 FRANCE Tableau de l'ADSL 032007 v3 hors instances avec déc07 v24-04_Spain KPIs 2" xfId="16134" xr:uid="{00000000-0005-0000-0000-00004D3F0000}"/>
    <cellStyle name="n_Flash inter_NB07 FRANCE Tableau de l'ADSL 032007 v3 hors instances avec déc07 v24-04_Spain KPIs_1" xfId="51582" xr:uid="{00000000-0005-0000-0000-00004E3F0000}"/>
    <cellStyle name="n_Flash inter_NB07 FRANCE Tableau de l'ADSL 032007 v3 hors instances avec déc07 v24-04_Telecoms - Operational KPIs" xfId="49885" xr:uid="{00000000-0005-0000-0000-00004F3F0000}"/>
    <cellStyle name="n_Flash inter_Orange - Market France KPIs" xfId="55836" xr:uid="{00000000-0005-0000-0000-0000503F0000}"/>
    <cellStyle name="n_Flash inter_Output Home" xfId="6769" xr:uid="{00000000-0005-0000-0000-0000513F0000}"/>
    <cellStyle name="n_Flash inter_Output Home 2" xfId="16135" xr:uid="{00000000-0005-0000-0000-0000523F0000}"/>
    <cellStyle name="n_Flash inter_Output Home_A&amp;ME KPIs" xfId="53360" xr:uid="{00000000-0005-0000-0000-0000533F0000}"/>
    <cellStyle name="n_Flash inter_Output Home_Group" xfId="31530" xr:uid="{00000000-0005-0000-0000-0000543F0000}"/>
    <cellStyle name="n_Flash inter_Output Home_Orange - Market France KPIs" xfId="55854" xr:uid="{00000000-0005-0000-0000-0000553F0000}"/>
    <cellStyle name="n_Flash inter_Output Home_Poland KPIs" xfId="31529" xr:uid="{00000000-0005-0000-0000-0000563F0000}"/>
    <cellStyle name="n_Flash inter_Output Home_Spain KPIs" xfId="51583" xr:uid="{00000000-0005-0000-0000-0000573F0000}"/>
    <cellStyle name="n_Flash inter_Output Home_Telecoms - Operational KPIs" xfId="49886" xr:uid="{00000000-0005-0000-0000-0000583F0000}"/>
    <cellStyle name="n_Flash inter_PFA_Mn MTV_060413" xfId="2085" xr:uid="{00000000-0005-0000-0000-0000593F0000}"/>
    <cellStyle name="n_Flash inter_PFA_Mn MTV_060413_A&amp;ME KPIs" xfId="53361" xr:uid="{00000000-0005-0000-0000-00005A3F0000}"/>
    <cellStyle name="n_Flash inter_PFA_Mn MTV_060413_France financials" xfId="23732" xr:uid="{00000000-0005-0000-0000-00005B3F0000}"/>
    <cellStyle name="n_Flash inter_PFA_Mn MTV_060413_France KPIs" xfId="4944" xr:uid="{00000000-0005-0000-0000-00005C3F0000}"/>
    <cellStyle name="n_Flash inter_PFA_Mn MTV_060413_France KPIs 2" xfId="14360" xr:uid="{00000000-0005-0000-0000-00005D3F0000}"/>
    <cellStyle name="n_Flash inter_PFA_Mn MTV_060413_France KPIs_1" xfId="12185" xr:uid="{00000000-0005-0000-0000-00005E3F0000}"/>
    <cellStyle name="n_Flash inter_PFA_Mn MTV_060413_Group" xfId="31532" xr:uid="{00000000-0005-0000-0000-00005F3F0000}"/>
    <cellStyle name="n_Flash inter_PFA_Mn MTV_060413_Group - financial KPIs" xfId="21988" xr:uid="{00000000-0005-0000-0000-0000603F0000}"/>
    <cellStyle name="n_Flash inter_PFA_Mn MTV_060413_Group - operational KPIs" xfId="10431" xr:uid="{00000000-0005-0000-0000-0000613F0000}"/>
    <cellStyle name="n_Flash inter_PFA_Mn MTV_060413_Group - operational KPIs 2" xfId="18130" xr:uid="{00000000-0005-0000-0000-0000623F0000}"/>
    <cellStyle name="n_Flash inter_PFA_Mn MTV_060413_Group - operational KPIs_1" xfId="20247" xr:uid="{00000000-0005-0000-0000-0000633F0000}"/>
    <cellStyle name="n_Flash inter_PFA_Mn MTV_060413_Orange - Market France KPIs" xfId="55855" xr:uid="{00000000-0005-0000-0000-0000643F0000}"/>
    <cellStyle name="n_Flash inter_PFA_Mn MTV_060413_Poland KPIs" xfId="31531" xr:uid="{00000000-0005-0000-0000-0000653F0000}"/>
    <cellStyle name="n_Flash inter_PFA_Mn MTV_060413_ROW" xfId="31533" xr:uid="{00000000-0005-0000-0000-0000663F0000}"/>
    <cellStyle name="n_Flash inter_PFA_Mn MTV_060413_ROW_1" xfId="31534" xr:uid="{00000000-0005-0000-0000-0000673F0000}"/>
    <cellStyle name="n_Flash inter_PFA_Mn MTV_060413_ROW_1_Group" xfId="31535" xr:uid="{00000000-0005-0000-0000-0000683F0000}"/>
    <cellStyle name="n_Flash inter_PFA_Mn MTV_060413_ROW_1_ROW ARPU" xfId="31536" xr:uid="{00000000-0005-0000-0000-0000693F0000}"/>
    <cellStyle name="n_Flash inter_PFA_Mn MTV_060413_ROW_1_ROW ARPU_Group" xfId="31537" xr:uid="{00000000-0005-0000-0000-00006A3F0000}"/>
    <cellStyle name="n_Flash inter_PFA_Mn MTV_060413_ROW_Group" xfId="31538" xr:uid="{00000000-0005-0000-0000-00006B3F0000}"/>
    <cellStyle name="n_Flash inter_PFA_Mn MTV_060413_ROW_ROW ARPU" xfId="31539" xr:uid="{00000000-0005-0000-0000-00006C3F0000}"/>
    <cellStyle name="n_Flash inter_PFA_Mn MTV_060413_ROW_ROW ARPU_Group" xfId="31540" xr:uid="{00000000-0005-0000-0000-00006D3F0000}"/>
    <cellStyle name="n_Flash inter_PFA_Mn MTV_060413_Spain ARPU + AUPU" xfId="31541" xr:uid="{00000000-0005-0000-0000-00006E3F0000}"/>
    <cellStyle name="n_Flash inter_PFA_Mn MTV_060413_Spain ARPU + AUPU_Group" xfId="31542" xr:uid="{00000000-0005-0000-0000-00006F3F0000}"/>
    <cellStyle name="n_Flash inter_PFA_Mn MTV_060413_Spain ARPU + AUPU_ROW ARPU" xfId="31543" xr:uid="{00000000-0005-0000-0000-0000703F0000}"/>
    <cellStyle name="n_Flash inter_PFA_Mn MTV_060413_Spain ARPU + AUPU_ROW ARPU_Group" xfId="31544" xr:uid="{00000000-0005-0000-0000-0000713F0000}"/>
    <cellStyle name="n_Flash inter_PFA_Mn MTV_060413_Spain KPIs" xfId="6770" xr:uid="{00000000-0005-0000-0000-0000723F0000}"/>
    <cellStyle name="n_Flash inter_PFA_Mn MTV_060413_Spain KPIs 2" xfId="16136" xr:uid="{00000000-0005-0000-0000-0000733F0000}"/>
    <cellStyle name="n_Flash inter_PFA_Mn MTV_060413_Spain KPIs_1" xfId="51584" xr:uid="{00000000-0005-0000-0000-0000743F0000}"/>
    <cellStyle name="n_Flash inter_PFA_Mn MTV_060413_Telecoms - Operational KPIs" xfId="49887" xr:uid="{00000000-0005-0000-0000-0000753F0000}"/>
    <cellStyle name="n_Flash inter_PFA_Mn_0603_V0 0" xfId="2086" xr:uid="{00000000-0005-0000-0000-0000763F0000}"/>
    <cellStyle name="n_Flash inter_PFA_Mn_0603_V0 0_A&amp;ME KPIs" xfId="53362" xr:uid="{00000000-0005-0000-0000-0000773F0000}"/>
    <cellStyle name="n_Flash inter_PFA_Mn_0603_V0 0_France financials" xfId="23733" xr:uid="{00000000-0005-0000-0000-0000783F0000}"/>
    <cellStyle name="n_Flash inter_PFA_Mn_0603_V0 0_France KPIs" xfId="4945" xr:uid="{00000000-0005-0000-0000-0000793F0000}"/>
    <cellStyle name="n_Flash inter_PFA_Mn_0603_V0 0_France KPIs 2" xfId="14361" xr:uid="{00000000-0005-0000-0000-00007A3F0000}"/>
    <cellStyle name="n_Flash inter_PFA_Mn_0603_V0 0_France KPIs_1" xfId="12186" xr:uid="{00000000-0005-0000-0000-00007B3F0000}"/>
    <cellStyle name="n_Flash inter_PFA_Mn_0603_V0 0_Group" xfId="31546" xr:uid="{00000000-0005-0000-0000-00007C3F0000}"/>
    <cellStyle name="n_Flash inter_PFA_Mn_0603_V0 0_Group - financial KPIs" xfId="21989" xr:uid="{00000000-0005-0000-0000-00007D3F0000}"/>
    <cellStyle name="n_Flash inter_PFA_Mn_0603_V0 0_Group - operational KPIs" xfId="10432" xr:uid="{00000000-0005-0000-0000-00007E3F0000}"/>
    <cellStyle name="n_Flash inter_PFA_Mn_0603_V0 0_Group - operational KPIs 2" xfId="18131" xr:uid="{00000000-0005-0000-0000-00007F3F0000}"/>
    <cellStyle name="n_Flash inter_PFA_Mn_0603_V0 0_Group - operational KPIs_1" xfId="20248" xr:uid="{00000000-0005-0000-0000-0000803F0000}"/>
    <cellStyle name="n_Flash inter_PFA_Mn_0603_V0 0_Orange - Market France KPIs" xfId="55856" xr:uid="{00000000-0005-0000-0000-0000813F0000}"/>
    <cellStyle name="n_Flash inter_PFA_Mn_0603_V0 0_Poland KPIs" xfId="31545" xr:uid="{00000000-0005-0000-0000-0000823F0000}"/>
    <cellStyle name="n_Flash inter_PFA_Mn_0603_V0 0_ROW" xfId="31547" xr:uid="{00000000-0005-0000-0000-0000833F0000}"/>
    <cellStyle name="n_Flash inter_PFA_Mn_0603_V0 0_ROW_1" xfId="31548" xr:uid="{00000000-0005-0000-0000-0000843F0000}"/>
    <cellStyle name="n_Flash inter_PFA_Mn_0603_V0 0_ROW_1_Group" xfId="31549" xr:uid="{00000000-0005-0000-0000-0000853F0000}"/>
    <cellStyle name="n_Flash inter_PFA_Mn_0603_V0 0_ROW_1_ROW ARPU" xfId="31550" xr:uid="{00000000-0005-0000-0000-0000863F0000}"/>
    <cellStyle name="n_Flash inter_PFA_Mn_0603_V0 0_ROW_1_ROW ARPU_Group" xfId="31551" xr:uid="{00000000-0005-0000-0000-0000873F0000}"/>
    <cellStyle name="n_Flash inter_PFA_Mn_0603_V0 0_ROW_Group" xfId="31552" xr:uid="{00000000-0005-0000-0000-0000883F0000}"/>
    <cellStyle name="n_Flash inter_PFA_Mn_0603_V0 0_ROW_ROW ARPU" xfId="31553" xr:uid="{00000000-0005-0000-0000-0000893F0000}"/>
    <cellStyle name="n_Flash inter_PFA_Mn_0603_V0 0_ROW_ROW ARPU_Group" xfId="31554" xr:uid="{00000000-0005-0000-0000-00008A3F0000}"/>
    <cellStyle name="n_Flash inter_PFA_Mn_0603_V0 0_Spain ARPU + AUPU" xfId="31555" xr:uid="{00000000-0005-0000-0000-00008B3F0000}"/>
    <cellStyle name="n_Flash inter_PFA_Mn_0603_V0 0_Spain ARPU + AUPU_Group" xfId="31556" xr:uid="{00000000-0005-0000-0000-00008C3F0000}"/>
    <cellStyle name="n_Flash inter_PFA_Mn_0603_V0 0_Spain ARPU + AUPU_ROW ARPU" xfId="31557" xr:uid="{00000000-0005-0000-0000-00008D3F0000}"/>
    <cellStyle name="n_Flash inter_PFA_Mn_0603_V0 0_Spain ARPU + AUPU_ROW ARPU_Group" xfId="31558" xr:uid="{00000000-0005-0000-0000-00008E3F0000}"/>
    <cellStyle name="n_Flash inter_PFA_Mn_0603_V0 0_Spain KPIs" xfId="6771" xr:uid="{00000000-0005-0000-0000-00008F3F0000}"/>
    <cellStyle name="n_Flash inter_PFA_Mn_0603_V0 0_Spain KPIs 2" xfId="16137" xr:uid="{00000000-0005-0000-0000-0000903F0000}"/>
    <cellStyle name="n_Flash inter_PFA_Mn_0603_V0 0_Spain KPIs_1" xfId="51585" xr:uid="{00000000-0005-0000-0000-0000913F0000}"/>
    <cellStyle name="n_Flash inter_PFA_Mn_0603_V0 0_Telecoms - Operational KPIs" xfId="49888" xr:uid="{00000000-0005-0000-0000-0000923F0000}"/>
    <cellStyle name="n_Flash inter_PFA_Parcs_0600706" xfId="2087" xr:uid="{00000000-0005-0000-0000-0000933F0000}"/>
    <cellStyle name="n_Flash inter_PFA_Parcs_0600706_A&amp;ME KPIs" xfId="53363" xr:uid="{00000000-0005-0000-0000-0000943F0000}"/>
    <cellStyle name="n_Flash inter_PFA_Parcs_0600706_France financials" xfId="23734" xr:uid="{00000000-0005-0000-0000-0000953F0000}"/>
    <cellStyle name="n_Flash inter_PFA_Parcs_0600706_France KPIs" xfId="4946" xr:uid="{00000000-0005-0000-0000-0000963F0000}"/>
    <cellStyle name="n_Flash inter_PFA_Parcs_0600706_France KPIs 2" xfId="14362" xr:uid="{00000000-0005-0000-0000-0000973F0000}"/>
    <cellStyle name="n_Flash inter_PFA_Parcs_0600706_France KPIs_1" xfId="12187" xr:uid="{00000000-0005-0000-0000-0000983F0000}"/>
    <cellStyle name="n_Flash inter_PFA_Parcs_0600706_Group" xfId="31560" xr:uid="{00000000-0005-0000-0000-0000993F0000}"/>
    <cellStyle name="n_Flash inter_PFA_Parcs_0600706_Group - financial KPIs" xfId="21990" xr:uid="{00000000-0005-0000-0000-00009A3F0000}"/>
    <cellStyle name="n_Flash inter_PFA_Parcs_0600706_Group - operational KPIs" xfId="10433" xr:uid="{00000000-0005-0000-0000-00009B3F0000}"/>
    <cellStyle name="n_Flash inter_PFA_Parcs_0600706_Group - operational KPIs 2" xfId="18132" xr:uid="{00000000-0005-0000-0000-00009C3F0000}"/>
    <cellStyle name="n_Flash inter_PFA_Parcs_0600706_Group - operational KPIs_1" xfId="20249" xr:uid="{00000000-0005-0000-0000-00009D3F0000}"/>
    <cellStyle name="n_Flash inter_PFA_Parcs_0600706_Orange - Market France KPIs" xfId="55857" xr:uid="{00000000-0005-0000-0000-00009E3F0000}"/>
    <cellStyle name="n_Flash inter_PFA_Parcs_0600706_Poland KPIs" xfId="31559" xr:uid="{00000000-0005-0000-0000-00009F3F0000}"/>
    <cellStyle name="n_Flash inter_PFA_Parcs_0600706_ROW" xfId="31561" xr:uid="{00000000-0005-0000-0000-0000A03F0000}"/>
    <cellStyle name="n_Flash inter_PFA_Parcs_0600706_ROW_1" xfId="31562" xr:uid="{00000000-0005-0000-0000-0000A13F0000}"/>
    <cellStyle name="n_Flash inter_PFA_Parcs_0600706_ROW_1_Group" xfId="31563" xr:uid="{00000000-0005-0000-0000-0000A23F0000}"/>
    <cellStyle name="n_Flash inter_PFA_Parcs_0600706_ROW_1_ROW ARPU" xfId="31564" xr:uid="{00000000-0005-0000-0000-0000A33F0000}"/>
    <cellStyle name="n_Flash inter_PFA_Parcs_0600706_ROW_1_ROW ARPU_Group" xfId="31565" xr:uid="{00000000-0005-0000-0000-0000A43F0000}"/>
    <cellStyle name="n_Flash inter_PFA_Parcs_0600706_ROW_Group" xfId="31566" xr:uid="{00000000-0005-0000-0000-0000A53F0000}"/>
    <cellStyle name="n_Flash inter_PFA_Parcs_0600706_ROW_ROW ARPU" xfId="31567" xr:uid="{00000000-0005-0000-0000-0000A63F0000}"/>
    <cellStyle name="n_Flash inter_PFA_Parcs_0600706_ROW_ROW ARPU_Group" xfId="31568" xr:uid="{00000000-0005-0000-0000-0000A73F0000}"/>
    <cellStyle name="n_Flash inter_PFA_Parcs_0600706_Spain ARPU + AUPU" xfId="31569" xr:uid="{00000000-0005-0000-0000-0000A83F0000}"/>
    <cellStyle name="n_Flash inter_PFA_Parcs_0600706_Spain ARPU + AUPU_Group" xfId="31570" xr:uid="{00000000-0005-0000-0000-0000A93F0000}"/>
    <cellStyle name="n_Flash inter_PFA_Parcs_0600706_Spain ARPU + AUPU_ROW ARPU" xfId="31571" xr:uid="{00000000-0005-0000-0000-0000AA3F0000}"/>
    <cellStyle name="n_Flash inter_PFA_Parcs_0600706_Spain ARPU + AUPU_ROW ARPU_Group" xfId="31572" xr:uid="{00000000-0005-0000-0000-0000AB3F0000}"/>
    <cellStyle name="n_Flash inter_PFA_Parcs_0600706_Spain KPIs" xfId="6772" xr:uid="{00000000-0005-0000-0000-0000AC3F0000}"/>
    <cellStyle name="n_Flash inter_PFA_Parcs_0600706_Spain KPIs 2" xfId="16138" xr:uid="{00000000-0005-0000-0000-0000AD3F0000}"/>
    <cellStyle name="n_Flash inter_PFA_Parcs_0600706_Spain KPIs_1" xfId="51586" xr:uid="{00000000-0005-0000-0000-0000AE3F0000}"/>
    <cellStyle name="n_Flash inter_PFA_Parcs_0600706_Telecoms - Operational KPIs" xfId="49889" xr:uid="{00000000-0005-0000-0000-0000AF3F0000}"/>
    <cellStyle name="n_Flash inter_Poland KPIs" xfId="8379" xr:uid="{00000000-0005-0000-0000-0000B03F0000}"/>
    <cellStyle name="n_Flash inter_Poland KPIs_1" xfId="31405" xr:uid="{00000000-0005-0000-0000-0000B13F0000}"/>
    <cellStyle name="n_Flash inter_Reporting Valeur_Mobile_2010_10" xfId="31573" xr:uid="{00000000-0005-0000-0000-0000B23F0000}"/>
    <cellStyle name="n_Flash inter_Reporting Valeur_Mobile_2010_10_Group" xfId="31574" xr:uid="{00000000-0005-0000-0000-0000B33F0000}"/>
    <cellStyle name="n_Flash inter_Reporting Valeur_Mobile_2010_10_ROW" xfId="31575" xr:uid="{00000000-0005-0000-0000-0000B43F0000}"/>
    <cellStyle name="n_Flash inter_Reporting Valeur_Mobile_2010_10_ROW ARPU" xfId="31576" xr:uid="{00000000-0005-0000-0000-0000B53F0000}"/>
    <cellStyle name="n_Flash inter_Reporting Valeur_Mobile_2010_10_ROW ARPU_Group" xfId="31577" xr:uid="{00000000-0005-0000-0000-0000B63F0000}"/>
    <cellStyle name="n_Flash inter_Reporting Valeur_Mobile_2010_10_ROW_Group" xfId="31578" xr:uid="{00000000-0005-0000-0000-0000B73F0000}"/>
    <cellStyle name="n_Flash inter_ROW" xfId="31579" xr:uid="{00000000-0005-0000-0000-0000B83F0000}"/>
    <cellStyle name="n_Flash inter_RoW KPIs" xfId="9091" xr:uid="{00000000-0005-0000-0000-0000B93F0000}"/>
    <cellStyle name="n_Flash inter_ROW_1" xfId="31580" xr:uid="{00000000-0005-0000-0000-0000BA3F0000}"/>
    <cellStyle name="n_Flash inter_ROW_1_Group" xfId="31581" xr:uid="{00000000-0005-0000-0000-0000BB3F0000}"/>
    <cellStyle name="n_Flash inter_ROW_1_ROW ARPU" xfId="31582" xr:uid="{00000000-0005-0000-0000-0000BC3F0000}"/>
    <cellStyle name="n_Flash inter_ROW_1_ROW ARPU_Group" xfId="31583" xr:uid="{00000000-0005-0000-0000-0000BD3F0000}"/>
    <cellStyle name="n_Flash inter_ROW_Group" xfId="31584" xr:uid="{00000000-0005-0000-0000-0000BE3F0000}"/>
    <cellStyle name="n_Flash inter_ROW_ROW ARPU" xfId="31585" xr:uid="{00000000-0005-0000-0000-0000BF3F0000}"/>
    <cellStyle name="n_Flash inter_ROW_ROW ARPU_Group" xfId="31586" xr:uid="{00000000-0005-0000-0000-0000C03F0000}"/>
    <cellStyle name="n_Flash inter_Spain ARPU + AUPU" xfId="31587" xr:uid="{00000000-0005-0000-0000-0000C13F0000}"/>
    <cellStyle name="n_Flash inter_Spain ARPU + AUPU_Group" xfId="31588" xr:uid="{00000000-0005-0000-0000-0000C23F0000}"/>
    <cellStyle name="n_Flash inter_Spain ARPU + AUPU_ROW ARPU" xfId="31589" xr:uid="{00000000-0005-0000-0000-0000C33F0000}"/>
    <cellStyle name="n_Flash inter_Spain ARPU + AUPU_ROW ARPU_Group" xfId="31590" xr:uid="{00000000-0005-0000-0000-0000C43F0000}"/>
    <cellStyle name="n_Flash inter_Spain KPIs" xfId="6757" xr:uid="{00000000-0005-0000-0000-0000C53F0000}"/>
    <cellStyle name="n_Flash inter_Spain KPIs 2" xfId="16123" xr:uid="{00000000-0005-0000-0000-0000C63F0000}"/>
    <cellStyle name="n_Flash inter_Spain KPIs_1" xfId="51571" xr:uid="{00000000-0005-0000-0000-0000C73F0000}"/>
    <cellStyle name="n_Flash inter_Telecoms - Operational KPIs" xfId="49874" xr:uid="{00000000-0005-0000-0000-0000C83F0000}"/>
    <cellStyle name="n_Flash inter_UAG_report_CA 06-09 (06-09-28)" xfId="2088" xr:uid="{00000000-0005-0000-0000-0000C93F0000}"/>
    <cellStyle name="n_Flash inter_UAG_report_CA 06-09 (06-09-28)_A&amp;ME KPIs" xfId="53364" xr:uid="{00000000-0005-0000-0000-0000CA3F0000}"/>
    <cellStyle name="n_Flash inter_UAG_report_CA 06-09 (06-09-28)_Enterprise" xfId="9665" xr:uid="{00000000-0005-0000-0000-0000CB3F0000}"/>
    <cellStyle name="n_Flash inter_UAG_report_CA 06-09 (06-09-28)_France financials" xfId="23735" xr:uid="{00000000-0005-0000-0000-0000CC3F0000}"/>
    <cellStyle name="n_Flash inter_UAG_report_CA 06-09 (06-09-28)_France financials_1" xfId="25255" xr:uid="{00000000-0005-0000-0000-0000CD3F0000}"/>
    <cellStyle name="n_Flash inter_UAG_report_CA 06-09 (06-09-28)_France KPIs" xfId="4947" xr:uid="{00000000-0005-0000-0000-0000CE3F0000}"/>
    <cellStyle name="n_Flash inter_UAG_report_CA 06-09 (06-09-28)_France KPIs 2" xfId="14363" xr:uid="{00000000-0005-0000-0000-0000CF3F0000}"/>
    <cellStyle name="n_Flash inter_UAG_report_CA 06-09 (06-09-28)_France KPIs_1" xfId="12188" xr:uid="{00000000-0005-0000-0000-0000D03F0000}"/>
    <cellStyle name="n_Flash inter_UAG_report_CA 06-09 (06-09-28)_GetCA Groupe Seg 2012-Q4 Soc" xfId="55859" xr:uid="{00000000-0005-0000-0000-0000D13F0000}"/>
    <cellStyle name="n_Flash inter_UAG_report_CA 06-09 (06-09-28)_Group" xfId="31592" xr:uid="{00000000-0005-0000-0000-0000D23F0000}"/>
    <cellStyle name="n_Flash inter_UAG_report_CA 06-09 (06-09-28)_Group - financial KPIs" xfId="21991" xr:uid="{00000000-0005-0000-0000-0000D33F0000}"/>
    <cellStyle name="n_Flash inter_UAG_report_CA 06-09 (06-09-28)_Group - operational KPIs" xfId="3134" xr:uid="{00000000-0005-0000-0000-0000D43F0000}"/>
    <cellStyle name="n_Flash inter_UAG_report_CA 06-09 (06-09-28)_Group - operational KPIs_1" xfId="10434" xr:uid="{00000000-0005-0000-0000-0000D53F0000}"/>
    <cellStyle name="n_Flash inter_UAG_report_CA 06-09 (06-09-28)_Group - operational KPIs_1 2" xfId="18133" xr:uid="{00000000-0005-0000-0000-0000D63F0000}"/>
    <cellStyle name="n_Flash inter_UAG_report_CA 06-09 (06-09-28)_Group - operational KPIs_2" xfId="20250" xr:uid="{00000000-0005-0000-0000-0000D73F0000}"/>
    <cellStyle name="n_Flash inter_UAG_report_CA 06-09 (06-09-28)_IC&amp;SS" xfId="13553" xr:uid="{00000000-0005-0000-0000-0000D83F0000}"/>
    <cellStyle name="n_Flash inter_UAG_report_CA 06-09 (06-09-28)_Orange - Market France KPIs" xfId="55858" xr:uid="{00000000-0005-0000-0000-0000D93F0000}"/>
    <cellStyle name="n_Flash inter_UAG_report_CA 06-09 (06-09-28)_Poland KPIs" xfId="8385" xr:uid="{00000000-0005-0000-0000-0000DA3F0000}"/>
    <cellStyle name="n_Flash inter_UAG_report_CA 06-09 (06-09-28)_Poland KPIs_1" xfId="31591" xr:uid="{00000000-0005-0000-0000-0000DB3F0000}"/>
    <cellStyle name="n_Flash inter_UAG_report_CA 06-09 (06-09-28)_ROW" xfId="31593" xr:uid="{00000000-0005-0000-0000-0000DC3F0000}"/>
    <cellStyle name="n_Flash inter_UAG_report_CA 06-09 (06-09-28)_RoW KPIs" xfId="9097" xr:uid="{00000000-0005-0000-0000-0000DD3F0000}"/>
    <cellStyle name="n_Flash inter_UAG_report_CA 06-09 (06-09-28)_ROW_1" xfId="31594" xr:uid="{00000000-0005-0000-0000-0000DE3F0000}"/>
    <cellStyle name="n_Flash inter_UAG_report_CA 06-09 (06-09-28)_ROW_1_Group" xfId="31595" xr:uid="{00000000-0005-0000-0000-0000DF3F0000}"/>
    <cellStyle name="n_Flash inter_UAG_report_CA 06-09 (06-09-28)_ROW_1_ROW ARPU" xfId="31596" xr:uid="{00000000-0005-0000-0000-0000E03F0000}"/>
    <cellStyle name="n_Flash inter_UAG_report_CA 06-09 (06-09-28)_ROW_1_ROW ARPU_Group" xfId="31597" xr:uid="{00000000-0005-0000-0000-0000E13F0000}"/>
    <cellStyle name="n_Flash inter_UAG_report_CA 06-09 (06-09-28)_ROW_Group" xfId="31598" xr:uid="{00000000-0005-0000-0000-0000E23F0000}"/>
    <cellStyle name="n_Flash inter_UAG_report_CA 06-09 (06-09-28)_ROW_ROW ARPU" xfId="31599" xr:uid="{00000000-0005-0000-0000-0000E33F0000}"/>
    <cellStyle name="n_Flash inter_UAG_report_CA 06-09 (06-09-28)_ROW_ROW ARPU_Group" xfId="31600" xr:uid="{00000000-0005-0000-0000-0000E43F0000}"/>
    <cellStyle name="n_Flash inter_UAG_report_CA 06-09 (06-09-28)_Spain ARPU + AUPU" xfId="31601" xr:uid="{00000000-0005-0000-0000-0000E53F0000}"/>
    <cellStyle name="n_Flash inter_UAG_report_CA 06-09 (06-09-28)_Spain ARPU + AUPU_Group" xfId="31602" xr:uid="{00000000-0005-0000-0000-0000E63F0000}"/>
    <cellStyle name="n_Flash inter_UAG_report_CA 06-09 (06-09-28)_Spain ARPU + AUPU_ROW ARPU" xfId="31603" xr:uid="{00000000-0005-0000-0000-0000E73F0000}"/>
    <cellStyle name="n_Flash inter_UAG_report_CA 06-09 (06-09-28)_Spain ARPU + AUPU_ROW ARPU_Group" xfId="31604" xr:uid="{00000000-0005-0000-0000-0000E83F0000}"/>
    <cellStyle name="n_Flash inter_UAG_report_CA 06-09 (06-09-28)_Spain KPIs" xfId="6773" xr:uid="{00000000-0005-0000-0000-0000E93F0000}"/>
    <cellStyle name="n_Flash inter_UAG_report_CA 06-09 (06-09-28)_Spain KPIs 2" xfId="16139" xr:uid="{00000000-0005-0000-0000-0000EA3F0000}"/>
    <cellStyle name="n_Flash inter_UAG_report_CA 06-09 (06-09-28)_Spain KPIs_1" xfId="51587" xr:uid="{00000000-0005-0000-0000-0000EB3F0000}"/>
    <cellStyle name="n_Flash inter_UAG_report_CA 06-09 (06-09-28)_Telecoms - Operational KPIs" xfId="49890" xr:uid="{00000000-0005-0000-0000-0000EC3F0000}"/>
    <cellStyle name="n_Flash inter_UAG_report_CA 06-10 (06-11-06)" xfId="2089" xr:uid="{00000000-0005-0000-0000-0000ED3F0000}"/>
    <cellStyle name="n_Flash inter_UAG_report_CA 06-10 (06-11-06)_A&amp;ME KPIs" xfId="53365" xr:uid="{00000000-0005-0000-0000-0000EE3F0000}"/>
    <cellStyle name="n_Flash inter_UAG_report_CA 06-10 (06-11-06)_Enterprise" xfId="9666" xr:uid="{00000000-0005-0000-0000-0000EF3F0000}"/>
    <cellStyle name="n_Flash inter_UAG_report_CA 06-10 (06-11-06)_France financials" xfId="23736" xr:uid="{00000000-0005-0000-0000-0000F03F0000}"/>
    <cellStyle name="n_Flash inter_UAG_report_CA 06-10 (06-11-06)_France financials_1" xfId="25256" xr:uid="{00000000-0005-0000-0000-0000F13F0000}"/>
    <cellStyle name="n_Flash inter_UAG_report_CA 06-10 (06-11-06)_France KPIs" xfId="4948" xr:uid="{00000000-0005-0000-0000-0000F23F0000}"/>
    <cellStyle name="n_Flash inter_UAG_report_CA 06-10 (06-11-06)_France KPIs 2" xfId="14364" xr:uid="{00000000-0005-0000-0000-0000F33F0000}"/>
    <cellStyle name="n_Flash inter_UAG_report_CA 06-10 (06-11-06)_France KPIs_1" xfId="12189" xr:uid="{00000000-0005-0000-0000-0000F43F0000}"/>
    <cellStyle name="n_Flash inter_UAG_report_CA 06-10 (06-11-06)_GetCA Groupe Seg 2012-Q4 Soc" xfId="55861" xr:uid="{00000000-0005-0000-0000-0000F53F0000}"/>
    <cellStyle name="n_Flash inter_UAG_report_CA 06-10 (06-11-06)_Group" xfId="31606" xr:uid="{00000000-0005-0000-0000-0000F63F0000}"/>
    <cellStyle name="n_Flash inter_UAG_report_CA 06-10 (06-11-06)_Group - financial KPIs" xfId="21992" xr:uid="{00000000-0005-0000-0000-0000F73F0000}"/>
    <cellStyle name="n_Flash inter_UAG_report_CA 06-10 (06-11-06)_Group - operational KPIs" xfId="3135" xr:uid="{00000000-0005-0000-0000-0000F83F0000}"/>
    <cellStyle name="n_Flash inter_UAG_report_CA 06-10 (06-11-06)_Group - operational KPIs_1" xfId="10435" xr:uid="{00000000-0005-0000-0000-0000F93F0000}"/>
    <cellStyle name="n_Flash inter_UAG_report_CA 06-10 (06-11-06)_Group - operational KPIs_1 2" xfId="18134" xr:uid="{00000000-0005-0000-0000-0000FA3F0000}"/>
    <cellStyle name="n_Flash inter_UAG_report_CA 06-10 (06-11-06)_Group - operational KPIs_2" xfId="20251" xr:uid="{00000000-0005-0000-0000-0000FB3F0000}"/>
    <cellStyle name="n_Flash inter_UAG_report_CA 06-10 (06-11-06)_IC&amp;SS" xfId="19589" xr:uid="{00000000-0005-0000-0000-0000FC3F0000}"/>
    <cellStyle name="n_Flash inter_UAG_report_CA 06-10 (06-11-06)_Orange - Market France KPIs" xfId="55860" xr:uid="{00000000-0005-0000-0000-0000FD3F0000}"/>
    <cellStyle name="n_Flash inter_UAG_report_CA 06-10 (06-11-06)_Poland KPIs" xfId="8386" xr:uid="{00000000-0005-0000-0000-0000FE3F0000}"/>
    <cellStyle name="n_Flash inter_UAG_report_CA 06-10 (06-11-06)_Poland KPIs_1" xfId="31605" xr:uid="{00000000-0005-0000-0000-0000FF3F0000}"/>
    <cellStyle name="n_Flash inter_UAG_report_CA 06-10 (06-11-06)_ROW" xfId="31607" xr:uid="{00000000-0005-0000-0000-000000400000}"/>
    <cellStyle name="n_Flash inter_UAG_report_CA 06-10 (06-11-06)_RoW KPIs" xfId="9098" xr:uid="{00000000-0005-0000-0000-000001400000}"/>
    <cellStyle name="n_Flash inter_UAG_report_CA 06-10 (06-11-06)_ROW_1" xfId="31608" xr:uid="{00000000-0005-0000-0000-000002400000}"/>
    <cellStyle name="n_Flash inter_UAG_report_CA 06-10 (06-11-06)_ROW_1_Group" xfId="31609" xr:uid="{00000000-0005-0000-0000-000003400000}"/>
    <cellStyle name="n_Flash inter_UAG_report_CA 06-10 (06-11-06)_ROW_1_ROW ARPU" xfId="31610" xr:uid="{00000000-0005-0000-0000-000004400000}"/>
    <cellStyle name="n_Flash inter_UAG_report_CA 06-10 (06-11-06)_ROW_Group" xfId="31611" xr:uid="{00000000-0005-0000-0000-000005400000}"/>
    <cellStyle name="n_Flash inter_UAG_report_CA 06-10 (06-11-06)_ROW_ROW ARPU" xfId="31612" xr:uid="{00000000-0005-0000-0000-000006400000}"/>
    <cellStyle name="n_Flash inter_UAG_report_CA 06-10 (06-11-06)_ROW_ROW ARPU_Group" xfId="31613" xr:uid="{00000000-0005-0000-0000-000007400000}"/>
    <cellStyle name="n_Flash inter_UAG_report_CA 06-10 (06-11-06)_Spain ARPU + AUPU" xfId="31614" xr:uid="{00000000-0005-0000-0000-000008400000}"/>
    <cellStyle name="n_Flash inter_UAG_report_CA 06-10 (06-11-06)_Spain ARPU + AUPU_Group" xfId="31615" xr:uid="{00000000-0005-0000-0000-000009400000}"/>
    <cellStyle name="n_Flash inter_UAG_report_CA 06-10 (06-11-06)_Spain ARPU + AUPU_ROW ARPU" xfId="31616" xr:uid="{00000000-0005-0000-0000-00000A400000}"/>
    <cellStyle name="n_Flash inter_UAG_report_CA 06-10 (06-11-06)_Spain KPIs" xfId="6774" xr:uid="{00000000-0005-0000-0000-00000B400000}"/>
    <cellStyle name="n_Flash inter_UAG_report_CA 06-10 (06-11-06)_Spain KPIs 2" xfId="16140" xr:uid="{00000000-0005-0000-0000-00000C400000}"/>
    <cellStyle name="n_Flash inter_UAG_report_CA 06-10 (06-11-06)_Spain KPIs_1" xfId="51588" xr:uid="{00000000-0005-0000-0000-00000D400000}"/>
    <cellStyle name="n_Flash inter_UAG_report_CA 06-10 (06-11-06)_Telecoms - Operational KPIs" xfId="49891" xr:uid="{00000000-0005-0000-0000-00000E400000}"/>
    <cellStyle name="n_Flash inter_V&amp;M trajectoires V1 (06-08-11)" xfId="2090" xr:uid="{00000000-0005-0000-0000-00000F400000}"/>
    <cellStyle name="n_Flash inter_V&amp;M trajectoires V1 (06-08-11)_A&amp;ME KPIs" xfId="53366" xr:uid="{00000000-0005-0000-0000-000010400000}"/>
    <cellStyle name="n_Flash inter_V&amp;M trajectoires V1 (06-08-11)_Enterprise" xfId="9667" xr:uid="{00000000-0005-0000-0000-000011400000}"/>
    <cellStyle name="n_Flash inter_V&amp;M trajectoires V1 (06-08-11)_France financials" xfId="23737" xr:uid="{00000000-0005-0000-0000-000012400000}"/>
    <cellStyle name="n_Flash inter_V&amp;M trajectoires V1 (06-08-11)_France financials_1" xfId="25257" xr:uid="{00000000-0005-0000-0000-000013400000}"/>
    <cellStyle name="n_Flash inter_V&amp;M trajectoires V1 (06-08-11)_France KPIs" xfId="4949" xr:uid="{00000000-0005-0000-0000-000014400000}"/>
    <cellStyle name="n_Flash inter_V&amp;M trajectoires V1 (06-08-11)_France KPIs 2" xfId="14365" xr:uid="{00000000-0005-0000-0000-000015400000}"/>
    <cellStyle name="n_Flash inter_V&amp;M trajectoires V1 (06-08-11)_France KPIs_1" xfId="12190" xr:uid="{00000000-0005-0000-0000-000016400000}"/>
    <cellStyle name="n_Flash inter_V&amp;M trajectoires V1 (06-08-11)_GetCA Groupe Seg 2012-Q4 Soc" xfId="55863" xr:uid="{00000000-0005-0000-0000-000017400000}"/>
    <cellStyle name="n_Flash inter_V&amp;M trajectoires V1 (06-08-11)_Group" xfId="31618" xr:uid="{00000000-0005-0000-0000-000018400000}"/>
    <cellStyle name="n_Flash inter_V&amp;M trajectoires V1 (06-08-11)_Group - financial KPIs" xfId="21993" xr:uid="{00000000-0005-0000-0000-000019400000}"/>
    <cellStyle name="n_Flash inter_V&amp;M trajectoires V1 (06-08-11)_Group - operational KPIs" xfId="3136" xr:uid="{00000000-0005-0000-0000-00001A400000}"/>
    <cellStyle name="n_Flash inter_V&amp;M trajectoires V1 (06-08-11)_Group - operational KPIs_1" xfId="10436" xr:uid="{00000000-0005-0000-0000-00001B400000}"/>
    <cellStyle name="n_Flash inter_V&amp;M trajectoires V1 (06-08-11)_Group - operational KPIs_1 2" xfId="18135" xr:uid="{00000000-0005-0000-0000-00001C400000}"/>
    <cellStyle name="n_Flash inter_V&amp;M trajectoires V1 (06-08-11)_Group - operational KPIs_2" xfId="20252" xr:uid="{00000000-0005-0000-0000-00001D400000}"/>
    <cellStyle name="n_Flash inter_V&amp;M trajectoires V1 (06-08-11)_IC&amp;SS" xfId="19789" xr:uid="{00000000-0005-0000-0000-00001E400000}"/>
    <cellStyle name="n_Flash inter_V&amp;M trajectoires V1 (06-08-11)_Orange - Market France KPIs" xfId="55862" xr:uid="{00000000-0005-0000-0000-00001F400000}"/>
    <cellStyle name="n_Flash inter_V&amp;M trajectoires V1 (06-08-11)_Poland KPIs" xfId="8387" xr:uid="{00000000-0005-0000-0000-000020400000}"/>
    <cellStyle name="n_Flash inter_V&amp;M trajectoires V1 (06-08-11)_Poland KPIs_1" xfId="31617" xr:uid="{00000000-0005-0000-0000-000021400000}"/>
    <cellStyle name="n_Flash inter_V&amp;M trajectoires V1 (06-08-11)_ROW" xfId="31619" xr:uid="{00000000-0005-0000-0000-000022400000}"/>
    <cellStyle name="n_Flash inter_V&amp;M trajectoires V1 (06-08-11)_ROW ARPU" xfId="31620" xr:uid="{00000000-0005-0000-0000-000023400000}"/>
    <cellStyle name="n_Flash inter_V&amp;M trajectoires V1 (06-08-11)_RoW KPIs" xfId="9099" xr:uid="{00000000-0005-0000-0000-000024400000}"/>
    <cellStyle name="n_Flash inter_V&amp;M trajectoires V1 (06-08-11)_ROW_1" xfId="31621" xr:uid="{00000000-0005-0000-0000-000025400000}"/>
    <cellStyle name="n_Flash inter_V&amp;M trajectoires V1 (06-08-11)_ROW_1_Group" xfId="31622" xr:uid="{00000000-0005-0000-0000-000026400000}"/>
    <cellStyle name="n_Flash inter_V&amp;M trajectoires V1 (06-08-11)_ROW_1_ROW ARPU" xfId="31623" xr:uid="{00000000-0005-0000-0000-000027400000}"/>
    <cellStyle name="n_Flash inter_V&amp;M trajectoires V1 (06-08-11)_ROW_Group" xfId="31624" xr:uid="{00000000-0005-0000-0000-000028400000}"/>
    <cellStyle name="n_Flash inter_V&amp;M trajectoires V1 (06-08-11)_ROW_ROW ARPU" xfId="31625" xr:uid="{00000000-0005-0000-0000-000029400000}"/>
    <cellStyle name="n_Flash inter_V&amp;M trajectoires V1 (06-08-11)_Spain ARPU + AUPU" xfId="31626" xr:uid="{00000000-0005-0000-0000-00002A400000}"/>
    <cellStyle name="n_Flash inter_V&amp;M trajectoires V1 (06-08-11)_Spain ARPU + AUPU_Group" xfId="31627" xr:uid="{00000000-0005-0000-0000-00002B400000}"/>
    <cellStyle name="n_Flash inter_V&amp;M trajectoires V1 (06-08-11)_Spain ARPU + AUPU_ROW ARPU" xfId="31628" xr:uid="{00000000-0005-0000-0000-00002C400000}"/>
    <cellStyle name="n_Flash inter_V&amp;M trajectoires V1 (06-08-11)_Spain KPIs" xfId="6775" xr:uid="{00000000-0005-0000-0000-00002D400000}"/>
    <cellStyle name="n_Flash inter_V&amp;M trajectoires V1 (06-08-11)_Spain KPIs 2" xfId="16141" xr:uid="{00000000-0005-0000-0000-00002E400000}"/>
    <cellStyle name="n_Flash inter_V&amp;M trajectoires V1 (06-08-11)_Spain KPIs_1" xfId="51589" xr:uid="{00000000-0005-0000-0000-00002F400000}"/>
    <cellStyle name="n_Flash inter_V&amp;M trajectoires V1 (06-08-11)_Telecoms - Operational KPIs" xfId="49892" xr:uid="{00000000-0005-0000-0000-000030400000}"/>
    <cellStyle name="n_Flash September eresMas" xfId="2091" xr:uid="{00000000-0005-0000-0000-000031400000}"/>
    <cellStyle name="n_Flash September eresMas_01 - Home" xfId="2092" xr:uid="{00000000-0005-0000-0000-000032400000}"/>
    <cellStyle name="n_Flash September eresMas_01 - Home_A&amp;ME KPIs" xfId="53368" xr:uid="{00000000-0005-0000-0000-000033400000}"/>
    <cellStyle name="n_Flash September eresMas_01 - Home_CA BAC SCR-VM 06-07 (31-07-06)" xfId="2093" xr:uid="{00000000-0005-0000-0000-000034400000}"/>
    <cellStyle name="n_Flash September eresMas_01 - Home_CA BAC SCR-VM 06-07 (31-07-06)_A&amp;ME KPIs" xfId="53369" xr:uid="{00000000-0005-0000-0000-000035400000}"/>
    <cellStyle name="n_Flash September eresMas_01 - Home_CA BAC SCR-VM 06-07 (31-07-06)_Enterprise" xfId="9670" xr:uid="{00000000-0005-0000-0000-000036400000}"/>
    <cellStyle name="n_Flash September eresMas_01 - Home_CA BAC SCR-VM 06-07 (31-07-06)_France financials" xfId="23740" xr:uid="{00000000-0005-0000-0000-000037400000}"/>
    <cellStyle name="n_Flash September eresMas_01 - Home_CA BAC SCR-VM 06-07 (31-07-06)_France financials_1" xfId="25260" xr:uid="{00000000-0005-0000-0000-000038400000}"/>
    <cellStyle name="n_Flash September eresMas_01 - Home_CA BAC SCR-VM 06-07 (31-07-06)_France KPIs" xfId="4952" xr:uid="{00000000-0005-0000-0000-000039400000}"/>
    <cellStyle name="n_Flash September eresMas_01 - Home_CA BAC SCR-VM 06-07 (31-07-06)_France KPIs 2" xfId="14368" xr:uid="{00000000-0005-0000-0000-00003A400000}"/>
    <cellStyle name="n_Flash September eresMas_01 - Home_CA BAC SCR-VM 06-07 (31-07-06)_France KPIs_1" xfId="12193" xr:uid="{00000000-0005-0000-0000-00003B400000}"/>
    <cellStyle name="n_Flash September eresMas_01 - Home_CA BAC SCR-VM 06-07 (31-07-06)_GetCA Groupe Seg 2012-Q4 Soc" xfId="55867" xr:uid="{00000000-0005-0000-0000-00003C400000}"/>
    <cellStyle name="n_Flash September eresMas_01 - Home_CA BAC SCR-VM 06-07 (31-07-06)_Group" xfId="31632" xr:uid="{00000000-0005-0000-0000-00003D400000}"/>
    <cellStyle name="n_Flash September eresMas_01 - Home_CA BAC SCR-VM 06-07 (31-07-06)_Group - financial KPIs" xfId="21996" xr:uid="{00000000-0005-0000-0000-00003E400000}"/>
    <cellStyle name="n_Flash September eresMas_01 - Home_CA BAC SCR-VM 06-07 (31-07-06)_Group - operational KPIs" xfId="3139" xr:uid="{00000000-0005-0000-0000-00003F400000}"/>
    <cellStyle name="n_Flash September eresMas_01 - Home_CA BAC SCR-VM 06-07 (31-07-06)_Group - operational KPIs_1" xfId="10439" xr:uid="{00000000-0005-0000-0000-000040400000}"/>
    <cellStyle name="n_Flash September eresMas_01 - Home_CA BAC SCR-VM 06-07 (31-07-06)_Group - operational KPIs_1 2" xfId="18138" xr:uid="{00000000-0005-0000-0000-000041400000}"/>
    <cellStyle name="n_Flash September eresMas_01 - Home_CA BAC SCR-VM 06-07 (31-07-06)_Group - operational KPIs_2" xfId="20255" xr:uid="{00000000-0005-0000-0000-000042400000}"/>
    <cellStyle name="n_Flash September eresMas_01 - Home_CA BAC SCR-VM 06-07 (31-07-06)_IC&amp;SS" xfId="19588" xr:uid="{00000000-0005-0000-0000-000043400000}"/>
    <cellStyle name="n_Flash September eresMas_01 - Home_CA BAC SCR-VM 06-07 (31-07-06)_Orange - Market France KPIs" xfId="55866" xr:uid="{00000000-0005-0000-0000-000044400000}"/>
    <cellStyle name="n_Flash September eresMas_01 - Home_CA BAC SCR-VM 06-07 (31-07-06)_Poland KPIs" xfId="8390" xr:uid="{00000000-0005-0000-0000-000045400000}"/>
    <cellStyle name="n_Flash September eresMas_01 - Home_CA BAC SCR-VM 06-07 (31-07-06)_Poland KPIs_1" xfId="31631" xr:uid="{00000000-0005-0000-0000-000046400000}"/>
    <cellStyle name="n_Flash September eresMas_01 - Home_CA BAC SCR-VM 06-07 (31-07-06)_ROW" xfId="31633" xr:uid="{00000000-0005-0000-0000-000047400000}"/>
    <cellStyle name="n_Flash September eresMas_01 - Home_CA BAC SCR-VM 06-07 (31-07-06)_ROW ARPU" xfId="31634" xr:uid="{00000000-0005-0000-0000-000048400000}"/>
    <cellStyle name="n_Flash September eresMas_01 - Home_CA BAC SCR-VM 06-07 (31-07-06)_RoW KPIs" xfId="9102" xr:uid="{00000000-0005-0000-0000-000049400000}"/>
    <cellStyle name="n_Flash September eresMas_01 - Home_CA BAC SCR-VM 06-07 (31-07-06)_ROW_1" xfId="31635" xr:uid="{00000000-0005-0000-0000-00004A400000}"/>
    <cellStyle name="n_Flash September eresMas_01 - Home_CA BAC SCR-VM 06-07 (31-07-06)_ROW_1_Group" xfId="31636" xr:uid="{00000000-0005-0000-0000-00004B400000}"/>
    <cellStyle name="n_Flash September eresMas_01 - Home_CA BAC SCR-VM 06-07 (31-07-06)_ROW_1_ROW ARPU" xfId="31637" xr:uid="{00000000-0005-0000-0000-00004C400000}"/>
    <cellStyle name="n_Flash September eresMas_01 - Home_CA BAC SCR-VM 06-07 (31-07-06)_ROW_Group" xfId="31638" xr:uid="{00000000-0005-0000-0000-00004D400000}"/>
    <cellStyle name="n_Flash September eresMas_01 - Home_CA BAC SCR-VM 06-07 (31-07-06)_ROW_ROW ARPU" xfId="31639" xr:uid="{00000000-0005-0000-0000-00004E400000}"/>
    <cellStyle name="n_Flash September eresMas_01 - Home_CA BAC SCR-VM 06-07 (31-07-06)_Spain ARPU + AUPU" xfId="31640" xr:uid="{00000000-0005-0000-0000-00004F400000}"/>
    <cellStyle name="n_Flash September eresMas_01 - Home_CA BAC SCR-VM 06-07 (31-07-06)_Spain ARPU + AUPU_Group" xfId="31641" xr:uid="{00000000-0005-0000-0000-000050400000}"/>
    <cellStyle name="n_Flash September eresMas_01 - Home_CA BAC SCR-VM 06-07 (31-07-06)_Spain ARPU + AUPU_ROW ARPU" xfId="31642" xr:uid="{00000000-0005-0000-0000-000051400000}"/>
    <cellStyle name="n_Flash September eresMas_01 - Home_CA BAC SCR-VM 06-07 (31-07-06)_Spain KPIs" xfId="6778" xr:uid="{00000000-0005-0000-0000-000052400000}"/>
    <cellStyle name="n_Flash September eresMas_01 - Home_CA BAC SCR-VM 06-07 (31-07-06)_Spain KPIs 2" xfId="16144" xr:uid="{00000000-0005-0000-0000-000053400000}"/>
    <cellStyle name="n_Flash September eresMas_01 - Home_CA BAC SCR-VM 06-07 (31-07-06)_Spain KPIs_1" xfId="51592" xr:uid="{00000000-0005-0000-0000-000054400000}"/>
    <cellStyle name="n_Flash September eresMas_01 - Home_CA BAC SCR-VM 06-07 (31-07-06)_Telecoms - Operational KPIs" xfId="49895" xr:uid="{00000000-0005-0000-0000-000055400000}"/>
    <cellStyle name="n_Flash September eresMas_01 - Home_Classeur2" xfId="2094" xr:uid="{00000000-0005-0000-0000-000056400000}"/>
    <cellStyle name="n_Flash September eresMas_01 - Home_Classeur2_A&amp;ME KPIs" xfId="53370" xr:uid="{00000000-0005-0000-0000-000057400000}"/>
    <cellStyle name="n_Flash September eresMas_01 - Home_Classeur2_France financials" xfId="23741" xr:uid="{00000000-0005-0000-0000-000058400000}"/>
    <cellStyle name="n_Flash September eresMas_01 - Home_Classeur2_France KPIs" xfId="4953" xr:uid="{00000000-0005-0000-0000-000059400000}"/>
    <cellStyle name="n_Flash September eresMas_01 - Home_Classeur2_France KPIs 2" xfId="14369" xr:uid="{00000000-0005-0000-0000-00005A400000}"/>
    <cellStyle name="n_Flash September eresMas_01 - Home_Classeur2_France KPIs_1" xfId="12194" xr:uid="{00000000-0005-0000-0000-00005B400000}"/>
    <cellStyle name="n_Flash September eresMas_01 - Home_Classeur2_Group" xfId="31644" xr:uid="{00000000-0005-0000-0000-00005C400000}"/>
    <cellStyle name="n_Flash September eresMas_01 - Home_Classeur2_Group - financial KPIs" xfId="21997" xr:uid="{00000000-0005-0000-0000-00005D400000}"/>
    <cellStyle name="n_Flash September eresMas_01 - Home_Classeur2_Group - operational KPIs" xfId="10440" xr:uid="{00000000-0005-0000-0000-00005E400000}"/>
    <cellStyle name="n_Flash September eresMas_01 - Home_Classeur2_Group - operational KPIs 2" xfId="18139" xr:uid="{00000000-0005-0000-0000-00005F400000}"/>
    <cellStyle name="n_Flash September eresMas_01 - Home_Classeur2_Group - operational KPIs_1" xfId="20256" xr:uid="{00000000-0005-0000-0000-000060400000}"/>
    <cellStyle name="n_Flash September eresMas_01 - Home_Classeur2_Orange - Market France KPIs" xfId="55868" xr:uid="{00000000-0005-0000-0000-000061400000}"/>
    <cellStyle name="n_Flash September eresMas_01 - Home_Classeur2_Poland KPIs" xfId="31643" xr:uid="{00000000-0005-0000-0000-000062400000}"/>
    <cellStyle name="n_Flash September eresMas_01 - Home_Classeur2_ROW" xfId="31645" xr:uid="{00000000-0005-0000-0000-000063400000}"/>
    <cellStyle name="n_Flash September eresMas_01 - Home_Classeur2_ROW ARPU" xfId="31646" xr:uid="{00000000-0005-0000-0000-000064400000}"/>
    <cellStyle name="n_Flash September eresMas_01 - Home_Classeur2_ROW_1" xfId="31647" xr:uid="{00000000-0005-0000-0000-000065400000}"/>
    <cellStyle name="n_Flash September eresMas_01 - Home_Classeur2_ROW_1_Group" xfId="31648" xr:uid="{00000000-0005-0000-0000-000066400000}"/>
    <cellStyle name="n_Flash September eresMas_01 - Home_Classeur2_ROW_1_ROW ARPU" xfId="31649" xr:uid="{00000000-0005-0000-0000-000067400000}"/>
    <cellStyle name="n_Flash September eresMas_01 - Home_Classeur2_ROW_Group" xfId="31650" xr:uid="{00000000-0005-0000-0000-000068400000}"/>
    <cellStyle name="n_Flash September eresMas_01 - Home_Classeur2_ROW_ROW ARPU" xfId="31651" xr:uid="{00000000-0005-0000-0000-000069400000}"/>
    <cellStyle name="n_Flash September eresMas_01 - Home_Classeur2_Spain ARPU + AUPU" xfId="31652" xr:uid="{00000000-0005-0000-0000-00006A400000}"/>
    <cellStyle name="n_Flash September eresMas_01 - Home_Classeur2_Spain ARPU + AUPU_Group" xfId="31653" xr:uid="{00000000-0005-0000-0000-00006B400000}"/>
    <cellStyle name="n_Flash September eresMas_01 - Home_Classeur2_Spain ARPU + AUPU_ROW ARPU" xfId="31654" xr:uid="{00000000-0005-0000-0000-00006C400000}"/>
    <cellStyle name="n_Flash September eresMas_01 - Home_Classeur2_Spain KPIs" xfId="6779" xr:uid="{00000000-0005-0000-0000-00006D400000}"/>
    <cellStyle name="n_Flash September eresMas_01 - Home_Classeur2_Spain KPIs 2" xfId="16145" xr:uid="{00000000-0005-0000-0000-00006E400000}"/>
    <cellStyle name="n_Flash September eresMas_01 - Home_Classeur2_Spain KPIs_1" xfId="51593" xr:uid="{00000000-0005-0000-0000-00006F400000}"/>
    <cellStyle name="n_Flash September eresMas_01 - Home_Classeur2_Telecoms - Operational KPIs" xfId="49896" xr:uid="{00000000-0005-0000-0000-000070400000}"/>
    <cellStyle name="n_Flash September eresMas_01 - Home_DATA KPI Personal" xfId="31655" xr:uid="{00000000-0005-0000-0000-000071400000}"/>
    <cellStyle name="n_Flash September eresMas_01 - Home_DATA KPI Personal_Group" xfId="31656" xr:uid="{00000000-0005-0000-0000-000072400000}"/>
    <cellStyle name="n_Flash September eresMas_01 - Home_DATA KPI Personal_ROW ARPU" xfId="31657" xr:uid="{00000000-0005-0000-0000-000073400000}"/>
    <cellStyle name="n_Flash September eresMas_01 - Home_EE_CoA_BS - mapped V4" xfId="31658" xr:uid="{00000000-0005-0000-0000-000074400000}"/>
    <cellStyle name="n_Flash September eresMas_01 - Home_EE_CoA_BS - mapped V4_Group" xfId="31659" xr:uid="{00000000-0005-0000-0000-000075400000}"/>
    <cellStyle name="n_Flash September eresMas_01 - Home_EE_CoA_BS - mapped V4_ROW ARPU" xfId="31660" xr:uid="{00000000-0005-0000-0000-000076400000}"/>
    <cellStyle name="n_Flash September eresMas_01 - Home_Enterprise" xfId="9669" xr:uid="{00000000-0005-0000-0000-000077400000}"/>
    <cellStyle name="n_Flash September eresMas_01 - Home_Feuil1" xfId="2095" xr:uid="{00000000-0005-0000-0000-000078400000}"/>
    <cellStyle name="n_Flash September eresMas_01 - Home_Feuil1_A&amp;ME KPIs" xfId="53371" xr:uid="{00000000-0005-0000-0000-000079400000}"/>
    <cellStyle name="n_Flash September eresMas_01 - Home_Feuil1_France financials" xfId="23742" xr:uid="{00000000-0005-0000-0000-00007A400000}"/>
    <cellStyle name="n_Flash September eresMas_01 - Home_Feuil1_France KPIs" xfId="4954" xr:uid="{00000000-0005-0000-0000-00007B400000}"/>
    <cellStyle name="n_Flash September eresMas_01 - Home_Feuil1_France KPIs 2" xfId="14370" xr:uid="{00000000-0005-0000-0000-00007C400000}"/>
    <cellStyle name="n_Flash September eresMas_01 - Home_Feuil1_France KPIs_1" xfId="12195" xr:uid="{00000000-0005-0000-0000-00007D400000}"/>
    <cellStyle name="n_Flash September eresMas_01 - Home_Feuil1_Group" xfId="31662" xr:uid="{00000000-0005-0000-0000-00007E400000}"/>
    <cellStyle name="n_Flash September eresMas_01 - Home_Feuil1_Group - financial KPIs" xfId="21998" xr:uid="{00000000-0005-0000-0000-00007F400000}"/>
    <cellStyle name="n_Flash September eresMas_01 - Home_Feuil1_Group - operational KPIs" xfId="10441" xr:uid="{00000000-0005-0000-0000-000080400000}"/>
    <cellStyle name="n_Flash September eresMas_01 - Home_Feuil1_Group - operational KPIs 2" xfId="18140" xr:uid="{00000000-0005-0000-0000-000081400000}"/>
    <cellStyle name="n_Flash September eresMas_01 - Home_Feuil1_Group - operational KPIs_1" xfId="20257" xr:uid="{00000000-0005-0000-0000-000082400000}"/>
    <cellStyle name="n_Flash September eresMas_01 - Home_Feuil1_Orange - Market France KPIs" xfId="55869" xr:uid="{00000000-0005-0000-0000-000083400000}"/>
    <cellStyle name="n_Flash September eresMas_01 - Home_Feuil1_Poland KPIs" xfId="31661" xr:uid="{00000000-0005-0000-0000-000084400000}"/>
    <cellStyle name="n_Flash September eresMas_01 - Home_Feuil1_ROW" xfId="31663" xr:uid="{00000000-0005-0000-0000-000085400000}"/>
    <cellStyle name="n_Flash September eresMas_01 - Home_Feuil1_ROW ARPU" xfId="31664" xr:uid="{00000000-0005-0000-0000-000086400000}"/>
    <cellStyle name="n_Flash September eresMas_01 - Home_Feuil1_ROW_1" xfId="31665" xr:uid="{00000000-0005-0000-0000-000087400000}"/>
    <cellStyle name="n_Flash September eresMas_01 - Home_Feuil1_ROW_1_Group" xfId="31666" xr:uid="{00000000-0005-0000-0000-000088400000}"/>
    <cellStyle name="n_Flash September eresMas_01 - Home_Feuil1_ROW_1_ROW ARPU" xfId="31667" xr:uid="{00000000-0005-0000-0000-000089400000}"/>
    <cellStyle name="n_Flash September eresMas_01 - Home_Feuil1_ROW_Group" xfId="31668" xr:uid="{00000000-0005-0000-0000-00008A400000}"/>
    <cellStyle name="n_Flash September eresMas_01 - Home_Feuil1_ROW_ROW ARPU" xfId="31669" xr:uid="{00000000-0005-0000-0000-00008B400000}"/>
    <cellStyle name="n_Flash September eresMas_01 - Home_Feuil1_Spain ARPU + AUPU" xfId="31670" xr:uid="{00000000-0005-0000-0000-00008C400000}"/>
    <cellStyle name="n_Flash September eresMas_01 - Home_Feuil1_Spain ARPU + AUPU_Group" xfId="31671" xr:uid="{00000000-0005-0000-0000-00008D400000}"/>
    <cellStyle name="n_Flash September eresMas_01 - Home_Feuil1_Spain ARPU + AUPU_ROW ARPU" xfId="31672" xr:uid="{00000000-0005-0000-0000-00008E400000}"/>
    <cellStyle name="n_Flash September eresMas_01 - Home_Feuil1_Spain KPIs" xfId="6780" xr:uid="{00000000-0005-0000-0000-00008F400000}"/>
    <cellStyle name="n_Flash September eresMas_01 - Home_Feuil1_Spain KPIs 2" xfId="16146" xr:uid="{00000000-0005-0000-0000-000090400000}"/>
    <cellStyle name="n_Flash September eresMas_01 - Home_Feuil1_Spain KPIs_1" xfId="51594" xr:uid="{00000000-0005-0000-0000-000091400000}"/>
    <cellStyle name="n_Flash September eresMas_01 - Home_Feuil1_Telecoms - Operational KPIs" xfId="49897" xr:uid="{00000000-0005-0000-0000-000092400000}"/>
    <cellStyle name="n_Flash September eresMas_01 - Home_France financials" xfId="23739" xr:uid="{00000000-0005-0000-0000-000093400000}"/>
    <cellStyle name="n_Flash September eresMas_01 - Home_France financials_1" xfId="25259" xr:uid="{00000000-0005-0000-0000-000094400000}"/>
    <cellStyle name="n_Flash September eresMas_01 - Home_France KPIs" xfId="4951" xr:uid="{00000000-0005-0000-0000-000095400000}"/>
    <cellStyle name="n_Flash September eresMas_01 - Home_France KPIs 2" xfId="14367" xr:uid="{00000000-0005-0000-0000-000096400000}"/>
    <cellStyle name="n_Flash September eresMas_01 - Home_France KPIs_1" xfId="12192" xr:uid="{00000000-0005-0000-0000-000097400000}"/>
    <cellStyle name="n_Flash September eresMas_01 - Home_GetCA Groupe Seg 2012-Q4 Soc" xfId="55870" xr:uid="{00000000-0005-0000-0000-000098400000}"/>
    <cellStyle name="n_Flash September eresMas_01 - Home_Group" xfId="31673" xr:uid="{00000000-0005-0000-0000-000099400000}"/>
    <cellStyle name="n_Flash September eresMas_01 - Home_Group - financial KPIs" xfId="21995" xr:uid="{00000000-0005-0000-0000-00009A400000}"/>
    <cellStyle name="n_Flash September eresMas_01 - Home_Group - operational KPIs" xfId="3138" xr:uid="{00000000-0005-0000-0000-00009B400000}"/>
    <cellStyle name="n_Flash September eresMas_01 - Home_Group - operational KPIs_1" xfId="10438" xr:uid="{00000000-0005-0000-0000-00009C400000}"/>
    <cellStyle name="n_Flash September eresMas_01 - Home_Group - operational KPIs_1 2" xfId="18137" xr:uid="{00000000-0005-0000-0000-00009D400000}"/>
    <cellStyle name="n_Flash September eresMas_01 - Home_Group - operational KPIs_2" xfId="20254" xr:uid="{00000000-0005-0000-0000-00009E400000}"/>
    <cellStyle name="n_Flash September eresMas_01 - Home_IC&amp;SS" xfId="13878" xr:uid="{00000000-0005-0000-0000-00009F400000}"/>
    <cellStyle name="n_Flash September eresMas_01 - Home_New L23 CA trafic 06-09 (06-10-20)" xfId="2096" xr:uid="{00000000-0005-0000-0000-0000A0400000}"/>
    <cellStyle name="n_Flash September eresMas_01 - Home_New L23 CA trafic 06-09 (06-10-20)_A&amp;ME KPIs" xfId="53372" xr:uid="{00000000-0005-0000-0000-0000A1400000}"/>
    <cellStyle name="n_Flash September eresMas_01 - Home_New L23 CA trafic 06-09 (06-10-20)_France financials" xfId="23743" xr:uid="{00000000-0005-0000-0000-0000A2400000}"/>
    <cellStyle name="n_Flash September eresMas_01 - Home_New L23 CA trafic 06-09 (06-10-20)_France KPIs" xfId="4955" xr:uid="{00000000-0005-0000-0000-0000A3400000}"/>
    <cellStyle name="n_Flash September eresMas_01 - Home_New L23 CA trafic 06-09 (06-10-20)_France KPIs 2" xfId="14371" xr:uid="{00000000-0005-0000-0000-0000A4400000}"/>
    <cellStyle name="n_Flash September eresMas_01 - Home_New L23 CA trafic 06-09 (06-10-20)_France KPIs_1" xfId="12196" xr:uid="{00000000-0005-0000-0000-0000A5400000}"/>
    <cellStyle name="n_Flash September eresMas_01 - Home_New L23 CA trafic 06-09 (06-10-20)_Group" xfId="31675" xr:uid="{00000000-0005-0000-0000-0000A6400000}"/>
    <cellStyle name="n_Flash September eresMas_01 - Home_New L23 CA trafic 06-09 (06-10-20)_Group - financial KPIs" xfId="21999" xr:uid="{00000000-0005-0000-0000-0000A7400000}"/>
    <cellStyle name="n_Flash September eresMas_01 - Home_New L23 CA trafic 06-09 (06-10-20)_Group - operational KPIs" xfId="10442" xr:uid="{00000000-0005-0000-0000-0000A8400000}"/>
    <cellStyle name="n_Flash September eresMas_01 - Home_New L23 CA trafic 06-09 (06-10-20)_Group - operational KPIs 2" xfId="18141" xr:uid="{00000000-0005-0000-0000-0000A9400000}"/>
    <cellStyle name="n_Flash September eresMas_01 - Home_New L23 CA trafic 06-09 (06-10-20)_Group - operational KPIs_1" xfId="20258" xr:uid="{00000000-0005-0000-0000-0000AA400000}"/>
    <cellStyle name="n_Flash September eresMas_01 - Home_New L23 CA trafic 06-09 (06-10-20)_Orange - Market France KPIs" xfId="55871" xr:uid="{00000000-0005-0000-0000-0000AB400000}"/>
    <cellStyle name="n_Flash September eresMas_01 - Home_New L23 CA trafic 06-09 (06-10-20)_Poland KPIs" xfId="31674" xr:uid="{00000000-0005-0000-0000-0000AC400000}"/>
    <cellStyle name="n_Flash September eresMas_01 - Home_New L23 CA trafic 06-09 (06-10-20)_ROW" xfId="31676" xr:uid="{00000000-0005-0000-0000-0000AD400000}"/>
    <cellStyle name="n_Flash September eresMas_01 - Home_New L23 CA trafic 06-09 (06-10-20)_ROW ARPU" xfId="31677" xr:uid="{00000000-0005-0000-0000-0000AE400000}"/>
    <cellStyle name="n_Flash September eresMas_01 - Home_New L23 CA trafic 06-09 (06-10-20)_ROW_1" xfId="31678" xr:uid="{00000000-0005-0000-0000-0000AF400000}"/>
    <cellStyle name="n_Flash September eresMas_01 - Home_New L23 CA trafic 06-09 (06-10-20)_ROW_1_Group" xfId="31679" xr:uid="{00000000-0005-0000-0000-0000B0400000}"/>
    <cellStyle name="n_Flash September eresMas_01 - Home_New L23 CA trafic 06-09 (06-10-20)_ROW_1_ROW ARPU" xfId="31680" xr:uid="{00000000-0005-0000-0000-0000B1400000}"/>
    <cellStyle name="n_Flash September eresMas_01 - Home_New L23 CA trafic 06-09 (06-10-20)_ROW_Group" xfId="31681" xr:uid="{00000000-0005-0000-0000-0000B2400000}"/>
    <cellStyle name="n_Flash September eresMas_01 - Home_New L23 CA trafic 06-09 (06-10-20)_ROW_ROW ARPU" xfId="31682" xr:uid="{00000000-0005-0000-0000-0000B3400000}"/>
    <cellStyle name="n_Flash September eresMas_01 - Home_New L23 CA trafic 06-09 (06-10-20)_Spain ARPU + AUPU" xfId="31683" xr:uid="{00000000-0005-0000-0000-0000B4400000}"/>
    <cellStyle name="n_Flash September eresMas_01 - Home_New L23 CA trafic 06-09 (06-10-20)_Spain ARPU + AUPU_Group" xfId="31684" xr:uid="{00000000-0005-0000-0000-0000B5400000}"/>
    <cellStyle name="n_Flash September eresMas_01 - Home_New L23 CA trafic 06-09 (06-10-20)_Spain ARPU + AUPU_ROW ARPU" xfId="31685" xr:uid="{00000000-0005-0000-0000-0000B6400000}"/>
    <cellStyle name="n_Flash September eresMas_01 - Home_New L23 CA trafic 06-09 (06-10-20)_Spain KPIs" xfId="6781" xr:uid="{00000000-0005-0000-0000-0000B7400000}"/>
    <cellStyle name="n_Flash September eresMas_01 - Home_New L23 CA trafic 06-09 (06-10-20)_Spain KPIs 2" xfId="16147" xr:uid="{00000000-0005-0000-0000-0000B8400000}"/>
    <cellStyle name="n_Flash September eresMas_01 - Home_New L23 CA trafic 06-09 (06-10-20)_Spain KPIs_1" xfId="51595" xr:uid="{00000000-0005-0000-0000-0000B9400000}"/>
    <cellStyle name="n_Flash September eresMas_01 - Home_New L23 CA trafic 06-09 (06-10-20)_Telecoms - Operational KPIs" xfId="49898" xr:uid="{00000000-0005-0000-0000-0000BA400000}"/>
    <cellStyle name="n_Flash September eresMas_01 - Home_Orange - Market France KPIs" xfId="55865" xr:uid="{00000000-0005-0000-0000-0000BB400000}"/>
    <cellStyle name="n_Flash September eresMas_01 - Home_PFA_Mn MTV_060413" xfId="2097" xr:uid="{00000000-0005-0000-0000-0000BC400000}"/>
    <cellStyle name="n_Flash September eresMas_01 - Home_PFA_Mn MTV_060413_A&amp;ME KPIs" xfId="53373" xr:uid="{00000000-0005-0000-0000-0000BD400000}"/>
    <cellStyle name="n_Flash September eresMas_01 - Home_PFA_Mn MTV_060413_France financials" xfId="23744" xr:uid="{00000000-0005-0000-0000-0000BE400000}"/>
    <cellStyle name="n_Flash September eresMas_01 - Home_PFA_Mn MTV_060413_France KPIs" xfId="4956" xr:uid="{00000000-0005-0000-0000-0000BF400000}"/>
    <cellStyle name="n_Flash September eresMas_01 - Home_PFA_Mn MTV_060413_France KPIs 2" xfId="14372" xr:uid="{00000000-0005-0000-0000-0000C0400000}"/>
    <cellStyle name="n_Flash September eresMas_01 - Home_PFA_Mn MTV_060413_France KPIs_1" xfId="12197" xr:uid="{00000000-0005-0000-0000-0000C1400000}"/>
    <cellStyle name="n_Flash September eresMas_01 - Home_PFA_Mn MTV_060413_Group" xfId="31687" xr:uid="{00000000-0005-0000-0000-0000C2400000}"/>
    <cellStyle name="n_Flash September eresMas_01 - Home_PFA_Mn MTV_060413_Group - financial KPIs" xfId="22000" xr:uid="{00000000-0005-0000-0000-0000C3400000}"/>
    <cellStyle name="n_Flash September eresMas_01 - Home_PFA_Mn MTV_060413_Group - operational KPIs" xfId="10443" xr:uid="{00000000-0005-0000-0000-0000C4400000}"/>
    <cellStyle name="n_Flash September eresMas_01 - Home_PFA_Mn MTV_060413_Group - operational KPIs 2" xfId="18142" xr:uid="{00000000-0005-0000-0000-0000C5400000}"/>
    <cellStyle name="n_Flash September eresMas_01 - Home_PFA_Mn MTV_060413_Group - operational KPIs_1" xfId="20259" xr:uid="{00000000-0005-0000-0000-0000C6400000}"/>
    <cellStyle name="n_Flash September eresMas_01 - Home_PFA_Mn MTV_060413_Orange - Market France KPIs" xfId="55872" xr:uid="{00000000-0005-0000-0000-0000C7400000}"/>
    <cellStyle name="n_Flash September eresMas_01 - Home_PFA_Mn MTV_060413_Poland KPIs" xfId="31686" xr:uid="{00000000-0005-0000-0000-0000C8400000}"/>
    <cellStyle name="n_Flash September eresMas_01 - Home_PFA_Mn MTV_060413_ROW" xfId="31688" xr:uid="{00000000-0005-0000-0000-0000C9400000}"/>
    <cellStyle name="n_Flash September eresMas_01 - Home_PFA_Mn MTV_060413_ROW ARPU" xfId="31689" xr:uid="{00000000-0005-0000-0000-0000CA400000}"/>
    <cellStyle name="n_Flash September eresMas_01 - Home_PFA_Mn MTV_060413_ROW_1" xfId="31690" xr:uid="{00000000-0005-0000-0000-0000CB400000}"/>
    <cellStyle name="n_Flash September eresMas_01 - Home_PFA_Mn MTV_060413_ROW_1_Group" xfId="31691" xr:uid="{00000000-0005-0000-0000-0000CC400000}"/>
    <cellStyle name="n_Flash September eresMas_01 - Home_PFA_Mn MTV_060413_ROW_1_ROW ARPU" xfId="31692" xr:uid="{00000000-0005-0000-0000-0000CD400000}"/>
    <cellStyle name="n_Flash September eresMas_01 - Home_PFA_Mn MTV_060413_ROW_Group" xfId="31693" xr:uid="{00000000-0005-0000-0000-0000CE400000}"/>
    <cellStyle name="n_Flash September eresMas_01 - Home_PFA_Mn MTV_060413_ROW_ROW ARPU" xfId="31694" xr:uid="{00000000-0005-0000-0000-0000CF400000}"/>
    <cellStyle name="n_Flash September eresMas_01 - Home_PFA_Mn MTV_060413_Spain ARPU + AUPU" xfId="31695" xr:uid="{00000000-0005-0000-0000-0000D0400000}"/>
    <cellStyle name="n_Flash September eresMas_01 - Home_PFA_Mn MTV_060413_Spain ARPU + AUPU_Group" xfId="31696" xr:uid="{00000000-0005-0000-0000-0000D1400000}"/>
    <cellStyle name="n_Flash September eresMas_01 - Home_PFA_Mn MTV_060413_Spain ARPU + AUPU_ROW ARPU" xfId="31697" xr:uid="{00000000-0005-0000-0000-0000D2400000}"/>
    <cellStyle name="n_Flash September eresMas_01 - Home_PFA_Mn MTV_060413_Spain KPIs" xfId="6782" xr:uid="{00000000-0005-0000-0000-0000D3400000}"/>
    <cellStyle name="n_Flash September eresMas_01 - Home_PFA_Mn MTV_060413_Spain KPIs 2" xfId="16148" xr:uid="{00000000-0005-0000-0000-0000D4400000}"/>
    <cellStyle name="n_Flash September eresMas_01 - Home_PFA_Mn MTV_060413_Spain KPIs_1" xfId="51596" xr:uid="{00000000-0005-0000-0000-0000D5400000}"/>
    <cellStyle name="n_Flash September eresMas_01 - Home_PFA_Mn MTV_060413_Telecoms - Operational KPIs" xfId="49899" xr:uid="{00000000-0005-0000-0000-0000D6400000}"/>
    <cellStyle name="n_Flash September eresMas_01 - Home_PFA_Mn_0603_V0 0" xfId="2098" xr:uid="{00000000-0005-0000-0000-0000D7400000}"/>
    <cellStyle name="n_Flash September eresMas_01 - Home_PFA_Mn_0603_V0 0_A&amp;ME KPIs" xfId="53374" xr:uid="{00000000-0005-0000-0000-0000D8400000}"/>
    <cellStyle name="n_Flash September eresMas_01 - Home_PFA_Mn_0603_V0 0_France financials" xfId="23745" xr:uid="{00000000-0005-0000-0000-0000D9400000}"/>
    <cellStyle name="n_Flash September eresMas_01 - Home_PFA_Mn_0603_V0 0_France KPIs" xfId="4957" xr:uid="{00000000-0005-0000-0000-0000DA400000}"/>
    <cellStyle name="n_Flash September eresMas_01 - Home_PFA_Mn_0603_V0 0_France KPIs 2" xfId="14373" xr:uid="{00000000-0005-0000-0000-0000DB400000}"/>
    <cellStyle name="n_Flash September eresMas_01 - Home_PFA_Mn_0603_V0 0_France KPIs_1" xfId="12198" xr:uid="{00000000-0005-0000-0000-0000DC400000}"/>
    <cellStyle name="n_Flash September eresMas_01 - Home_PFA_Mn_0603_V0 0_Group" xfId="31699" xr:uid="{00000000-0005-0000-0000-0000DD400000}"/>
    <cellStyle name="n_Flash September eresMas_01 - Home_PFA_Mn_0603_V0 0_Group - financial KPIs" xfId="22001" xr:uid="{00000000-0005-0000-0000-0000DE400000}"/>
    <cellStyle name="n_Flash September eresMas_01 - Home_PFA_Mn_0603_V0 0_Group - operational KPIs" xfId="10444" xr:uid="{00000000-0005-0000-0000-0000DF400000}"/>
    <cellStyle name="n_Flash September eresMas_01 - Home_PFA_Mn_0603_V0 0_Group - operational KPIs 2" xfId="18143" xr:uid="{00000000-0005-0000-0000-0000E0400000}"/>
    <cellStyle name="n_Flash September eresMas_01 - Home_PFA_Mn_0603_V0 0_Group - operational KPIs_1" xfId="20260" xr:uid="{00000000-0005-0000-0000-0000E1400000}"/>
    <cellStyle name="n_Flash September eresMas_01 - Home_PFA_Mn_0603_V0 0_Orange - Market France KPIs" xfId="55873" xr:uid="{00000000-0005-0000-0000-0000E2400000}"/>
    <cellStyle name="n_Flash September eresMas_01 - Home_PFA_Mn_0603_V0 0_Poland KPIs" xfId="31698" xr:uid="{00000000-0005-0000-0000-0000E3400000}"/>
    <cellStyle name="n_Flash September eresMas_01 - Home_PFA_Mn_0603_V0 0_ROW" xfId="31700" xr:uid="{00000000-0005-0000-0000-0000E4400000}"/>
    <cellStyle name="n_Flash September eresMas_01 - Home_PFA_Mn_0603_V0 0_ROW ARPU" xfId="31701" xr:uid="{00000000-0005-0000-0000-0000E5400000}"/>
    <cellStyle name="n_Flash September eresMas_01 - Home_PFA_Mn_0603_V0 0_ROW_1" xfId="31702" xr:uid="{00000000-0005-0000-0000-0000E6400000}"/>
    <cellStyle name="n_Flash September eresMas_01 - Home_PFA_Mn_0603_V0 0_ROW_1_Group" xfId="31703" xr:uid="{00000000-0005-0000-0000-0000E7400000}"/>
    <cellStyle name="n_Flash September eresMas_01 - Home_PFA_Mn_0603_V0 0_ROW_1_ROW ARPU" xfId="31704" xr:uid="{00000000-0005-0000-0000-0000E8400000}"/>
    <cellStyle name="n_Flash September eresMas_01 - Home_PFA_Mn_0603_V0 0_ROW_Group" xfId="31705" xr:uid="{00000000-0005-0000-0000-0000E9400000}"/>
    <cellStyle name="n_Flash September eresMas_01 - Home_PFA_Mn_0603_V0 0_ROW_ROW ARPU" xfId="31706" xr:uid="{00000000-0005-0000-0000-0000EA400000}"/>
    <cellStyle name="n_Flash September eresMas_01 - Home_PFA_Mn_0603_V0 0_Spain ARPU + AUPU" xfId="31707" xr:uid="{00000000-0005-0000-0000-0000EB400000}"/>
    <cellStyle name="n_Flash September eresMas_01 - Home_PFA_Mn_0603_V0 0_Spain ARPU + AUPU_Group" xfId="31708" xr:uid="{00000000-0005-0000-0000-0000EC400000}"/>
    <cellStyle name="n_Flash September eresMas_01 - Home_PFA_Mn_0603_V0 0_Spain ARPU + AUPU_ROW ARPU" xfId="31709" xr:uid="{00000000-0005-0000-0000-0000ED400000}"/>
    <cellStyle name="n_Flash September eresMas_01 - Home_PFA_Mn_0603_V0 0_Spain KPIs" xfId="6783" xr:uid="{00000000-0005-0000-0000-0000EE400000}"/>
    <cellStyle name="n_Flash September eresMas_01 - Home_PFA_Mn_0603_V0 0_Spain KPIs 2" xfId="16149" xr:uid="{00000000-0005-0000-0000-0000EF400000}"/>
    <cellStyle name="n_Flash September eresMas_01 - Home_PFA_Mn_0603_V0 0_Spain KPIs_1" xfId="51597" xr:uid="{00000000-0005-0000-0000-0000F0400000}"/>
    <cellStyle name="n_Flash September eresMas_01 - Home_PFA_Mn_0603_V0 0_Telecoms - Operational KPIs" xfId="49900" xr:uid="{00000000-0005-0000-0000-0000F1400000}"/>
    <cellStyle name="n_Flash September eresMas_01 - Home_Poland KPIs" xfId="8389" xr:uid="{00000000-0005-0000-0000-0000F2400000}"/>
    <cellStyle name="n_Flash September eresMas_01 - Home_Poland KPIs_1" xfId="31630" xr:uid="{00000000-0005-0000-0000-0000F3400000}"/>
    <cellStyle name="n_Flash September eresMas_01 - Home_Reporting Valeur_Mobile_2010_10" xfId="31710" xr:uid="{00000000-0005-0000-0000-0000F4400000}"/>
    <cellStyle name="n_Flash September eresMas_01 - Home_Reporting Valeur_Mobile_2010_10_Group" xfId="31711" xr:uid="{00000000-0005-0000-0000-0000F5400000}"/>
    <cellStyle name="n_Flash September eresMas_01 - Home_Reporting Valeur_Mobile_2010_10_ROW" xfId="31712" xr:uid="{00000000-0005-0000-0000-0000F6400000}"/>
    <cellStyle name="n_Flash September eresMas_01 - Home_Reporting Valeur_Mobile_2010_10_ROW ARPU" xfId="31713" xr:uid="{00000000-0005-0000-0000-0000F7400000}"/>
    <cellStyle name="n_Flash September eresMas_01 - Home_Reporting Valeur_Mobile_2010_10_ROW_Group" xfId="31714" xr:uid="{00000000-0005-0000-0000-0000F8400000}"/>
    <cellStyle name="n_Flash September eresMas_01 - Home_Reporting Valeur_Mobile_2010_10_ROW_ROW ARPU" xfId="31715" xr:uid="{00000000-0005-0000-0000-0000F9400000}"/>
    <cellStyle name="n_Flash September eresMas_01 - Home_ROW" xfId="31716" xr:uid="{00000000-0005-0000-0000-0000FA400000}"/>
    <cellStyle name="n_Flash September eresMas_01 - Home_ROW ARPU" xfId="31717" xr:uid="{00000000-0005-0000-0000-0000FB400000}"/>
    <cellStyle name="n_Flash September eresMas_01 - Home_RoW KPIs" xfId="9101" xr:uid="{00000000-0005-0000-0000-0000FC400000}"/>
    <cellStyle name="n_Flash September eresMas_01 - Home_ROW_1" xfId="31718" xr:uid="{00000000-0005-0000-0000-0000FD400000}"/>
    <cellStyle name="n_Flash September eresMas_01 - Home_ROW_1_Group" xfId="31719" xr:uid="{00000000-0005-0000-0000-0000FE400000}"/>
    <cellStyle name="n_Flash September eresMas_01 - Home_ROW_1_ROW ARPU" xfId="31720" xr:uid="{00000000-0005-0000-0000-0000FF400000}"/>
    <cellStyle name="n_Flash September eresMas_01 - Home_ROW_Group" xfId="31721" xr:uid="{00000000-0005-0000-0000-000000410000}"/>
    <cellStyle name="n_Flash September eresMas_01 - Home_ROW_ROW ARPU" xfId="31722" xr:uid="{00000000-0005-0000-0000-000001410000}"/>
    <cellStyle name="n_Flash September eresMas_01 - Home_Spain ARPU + AUPU" xfId="31723" xr:uid="{00000000-0005-0000-0000-000002410000}"/>
    <cellStyle name="n_Flash September eresMas_01 - Home_Spain ARPU + AUPU_Group" xfId="31724" xr:uid="{00000000-0005-0000-0000-000003410000}"/>
    <cellStyle name="n_Flash September eresMas_01 - Home_Spain ARPU + AUPU_ROW ARPU" xfId="31725" xr:uid="{00000000-0005-0000-0000-000004410000}"/>
    <cellStyle name="n_Flash September eresMas_01 - Home_Spain KPIs" xfId="6777" xr:uid="{00000000-0005-0000-0000-000005410000}"/>
    <cellStyle name="n_Flash September eresMas_01 - Home_Spain KPIs 2" xfId="16143" xr:uid="{00000000-0005-0000-0000-000006410000}"/>
    <cellStyle name="n_Flash September eresMas_01 - Home_Spain KPIs_1" xfId="51591" xr:uid="{00000000-0005-0000-0000-000007410000}"/>
    <cellStyle name="n_Flash September eresMas_01 - Home_Telecoms - Operational KPIs" xfId="49894" xr:uid="{00000000-0005-0000-0000-000008410000}"/>
    <cellStyle name="n_Flash September eresMas_01 - Home_UAG_report_CA 06-09 (06-09-28)" xfId="2099" xr:uid="{00000000-0005-0000-0000-000009410000}"/>
    <cellStyle name="n_Flash September eresMas_01 - Home_UAG_report_CA 06-09 (06-09-28)_A&amp;ME KPIs" xfId="53375" xr:uid="{00000000-0005-0000-0000-00000A410000}"/>
    <cellStyle name="n_Flash September eresMas_01 - Home_UAG_report_CA 06-09 (06-09-28)_Enterprise" xfId="9671" xr:uid="{00000000-0005-0000-0000-00000B410000}"/>
    <cellStyle name="n_Flash September eresMas_01 - Home_UAG_report_CA 06-09 (06-09-28)_France financials" xfId="23746" xr:uid="{00000000-0005-0000-0000-00000C410000}"/>
    <cellStyle name="n_Flash September eresMas_01 - Home_UAG_report_CA 06-09 (06-09-28)_France financials_1" xfId="25261" xr:uid="{00000000-0005-0000-0000-00000D410000}"/>
    <cellStyle name="n_Flash September eresMas_01 - Home_UAG_report_CA 06-09 (06-09-28)_France KPIs" xfId="4958" xr:uid="{00000000-0005-0000-0000-00000E410000}"/>
    <cellStyle name="n_Flash September eresMas_01 - Home_UAG_report_CA 06-09 (06-09-28)_France KPIs 2" xfId="14374" xr:uid="{00000000-0005-0000-0000-00000F410000}"/>
    <cellStyle name="n_Flash September eresMas_01 - Home_UAG_report_CA 06-09 (06-09-28)_France KPIs_1" xfId="12199" xr:uid="{00000000-0005-0000-0000-000010410000}"/>
    <cellStyle name="n_Flash September eresMas_01 - Home_UAG_report_CA 06-09 (06-09-28)_GetCA Groupe Seg 2012-Q4 Soc" xfId="55875" xr:uid="{00000000-0005-0000-0000-000011410000}"/>
    <cellStyle name="n_Flash September eresMas_01 - Home_UAG_report_CA 06-09 (06-09-28)_Group" xfId="31727" xr:uid="{00000000-0005-0000-0000-000012410000}"/>
    <cellStyle name="n_Flash September eresMas_01 - Home_UAG_report_CA 06-09 (06-09-28)_Group - financial KPIs" xfId="22002" xr:uid="{00000000-0005-0000-0000-000013410000}"/>
    <cellStyle name="n_Flash September eresMas_01 - Home_UAG_report_CA 06-09 (06-09-28)_Group - operational KPIs" xfId="3140" xr:uid="{00000000-0005-0000-0000-000014410000}"/>
    <cellStyle name="n_Flash September eresMas_01 - Home_UAG_report_CA 06-09 (06-09-28)_Group - operational KPIs_1" xfId="10445" xr:uid="{00000000-0005-0000-0000-000015410000}"/>
    <cellStyle name="n_Flash September eresMas_01 - Home_UAG_report_CA 06-09 (06-09-28)_Group - operational KPIs_1 2" xfId="18144" xr:uid="{00000000-0005-0000-0000-000016410000}"/>
    <cellStyle name="n_Flash September eresMas_01 - Home_UAG_report_CA 06-09 (06-09-28)_Group - operational KPIs_2" xfId="20261" xr:uid="{00000000-0005-0000-0000-000017410000}"/>
    <cellStyle name="n_Flash September eresMas_01 - Home_UAG_report_CA 06-09 (06-09-28)_IC&amp;SS" xfId="19788" xr:uid="{00000000-0005-0000-0000-000018410000}"/>
    <cellStyle name="n_Flash September eresMas_01 - Home_UAG_report_CA 06-09 (06-09-28)_Orange - Market France KPIs" xfId="55874" xr:uid="{00000000-0005-0000-0000-000019410000}"/>
    <cellStyle name="n_Flash September eresMas_01 - Home_UAG_report_CA 06-09 (06-09-28)_Poland KPIs" xfId="8391" xr:uid="{00000000-0005-0000-0000-00001A410000}"/>
    <cellStyle name="n_Flash September eresMas_01 - Home_UAG_report_CA 06-09 (06-09-28)_Poland KPIs_1" xfId="31726" xr:uid="{00000000-0005-0000-0000-00001B410000}"/>
    <cellStyle name="n_Flash September eresMas_01 - Home_UAG_report_CA 06-09 (06-09-28)_ROW" xfId="31728" xr:uid="{00000000-0005-0000-0000-00001C410000}"/>
    <cellStyle name="n_Flash September eresMas_01 - Home_UAG_report_CA 06-09 (06-09-28)_ROW ARPU" xfId="31729" xr:uid="{00000000-0005-0000-0000-00001D410000}"/>
    <cellStyle name="n_Flash September eresMas_01 - Home_UAG_report_CA 06-09 (06-09-28)_RoW KPIs" xfId="9103" xr:uid="{00000000-0005-0000-0000-00001E410000}"/>
    <cellStyle name="n_Flash September eresMas_01 - Home_UAG_report_CA 06-09 (06-09-28)_ROW_1" xfId="31730" xr:uid="{00000000-0005-0000-0000-00001F410000}"/>
    <cellStyle name="n_Flash September eresMas_01 - Home_UAG_report_CA 06-09 (06-09-28)_ROW_1_Group" xfId="31731" xr:uid="{00000000-0005-0000-0000-000020410000}"/>
    <cellStyle name="n_Flash September eresMas_01 - Home_UAG_report_CA 06-09 (06-09-28)_ROW_1_ROW ARPU" xfId="31732" xr:uid="{00000000-0005-0000-0000-000021410000}"/>
    <cellStyle name="n_Flash September eresMas_01 - Home_UAG_report_CA 06-09 (06-09-28)_ROW_Group" xfId="31733" xr:uid="{00000000-0005-0000-0000-000022410000}"/>
    <cellStyle name="n_Flash September eresMas_01 - Home_UAG_report_CA 06-09 (06-09-28)_ROW_ROW ARPU" xfId="31734" xr:uid="{00000000-0005-0000-0000-000023410000}"/>
    <cellStyle name="n_Flash September eresMas_01 - Home_UAG_report_CA 06-09 (06-09-28)_Spain ARPU + AUPU" xfId="31735" xr:uid="{00000000-0005-0000-0000-000024410000}"/>
    <cellStyle name="n_Flash September eresMas_01 - Home_UAG_report_CA 06-09 (06-09-28)_Spain ARPU + AUPU_Group" xfId="31736" xr:uid="{00000000-0005-0000-0000-000025410000}"/>
    <cellStyle name="n_Flash September eresMas_01 - Home_UAG_report_CA 06-09 (06-09-28)_Spain ARPU + AUPU_ROW ARPU" xfId="31737" xr:uid="{00000000-0005-0000-0000-000026410000}"/>
    <cellStyle name="n_Flash September eresMas_01 - Home_UAG_report_CA 06-09 (06-09-28)_Spain KPIs" xfId="6784" xr:uid="{00000000-0005-0000-0000-000027410000}"/>
    <cellStyle name="n_Flash September eresMas_01 - Home_UAG_report_CA 06-09 (06-09-28)_Spain KPIs 2" xfId="16150" xr:uid="{00000000-0005-0000-0000-000028410000}"/>
    <cellStyle name="n_Flash September eresMas_01 - Home_UAG_report_CA 06-09 (06-09-28)_Spain KPIs_1" xfId="51598" xr:uid="{00000000-0005-0000-0000-000029410000}"/>
    <cellStyle name="n_Flash September eresMas_01 - Home_UAG_report_CA 06-09 (06-09-28)_Telecoms - Operational KPIs" xfId="49901" xr:uid="{00000000-0005-0000-0000-00002A410000}"/>
    <cellStyle name="n_Flash September eresMas_01 - Home_UAG_report_CA 06-10 (06-11-06)" xfId="2100" xr:uid="{00000000-0005-0000-0000-00002B410000}"/>
    <cellStyle name="n_Flash September eresMas_01 - Home_UAG_report_CA 06-10 (06-11-06)_A&amp;ME KPIs" xfId="53376" xr:uid="{00000000-0005-0000-0000-00002C410000}"/>
    <cellStyle name="n_Flash September eresMas_01 - Home_UAG_report_CA 06-10 (06-11-06)_Enterprise" xfId="9672" xr:uid="{00000000-0005-0000-0000-00002D410000}"/>
    <cellStyle name="n_Flash September eresMas_01 - Home_UAG_report_CA 06-10 (06-11-06)_France financials" xfId="23747" xr:uid="{00000000-0005-0000-0000-00002E410000}"/>
    <cellStyle name="n_Flash September eresMas_01 - Home_UAG_report_CA 06-10 (06-11-06)_France financials_1" xfId="25262" xr:uid="{00000000-0005-0000-0000-00002F410000}"/>
    <cellStyle name="n_Flash September eresMas_01 - Home_UAG_report_CA 06-10 (06-11-06)_France KPIs" xfId="4959" xr:uid="{00000000-0005-0000-0000-000030410000}"/>
    <cellStyle name="n_Flash September eresMas_01 - Home_UAG_report_CA 06-10 (06-11-06)_France KPIs 2" xfId="14375" xr:uid="{00000000-0005-0000-0000-000031410000}"/>
    <cellStyle name="n_Flash September eresMas_01 - Home_UAG_report_CA 06-10 (06-11-06)_France KPIs_1" xfId="12200" xr:uid="{00000000-0005-0000-0000-000032410000}"/>
    <cellStyle name="n_Flash September eresMas_01 - Home_UAG_report_CA 06-10 (06-11-06)_GetCA Groupe Seg 2012-Q4 Soc" xfId="55877" xr:uid="{00000000-0005-0000-0000-000033410000}"/>
    <cellStyle name="n_Flash September eresMas_01 - Home_UAG_report_CA 06-10 (06-11-06)_Group" xfId="31739" xr:uid="{00000000-0005-0000-0000-000034410000}"/>
    <cellStyle name="n_Flash September eresMas_01 - Home_UAG_report_CA 06-10 (06-11-06)_Group - financial KPIs" xfId="22003" xr:uid="{00000000-0005-0000-0000-000035410000}"/>
    <cellStyle name="n_Flash September eresMas_01 - Home_UAG_report_CA 06-10 (06-11-06)_Group - operational KPIs" xfId="3141" xr:uid="{00000000-0005-0000-0000-000036410000}"/>
    <cellStyle name="n_Flash September eresMas_01 - Home_UAG_report_CA 06-10 (06-11-06)_Group - operational KPIs_1" xfId="10446" xr:uid="{00000000-0005-0000-0000-000037410000}"/>
    <cellStyle name="n_Flash September eresMas_01 - Home_UAG_report_CA 06-10 (06-11-06)_Group - operational KPIs_1 2" xfId="18145" xr:uid="{00000000-0005-0000-0000-000038410000}"/>
    <cellStyle name="n_Flash September eresMas_01 - Home_UAG_report_CA 06-10 (06-11-06)_Group - operational KPIs_2" xfId="20262" xr:uid="{00000000-0005-0000-0000-000039410000}"/>
    <cellStyle name="n_Flash September eresMas_01 - Home_UAG_report_CA 06-10 (06-11-06)_IC&amp;SS" xfId="17594" xr:uid="{00000000-0005-0000-0000-00003A410000}"/>
    <cellStyle name="n_Flash September eresMas_01 - Home_UAG_report_CA 06-10 (06-11-06)_Orange - Market France KPIs" xfId="55876" xr:uid="{00000000-0005-0000-0000-00003B410000}"/>
    <cellStyle name="n_Flash September eresMas_01 - Home_UAG_report_CA 06-10 (06-11-06)_Poland KPIs" xfId="8392" xr:uid="{00000000-0005-0000-0000-00003C410000}"/>
    <cellStyle name="n_Flash September eresMas_01 - Home_UAG_report_CA 06-10 (06-11-06)_Poland KPIs_1" xfId="31738" xr:uid="{00000000-0005-0000-0000-00003D410000}"/>
    <cellStyle name="n_Flash September eresMas_01 - Home_UAG_report_CA 06-10 (06-11-06)_ROW" xfId="31740" xr:uid="{00000000-0005-0000-0000-00003E410000}"/>
    <cellStyle name="n_Flash September eresMas_01 - Home_UAG_report_CA 06-10 (06-11-06)_ROW ARPU" xfId="31741" xr:uid="{00000000-0005-0000-0000-00003F410000}"/>
    <cellStyle name="n_Flash September eresMas_01 - Home_UAG_report_CA 06-10 (06-11-06)_RoW KPIs" xfId="9104" xr:uid="{00000000-0005-0000-0000-000040410000}"/>
    <cellStyle name="n_Flash September eresMas_01 - Home_UAG_report_CA 06-10 (06-11-06)_ROW_1" xfId="31742" xr:uid="{00000000-0005-0000-0000-000041410000}"/>
    <cellStyle name="n_Flash September eresMas_01 - Home_UAG_report_CA 06-10 (06-11-06)_ROW_1_Group" xfId="31743" xr:uid="{00000000-0005-0000-0000-000042410000}"/>
    <cellStyle name="n_Flash September eresMas_01 - Home_UAG_report_CA 06-10 (06-11-06)_ROW_1_ROW ARPU" xfId="31744" xr:uid="{00000000-0005-0000-0000-000043410000}"/>
    <cellStyle name="n_Flash September eresMas_01 - Home_UAG_report_CA 06-10 (06-11-06)_ROW_Group" xfId="31745" xr:uid="{00000000-0005-0000-0000-000044410000}"/>
    <cellStyle name="n_Flash September eresMas_01 - Home_UAG_report_CA 06-10 (06-11-06)_ROW_ROW ARPU" xfId="31746" xr:uid="{00000000-0005-0000-0000-000045410000}"/>
    <cellStyle name="n_Flash September eresMas_01 - Home_UAG_report_CA 06-10 (06-11-06)_Spain ARPU + AUPU" xfId="31747" xr:uid="{00000000-0005-0000-0000-000046410000}"/>
    <cellStyle name="n_Flash September eresMas_01 - Home_UAG_report_CA 06-10 (06-11-06)_Spain ARPU + AUPU_Group" xfId="31748" xr:uid="{00000000-0005-0000-0000-000047410000}"/>
    <cellStyle name="n_Flash September eresMas_01 - Home_UAG_report_CA 06-10 (06-11-06)_Spain ARPU + AUPU_ROW ARPU" xfId="31749" xr:uid="{00000000-0005-0000-0000-000048410000}"/>
    <cellStyle name="n_Flash September eresMas_01 - Home_UAG_report_CA 06-10 (06-11-06)_Spain KPIs" xfId="6785" xr:uid="{00000000-0005-0000-0000-000049410000}"/>
    <cellStyle name="n_Flash September eresMas_01 - Home_UAG_report_CA 06-10 (06-11-06)_Spain KPIs 2" xfId="16151" xr:uid="{00000000-0005-0000-0000-00004A410000}"/>
    <cellStyle name="n_Flash September eresMas_01 - Home_UAG_report_CA 06-10 (06-11-06)_Spain KPIs_1" xfId="51599" xr:uid="{00000000-0005-0000-0000-00004B410000}"/>
    <cellStyle name="n_Flash September eresMas_01 - Home_UAG_report_CA 06-10 (06-11-06)_Telecoms - Operational KPIs" xfId="49902" xr:uid="{00000000-0005-0000-0000-00004C410000}"/>
    <cellStyle name="n_Flash September eresMas_01 - PDG" xfId="2101" xr:uid="{00000000-0005-0000-0000-00004D410000}"/>
    <cellStyle name="n_Flash September eresMas_01 - PDG_A&amp;ME KPIs" xfId="53377" xr:uid="{00000000-0005-0000-0000-00004E410000}"/>
    <cellStyle name="n_Flash September eresMas_01 - PDG_DATA KPI Personal" xfId="31751" xr:uid="{00000000-0005-0000-0000-00004F410000}"/>
    <cellStyle name="n_Flash September eresMas_01 - PDG_DATA KPI Personal_Group" xfId="31752" xr:uid="{00000000-0005-0000-0000-000050410000}"/>
    <cellStyle name="n_Flash September eresMas_01 - PDG_DATA KPI Personal_ROW ARPU" xfId="31753" xr:uid="{00000000-0005-0000-0000-000051410000}"/>
    <cellStyle name="n_Flash September eresMas_01 - PDG_EE_CoA_BS - mapped V4" xfId="31754" xr:uid="{00000000-0005-0000-0000-000052410000}"/>
    <cellStyle name="n_Flash September eresMas_01 - PDG_EE_CoA_BS - mapped V4_Group" xfId="31755" xr:uid="{00000000-0005-0000-0000-000053410000}"/>
    <cellStyle name="n_Flash September eresMas_01 - PDG_EE_CoA_BS - mapped V4_ROW ARPU" xfId="31756" xr:uid="{00000000-0005-0000-0000-000054410000}"/>
    <cellStyle name="n_Flash September eresMas_01 - PDG_Enterprise" xfId="9673" xr:uid="{00000000-0005-0000-0000-000055410000}"/>
    <cellStyle name="n_Flash September eresMas_01 - PDG_France financials" xfId="23748" xr:uid="{00000000-0005-0000-0000-000056410000}"/>
    <cellStyle name="n_Flash September eresMas_01 - PDG_France financials_1" xfId="25263" xr:uid="{00000000-0005-0000-0000-000057410000}"/>
    <cellStyle name="n_Flash September eresMas_01 - PDG_France KPIs" xfId="4960" xr:uid="{00000000-0005-0000-0000-000058410000}"/>
    <cellStyle name="n_Flash September eresMas_01 - PDG_France KPIs 2" xfId="14376" xr:uid="{00000000-0005-0000-0000-000059410000}"/>
    <cellStyle name="n_Flash September eresMas_01 - PDG_France KPIs_1" xfId="12201" xr:uid="{00000000-0005-0000-0000-00005A410000}"/>
    <cellStyle name="n_Flash September eresMas_01 - PDG_GetCA Groupe Seg 2012-Q4 Soc" xfId="55879" xr:uid="{00000000-0005-0000-0000-00005B410000}"/>
    <cellStyle name="n_Flash September eresMas_01 - PDG_Group" xfId="31757" xr:uid="{00000000-0005-0000-0000-00005C410000}"/>
    <cellStyle name="n_Flash September eresMas_01 - PDG_Group - financial KPIs" xfId="22004" xr:uid="{00000000-0005-0000-0000-00005D410000}"/>
    <cellStyle name="n_Flash September eresMas_01 - PDG_Group - operational KPIs" xfId="3142" xr:uid="{00000000-0005-0000-0000-00005E410000}"/>
    <cellStyle name="n_Flash September eresMas_01 - PDG_Group - operational KPIs_1" xfId="10447" xr:uid="{00000000-0005-0000-0000-00005F410000}"/>
    <cellStyle name="n_Flash September eresMas_01 - PDG_Group - operational KPIs_1 2" xfId="18146" xr:uid="{00000000-0005-0000-0000-000060410000}"/>
    <cellStyle name="n_Flash September eresMas_01 - PDG_Group - operational KPIs_2" xfId="20263" xr:uid="{00000000-0005-0000-0000-000061410000}"/>
    <cellStyle name="n_Flash September eresMas_01 - PDG_IC&amp;SS" xfId="17527" xr:uid="{00000000-0005-0000-0000-000062410000}"/>
    <cellStyle name="n_Flash September eresMas_01 - PDG_Orange - Market France KPIs" xfId="55878" xr:uid="{00000000-0005-0000-0000-000063410000}"/>
    <cellStyle name="n_Flash September eresMas_01 - PDG_Poland KPIs" xfId="8393" xr:uid="{00000000-0005-0000-0000-000064410000}"/>
    <cellStyle name="n_Flash September eresMas_01 - PDG_Poland KPIs_1" xfId="31750" xr:uid="{00000000-0005-0000-0000-000065410000}"/>
    <cellStyle name="n_Flash September eresMas_01 - PDG_Reporting Valeur_Mobile_2010_10" xfId="31758" xr:uid="{00000000-0005-0000-0000-000066410000}"/>
    <cellStyle name="n_Flash September eresMas_01 - PDG_Reporting Valeur_Mobile_2010_10_Group" xfId="31759" xr:uid="{00000000-0005-0000-0000-000067410000}"/>
    <cellStyle name="n_Flash September eresMas_01 - PDG_Reporting Valeur_Mobile_2010_10_ROW" xfId="31760" xr:uid="{00000000-0005-0000-0000-000068410000}"/>
    <cellStyle name="n_Flash September eresMas_01 - PDG_Reporting Valeur_Mobile_2010_10_ROW ARPU" xfId="31761" xr:uid="{00000000-0005-0000-0000-000069410000}"/>
    <cellStyle name="n_Flash September eresMas_01 - PDG_Reporting Valeur_Mobile_2010_10_ROW_Group" xfId="31762" xr:uid="{00000000-0005-0000-0000-00006A410000}"/>
    <cellStyle name="n_Flash September eresMas_01 - PDG_Reporting Valeur_Mobile_2010_10_ROW_ROW ARPU" xfId="31763" xr:uid="{00000000-0005-0000-0000-00006B410000}"/>
    <cellStyle name="n_Flash September eresMas_01 - PDG_ROW" xfId="31764" xr:uid="{00000000-0005-0000-0000-00006C410000}"/>
    <cellStyle name="n_Flash September eresMas_01 - PDG_ROW ARPU" xfId="31765" xr:uid="{00000000-0005-0000-0000-00006D410000}"/>
    <cellStyle name="n_Flash September eresMas_01 - PDG_RoW KPIs" xfId="9105" xr:uid="{00000000-0005-0000-0000-00006E410000}"/>
    <cellStyle name="n_Flash September eresMas_01 - PDG_ROW_1" xfId="31766" xr:uid="{00000000-0005-0000-0000-00006F410000}"/>
    <cellStyle name="n_Flash September eresMas_01 - PDG_ROW_1_Group" xfId="31767" xr:uid="{00000000-0005-0000-0000-000070410000}"/>
    <cellStyle name="n_Flash September eresMas_01 - PDG_ROW_1_ROW ARPU" xfId="31768" xr:uid="{00000000-0005-0000-0000-000071410000}"/>
    <cellStyle name="n_Flash September eresMas_01 - PDG_ROW_Group" xfId="31769" xr:uid="{00000000-0005-0000-0000-000072410000}"/>
    <cellStyle name="n_Flash September eresMas_01 - PDG_ROW_ROW ARPU" xfId="31770" xr:uid="{00000000-0005-0000-0000-000073410000}"/>
    <cellStyle name="n_Flash September eresMas_01 - PDG_Spain ARPU + AUPU" xfId="31771" xr:uid="{00000000-0005-0000-0000-000074410000}"/>
    <cellStyle name="n_Flash September eresMas_01 - PDG_Spain ARPU + AUPU_Group" xfId="31772" xr:uid="{00000000-0005-0000-0000-000075410000}"/>
    <cellStyle name="n_Flash September eresMas_01 - PDG_Spain ARPU + AUPU_ROW ARPU" xfId="31773" xr:uid="{00000000-0005-0000-0000-000076410000}"/>
    <cellStyle name="n_Flash September eresMas_01 - PDG_Spain KPIs" xfId="6786" xr:uid="{00000000-0005-0000-0000-000077410000}"/>
    <cellStyle name="n_Flash September eresMas_01 - PDG_Spain KPIs 2" xfId="16152" xr:uid="{00000000-0005-0000-0000-000078410000}"/>
    <cellStyle name="n_Flash September eresMas_01 - PDG_Spain KPIs_1" xfId="51600" xr:uid="{00000000-0005-0000-0000-000079410000}"/>
    <cellStyle name="n_Flash September eresMas_01 - PDG_Telecoms - Operational KPIs" xfId="49903" xr:uid="{00000000-0005-0000-0000-00007A410000}"/>
    <cellStyle name="n_Flash September eresMas_01 - Wanadoo" xfId="2102" xr:uid="{00000000-0005-0000-0000-00007B410000}"/>
    <cellStyle name="n_Flash September eresMas_01 - Wanadoo_01 Synthèse DM pour modèle" xfId="2103" xr:uid="{00000000-0005-0000-0000-00007C410000}"/>
    <cellStyle name="n_Flash September eresMas_01 - Wanadoo_01 Synthèse DM pour modèle_A&amp;ME KPIs" xfId="53379" xr:uid="{00000000-0005-0000-0000-00007D410000}"/>
    <cellStyle name="n_Flash September eresMas_01 - Wanadoo_01 Synthèse DM pour modèle_France financials" xfId="23750" xr:uid="{00000000-0005-0000-0000-00007E410000}"/>
    <cellStyle name="n_Flash September eresMas_01 - Wanadoo_01 Synthèse DM pour modèle_France KPIs" xfId="4962" xr:uid="{00000000-0005-0000-0000-00007F410000}"/>
    <cellStyle name="n_Flash September eresMas_01 - Wanadoo_01 Synthèse DM pour modèle_France KPIs 2" xfId="14378" xr:uid="{00000000-0005-0000-0000-000080410000}"/>
    <cellStyle name="n_Flash September eresMas_01 - Wanadoo_01 Synthèse DM pour modèle_France KPIs_1" xfId="12203" xr:uid="{00000000-0005-0000-0000-000081410000}"/>
    <cellStyle name="n_Flash September eresMas_01 - Wanadoo_01 Synthèse DM pour modèle_Group" xfId="31776" xr:uid="{00000000-0005-0000-0000-000082410000}"/>
    <cellStyle name="n_Flash September eresMas_01 - Wanadoo_01 Synthèse DM pour modèle_Group - financial KPIs" xfId="22006" xr:uid="{00000000-0005-0000-0000-000083410000}"/>
    <cellStyle name="n_Flash September eresMas_01 - Wanadoo_01 Synthèse DM pour modèle_Group - operational KPIs" xfId="10449" xr:uid="{00000000-0005-0000-0000-000084410000}"/>
    <cellStyle name="n_Flash September eresMas_01 - Wanadoo_01 Synthèse DM pour modèle_Group - operational KPIs 2" xfId="18148" xr:uid="{00000000-0005-0000-0000-000085410000}"/>
    <cellStyle name="n_Flash September eresMas_01 - Wanadoo_01 Synthèse DM pour modèle_Group - operational KPIs_1" xfId="20265" xr:uid="{00000000-0005-0000-0000-000086410000}"/>
    <cellStyle name="n_Flash September eresMas_01 - Wanadoo_01 Synthèse DM pour modèle_Orange - Market France KPIs" xfId="55881" xr:uid="{00000000-0005-0000-0000-000087410000}"/>
    <cellStyle name="n_Flash September eresMas_01 - Wanadoo_01 Synthèse DM pour modèle_Poland KPIs" xfId="31775" xr:uid="{00000000-0005-0000-0000-000088410000}"/>
    <cellStyle name="n_Flash September eresMas_01 - Wanadoo_01 Synthèse DM pour modèle_ROW" xfId="31777" xr:uid="{00000000-0005-0000-0000-000089410000}"/>
    <cellStyle name="n_Flash September eresMas_01 - Wanadoo_01 Synthèse DM pour modèle_ROW ARPU" xfId="31778" xr:uid="{00000000-0005-0000-0000-00008A410000}"/>
    <cellStyle name="n_Flash September eresMas_01 - Wanadoo_01 Synthèse DM pour modèle_ROW_1" xfId="31779" xr:uid="{00000000-0005-0000-0000-00008B410000}"/>
    <cellStyle name="n_Flash September eresMas_01 - Wanadoo_01 Synthèse DM pour modèle_ROW_1_Group" xfId="31780" xr:uid="{00000000-0005-0000-0000-00008C410000}"/>
    <cellStyle name="n_Flash September eresMas_01 - Wanadoo_01 Synthèse DM pour modèle_ROW_1_ROW ARPU" xfId="31781" xr:uid="{00000000-0005-0000-0000-00008D410000}"/>
    <cellStyle name="n_Flash September eresMas_01 - Wanadoo_01 Synthèse DM pour modèle_ROW_Group" xfId="31782" xr:uid="{00000000-0005-0000-0000-00008E410000}"/>
    <cellStyle name="n_Flash September eresMas_01 - Wanadoo_01 Synthèse DM pour modèle_ROW_ROW ARPU" xfId="31783" xr:uid="{00000000-0005-0000-0000-00008F410000}"/>
    <cellStyle name="n_Flash September eresMas_01 - Wanadoo_01 Synthèse DM pour modèle_Spain ARPU + AUPU" xfId="31784" xr:uid="{00000000-0005-0000-0000-000090410000}"/>
    <cellStyle name="n_Flash September eresMas_01 - Wanadoo_01 Synthèse DM pour modèle_Spain ARPU + AUPU_Group" xfId="31785" xr:uid="{00000000-0005-0000-0000-000091410000}"/>
    <cellStyle name="n_Flash September eresMas_01 - Wanadoo_01 Synthèse DM pour modèle_Spain ARPU + AUPU_ROW ARPU" xfId="31786" xr:uid="{00000000-0005-0000-0000-000092410000}"/>
    <cellStyle name="n_Flash September eresMas_01 - Wanadoo_01 Synthèse DM pour modèle_Spain KPIs" xfId="6788" xr:uid="{00000000-0005-0000-0000-000093410000}"/>
    <cellStyle name="n_Flash September eresMas_01 - Wanadoo_01 Synthèse DM pour modèle_Spain KPIs 2" xfId="16154" xr:uid="{00000000-0005-0000-0000-000094410000}"/>
    <cellStyle name="n_Flash September eresMas_01 - Wanadoo_01 Synthèse DM pour modèle_Spain KPIs_1" xfId="51602" xr:uid="{00000000-0005-0000-0000-000095410000}"/>
    <cellStyle name="n_Flash September eresMas_01 - Wanadoo_01 Synthèse DM pour modèle_Telecoms - Operational KPIs" xfId="49905" xr:uid="{00000000-0005-0000-0000-000096410000}"/>
    <cellStyle name="n_Flash September eresMas_01 - Wanadoo_0703 Préflashde L23 Analyse CA trafic 07-03 (07-04-03)" xfId="2104" xr:uid="{00000000-0005-0000-0000-000097410000}"/>
    <cellStyle name="n_Flash September eresMas_01 - Wanadoo_0703 Préflashde L23 Analyse CA trafic 07-03 (07-04-03)_A&amp;ME KPIs" xfId="53380" xr:uid="{00000000-0005-0000-0000-000098410000}"/>
    <cellStyle name="n_Flash September eresMas_01 - Wanadoo_0703 Préflashde L23 Analyse CA trafic 07-03 (07-04-03)_Enterprise" xfId="9675" xr:uid="{00000000-0005-0000-0000-000099410000}"/>
    <cellStyle name="n_Flash September eresMas_01 - Wanadoo_0703 Préflashde L23 Analyse CA trafic 07-03 (07-04-03)_France financials" xfId="23751" xr:uid="{00000000-0005-0000-0000-00009A410000}"/>
    <cellStyle name="n_Flash September eresMas_01 - Wanadoo_0703 Préflashde L23 Analyse CA trafic 07-03 (07-04-03)_France financials_1" xfId="25265" xr:uid="{00000000-0005-0000-0000-00009B410000}"/>
    <cellStyle name="n_Flash September eresMas_01 - Wanadoo_0703 Préflashde L23 Analyse CA trafic 07-03 (07-04-03)_France KPIs" xfId="4963" xr:uid="{00000000-0005-0000-0000-00009C410000}"/>
    <cellStyle name="n_Flash September eresMas_01 - Wanadoo_0703 Préflashde L23 Analyse CA trafic 07-03 (07-04-03)_France KPIs 2" xfId="14379" xr:uid="{00000000-0005-0000-0000-00009D410000}"/>
    <cellStyle name="n_Flash September eresMas_01 - Wanadoo_0703 Préflashde L23 Analyse CA trafic 07-03 (07-04-03)_France KPIs_1" xfId="12204" xr:uid="{00000000-0005-0000-0000-00009E410000}"/>
    <cellStyle name="n_Flash September eresMas_01 - Wanadoo_0703 Préflashde L23 Analyse CA trafic 07-03 (07-04-03)_GetCA Groupe Seg 2012-Q4 Soc" xfId="55883" xr:uid="{00000000-0005-0000-0000-00009F410000}"/>
    <cellStyle name="n_Flash September eresMas_01 - Wanadoo_0703 Préflashde L23 Analyse CA trafic 07-03 (07-04-03)_Group" xfId="31788" xr:uid="{00000000-0005-0000-0000-0000A0410000}"/>
    <cellStyle name="n_Flash September eresMas_01 - Wanadoo_0703 Préflashde L23 Analyse CA trafic 07-03 (07-04-03)_Group - financial KPIs" xfId="22007" xr:uid="{00000000-0005-0000-0000-0000A1410000}"/>
    <cellStyle name="n_Flash September eresMas_01 - Wanadoo_0703 Préflashde L23 Analyse CA trafic 07-03 (07-04-03)_Group - operational KPIs" xfId="3144" xr:uid="{00000000-0005-0000-0000-0000A2410000}"/>
    <cellStyle name="n_Flash September eresMas_01 - Wanadoo_0703 Préflashde L23 Analyse CA trafic 07-03 (07-04-03)_Group - operational KPIs_1" xfId="10450" xr:uid="{00000000-0005-0000-0000-0000A3410000}"/>
    <cellStyle name="n_Flash September eresMas_01 - Wanadoo_0703 Préflashde L23 Analyse CA trafic 07-03 (07-04-03)_Group - operational KPIs_1 2" xfId="18149" xr:uid="{00000000-0005-0000-0000-0000A4410000}"/>
    <cellStyle name="n_Flash September eresMas_01 - Wanadoo_0703 Préflashde L23 Analyse CA trafic 07-03 (07-04-03)_Group - operational KPIs_2" xfId="20266" xr:uid="{00000000-0005-0000-0000-0000A5410000}"/>
    <cellStyle name="n_Flash September eresMas_01 - Wanadoo_0703 Préflashde L23 Analyse CA trafic 07-03 (07-04-03)_IC&amp;SS" xfId="19787" xr:uid="{00000000-0005-0000-0000-0000A6410000}"/>
    <cellStyle name="n_Flash September eresMas_01 - Wanadoo_0703 Préflashde L23 Analyse CA trafic 07-03 (07-04-03)_Orange - Market France KPIs" xfId="55882" xr:uid="{00000000-0005-0000-0000-0000A7410000}"/>
    <cellStyle name="n_Flash September eresMas_01 - Wanadoo_0703 Préflashde L23 Analyse CA trafic 07-03 (07-04-03)_Poland KPIs" xfId="8395" xr:uid="{00000000-0005-0000-0000-0000A8410000}"/>
    <cellStyle name="n_Flash September eresMas_01 - Wanadoo_0703 Préflashde L23 Analyse CA trafic 07-03 (07-04-03)_Poland KPIs_1" xfId="31787" xr:uid="{00000000-0005-0000-0000-0000A9410000}"/>
    <cellStyle name="n_Flash September eresMas_01 - Wanadoo_0703 Préflashde L23 Analyse CA trafic 07-03 (07-04-03)_ROW" xfId="31789" xr:uid="{00000000-0005-0000-0000-0000AA410000}"/>
    <cellStyle name="n_Flash September eresMas_01 - Wanadoo_0703 Préflashde L23 Analyse CA trafic 07-03 (07-04-03)_ROW ARPU" xfId="31790" xr:uid="{00000000-0005-0000-0000-0000AB410000}"/>
    <cellStyle name="n_Flash September eresMas_01 - Wanadoo_0703 Préflashde L23 Analyse CA trafic 07-03 (07-04-03)_RoW KPIs" xfId="9107" xr:uid="{00000000-0005-0000-0000-0000AC410000}"/>
    <cellStyle name="n_Flash September eresMas_01 - Wanadoo_0703 Préflashde L23 Analyse CA trafic 07-03 (07-04-03)_ROW_1" xfId="31791" xr:uid="{00000000-0005-0000-0000-0000AD410000}"/>
    <cellStyle name="n_Flash September eresMas_01 - Wanadoo_0703 Préflashde L23 Analyse CA trafic 07-03 (07-04-03)_ROW_1_Group" xfId="31792" xr:uid="{00000000-0005-0000-0000-0000AE410000}"/>
    <cellStyle name="n_Flash September eresMas_01 - Wanadoo_0703 Préflashde L23 Analyse CA trafic 07-03 (07-04-03)_ROW_1_ROW ARPU" xfId="31793" xr:uid="{00000000-0005-0000-0000-0000AF410000}"/>
    <cellStyle name="n_Flash September eresMas_01 - Wanadoo_0703 Préflashde L23 Analyse CA trafic 07-03 (07-04-03)_ROW_Group" xfId="31794" xr:uid="{00000000-0005-0000-0000-0000B0410000}"/>
    <cellStyle name="n_Flash September eresMas_01 - Wanadoo_0703 Préflashde L23 Analyse CA trafic 07-03 (07-04-03)_ROW_ROW ARPU" xfId="31795" xr:uid="{00000000-0005-0000-0000-0000B1410000}"/>
    <cellStyle name="n_Flash September eresMas_01 - Wanadoo_0703 Préflashde L23 Analyse CA trafic 07-03 (07-04-03)_Spain ARPU + AUPU" xfId="31796" xr:uid="{00000000-0005-0000-0000-0000B2410000}"/>
    <cellStyle name="n_Flash September eresMas_01 - Wanadoo_0703 Préflashde L23 Analyse CA trafic 07-03 (07-04-03)_Spain ARPU + AUPU_Group" xfId="31797" xr:uid="{00000000-0005-0000-0000-0000B3410000}"/>
    <cellStyle name="n_Flash September eresMas_01 - Wanadoo_0703 Préflashde L23 Analyse CA trafic 07-03 (07-04-03)_Spain ARPU + AUPU_ROW ARPU" xfId="31798" xr:uid="{00000000-0005-0000-0000-0000B4410000}"/>
    <cellStyle name="n_Flash September eresMas_01 - Wanadoo_0703 Préflashde L23 Analyse CA trafic 07-03 (07-04-03)_Spain KPIs" xfId="6789" xr:uid="{00000000-0005-0000-0000-0000B5410000}"/>
    <cellStyle name="n_Flash September eresMas_01 - Wanadoo_0703 Préflashde L23 Analyse CA trafic 07-03 (07-04-03)_Spain KPIs 2" xfId="16155" xr:uid="{00000000-0005-0000-0000-0000B6410000}"/>
    <cellStyle name="n_Flash September eresMas_01 - Wanadoo_0703 Préflashde L23 Analyse CA trafic 07-03 (07-04-03)_Spain KPIs_1" xfId="51603" xr:uid="{00000000-0005-0000-0000-0000B7410000}"/>
    <cellStyle name="n_Flash September eresMas_01 - Wanadoo_0703 Préflashde L23 Analyse CA trafic 07-03 (07-04-03)_Telecoms - Operational KPIs" xfId="49906" xr:uid="{00000000-0005-0000-0000-0000B8410000}"/>
    <cellStyle name="n_Flash September eresMas_01 - Wanadoo_A&amp;ME KPIs" xfId="53378" xr:uid="{00000000-0005-0000-0000-0000B9410000}"/>
    <cellStyle name="n_Flash September eresMas_01 - Wanadoo_Base Forfaits 06-07" xfId="2105" xr:uid="{00000000-0005-0000-0000-0000BA410000}"/>
    <cellStyle name="n_Flash September eresMas_01 - Wanadoo_Base Forfaits 06-07_A&amp;ME KPIs" xfId="53381" xr:uid="{00000000-0005-0000-0000-0000BB410000}"/>
    <cellStyle name="n_Flash September eresMas_01 - Wanadoo_Base Forfaits 06-07_Enterprise" xfId="9676" xr:uid="{00000000-0005-0000-0000-0000BC410000}"/>
    <cellStyle name="n_Flash September eresMas_01 - Wanadoo_Base Forfaits 06-07_France financials" xfId="23752" xr:uid="{00000000-0005-0000-0000-0000BD410000}"/>
    <cellStyle name="n_Flash September eresMas_01 - Wanadoo_Base Forfaits 06-07_France financials_1" xfId="25266" xr:uid="{00000000-0005-0000-0000-0000BE410000}"/>
    <cellStyle name="n_Flash September eresMas_01 - Wanadoo_Base Forfaits 06-07_France KPIs" xfId="4964" xr:uid="{00000000-0005-0000-0000-0000BF410000}"/>
    <cellStyle name="n_Flash September eresMas_01 - Wanadoo_Base Forfaits 06-07_France KPIs 2" xfId="14380" xr:uid="{00000000-0005-0000-0000-0000C0410000}"/>
    <cellStyle name="n_Flash September eresMas_01 - Wanadoo_Base Forfaits 06-07_France KPIs_1" xfId="12205" xr:uid="{00000000-0005-0000-0000-0000C1410000}"/>
    <cellStyle name="n_Flash September eresMas_01 - Wanadoo_Base Forfaits 06-07_GetCA Groupe Seg 2012-Q4 Soc" xfId="55885" xr:uid="{00000000-0005-0000-0000-0000C2410000}"/>
    <cellStyle name="n_Flash September eresMas_01 - Wanadoo_Base Forfaits 06-07_Group" xfId="31800" xr:uid="{00000000-0005-0000-0000-0000C3410000}"/>
    <cellStyle name="n_Flash September eresMas_01 - Wanadoo_Base Forfaits 06-07_Group - financial KPIs" xfId="22008" xr:uid="{00000000-0005-0000-0000-0000C4410000}"/>
    <cellStyle name="n_Flash September eresMas_01 - Wanadoo_Base Forfaits 06-07_Group - operational KPIs" xfId="3145" xr:uid="{00000000-0005-0000-0000-0000C5410000}"/>
    <cellStyle name="n_Flash September eresMas_01 - Wanadoo_Base Forfaits 06-07_Group - operational KPIs_1" xfId="10451" xr:uid="{00000000-0005-0000-0000-0000C6410000}"/>
    <cellStyle name="n_Flash September eresMas_01 - Wanadoo_Base Forfaits 06-07_Group - operational KPIs_1 2" xfId="18150" xr:uid="{00000000-0005-0000-0000-0000C7410000}"/>
    <cellStyle name="n_Flash September eresMas_01 - Wanadoo_Base Forfaits 06-07_Group - operational KPIs_2" xfId="20267" xr:uid="{00000000-0005-0000-0000-0000C8410000}"/>
    <cellStyle name="n_Flash September eresMas_01 - Wanadoo_Base Forfaits 06-07_IC&amp;SS" xfId="17595" xr:uid="{00000000-0005-0000-0000-0000C9410000}"/>
    <cellStyle name="n_Flash September eresMas_01 - Wanadoo_Base Forfaits 06-07_Orange - Market France KPIs" xfId="55884" xr:uid="{00000000-0005-0000-0000-0000CA410000}"/>
    <cellStyle name="n_Flash September eresMas_01 - Wanadoo_Base Forfaits 06-07_Poland KPIs" xfId="8396" xr:uid="{00000000-0005-0000-0000-0000CB410000}"/>
    <cellStyle name="n_Flash September eresMas_01 - Wanadoo_Base Forfaits 06-07_Poland KPIs_1" xfId="31799" xr:uid="{00000000-0005-0000-0000-0000CC410000}"/>
    <cellStyle name="n_Flash September eresMas_01 - Wanadoo_Base Forfaits 06-07_ROW" xfId="31801" xr:uid="{00000000-0005-0000-0000-0000CD410000}"/>
    <cellStyle name="n_Flash September eresMas_01 - Wanadoo_Base Forfaits 06-07_ROW ARPU" xfId="31802" xr:uid="{00000000-0005-0000-0000-0000CE410000}"/>
    <cellStyle name="n_Flash September eresMas_01 - Wanadoo_Base Forfaits 06-07_RoW KPIs" xfId="9108" xr:uid="{00000000-0005-0000-0000-0000CF410000}"/>
    <cellStyle name="n_Flash September eresMas_01 - Wanadoo_Base Forfaits 06-07_ROW_1" xfId="31803" xr:uid="{00000000-0005-0000-0000-0000D0410000}"/>
    <cellStyle name="n_Flash September eresMas_01 - Wanadoo_Base Forfaits 06-07_ROW_1_Group" xfId="31804" xr:uid="{00000000-0005-0000-0000-0000D1410000}"/>
    <cellStyle name="n_Flash September eresMas_01 - Wanadoo_Base Forfaits 06-07_ROW_1_ROW ARPU" xfId="31805" xr:uid="{00000000-0005-0000-0000-0000D2410000}"/>
    <cellStyle name="n_Flash September eresMas_01 - Wanadoo_Base Forfaits 06-07_ROW_Group" xfId="31806" xr:uid="{00000000-0005-0000-0000-0000D3410000}"/>
    <cellStyle name="n_Flash September eresMas_01 - Wanadoo_Base Forfaits 06-07_ROW_ROW ARPU" xfId="31807" xr:uid="{00000000-0005-0000-0000-0000D4410000}"/>
    <cellStyle name="n_Flash September eresMas_01 - Wanadoo_Base Forfaits 06-07_Spain ARPU + AUPU" xfId="31808" xr:uid="{00000000-0005-0000-0000-0000D5410000}"/>
    <cellStyle name="n_Flash September eresMas_01 - Wanadoo_Base Forfaits 06-07_Spain ARPU + AUPU_Group" xfId="31809" xr:uid="{00000000-0005-0000-0000-0000D6410000}"/>
    <cellStyle name="n_Flash September eresMas_01 - Wanadoo_Base Forfaits 06-07_Spain ARPU + AUPU_ROW ARPU" xfId="31810" xr:uid="{00000000-0005-0000-0000-0000D7410000}"/>
    <cellStyle name="n_Flash September eresMas_01 - Wanadoo_Base Forfaits 06-07_Spain KPIs" xfId="6790" xr:uid="{00000000-0005-0000-0000-0000D8410000}"/>
    <cellStyle name="n_Flash September eresMas_01 - Wanadoo_Base Forfaits 06-07_Spain KPIs 2" xfId="16156" xr:uid="{00000000-0005-0000-0000-0000D9410000}"/>
    <cellStyle name="n_Flash September eresMas_01 - Wanadoo_Base Forfaits 06-07_Spain KPIs_1" xfId="51604" xr:uid="{00000000-0005-0000-0000-0000DA410000}"/>
    <cellStyle name="n_Flash September eresMas_01 - Wanadoo_Base Forfaits 06-07_Telecoms - Operational KPIs" xfId="49907" xr:uid="{00000000-0005-0000-0000-0000DB410000}"/>
    <cellStyle name="n_Flash September eresMas_01 - Wanadoo_CA BAC SCR-VM 06-07 (31-07-06)" xfId="2106" xr:uid="{00000000-0005-0000-0000-0000DC410000}"/>
    <cellStyle name="n_Flash September eresMas_01 - Wanadoo_CA BAC SCR-VM 06-07 (31-07-06)_A&amp;ME KPIs" xfId="53382" xr:uid="{00000000-0005-0000-0000-0000DD410000}"/>
    <cellStyle name="n_Flash September eresMas_01 - Wanadoo_CA BAC SCR-VM 06-07 (31-07-06)_Enterprise" xfId="9677" xr:uid="{00000000-0005-0000-0000-0000DE410000}"/>
    <cellStyle name="n_Flash September eresMas_01 - Wanadoo_CA BAC SCR-VM 06-07 (31-07-06)_France financials" xfId="23753" xr:uid="{00000000-0005-0000-0000-0000DF410000}"/>
    <cellStyle name="n_Flash September eresMas_01 - Wanadoo_CA BAC SCR-VM 06-07 (31-07-06)_France financials_1" xfId="25267" xr:uid="{00000000-0005-0000-0000-0000E0410000}"/>
    <cellStyle name="n_Flash September eresMas_01 - Wanadoo_CA BAC SCR-VM 06-07 (31-07-06)_France KPIs" xfId="4965" xr:uid="{00000000-0005-0000-0000-0000E1410000}"/>
    <cellStyle name="n_Flash September eresMas_01 - Wanadoo_CA BAC SCR-VM 06-07 (31-07-06)_France KPIs 2" xfId="14381" xr:uid="{00000000-0005-0000-0000-0000E2410000}"/>
    <cellStyle name="n_Flash September eresMas_01 - Wanadoo_CA BAC SCR-VM 06-07 (31-07-06)_France KPIs_1" xfId="12206" xr:uid="{00000000-0005-0000-0000-0000E3410000}"/>
    <cellStyle name="n_Flash September eresMas_01 - Wanadoo_CA BAC SCR-VM 06-07 (31-07-06)_GetCA Groupe Seg 2012-Q4 Soc" xfId="55887" xr:uid="{00000000-0005-0000-0000-0000E4410000}"/>
    <cellStyle name="n_Flash September eresMas_01 - Wanadoo_CA BAC SCR-VM 06-07 (31-07-06)_Group" xfId="31812" xr:uid="{00000000-0005-0000-0000-0000E5410000}"/>
    <cellStyle name="n_Flash September eresMas_01 - Wanadoo_CA BAC SCR-VM 06-07 (31-07-06)_Group - financial KPIs" xfId="22009" xr:uid="{00000000-0005-0000-0000-0000E6410000}"/>
    <cellStyle name="n_Flash September eresMas_01 - Wanadoo_CA BAC SCR-VM 06-07 (31-07-06)_Group - operational KPIs" xfId="3146" xr:uid="{00000000-0005-0000-0000-0000E7410000}"/>
    <cellStyle name="n_Flash September eresMas_01 - Wanadoo_CA BAC SCR-VM 06-07 (31-07-06)_Group - operational KPIs_1" xfId="10452" xr:uid="{00000000-0005-0000-0000-0000E8410000}"/>
    <cellStyle name="n_Flash September eresMas_01 - Wanadoo_CA BAC SCR-VM 06-07 (31-07-06)_Group - operational KPIs_1 2" xfId="18151" xr:uid="{00000000-0005-0000-0000-0000E9410000}"/>
    <cellStyle name="n_Flash September eresMas_01 - Wanadoo_CA BAC SCR-VM 06-07 (31-07-06)_Group - operational KPIs_2" xfId="20268" xr:uid="{00000000-0005-0000-0000-0000EA410000}"/>
    <cellStyle name="n_Flash September eresMas_01 - Wanadoo_CA BAC SCR-VM 06-07 (31-07-06)_IC&amp;SS" xfId="17657" xr:uid="{00000000-0005-0000-0000-0000EB410000}"/>
    <cellStyle name="n_Flash September eresMas_01 - Wanadoo_CA BAC SCR-VM 06-07 (31-07-06)_Orange - Market France KPIs" xfId="55886" xr:uid="{00000000-0005-0000-0000-0000EC410000}"/>
    <cellStyle name="n_Flash September eresMas_01 - Wanadoo_CA BAC SCR-VM 06-07 (31-07-06)_Poland KPIs" xfId="8397" xr:uid="{00000000-0005-0000-0000-0000ED410000}"/>
    <cellStyle name="n_Flash September eresMas_01 - Wanadoo_CA BAC SCR-VM 06-07 (31-07-06)_Poland KPIs_1" xfId="31811" xr:uid="{00000000-0005-0000-0000-0000EE410000}"/>
    <cellStyle name="n_Flash September eresMas_01 - Wanadoo_CA BAC SCR-VM 06-07 (31-07-06)_ROW" xfId="31813" xr:uid="{00000000-0005-0000-0000-0000EF410000}"/>
    <cellStyle name="n_Flash September eresMas_01 - Wanadoo_CA BAC SCR-VM 06-07 (31-07-06)_ROW ARPU" xfId="31814" xr:uid="{00000000-0005-0000-0000-0000F0410000}"/>
    <cellStyle name="n_Flash September eresMas_01 - Wanadoo_CA BAC SCR-VM 06-07 (31-07-06)_RoW KPIs" xfId="9109" xr:uid="{00000000-0005-0000-0000-0000F1410000}"/>
    <cellStyle name="n_Flash September eresMas_01 - Wanadoo_CA BAC SCR-VM 06-07 (31-07-06)_ROW_1" xfId="31815" xr:uid="{00000000-0005-0000-0000-0000F2410000}"/>
    <cellStyle name="n_Flash September eresMas_01 - Wanadoo_CA BAC SCR-VM 06-07 (31-07-06)_ROW_1_Group" xfId="31816" xr:uid="{00000000-0005-0000-0000-0000F3410000}"/>
    <cellStyle name="n_Flash September eresMas_01 - Wanadoo_CA BAC SCR-VM 06-07 (31-07-06)_ROW_1_ROW ARPU" xfId="31817" xr:uid="{00000000-0005-0000-0000-0000F4410000}"/>
    <cellStyle name="n_Flash September eresMas_01 - Wanadoo_CA BAC SCR-VM 06-07 (31-07-06)_ROW_Group" xfId="31818" xr:uid="{00000000-0005-0000-0000-0000F5410000}"/>
    <cellStyle name="n_Flash September eresMas_01 - Wanadoo_CA BAC SCR-VM 06-07 (31-07-06)_ROW_ROW ARPU" xfId="31819" xr:uid="{00000000-0005-0000-0000-0000F6410000}"/>
    <cellStyle name="n_Flash September eresMas_01 - Wanadoo_CA BAC SCR-VM 06-07 (31-07-06)_Spain ARPU + AUPU" xfId="31820" xr:uid="{00000000-0005-0000-0000-0000F7410000}"/>
    <cellStyle name="n_Flash September eresMas_01 - Wanadoo_CA BAC SCR-VM 06-07 (31-07-06)_Spain ARPU + AUPU_Group" xfId="31821" xr:uid="{00000000-0005-0000-0000-0000F8410000}"/>
    <cellStyle name="n_Flash September eresMas_01 - Wanadoo_CA BAC SCR-VM 06-07 (31-07-06)_Spain ARPU + AUPU_ROW ARPU" xfId="31822" xr:uid="{00000000-0005-0000-0000-0000F9410000}"/>
    <cellStyle name="n_Flash September eresMas_01 - Wanadoo_CA BAC SCR-VM 06-07 (31-07-06)_Spain KPIs" xfId="6791" xr:uid="{00000000-0005-0000-0000-0000FA410000}"/>
    <cellStyle name="n_Flash September eresMas_01 - Wanadoo_CA BAC SCR-VM 06-07 (31-07-06)_Spain KPIs 2" xfId="16157" xr:uid="{00000000-0005-0000-0000-0000FB410000}"/>
    <cellStyle name="n_Flash September eresMas_01 - Wanadoo_CA BAC SCR-VM 06-07 (31-07-06)_Spain KPIs_1" xfId="51605" xr:uid="{00000000-0005-0000-0000-0000FC410000}"/>
    <cellStyle name="n_Flash September eresMas_01 - Wanadoo_CA BAC SCR-VM 06-07 (31-07-06)_Telecoms - Operational KPIs" xfId="49908" xr:uid="{00000000-0005-0000-0000-0000FD410000}"/>
    <cellStyle name="n_Flash September eresMas_01 - Wanadoo_CA forfaits 0607 (06-08-14)" xfId="2107" xr:uid="{00000000-0005-0000-0000-0000FE410000}"/>
    <cellStyle name="n_Flash September eresMas_01 - Wanadoo_CA forfaits 0607 (06-08-14)_A&amp;ME KPIs" xfId="53383" xr:uid="{00000000-0005-0000-0000-0000FF410000}"/>
    <cellStyle name="n_Flash September eresMas_01 - Wanadoo_CA forfaits 0607 (06-08-14)_France financials" xfId="23754" xr:uid="{00000000-0005-0000-0000-000000420000}"/>
    <cellStyle name="n_Flash September eresMas_01 - Wanadoo_CA forfaits 0607 (06-08-14)_France KPIs" xfId="4966" xr:uid="{00000000-0005-0000-0000-000001420000}"/>
    <cellStyle name="n_Flash September eresMas_01 - Wanadoo_CA forfaits 0607 (06-08-14)_France KPIs 2" xfId="14382" xr:uid="{00000000-0005-0000-0000-000002420000}"/>
    <cellStyle name="n_Flash September eresMas_01 - Wanadoo_CA forfaits 0607 (06-08-14)_France KPIs_1" xfId="12207" xr:uid="{00000000-0005-0000-0000-000003420000}"/>
    <cellStyle name="n_Flash September eresMas_01 - Wanadoo_CA forfaits 0607 (06-08-14)_Group" xfId="31824" xr:uid="{00000000-0005-0000-0000-000004420000}"/>
    <cellStyle name="n_Flash September eresMas_01 - Wanadoo_CA forfaits 0607 (06-08-14)_Group - financial KPIs" xfId="22010" xr:uid="{00000000-0005-0000-0000-000005420000}"/>
    <cellStyle name="n_Flash September eresMas_01 - Wanadoo_CA forfaits 0607 (06-08-14)_Group - operational KPIs" xfId="10453" xr:uid="{00000000-0005-0000-0000-000006420000}"/>
    <cellStyle name="n_Flash September eresMas_01 - Wanadoo_CA forfaits 0607 (06-08-14)_Group - operational KPIs 2" xfId="18152" xr:uid="{00000000-0005-0000-0000-000007420000}"/>
    <cellStyle name="n_Flash September eresMas_01 - Wanadoo_CA forfaits 0607 (06-08-14)_Group - operational KPIs_1" xfId="20269" xr:uid="{00000000-0005-0000-0000-000008420000}"/>
    <cellStyle name="n_Flash September eresMas_01 - Wanadoo_CA forfaits 0607 (06-08-14)_Orange - Market France KPIs" xfId="55888" xr:uid="{00000000-0005-0000-0000-000009420000}"/>
    <cellStyle name="n_Flash September eresMas_01 - Wanadoo_CA forfaits 0607 (06-08-14)_Poland KPIs" xfId="31823" xr:uid="{00000000-0005-0000-0000-00000A420000}"/>
    <cellStyle name="n_Flash September eresMas_01 - Wanadoo_CA forfaits 0607 (06-08-14)_ROW" xfId="31825" xr:uid="{00000000-0005-0000-0000-00000B420000}"/>
    <cellStyle name="n_Flash September eresMas_01 - Wanadoo_CA forfaits 0607 (06-08-14)_ROW ARPU" xfId="31826" xr:uid="{00000000-0005-0000-0000-00000C420000}"/>
    <cellStyle name="n_Flash September eresMas_01 - Wanadoo_CA forfaits 0607 (06-08-14)_ROW_1" xfId="31827" xr:uid="{00000000-0005-0000-0000-00000D420000}"/>
    <cellStyle name="n_Flash September eresMas_01 - Wanadoo_CA forfaits 0607 (06-08-14)_ROW_1_Group" xfId="31828" xr:uid="{00000000-0005-0000-0000-00000E420000}"/>
    <cellStyle name="n_Flash September eresMas_01 - Wanadoo_CA forfaits 0607 (06-08-14)_ROW_1_ROW ARPU" xfId="31829" xr:uid="{00000000-0005-0000-0000-00000F420000}"/>
    <cellStyle name="n_Flash September eresMas_01 - Wanadoo_CA forfaits 0607 (06-08-14)_ROW_Group" xfId="31830" xr:uid="{00000000-0005-0000-0000-000010420000}"/>
    <cellStyle name="n_Flash September eresMas_01 - Wanadoo_CA forfaits 0607 (06-08-14)_ROW_ROW ARPU" xfId="31831" xr:uid="{00000000-0005-0000-0000-000011420000}"/>
    <cellStyle name="n_Flash September eresMas_01 - Wanadoo_CA forfaits 0607 (06-08-14)_Spain ARPU + AUPU" xfId="31832" xr:uid="{00000000-0005-0000-0000-000012420000}"/>
    <cellStyle name="n_Flash September eresMas_01 - Wanadoo_CA forfaits 0607 (06-08-14)_Spain ARPU + AUPU_Group" xfId="31833" xr:uid="{00000000-0005-0000-0000-000013420000}"/>
    <cellStyle name="n_Flash September eresMas_01 - Wanadoo_CA forfaits 0607 (06-08-14)_Spain ARPU + AUPU_ROW ARPU" xfId="31834" xr:uid="{00000000-0005-0000-0000-000014420000}"/>
    <cellStyle name="n_Flash September eresMas_01 - Wanadoo_CA forfaits 0607 (06-08-14)_Spain KPIs" xfId="6792" xr:uid="{00000000-0005-0000-0000-000015420000}"/>
    <cellStyle name="n_Flash September eresMas_01 - Wanadoo_CA forfaits 0607 (06-08-14)_Spain KPIs 2" xfId="16158" xr:uid="{00000000-0005-0000-0000-000016420000}"/>
    <cellStyle name="n_Flash September eresMas_01 - Wanadoo_CA forfaits 0607 (06-08-14)_Spain KPIs_1" xfId="51606" xr:uid="{00000000-0005-0000-0000-000017420000}"/>
    <cellStyle name="n_Flash September eresMas_01 - Wanadoo_CA forfaits 0607 (06-08-14)_Telecoms - Operational KPIs" xfId="49909" xr:uid="{00000000-0005-0000-0000-000018420000}"/>
    <cellStyle name="n_Flash September eresMas_01 - Wanadoo_Classeur2" xfId="2108" xr:uid="{00000000-0005-0000-0000-000019420000}"/>
    <cellStyle name="n_Flash September eresMas_01 - Wanadoo_Classeur2_A&amp;ME KPIs" xfId="53384" xr:uid="{00000000-0005-0000-0000-00001A420000}"/>
    <cellStyle name="n_Flash September eresMas_01 - Wanadoo_Classeur2_France financials" xfId="23755" xr:uid="{00000000-0005-0000-0000-00001B420000}"/>
    <cellStyle name="n_Flash September eresMas_01 - Wanadoo_Classeur2_France KPIs" xfId="4967" xr:uid="{00000000-0005-0000-0000-00001C420000}"/>
    <cellStyle name="n_Flash September eresMas_01 - Wanadoo_Classeur2_France KPIs 2" xfId="14383" xr:uid="{00000000-0005-0000-0000-00001D420000}"/>
    <cellStyle name="n_Flash September eresMas_01 - Wanadoo_Classeur2_France KPIs_1" xfId="12208" xr:uid="{00000000-0005-0000-0000-00001E420000}"/>
    <cellStyle name="n_Flash September eresMas_01 - Wanadoo_Classeur2_Group" xfId="31836" xr:uid="{00000000-0005-0000-0000-00001F420000}"/>
    <cellStyle name="n_Flash September eresMas_01 - Wanadoo_Classeur2_Group - financial KPIs" xfId="22011" xr:uid="{00000000-0005-0000-0000-000020420000}"/>
    <cellStyle name="n_Flash September eresMas_01 - Wanadoo_Classeur2_Group - operational KPIs" xfId="10454" xr:uid="{00000000-0005-0000-0000-000021420000}"/>
    <cellStyle name="n_Flash September eresMas_01 - Wanadoo_Classeur2_Group - operational KPIs 2" xfId="18153" xr:uid="{00000000-0005-0000-0000-000022420000}"/>
    <cellStyle name="n_Flash September eresMas_01 - Wanadoo_Classeur2_Group - operational KPIs_1" xfId="20270" xr:uid="{00000000-0005-0000-0000-000023420000}"/>
    <cellStyle name="n_Flash September eresMas_01 - Wanadoo_Classeur2_Orange - Market France KPIs" xfId="55889" xr:uid="{00000000-0005-0000-0000-000024420000}"/>
    <cellStyle name="n_Flash September eresMas_01 - Wanadoo_Classeur2_Poland KPIs" xfId="31835" xr:uid="{00000000-0005-0000-0000-000025420000}"/>
    <cellStyle name="n_Flash September eresMas_01 - Wanadoo_Classeur2_ROW" xfId="31837" xr:uid="{00000000-0005-0000-0000-000026420000}"/>
    <cellStyle name="n_Flash September eresMas_01 - Wanadoo_Classeur2_ROW ARPU" xfId="31838" xr:uid="{00000000-0005-0000-0000-000027420000}"/>
    <cellStyle name="n_Flash September eresMas_01 - Wanadoo_Classeur2_ROW_1" xfId="31839" xr:uid="{00000000-0005-0000-0000-000028420000}"/>
    <cellStyle name="n_Flash September eresMas_01 - Wanadoo_Classeur2_ROW_1_Group" xfId="31840" xr:uid="{00000000-0005-0000-0000-000029420000}"/>
    <cellStyle name="n_Flash September eresMas_01 - Wanadoo_Classeur2_ROW_1_ROW ARPU" xfId="31841" xr:uid="{00000000-0005-0000-0000-00002A420000}"/>
    <cellStyle name="n_Flash September eresMas_01 - Wanadoo_Classeur2_ROW_Group" xfId="31842" xr:uid="{00000000-0005-0000-0000-00002B420000}"/>
    <cellStyle name="n_Flash September eresMas_01 - Wanadoo_Classeur2_ROW_ROW ARPU" xfId="31843" xr:uid="{00000000-0005-0000-0000-00002C420000}"/>
    <cellStyle name="n_Flash September eresMas_01 - Wanadoo_Classeur2_Spain ARPU + AUPU" xfId="31844" xr:uid="{00000000-0005-0000-0000-00002D420000}"/>
    <cellStyle name="n_Flash September eresMas_01 - Wanadoo_Classeur2_Spain ARPU + AUPU_Group" xfId="31845" xr:uid="{00000000-0005-0000-0000-00002E420000}"/>
    <cellStyle name="n_Flash September eresMas_01 - Wanadoo_Classeur2_Spain ARPU + AUPU_ROW ARPU" xfId="31846" xr:uid="{00000000-0005-0000-0000-00002F420000}"/>
    <cellStyle name="n_Flash September eresMas_01 - Wanadoo_Classeur2_Spain KPIs" xfId="6793" xr:uid="{00000000-0005-0000-0000-000030420000}"/>
    <cellStyle name="n_Flash September eresMas_01 - Wanadoo_Classeur2_Spain KPIs 2" xfId="16159" xr:uid="{00000000-0005-0000-0000-000031420000}"/>
    <cellStyle name="n_Flash September eresMas_01 - Wanadoo_Classeur2_Spain KPIs_1" xfId="51607" xr:uid="{00000000-0005-0000-0000-000032420000}"/>
    <cellStyle name="n_Flash September eresMas_01 - Wanadoo_Classeur2_Telecoms - Operational KPIs" xfId="49910" xr:uid="{00000000-0005-0000-0000-000033420000}"/>
    <cellStyle name="n_Flash September eresMas_01 - Wanadoo_Classeur5" xfId="2109" xr:uid="{00000000-0005-0000-0000-000034420000}"/>
    <cellStyle name="n_Flash September eresMas_01 - Wanadoo_Classeur5_A&amp;ME KPIs" xfId="53385" xr:uid="{00000000-0005-0000-0000-000035420000}"/>
    <cellStyle name="n_Flash September eresMas_01 - Wanadoo_Classeur5_Enterprise" xfId="9678" xr:uid="{00000000-0005-0000-0000-000036420000}"/>
    <cellStyle name="n_Flash September eresMas_01 - Wanadoo_Classeur5_France financials" xfId="23756" xr:uid="{00000000-0005-0000-0000-000037420000}"/>
    <cellStyle name="n_Flash September eresMas_01 - Wanadoo_Classeur5_France financials_1" xfId="25268" xr:uid="{00000000-0005-0000-0000-000038420000}"/>
    <cellStyle name="n_Flash September eresMas_01 - Wanadoo_Classeur5_France KPIs" xfId="4968" xr:uid="{00000000-0005-0000-0000-000039420000}"/>
    <cellStyle name="n_Flash September eresMas_01 - Wanadoo_Classeur5_France KPIs 2" xfId="14384" xr:uid="{00000000-0005-0000-0000-00003A420000}"/>
    <cellStyle name="n_Flash September eresMas_01 - Wanadoo_Classeur5_France KPIs_1" xfId="12209" xr:uid="{00000000-0005-0000-0000-00003B420000}"/>
    <cellStyle name="n_Flash September eresMas_01 - Wanadoo_Classeur5_GetCA Groupe Seg 2012-Q4 Soc" xfId="55891" xr:uid="{00000000-0005-0000-0000-00003C420000}"/>
    <cellStyle name="n_Flash September eresMas_01 - Wanadoo_Classeur5_Group" xfId="31848" xr:uid="{00000000-0005-0000-0000-00003D420000}"/>
    <cellStyle name="n_Flash September eresMas_01 - Wanadoo_Classeur5_Group - financial KPIs" xfId="22012" xr:uid="{00000000-0005-0000-0000-00003E420000}"/>
    <cellStyle name="n_Flash September eresMas_01 - Wanadoo_Classeur5_Group - operational KPIs" xfId="3147" xr:uid="{00000000-0005-0000-0000-00003F420000}"/>
    <cellStyle name="n_Flash September eresMas_01 - Wanadoo_Classeur5_Group - operational KPIs_1" xfId="10455" xr:uid="{00000000-0005-0000-0000-000040420000}"/>
    <cellStyle name="n_Flash September eresMas_01 - Wanadoo_Classeur5_Group - operational KPIs_1 2" xfId="18154" xr:uid="{00000000-0005-0000-0000-000041420000}"/>
    <cellStyle name="n_Flash September eresMas_01 - Wanadoo_Classeur5_Group - operational KPIs_2" xfId="20271" xr:uid="{00000000-0005-0000-0000-000042420000}"/>
    <cellStyle name="n_Flash September eresMas_01 - Wanadoo_Classeur5_IC&amp;SS" xfId="19586" xr:uid="{00000000-0005-0000-0000-000043420000}"/>
    <cellStyle name="n_Flash September eresMas_01 - Wanadoo_Classeur5_Orange - Market France KPIs" xfId="55890" xr:uid="{00000000-0005-0000-0000-000044420000}"/>
    <cellStyle name="n_Flash September eresMas_01 - Wanadoo_Classeur5_Poland KPIs" xfId="8398" xr:uid="{00000000-0005-0000-0000-000045420000}"/>
    <cellStyle name="n_Flash September eresMas_01 - Wanadoo_Classeur5_Poland KPIs_1" xfId="31847" xr:uid="{00000000-0005-0000-0000-000046420000}"/>
    <cellStyle name="n_Flash September eresMas_01 - Wanadoo_Classeur5_ROW" xfId="31849" xr:uid="{00000000-0005-0000-0000-000047420000}"/>
    <cellStyle name="n_Flash September eresMas_01 - Wanadoo_Classeur5_ROW ARPU" xfId="31850" xr:uid="{00000000-0005-0000-0000-000048420000}"/>
    <cellStyle name="n_Flash September eresMas_01 - Wanadoo_Classeur5_RoW KPIs" xfId="9110" xr:uid="{00000000-0005-0000-0000-000049420000}"/>
    <cellStyle name="n_Flash September eresMas_01 - Wanadoo_Classeur5_ROW_1" xfId="31851" xr:uid="{00000000-0005-0000-0000-00004A420000}"/>
    <cellStyle name="n_Flash September eresMas_01 - Wanadoo_Classeur5_ROW_1_Group" xfId="31852" xr:uid="{00000000-0005-0000-0000-00004B420000}"/>
    <cellStyle name="n_Flash September eresMas_01 - Wanadoo_Classeur5_ROW_1_ROW ARPU" xfId="31853" xr:uid="{00000000-0005-0000-0000-00004C420000}"/>
    <cellStyle name="n_Flash September eresMas_01 - Wanadoo_Classeur5_ROW_Group" xfId="31854" xr:uid="{00000000-0005-0000-0000-00004D420000}"/>
    <cellStyle name="n_Flash September eresMas_01 - Wanadoo_Classeur5_ROW_ROW ARPU" xfId="31855" xr:uid="{00000000-0005-0000-0000-00004E420000}"/>
    <cellStyle name="n_Flash September eresMas_01 - Wanadoo_Classeur5_Spain ARPU + AUPU" xfId="31856" xr:uid="{00000000-0005-0000-0000-00004F420000}"/>
    <cellStyle name="n_Flash September eresMas_01 - Wanadoo_Classeur5_Spain ARPU + AUPU_Group" xfId="31857" xr:uid="{00000000-0005-0000-0000-000050420000}"/>
    <cellStyle name="n_Flash September eresMas_01 - Wanadoo_Classeur5_Spain ARPU + AUPU_ROW ARPU" xfId="31858" xr:uid="{00000000-0005-0000-0000-000051420000}"/>
    <cellStyle name="n_Flash September eresMas_01 - Wanadoo_Classeur5_Spain KPIs" xfId="6794" xr:uid="{00000000-0005-0000-0000-000052420000}"/>
    <cellStyle name="n_Flash September eresMas_01 - Wanadoo_Classeur5_Spain KPIs 2" xfId="16160" xr:uid="{00000000-0005-0000-0000-000053420000}"/>
    <cellStyle name="n_Flash September eresMas_01 - Wanadoo_Classeur5_Spain KPIs_1" xfId="51608" xr:uid="{00000000-0005-0000-0000-000054420000}"/>
    <cellStyle name="n_Flash September eresMas_01 - Wanadoo_Classeur5_Telecoms - Operational KPIs" xfId="49911" xr:uid="{00000000-0005-0000-0000-000055420000}"/>
    <cellStyle name="n_Flash September eresMas_01 - Wanadoo_DATA KPI Personal" xfId="31859" xr:uid="{00000000-0005-0000-0000-000056420000}"/>
    <cellStyle name="n_Flash September eresMas_01 - Wanadoo_DATA KPI Personal_Group" xfId="31860" xr:uid="{00000000-0005-0000-0000-000057420000}"/>
    <cellStyle name="n_Flash September eresMas_01 - Wanadoo_DATA KPI Personal_ROW ARPU" xfId="31861" xr:uid="{00000000-0005-0000-0000-000058420000}"/>
    <cellStyle name="n_Flash September eresMas_01 - Wanadoo_EE_CoA_BS - mapped V4" xfId="31862" xr:uid="{00000000-0005-0000-0000-000059420000}"/>
    <cellStyle name="n_Flash September eresMas_01 - Wanadoo_EE_CoA_BS - mapped V4_Group" xfId="31863" xr:uid="{00000000-0005-0000-0000-00005A420000}"/>
    <cellStyle name="n_Flash September eresMas_01 - Wanadoo_EE_CoA_BS - mapped V4_ROW ARPU" xfId="31864" xr:uid="{00000000-0005-0000-0000-00005B420000}"/>
    <cellStyle name="n_Flash September eresMas_01 - Wanadoo_Enterprise" xfId="9674" xr:uid="{00000000-0005-0000-0000-00005C420000}"/>
    <cellStyle name="n_Flash September eresMas_01 - Wanadoo_France financials" xfId="23749" xr:uid="{00000000-0005-0000-0000-00005D420000}"/>
    <cellStyle name="n_Flash September eresMas_01 - Wanadoo_France financials_1" xfId="25264" xr:uid="{00000000-0005-0000-0000-00005E420000}"/>
    <cellStyle name="n_Flash September eresMas_01 - Wanadoo_France KPIs" xfId="4961" xr:uid="{00000000-0005-0000-0000-00005F420000}"/>
    <cellStyle name="n_Flash September eresMas_01 - Wanadoo_France KPIs 2" xfId="14377" xr:uid="{00000000-0005-0000-0000-000060420000}"/>
    <cellStyle name="n_Flash September eresMas_01 - Wanadoo_France KPIs_1" xfId="12202" xr:uid="{00000000-0005-0000-0000-000061420000}"/>
    <cellStyle name="n_Flash September eresMas_01 - Wanadoo_GetCA Groupe Seg 2012-Q4 Soc" xfId="55892" xr:uid="{00000000-0005-0000-0000-000062420000}"/>
    <cellStyle name="n_Flash September eresMas_01 - Wanadoo_Group" xfId="31865" xr:uid="{00000000-0005-0000-0000-000063420000}"/>
    <cellStyle name="n_Flash September eresMas_01 - Wanadoo_Group - financial KPIs" xfId="22005" xr:uid="{00000000-0005-0000-0000-000064420000}"/>
    <cellStyle name="n_Flash September eresMas_01 - Wanadoo_Group - operational KPIs" xfId="3143" xr:uid="{00000000-0005-0000-0000-000065420000}"/>
    <cellStyle name="n_Flash September eresMas_01 - Wanadoo_Group - operational KPIs_1" xfId="10448" xr:uid="{00000000-0005-0000-0000-000066420000}"/>
    <cellStyle name="n_Flash September eresMas_01 - Wanadoo_Group - operational KPIs_1 2" xfId="18147" xr:uid="{00000000-0005-0000-0000-000067420000}"/>
    <cellStyle name="n_Flash September eresMas_01 - Wanadoo_Group - operational KPIs_2" xfId="20264" xr:uid="{00000000-0005-0000-0000-000068420000}"/>
    <cellStyle name="n_Flash September eresMas_01 - Wanadoo_IC&amp;SS" xfId="19587" xr:uid="{00000000-0005-0000-0000-000069420000}"/>
    <cellStyle name="n_Flash September eresMas_01 - Wanadoo_Orange - Market France KPIs" xfId="55880" xr:uid="{00000000-0005-0000-0000-00006A420000}"/>
    <cellStyle name="n_Flash September eresMas_01 - Wanadoo_PFA_Mn MTV_060413" xfId="2110" xr:uid="{00000000-0005-0000-0000-00006B420000}"/>
    <cellStyle name="n_Flash September eresMas_01 - Wanadoo_PFA_Mn MTV_060413_A&amp;ME KPIs" xfId="53386" xr:uid="{00000000-0005-0000-0000-00006C420000}"/>
    <cellStyle name="n_Flash September eresMas_01 - Wanadoo_PFA_Mn MTV_060413_France financials" xfId="23757" xr:uid="{00000000-0005-0000-0000-00006D420000}"/>
    <cellStyle name="n_Flash September eresMas_01 - Wanadoo_PFA_Mn MTV_060413_France KPIs" xfId="4969" xr:uid="{00000000-0005-0000-0000-00006E420000}"/>
    <cellStyle name="n_Flash September eresMas_01 - Wanadoo_PFA_Mn MTV_060413_France KPIs 2" xfId="14385" xr:uid="{00000000-0005-0000-0000-00006F420000}"/>
    <cellStyle name="n_Flash September eresMas_01 - Wanadoo_PFA_Mn MTV_060413_France KPIs_1" xfId="12210" xr:uid="{00000000-0005-0000-0000-000070420000}"/>
    <cellStyle name="n_Flash September eresMas_01 - Wanadoo_PFA_Mn MTV_060413_Group" xfId="31867" xr:uid="{00000000-0005-0000-0000-000071420000}"/>
    <cellStyle name="n_Flash September eresMas_01 - Wanadoo_PFA_Mn MTV_060413_Group - financial KPIs" xfId="22013" xr:uid="{00000000-0005-0000-0000-000072420000}"/>
    <cellStyle name="n_Flash September eresMas_01 - Wanadoo_PFA_Mn MTV_060413_Group - operational KPIs" xfId="10456" xr:uid="{00000000-0005-0000-0000-000073420000}"/>
    <cellStyle name="n_Flash September eresMas_01 - Wanadoo_PFA_Mn MTV_060413_Group - operational KPIs 2" xfId="18155" xr:uid="{00000000-0005-0000-0000-000074420000}"/>
    <cellStyle name="n_Flash September eresMas_01 - Wanadoo_PFA_Mn MTV_060413_Group - operational KPIs_1" xfId="20272" xr:uid="{00000000-0005-0000-0000-000075420000}"/>
    <cellStyle name="n_Flash September eresMas_01 - Wanadoo_PFA_Mn MTV_060413_Orange - Market France KPIs" xfId="55893" xr:uid="{00000000-0005-0000-0000-000076420000}"/>
    <cellStyle name="n_Flash September eresMas_01 - Wanadoo_PFA_Mn MTV_060413_Poland KPIs" xfId="31866" xr:uid="{00000000-0005-0000-0000-000077420000}"/>
    <cellStyle name="n_Flash September eresMas_01 - Wanadoo_PFA_Mn MTV_060413_ROW" xfId="31868" xr:uid="{00000000-0005-0000-0000-000078420000}"/>
    <cellStyle name="n_Flash September eresMas_01 - Wanadoo_PFA_Mn MTV_060413_ROW ARPU" xfId="31869" xr:uid="{00000000-0005-0000-0000-000079420000}"/>
    <cellStyle name="n_Flash September eresMas_01 - Wanadoo_PFA_Mn MTV_060413_ROW_1" xfId="31870" xr:uid="{00000000-0005-0000-0000-00007A420000}"/>
    <cellStyle name="n_Flash September eresMas_01 - Wanadoo_PFA_Mn MTV_060413_ROW_1_Group" xfId="31871" xr:uid="{00000000-0005-0000-0000-00007B420000}"/>
    <cellStyle name="n_Flash September eresMas_01 - Wanadoo_PFA_Mn MTV_060413_ROW_1_ROW ARPU" xfId="31872" xr:uid="{00000000-0005-0000-0000-00007C420000}"/>
    <cellStyle name="n_Flash September eresMas_01 - Wanadoo_PFA_Mn MTV_060413_ROW_Group" xfId="31873" xr:uid="{00000000-0005-0000-0000-00007D420000}"/>
    <cellStyle name="n_Flash September eresMas_01 - Wanadoo_PFA_Mn MTV_060413_ROW_ROW ARPU" xfId="31874" xr:uid="{00000000-0005-0000-0000-00007E420000}"/>
    <cellStyle name="n_Flash September eresMas_01 - Wanadoo_PFA_Mn MTV_060413_Spain ARPU + AUPU" xfId="31875" xr:uid="{00000000-0005-0000-0000-00007F420000}"/>
    <cellStyle name="n_Flash September eresMas_01 - Wanadoo_PFA_Mn MTV_060413_Spain ARPU + AUPU_Group" xfId="31876" xr:uid="{00000000-0005-0000-0000-000080420000}"/>
    <cellStyle name="n_Flash September eresMas_01 - Wanadoo_PFA_Mn MTV_060413_Spain ARPU + AUPU_ROW ARPU" xfId="31877" xr:uid="{00000000-0005-0000-0000-000081420000}"/>
    <cellStyle name="n_Flash September eresMas_01 - Wanadoo_PFA_Mn MTV_060413_Spain KPIs" xfId="6795" xr:uid="{00000000-0005-0000-0000-000082420000}"/>
    <cellStyle name="n_Flash September eresMas_01 - Wanadoo_PFA_Mn MTV_060413_Spain KPIs 2" xfId="16161" xr:uid="{00000000-0005-0000-0000-000083420000}"/>
    <cellStyle name="n_Flash September eresMas_01 - Wanadoo_PFA_Mn MTV_060413_Spain KPIs_1" xfId="51609" xr:uid="{00000000-0005-0000-0000-000084420000}"/>
    <cellStyle name="n_Flash September eresMas_01 - Wanadoo_PFA_Mn MTV_060413_Telecoms - Operational KPIs" xfId="49912" xr:uid="{00000000-0005-0000-0000-000085420000}"/>
    <cellStyle name="n_Flash September eresMas_01 - Wanadoo_PFA_Mn_0603_V0 0" xfId="2111" xr:uid="{00000000-0005-0000-0000-000086420000}"/>
    <cellStyle name="n_Flash September eresMas_01 - Wanadoo_PFA_Mn_0603_V0 0_A&amp;ME KPIs" xfId="53387" xr:uid="{00000000-0005-0000-0000-000087420000}"/>
    <cellStyle name="n_Flash September eresMas_01 - Wanadoo_PFA_Mn_0603_V0 0_France financials" xfId="23758" xr:uid="{00000000-0005-0000-0000-000088420000}"/>
    <cellStyle name="n_Flash September eresMas_01 - Wanadoo_PFA_Mn_0603_V0 0_France KPIs" xfId="4970" xr:uid="{00000000-0005-0000-0000-000089420000}"/>
    <cellStyle name="n_Flash September eresMas_01 - Wanadoo_PFA_Mn_0603_V0 0_France KPIs 2" xfId="14386" xr:uid="{00000000-0005-0000-0000-00008A420000}"/>
    <cellStyle name="n_Flash September eresMas_01 - Wanadoo_PFA_Mn_0603_V0 0_France KPIs_1" xfId="12211" xr:uid="{00000000-0005-0000-0000-00008B420000}"/>
    <cellStyle name="n_Flash September eresMas_01 - Wanadoo_PFA_Mn_0603_V0 0_Group" xfId="31879" xr:uid="{00000000-0005-0000-0000-00008C420000}"/>
    <cellStyle name="n_Flash September eresMas_01 - Wanadoo_PFA_Mn_0603_V0 0_Group - financial KPIs" xfId="22014" xr:uid="{00000000-0005-0000-0000-00008D420000}"/>
    <cellStyle name="n_Flash September eresMas_01 - Wanadoo_PFA_Mn_0603_V0 0_Group - operational KPIs" xfId="10457" xr:uid="{00000000-0005-0000-0000-00008E420000}"/>
    <cellStyle name="n_Flash September eresMas_01 - Wanadoo_PFA_Mn_0603_V0 0_Group - operational KPIs 2" xfId="18156" xr:uid="{00000000-0005-0000-0000-00008F420000}"/>
    <cellStyle name="n_Flash September eresMas_01 - Wanadoo_PFA_Mn_0603_V0 0_Group - operational KPIs_1" xfId="20273" xr:uid="{00000000-0005-0000-0000-000090420000}"/>
    <cellStyle name="n_Flash September eresMas_01 - Wanadoo_PFA_Mn_0603_V0 0_Orange - Market France KPIs" xfId="55894" xr:uid="{00000000-0005-0000-0000-000091420000}"/>
    <cellStyle name="n_Flash September eresMas_01 - Wanadoo_PFA_Mn_0603_V0 0_Poland KPIs" xfId="31878" xr:uid="{00000000-0005-0000-0000-000092420000}"/>
    <cellStyle name="n_Flash September eresMas_01 - Wanadoo_PFA_Mn_0603_V0 0_ROW" xfId="31880" xr:uid="{00000000-0005-0000-0000-000093420000}"/>
    <cellStyle name="n_Flash September eresMas_01 - Wanadoo_PFA_Mn_0603_V0 0_ROW ARPU" xfId="31881" xr:uid="{00000000-0005-0000-0000-000094420000}"/>
    <cellStyle name="n_Flash September eresMas_01 - Wanadoo_PFA_Mn_0603_V0 0_ROW_1" xfId="31882" xr:uid="{00000000-0005-0000-0000-000095420000}"/>
    <cellStyle name="n_Flash September eresMas_01 - Wanadoo_PFA_Mn_0603_V0 0_ROW_1_Group" xfId="31883" xr:uid="{00000000-0005-0000-0000-000096420000}"/>
    <cellStyle name="n_Flash September eresMas_01 - Wanadoo_PFA_Mn_0603_V0 0_ROW_1_ROW ARPU" xfId="31884" xr:uid="{00000000-0005-0000-0000-000097420000}"/>
    <cellStyle name="n_Flash September eresMas_01 - Wanadoo_PFA_Mn_0603_V0 0_ROW_Group" xfId="31885" xr:uid="{00000000-0005-0000-0000-000098420000}"/>
    <cellStyle name="n_Flash September eresMas_01 - Wanadoo_PFA_Mn_0603_V0 0_ROW_ROW ARPU" xfId="31886" xr:uid="{00000000-0005-0000-0000-000099420000}"/>
    <cellStyle name="n_Flash September eresMas_01 - Wanadoo_PFA_Mn_0603_V0 0_Spain ARPU + AUPU" xfId="31887" xr:uid="{00000000-0005-0000-0000-00009A420000}"/>
    <cellStyle name="n_Flash September eresMas_01 - Wanadoo_PFA_Mn_0603_V0 0_Spain ARPU + AUPU_Group" xfId="31888" xr:uid="{00000000-0005-0000-0000-00009B420000}"/>
    <cellStyle name="n_Flash September eresMas_01 - Wanadoo_PFA_Mn_0603_V0 0_Spain ARPU + AUPU_ROW ARPU" xfId="31889" xr:uid="{00000000-0005-0000-0000-00009C420000}"/>
    <cellStyle name="n_Flash September eresMas_01 - Wanadoo_PFA_Mn_0603_V0 0_Spain KPIs" xfId="6796" xr:uid="{00000000-0005-0000-0000-00009D420000}"/>
    <cellStyle name="n_Flash September eresMas_01 - Wanadoo_PFA_Mn_0603_V0 0_Spain KPIs 2" xfId="16162" xr:uid="{00000000-0005-0000-0000-00009E420000}"/>
    <cellStyle name="n_Flash September eresMas_01 - Wanadoo_PFA_Mn_0603_V0 0_Spain KPIs_1" xfId="51610" xr:uid="{00000000-0005-0000-0000-00009F420000}"/>
    <cellStyle name="n_Flash September eresMas_01 - Wanadoo_PFA_Mn_0603_V0 0_Telecoms - Operational KPIs" xfId="49913" xr:uid="{00000000-0005-0000-0000-0000A0420000}"/>
    <cellStyle name="n_Flash September eresMas_01 - Wanadoo_PFA_Parcs_0600706" xfId="2112" xr:uid="{00000000-0005-0000-0000-0000A1420000}"/>
    <cellStyle name="n_Flash September eresMas_01 - Wanadoo_PFA_Parcs_0600706_A&amp;ME KPIs" xfId="53388" xr:uid="{00000000-0005-0000-0000-0000A2420000}"/>
    <cellStyle name="n_Flash September eresMas_01 - Wanadoo_PFA_Parcs_0600706_France financials" xfId="23759" xr:uid="{00000000-0005-0000-0000-0000A3420000}"/>
    <cellStyle name="n_Flash September eresMas_01 - Wanadoo_PFA_Parcs_0600706_France KPIs" xfId="4971" xr:uid="{00000000-0005-0000-0000-0000A4420000}"/>
    <cellStyle name="n_Flash September eresMas_01 - Wanadoo_PFA_Parcs_0600706_France KPIs 2" xfId="14387" xr:uid="{00000000-0005-0000-0000-0000A5420000}"/>
    <cellStyle name="n_Flash September eresMas_01 - Wanadoo_PFA_Parcs_0600706_France KPIs_1" xfId="12212" xr:uid="{00000000-0005-0000-0000-0000A6420000}"/>
    <cellStyle name="n_Flash September eresMas_01 - Wanadoo_PFA_Parcs_0600706_Group" xfId="31891" xr:uid="{00000000-0005-0000-0000-0000A7420000}"/>
    <cellStyle name="n_Flash September eresMas_01 - Wanadoo_PFA_Parcs_0600706_Group - financial KPIs" xfId="22015" xr:uid="{00000000-0005-0000-0000-0000A8420000}"/>
    <cellStyle name="n_Flash September eresMas_01 - Wanadoo_PFA_Parcs_0600706_Group - operational KPIs" xfId="10458" xr:uid="{00000000-0005-0000-0000-0000A9420000}"/>
    <cellStyle name="n_Flash September eresMas_01 - Wanadoo_PFA_Parcs_0600706_Group - operational KPIs 2" xfId="18157" xr:uid="{00000000-0005-0000-0000-0000AA420000}"/>
    <cellStyle name="n_Flash September eresMas_01 - Wanadoo_PFA_Parcs_0600706_Group - operational KPIs_1" xfId="20274" xr:uid="{00000000-0005-0000-0000-0000AB420000}"/>
    <cellStyle name="n_Flash September eresMas_01 - Wanadoo_PFA_Parcs_0600706_Orange - Market France KPIs" xfId="55895" xr:uid="{00000000-0005-0000-0000-0000AC420000}"/>
    <cellStyle name="n_Flash September eresMas_01 - Wanadoo_PFA_Parcs_0600706_Poland KPIs" xfId="31890" xr:uid="{00000000-0005-0000-0000-0000AD420000}"/>
    <cellStyle name="n_Flash September eresMas_01 - Wanadoo_PFA_Parcs_0600706_ROW" xfId="31892" xr:uid="{00000000-0005-0000-0000-0000AE420000}"/>
    <cellStyle name="n_Flash September eresMas_01 - Wanadoo_PFA_Parcs_0600706_ROW ARPU" xfId="31893" xr:uid="{00000000-0005-0000-0000-0000AF420000}"/>
    <cellStyle name="n_Flash September eresMas_01 - Wanadoo_PFA_Parcs_0600706_ROW_1" xfId="31894" xr:uid="{00000000-0005-0000-0000-0000B0420000}"/>
    <cellStyle name="n_Flash September eresMas_01 - Wanadoo_PFA_Parcs_0600706_ROW_1_Group" xfId="31895" xr:uid="{00000000-0005-0000-0000-0000B1420000}"/>
    <cellStyle name="n_Flash September eresMas_01 - Wanadoo_PFA_Parcs_0600706_ROW_1_ROW ARPU" xfId="31896" xr:uid="{00000000-0005-0000-0000-0000B2420000}"/>
    <cellStyle name="n_Flash September eresMas_01 - Wanadoo_PFA_Parcs_0600706_ROW_Group" xfId="31897" xr:uid="{00000000-0005-0000-0000-0000B3420000}"/>
    <cellStyle name="n_Flash September eresMas_01 - Wanadoo_PFA_Parcs_0600706_ROW_ROW ARPU" xfId="31898" xr:uid="{00000000-0005-0000-0000-0000B4420000}"/>
    <cellStyle name="n_Flash September eresMas_01 - Wanadoo_PFA_Parcs_0600706_Spain ARPU + AUPU" xfId="31899" xr:uid="{00000000-0005-0000-0000-0000B5420000}"/>
    <cellStyle name="n_Flash September eresMas_01 - Wanadoo_PFA_Parcs_0600706_Spain ARPU + AUPU_Group" xfId="31900" xr:uid="{00000000-0005-0000-0000-0000B6420000}"/>
    <cellStyle name="n_Flash September eresMas_01 - Wanadoo_PFA_Parcs_0600706_Spain ARPU + AUPU_ROW ARPU" xfId="31901" xr:uid="{00000000-0005-0000-0000-0000B7420000}"/>
    <cellStyle name="n_Flash September eresMas_01 - Wanadoo_PFA_Parcs_0600706_Spain KPIs" xfId="6797" xr:uid="{00000000-0005-0000-0000-0000B8420000}"/>
    <cellStyle name="n_Flash September eresMas_01 - Wanadoo_PFA_Parcs_0600706_Spain KPIs 2" xfId="16163" xr:uid="{00000000-0005-0000-0000-0000B9420000}"/>
    <cellStyle name="n_Flash September eresMas_01 - Wanadoo_PFA_Parcs_0600706_Spain KPIs_1" xfId="51611" xr:uid="{00000000-0005-0000-0000-0000BA420000}"/>
    <cellStyle name="n_Flash September eresMas_01 - Wanadoo_PFA_Parcs_0600706_Telecoms - Operational KPIs" xfId="49914" xr:uid="{00000000-0005-0000-0000-0000BB420000}"/>
    <cellStyle name="n_Flash September eresMas_01 - Wanadoo_Poland KPIs" xfId="8394" xr:uid="{00000000-0005-0000-0000-0000BC420000}"/>
    <cellStyle name="n_Flash September eresMas_01 - Wanadoo_Poland KPIs_1" xfId="31774" xr:uid="{00000000-0005-0000-0000-0000BD420000}"/>
    <cellStyle name="n_Flash September eresMas_01 - Wanadoo_Reporting Valeur_Mobile_2010_10" xfId="31902" xr:uid="{00000000-0005-0000-0000-0000BE420000}"/>
    <cellStyle name="n_Flash September eresMas_01 - Wanadoo_Reporting Valeur_Mobile_2010_10_Group" xfId="31903" xr:uid="{00000000-0005-0000-0000-0000BF420000}"/>
    <cellStyle name="n_Flash September eresMas_01 - Wanadoo_Reporting Valeur_Mobile_2010_10_ROW" xfId="31904" xr:uid="{00000000-0005-0000-0000-0000C0420000}"/>
    <cellStyle name="n_Flash September eresMas_01 - Wanadoo_Reporting Valeur_Mobile_2010_10_ROW ARPU" xfId="31905" xr:uid="{00000000-0005-0000-0000-0000C1420000}"/>
    <cellStyle name="n_Flash September eresMas_01 - Wanadoo_Reporting Valeur_Mobile_2010_10_ROW_Group" xfId="31906" xr:uid="{00000000-0005-0000-0000-0000C2420000}"/>
    <cellStyle name="n_Flash September eresMas_01 - Wanadoo_Reporting Valeur_Mobile_2010_10_ROW_ROW ARPU" xfId="31907" xr:uid="{00000000-0005-0000-0000-0000C3420000}"/>
    <cellStyle name="n_Flash September eresMas_01 - Wanadoo_ROW" xfId="31908" xr:uid="{00000000-0005-0000-0000-0000C4420000}"/>
    <cellStyle name="n_Flash September eresMas_01 - Wanadoo_ROW ARPU" xfId="31909" xr:uid="{00000000-0005-0000-0000-0000C5420000}"/>
    <cellStyle name="n_Flash September eresMas_01 - Wanadoo_RoW KPIs" xfId="9106" xr:uid="{00000000-0005-0000-0000-0000C6420000}"/>
    <cellStyle name="n_Flash September eresMas_01 - Wanadoo_ROW_1" xfId="31910" xr:uid="{00000000-0005-0000-0000-0000C7420000}"/>
    <cellStyle name="n_Flash September eresMas_01 - Wanadoo_ROW_1_Group" xfId="31911" xr:uid="{00000000-0005-0000-0000-0000C8420000}"/>
    <cellStyle name="n_Flash September eresMas_01 - Wanadoo_ROW_1_ROW ARPU" xfId="31912" xr:uid="{00000000-0005-0000-0000-0000C9420000}"/>
    <cellStyle name="n_Flash September eresMas_01 - Wanadoo_ROW_Group" xfId="31913" xr:uid="{00000000-0005-0000-0000-0000CA420000}"/>
    <cellStyle name="n_Flash September eresMas_01 - Wanadoo_ROW_ROW ARPU" xfId="31914" xr:uid="{00000000-0005-0000-0000-0000CB420000}"/>
    <cellStyle name="n_Flash September eresMas_01 - Wanadoo_Spain ARPU + AUPU" xfId="31915" xr:uid="{00000000-0005-0000-0000-0000CC420000}"/>
    <cellStyle name="n_Flash September eresMas_01 - Wanadoo_Spain ARPU + AUPU_Group" xfId="31916" xr:uid="{00000000-0005-0000-0000-0000CD420000}"/>
    <cellStyle name="n_Flash September eresMas_01 - Wanadoo_Spain ARPU + AUPU_ROW ARPU" xfId="31917" xr:uid="{00000000-0005-0000-0000-0000CE420000}"/>
    <cellStyle name="n_Flash September eresMas_01 - Wanadoo_Spain KPIs" xfId="6787" xr:uid="{00000000-0005-0000-0000-0000CF420000}"/>
    <cellStyle name="n_Flash September eresMas_01 - Wanadoo_Spain KPIs 2" xfId="16153" xr:uid="{00000000-0005-0000-0000-0000D0420000}"/>
    <cellStyle name="n_Flash September eresMas_01 - Wanadoo_Spain KPIs_1" xfId="51601" xr:uid="{00000000-0005-0000-0000-0000D1420000}"/>
    <cellStyle name="n_Flash September eresMas_01 - Wanadoo_Telecoms - Operational KPIs" xfId="49904" xr:uid="{00000000-0005-0000-0000-0000D2420000}"/>
    <cellStyle name="n_Flash September eresMas_01 - Wanadoo_UAG_report_CA 06-09 (06-09-28)" xfId="2113" xr:uid="{00000000-0005-0000-0000-0000D3420000}"/>
    <cellStyle name="n_Flash September eresMas_01 - Wanadoo_UAG_report_CA 06-09 (06-09-28)_A&amp;ME KPIs" xfId="53389" xr:uid="{00000000-0005-0000-0000-0000D4420000}"/>
    <cellStyle name="n_Flash September eresMas_01 - Wanadoo_UAG_report_CA 06-09 (06-09-28)_Enterprise" xfId="9679" xr:uid="{00000000-0005-0000-0000-0000D5420000}"/>
    <cellStyle name="n_Flash September eresMas_01 - Wanadoo_UAG_report_CA 06-09 (06-09-28)_France financials" xfId="23760" xr:uid="{00000000-0005-0000-0000-0000D6420000}"/>
    <cellStyle name="n_Flash September eresMas_01 - Wanadoo_UAG_report_CA 06-09 (06-09-28)_France financials_1" xfId="25269" xr:uid="{00000000-0005-0000-0000-0000D7420000}"/>
    <cellStyle name="n_Flash September eresMas_01 - Wanadoo_UAG_report_CA 06-09 (06-09-28)_France KPIs" xfId="4972" xr:uid="{00000000-0005-0000-0000-0000D8420000}"/>
    <cellStyle name="n_Flash September eresMas_01 - Wanadoo_UAG_report_CA 06-09 (06-09-28)_France KPIs 2" xfId="14388" xr:uid="{00000000-0005-0000-0000-0000D9420000}"/>
    <cellStyle name="n_Flash September eresMas_01 - Wanadoo_UAG_report_CA 06-09 (06-09-28)_France KPIs_1" xfId="12213" xr:uid="{00000000-0005-0000-0000-0000DA420000}"/>
    <cellStyle name="n_Flash September eresMas_01 - Wanadoo_UAG_report_CA 06-09 (06-09-28)_GetCA Groupe Seg 2012-Q4 Soc" xfId="55897" xr:uid="{00000000-0005-0000-0000-0000DB420000}"/>
    <cellStyle name="n_Flash September eresMas_01 - Wanadoo_UAG_report_CA 06-09 (06-09-28)_Group" xfId="31919" xr:uid="{00000000-0005-0000-0000-0000DC420000}"/>
    <cellStyle name="n_Flash September eresMas_01 - Wanadoo_UAG_report_CA 06-09 (06-09-28)_Group - financial KPIs" xfId="22016" xr:uid="{00000000-0005-0000-0000-0000DD420000}"/>
    <cellStyle name="n_Flash September eresMas_01 - Wanadoo_UAG_report_CA 06-09 (06-09-28)_Group - operational KPIs" xfId="3148" xr:uid="{00000000-0005-0000-0000-0000DE420000}"/>
    <cellStyle name="n_Flash September eresMas_01 - Wanadoo_UAG_report_CA 06-09 (06-09-28)_Group - operational KPIs_1" xfId="10459" xr:uid="{00000000-0005-0000-0000-0000DF420000}"/>
    <cellStyle name="n_Flash September eresMas_01 - Wanadoo_UAG_report_CA 06-09 (06-09-28)_Group - operational KPIs_1 2" xfId="18158" xr:uid="{00000000-0005-0000-0000-0000E0420000}"/>
    <cellStyle name="n_Flash September eresMas_01 - Wanadoo_UAG_report_CA 06-09 (06-09-28)_Group - operational KPIs_2" xfId="20275" xr:uid="{00000000-0005-0000-0000-0000E1420000}"/>
    <cellStyle name="n_Flash September eresMas_01 - Wanadoo_UAG_report_CA 06-09 (06-09-28)_IC&amp;SS" xfId="19786" xr:uid="{00000000-0005-0000-0000-0000E2420000}"/>
    <cellStyle name="n_Flash September eresMas_01 - Wanadoo_UAG_report_CA 06-09 (06-09-28)_Orange - Market France KPIs" xfId="55896" xr:uid="{00000000-0005-0000-0000-0000E3420000}"/>
    <cellStyle name="n_Flash September eresMas_01 - Wanadoo_UAG_report_CA 06-09 (06-09-28)_Poland KPIs" xfId="8399" xr:uid="{00000000-0005-0000-0000-0000E4420000}"/>
    <cellStyle name="n_Flash September eresMas_01 - Wanadoo_UAG_report_CA 06-09 (06-09-28)_Poland KPIs_1" xfId="31918" xr:uid="{00000000-0005-0000-0000-0000E5420000}"/>
    <cellStyle name="n_Flash September eresMas_01 - Wanadoo_UAG_report_CA 06-09 (06-09-28)_ROW" xfId="31920" xr:uid="{00000000-0005-0000-0000-0000E6420000}"/>
    <cellStyle name="n_Flash September eresMas_01 - Wanadoo_UAG_report_CA 06-09 (06-09-28)_ROW ARPU" xfId="31921" xr:uid="{00000000-0005-0000-0000-0000E7420000}"/>
    <cellStyle name="n_Flash September eresMas_01 - Wanadoo_UAG_report_CA 06-09 (06-09-28)_RoW KPIs" xfId="9111" xr:uid="{00000000-0005-0000-0000-0000E8420000}"/>
    <cellStyle name="n_Flash September eresMas_01 - Wanadoo_UAG_report_CA 06-09 (06-09-28)_ROW_1" xfId="31922" xr:uid="{00000000-0005-0000-0000-0000E9420000}"/>
    <cellStyle name="n_Flash September eresMas_01 - Wanadoo_UAG_report_CA 06-09 (06-09-28)_ROW_1_Group" xfId="31923" xr:uid="{00000000-0005-0000-0000-0000EA420000}"/>
    <cellStyle name="n_Flash September eresMas_01 - Wanadoo_UAG_report_CA 06-09 (06-09-28)_ROW_1_ROW ARPU" xfId="31924" xr:uid="{00000000-0005-0000-0000-0000EB420000}"/>
    <cellStyle name="n_Flash September eresMas_01 - Wanadoo_UAG_report_CA 06-09 (06-09-28)_ROW_Group" xfId="31925" xr:uid="{00000000-0005-0000-0000-0000EC420000}"/>
    <cellStyle name="n_Flash September eresMas_01 - Wanadoo_UAG_report_CA 06-09 (06-09-28)_ROW_ROW ARPU" xfId="31926" xr:uid="{00000000-0005-0000-0000-0000ED420000}"/>
    <cellStyle name="n_Flash September eresMas_01 - Wanadoo_UAG_report_CA 06-09 (06-09-28)_Spain ARPU + AUPU" xfId="31927" xr:uid="{00000000-0005-0000-0000-0000EE420000}"/>
    <cellStyle name="n_Flash September eresMas_01 - Wanadoo_UAG_report_CA 06-09 (06-09-28)_Spain ARPU + AUPU_Group" xfId="31928" xr:uid="{00000000-0005-0000-0000-0000EF420000}"/>
    <cellStyle name="n_Flash September eresMas_01 - Wanadoo_UAG_report_CA 06-09 (06-09-28)_Spain ARPU + AUPU_ROW ARPU" xfId="31929" xr:uid="{00000000-0005-0000-0000-0000F0420000}"/>
    <cellStyle name="n_Flash September eresMas_01 - Wanadoo_UAG_report_CA 06-09 (06-09-28)_Spain KPIs" xfId="6798" xr:uid="{00000000-0005-0000-0000-0000F1420000}"/>
    <cellStyle name="n_Flash September eresMas_01 - Wanadoo_UAG_report_CA 06-09 (06-09-28)_Spain KPIs 2" xfId="16164" xr:uid="{00000000-0005-0000-0000-0000F2420000}"/>
    <cellStyle name="n_Flash September eresMas_01 - Wanadoo_UAG_report_CA 06-09 (06-09-28)_Spain KPIs_1" xfId="51612" xr:uid="{00000000-0005-0000-0000-0000F3420000}"/>
    <cellStyle name="n_Flash September eresMas_01 - Wanadoo_UAG_report_CA 06-09 (06-09-28)_Telecoms - Operational KPIs" xfId="49915" xr:uid="{00000000-0005-0000-0000-0000F4420000}"/>
    <cellStyle name="n_Flash September eresMas_01 - Wanadoo_UAG_report_CA 06-10 (06-11-06)" xfId="2114" xr:uid="{00000000-0005-0000-0000-0000F5420000}"/>
    <cellStyle name="n_Flash September eresMas_01 - Wanadoo_UAG_report_CA 06-10 (06-11-06)_A&amp;ME KPIs" xfId="53390" xr:uid="{00000000-0005-0000-0000-0000F6420000}"/>
    <cellStyle name="n_Flash September eresMas_01 - Wanadoo_UAG_report_CA 06-10 (06-11-06)_Enterprise" xfId="9680" xr:uid="{00000000-0005-0000-0000-0000F7420000}"/>
    <cellStyle name="n_Flash September eresMas_01 - Wanadoo_UAG_report_CA 06-10 (06-11-06)_France financials" xfId="23761" xr:uid="{00000000-0005-0000-0000-0000F8420000}"/>
    <cellStyle name="n_Flash September eresMas_01 - Wanadoo_UAG_report_CA 06-10 (06-11-06)_France financials_1" xfId="25270" xr:uid="{00000000-0005-0000-0000-0000F9420000}"/>
    <cellStyle name="n_Flash September eresMas_01 - Wanadoo_UAG_report_CA 06-10 (06-11-06)_France KPIs" xfId="4973" xr:uid="{00000000-0005-0000-0000-0000FA420000}"/>
    <cellStyle name="n_Flash September eresMas_01 - Wanadoo_UAG_report_CA 06-10 (06-11-06)_France KPIs 2" xfId="14389" xr:uid="{00000000-0005-0000-0000-0000FB420000}"/>
    <cellStyle name="n_Flash September eresMas_01 - Wanadoo_UAG_report_CA 06-10 (06-11-06)_France KPIs_1" xfId="12214" xr:uid="{00000000-0005-0000-0000-0000FC420000}"/>
    <cellStyle name="n_Flash September eresMas_01 - Wanadoo_UAG_report_CA 06-10 (06-11-06)_GetCA Groupe Seg 2012-Q4 Soc" xfId="55899" xr:uid="{00000000-0005-0000-0000-0000FD420000}"/>
    <cellStyle name="n_Flash September eresMas_01 - Wanadoo_UAG_report_CA 06-10 (06-11-06)_Group" xfId="31931" xr:uid="{00000000-0005-0000-0000-0000FE420000}"/>
    <cellStyle name="n_Flash September eresMas_01 - Wanadoo_UAG_report_CA 06-10 (06-11-06)_Group - financial KPIs" xfId="22017" xr:uid="{00000000-0005-0000-0000-0000FF420000}"/>
    <cellStyle name="n_Flash September eresMas_01 - Wanadoo_UAG_report_CA 06-10 (06-11-06)_Group - operational KPIs" xfId="3149" xr:uid="{00000000-0005-0000-0000-000000430000}"/>
    <cellStyle name="n_Flash September eresMas_01 - Wanadoo_UAG_report_CA 06-10 (06-11-06)_Group - operational KPIs_1" xfId="10460" xr:uid="{00000000-0005-0000-0000-000001430000}"/>
    <cellStyle name="n_Flash September eresMas_01 - Wanadoo_UAG_report_CA 06-10 (06-11-06)_Group - operational KPIs_1 2" xfId="18159" xr:uid="{00000000-0005-0000-0000-000002430000}"/>
    <cellStyle name="n_Flash September eresMas_01 - Wanadoo_UAG_report_CA 06-10 (06-11-06)_Group - operational KPIs_2" xfId="20276" xr:uid="{00000000-0005-0000-0000-000003430000}"/>
    <cellStyle name="n_Flash September eresMas_01 - Wanadoo_UAG_report_CA 06-10 (06-11-06)_IC&amp;SS" xfId="13552" xr:uid="{00000000-0005-0000-0000-000004430000}"/>
    <cellStyle name="n_Flash September eresMas_01 - Wanadoo_UAG_report_CA 06-10 (06-11-06)_Orange - Market France KPIs" xfId="55898" xr:uid="{00000000-0005-0000-0000-000005430000}"/>
    <cellStyle name="n_Flash September eresMas_01 - Wanadoo_UAG_report_CA 06-10 (06-11-06)_Poland KPIs" xfId="8400" xr:uid="{00000000-0005-0000-0000-000006430000}"/>
    <cellStyle name="n_Flash September eresMas_01 - Wanadoo_UAG_report_CA 06-10 (06-11-06)_Poland KPIs_1" xfId="31930" xr:uid="{00000000-0005-0000-0000-000007430000}"/>
    <cellStyle name="n_Flash September eresMas_01 - Wanadoo_UAG_report_CA 06-10 (06-11-06)_ROW" xfId="31932" xr:uid="{00000000-0005-0000-0000-000008430000}"/>
    <cellStyle name="n_Flash September eresMas_01 - Wanadoo_UAG_report_CA 06-10 (06-11-06)_ROW ARPU" xfId="31933" xr:uid="{00000000-0005-0000-0000-000009430000}"/>
    <cellStyle name="n_Flash September eresMas_01 - Wanadoo_UAG_report_CA 06-10 (06-11-06)_RoW KPIs" xfId="9112" xr:uid="{00000000-0005-0000-0000-00000A430000}"/>
    <cellStyle name="n_Flash September eresMas_01 - Wanadoo_UAG_report_CA 06-10 (06-11-06)_ROW_1" xfId="31934" xr:uid="{00000000-0005-0000-0000-00000B430000}"/>
    <cellStyle name="n_Flash September eresMas_01 - Wanadoo_UAG_report_CA 06-10 (06-11-06)_ROW_1_Group" xfId="31935" xr:uid="{00000000-0005-0000-0000-00000C430000}"/>
    <cellStyle name="n_Flash September eresMas_01 - Wanadoo_UAG_report_CA 06-10 (06-11-06)_ROW_1_ROW ARPU" xfId="31936" xr:uid="{00000000-0005-0000-0000-00000D430000}"/>
    <cellStyle name="n_Flash September eresMas_01 - Wanadoo_UAG_report_CA 06-10 (06-11-06)_ROW_Group" xfId="31937" xr:uid="{00000000-0005-0000-0000-00000E430000}"/>
    <cellStyle name="n_Flash September eresMas_01 - Wanadoo_UAG_report_CA 06-10 (06-11-06)_ROW_ROW ARPU" xfId="31938" xr:uid="{00000000-0005-0000-0000-00000F430000}"/>
    <cellStyle name="n_Flash September eresMas_01 - Wanadoo_UAG_report_CA 06-10 (06-11-06)_Spain ARPU + AUPU" xfId="31939" xr:uid="{00000000-0005-0000-0000-000010430000}"/>
    <cellStyle name="n_Flash September eresMas_01 - Wanadoo_UAG_report_CA 06-10 (06-11-06)_Spain ARPU + AUPU_Group" xfId="31940" xr:uid="{00000000-0005-0000-0000-000011430000}"/>
    <cellStyle name="n_Flash September eresMas_01 - Wanadoo_UAG_report_CA 06-10 (06-11-06)_Spain ARPU + AUPU_ROW ARPU" xfId="31941" xr:uid="{00000000-0005-0000-0000-000012430000}"/>
    <cellStyle name="n_Flash September eresMas_01 - Wanadoo_UAG_report_CA 06-10 (06-11-06)_Spain KPIs" xfId="6799" xr:uid="{00000000-0005-0000-0000-000013430000}"/>
    <cellStyle name="n_Flash September eresMas_01 - Wanadoo_UAG_report_CA 06-10 (06-11-06)_Spain KPIs 2" xfId="16165" xr:uid="{00000000-0005-0000-0000-000014430000}"/>
    <cellStyle name="n_Flash September eresMas_01 - Wanadoo_UAG_report_CA 06-10 (06-11-06)_Spain KPIs_1" xfId="51613" xr:uid="{00000000-0005-0000-0000-000015430000}"/>
    <cellStyle name="n_Flash September eresMas_01 - Wanadoo_UAG_report_CA 06-10 (06-11-06)_Telecoms - Operational KPIs" xfId="49916" xr:uid="{00000000-0005-0000-0000-000016430000}"/>
    <cellStyle name="n_Flash September eresMas_01 - Wanadoo_V&amp;M trajectoires V1 (06-08-11)" xfId="2115" xr:uid="{00000000-0005-0000-0000-000017430000}"/>
    <cellStyle name="n_Flash September eresMas_01 - Wanadoo_V&amp;M trajectoires V1 (06-08-11)_A&amp;ME KPIs" xfId="53391" xr:uid="{00000000-0005-0000-0000-000018430000}"/>
    <cellStyle name="n_Flash September eresMas_01 - Wanadoo_V&amp;M trajectoires V1 (06-08-11)_Enterprise" xfId="9681" xr:uid="{00000000-0005-0000-0000-000019430000}"/>
    <cellStyle name="n_Flash September eresMas_01 - Wanadoo_V&amp;M trajectoires V1 (06-08-11)_France financials" xfId="23762" xr:uid="{00000000-0005-0000-0000-00001A430000}"/>
    <cellStyle name="n_Flash September eresMas_01 - Wanadoo_V&amp;M trajectoires V1 (06-08-11)_France financials_1" xfId="25271" xr:uid="{00000000-0005-0000-0000-00001B430000}"/>
    <cellStyle name="n_Flash September eresMas_01 - Wanadoo_V&amp;M trajectoires V1 (06-08-11)_France KPIs" xfId="4974" xr:uid="{00000000-0005-0000-0000-00001C430000}"/>
    <cellStyle name="n_Flash September eresMas_01 - Wanadoo_V&amp;M trajectoires V1 (06-08-11)_France KPIs 2" xfId="14390" xr:uid="{00000000-0005-0000-0000-00001D430000}"/>
    <cellStyle name="n_Flash September eresMas_01 - Wanadoo_V&amp;M trajectoires V1 (06-08-11)_France KPIs_1" xfId="12215" xr:uid="{00000000-0005-0000-0000-00001E430000}"/>
    <cellStyle name="n_Flash September eresMas_01 - Wanadoo_V&amp;M trajectoires V1 (06-08-11)_GetCA Groupe Seg 2012-Q4 Soc" xfId="55901" xr:uid="{00000000-0005-0000-0000-00001F430000}"/>
    <cellStyle name="n_Flash September eresMas_01 - Wanadoo_V&amp;M trajectoires V1 (06-08-11)_Group" xfId="31943" xr:uid="{00000000-0005-0000-0000-000020430000}"/>
    <cellStyle name="n_Flash September eresMas_01 - Wanadoo_V&amp;M trajectoires V1 (06-08-11)_Group - financial KPIs" xfId="22018" xr:uid="{00000000-0005-0000-0000-000021430000}"/>
    <cellStyle name="n_Flash September eresMas_01 - Wanadoo_V&amp;M trajectoires V1 (06-08-11)_Group - operational KPIs" xfId="3150" xr:uid="{00000000-0005-0000-0000-000022430000}"/>
    <cellStyle name="n_Flash September eresMas_01 - Wanadoo_V&amp;M trajectoires V1 (06-08-11)_Group - operational KPIs_1" xfId="10461" xr:uid="{00000000-0005-0000-0000-000023430000}"/>
    <cellStyle name="n_Flash September eresMas_01 - Wanadoo_V&amp;M trajectoires V1 (06-08-11)_Group - operational KPIs_1 2" xfId="18160" xr:uid="{00000000-0005-0000-0000-000024430000}"/>
    <cellStyle name="n_Flash September eresMas_01 - Wanadoo_V&amp;M trajectoires V1 (06-08-11)_Group - operational KPIs_2" xfId="20277" xr:uid="{00000000-0005-0000-0000-000025430000}"/>
    <cellStyle name="n_Flash September eresMas_01 - Wanadoo_V&amp;M trajectoires V1 (06-08-11)_IC&amp;SS" xfId="13773" xr:uid="{00000000-0005-0000-0000-000026430000}"/>
    <cellStyle name="n_Flash September eresMas_01 - Wanadoo_V&amp;M trajectoires V1 (06-08-11)_Orange - Market France KPIs" xfId="55900" xr:uid="{00000000-0005-0000-0000-000027430000}"/>
    <cellStyle name="n_Flash September eresMas_01 - Wanadoo_V&amp;M trajectoires V1 (06-08-11)_Poland KPIs" xfId="8401" xr:uid="{00000000-0005-0000-0000-000028430000}"/>
    <cellStyle name="n_Flash September eresMas_01 - Wanadoo_V&amp;M trajectoires V1 (06-08-11)_Poland KPIs_1" xfId="31942" xr:uid="{00000000-0005-0000-0000-000029430000}"/>
    <cellStyle name="n_Flash September eresMas_01 - Wanadoo_V&amp;M trajectoires V1 (06-08-11)_ROW" xfId="31944" xr:uid="{00000000-0005-0000-0000-00002A430000}"/>
    <cellStyle name="n_Flash September eresMas_01 - Wanadoo_V&amp;M trajectoires V1 (06-08-11)_ROW ARPU" xfId="31945" xr:uid="{00000000-0005-0000-0000-00002B430000}"/>
    <cellStyle name="n_Flash September eresMas_01 - Wanadoo_V&amp;M trajectoires V1 (06-08-11)_RoW KPIs" xfId="9113" xr:uid="{00000000-0005-0000-0000-00002C430000}"/>
    <cellStyle name="n_Flash September eresMas_01 - Wanadoo_V&amp;M trajectoires V1 (06-08-11)_ROW_1" xfId="31946" xr:uid="{00000000-0005-0000-0000-00002D430000}"/>
    <cellStyle name="n_Flash September eresMas_01 - Wanadoo_V&amp;M trajectoires V1 (06-08-11)_ROW_1_Group" xfId="31947" xr:uid="{00000000-0005-0000-0000-00002E430000}"/>
    <cellStyle name="n_Flash September eresMas_01 - Wanadoo_V&amp;M trajectoires V1 (06-08-11)_ROW_1_ROW ARPU" xfId="31948" xr:uid="{00000000-0005-0000-0000-00002F430000}"/>
    <cellStyle name="n_Flash September eresMas_01 - Wanadoo_V&amp;M trajectoires V1 (06-08-11)_ROW_Group" xfId="31949" xr:uid="{00000000-0005-0000-0000-000030430000}"/>
    <cellStyle name="n_Flash September eresMas_01 - Wanadoo_V&amp;M trajectoires V1 (06-08-11)_ROW_ROW ARPU" xfId="31950" xr:uid="{00000000-0005-0000-0000-000031430000}"/>
    <cellStyle name="n_Flash September eresMas_01 - Wanadoo_V&amp;M trajectoires V1 (06-08-11)_Spain ARPU + AUPU" xfId="31951" xr:uid="{00000000-0005-0000-0000-000032430000}"/>
    <cellStyle name="n_Flash September eresMas_01 - Wanadoo_V&amp;M trajectoires V1 (06-08-11)_Spain ARPU + AUPU_Group" xfId="31952" xr:uid="{00000000-0005-0000-0000-000033430000}"/>
    <cellStyle name="n_Flash September eresMas_01 - Wanadoo_V&amp;M trajectoires V1 (06-08-11)_Spain ARPU + AUPU_ROW ARPU" xfId="31953" xr:uid="{00000000-0005-0000-0000-000034430000}"/>
    <cellStyle name="n_Flash September eresMas_01 - Wanadoo_V&amp;M trajectoires V1 (06-08-11)_Spain KPIs" xfId="6800" xr:uid="{00000000-0005-0000-0000-000035430000}"/>
    <cellStyle name="n_Flash September eresMas_01 - Wanadoo_V&amp;M trajectoires V1 (06-08-11)_Spain KPIs 2" xfId="16166" xr:uid="{00000000-0005-0000-0000-000036430000}"/>
    <cellStyle name="n_Flash September eresMas_01 - Wanadoo_V&amp;M trajectoires V1 (06-08-11)_Spain KPIs_1" xfId="51614" xr:uid="{00000000-0005-0000-0000-000037430000}"/>
    <cellStyle name="n_Flash September eresMas_01 - Wanadoo_V&amp;M trajectoires V1 (06-08-11)_Telecoms - Operational KPIs" xfId="49917" xr:uid="{00000000-0005-0000-0000-000038430000}"/>
    <cellStyle name="n_Flash September eresMas_01 Synthèse DM pour modèle" xfId="2116" xr:uid="{00000000-0005-0000-0000-000039430000}"/>
    <cellStyle name="n_Flash September eresMas_01 Synthèse DM pour modèle_A&amp;ME KPIs" xfId="53392" xr:uid="{00000000-0005-0000-0000-00003A430000}"/>
    <cellStyle name="n_Flash September eresMas_01 Synthèse DM pour modèle_France financials" xfId="23763" xr:uid="{00000000-0005-0000-0000-00003B430000}"/>
    <cellStyle name="n_Flash September eresMas_01 Synthèse DM pour modèle_France KPIs" xfId="4975" xr:uid="{00000000-0005-0000-0000-00003C430000}"/>
    <cellStyle name="n_Flash September eresMas_01 Synthèse DM pour modèle_France KPIs 2" xfId="14391" xr:uid="{00000000-0005-0000-0000-00003D430000}"/>
    <cellStyle name="n_Flash September eresMas_01 Synthèse DM pour modèle_France KPIs_1" xfId="12216" xr:uid="{00000000-0005-0000-0000-00003E430000}"/>
    <cellStyle name="n_Flash September eresMas_01 Synthèse DM pour modèle_Group" xfId="31955" xr:uid="{00000000-0005-0000-0000-00003F430000}"/>
    <cellStyle name="n_Flash September eresMas_01 Synthèse DM pour modèle_Group - financial KPIs" xfId="22019" xr:uid="{00000000-0005-0000-0000-000040430000}"/>
    <cellStyle name="n_Flash September eresMas_01 Synthèse DM pour modèle_Group - operational KPIs" xfId="10462" xr:uid="{00000000-0005-0000-0000-000041430000}"/>
    <cellStyle name="n_Flash September eresMas_01 Synthèse DM pour modèle_Group - operational KPIs 2" xfId="18161" xr:uid="{00000000-0005-0000-0000-000042430000}"/>
    <cellStyle name="n_Flash September eresMas_01 Synthèse DM pour modèle_Group - operational KPIs_1" xfId="20278" xr:uid="{00000000-0005-0000-0000-000043430000}"/>
    <cellStyle name="n_Flash September eresMas_01 Synthèse DM pour modèle_Orange - Market France KPIs" xfId="55902" xr:uid="{00000000-0005-0000-0000-000044430000}"/>
    <cellStyle name="n_Flash September eresMas_01 Synthèse DM pour modèle_Poland KPIs" xfId="31954" xr:uid="{00000000-0005-0000-0000-000045430000}"/>
    <cellStyle name="n_Flash September eresMas_01 Synthèse DM pour modèle_ROW" xfId="31956" xr:uid="{00000000-0005-0000-0000-000046430000}"/>
    <cellStyle name="n_Flash September eresMas_01 Synthèse DM pour modèle_ROW ARPU" xfId="31957" xr:uid="{00000000-0005-0000-0000-000047430000}"/>
    <cellStyle name="n_Flash September eresMas_01 Synthèse DM pour modèle_ROW_1" xfId="31958" xr:uid="{00000000-0005-0000-0000-000048430000}"/>
    <cellStyle name="n_Flash September eresMas_01 Synthèse DM pour modèle_ROW_1_Group" xfId="31959" xr:uid="{00000000-0005-0000-0000-000049430000}"/>
    <cellStyle name="n_Flash September eresMas_01 Synthèse DM pour modèle_ROW_1_ROW ARPU" xfId="31960" xr:uid="{00000000-0005-0000-0000-00004A430000}"/>
    <cellStyle name="n_Flash September eresMas_01 Synthèse DM pour modèle_ROW_Group" xfId="31961" xr:uid="{00000000-0005-0000-0000-00004B430000}"/>
    <cellStyle name="n_Flash September eresMas_01 Synthèse DM pour modèle_ROW_ROW ARPU" xfId="31962" xr:uid="{00000000-0005-0000-0000-00004C430000}"/>
    <cellStyle name="n_Flash September eresMas_01 Synthèse DM pour modèle_Spain ARPU + AUPU" xfId="31963" xr:uid="{00000000-0005-0000-0000-00004D430000}"/>
    <cellStyle name="n_Flash September eresMas_01 Synthèse DM pour modèle_Spain ARPU + AUPU_Group" xfId="31964" xr:uid="{00000000-0005-0000-0000-00004E430000}"/>
    <cellStyle name="n_Flash September eresMas_01 Synthèse DM pour modèle_Spain ARPU + AUPU_ROW ARPU" xfId="31965" xr:uid="{00000000-0005-0000-0000-00004F430000}"/>
    <cellStyle name="n_Flash September eresMas_01 Synthèse DM pour modèle_Spain KPIs" xfId="6801" xr:uid="{00000000-0005-0000-0000-000050430000}"/>
    <cellStyle name="n_Flash September eresMas_01 Synthèse DM pour modèle_Spain KPIs 2" xfId="16167" xr:uid="{00000000-0005-0000-0000-000051430000}"/>
    <cellStyle name="n_Flash September eresMas_01 Synthèse DM pour modèle_Spain KPIs_1" xfId="51615" xr:uid="{00000000-0005-0000-0000-000052430000}"/>
    <cellStyle name="n_Flash September eresMas_01 Synthèse DM pour modèle_Telecoms - Operational KPIs" xfId="49918" xr:uid="{00000000-0005-0000-0000-000053430000}"/>
    <cellStyle name="n_Flash September eresMas_01- Synthèse Wanadoo PFA10" xfId="2117" xr:uid="{00000000-0005-0000-0000-000054430000}"/>
    <cellStyle name="n_Flash September eresMas_01- Synthèse Wanadoo PFA10_01 Synthèse DM pour modèle" xfId="2118" xr:uid="{00000000-0005-0000-0000-000055430000}"/>
    <cellStyle name="n_Flash September eresMas_01- Synthèse Wanadoo PFA10_01 Synthèse DM pour modèle_A&amp;ME KPIs" xfId="53394" xr:uid="{00000000-0005-0000-0000-000056430000}"/>
    <cellStyle name="n_Flash September eresMas_01- Synthèse Wanadoo PFA10_01 Synthèse DM pour modèle_France financials" xfId="23765" xr:uid="{00000000-0005-0000-0000-000057430000}"/>
    <cellStyle name="n_Flash September eresMas_01- Synthèse Wanadoo PFA10_01 Synthèse DM pour modèle_France KPIs" xfId="4977" xr:uid="{00000000-0005-0000-0000-000058430000}"/>
    <cellStyle name="n_Flash September eresMas_01- Synthèse Wanadoo PFA10_01 Synthèse DM pour modèle_France KPIs 2" xfId="14393" xr:uid="{00000000-0005-0000-0000-000059430000}"/>
    <cellStyle name="n_Flash September eresMas_01- Synthèse Wanadoo PFA10_01 Synthèse DM pour modèle_France KPIs_1" xfId="12218" xr:uid="{00000000-0005-0000-0000-00005A430000}"/>
    <cellStyle name="n_Flash September eresMas_01- Synthèse Wanadoo PFA10_01 Synthèse DM pour modèle_Group" xfId="31968" xr:uid="{00000000-0005-0000-0000-00005B430000}"/>
    <cellStyle name="n_Flash September eresMas_01- Synthèse Wanadoo PFA10_01 Synthèse DM pour modèle_Group - financial KPIs" xfId="22021" xr:uid="{00000000-0005-0000-0000-00005C430000}"/>
    <cellStyle name="n_Flash September eresMas_01- Synthèse Wanadoo PFA10_01 Synthèse DM pour modèle_Group - operational KPIs" xfId="10464" xr:uid="{00000000-0005-0000-0000-00005D430000}"/>
    <cellStyle name="n_Flash September eresMas_01- Synthèse Wanadoo PFA10_01 Synthèse DM pour modèle_Group - operational KPIs 2" xfId="18163" xr:uid="{00000000-0005-0000-0000-00005E430000}"/>
    <cellStyle name="n_Flash September eresMas_01- Synthèse Wanadoo PFA10_01 Synthèse DM pour modèle_Group - operational KPIs_1" xfId="20280" xr:uid="{00000000-0005-0000-0000-00005F430000}"/>
    <cellStyle name="n_Flash September eresMas_01- Synthèse Wanadoo PFA10_01 Synthèse DM pour modèle_Orange - Market France KPIs" xfId="55904" xr:uid="{00000000-0005-0000-0000-000060430000}"/>
    <cellStyle name="n_Flash September eresMas_01- Synthèse Wanadoo PFA10_01 Synthèse DM pour modèle_Poland KPIs" xfId="31967" xr:uid="{00000000-0005-0000-0000-000061430000}"/>
    <cellStyle name="n_Flash September eresMas_01- Synthèse Wanadoo PFA10_01 Synthèse DM pour modèle_ROW" xfId="31969" xr:uid="{00000000-0005-0000-0000-000062430000}"/>
    <cellStyle name="n_Flash September eresMas_01- Synthèse Wanadoo PFA10_01 Synthèse DM pour modèle_ROW ARPU" xfId="31970" xr:uid="{00000000-0005-0000-0000-000063430000}"/>
    <cellStyle name="n_Flash September eresMas_01- Synthèse Wanadoo PFA10_01 Synthèse DM pour modèle_ROW_1" xfId="31971" xr:uid="{00000000-0005-0000-0000-000064430000}"/>
    <cellStyle name="n_Flash September eresMas_01- Synthèse Wanadoo PFA10_01 Synthèse DM pour modèle_ROW_1_Group" xfId="31972" xr:uid="{00000000-0005-0000-0000-000065430000}"/>
    <cellStyle name="n_Flash September eresMas_01- Synthèse Wanadoo PFA10_01 Synthèse DM pour modèle_ROW_1_ROW ARPU" xfId="31973" xr:uid="{00000000-0005-0000-0000-000066430000}"/>
    <cellStyle name="n_Flash September eresMas_01- Synthèse Wanadoo PFA10_01 Synthèse DM pour modèle_ROW_Group" xfId="31974" xr:uid="{00000000-0005-0000-0000-000067430000}"/>
    <cellStyle name="n_Flash September eresMas_01- Synthèse Wanadoo PFA10_01 Synthèse DM pour modèle_ROW_ROW ARPU" xfId="31975" xr:uid="{00000000-0005-0000-0000-000068430000}"/>
    <cellStyle name="n_Flash September eresMas_01- Synthèse Wanadoo PFA10_01 Synthèse DM pour modèle_Spain ARPU + AUPU" xfId="31976" xr:uid="{00000000-0005-0000-0000-000069430000}"/>
    <cellStyle name="n_Flash September eresMas_01- Synthèse Wanadoo PFA10_01 Synthèse DM pour modèle_Spain ARPU + AUPU_Group" xfId="31977" xr:uid="{00000000-0005-0000-0000-00006A430000}"/>
    <cellStyle name="n_Flash September eresMas_01- Synthèse Wanadoo PFA10_01 Synthèse DM pour modèle_Spain ARPU + AUPU_ROW ARPU" xfId="31978" xr:uid="{00000000-0005-0000-0000-00006B430000}"/>
    <cellStyle name="n_Flash September eresMas_01- Synthèse Wanadoo PFA10_01 Synthèse DM pour modèle_Spain KPIs" xfId="6803" xr:uid="{00000000-0005-0000-0000-00006C430000}"/>
    <cellStyle name="n_Flash September eresMas_01- Synthèse Wanadoo PFA10_01 Synthèse DM pour modèle_Spain KPIs 2" xfId="16169" xr:uid="{00000000-0005-0000-0000-00006D430000}"/>
    <cellStyle name="n_Flash September eresMas_01- Synthèse Wanadoo PFA10_01 Synthèse DM pour modèle_Spain KPIs_1" xfId="51617" xr:uid="{00000000-0005-0000-0000-00006E430000}"/>
    <cellStyle name="n_Flash September eresMas_01- Synthèse Wanadoo PFA10_01 Synthèse DM pour modèle_Telecoms - Operational KPIs" xfId="49920" xr:uid="{00000000-0005-0000-0000-00006F430000}"/>
    <cellStyle name="n_Flash September eresMas_01- Synthèse Wanadoo PFA10_0703 Préflashde L23 Analyse CA trafic 07-03 (07-04-03)" xfId="2119" xr:uid="{00000000-0005-0000-0000-000070430000}"/>
    <cellStyle name="n_Flash September eresMas_01- Synthèse Wanadoo PFA10_0703 Préflashde L23 Analyse CA trafic 07-03 (07-04-03)_A&amp;ME KPIs" xfId="53395" xr:uid="{00000000-0005-0000-0000-000071430000}"/>
    <cellStyle name="n_Flash September eresMas_01- Synthèse Wanadoo PFA10_0703 Préflashde L23 Analyse CA trafic 07-03 (07-04-03)_Enterprise" xfId="9683" xr:uid="{00000000-0005-0000-0000-000072430000}"/>
    <cellStyle name="n_Flash September eresMas_01- Synthèse Wanadoo PFA10_0703 Préflashde L23 Analyse CA trafic 07-03 (07-04-03)_France financials" xfId="23766" xr:uid="{00000000-0005-0000-0000-000073430000}"/>
    <cellStyle name="n_Flash September eresMas_01- Synthèse Wanadoo PFA10_0703 Préflashde L23 Analyse CA trafic 07-03 (07-04-03)_France financials_1" xfId="25273" xr:uid="{00000000-0005-0000-0000-000074430000}"/>
    <cellStyle name="n_Flash September eresMas_01- Synthèse Wanadoo PFA10_0703 Préflashde L23 Analyse CA trafic 07-03 (07-04-03)_France KPIs" xfId="4978" xr:uid="{00000000-0005-0000-0000-000075430000}"/>
    <cellStyle name="n_Flash September eresMas_01- Synthèse Wanadoo PFA10_0703 Préflashde L23 Analyse CA trafic 07-03 (07-04-03)_France KPIs 2" xfId="14394" xr:uid="{00000000-0005-0000-0000-000076430000}"/>
    <cellStyle name="n_Flash September eresMas_01- Synthèse Wanadoo PFA10_0703 Préflashde L23 Analyse CA trafic 07-03 (07-04-03)_France KPIs_1" xfId="12219" xr:uid="{00000000-0005-0000-0000-000077430000}"/>
    <cellStyle name="n_Flash September eresMas_01- Synthèse Wanadoo PFA10_0703 Préflashde L23 Analyse CA trafic 07-03 (07-04-03)_GetCA Groupe Seg 2012-Q4 Soc" xfId="55906" xr:uid="{00000000-0005-0000-0000-000078430000}"/>
    <cellStyle name="n_Flash September eresMas_01- Synthèse Wanadoo PFA10_0703 Préflashde L23 Analyse CA trafic 07-03 (07-04-03)_Group" xfId="31980" xr:uid="{00000000-0005-0000-0000-000079430000}"/>
    <cellStyle name="n_Flash September eresMas_01- Synthèse Wanadoo PFA10_0703 Préflashde L23 Analyse CA trafic 07-03 (07-04-03)_Group - financial KPIs" xfId="22022" xr:uid="{00000000-0005-0000-0000-00007A430000}"/>
    <cellStyle name="n_Flash September eresMas_01- Synthèse Wanadoo PFA10_0703 Préflashde L23 Analyse CA trafic 07-03 (07-04-03)_Group - operational KPIs" xfId="3152" xr:uid="{00000000-0005-0000-0000-00007B430000}"/>
    <cellStyle name="n_Flash September eresMas_01- Synthèse Wanadoo PFA10_0703 Préflashde L23 Analyse CA trafic 07-03 (07-04-03)_Group - operational KPIs_1" xfId="10465" xr:uid="{00000000-0005-0000-0000-00007C430000}"/>
    <cellStyle name="n_Flash September eresMas_01- Synthèse Wanadoo PFA10_0703 Préflashde L23 Analyse CA trafic 07-03 (07-04-03)_Group - operational KPIs_1 2" xfId="18164" xr:uid="{00000000-0005-0000-0000-00007D430000}"/>
    <cellStyle name="n_Flash September eresMas_01- Synthèse Wanadoo PFA10_0703 Préflashde L23 Analyse CA trafic 07-03 (07-04-03)_Group - operational KPIs_2" xfId="20281" xr:uid="{00000000-0005-0000-0000-00007E430000}"/>
    <cellStyle name="n_Flash September eresMas_01- Synthèse Wanadoo PFA10_0703 Préflashde L23 Analyse CA trafic 07-03 (07-04-03)_IC&amp;SS" xfId="19785" xr:uid="{00000000-0005-0000-0000-00007F430000}"/>
    <cellStyle name="n_Flash September eresMas_01- Synthèse Wanadoo PFA10_0703 Préflashde L23 Analyse CA trafic 07-03 (07-04-03)_Orange - Market France KPIs" xfId="55905" xr:uid="{00000000-0005-0000-0000-000080430000}"/>
    <cellStyle name="n_Flash September eresMas_01- Synthèse Wanadoo PFA10_0703 Préflashde L23 Analyse CA trafic 07-03 (07-04-03)_Poland KPIs" xfId="8403" xr:uid="{00000000-0005-0000-0000-000081430000}"/>
    <cellStyle name="n_Flash September eresMas_01- Synthèse Wanadoo PFA10_0703 Préflashde L23 Analyse CA trafic 07-03 (07-04-03)_Poland KPIs_1" xfId="31979" xr:uid="{00000000-0005-0000-0000-000082430000}"/>
    <cellStyle name="n_Flash September eresMas_01- Synthèse Wanadoo PFA10_0703 Préflashde L23 Analyse CA trafic 07-03 (07-04-03)_ROW" xfId="31981" xr:uid="{00000000-0005-0000-0000-000083430000}"/>
    <cellStyle name="n_Flash September eresMas_01- Synthèse Wanadoo PFA10_0703 Préflashde L23 Analyse CA trafic 07-03 (07-04-03)_ROW ARPU" xfId="31982" xr:uid="{00000000-0005-0000-0000-000084430000}"/>
    <cellStyle name="n_Flash September eresMas_01- Synthèse Wanadoo PFA10_0703 Préflashde L23 Analyse CA trafic 07-03 (07-04-03)_RoW KPIs" xfId="9115" xr:uid="{00000000-0005-0000-0000-000085430000}"/>
    <cellStyle name="n_Flash September eresMas_01- Synthèse Wanadoo PFA10_0703 Préflashde L23 Analyse CA trafic 07-03 (07-04-03)_ROW_1" xfId="31983" xr:uid="{00000000-0005-0000-0000-000086430000}"/>
    <cellStyle name="n_Flash September eresMas_01- Synthèse Wanadoo PFA10_0703 Préflashde L23 Analyse CA trafic 07-03 (07-04-03)_ROW_1_Group" xfId="31984" xr:uid="{00000000-0005-0000-0000-000087430000}"/>
    <cellStyle name="n_Flash September eresMas_01- Synthèse Wanadoo PFA10_0703 Préflashde L23 Analyse CA trafic 07-03 (07-04-03)_ROW_1_ROW ARPU" xfId="31985" xr:uid="{00000000-0005-0000-0000-000088430000}"/>
    <cellStyle name="n_Flash September eresMas_01- Synthèse Wanadoo PFA10_0703 Préflashde L23 Analyse CA trafic 07-03 (07-04-03)_ROW_Group" xfId="31986" xr:uid="{00000000-0005-0000-0000-000089430000}"/>
    <cellStyle name="n_Flash September eresMas_01- Synthèse Wanadoo PFA10_0703 Préflashde L23 Analyse CA trafic 07-03 (07-04-03)_ROW_ROW ARPU" xfId="31987" xr:uid="{00000000-0005-0000-0000-00008A430000}"/>
    <cellStyle name="n_Flash September eresMas_01- Synthèse Wanadoo PFA10_0703 Préflashde L23 Analyse CA trafic 07-03 (07-04-03)_Spain ARPU + AUPU" xfId="31988" xr:uid="{00000000-0005-0000-0000-00008B430000}"/>
    <cellStyle name="n_Flash September eresMas_01- Synthèse Wanadoo PFA10_0703 Préflashde L23 Analyse CA trafic 07-03 (07-04-03)_Spain ARPU + AUPU_Group" xfId="31989" xr:uid="{00000000-0005-0000-0000-00008C430000}"/>
    <cellStyle name="n_Flash September eresMas_01- Synthèse Wanadoo PFA10_0703 Préflashde L23 Analyse CA trafic 07-03 (07-04-03)_Spain ARPU + AUPU_ROW ARPU" xfId="31990" xr:uid="{00000000-0005-0000-0000-00008D430000}"/>
    <cellStyle name="n_Flash September eresMas_01- Synthèse Wanadoo PFA10_0703 Préflashde L23 Analyse CA trafic 07-03 (07-04-03)_Spain KPIs" xfId="6804" xr:uid="{00000000-0005-0000-0000-00008E430000}"/>
    <cellStyle name="n_Flash September eresMas_01- Synthèse Wanadoo PFA10_0703 Préflashde L23 Analyse CA trafic 07-03 (07-04-03)_Spain KPIs 2" xfId="16170" xr:uid="{00000000-0005-0000-0000-00008F430000}"/>
    <cellStyle name="n_Flash September eresMas_01- Synthèse Wanadoo PFA10_0703 Préflashde L23 Analyse CA trafic 07-03 (07-04-03)_Spain KPIs_1" xfId="51618" xr:uid="{00000000-0005-0000-0000-000090430000}"/>
    <cellStyle name="n_Flash September eresMas_01- Synthèse Wanadoo PFA10_0703 Préflashde L23 Analyse CA trafic 07-03 (07-04-03)_Telecoms - Operational KPIs" xfId="49921" xr:uid="{00000000-0005-0000-0000-000091430000}"/>
    <cellStyle name="n_Flash September eresMas_01- Synthèse Wanadoo PFA10_A&amp;ME KPIs" xfId="53393" xr:uid="{00000000-0005-0000-0000-000092430000}"/>
    <cellStyle name="n_Flash September eresMas_01- Synthèse Wanadoo PFA10_Base Forfaits 06-07" xfId="2120" xr:uid="{00000000-0005-0000-0000-000093430000}"/>
    <cellStyle name="n_Flash September eresMas_01- Synthèse Wanadoo PFA10_Base Forfaits 06-07_A&amp;ME KPIs" xfId="53396" xr:uid="{00000000-0005-0000-0000-000094430000}"/>
    <cellStyle name="n_Flash September eresMas_01- Synthèse Wanadoo PFA10_Base Forfaits 06-07_Enterprise" xfId="9684" xr:uid="{00000000-0005-0000-0000-000095430000}"/>
    <cellStyle name="n_Flash September eresMas_01- Synthèse Wanadoo PFA10_Base Forfaits 06-07_France financials" xfId="23767" xr:uid="{00000000-0005-0000-0000-000096430000}"/>
    <cellStyle name="n_Flash September eresMas_01- Synthèse Wanadoo PFA10_Base Forfaits 06-07_France financials_1" xfId="25274" xr:uid="{00000000-0005-0000-0000-000097430000}"/>
    <cellStyle name="n_Flash September eresMas_01- Synthèse Wanadoo PFA10_Base Forfaits 06-07_France KPIs" xfId="4979" xr:uid="{00000000-0005-0000-0000-000098430000}"/>
    <cellStyle name="n_Flash September eresMas_01- Synthèse Wanadoo PFA10_Base Forfaits 06-07_France KPIs 2" xfId="14395" xr:uid="{00000000-0005-0000-0000-000099430000}"/>
    <cellStyle name="n_Flash September eresMas_01- Synthèse Wanadoo PFA10_Base Forfaits 06-07_France KPIs_1" xfId="12220" xr:uid="{00000000-0005-0000-0000-00009A430000}"/>
    <cellStyle name="n_Flash September eresMas_01- Synthèse Wanadoo PFA10_Base Forfaits 06-07_GetCA Groupe Seg 2012-Q4 Soc" xfId="55908" xr:uid="{00000000-0005-0000-0000-00009B430000}"/>
    <cellStyle name="n_Flash September eresMas_01- Synthèse Wanadoo PFA10_Base Forfaits 06-07_Group" xfId="31992" xr:uid="{00000000-0005-0000-0000-00009C430000}"/>
    <cellStyle name="n_Flash September eresMas_01- Synthèse Wanadoo PFA10_Base Forfaits 06-07_Group - financial KPIs" xfId="22023" xr:uid="{00000000-0005-0000-0000-00009D430000}"/>
    <cellStyle name="n_Flash September eresMas_01- Synthèse Wanadoo PFA10_Base Forfaits 06-07_Group - operational KPIs" xfId="3153" xr:uid="{00000000-0005-0000-0000-00009E430000}"/>
    <cellStyle name="n_Flash September eresMas_01- Synthèse Wanadoo PFA10_Base Forfaits 06-07_Group - operational KPIs_1" xfId="10466" xr:uid="{00000000-0005-0000-0000-00009F430000}"/>
    <cellStyle name="n_Flash September eresMas_01- Synthèse Wanadoo PFA10_Base Forfaits 06-07_Group - operational KPIs_1 2" xfId="18165" xr:uid="{00000000-0005-0000-0000-0000A0430000}"/>
    <cellStyle name="n_Flash September eresMas_01- Synthèse Wanadoo PFA10_Base Forfaits 06-07_Group - operational KPIs_2" xfId="20282" xr:uid="{00000000-0005-0000-0000-0000A1430000}"/>
    <cellStyle name="n_Flash September eresMas_01- Synthèse Wanadoo PFA10_Base Forfaits 06-07_IC&amp;SS" xfId="13923" xr:uid="{00000000-0005-0000-0000-0000A2430000}"/>
    <cellStyle name="n_Flash September eresMas_01- Synthèse Wanadoo PFA10_Base Forfaits 06-07_Orange - Market France KPIs" xfId="55907" xr:uid="{00000000-0005-0000-0000-0000A3430000}"/>
    <cellStyle name="n_Flash September eresMas_01- Synthèse Wanadoo PFA10_Base Forfaits 06-07_Poland KPIs" xfId="8404" xr:uid="{00000000-0005-0000-0000-0000A4430000}"/>
    <cellStyle name="n_Flash September eresMas_01- Synthèse Wanadoo PFA10_Base Forfaits 06-07_Poland KPIs_1" xfId="31991" xr:uid="{00000000-0005-0000-0000-0000A5430000}"/>
    <cellStyle name="n_Flash September eresMas_01- Synthèse Wanadoo PFA10_Base Forfaits 06-07_ROW" xfId="31993" xr:uid="{00000000-0005-0000-0000-0000A6430000}"/>
    <cellStyle name="n_Flash September eresMas_01- Synthèse Wanadoo PFA10_Base Forfaits 06-07_ROW ARPU" xfId="31994" xr:uid="{00000000-0005-0000-0000-0000A7430000}"/>
    <cellStyle name="n_Flash September eresMas_01- Synthèse Wanadoo PFA10_Base Forfaits 06-07_RoW KPIs" xfId="9116" xr:uid="{00000000-0005-0000-0000-0000A8430000}"/>
    <cellStyle name="n_Flash September eresMas_01- Synthèse Wanadoo PFA10_Base Forfaits 06-07_ROW_1" xfId="31995" xr:uid="{00000000-0005-0000-0000-0000A9430000}"/>
    <cellStyle name="n_Flash September eresMas_01- Synthèse Wanadoo PFA10_Base Forfaits 06-07_ROW_1_Group" xfId="31996" xr:uid="{00000000-0005-0000-0000-0000AA430000}"/>
    <cellStyle name="n_Flash September eresMas_01- Synthèse Wanadoo PFA10_Base Forfaits 06-07_ROW_1_ROW ARPU" xfId="31997" xr:uid="{00000000-0005-0000-0000-0000AB430000}"/>
    <cellStyle name="n_Flash September eresMas_01- Synthèse Wanadoo PFA10_Base Forfaits 06-07_ROW_Group" xfId="31998" xr:uid="{00000000-0005-0000-0000-0000AC430000}"/>
    <cellStyle name="n_Flash September eresMas_01- Synthèse Wanadoo PFA10_Base Forfaits 06-07_ROW_ROW ARPU" xfId="31999" xr:uid="{00000000-0005-0000-0000-0000AD430000}"/>
    <cellStyle name="n_Flash September eresMas_01- Synthèse Wanadoo PFA10_Base Forfaits 06-07_Spain ARPU + AUPU" xfId="32000" xr:uid="{00000000-0005-0000-0000-0000AE430000}"/>
    <cellStyle name="n_Flash September eresMas_01- Synthèse Wanadoo PFA10_Base Forfaits 06-07_Spain ARPU + AUPU_Group" xfId="32001" xr:uid="{00000000-0005-0000-0000-0000AF430000}"/>
    <cellStyle name="n_Flash September eresMas_01- Synthèse Wanadoo PFA10_Base Forfaits 06-07_Spain ARPU + AUPU_ROW ARPU" xfId="32002" xr:uid="{00000000-0005-0000-0000-0000B0430000}"/>
    <cellStyle name="n_Flash September eresMas_01- Synthèse Wanadoo PFA10_Base Forfaits 06-07_Spain KPIs" xfId="6805" xr:uid="{00000000-0005-0000-0000-0000B1430000}"/>
    <cellStyle name="n_Flash September eresMas_01- Synthèse Wanadoo PFA10_Base Forfaits 06-07_Spain KPIs 2" xfId="16171" xr:uid="{00000000-0005-0000-0000-0000B2430000}"/>
    <cellStyle name="n_Flash September eresMas_01- Synthèse Wanadoo PFA10_Base Forfaits 06-07_Spain KPIs_1" xfId="51619" xr:uid="{00000000-0005-0000-0000-0000B3430000}"/>
    <cellStyle name="n_Flash September eresMas_01- Synthèse Wanadoo PFA10_Base Forfaits 06-07_Telecoms - Operational KPIs" xfId="49922" xr:uid="{00000000-0005-0000-0000-0000B4430000}"/>
    <cellStyle name="n_Flash September eresMas_01- Synthèse Wanadoo PFA10_CA BAC SCR-VM 06-07 (31-07-06)" xfId="2121" xr:uid="{00000000-0005-0000-0000-0000B5430000}"/>
    <cellStyle name="n_Flash September eresMas_01- Synthèse Wanadoo PFA10_CA BAC SCR-VM 06-07 (31-07-06)_A&amp;ME KPIs" xfId="53397" xr:uid="{00000000-0005-0000-0000-0000B6430000}"/>
    <cellStyle name="n_Flash September eresMas_01- Synthèse Wanadoo PFA10_CA BAC SCR-VM 06-07 (31-07-06)_Enterprise" xfId="9685" xr:uid="{00000000-0005-0000-0000-0000B7430000}"/>
    <cellStyle name="n_Flash September eresMas_01- Synthèse Wanadoo PFA10_CA BAC SCR-VM 06-07 (31-07-06)_France financials" xfId="23768" xr:uid="{00000000-0005-0000-0000-0000B8430000}"/>
    <cellStyle name="n_Flash September eresMas_01- Synthèse Wanadoo PFA10_CA BAC SCR-VM 06-07 (31-07-06)_France financials_1" xfId="25275" xr:uid="{00000000-0005-0000-0000-0000B9430000}"/>
    <cellStyle name="n_Flash September eresMas_01- Synthèse Wanadoo PFA10_CA BAC SCR-VM 06-07 (31-07-06)_France KPIs" xfId="4980" xr:uid="{00000000-0005-0000-0000-0000BA430000}"/>
    <cellStyle name="n_Flash September eresMas_01- Synthèse Wanadoo PFA10_CA BAC SCR-VM 06-07 (31-07-06)_France KPIs 2" xfId="14396" xr:uid="{00000000-0005-0000-0000-0000BB430000}"/>
    <cellStyle name="n_Flash September eresMas_01- Synthèse Wanadoo PFA10_CA BAC SCR-VM 06-07 (31-07-06)_France KPIs_1" xfId="12221" xr:uid="{00000000-0005-0000-0000-0000BC430000}"/>
    <cellStyle name="n_Flash September eresMas_01- Synthèse Wanadoo PFA10_CA BAC SCR-VM 06-07 (31-07-06)_GetCA Groupe Seg 2012-Q4 Soc" xfId="55910" xr:uid="{00000000-0005-0000-0000-0000BD430000}"/>
    <cellStyle name="n_Flash September eresMas_01- Synthèse Wanadoo PFA10_CA BAC SCR-VM 06-07 (31-07-06)_Group" xfId="32004" xr:uid="{00000000-0005-0000-0000-0000BE430000}"/>
    <cellStyle name="n_Flash September eresMas_01- Synthèse Wanadoo PFA10_CA BAC SCR-VM 06-07 (31-07-06)_Group - financial KPIs" xfId="22024" xr:uid="{00000000-0005-0000-0000-0000BF430000}"/>
    <cellStyle name="n_Flash September eresMas_01- Synthèse Wanadoo PFA10_CA BAC SCR-VM 06-07 (31-07-06)_Group - operational KPIs" xfId="3154" xr:uid="{00000000-0005-0000-0000-0000C0430000}"/>
    <cellStyle name="n_Flash September eresMas_01- Synthèse Wanadoo PFA10_CA BAC SCR-VM 06-07 (31-07-06)_Group - operational KPIs_1" xfId="10467" xr:uid="{00000000-0005-0000-0000-0000C1430000}"/>
    <cellStyle name="n_Flash September eresMas_01- Synthèse Wanadoo PFA10_CA BAC SCR-VM 06-07 (31-07-06)_Group - operational KPIs_1 2" xfId="18166" xr:uid="{00000000-0005-0000-0000-0000C2430000}"/>
    <cellStyle name="n_Flash September eresMas_01- Synthèse Wanadoo PFA10_CA BAC SCR-VM 06-07 (31-07-06)_Group - operational KPIs_2" xfId="20283" xr:uid="{00000000-0005-0000-0000-0000C3430000}"/>
    <cellStyle name="n_Flash September eresMas_01- Synthèse Wanadoo PFA10_CA BAC SCR-VM 06-07 (31-07-06)_IC&amp;SS" xfId="17707" xr:uid="{00000000-0005-0000-0000-0000C4430000}"/>
    <cellStyle name="n_Flash September eresMas_01- Synthèse Wanadoo PFA10_CA BAC SCR-VM 06-07 (31-07-06)_Orange - Market France KPIs" xfId="55909" xr:uid="{00000000-0005-0000-0000-0000C5430000}"/>
    <cellStyle name="n_Flash September eresMas_01- Synthèse Wanadoo PFA10_CA BAC SCR-VM 06-07 (31-07-06)_Poland KPIs" xfId="8405" xr:uid="{00000000-0005-0000-0000-0000C6430000}"/>
    <cellStyle name="n_Flash September eresMas_01- Synthèse Wanadoo PFA10_CA BAC SCR-VM 06-07 (31-07-06)_Poland KPIs_1" xfId="32003" xr:uid="{00000000-0005-0000-0000-0000C7430000}"/>
    <cellStyle name="n_Flash September eresMas_01- Synthèse Wanadoo PFA10_CA BAC SCR-VM 06-07 (31-07-06)_ROW" xfId="32005" xr:uid="{00000000-0005-0000-0000-0000C8430000}"/>
    <cellStyle name="n_Flash September eresMas_01- Synthèse Wanadoo PFA10_CA BAC SCR-VM 06-07 (31-07-06)_ROW ARPU" xfId="32006" xr:uid="{00000000-0005-0000-0000-0000C9430000}"/>
    <cellStyle name="n_Flash September eresMas_01- Synthèse Wanadoo PFA10_CA BAC SCR-VM 06-07 (31-07-06)_RoW KPIs" xfId="9117" xr:uid="{00000000-0005-0000-0000-0000CA430000}"/>
    <cellStyle name="n_Flash September eresMas_01- Synthèse Wanadoo PFA10_CA BAC SCR-VM 06-07 (31-07-06)_ROW_1" xfId="32007" xr:uid="{00000000-0005-0000-0000-0000CB430000}"/>
    <cellStyle name="n_Flash September eresMas_01- Synthèse Wanadoo PFA10_CA BAC SCR-VM 06-07 (31-07-06)_ROW_1_Group" xfId="32008" xr:uid="{00000000-0005-0000-0000-0000CC430000}"/>
    <cellStyle name="n_Flash September eresMas_01- Synthèse Wanadoo PFA10_CA BAC SCR-VM 06-07 (31-07-06)_ROW_1_ROW ARPU" xfId="32009" xr:uid="{00000000-0005-0000-0000-0000CD430000}"/>
    <cellStyle name="n_Flash September eresMas_01- Synthèse Wanadoo PFA10_CA BAC SCR-VM 06-07 (31-07-06)_ROW_Group" xfId="32010" xr:uid="{00000000-0005-0000-0000-0000CE430000}"/>
    <cellStyle name="n_Flash September eresMas_01- Synthèse Wanadoo PFA10_CA BAC SCR-VM 06-07 (31-07-06)_ROW_ROW ARPU" xfId="32011" xr:uid="{00000000-0005-0000-0000-0000CF430000}"/>
    <cellStyle name="n_Flash September eresMas_01- Synthèse Wanadoo PFA10_CA BAC SCR-VM 06-07 (31-07-06)_Spain ARPU + AUPU" xfId="32012" xr:uid="{00000000-0005-0000-0000-0000D0430000}"/>
    <cellStyle name="n_Flash September eresMas_01- Synthèse Wanadoo PFA10_CA BAC SCR-VM 06-07 (31-07-06)_Spain ARPU + AUPU_Group" xfId="32013" xr:uid="{00000000-0005-0000-0000-0000D1430000}"/>
    <cellStyle name="n_Flash September eresMas_01- Synthèse Wanadoo PFA10_CA BAC SCR-VM 06-07 (31-07-06)_Spain ARPU + AUPU_ROW ARPU" xfId="32014" xr:uid="{00000000-0005-0000-0000-0000D2430000}"/>
    <cellStyle name="n_Flash September eresMas_01- Synthèse Wanadoo PFA10_CA BAC SCR-VM 06-07 (31-07-06)_Spain KPIs" xfId="6806" xr:uid="{00000000-0005-0000-0000-0000D3430000}"/>
    <cellStyle name="n_Flash September eresMas_01- Synthèse Wanadoo PFA10_CA BAC SCR-VM 06-07 (31-07-06)_Spain KPIs 2" xfId="16172" xr:uid="{00000000-0005-0000-0000-0000D4430000}"/>
    <cellStyle name="n_Flash September eresMas_01- Synthèse Wanadoo PFA10_CA BAC SCR-VM 06-07 (31-07-06)_Spain KPIs_1" xfId="51620" xr:uid="{00000000-0005-0000-0000-0000D5430000}"/>
    <cellStyle name="n_Flash September eresMas_01- Synthèse Wanadoo PFA10_CA BAC SCR-VM 06-07 (31-07-06)_Telecoms - Operational KPIs" xfId="49923" xr:uid="{00000000-0005-0000-0000-0000D6430000}"/>
    <cellStyle name="n_Flash September eresMas_01- Synthèse Wanadoo PFA10_CA forfaits 0607 (06-08-14)" xfId="2122" xr:uid="{00000000-0005-0000-0000-0000D7430000}"/>
    <cellStyle name="n_Flash September eresMas_01- Synthèse Wanadoo PFA10_CA forfaits 0607 (06-08-14)_A&amp;ME KPIs" xfId="53398" xr:uid="{00000000-0005-0000-0000-0000D8430000}"/>
    <cellStyle name="n_Flash September eresMas_01- Synthèse Wanadoo PFA10_CA forfaits 0607 (06-08-14)_France financials" xfId="23769" xr:uid="{00000000-0005-0000-0000-0000D9430000}"/>
    <cellStyle name="n_Flash September eresMas_01- Synthèse Wanadoo PFA10_CA forfaits 0607 (06-08-14)_France KPIs" xfId="4981" xr:uid="{00000000-0005-0000-0000-0000DA430000}"/>
    <cellStyle name="n_Flash September eresMas_01- Synthèse Wanadoo PFA10_CA forfaits 0607 (06-08-14)_France KPIs 2" xfId="14397" xr:uid="{00000000-0005-0000-0000-0000DB430000}"/>
    <cellStyle name="n_Flash September eresMas_01- Synthèse Wanadoo PFA10_CA forfaits 0607 (06-08-14)_France KPIs_1" xfId="12222" xr:uid="{00000000-0005-0000-0000-0000DC430000}"/>
    <cellStyle name="n_Flash September eresMas_01- Synthèse Wanadoo PFA10_CA forfaits 0607 (06-08-14)_Group" xfId="32016" xr:uid="{00000000-0005-0000-0000-0000DD430000}"/>
    <cellStyle name="n_Flash September eresMas_01- Synthèse Wanadoo PFA10_CA forfaits 0607 (06-08-14)_Group - financial KPIs" xfId="22025" xr:uid="{00000000-0005-0000-0000-0000DE430000}"/>
    <cellStyle name="n_Flash September eresMas_01- Synthèse Wanadoo PFA10_CA forfaits 0607 (06-08-14)_Group - operational KPIs" xfId="10468" xr:uid="{00000000-0005-0000-0000-0000DF430000}"/>
    <cellStyle name="n_Flash September eresMas_01- Synthèse Wanadoo PFA10_CA forfaits 0607 (06-08-14)_Group - operational KPIs 2" xfId="18167" xr:uid="{00000000-0005-0000-0000-0000E0430000}"/>
    <cellStyle name="n_Flash September eresMas_01- Synthèse Wanadoo PFA10_CA forfaits 0607 (06-08-14)_Group - operational KPIs_1" xfId="20284" xr:uid="{00000000-0005-0000-0000-0000E1430000}"/>
    <cellStyle name="n_Flash September eresMas_01- Synthèse Wanadoo PFA10_CA forfaits 0607 (06-08-14)_Orange - Market France KPIs" xfId="55911" xr:uid="{00000000-0005-0000-0000-0000E2430000}"/>
    <cellStyle name="n_Flash September eresMas_01- Synthèse Wanadoo PFA10_CA forfaits 0607 (06-08-14)_Poland KPIs" xfId="32015" xr:uid="{00000000-0005-0000-0000-0000E3430000}"/>
    <cellStyle name="n_Flash September eresMas_01- Synthèse Wanadoo PFA10_CA forfaits 0607 (06-08-14)_ROW" xfId="32017" xr:uid="{00000000-0005-0000-0000-0000E4430000}"/>
    <cellStyle name="n_Flash September eresMas_01- Synthèse Wanadoo PFA10_CA forfaits 0607 (06-08-14)_ROW ARPU" xfId="32018" xr:uid="{00000000-0005-0000-0000-0000E5430000}"/>
    <cellStyle name="n_Flash September eresMas_01- Synthèse Wanadoo PFA10_CA forfaits 0607 (06-08-14)_ROW_1" xfId="32019" xr:uid="{00000000-0005-0000-0000-0000E6430000}"/>
    <cellStyle name="n_Flash September eresMas_01- Synthèse Wanadoo PFA10_CA forfaits 0607 (06-08-14)_ROW_1_Group" xfId="32020" xr:uid="{00000000-0005-0000-0000-0000E7430000}"/>
    <cellStyle name="n_Flash September eresMas_01- Synthèse Wanadoo PFA10_CA forfaits 0607 (06-08-14)_ROW_1_ROW ARPU" xfId="32021" xr:uid="{00000000-0005-0000-0000-0000E8430000}"/>
    <cellStyle name="n_Flash September eresMas_01- Synthèse Wanadoo PFA10_CA forfaits 0607 (06-08-14)_ROW_Group" xfId="32022" xr:uid="{00000000-0005-0000-0000-0000E9430000}"/>
    <cellStyle name="n_Flash September eresMas_01- Synthèse Wanadoo PFA10_CA forfaits 0607 (06-08-14)_ROW_ROW ARPU" xfId="32023" xr:uid="{00000000-0005-0000-0000-0000EA430000}"/>
    <cellStyle name="n_Flash September eresMas_01- Synthèse Wanadoo PFA10_CA forfaits 0607 (06-08-14)_Spain ARPU + AUPU" xfId="32024" xr:uid="{00000000-0005-0000-0000-0000EB430000}"/>
    <cellStyle name="n_Flash September eresMas_01- Synthèse Wanadoo PFA10_CA forfaits 0607 (06-08-14)_Spain ARPU + AUPU_Group" xfId="32025" xr:uid="{00000000-0005-0000-0000-0000EC430000}"/>
    <cellStyle name="n_Flash September eresMas_01- Synthèse Wanadoo PFA10_CA forfaits 0607 (06-08-14)_Spain ARPU + AUPU_ROW ARPU" xfId="32026" xr:uid="{00000000-0005-0000-0000-0000ED430000}"/>
    <cellStyle name="n_Flash September eresMas_01- Synthèse Wanadoo PFA10_CA forfaits 0607 (06-08-14)_Spain KPIs" xfId="6807" xr:uid="{00000000-0005-0000-0000-0000EE430000}"/>
    <cellStyle name="n_Flash September eresMas_01- Synthèse Wanadoo PFA10_CA forfaits 0607 (06-08-14)_Spain KPIs 2" xfId="16173" xr:uid="{00000000-0005-0000-0000-0000EF430000}"/>
    <cellStyle name="n_Flash September eresMas_01- Synthèse Wanadoo PFA10_CA forfaits 0607 (06-08-14)_Spain KPIs_1" xfId="51621" xr:uid="{00000000-0005-0000-0000-0000F0430000}"/>
    <cellStyle name="n_Flash September eresMas_01- Synthèse Wanadoo PFA10_CA forfaits 0607 (06-08-14)_Telecoms - Operational KPIs" xfId="49924" xr:uid="{00000000-0005-0000-0000-0000F1430000}"/>
    <cellStyle name="n_Flash September eresMas_01- Synthèse Wanadoo PFA10_Classeur2" xfId="2123" xr:uid="{00000000-0005-0000-0000-0000F2430000}"/>
    <cellStyle name="n_Flash September eresMas_01- Synthèse Wanadoo PFA10_Classeur2_A&amp;ME KPIs" xfId="53399" xr:uid="{00000000-0005-0000-0000-0000F3430000}"/>
    <cellStyle name="n_Flash September eresMas_01- Synthèse Wanadoo PFA10_Classeur2_France financials" xfId="23770" xr:uid="{00000000-0005-0000-0000-0000F4430000}"/>
    <cellStyle name="n_Flash September eresMas_01- Synthèse Wanadoo PFA10_Classeur2_France KPIs" xfId="4982" xr:uid="{00000000-0005-0000-0000-0000F5430000}"/>
    <cellStyle name="n_Flash September eresMas_01- Synthèse Wanadoo PFA10_Classeur2_France KPIs 2" xfId="14398" xr:uid="{00000000-0005-0000-0000-0000F6430000}"/>
    <cellStyle name="n_Flash September eresMas_01- Synthèse Wanadoo PFA10_Classeur2_France KPIs_1" xfId="12223" xr:uid="{00000000-0005-0000-0000-0000F7430000}"/>
    <cellStyle name="n_Flash September eresMas_01- Synthèse Wanadoo PFA10_Classeur2_Group" xfId="32028" xr:uid="{00000000-0005-0000-0000-0000F8430000}"/>
    <cellStyle name="n_Flash September eresMas_01- Synthèse Wanadoo PFA10_Classeur2_Group - financial KPIs" xfId="22026" xr:uid="{00000000-0005-0000-0000-0000F9430000}"/>
    <cellStyle name="n_Flash September eresMas_01- Synthèse Wanadoo PFA10_Classeur2_Group - operational KPIs" xfId="10469" xr:uid="{00000000-0005-0000-0000-0000FA430000}"/>
    <cellStyle name="n_Flash September eresMas_01- Synthèse Wanadoo PFA10_Classeur2_Group - operational KPIs 2" xfId="18168" xr:uid="{00000000-0005-0000-0000-0000FB430000}"/>
    <cellStyle name="n_Flash September eresMas_01- Synthèse Wanadoo PFA10_Classeur2_Group - operational KPIs_1" xfId="20285" xr:uid="{00000000-0005-0000-0000-0000FC430000}"/>
    <cellStyle name="n_Flash September eresMas_01- Synthèse Wanadoo PFA10_Classeur2_Orange - Market France KPIs" xfId="55912" xr:uid="{00000000-0005-0000-0000-0000FD430000}"/>
    <cellStyle name="n_Flash September eresMas_01- Synthèse Wanadoo PFA10_Classeur2_Poland KPIs" xfId="32027" xr:uid="{00000000-0005-0000-0000-0000FE430000}"/>
    <cellStyle name="n_Flash September eresMas_01- Synthèse Wanadoo PFA10_Classeur2_ROW" xfId="32029" xr:uid="{00000000-0005-0000-0000-0000FF430000}"/>
    <cellStyle name="n_Flash September eresMas_01- Synthèse Wanadoo PFA10_Classeur2_ROW ARPU" xfId="32030" xr:uid="{00000000-0005-0000-0000-000000440000}"/>
    <cellStyle name="n_Flash September eresMas_01- Synthèse Wanadoo PFA10_Classeur2_ROW_1" xfId="32031" xr:uid="{00000000-0005-0000-0000-000001440000}"/>
    <cellStyle name="n_Flash September eresMas_01- Synthèse Wanadoo PFA10_Classeur2_ROW_1_Group" xfId="32032" xr:uid="{00000000-0005-0000-0000-000002440000}"/>
    <cellStyle name="n_Flash September eresMas_01- Synthèse Wanadoo PFA10_Classeur2_ROW_1_ROW ARPU" xfId="32033" xr:uid="{00000000-0005-0000-0000-000003440000}"/>
    <cellStyle name="n_Flash September eresMas_01- Synthèse Wanadoo PFA10_Classeur2_ROW_Group" xfId="32034" xr:uid="{00000000-0005-0000-0000-000004440000}"/>
    <cellStyle name="n_Flash September eresMas_01- Synthèse Wanadoo PFA10_Classeur2_ROW_ROW ARPU" xfId="32035" xr:uid="{00000000-0005-0000-0000-000005440000}"/>
    <cellStyle name="n_Flash September eresMas_01- Synthèse Wanadoo PFA10_Classeur2_Spain ARPU + AUPU" xfId="32036" xr:uid="{00000000-0005-0000-0000-000006440000}"/>
    <cellStyle name="n_Flash September eresMas_01- Synthèse Wanadoo PFA10_Classeur2_Spain ARPU + AUPU_Group" xfId="32037" xr:uid="{00000000-0005-0000-0000-000007440000}"/>
    <cellStyle name="n_Flash September eresMas_01- Synthèse Wanadoo PFA10_Classeur2_Spain ARPU + AUPU_ROW ARPU" xfId="32038" xr:uid="{00000000-0005-0000-0000-000008440000}"/>
    <cellStyle name="n_Flash September eresMas_01- Synthèse Wanadoo PFA10_Classeur2_Spain KPIs" xfId="6808" xr:uid="{00000000-0005-0000-0000-000009440000}"/>
    <cellStyle name="n_Flash September eresMas_01- Synthèse Wanadoo PFA10_Classeur2_Spain KPIs 2" xfId="16174" xr:uid="{00000000-0005-0000-0000-00000A440000}"/>
    <cellStyle name="n_Flash September eresMas_01- Synthèse Wanadoo PFA10_Classeur2_Spain KPIs_1" xfId="51622" xr:uid="{00000000-0005-0000-0000-00000B440000}"/>
    <cellStyle name="n_Flash September eresMas_01- Synthèse Wanadoo PFA10_Classeur2_Telecoms - Operational KPIs" xfId="49925" xr:uid="{00000000-0005-0000-0000-00000C440000}"/>
    <cellStyle name="n_Flash September eresMas_01- Synthèse Wanadoo PFA10_Classeur5" xfId="2124" xr:uid="{00000000-0005-0000-0000-00000D440000}"/>
    <cellStyle name="n_Flash September eresMas_01- Synthèse Wanadoo PFA10_Classeur5_A&amp;ME KPIs" xfId="53400" xr:uid="{00000000-0005-0000-0000-00000E440000}"/>
    <cellStyle name="n_Flash September eresMas_01- Synthèse Wanadoo PFA10_Classeur5_Enterprise" xfId="9686" xr:uid="{00000000-0005-0000-0000-00000F440000}"/>
    <cellStyle name="n_Flash September eresMas_01- Synthèse Wanadoo PFA10_Classeur5_France financials" xfId="23771" xr:uid="{00000000-0005-0000-0000-000010440000}"/>
    <cellStyle name="n_Flash September eresMas_01- Synthèse Wanadoo PFA10_Classeur5_France financials_1" xfId="25276" xr:uid="{00000000-0005-0000-0000-000011440000}"/>
    <cellStyle name="n_Flash September eresMas_01- Synthèse Wanadoo PFA10_Classeur5_France KPIs" xfId="4983" xr:uid="{00000000-0005-0000-0000-000012440000}"/>
    <cellStyle name="n_Flash September eresMas_01- Synthèse Wanadoo PFA10_Classeur5_France KPIs 2" xfId="14399" xr:uid="{00000000-0005-0000-0000-000013440000}"/>
    <cellStyle name="n_Flash September eresMas_01- Synthèse Wanadoo PFA10_Classeur5_France KPIs_1" xfId="12224" xr:uid="{00000000-0005-0000-0000-000014440000}"/>
    <cellStyle name="n_Flash September eresMas_01- Synthèse Wanadoo PFA10_Classeur5_GetCA Groupe Seg 2012-Q4 Soc" xfId="55914" xr:uid="{00000000-0005-0000-0000-000015440000}"/>
    <cellStyle name="n_Flash September eresMas_01- Synthèse Wanadoo PFA10_Classeur5_Group" xfId="32040" xr:uid="{00000000-0005-0000-0000-000016440000}"/>
    <cellStyle name="n_Flash September eresMas_01- Synthèse Wanadoo PFA10_Classeur5_Group - financial KPIs" xfId="22027" xr:uid="{00000000-0005-0000-0000-000017440000}"/>
    <cellStyle name="n_Flash September eresMas_01- Synthèse Wanadoo PFA10_Classeur5_Group - operational KPIs" xfId="3155" xr:uid="{00000000-0005-0000-0000-000018440000}"/>
    <cellStyle name="n_Flash September eresMas_01- Synthèse Wanadoo PFA10_Classeur5_Group - operational KPIs_1" xfId="10470" xr:uid="{00000000-0005-0000-0000-000019440000}"/>
    <cellStyle name="n_Flash September eresMas_01- Synthèse Wanadoo PFA10_Classeur5_Group - operational KPIs_1 2" xfId="18169" xr:uid="{00000000-0005-0000-0000-00001A440000}"/>
    <cellStyle name="n_Flash September eresMas_01- Synthèse Wanadoo PFA10_Classeur5_Group - operational KPIs_2" xfId="20286" xr:uid="{00000000-0005-0000-0000-00001B440000}"/>
    <cellStyle name="n_Flash September eresMas_01- Synthèse Wanadoo PFA10_Classeur5_IC&amp;SS" xfId="19584" xr:uid="{00000000-0005-0000-0000-00001C440000}"/>
    <cellStyle name="n_Flash September eresMas_01- Synthèse Wanadoo PFA10_Classeur5_Orange - Market France KPIs" xfId="55913" xr:uid="{00000000-0005-0000-0000-00001D440000}"/>
    <cellStyle name="n_Flash September eresMas_01- Synthèse Wanadoo PFA10_Classeur5_Poland KPIs" xfId="8406" xr:uid="{00000000-0005-0000-0000-00001E440000}"/>
    <cellStyle name="n_Flash September eresMas_01- Synthèse Wanadoo PFA10_Classeur5_Poland KPIs_1" xfId="32039" xr:uid="{00000000-0005-0000-0000-00001F440000}"/>
    <cellStyle name="n_Flash September eresMas_01- Synthèse Wanadoo PFA10_Classeur5_ROW" xfId="32041" xr:uid="{00000000-0005-0000-0000-000020440000}"/>
    <cellStyle name="n_Flash September eresMas_01- Synthèse Wanadoo PFA10_Classeur5_ROW ARPU" xfId="32042" xr:uid="{00000000-0005-0000-0000-000021440000}"/>
    <cellStyle name="n_Flash September eresMas_01- Synthèse Wanadoo PFA10_Classeur5_RoW KPIs" xfId="9118" xr:uid="{00000000-0005-0000-0000-000022440000}"/>
    <cellStyle name="n_Flash September eresMas_01- Synthèse Wanadoo PFA10_Classeur5_ROW_1" xfId="32043" xr:uid="{00000000-0005-0000-0000-000023440000}"/>
    <cellStyle name="n_Flash September eresMas_01- Synthèse Wanadoo PFA10_Classeur5_ROW_1_Group" xfId="32044" xr:uid="{00000000-0005-0000-0000-000024440000}"/>
    <cellStyle name="n_Flash September eresMas_01- Synthèse Wanadoo PFA10_Classeur5_ROW_1_ROW ARPU" xfId="32045" xr:uid="{00000000-0005-0000-0000-000025440000}"/>
    <cellStyle name="n_Flash September eresMas_01- Synthèse Wanadoo PFA10_Classeur5_ROW_Group" xfId="32046" xr:uid="{00000000-0005-0000-0000-000026440000}"/>
    <cellStyle name="n_Flash September eresMas_01- Synthèse Wanadoo PFA10_Classeur5_ROW_ROW ARPU" xfId="32047" xr:uid="{00000000-0005-0000-0000-000027440000}"/>
    <cellStyle name="n_Flash September eresMas_01- Synthèse Wanadoo PFA10_Classeur5_Spain ARPU + AUPU" xfId="32048" xr:uid="{00000000-0005-0000-0000-000028440000}"/>
    <cellStyle name="n_Flash September eresMas_01- Synthèse Wanadoo PFA10_Classeur5_Spain ARPU + AUPU_Group" xfId="32049" xr:uid="{00000000-0005-0000-0000-000029440000}"/>
    <cellStyle name="n_Flash September eresMas_01- Synthèse Wanadoo PFA10_Classeur5_Spain ARPU + AUPU_ROW ARPU" xfId="32050" xr:uid="{00000000-0005-0000-0000-00002A440000}"/>
    <cellStyle name="n_Flash September eresMas_01- Synthèse Wanadoo PFA10_Classeur5_Spain KPIs" xfId="6809" xr:uid="{00000000-0005-0000-0000-00002B440000}"/>
    <cellStyle name="n_Flash September eresMas_01- Synthèse Wanadoo PFA10_Classeur5_Spain KPIs 2" xfId="16175" xr:uid="{00000000-0005-0000-0000-00002C440000}"/>
    <cellStyle name="n_Flash September eresMas_01- Synthèse Wanadoo PFA10_Classeur5_Spain KPIs_1" xfId="51623" xr:uid="{00000000-0005-0000-0000-00002D440000}"/>
    <cellStyle name="n_Flash September eresMas_01- Synthèse Wanadoo PFA10_Classeur5_Telecoms - Operational KPIs" xfId="49926" xr:uid="{00000000-0005-0000-0000-00002E440000}"/>
    <cellStyle name="n_Flash September eresMas_01- Synthèse Wanadoo PFA10_DATA KPI Personal" xfId="32051" xr:uid="{00000000-0005-0000-0000-00002F440000}"/>
    <cellStyle name="n_Flash September eresMas_01- Synthèse Wanadoo PFA10_DATA KPI Personal_Group" xfId="32052" xr:uid="{00000000-0005-0000-0000-000030440000}"/>
    <cellStyle name="n_Flash September eresMas_01- Synthèse Wanadoo PFA10_DATA KPI Personal_ROW ARPU" xfId="32053" xr:uid="{00000000-0005-0000-0000-000031440000}"/>
    <cellStyle name="n_Flash September eresMas_01- Synthèse Wanadoo PFA10_EE_CoA_BS - mapped V4" xfId="32054" xr:uid="{00000000-0005-0000-0000-000032440000}"/>
    <cellStyle name="n_Flash September eresMas_01- Synthèse Wanadoo PFA10_EE_CoA_BS - mapped V4_Group" xfId="32055" xr:uid="{00000000-0005-0000-0000-000033440000}"/>
    <cellStyle name="n_Flash September eresMas_01- Synthèse Wanadoo PFA10_EE_CoA_BS - mapped V4_ROW ARPU" xfId="32056" xr:uid="{00000000-0005-0000-0000-000034440000}"/>
    <cellStyle name="n_Flash September eresMas_01- Synthèse Wanadoo PFA10_Enterprise" xfId="9682" xr:uid="{00000000-0005-0000-0000-000035440000}"/>
    <cellStyle name="n_Flash September eresMas_01- Synthèse Wanadoo PFA10_France financials" xfId="23764" xr:uid="{00000000-0005-0000-0000-000036440000}"/>
    <cellStyle name="n_Flash September eresMas_01- Synthèse Wanadoo PFA10_France financials_1" xfId="25272" xr:uid="{00000000-0005-0000-0000-000037440000}"/>
    <cellStyle name="n_Flash September eresMas_01- Synthèse Wanadoo PFA10_France KPIs" xfId="4976" xr:uid="{00000000-0005-0000-0000-000038440000}"/>
    <cellStyle name="n_Flash September eresMas_01- Synthèse Wanadoo PFA10_France KPIs 2" xfId="14392" xr:uid="{00000000-0005-0000-0000-000039440000}"/>
    <cellStyle name="n_Flash September eresMas_01- Synthèse Wanadoo PFA10_France KPIs_1" xfId="12217" xr:uid="{00000000-0005-0000-0000-00003A440000}"/>
    <cellStyle name="n_Flash September eresMas_01- Synthèse Wanadoo PFA10_GetCA Groupe Seg 2012-Q4 Soc" xfId="55915" xr:uid="{00000000-0005-0000-0000-00003B440000}"/>
    <cellStyle name="n_Flash September eresMas_01- Synthèse Wanadoo PFA10_Group" xfId="32057" xr:uid="{00000000-0005-0000-0000-00003C440000}"/>
    <cellStyle name="n_Flash September eresMas_01- Synthèse Wanadoo PFA10_Group - financial KPIs" xfId="22020" xr:uid="{00000000-0005-0000-0000-00003D440000}"/>
    <cellStyle name="n_Flash September eresMas_01- Synthèse Wanadoo PFA10_Group - operational KPIs" xfId="3151" xr:uid="{00000000-0005-0000-0000-00003E440000}"/>
    <cellStyle name="n_Flash September eresMas_01- Synthèse Wanadoo PFA10_Group - operational KPIs_1" xfId="10463" xr:uid="{00000000-0005-0000-0000-00003F440000}"/>
    <cellStyle name="n_Flash September eresMas_01- Synthèse Wanadoo PFA10_Group - operational KPIs_1 2" xfId="18162" xr:uid="{00000000-0005-0000-0000-000040440000}"/>
    <cellStyle name="n_Flash September eresMas_01- Synthèse Wanadoo PFA10_Group - operational KPIs_2" xfId="20279" xr:uid="{00000000-0005-0000-0000-000041440000}"/>
    <cellStyle name="n_Flash September eresMas_01- Synthèse Wanadoo PFA10_IC&amp;SS" xfId="19585" xr:uid="{00000000-0005-0000-0000-000042440000}"/>
    <cellStyle name="n_Flash September eresMas_01- Synthèse Wanadoo PFA10_Orange - Market France KPIs" xfId="55903" xr:uid="{00000000-0005-0000-0000-000043440000}"/>
    <cellStyle name="n_Flash September eresMas_01- Synthèse Wanadoo PFA10_PFA_Mn MTV_060413" xfId="2125" xr:uid="{00000000-0005-0000-0000-000044440000}"/>
    <cellStyle name="n_Flash September eresMas_01- Synthèse Wanadoo PFA10_PFA_Mn MTV_060413_A&amp;ME KPIs" xfId="53401" xr:uid="{00000000-0005-0000-0000-000045440000}"/>
    <cellStyle name="n_Flash September eresMas_01- Synthèse Wanadoo PFA10_PFA_Mn MTV_060413_France financials" xfId="23772" xr:uid="{00000000-0005-0000-0000-000046440000}"/>
    <cellStyle name="n_Flash September eresMas_01- Synthèse Wanadoo PFA10_PFA_Mn MTV_060413_France KPIs" xfId="4984" xr:uid="{00000000-0005-0000-0000-000047440000}"/>
    <cellStyle name="n_Flash September eresMas_01- Synthèse Wanadoo PFA10_PFA_Mn MTV_060413_France KPIs 2" xfId="14400" xr:uid="{00000000-0005-0000-0000-000048440000}"/>
    <cellStyle name="n_Flash September eresMas_01- Synthèse Wanadoo PFA10_PFA_Mn MTV_060413_France KPIs_1" xfId="12225" xr:uid="{00000000-0005-0000-0000-000049440000}"/>
    <cellStyle name="n_Flash September eresMas_01- Synthèse Wanadoo PFA10_PFA_Mn MTV_060413_Group" xfId="32059" xr:uid="{00000000-0005-0000-0000-00004A440000}"/>
    <cellStyle name="n_Flash September eresMas_01- Synthèse Wanadoo PFA10_PFA_Mn MTV_060413_Group - financial KPIs" xfId="22028" xr:uid="{00000000-0005-0000-0000-00004B440000}"/>
    <cellStyle name="n_Flash September eresMas_01- Synthèse Wanadoo PFA10_PFA_Mn MTV_060413_Group - operational KPIs" xfId="10471" xr:uid="{00000000-0005-0000-0000-00004C440000}"/>
    <cellStyle name="n_Flash September eresMas_01- Synthèse Wanadoo PFA10_PFA_Mn MTV_060413_Group - operational KPIs 2" xfId="18170" xr:uid="{00000000-0005-0000-0000-00004D440000}"/>
    <cellStyle name="n_Flash September eresMas_01- Synthèse Wanadoo PFA10_PFA_Mn MTV_060413_Group - operational KPIs_1" xfId="20287" xr:uid="{00000000-0005-0000-0000-00004E440000}"/>
    <cellStyle name="n_Flash September eresMas_01- Synthèse Wanadoo PFA10_PFA_Mn MTV_060413_Orange - Market France KPIs" xfId="55916" xr:uid="{00000000-0005-0000-0000-00004F440000}"/>
    <cellStyle name="n_Flash September eresMas_01- Synthèse Wanadoo PFA10_PFA_Mn MTV_060413_Poland KPIs" xfId="32058" xr:uid="{00000000-0005-0000-0000-000050440000}"/>
    <cellStyle name="n_Flash September eresMas_01- Synthèse Wanadoo PFA10_PFA_Mn MTV_060413_ROW" xfId="32060" xr:uid="{00000000-0005-0000-0000-000051440000}"/>
    <cellStyle name="n_Flash September eresMas_01- Synthèse Wanadoo PFA10_PFA_Mn MTV_060413_ROW ARPU" xfId="32061" xr:uid="{00000000-0005-0000-0000-000052440000}"/>
    <cellStyle name="n_Flash September eresMas_01- Synthèse Wanadoo PFA10_PFA_Mn MTV_060413_ROW_1" xfId="32062" xr:uid="{00000000-0005-0000-0000-000053440000}"/>
    <cellStyle name="n_Flash September eresMas_01- Synthèse Wanadoo PFA10_PFA_Mn MTV_060413_ROW_1_Group" xfId="32063" xr:uid="{00000000-0005-0000-0000-000054440000}"/>
    <cellStyle name="n_Flash September eresMas_01- Synthèse Wanadoo PFA10_PFA_Mn MTV_060413_ROW_1_ROW ARPU" xfId="32064" xr:uid="{00000000-0005-0000-0000-000055440000}"/>
    <cellStyle name="n_Flash September eresMas_01- Synthèse Wanadoo PFA10_PFA_Mn MTV_060413_ROW_Group" xfId="32065" xr:uid="{00000000-0005-0000-0000-000056440000}"/>
    <cellStyle name="n_Flash September eresMas_01- Synthèse Wanadoo PFA10_PFA_Mn MTV_060413_ROW_ROW ARPU" xfId="32066" xr:uid="{00000000-0005-0000-0000-000057440000}"/>
    <cellStyle name="n_Flash September eresMas_01- Synthèse Wanadoo PFA10_PFA_Mn MTV_060413_Spain ARPU + AUPU" xfId="32067" xr:uid="{00000000-0005-0000-0000-000058440000}"/>
    <cellStyle name="n_Flash September eresMas_01- Synthèse Wanadoo PFA10_PFA_Mn MTV_060413_Spain ARPU + AUPU_Group" xfId="32068" xr:uid="{00000000-0005-0000-0000-000059440000}"/>
    <cellStyle name="n_Flash September eresMas_01- Synthèse Wanadoo PFA10_PFA_Mn MTV_060413_Spain ARPU + AUPU_ROW ARPU" xfId="32069" xr:uid="{00000000-0005-0000-0000-00005A440000}"/>
    <cellStyle name="n_Flash September eresMas_01- Synthèse Wanadoo PFA10_PFA_Mn MTV_060413_Spain KPIs" xfId="6810" xr:uid="{00000000-0005-0000-0000-00005B440000}"/>
    <cellStyle name="n_Flash September eresMas_01- Synthèse Wanadoo PFA10_PFA_Mn MTV_060413_Spain KPIs 2" xfId="16176" xr:uid="{00000000-0005-0000-0000-00005C440000}"/>
    <cellStyle name="n_Flash September eresMas_01- Synthèse Wanadoo PFA10_PFA_Mn MTV_060413_Spain KPIs_1" xfId="51624" xr:uid="{00000000-0005-0000-0000-00005D440000}"/>
    <cellStyle name="n_Flash September eresMas_01- Synthèse Wanadoo PFA10_PFA_Mn MTV_060413_Telecoms - Operational KPIs" xfId="49927" xr:uid="{00000000-0005-0000-0000-00005E440000}"/>
    <cellStyle name="n_Flash September eresMas_01- Synthèse Wanadoo PFA10_PFA_Mn_0603_V0 0" xfId="2126" xr:uid="{00000000-0005-0000-0000-00005F440000}"/>
    <cellStyle name="n_Flash September eresMas_01- Synthèse Wanadoo PFA10_PFA_Mn_0603_V0 0_A&amp;ME KPIs" xfId="53402" xr:uid="{00000000-0005-0000-0000-000060440000}"/>
    <cellStyle name="n_Flash September eresMas_01- Synthèse Wanadoo PFA10_PFA_Mn_0603_V0 0_France financials" xfId="23773" xr:uid="{00000000-0005-0000-0000-000061440000}"/>
    <cellStyle name="n_Flash September eresMas_01- Synthèse Wanadoo PFA10_PFA_Mn_0603_V0 0_France KPIs" xfId="4985" xr:uid="{00000000-0005-0000-0000-000062440000}"/>
    <cellStyle name="n_Flash September eresMas_01- Synthèse Wanadoo PFA10_PFA_Mn_0603_V0 0_France KPIs 2" xfId="14401" xr:uid="{00000000-0005-0000-0000-000063440000}"/>
    <cellStyle name="n_Flash September eresMas_01- Synthèse Wanadoo PFA10_PFA_Mn_0603_V0 0_France KPIs_1" xfId="12226" xr:uid="{00000000-0005-0000-0000-000064440000}"/>
    <cellStyle name="n_Flash September eresMas_01- Synthèse Wanadoo PFA10_PFA_Mn_0603_V0 0_Group" xfId="32071" xr:uid="{00000000-0005-0000-0000-000065440000}"/>
    <cellStyle name="n_Flash September eresMas_01- Synthèse Wanadoo PFA10_PFA_Mn_0603_V0 0_Group - financial KPIs" xfId="22029" xr:uid="{00000000-0005-0000-0000-000066440000}"/>
    <cellStyle name="n_Flash September eresMas_01- Synthèse Wanadoo PFA10_PFA_Mn_0603_V0 0_Group - operational KPIs" xfId="10472" xr:uid="{00000000-0005-0000-0000-000067440000}"/>
    <cellStyle name="n_Flash September eresMas_01- Synthèse Wanadoo PFA10_PFA_Mn_0603_V0 0_Group - operational KPIs 2" xfId="18171" xr:uid="{00000000-0005-0000-0000-000068440000}"/>
    <cellStyle name="n_Flash September eresMas_01- Synthèse Wanadoo PFA10_PFA_Mn_0603_V0 0_Group - operational KPIs_1" xfId="20288" xr:uid="{00000000-0005-0000-0000-000069440000}"/>
    <cellStyle name="n_Flash September eresMas_01- Synthèse Wanadoo PFA10_PFA_Mn_0603_V0 0_Orange - Market France KPIs" xfId="55917" xr:uid="{00000000-0005-0000-0000-00006A440000}"/>
    <cellStyle name="n_Flash September eresMas_01- Synthèse Wanadoo PFA10_PFA_Mn_0603_V0 0_Poland KPIs" xfId="32070" xr:uid="{00000000-0005-0000-0000-00006B440000}"/>
    <cellStyle name="n_Flash September eresMas_01- Synthèse Wanadoo PFA10_PFA_Mn_0603_V0 0_ROW" xfId="32072" xr:uid="{00000000-0005-0000-0000-00006C440000}"/>
    <cellStyle name="n_Flash September eresMas_01- Synthèse Wanadoo PFA10_PFA_Mn_0603_V0 0_ROW ARPU" xfId="32073" xr:uid="{00000000-0005-0000-0000-00006D440000}"/>
    <cellStyle name="n_Flash September eresMas_01- Synthèse Wanadoo PFA10_PFA_Mn_0603_V0 0_ROW_1" xfId="32074" xr:uid="{00000000-0005-0000-0000-00006E440000}"/>
    <cellStyle name="n_Flash September eresMas_01- Synthèse Wanadoo PFA10_PFA_Mn_0603_V0 0_ROW_1_Group" xfId="32075" xr:uid="{00000000-0005-0000-0000-00006F440000}"/>
    <cellStyle name="n_Flash September eresMas_01- Synthèse Wanadoo PFA10_PFA_Mn_0603_V0 0_ROW_1_ROW ARPU" xfId="32076" xr:uid="{00000000-0005-0000-0000-000070440000}"/>
    <cellStyle name="n_Flash September eresMas_01- Synthèse Wanadoo PFA10_PFA_Mn_0603_V0 0_ROW_Group" xfId="32077" xr:uid="{00000000-0005-0000-0000-000071440000}"/>
    <cellStyle name="n_Flash September eresMas_01- Synthèse Wanadoo PFA10_PFA_Mn_0603_V0 0_ROW_ROW ARPU" xfId="32078" xr:uid="{00000000-0005-0000-0000-000072440000}"/>
    <cellStyle name="n_Flash September eresMas_01- Synthèse Wanadoo PFA10_PFA_Mn_0603_V0 0_Spain ARPU + AUPU" xfId="32079" xr:uid="{00000000-0005-0000-0000-000073440000}"/>
    <cellStyle name="n_Flash September eresMas_01- Synthèse Wanadoo PFA10_PFA_Mn_0603_V0 0_Spain ARPU + AUPU_Group" xfId="32080" xr:uid="{00000000-0005-0000-0000-000074440000}"/>
    <cellStyle name="n_Flash September eresMas_01- Synthèse Wanadoo PFA10_PFA_Mn_0603_V0 0_Spain ARPU + AUPU_ROW ARPU" xfId="32081" xr:uid="{00000000-0005-0000-0000-000075440000}"/>
    <cellStyle name="n_Flash September eresMas_01- Synthèse Wanadoo PFA10_PFA_Mn_0603_V0 0_Spain KPIs" xfId="6811" xr:uid="{00000000-0005-0000-0000-000076440000}"/>
    <cellStyle name="n_Flash September eresMas_01- Synthèse Wanadoo PFA10_PFA_Mn_0603_V0 0_Spain KPIs 2" xfId="16177" xr:uid="{00000000-0005-0000-0000-000077440000}"/>
    <cellStyle name="n_Flash September eresMas_01- Synthèse Wanadoo PFA10_PFA_Mn_0603_V0 0_Spain KPIs_1" xfId="51625" xr:uid="{00000000-0005-0000-0000-000078440000}"/>
    <cellStyle name="n_Flash September eresMas_01- Synthèse Wanadoo PFA10_PFA_Mn_0603_V0 0_Telecoms - Operational KPIs" xfId="49928" xr:uid="{00000000-0005-0000-0000-000079440000}"/>
    <cellStyle name="n_Flash September eresMas_01- Synthèse Wanadoo PFA10_PFA_Parcs_0600706" xfId="2127" xr:uid="{00000000-0005-0000-0000-00007A440000}"/>
    <cellStyle name="n_Flash September eresMas_01- Synthèse Wanadoo PFA10_PFA_Parcs_0600706_A&amp;ME KPIs" xfId="53403" xr:uid="{00000000-0005-0000-0000-00007B440000}"/>
    <cellStyle name="n_Flash September eresMas_01- Synthèse Wanadoo PFA10_PFA_Parcs_0600706_France financials" xfId="23774" xr:uid="{00000000-0005-0000-0000-00007C440000}"/>
    <cellStyle name="n_Flash September eresMas_01- Synthèse Wanadoo PFA10_PFA_Parcs_0600706_France KPIs" xfId="4986" xr:uid="{00000000-0005-0000-0000-00007D440000}"/>
    <cellStyle name="n_Flash September eresMas_01- Synthèse Wanadoo PFA10_PFA_Parcs_0600706_France KPIs 2" xfId="14402" xr:uid="{00000000-0005-0000-0000-00007E440000}"/>
    <cellStyle name="n_Flash September eresMas_01- Synthèse Wanadoo PFA10_PFA_Parcs_0600706_France KPIs_1" xfId="12227" xr:uid="{00000000-0005-0000-0000-00007F440000}"/>
    <cellStyle name="n_Flash September eresMas_01- Synthèse Wanadoo PFA10_PFA_Parcs_0600706_Group" xfId="32083" xr:uid="{00000000-0005-0000-0000-000080440000}"/>
    <cellStyle name="n_Flash September eresMas_01- Synthèse Wanadoo PFA10_PFA_Parcs_0600706_Group - financial KPIs" xfId="22030" xr:uid="{00000000-0005-0000-0000-000081440000}"/>
    <cellStyle name="n_Flash September eresMas_01- Synthèse Wanadoo PFA10_PFA_Parcs_0600706_Group - operational KPIs" xfId="10473" xr:uid="{00000000-0005-0000-0000-000082440000}"/>
    <cellStyle name="n_Flash September eresMas_01- Synthèse Wanadoo PFA10_PFA_Parcs_0600706_Group - operational KPIs 2" xfId="18172" xr:uid="{00000000-0005-0000-0000-000083440000}"/>
    <cellStyle name="n_Flash September eresMas_01- Synthèse Wanadoo PFA10_PFA_Parcs_0600706_Group - operational KPIs_1" xfId="20289" xr:uid="{00000000-0005-0000-0000-000084440000}"/>
    <cellStyle name="n_Flash September eresMas_01- Synthèse Wanadoo PFA10_PFA_Parcs_0600706_Orange - Market France KPIs" xfId="55918" xr:uid="{00000000-0005-0000-0000-000085440000}"/>
    <cellStyle name="n_Flash September eresMas_01- Synthèse Wanadoo PFA10_PFA_Parcs_0600706_Poland KPIs" xfId="32082" xr:uid="{00000000-0005-0000-0000-000086440000}"/>
    <cellStyle name="n_Flash September eresMas_01- Synthèse Wanadoo PFA10_PFA_Parcs_0600706_ROW" xfId="32084" xr:uid="{00000000-0005-0000-0000-000087440000}"/>
    <cellStyle name="n_Flash September eresMas_01- Synthèse Wanadoo PFA10_PFA_Parcs_0600706_ROW ARPU" xfId="32085" xr:uid="{00000000-0005-0000-0000-000088440000}"/>
    <cellStyle name="n_Flash September eresMas_01- Synthèse Wanadoo PFA10_PFA_Parcs_0600706_ROW_1" xfId="32086" xr:uid="{00000000-0005-0000-0000-000089440000}"/>
    <cellStyle name="n_Flash September eresMas_01- Synthèse Wanadoo PFA10_PFA_Parcs_0600706_ROW_1_Group" xfId="32087" xr:uid="{00000000-0005-0000-0000-00008A440000}"/>
    <cellStyle name="n_Flash September eresMas_01- Synthèse Wanadoo PFA10_PFA_Parcs_0600706_ROW_1_ROW ARPU" xfId="32088" xr:uid="{00000000-0005-0000-0000-00008B440000}"/>
    <cellStyle name="n_Flash September eresMas_01- Synthèse Wanadoo PFA10_PFA_Parcs_0600706_ROW_Group" xfId="32089" xr:uid="{00000000-0005-0000-0000-00008C440000}"/>
    <cellStyle name="n_Flash September eresMas_01- Synthèse Wanadoo PFA10_PFA_Parcs_0600706_ROW_ROW ARPU" xfId="32090" xr:uid="{00000000-0005-0000-0000-00008D440000}"/>
    <cellStyle name="n_Flash September eresMas_01- Synthèse Wanadoo PFA10_PFA_Parcs_0600706_Spain ARPU + AUPU" xfId="32091" xr:uid="{00000000-0005-0000-0000-00008E440000}"/>
    <cellStyle name="n_Flash September eresMas_01- Synthèse Wanadoo PFA10_PFA_Parcs_0600706_Spain ARPU + AUPU_Group" xfId="32092" xr:uid="{00000000-0005-0000-0000-00008F440000}"/>
    <cellStyle name="n_Flash September eresMas_01- Synthèse Wanadoo PFA10_PFA_Parcs_0600706_Spain ARPU + AUPU_ROW ARPU" xfId="32093" xr:uid="{00000000-0005-0000-0000-000090440000}"/>
    <cellStyle name="n_Flash September eresMas_01- Synthèse Wanadoo PFA10_PFA_Parcs_0600706_Spain KPIs" xfId="6812" xr:uid="{00000000-0005-0000-0000-000091440000}"/>
    <cellStyle name="n_Flash September eresMas_01- Synthèse Wanadoo PFA10_PFA_Parcs_0600706_Spain KPIs 2" xfId="16178" xr:uid="{00000000-0005-0000-0000-000092440000}"/>
    <cellStyle name="n_Flash September eresMas_01- Synthèse Wanadoo PFA10_PFA_Parcs_0600706_Spain KPIs_1" xfId="51626" xr:uid="{00000000-0005-0000-0000-000093440000}"/>
    <cellStyle name="n_Flash September eresMas_01- Synthèse Wanadoo PFA10_PFA_Parcs_0600706_Telecoms - Operational KPIs" xfId="49929" xr:uid="{00000000-0005-0000-0000-000094440000}"/>
    <cellStyle name="n_Flash September eresMas_01- Synthèse Wanadoo PFA10_Poland KPIs" xfId="8402" xr:uid="{00000000-0005-0000-0000-000095440000}"/>
    <cellStyle name="n_Flash September eresMas_01- Synthèse Wanadoo PFA10_Poland KPIs_1" xfId="31966" xr:uid="{00000000-0005-0000-0000-000096440000}"/>
    <cellStyle name="n_Flash September eresMas_01- Synthèse Wanadoo PFA10_Reporting Valeur_Mobile_2010_10" xfId="32094" xr:uid="{00000000-0005-0000-0000-000097440000}"/>
    <cellStyle name="n_Flash September eresMas_01- Synthèse Wanadoo PFA10_Reporting Valeur_Mobile_2010_10_Group" xfId="32095" xr:uid="{00000000-0005-0000-0000-000098440000}"/>
    <cellStyle name="n_Flash September eresMas_01- Synthèse Wanadoo PFA10_Reporting Valeur_Mobile_2010_10_ROW" xfId="32096" xr:uid="{00000000-0005-0000-0000-000099440000}"/>
    <cellStyle name="n_Flash September eresMas_01- Synthèse Wanadoo PFA10_Reporting Valeur_Mobile_2010_10_ROW ARPU" xfId="32097" xr:uid="{00000000-0005-0000-0000-00009A440000}"/>
    <cellStyle name="n_Flash September eresMas_01- Synthèse Wanadoo PFA10_Reporting Valeur_Mobile_2010_10_ROW_Group" xfId="32098" xr:uid="{00000000-0005-0000-0000-00009B440000}"/>
    <cellStyle name="n_Flash September eresMas_01- Synthèse Wanadoo PFA10_Reporting Valeur_Mobile_2010_10_ROW_ROW ARPU" xfId="32099" xr:uid="{00000000-0005-0000-0000-00009C440000}"/>
    <cellStyle name="n_Flash September eresMas_01- Synthèse Wanadoo PFA10_ROW" xfId="32100" xr:uid="{00000000-0005-0000-0000-00009D440000}"/>
    <cellStyle name="n_Flash September eresMas_01- Synthèse Wanadoo PFA10_ROW ARPU" xfId="32101" xr:uid="{00000000-0005-0000-0000-00009E440000}"/>
    <cellStyle name="n_Flash September eresMas_01- Synthèse Wanadoo PFA10_RoW KPIs" xfId="9114" xr:uid="{00000000-0005-0000-0000-00009F440000}"/>
    <cellStyle name="n_Flash September eresMas_01- Synthèse Wanadoo PFA10_ROW_1" xfId="32102" xr:uid="{00000000-0005-0000-0000-0000A0440000}"/>
    <cellStyle name="n_Flash September eresMas_01- Synthèse Wanadoo PFA10_ROW_1_Group" xfId="32103" xr:uid="{00000000-0005-0000-0000-0000A1440000}"/>
    <cellStyle name="n_Flash September eresMas_01- Synthèse Wanadoo PFA10_ROW_1_ROW ARPU" xfId="32104" xr:uid="{00000000-0005-0000-0000-0000A2440000}"/>
    <cellStyle name="n_Flash September eresMas_01- Synthèse Wanadoo PFA10_ROW_Group" xfId="32105" xr:uid="{00000000-0005-0000-0000-0000A3440000}"/>
    <cellStyle name="n_Flash September eresMas_01- Synthèse Wanadoo PFA10_ROW_ROW ARPU" xfId="32106" xr:uid="{00000000-0005-0000-0000-0000A4440000}"/>
    <cellStyle name="n_Flash September eresMas_01- Synthèse Wanadoo PFA10_Spain ARPU + AUPU" xfId="32107" xr:uid="{00000000-0005-0000-0000-0000A5440000}"/>
    <cellStyle name="n_Flash September eresMas_01- Synthèse Wanadoo PFA10_Spain ARPU + AUPU_Group" xfId="32108" xr:uid="{00000000-0005-0000-0000-0000A6440000}"/>
    <cellStyle name="n_Flash September eresMas_01- Synthèse Wanadoo PFA10_Spain ARPU + AUPU_ROW ARPU" xfId="32109" xr:uid="{00000000-0005-0000-0000-0000A7440000}"/>
    <cellStyle name="n_Flash September eresMas_01- Synthèse Wanadoo PFA10_Spain KPIs" xfId="6802" xr:uid="{00000000-0005-0000-0000-0000A8440000}"/>
    <cellStyle name="n_Flash September eresMas_01- Synthèse Wanadoo PFA10_Spain KPIs 2" xfId="16168" xr:uid="{00000000-0005-0000-0000-0000A9440000}"/>
    <cellStyle name="n_Flash September eresMas_01- Synthèse Wanadoo PFA10_Spain KPIs_1" xfId="51616" xr:uid="{00000000-0005-0000-0000-0000AA440000}"/>
    <cellStyle name="n_Flash September eresMas_01- Synthèse Wanadoo PFA10_Telecoms - Operational KPIs" xfId="49919" xr:uid="{00000000-0005-0000-0000-0000AB440000}"/>
    <cellStyle name="n_Flash September eresMas_01- Synthèse Wanadoo PFA10_UAG_report_CA 06-09 (06-09-28)" xfId="2128" xr:uid="{00000000-0005-0000-0000-0000AC440000}"/>
    <cellStyle name="n_Flash September eresMas_01- Synthèse Wanadoo PFA10_UAG_report_CA 06-09 (06-09-28)_A&amp;ME KPIs" xfId="53404" xr:uid="{00000000-0005-0000-0000-0000AD440000}"/>
    <cellStyle name="n_Flash September eresMas_01- Synthèse Wanadoo PFA10_UAG_report_CA 06-09 (06-09-28)_Enterprise" xfId="9687" xr:uid="{00000000-0005-0000-0000-0000AE440000}"/>
    <cellStyle name="n_Flash September eresMas_01- Synthèse Wanadoo PFA10_UAG_report_CA 06-09 (06-09-28)_France financials" xfId="23775" xr:uid="{00000000-0005-0000-0000-0000AF440000}"/>
    <cellStyle name="n_Flash September eresMas_01- Synthèse Wanadoo PFA10_UAG_report_CA 06-09 (06-09-28)_France financials_1" xfId="25277" xr:uid="{00000000-0005-0000-0000-0000B0440000}"/>
    <cellStyle name="n_Flash September eresMas_01- Synthèse Wanadoo PFA10_UAG_report_CA 06-09 (06-09-28)_France KPIs" xfId="4987" xr:uid="{00000000-0005-0000-0000-0000B1440000}"/>
    <cellStyle name="n_Flash September eresMas_01- Synthèse Wanadoo PFA10_UAG_report_CA 06-09 (06-09-28)_France KPIs 2" xfId="14403" xr:uid="{00000000-0005-0000-0000-0000B2440000}"/>
    <cellStyle name="n_Flash September eresMas_01- Synthèse Wanadoo PFA10_UAG_report_CA 06-09 (06-09-28)_France KPIs_1" xfId="12228" xr:uid="{00000000-0005-0000-0000-0000B3440000}"/>
    <cellStyle name="n_Flash September eresMas_01- Synthèse Wanadoo PFA10_UAG_report_CA 06-09 (06-09-28)_GetCA Groupe Seg 2012-Q4 Soc" xfId="55920" xr:uid="{00000000-0005-0000-0000-0000B4440000}"/>
    <cellStyle name="n_Flash September eresMas_01- Synthèse Wanadoo PFA10_UAG_report_CA 06-09 (06-09-28)_Group" xfId="32111" xr:uid="{00000000-0005-0000-0000-0000B5440000}"/>
    <cellStyle name="n_Flash September eresMas_01- Synthèse Wanadoo PFA10_UAG_report_CA 06-09 (06-09-28)_Group - financial KPIs" xfId="22031" xr:uid="{00000000-0005-0000-0000-0000B6440000}"/>
    <cellStyle name="n_Flash September eresMas_01- Synthèse Wanadoo PFA10_UAG_report_CA 06-09 (06-09-28)_Group - operational KPIs" xfId="3156" xr:uid="{00000000-0005-0000-0000-0000B7440000}"/>
    <cellStyle name="n_Flash September eresMas_01- Synthèse Wanadoo PFA10_UAG_report_CA 06-09 (06-09-28)_Group - operational KPIs_1" xfId="10474" xr:uid="{00000000-0005-0000-0000-0000B8440000}"/>
    <cellStyle name="n_Flash September eresMas_01- Synthèse Wanadoo PFA10_UAG_report_CA 06-09 (06-09-28)_Group - operational KPIs_1 2" xfId="18173" xr:uid="{00000000-0005-0000-0000-0000B9440000}"/>
    <cellStyle name="n_Flash September eresMas_01- Synthèse Wanadoo PFA10_UAG_report_CA 06-09 (06-09-28)_Group - operational KPIs_2" xfId="20290" xr:uid="{00000000-0005-0000-0000-0000BA440000}"/>
    <cellStyle name="n_Flash September eresMas_01- Synthèse Wanadoo PFA10_UAG_report_CA 06-09 (06-09-28)_IC&amp;SS" xfId="19784" xr:uid="{00000000-0005-0000-0000-0000BB440000}"/>
    <cellStyle name="n_Flash September eresMas_01- Synthèse Wanadoo PFA10_UAG_report_CA 06-09 (06-09-28)_Orange - Market France KPIs" xfId="55919" xr:uid="{00000000-0005-0000-0000-0000BC440000}"/>
    <cellStyle name="n_Flash September eresMas_01- Synthèse Wanadoo PFA10_UAG_report_CA 06-09 (06-09-28)_Poland KPIs" xfId="8407" xr:uid="{00000000-0005-0000-0000-0000BD440000}"/>
    <cellStyle name="n_Flash September eresMas_01- Synthèse Wanadoo PFA10_UAG_report_CA 06-09 (06-09-28)_Poland KPIs_1" xfId="32110" xr:uid="{00000000-0005-0000-0000-0000BE440000}"/>
    <cellStyle name="n_Flash September eresMas_01- Synthèse Wanadoo PFA10_UAG_report_CA 06-09 (06-09-28)_ROW" xfId="32112" xr:uid="{00000000-0005-0000-0000-0000BF440000}"/>
    <cellStyle name="n_Flash September eresMas_01- Synthèse Wanadoo PFA10_UAG_report_CA 06-09 (06-09-28)_ROW ARPU" xfId="32113" xr:uid="{00000000-0005-0000-0000-0000C0440000}"/>
    <cellStyle name="n_Flash September eresMas_01- Synthèse Wanadoo PFA10_UAG_report_CA 06-09 (06-09-28)_RoW KPIs" xfId="9119" xr:uid="{00000000-0005-0000-0000-0000C1440000}"/>
    <cellStyle name="n_Flash September eresMas_01- Synthèse Wanadoo PFA10_UAG_report_CA 06-09 (06-09-28)_ROW_1" xfId="32114" xr:uid="{00000000-0005-0000-0000-0000C2440000}"/>
    <cellStyle name="n_Flash September eresMas_01- Synthèse Wanadoo PFA10_UAG_report_CA 06-09 (06-09-28)_ROW_1_Group" xfId="32115" xr:uid="{00000000-0005-0000-0000-0000C3440000}"/>
    <cellStyle name="n_Flash September eresMas_01- Synthèse Wanadoo PFA10_UAG_report_CA 06-09 (06-09-28)_ROW_1_ROW ARPU" xfId="32116" xr:uid="{00000000-0005-0000-0000-0000C4440000}"/>
    <cellStyle name="n_Flash September eresMas_01- Synthèse Wanadoo PFA10_UAG_report_CA 06-09 (06-09-28)_ROW_Group" xfId="32117" xr:uid="{00000000-0005-0000-0000-0000C5440000}"/>
    <cellStyle name="n_Flash September eresMas_01- Synthèse Wanadoo PFA10_UAG_report_CA 06-09 (06-09-28)_ROW_ROW ARPU" xfId="32118" xr:uid="{00000000-0005-0000-0000-0000C6440000}"/>
    <cellStyle name="n_Flash September eresMas_01- Synthèse Wanadoo PFA10_UAG_report_CA 06-09 (06-09-28)_Spain ARPU + AUPU" xfId="32119" xr:uid="{00000000-0005-0000-0000-0000C7440000}"/>
    <cellStyle name="n_Flash September eresMas_01- Synthèse Wanadoo PFA10_UAG_report_CA 06-09 (06-09-28)_Spain ARPU + AUPU_Group" xfId="32120" xr:uid="{00000000-0005-0000-0000-0000C8440000}"/>
    <cellStyle name="n_Flash September eresMas_01- Synthèse Wanadoo PFA10_UAG_report_CA 06-09 (06-09-28)_Spain ARPU + AUPU_ROW ARPU" xfId="32121" xr:uid="{00000000-0005-0000-0000-0000C9440000}"/>
    <cellStyle name="n_Flash September eresMas_01- Synthèse Wanadoo PFA10_UAG_report_CA 06-09 (06-09-28)_Spain KPIs" xfId="6813" xr:uid="{00000000-0005-0000-0000-0000CA440000}"/>
    <cellStyle name="n_Flash September eresMas_01- Synthèse Wanadoo PFA10_UAG_report_CA 06-09 (06-09-28)_Spain KPIs 2" xfId="16179" xr:uid="{00000000-0005-0000-0000-0000CB440000}"/>
    <cellStyle name="n_Flash September eresMas_01- Synthèse Wanadoo PFA10_UAG_report_CA 06-09 (06-09-28)_Spain KPIs_1" xfId="51627" xr:uid="{00000000-0005-0000-0000-0000CC440000}"/>
    <cellStyle name="n_Flash September eresMas_01- Synthèse Wanadoo PFA10_UAG_report_CA 06-09 (06-09-28)_Telecoms - Operational KPIs" xfId="49930" xr:uid="{00000000-0005-0000-0000-0000CD440000}"/>
    <cellStyle name="n_Flash September eresMas_01- Synthèse Wanadoo PFA10_UAG_report_CA 06-10 (06-11-06)" xfId="2129" xr:uid="{00000000-0005-0000-0000-0000CE440000}"/>
    <cellStyle name="n_Flash September eresMas_01- Synthèse Wanadoo PFA10_UAG_report_CA 06-10 (06-11-06)_A&amp;ME KPIs" xfId="53405" xr:uid="{00000000-0005-0000-0000-0000CF440000}"/>
    <cellStyle name="n_Flash September eresMas_01- Synthèse Wanadoo PFA10_UAG_report_CA 06-10 (06-11-06)_Enterprise" xfId="9688" xr:uid="{00000000-0005-0000-0000-0000D0440000}"/>
    <cellStyle name="n_Flash September eresMas_01- Synthèse Wanadoo PFA10_UAG_report_CA 06-10 (06-11-06)_France financials" xfId="23776" xr:uid="{00000000-0005-0000-0000-0000D1440000}"/>
    <cellStyle name="n_Flash September eresMas_01- Synthèse Wanadoo PFA10_UAG_report_CA 06-10 (06-11-06)_France financials_1" xfId="25278" xr:uid="{00000000-0005-0000-0000-0000D2440000}"/>
    <cellStyle name="n_Flash September eresMas_01- Synthèse Wanadoo PFA10_UAG_report_CA 06-10 (06-11-06)_France KPIs" xfId="4988" xr:uid="{00000000-0005-0000-0000-0000D3440000}"/>
    <cellStyle name="n_Flash September eresMas_01- Synthèse Wanadoo PFA10_UAG_report_CA 06-10 (06-11-06)_France KPIs 2" xfId="14404" xr:uid="{00000000-0005-0000-0000-0000D4440000}"/>
    <cellStyle name="n_Flash September eresMas_01- Synthèse Wanadoo PFA10_UAG_report_CA 06-10 (06-11-06)_France KPIs_1" xfId="12229" xr:uid="{00000000-0005-0000-0000-0000D5440000}"/>
    <cellStyle name="n_Flash September eresMas_01- Synthèse Wanadoo PFA10_UAG_report_CA 06-10 (06-11-06)_GetCA Groupe Seg 2012-Q4 Soc" xfId="55922" xr:uid="{00000000-0005-0000-0000-0000D6440000}"/>
    <cellStyle name="n_Flash September eresMas_01- Synthèse Wanadoo PFA10_UAG_report_CA 06-10 (06-11-06)_Group" xfId="32123" xr:uid="{00000000-0005-0000-0000-0000D7440000}"/>
    <cellStyle name="n_Flash September eresMas_01- Synthèse Wanadoo PFA10_UAG_report_CA 06-10 (06-11-06)_Group - financial KPIs" xfId="22032" xr:uid="{00000000-0005-0000-0000-0000D8440000}"/>
    <cellStyle name="n_Flash September eresMas_01- Synthèse Wanadoo PFA10_UAG_report_CA 06-10 (06-11-06)_Group - operational KPIs" xfId="3157" xr:uid="{00000000-0005-0000-0000-0000D9440000}"/>
    <cellStyle name="n_Flash September eresMas_01- Synthèse Wanadoo PFA10_UAG_report_CA 06-10 (06-11-06)_Group - operational KPIs_1" xfId="10475" xr:uid="{00000000-0005-0000-0000-0000DA440000}"/>
    <cellStyle name="n_Flash September eresMas_01- Synthèse Wanadoo PFA10_UAG_report_CA 06-10 (06-11-06)_Group - operational KPIs_1 2" xfId="18174" xr:uid="{00000000-0005-0000-0000-0000DB440000}"/>
    <cellStyle name="n_Flash September eresMas_01- Synthèse Wanadoo PFA10_UAG_report_CA 06-10 (06-11-06)_Group - operational KPIs_2" xfId="20291" xr:uid="{00000000-0005-0000-0000-0000DC440000}"/>
    <cellStyle name="n_Flash September eresMas_01- Synthèse Wanadoo PFA10_UAG_report_CA 06-10 (06-11-06)_IC&amp;SS" xfId="13924" xr:uid="{00000000-0005-0000-0000-0000DD440000}"/>
    <cellStyle name="n_Flash September eresMas_01- Synthèse Wanadoo PFA10_UAG_report_CA 06-10 (06-11-06)_Orange - Market France KPIs" xfId="55921" xr:uid="{00000000-0005-0000-0000-0000DE440000}"/>
    <cellStyle name="n_Flash September eresMas_01- Synthèse Wanadoo PFA10_UAG_report_CA 06-10 (06-11-06)_Poland KPIs" xfId="8408" xr:uid="{00000000-0005-0000-0000-0000DF440000}"/>
    <cellStyle name="n_Flash September eresMas_01- Synthèse Wanadoo PFA10_UAG_report_CA 06-10 (06-11-06)_Poland KPIs_1" xfId="32122" xr:uid="{00000000-0005-0000-0000-0000E0440000}"/>
    <cellStyle name="n_Flash September eresMas_01- Synthèse Wanadoo PFA10_UAG_report_CA 06-10 (06-11-06)_ROW" xfId="32124" xr:uid="{00000000-0005-0000-0000-0000E1440000}"/>
    <cellStyle name="n_Flash September eresMas_01- Synthèse Wanadoo PFA10_UAG_report_CA 06-10 (06-11-06)_ROW ARPU" xfId="32125" xr:uid="{00000000-0005-0000-0000-0000E2440000}"/>
    <cellStyle name="n_Flash September eresMas_01- Synthèse Wanadoo PFA10_UAG_report_CA 06-10 (06-11-06)_RoW KPIs" xfId="9120" xr:uid="{00000000-0005-0000-0000-0000E3440000}"/>
    <cellStyle name="n_Flash September eresMas_01- Synthèse Wanadoo PFA10_UAG_report_CA 06-10 (06-11-06)_ROW_1" xfId="32126" xr:uid="{00000000-0005-0000-0000-0000E4440000}"/>
    <cellStyle name="n_Flash September eresMas_01- Synthèse Wanadoo PFA10_UAG_report_CA 06-10 (06-11-06)_ROW_1_Group" xfId="32127" xr:uid="{00000000-0005-0000-0000-0000E5440000}"/>
    <cellStyle name="n_Flash September eresMas_01- Synthèse Wanadoo PFA10_UAG_report_CA 06-10 (06-11-06)_ROW_1_ROW ARPU" xfId="32128" xr:uid="{00000000-0005-0000-0000-0000E6440000}"/>
    <cellStyle name="n_Flash September eresMas_01- Synthèse Wanadoo PFA10_UAG_report_CA 06-10 (06-11-06)_ROW_Group" xfId="32129" xr:uid="{00000000-0005-0000-0000-0000E7440000}"/>
    <cellStyle name="n_Flash September eresMas_01- Synthèse Wanadoo PFA10_UAG_report_CA 06-10 (06-11-06)_ROW_ROW ARPU" xfId="32130" xr:uid="{00000000-0005-0000-0000-0000E8440000}"/>
    <cellStyle name="n_Flash September eresMas_01- Synthèse Wanadoo PFA10_UAG_report_CA 06-10 (06-11-06)_Spain ARPU + AUPU" xfId="32131" xr:uid="{00000000-0005-0000-0000-0000E9440000}"/>
    <cellStyle name="n_Flash September eresMas_01- Synthèse Wanadoo PFA10_UAG_report_CA 06-10 (06-11-06)_Spain ARPU + AUPU_Group" xfId="32132" xr:uid="{00000000-0005-0000-0000-0000EA440000}"/>
    <cellStyle name="n_Flash September eresMas_01- Synthèse Wanadoo PFA10_UAG_report_CA 06-10 (06-11-06)_Spain ARPU + AUPU_ROW ARPU" xfId="32133" xr:uid="{00000000-0005-0000-0000-0000EB440000}"/>
    <cellStyle name="n_Flash September eresMas_01- Synthèse Wanadoo PFA10_UAG_report_CA 06-10 (06-11-06)_Spain KPIs" xfId="6814" xr:uid="{00000000-0005-0000-0000-0000EC440000}"/>
    <cellStyle name="n_Flash September eresMas_01- Synthèse Wanadoo PFA10_UAG_report_CA 06-10 (06-11-06)_Spain KPIs 2" xfId="16180" xr:uid="{00000000-0005-0000-0000-0000ED440000}"/>
    <cellStyle name="n_Flash September eresMas_01- Synthèse Wanadoo PFA10_UAG_report_CA 06-10 (06-11-06)_Spain KPIs_1" xfId="51628" xr:uid="{00000000-0005-0000-0000-0000EE440000}"/>
    <cellStyle name="n_Flash September eresMas_01- Synthèse Wanadoo PFA10_UAG_report_CA 06-10 (06-11-06)_Telecoms - Operational KPIs" xfId="49931" xr:uid="{00000000-0005-0000-0000-0000EF440000}"/>
    <cellStyle name="n_Flash September eresMas_01- Synthèse Wanadoo PFA10_V&amp;M trajectoires V1 (06-08-11)" xfId="2130" xr:uid="{00000000-0005-0000-0000-0000F0440000}"/>
    <cellStyle name="n_Flash September eresMas_01- Synthèse Wanadoo PFA10_V&amp;M trajectoires V1 (06-08-11)_A&amp;ME KPIs" xfId="53406" xr:uid="{00000000-0005-0000-0000-0000F1440000}"/>
    <cellStyle name="n_Flash September eresMas_01- Synthèse Wanadoo PFA10_V&amp;M trajectoires V1 (06-08-11)_Enterprise" xfId="9689" xr:uid="{00000000-0005-0000-0000-0000F2440000}"/>
    <cellStyle name="n_Flash September eresMas_01- Synthèse Wanadoo PFA10_V&amp;M trajectoires V1 (06-08-11)_France financials" xfId="23777" xr:uid="{00000000-0005-0000-0000-0000F3440000}"/>
    <cellStyle name="n_Flash September eresMas_01- Synthèse Wanadoo PFA10_V&amp;M trajectoires V1 (06-08-11)_France financials_1" xfId="25279" xr:uid="{00000000-0005-0000-0000-0000F4440000}"/>
    <cellStyle name="n_Flash September eresMas_01- Synthèse Wanadoo PFA10_V&amp;M trajectoires V1 (06-08-11)_France KPIs" xfId="4989" xr:uid="{00000000-0005-0000-0000-0000F5440000}"/>
    <cellStyle name="n_Flash September eresMas_01- Synthèse Wanadoo PFA10_V&amp;M trajectoires V1 (06-08-11)_France KPIs 2" xfId="14405" xr:uid="{00000000-0005-0000-0000-0000F6440000}"/>
    <cellStyle name="n_Flash September eresMas_01- Synthèse Wanadoo PFA10_V&amp;M trajectoires V1 (06-08-11)_France KPIs_1" xfId="12230" xr:uid="{00000000-0005-0000-0000-0000F7440000}"/>
    <cellStyle name="n_Flash September eresMas_01- Synthèse Wanadoo PFA10_V&amp;M trajectoires V1 (06-08-11)_GetCA Groupe Seg 2012-Q4 Soc" xfId="55924" xr:uid="{00000000-0005-0000-0000-0000F8440000}"/>
    <cellStyle name="n_Flash September eresMas_01- Synthèse Wanadoo PFA10_V&amp;M trajectoires V1 (06-08-11)_Group" xfId="32135" xr:uid="{00000000-0005-0000-0000-0000F9440000}"/>
    <cellStyle name="n_Flash September eresMas_01- Synthèse Wanadoo PFA10_V&amp;M trajectoires V1 (06-08-11)_Group - financial KPIs" xfId="22033" xr:uid="{00000000-0005-0000-0000-0000FA440000}"/>
    <cellStyle name="n_Flash September eresMas_01- Synthèse Wanadoo PFA10_V&amp;M trajectoires V1 (06-08-11)_Group - operational KPIs" xfId="3158" xr:uid="{00000000-0005-0000-0000-0000FB440000}"/>
    <cellStyle name="n_Flash September eresMas_01- Synthèse Wanadoo PFA10_V&amp;M trajectoires V1 (06-08-11)_Group - operational KPIs_1" xfId="10476" xr:uid="{00000000-0005-0000-0000-0000FC440000}"/>
    <cellStyle name="n_Flash September eresMas_01- Synthèse Wanadoo PFA10_V&amp;M trajectoires V1 (06-08-11)_Group - operational KPIs_1 2" xfId="18175" xr:uid="{00000000-0005-0000-0000-0000FD440000}"/>
    <cellStyle name="n_Flash September eresMas_01- Synthèse Wanadoo PFA10_V&amp;M trajectoires V1 (06-08-11)_Group - operational KPIs_2" xfId="20292" xr:uid="{00000000-0005-0000-0000-0000FE440000}"/>
    <cellStyle name="n_Flash September eresMas_01- Synthèse Wanadoo PFA10_V&amp;M trajectoires V1 (06-08-11)_IC&amp;SS" xfId="13879" xr:uid="{00000000-0005-0000-0000-0000FF440000}"/>
    <cellStyle name="n_Flash September eresMas_01- Synthèse Wanadoo PFA10_V&amp;M trajectoires V1 (06-08-11)_Orange - Market France KPIs" xfId="55923" xr:uid="{00000000-0005-0000-0000-000000450000}"/>
    <cellStyle name="n_Flash September eresMas_01- Synthèse Wanadoo PFA10_V&amp;M trajectoires V1 (06-08-11)_Poland KPIs" xfId="8409" xr:uid="{00000000-0005-0000-0000-000001450000}"/>
    <cellStyle name="n_Flash September eresMas_01- Synthèse Wanadoo PFA10_V&amp;M trajectoires V1 (06-08-11)_Poland KPIs_1" xfId="32134" xr:uid="{00000000-0005-0000-0000-000002450000}"/>
    <cellStyle name="n_Flash September eresMas_01- Synthèse Wanadoo PFA10_V&amp;M trajectoires V1 (06-08-11)_ROW" xfId="32136" xr:uid="{00000000-0005-0000-0000-000003450000}"/>
    <cellStyle name="n_Flash September eresMas_01- Synthèse Wanadoo PFA10_V&amp;M trajectoires V1 (06-08-11)_ROW ARPU" xfId="32137" xr:uid="{00000000-0005-0000-0000-000004450000}"/>
    <cellStyle name="n_Flash September eresMas_01- Synthèse Wanadoo PFA10_V&amp;M trajectoires V1 (06-08-11)_RoW KPIs" xfId="9121" xr:uid="{00000000-0005-0000-0000-000005450000}"/>
    <cellStyle name="n_Flash September eresMas_01- Synthèse Wanadoo PFA10_V&amp;M trajectoires V1 (06-08-11)_ROW_1" xfId="32138" xr:uid="{00000000-0005-0000-0000-000006450000}"/>
    <cellStyle name="n_Flash September eresMas_01- Synthèse Wanadoo PFA10_V&amp;M trajectoires V1 (06-08-11)_ROW_1_Group" xfId="32139" xr:uid="{00000000-0005-0000-0000-000007450000}"/>
    <cellStyle name="n_Flash September eresMas_01- Synthèse Wanadoo PFA10_V&amp;M trajectoires V1 (06-08-11)_ROW_1_ROW ARPU" xfId="32140" xr:uid="{00000000-0005-0000-0000-000008450000}"/>
    <cellStyle name="n_Flash September eresMas_01- Synthèse Wanadoo PFA10_V&amp;M trajectoires V1 (06-08-11)_ROW_Group" xfId="32141" xr:uid="{00000000-0005-0000-0000-000009450000}"/>
    <cellStyle name="n_Flash September eresMas_01- Synthèse Wanadoo PFA10_V&amp;M trajectoires V1 (06-08-11)_ROW_ROW ARPU" xfId="32142" xr:uid="{00000000-0005-0000-0000-00000A450000}"/>
    <cellStyle name="n_Flash September eresMas_01- Synthèse Wanadoo PFA10_V&amp;M trajectoires V1 (06-08-11)_Spain ARPU + AUPU" xfId="32143" xr:uid="{00000000-0005-0000-0000-00000B450000}"/>
    <cellStyle name="n_Flash September eresMas_01- Synthèse Wanadoo PFA10_V&amp;M trajectoires V1 (06-08-11)_Spain ARPU + AUPU_Group" xfId="32144" xr:uid="{00000000-0005-0000-0000-00000C450000}"/>
    <cellStyle name="n_Flash September eresMas_01- Synthèse Wanadoo PFA10_V&amp;M trajectoires V1 (06-08-11)_Spain ARPU + AUPU_ROW ARPU" xfId="32145" xr:uid="{00000000-0005-0000-0000-00000D450000}"/>
    <cellStyle name="n_Flash September eresMas_01- Synthèse Wanadoo PFA10_V&amp;M trajectoires V1 (06-08-11)_Spain KPIs" xfId="6815" xr:uid="{00000000-0005-0000-0000-00000E450000}"/>
    <cellStyle name="n_Flash September eresMas_01- Synthèse Wanadoo PFA10_V&amp;M trajectoires V1 (06-08-11)_Spain KPIs 2" xfId="16181" xr:uid="{00000000-0005-0000-0000-00000F450000}"/>
    <cellStyle name="n_Flash September eresMas_01- Synthèse Wanadoo PFA10_V&amp;M trajectoires V1 (06-08-11)_Spain KPIs_1" xfId="51629" xr:uid="{00000000-0005-0000-0000-000010450000}"/>
    <cellStyle name="n_Flash September eresMas_01- Synthèse Wanadoo PFA10_V&amp;M trajectoires V1 (06-08-11)_Telecoms - Operational KPIs" xfId="49932" xr:uid="{00000000-0005-0000-0000-000011450000}"/>
    <cellStyle name="n_Flash September eresMas_01-Home" xfId="2131" xr:uid="{00000000-0005-0000-0000-000012450000}"/>
    <cellStyle name="n_Flash September eresMas_01-Home_A&amp;ME KPIs" xfId="53407" xr:uid="{00000000-0005-0000-0000-000013450000}"/>
    <cellStyle name="n_Flash September eresMas_01-Home_Enterprise" xfId="9690" xr:uid="{00000000-0005-0000-0000-000014450000}"/>
    <cellStyle name="n_Flash September eresMas_01-Home_France financials" xfId="23778" xr:uid="{00000000-0005-0000-0000-000015450000}"/>
    <cellStyle name="n_Flash September eresMas_01-Home_France financials_1" xfId="25280" xr:uid="{00000000-0005-0000-0000-000016450000}"/>
    <cellStyle name="n_Flash September eresMas_01-Home_France KPIs" xfId="4990" xr:uid="{00000000-0005-0000-0000-000017450000}"/>
    <cellStyle name="n_Flash September eresMas_01-Home_France KPIs 2" xfId="14406" xr:uid="{00000000-0005-0000-0000-000018450000}"/>
    <cellStyle name="n_Flash September eresMas_01-Home_France KPIs_1" xfId="12231" xr:uid="{00000000-0005-0000-0000-000019450000}"/>
    <cellStyle name="n_Flash September eresMas_01-Home_GetCA Groupe Seg 2012-Q4 Soc" xfId="55926" xr:uid="{00000000-0005-0000-0000-00001A450000}"/>
    <cellStyle name="n_Flash September eresMas_01-Home_Group" xfId="32147" xr:uid="{00000000-0005-0000-0000-00001B450000}"/>
    <cellStyle name="n_Flash September eresMas_01-Home_Group - financial KPIs" xfId="22034" xr:uid="{00000000-0005-0000-0000-00001C450000}"/>
    <cellStyle name="n_Flash September eresMas_01-Home_Group - operational KPIs" xfId="3159" xr:uid="{00000000-0005-0000-0000-00001D450000}"/>
    <cellStyle name="n_Flash September eresMas_01-Home_Group - operational KPIs_1" xfId="10477" xr:uid="{00000000-0005-0000-0000-00001E450000}"/>
    <cellStyle name="n_Flash September eresMas_01-Home_Group - operational KPIs_1 2" xfId="18176" xr:uid="{00000000-0005-0000-0000-00001F450000}"/>
    <cellStyle name="n_Flash September eresMas_01-Home_Group - operational KPIs_2" xfId="20293" xr:uid="{00000000-0005-0000-0000-000020450000}"/>
    <cellStyle name="n_Flash September eresMas_01-Home_IC&amp;SS" xfId="19583" xr:uid="{00000000-0005-0000-0000-000021450000}"/>
    <cellStyle name="n_Flash September eresMas_01-Home_Orange - Market France KPIs" xfId="55925" xr:uid="{00000000-0005-0000-0000-000022450000}"/>
    <cellStyle name="n_Flash September eresMas_01-Home_Poland KPIs" xfId="8410" xr:uid="{00000000-0005-0000-0000-000023450000}"/>
    <cellStyle name="n_Flash September eresMas_01-Home_Poland KPIs_1" xfId="32146" xr:uid="{00000000-0005-0000-0000-000024450000}"/>
    <cellStyle name="n_Flash September eresMas_01-Home_ROW" xfId="32148" xr:uid="{00000000-0005-0000-0000-000025450000}"/>
    <cellStyle name="n_Flash September eresMas_01-Home_ROW ARPU" xfId="32149" xr:uid="{00000000-0005-0000-0000-000026450000}"/>
    <cellStyle name="n_Flash September eresMas_01-Home_RoW KPIs" xfId="9122" xr:uid="{00000000-0005-0000-0000-000027450000}"/>
    <cellStyle name="n_Flash September eresMas_01-Home_ROW_1" xfId="32150" xr:uid="{00000000-0005-0000-0000-000028450000}"/>
    <cellStyle name="n_Flash September eresMas_01-Home_ROW_1_Group" xfId="32151" xr:uid="{00000000-0005-0000-0000-000029450000}"/>
    <cellStyle name="n_Flash September eresMas_01-Home_ROW_1_ROW ARPU" xfId="32152" xr:uid="{00000000-0005-0000-0000-00002A450000}"/>
    <cellStyle name="n_Flash September eresMas_01-Home_ROW_Group" xfId="32153" xr:uid="{00000000-0005-0000-0000-00002B450000}"/>
    <cellStyle name="n_Flash September eresMas_01-Home_ROW_ROW ARPU" xfId="32154" xr:uid="{00000000-0005-0000-0000-00002C450000}"/>
    <cellStyle name="n_Flash September eresMas_01-Home_Spain ARPU + AUPU" xfId="32155" xr:uid="{00000000-0005-0000-0000-00002D450000}"/>
    <cellStyle name="n_Flash September eresMas_01-Home_Spain ARPU + AUPU_Group" xfId="32156" xr:uid="{00000000-0005-0000-0000-00002E450000}"/>
    <cellStyle name="n_Flash September eresMas_01-Home_Spain ARPU + AUPU_ROW ARPU" xfId="32157" xr:uid="{00000000-0005-0000-0000-00002F450000}"/>
    <cellStyle name="n_Flash September eresMas_01-Home_Spain KPIs" xfId="6816" xr:uid="{00000000-0005-0000-0000-000030450000}"/>
    <cellStyle name="n_Flash September eresMas_01-Home_Spain KPIs 2" xfId="16182" xr:uid="{00000000-0005-0000-0000-000031450000}"/>
    <cellStyle name="n_Flash September eresMas_01-Home_Spain KPIs_1" xfId="51630" xr:uid="{00000000-0005-0000-0000-000032450000}"/>
    <cellStyle name="n_Flash September eresMas_01-Home_Telecoms - Operational KPIs" xfId="49933" xr:uid="{00000000-0005-0000-0000-000033450000}"/>
    <cellStyle name="n_Flash September eresMas_01-Synthèse Home" xfId="2132" xr:uid="{00000000-0005-0000-0000-000034450000}"/>
    <cellStyle name="n_Flash September eresMas_01-Synthèse Home_A&amp;ME KPIs" xfId="53408" xr:uid="{00000000-0005-0000-0000-000035450000}"/>
    <cellStyle name="n_Flash September eresMas_01-Synthèse Home_DATA KPI Personal" xfId="32159" xr:uid="{00000000-0005-0000-0000-000036450000}"/>
    <cellStyle name="n_Flash September eresMas_01-Synthèse Home_DATA KPI Personal_Group" xfId="32160" xr:uid="{00000000-0005-0000-0000-000037450000}"/>
    <cellStyle name="n_Flash September eresMas_01-Synthèse Home_DATA KPI Personal_ROW ARPU" xfId="32161" xr:uid="{00000000-0005-0000-0000-000038450000}"/>
    <cellStyle name="n_Flash September eresMas_01-Synthèse Home_EE_CoA_BS - mapped V4" xfId="32162" xr:uid="{00000000-0005-0000-0000-000039450000}"/>
    <cellStyle name="n_Flash September eresMas_01-Synthèse Home_EE_CoA_BS - mapped V4_Group" xfId="32163" xr:uid="{00000000-0005-0000-0000-00003A450000}"/>
    <cellStyle name="n_Flash September eresMas_01-Synthèse Home_EE_CoA_BS - mapped V4_ROW ARPU" xfId="32164" xr:uid="{00000000-0005-0000-0000-00003B450000}"/>
    <cellStyle name="n_Flash September eresMas_01-Synthèse Home_France financials" xfId="23779" xr:uid="{00000000-0005-0000-0000-00003C450000}"/>
    <cellStyle name="n_Flash September eresMas_01-Synthèse Home_France KPIs" xfId="4991" xr:uid="{00000000-0005-0000-0000-00003D450000}"/>
    <cellStyle name="n_Flash September eresMas_01-Synthèse Home_France KPIs 2" xfId="14407" xr:uid="{00000000-0005-0000-0000-00003E450000}"/>
    <cellStyle name="n_Flash September eresMas_01-Synthèse Home_France KPIs_1" xfId="12232" xr:uid="{00000000-0005-0000-0000-00003F450000}"/>
    <cellStyle name="n_Flash September eresMas_01-Synthèse Home_Group" xfId="32165" xr:uid="{00000000-0005-0000-0000-000040450000}"/>
    <cellStyle name="n_Flash September eresMas_01-Synthèse Home_Group - financial KPIs" xfId="22035" xr:uid="{00000000-0005-0000-0000-000041450000}"/>
    <cellStyle name="n_Flash September eresMas_01-Synthèse Home_Group - operational KPIs" xfId="10478" xr:uid="{00000000-0005-0000-0000-000042450000}"/>
    <cellStyle name="n_Flash September eresMas_01-Synthèse Home_Group - operational KPIs 2" xfId="18177" xr:uid="{00000000-0005-0000-0000-000043450000}"/>
    <cellStyle name="n_Flash September eresMas_01-Synthèse Home_Group - operational KPIs_1" xfId="20294" xr:uid="{00000000-0005-0000-0000-000044450000}"/>
    <cellStyle name="n_Flash September eresMas_01-Synthèse Home_Orange - Market France KPIs" xfId="55927" xr:uid="{00000000-0005-0000-0000-000045450000}"/>
    <cellStyle name="n_Flash September eresMas_01-Synthèse Home_Poland KPIs" xfId="32158" xr:uid="{00000000-0005-0000-0000-000046450000}"/>
    <cellStyle name="n_Flash September eresMas_01-Synthèse Home_Reporting Valeur_Mobile_2010_10" xfId="32166" xr:uid="{00000000-0005-0000-0000-000047450000}"/>
    <cellStyle name="n_Flash September eresMas_01-Synthèse Home_Reporting Valeur_Mobile_2010_10_Group" xfId="32167" xr:uid="{00000000-0005-0000-0000-000048450000}"/>
    <cellStyle name="n_Flash September eresMas_01-Synthèse Home_Reporting Valeur_Mobile_2010_10_ROW" xfId="32168" xr:uid="{00000000-0005-0000-0000-000049450000}"/>
    <cellStyle name="n_Flash September eresMas_01-Synthèse Home_Reporting Valeur_Mobile_2010_10_ROW ARPU" xfId="32169" xr:uid="{00000000-0005-0000-0000-00004A450000}"/>
    <cellStyle name="n_Flash September eresMas_01-Synthèse Home_Reporting Valeur_Mobile_2010_10_ROW_Group" xfId="32170" xr:uid="{00000000-0005-0000-0000-00004B450000}"/>
    <cellStyle name="n_Flash September eresMas_01-Synthèse Home_Reporting Valeur_Mobile_2010_10_ROW_ROW ARPU" xfId="32171" xr:uid="{00000000-0005-0000-0000-00004C450000}"/>
    <cellStyle name="n_Flash September eresMas_01-Synthèse Home_ROW" xfId="32172" xr:uid="{00000000-0005-0000-0000-00004D450000}"/>
    <cellStyle name="n_Flash September eresMas_01-Synthèse Home_ROW ARPU" xfId="32173" xr:uid="{00000000-0005-0000-0000-00004E450000}"/>
    <cellStyle name="n_Flash September eresMas_01-Synthèse Home_ROW_1" xfId="32174" xr:uid="{00000000-0005-0000-0000-00004F450000}"/>
    <cellStyle name="n_Flash September eresMas_01-Synthèse Home_ROW_1_Group" xfId="32175" xr:uid="{00000000-0005-0000-0000-000050450000}"/>
    <cellStyle name="n_Flash September eresMas_01-Synthèse Home_ROW_1_ROW ARPU" xfId="32176" xr:uid="{00000000-0005-0000-0000-000051450000}"/>
    <cellStyle name="n_Flash September eresMas_01-Synthèse Home_ROW_Group" xfId="32177" xr:uid="{00000000-0005-0000-0000-000052450000}"/>
    <cellStyle name="n_Flash September eresMas_01-Synthèse Home_ROW_ROW ARPU" xfId="32178" xr:uid="{00000000-0005-0000-0000-000053450000}"/>
    <cellStyle name="n_Flash September eresMas_01-Synthèse Home_Spain ARPU + AUPU" xfId="32179" xr:uid="{00000000-0005-0000-0000-000054450000}"/>
    <cellStyle name="n_Flash September eresMas_01-Synthèse Home_Spain ARPU + AUPU_Group" xfId="32180" xr:uid="{00000000-0005-0000-0000-000055450000}"/>
    <cellStyle name="n_Flash September eresMas_01-Synthèse Home_Spain ARPU + AUPU_ROW ARPU" xfId="32181" xr:uid="{00000000-0005-0000-0000-000056450000}"/>
    <cellStyle name="n_Flash September eresMas_01-Synthèse Home_Spain KPIs" xfId="6817" xr:uid="{00000000-0005-0000-0000-000057450000}"/>
    <cellStyle name="n_Flash September eresMas_01-Synthèse Home_Spain KPIs 2" xfId="16183" xr:uid="{00000000-0005-0000-0000-000058450000}"/>
    <cellStyle name="n_Flash September eresMas_01-Synthèse Home_Spain KPIs_1" xfId="51631" xr:uid="{00000000-0005-0000-0000-000059450000}"/>
    <cellStyle name="n_Flash September eresMas_01-Synthèse Home_Telecoms - Operational KPIs" xfId="49934" xr:uid="{00000000-0005-0000-0000-00005A450000}"/>
    <cellStyle name="n_Flash September eresMas_02 - Synthèse Wanadoo" xfId="2133" xr:uid="{00000000-0005-0000-0000-00005B450000}"/>
    <cellStyle name="n_Flash September eresMas_02 - Synthèse Wanadoo_01 Synthèse DM pour modèle" xfId="2134" xr:uid="{00000000-0005-0000-0000-00005C450000}"/>
    <cellStyle name="n_Flash September eresMas_02 - Synthèse Wanadoo_01 Synthèse DM pour modèle_A&amp;ME KPIs" xfId="53410" xr:uid="{00000000-0005-0000-0000-00005D450000}"/>
    <cellStyle name="n_Flash September eresMas_02 - Synthèse Wanadoo_01 Synthèse DM pour modèle_France financials" xfId="23781" xr:uid="{00000000-0005-0000-0000-00005E450000}"/>
    <cellStyle name="n_Flash September eresMas_02 - Synthèse Wanadoo_01 Synthèse DM pour modèle_France KPIs" xfId="4993" xr:uid="{00000000-0005-0000-0000-00005F450000}"/>
    <cellStyle name="n_Flash September eresMas_02 - Synthèse Wanadoo_01 Synthèse DM pour modèle_France KPIs 2" xfId="14409" xr:uid="{00000000-0005-0000-0000-000060450000}"/>
    <cellStyle name="n_Flash September eresMas_02 - Synthèse Wanadoo_01 Synthèse DM pour modèle_France KPIs_1" xfId="12234" xr:uid="{00000000-0005-0000-0000-000061450000}"/>
    <cellStyle name="n_Flash September eresMas_02 - Synthèse Wanadoo_01 Synthèse DM pour modèle_Group" xfId="32184" xr:uid="{00000000-0005-0000-0000-000062450000}"/>
    <cellStyle name="n_Flash September eresMas_02 - Synthèse Wanadoo_01 Synthèse DM pour modèle_Group - financial KPIs" xfId="22037" xr:uid="{00000000-0005-0000-0000-000063450000}"/>
    <cellStyle name="n_Flash September eresMas_02 - Synthèse Wanadoo_01 Synthèse DM pour modèle_Group - operational KPIs" xfId="10480" xr:uid="{00000000-0005-0000-0000-000064450000}"/>
    <cellStyle name="n_Flash September eresMas_02 - Synthèse Wanadoo_01 Synthèse DM pour modèle_Group - operational KPIs 2" xfId="18179" xr:uid="{00000000-0005-0000-0000-000065450000}"/>
    <cellStyle name="n_Flash September eresMas_02 - Synthèse Wanadoo_01 Synthèse DM pour modèle_Group - operational KPIs_1" xfId="20296" xr:uid="{00000000-0005-0000-0000-000066450000}"/>
    <cellStyle name="n_Flash September eresMas_02 - Synthèse Wanadoo_01 Synthèse DM pour modèle_Orange - Market France KPIs" xfId="55929" xr:uid="{00000000-0005-0000-0000-000067450000}"/>
    <cellStyle name="n_Flash September eresMas_02 - Synthèse Wanadoo_01 Synthèse DM pour modèle_Poland KPIs" xfId="32183" xr:uid="{00000000-0005-0000-0000-000068450000}"/>
    <cellStyle name="n_Flash September eresMas_02 - Synthèse Wanadoo_01 Synthèse DM pour modèle_ROW" xfId="32185" xr:uid="{00000000-0005-0000-0000-000069450000}"/>
    <cellStyle name="n_Flash September eresMas_02 - Synthèse Wanadoo_01 Synthèse DM pour modèle_ROW ARPU" xfId="32186" xr:uid="{00000000-0005-0000-0000-00006A450000}"/>
    <cellStyle name="n_Flash September eresMas_02 - Synthèse Wanadoo_01 Synthèse DM pour modèle_ROW_1" xfId="32187" xr:uid="{00000000-0005-0000-0000-00006B450000}"/>
    <cellStyle name="n_Flash September eresMas_02 - Synthèse Wanadoo_01 Synthèse DM pour modèle_ROW_1_Group" xfId="32188" xr:uid="{00000000-0005-0000-0000-00006C450000}"/>
    <cellStyle name="n_Flash September eresMas_02 - Synthèse Wanadoo_01 Synthèse DM pour modèle_ROW_1_ROW ARPU" xfId="32189" xr:uid="{00000000-0005-0000-0000-00006D450000}"/>
    <cellStyle name="n_Flash September eresMas_02 - Synthèse Wanadoo_01 Synthèse DM pour modèle_ROW_Group" xfId="32190" xr:uid="{00000000-0005-0000-0000-00006E450000}"/>
    <cellStyle name="n_Flash September eresMas_02 - Synthèse Wanadoo_01 Synthèse DM pour modèle_ROW_ROW ARPU" xfId="32191" xr:uid="{00000000-0005-0000-0000-00006F450000}"/>
    <cellStyle name="n_Flash September eresMas_02 - Synthèse Wanadoo_01 Synthèse DM pour modèle_Spain ARPU + AUPU" xfId="32192" xr:uid="{00000000-0005-0000-0000-000070450000}"/>
    <cellStyle name="n_Flash September eresMas_02 - Synthèse Wanadoo_01 Synthèse DM pour modèle_Spain ARPU + AUPU_Group" xfId="32193" xr:uid="{00000000-0005-0000-0000-000071450000}"/>
    <cellStyle name="n_Flash September eresMas_02 - Synthèse Wanadoo_01 Synthèse DM pour modèle_Spain ARPU + AUPU_ROW ARPU" xfId="32194" xr:uid="{00000000-0005-0000-0000-000072450000}"/>
    <cellStyle name="n_Flash September eresMas_02 - Synthèse Wanadoo_01 Synthèse DM pour modèle_Spain KPIs" xfId="6819" xr:uid="{00000000-0005-0000-0000-000073450000}"/>
    <cellStyle name="n_Flash September eresMas_02 - Synthèse Wanadoo_01 Synthèse DM pour modèle_Spain KPIs 2" xfId="16185" xr:uid="{00000000-0005-0000-0000-000074450000}"/>
    <cellStyle name="n_Flash September eresMas_02 - Synthèse Wanadoo_01 Synthèse DM pour modèle_Spain KPIs_1" xfId="51633" xr:uid="{00000000-0005-0000-0000-000075450000}"/>
    <cellStyle name="n_Flash September eresMas_02 - Synthèse Wanadoo_01 Synthèse DM pour modèle_Telecoms - Operational KPIs" xfId="49936" xr:uid="{00000000-0005-0000-0000-000076450000}"/>
    <cellStyle name="n_Flash September eresMas_02 - Synthèse Wanadoo_0703 Préflashde L23 Analyse CA trafic 07-03 (07-04-03)" xfId="2135" xr:uid="{00000000-0005-0000-0000-000077450000}"/>
    <cellStyle name="n_Flash September eresMas_02 - Synthèse Wanadoo_0703 Préflashde L23 Analyse CA trafic 07-03 (07-04-03)_A&amp;ME KPIs" xfId="53411" xr:uid="{00000000-0005-0000-0000-000078450000}"/>
    <cellStyle name="n_Flash September eresMas_02 - Synthèse Wanadoo_0703 Préflashde L23 Analyse CA trafic 07-03 (07-04-03)_Enterprise" xfId="9692" xr:uid="{00000000-0005-0000-0000-000079450000}"/>
    <cellStyle name="n_Flash September eresMas_02 - Synthèse Wanadoo_0703 Préflashde L23 Analyse CA trafic 07-03 (07-04-03)_France financials" xfId="23782" xr:uid="{00000000-0005-0000-0000-00007A450000}"/>
    <cellStyle name="n_Flash September eresMas_02 - Synthèse Wanadoo_0703 Préflashde L23 Analyse CA trafic 07-03 (07-04-03)_France financials_1" xfId="25282" xr:uid="{00000000-0005-0000-0000-00007B450000}"/>
    <cellStyle name="n_Flash September eresMas_02 - Synthèse Wanadoo_0703 Préflashde L23 Analyse CA trafic 07-03 (07-04-03)_France KPIs" xfId="4994" xr:uid="{00000000-0005-0000-0000-00007C450000}"/>
    <cellStyle name="n_Flash September eresMas_02 - Synthèse Wanadoo_0703 Préflashde L23 Analyse CA trafic 07-03 (07-04-03)_France KPIs 2" xfId="14410" xr:uid="{00000000-0005-0000-0000-00007D450000}"/>
    <cellStyle name="n_Flash September eresMas_02 - Synthèse Wanadoo_0703 Préflashde L23 Analyse CA trafic 07-03 (07-04-03)_France KPIs_1" xfId="12235" xr:uid="{00000000-0005-0000-0000-00007E450000}"/>
    <cellStyle name="n_Flash September eresMas_02 - Synthèse Wanadoo_0703 Préflashde L23 Analyse CA trafic 07-03 (07-04-03)_GetCA Groupe Seg 2012-Q4 Soc" xfId="55931" xr:uid="{00000000-0005-0000-0000-00007F450000}"/>
    <cellStyle name="n_Flash September eresMas_02 - Synthèse Wanadoo_0703 Préflashde L23 Analyse CA trafic 07-03 (07-04-03)_Group" xfId="32196" xr:uid="{00000000-0005-0000-0000-000080450000}"/>
    <cellStyle name="n_Flash September eresMas_02 - Synthèse Wanadoo_0703 Préflashde L23 Analyse CA trafic 07-03 (07-04-03)_Group - financial KPIs" xfId="22038" xr:uid="{00000000-0005-0000-0000-000081450000}"/>
    <cellStyle name="n_Flash September eresMas_02 - Synthèse Wanadoo_0703 Préflashde L23 Analyse CA trafic 07-03 (07-04-03)_Group - operational KPIs" xfId="3161" xr:uid="{00000000-0005-0000-0000-000082450000}"/>
    <cellStyle name="n_Flash September eresMas_02 - Synthèse Wanadoo_0703 Préflashde L23 Analyse CA trafic 07-03 (07-04-03)_Group - operational KPIs_1" xfId="10481" xr:uid="{00000000-0005-0000-0000-000083450000}"/>
    <cellStyle name="n_Flash September eresMas_02 - Synthèse Wanadoo_0703 Préflashde L23 Analyse CA trafic 07-03 (07-04-03)_Group - operational KPIs_1 2" xfId="18180" xr:uid="{00000000-0005-0000-0000-000084450000}"/>
    <cellStyle name="n_Flash September eresMas_02 - Synthèse Wanadoo_0703 Préflashde L23 Analyse CA trafic 07-03 (07-04-03)_Group - operational KPIs_2" xfId="20297" xr:uid="{00000000-0005-0000-0000-000085450000}"/>
    <cellStyle name="n_Flash September eresMas_02 - Synthèse Wanadoo_0703 Préflashde L23 Analyse CA trafic 07-03 (07-04-03)_IC&amp;SS" xfId="17596" xr:uid="{00000000-0005-0000-0000-000086450000}"/>
    <cellStyle name="n_Flash September eresMas_02 - Synthèse Wanadoo_0703 Préflashde L23 Analyse CA trafic 07-03 (07-04-03)_Orange - Market France KPIs" xfId="55930" xr:uid="{00000000-0005-0000-0000-000087450000}"/>
    <cellStyle name="n_Flash September eresMas_02 - Synthèse Wanadoo_0703 Préflashde L23 Analyse CA trafic 07-03 (07-04-03)_Poland KPIs" xfId="8412" xr:uid="{00000000-0005-0000-0000-000088450000}"/>
    <cellStyle name="n_Flash September eresMas_02 - Synthèse Wanadoo_0703 Préflashde L23 Analyse CA trafic 07-03 (07-04-03)_Poland KPIs_1" xfId="32195" xr:uid="{00000000-0005-0000-0000-000089450000}"/>
    <cellStyle name="n_Flash September eresMas_02 - Synthèse Wanadoo_0703 Préflashde L23 Analyse CA trafic 07-03 (07-04-03)_ROW" xfId="32197" xr:uid="{00000000-0005-0000-0000-00008A450000}"/>
    <cellStyle name="n_Flash September eresMas_02 - Synthèse Wanadoo_0703 Préflashde L23 Analyse CA trafic 07-03 (07-04-03)_ROW ARPU" xfId="32198" xr:uid="{00000000-0005-0000-0000-00008B450000}"/>
    <cellStyle name="n_Flash September eresMas_02 - Synthèse Wanadoo_0703 Préflashde L23 Analyse CA trafic 07-03 (07-04-03)_RoW KPIs" xfId="9124" xr:uid="{00000000-0005-0000-0000-00008C450000}"/>
    <cellStyle name="n_Flash September eresMas_02 - Synthèse Wanadoo_0703 Préflashde L23 Analyse CA trafic 07-03 (07-04-03)_ROW_1" xfId="32199" xr:uid="{00000000-0005-0000-0000-00008D450000}"/>
    <cellStyle name="n_Flash September eresMas_02 - Synthèse Wanadoo_0703 Préflashde L23 Analyse CA trafic 07-03 (07-04-03)_ROW_1_Group" xfId="32200" xr:uid="{00000000-0005-0000-0000-00008E450000}"/>
    <cellStyle name="n_Flash September eresMas_02 - Synthèse Wanadoo_0703 Préflashde L23 Analyse CA trafic 07-03 (07-04-03)_ROW_1_ROW ARPU" xfId="32201" xr:uid="{00000000-0005-0000-0000-00008F450000}"/>
    <cellStyle name="n_Flash September eresMas_02 - Synthèse Wanadoo_0703 Préflashde L23 Analyse CA trafic 07-03 (07-04-03)_ROW_Group" xfId="32202" xr:uid="{00000000-0005-0000-0000-000090450000}"/>
    <cellStyle name="n_Flash September eresMas_02 - Synthèse Wanadoo_0703 Préflashde L23 Analyse CA trafic 07-03 (07-04-03)_ROW_ROW ARPU" xfId="32203" xr:uid="{00000000-0005-0000-0000-000091450000}"/>
    <cellStyle name="n_Flash September eresMas_02 - Synthèse Wanadoo_0703 Préflashde L23 Analyse CA trafic 07-03 (07-04-03)_Spain ARPU + AUPU" xfId="32204" xr:uid="{00000000-0005-0000-0000-000092450000}"/>
    <cellStyle name="n_Flash September eresMas_02 - Synthèse Wanadoo_0703 Préflashde L23 Analyse CA trafic 07-03 (07-04-03)_Spain ARPU + AUPU_Group" xfId="32205" xr:uid="{00000000-0005-0000-0000-000093450000}"/>
    <cellStyle name="n_Flash September eresMas_02 - Synthèse Wanadoo_0703 Préflashde L23 Analyse CA trafic 07-03 (07-04-03)_Spain ARPU + AUPU_ROW ARPU" xfId="32206" xr:uid="{00000000-0005-0000-0000-000094450000}"/>
    <cellStyle name="n_Flash September eresMas_02 - Synthèse Wanadoo_0703 Préflashde L23 Analyse CA trafic 07-03 (07-04-03)_Spain KPIs" xfId="6820" xr:uid="{00000000-0005-0000-0000-000095450000}"/>
    <cellStyle name="n_Flash September eresMas_02 - Synthèse Wanadoo_0703 Préflashde L23 Analyse CA trafic 07-03 (07-04-03)_Spain KPIs 2" xfId="16186" xr:uid="{00000000-0005-0000-0000-000096450000}"/>
    <cellStyle name="n_Flash September eresMas_02 - Synthèse Wanadoo_0703 Préflashde L23 Analyse CA trafic 07-03 (07-04-03)_Spain KPIs_1" xfId="51634" xr:uid="{00000000-0005-0000-0000-000097450000}"/>
    <cellStyle name="n_Flash September eresMas_02 - Synthèse Wanadoo_0703 Préflashde L23 Analyse CA trafic 07-03 (07-04-03)_Telecoms - Operational KPIs" xfId="49937" xr:uid="{00000000-0005-0000-0000-000098450000}"/>
    <cellStyle name="n_Flash September eresMas_02 - Synthèse Wanadoo_A&amp;ME KPIs" xfId="53409" xr:uid="{00000000-0005-0000-0000-000099450000}"/>
    <cellStyle name="n_Flash September eresMas_02 - Synthèse Wanadoo_Base Forfaits 06-07" xfId="2136" xr:uid="{00000000-0005-0000-0000-00009A450000}"/>
    <cellStyle name="n_Flash September eresMas_02 - Synthèse Wanadoo_Base Forfaits 06-07_A&amp;ME KPIs" xfId="53412" xr:uid="{00000000-0005-0000-0000-00009B450000}"/>
    <cellStyle name="n_Flash September eresMas_02 - Synthèse Wanadoo_Base Forfaits 06-07_Enterprise" xfId="9693" xr:uid="{00000000-0005-0000-0000-00009C450000}"/>
    <cellStyle name="n_Flash September eresMas_02 - Synthèse Wanadoo_Base Forfaits 06-07_France financials" xfId="23783" xr:uid="{00000000-0005-0000-0000-00009D450000}"/>
    <cellStyle name="n_Flash September eresMas_02 - Synthèse Wanadoo_Base Forfaits 06-07_France financials_1" xfId="25283" xr:uid="{00000000-0005-0000-0000-00009E450000}"/>
    <cellStyle name="n_Flash September eresMas_02 - Synthèse Wanadoo_Base Forfaits 06-07_France KPIs" xfId="4995" xr:uid="{00000000-0005-0000-0000-00009F450000}"/>
    <cellStyle name="n_Flash September eresMas_02 - Synthèse Wanadoo_Base Forfaits 06-07_France KPIs 2" xfId="14411" xr:uid="{00000000-0005-0000-0000-0000A0450000}"/>
    <cellStyle name="n_Flash September eresMas_02 - Synthèse Wanadoo_Base Forfaits 06-07_France KPIs_1" xfId="12236" xr:uid="{00000000-0005-0000-0000-0000A1450000}"/>
    <cellStyle name="n_Flash September eresMas_02 - Synthèse Wanadoo_Base Forfaits 06-07_GetCA Groupe Seg 2012-Q4 Soc" xfId="55933" xr:uid="{00000000-0005-0000-0000-0000A2450000}"/>
    <cellStyle name="n_Flash September eresMas_02 - Synthèse Wanadoo_Base Forfaits 06-07_Group" xfId="32208" xr:uid="{00000000-0005-0000-0000-0000A3450000}"/>
    <cellStyle name="n_Flash September eresMas_02 - Synthèse Wanadoo_Base Forfaits 06-07_Group - financial KPIs" xfId="22039" xr:uid="{00000000-0005-0000-0000-0000A4450000}"/>
    <cellStyle name="n_Flash September eresMas_02 - Synthèse Wanadoo_Base Forfaits 06-07_Group - operational KPIs" xfId="3162" xr:uid="{00000000-0005-0000-0000-0000A5450000}"/>
    <cellStyle name="n_Flash September eresMas_02 - Synthèse Wanadoo_Base Forfaits 06-07_Group - operational KPIs_1" xfId="10482" xr:uid="{00000000-0005-0000-0000-0000A6450000}"/>
    <cellStyle name="n_Flash September eresMas_02 - Synthèse Wanadoo_Base Forfaits 06-07_Group - operational KPIs_1 2" xfId="18181" xr:uid="{00000000-0005-0000-0000-0000A7450000}"/>
    <cellStyle name="n_Flash September eresMas_02 - Synthèse Wanadoo_Base Forfaits 06-07_Group - operational KPIs_2" xfId="20298" xr:uid="{00000000-0005-0000-0000-0000A8450000}"/>
    <cellStyle name="n_Flash September eresMas_02 - Synthèse Wanadoo_Base Forfaits 06-07_IC&amp;SS" xfId="17528" xr:uid="{00000000-0005-0000-0000-0000A9450000}"/>
    <cellStyle name="n_Flash September eresMas_02 - Synthèse Wanadoo_Base Forfaits 06-07_Orange - Market France KPIs" xfId="55932" xr:uid="{00000000-0005-0000-0000-0000AA450000}"/>
    <cellStyle name="n_Flash September eresMas_02 - Synthèse Wanadoo_Base Forfaits 06-07_Poland KPIs" xfId="8413" xr:uid="{00000000-0005-0000-0000-0000AB450000}"/>
    <cellStyle name="n_Flash September eresMas_02 - Synthèse Wanadoo_Base Forfaits 06-07_Poland KPIs_1" xfId="32207" xr:uid="{00000000-0005-0000-0000-0000AC450000}"/>
    <cellStyle name="n_Flash September eresMas_02 - Synthèse Wanadoo_Base Forfaits 06-07_ROW" xfId="32209" xr:uid="{00000000-0005-0000-0000-0000AD450000}"/>
    <cellStyle name="n_Flash September eresMas_02 - Synthèse Wanadoo_Base Forfaits 06-07_ROW ARPU" xfId="32210" xr:uid="{00000000-0005-0000-0000-0000AE450000}"/>
    <cellStyle name="n_Flash September eresMas_02 - Synthèse Wanadoo_Base Forfaits 06-07_RoW KPIs" xfId="9125" xr:uid="{00000000-0005-0000-0000-0000AF450000}"/>
    <cellStyle name="n_Flash September eresMas_02 - Synthèse Wanadoo_Base Forfaits 06-07_ROW_1" xfId="32211" xr:uid="{00000000-0005-0000-0000-0000B0450000}"/>
    <cellStyle name="n_Flash September eresMas_02 - Synthèse Wanadoo_Base Forfaits 06-07_ROW_1_Group" xfId="32212" xr:uid="{00000000-0005-0000-0000-0000B1450000}"/>
    <cellStyle name="n_Flash September eresMas_02 - Synthèse Wanadoo_Base Forfaits 06-07_ROW_1_ROW ARPU" xfId="32213" xr:uid="{00000000-0005-0000-0000-0000B2450000}"/>
    <cellStyle name="n_Flash September eresMas_02 - Synthèse Wanadoo_Base Forfaits 06-07_ROW_Group" xfId="32214" xr:uid="{00000000-0005-0000-0000-0000B3450000}"/>
    <cellStyle name="n_Flash September eresMas_02 - Synthèse Wanadoo_Base Forfaits 06-07_ROW_ROW ARPU" xfId="32215" xr:uid="{00000000-0005-0000-0000-0000B4450000}"/>
    <cellStyle name="n_Flash September eresMas_02 - Synthèse Wanadoo_Base Forfaits 06-07_Spain ARPU + AUPU" xfId="32216" xr:uid="{00000000-0005-0000-0000-0000B5450000}"/>
    <cellStyle name="n_Flash September eresMas_02 - Synthèse Wanadoo_Base Forfaits 06-07_Spain ARPU + AUPU_Group" xfId="32217" xr:uid="{00000000-0005-0000-0000-0000B6450000}"/>
    <cellStyle name="n_Flash September eresMas_02 - Synthèse Wanadoo_Base Forfaits 06-07_Spain ARPU + AUPU_ROW ARPU" xfId="32218" xr:uid="{00000000-0005-0000-0000-0000B7450000}"/>
    <cellStyle name="n_Flash September eresMas_02 - Synthèse Wanadoo_Base Forfaits 06-07_Spain KPIs" xfId="6821" xr:uid="{00000000-0005-0000-0000-0000B8450000}"/>
    <cellStyle name="n_Flash September eresMas_02 - Synthèse Wanadoo_Base Forfaits 06-07_Spain KPIs 2" xfId="16187" xr:uid="{00000000-0005-0000-0000-0000B9450000}"/>
    <cellStyle name="n_Flash September eresMas_02 - Synthèse Wanadoo_Base Forfaits 06-07_Spain KPIs_1" xfId="51635" xr:uid="{00000000-0005-0000-0000-0000BA450000}"/>
    <cellStyle name="n_Flash September eresMas_02 - Synthèse Wanadoo_Base Forfaits 06-07_Telecoms - Operational KPIs" xfId="49938" xr:uid="{00000000-0005-0000-0000-0000BB450000}"/>
    <cellStyle name="n_Flash September eresMas_02 - Synthèse Wanadoo_CA BAC SCR-VM 06-07 (31-07-06)" xfId="2137" xr:uid="{00000000-0005-0000-0000-0000BC450000}"/>
    <cellStyle name="n_Flash September eresMas_02 - Synthèse Wanadoo_CA BAC SCR-VM 06-07 (31-07-06)_A&amp;ME KPIs" xfId="53413" xr:uid="{00000000-0005-0000-0000-0000BD450000}"/>
    <cellStyle name="n_Flash September eresMas_02 - Synthèse Wanadoo_CA BAC SCR-VM 06-07 (31-07-06)_Enterprise" xfId="9694" xr:uid="{00000000-0005-0000-0000-0000BE450000}"/>
    <cellStyle name="n_Flash September eresMas_02 - Synthèse Wanadoo_CA BAC SCR-VM 06-07 (31-07-06)_France financials" xfId="23784" xr:uid="{00000000-0005-0000-0000-0000BF450000}"/>
    <cellStyle name="n_Flash September eresMas_02 - Synthèse Wanadoo_CA BAC SCR-VM 06-07 (31-07-06)_France financials_1" xfId="25284" xr:uid="{00000000-0005-0000-0000-0000C0450000}"/>
    <cellStyle name="n_Flash September eresMas_02 - Synthèse Wanadoo_CA BAC SCR-VM 06-07 (31-07-06)_France KPIs" xfId="4996" xr:uid="{00000000-0005-0000-0000-0000C1450000}"/>
    <cellStyle name="n_Flash September eresMas_02 - Synthèse Wanadoo_CA BAC SCR-VM 06-07 (31-07-06)_France KPIs 2" xfId="14412" xr:uid="{00000000-0005-0000-0000-0000C2450000}"/>
    <cellStyle name="n_Flash September eresMas_02 - Synthèse Wanadoo_CA BAC SCR-VM 06-07 (31-07-06)_France KPIs_1" xfId="12237" xr:uid="{00000000-0005-0000-0000-0000C3450000}"/>
    <cellStyle name="n_Flash September eresMas_02 - Synthèse Wanadoo_CA BAC SCR-VM 06-07 (31-07-06)_GetCA Groupe Seg 2012-Q4 Soc" xfId="55935" xr:uid="{00000000-0005-0000-0000-0000C4450000}"/>
    <cellStyle name="n_Flash September eresMas_02 - Synthèse Wanadoo_CA BAC SCR-VM 06-07 (31-07-06)_Group" xfId="32220" xr:uid="{00000000-0005-0000-0000-0000C5450000}"/>
    <cellStyle name="n_Flash September eresMas_02 - Synthèse Wanadoo_CA BAC SCR-VM 06-07 (31-07-06)_Group - financial KPIs" xfId="22040" xr:uid="{00000000-0005-0000-0000-0000C6450000}"/>
    <cellStyle name="n_Flash September eresMas_02 - Synthèse Wanadoo_CA BAC SCR-VM 06-07 (31-07-06)_Group - operational KPIs" xfId="3163" xr:uid="{00000000-0005-0000-0000-0000C7450000}"/>
    <cellStyle name="n_Flash September eresMas_02 - Synthèse Wanadoo_CA BAC SCR-VM 06-07 (31-07-06)_Group - operational KPIs_1" xfId="10483" xr:uid="{00000000-0005-0000-0000-0000C8450000}"/>
    <cellStyle name="n_Flash September eresMas_02 - Synthèse Wanadoo_CA BAC SCR-VM 06-07 (31-07-06)_Group - operational KPIs_1 2" xfId="18182" xr:uid="{00000000-0005-0000-0000-0000C9450000}"/>
    <cellStyle name="n_Flash September eresMas_02 - Synthèse Wanadoo_CA BAC SCR-VM 06-07 (31-07-06)_Group - operational KPIs_2" xfId="20299" xr:uid="{00000000-0005-0000-0000-0000CA450000}"/>
    <cellStyle name="n_Flash September eresMas_02 - Synthèse Wanadoo_CA BAC SCR-VM 06-07 (31-07-06)_IC&amp;SS" xfId="17658" xr:uid="{00000000-0005-0000-0000-0000CB450000}"/>
    <cellStyle name="n_Flash September eresMas_02 - Synthèse Wanadoo_CA BAC SCR-VM 06-07 (31-07-06)_Orange - Market France KPIs" xfId="55934" xr:uid="{00000000-0005-0000-0000-0000CC450000}"/>
    <cellStyle name="n_Flash September eresMas_02 - Synthèse Wanadoo_CA BAC SCR-VM 06-07 (31-07-06)_Poland KPIs" xfId="8414" xr:uid="{00000000-0005-0000-0000-0000CD450000}"/>
    <cellStyle name="n_Flash September eresMas_02 - Synthèse Wanadoo_CA BAC SCR-VM 06-07 (31-07-06)_Poland KPIs_1" xfId="32219" xr:uid="{00000000-0005-0000-0000-0000CE450000}"/>
    <cellStyle name="n_Flash September eresMas_02 - Synthèse Wanadoo_CA BAC SCR-VM 06-07 (31-07-06)_ROW" xfId="32221" xr:uid="{00000000-0005-0000-0000-0000CF450000}"/>
    <cellStyle name="n_Flash September eresMas_02 - Synthèse Wanadoo_CA BAC SCR-VM 06-07 (31-07-06)_ROW ARPU" xfId="32222" xr:uid="{00000000-0005-0000-0000-0000D0450000}"/>
    <cellStyle name="n_Flash September eresMas_02 - Synthèse Wanadoo_CA BAC SCR-VM 06-07 (31-07-06)_RoW KPIs" xfId="9126" xr:uid="{00000000-0005-0000-0000-0000D1450000}"/>
    <cellStyle name="n_Flash September eresMas_02 - Synthèse Wanadoo_CA BAC SCR-VM 06-07 (31-07-06)_ROW_1" xfId="32223" xr:uid="{00000000-0005-0000-0000-0000D2450000}"/>
    <cellStyle name="n_Flash September eresMas_02 - Synthèse Wanadoo_CA BAC SCR-VM 06-07 (31-07-06)_ROW_1_Group" xfId="32224" xr:uid="{00000000-0005-0000-0000-0000D3450000}"/>
    <cellStyle name="n_Flash September eresMas_02 - Synthèse Wanadoo_CA BAC SCR-VM 06-07 (31-07-06)_ROW_1_ROW ARPU" xfId="32225" xr:uid="{00000000-0005-0000-0000-0000D4450000}"/>
    <cellStyle name="n_Flash September eresMas_02 - Synthèse Wanadoo_CA BAC SCR-VM 06-07 (31-07-06)_ROW_Group" xfId="32226" xr:uid="{00000000-0005-0000-0000-0000D5450000}"/>
    <cellStyle name="n_Flash September eresMas_02 - Synthèse Wanadoo_CA BAC SCR-VM 06-07 (31-07-06)_ROW_ROW ARPU" xfId="32227" xr:uid="{00000000-0005-0000-0000-0000D6450000}"/>
    <cellStyle name="n_Flash September eresMas_02 - Synthèse Wanadoo_CA BAC SCR-VM 06-07 (31-07-06)_Spain ARPU + AUPU" xfId="32228" xr:uid="{00000000-0005-0000-0000-0000D7450000}"/>
    <cellStyle name="n_Flash September eresMas_02 - Synthèse Wanadoo_CA BAC SCR-VM 06-07 (31-07-06)_Spain ARPU + AUPU_Group" xfId="32229" xr:uid="{00000000-0005-0000-0000-0000D8450000}"/>
    <cellStyle name="n_Flash September eresMas_02 - Synthèse Wanadoo_CA BAC SCR-VM 06-07 (31-07-06)_Spain ARPU + AUPU_ROW ARPU" xfId="32230" xr:uid="{00000000-0005-0000-0000-0000D9450000}"/>
    <cellStyle name="n_Flash September eresMas_02 - Synthèse Wanadoo_CA BAC SCR-VM 06-07 (31-07-06)_Spain KPIs" xfId="6822" xr:uid="{00000000-0005-0000-0000-0000DA450000}"/>
    <cellStyle name="n_Flash September eresMas_02 - Synthèse Wanadoo_CA BAC SCR-VM 06-07 (31-07-06)_Spain KPIs 2" xfId="16188" xr:uid="{00000000-0005-0000-0000-0000DB450000}"/>
    <cellStyle name="n_Flash September eresMas_02 - Synthèse Wanadoo_CA BAC SCR-VM 06-07 (31-07-06)_Spain KPIs_1" xfId="51636" xr:uid="{00000000-0005-0000-0000-0000DC450000}"/>
    <cellStyle name="n_Flash September eresMas_02 - Synthèse Wanadoo_CA BAC SCR-VM 06-07 (31-07-06)_Telecoms - Operational KPIs" xfId="49939" xr:uid="{00000000-0005-0000-0000-0000DD450000}"/>
    <cellStyle name="n_Flash September eresMas_02 - Synthèse Wanadoo_CA forfaits 0607 (06-08-14)" xfId="2138" xr:uid="{00000000-0005-0000-0000-0000DE450000}"/>
    <cellStyle name="n_Flash September eresMas_02 - Synthèse Wanadoo_CA forfaits 0607 (06-08-14)_A&amp;ME KPIs" xfId="53414" xr:uid="{00000000-0005-0000-0000-0000DF450000}"/>
    <cellStyle name="n_Flash September eresMas_02 - Synthèse Wanadoo_CA forfaits 0607 (06-08-14)_France financials" xfId="23785" xr:uid="{00000000-0005-0000-0000-0000E0450000}"/>
    <cellStyle name="n_Flash September eresMas_02 - Synthèse Wanadoo_CA forfaits 0607 (06-08-14)_France KPIs" xfId="4997" xr:uid="{00000000-0005-0000-0000-0000E1450000}"/>
    <cellStyle name="n_Flash September eresMas_02 - Synthèse Wanadoo_CA forfaits 0607 (06-08-14)_France KPIs 2" xfId="14413" xr:uid="{00000000-0005-0000-0000-0000E2450000}"/>
    <cellStyle name="n_Flash September eresMas_02 - Synthèse Wanadoo_CA forfaits 0607 (06-08-14)_France KPIs_1" xfId="12238" xr:uid="{00000000-0005-0000-0000-0000E3450000}"/>
    <cellStyle name="n_Flash September eresMas_02 - Synthèse Wanadoo_CA forfaits 0607 (06-08-14)_Group" xfId="32232" xr:uid="{00000000-0005-0000-0000-0000E4450000}"/>
    <cellStyle name="n_Flash September eresMas_02 - Synthèse Wanadoo_CA forfaits 0607 (06-08-14)_Group - financial KPIs" xfId="22041" xr:uid="{00000000-0005-0000-0000-0000E5450000}"/>
    <cellStyle name="n_Flash September eresMas_02 - Synthèse Wanadoo_CA forfaits 0607 (06-08-14)_Group - operational KPIs" xfId="10484" xr:uid="{00000000-0005-0000-0000-0000E6450000}"/>
    <cellStyle name="n_Flash September eresMas_02 - Synthèse Wanadoo_CA forfaits 0607 (06-08-14)_Group - operational KPIs 2" xfId="18183" xr:uid="{00000000-0005-0000-0000-0000E7450000}"/>
    <cellStyle name="n_Flash September eresMas_02 - Synthèse Wanadoo_CA forfaits 0607 (06-08-14)_Group - operational KPIs_1" xfId="20300" xr:uid="{00000000-0005-0000-0000-0000E8450000}"/>
    <cellStyle name="n_Flash September eresMas_02 - Synthèse Wanadoo_CA forfaits 0607 (06-08-14)_Orange - Market France KPIs" xfId="55936" xr:uid="{00000000-0005-0000-0000-0000E9450000}"/>
    <cellStyle name="n_Flash September eresMas_02 - Synthèse Wanadoo_CA forfaits 0607 (06-08-14)_Poland KPIs" xfId="32231" xr:uid="{00000000-0005-0000-0000-0000EA450000}"/>
    <cellStyle name="n_Flash September eresMas_02 - Synthèse Wanadoo_CA forfaits 0607 (06-08-14)_ROW" xfId="32233" xr:uid="{00000000-0005-0000-0000-0000EB450000}"/>
    <cellStyle name="n_Flash September eresMas_02 - Synthèse Wanadoo_CA forfaits 0607 (06-08-14)_ROW ARPU" xfId="32234" xr:uid="{00000000-0005-0000-0000-0000EC450000}"/>
    <cellStyle name="n_Flash September eresMas_02 - Synthèse Wanadoo_CA forfaits 0607 (06-08-14)_ROW_1" xfId="32235" xr:uid="{00000000-0005-0000-0000-0000ED450000}"/>
    <cellStyle name="n_Flash September eresMas_02 - Synthèse Wanadoo_CA forfaits 0607 (06-08-14)_ROW_1_Group" xfId="32236" xr:uid="{00000000-0005-0000-0000-0000EE450000}"/>
    <cellStyle name="n_Flash September eresMas_02 - Synthèse Wanadoo_CA forfaits 0607 (06-08-14)_ROW_1_ROW ARPU" xfId="32237" xr:uid="{00000000-0005-0000-0000-0000EF450000}"/>
    <cellStyle name="n_Flash September eresMas_02 - Synthèse Wanadoo_CA forfaits 0607 (06-08-14)_ROW_Group" xfId="32238" xr:uid="{00000000-0005-0000-0000-0000F0450000}"/>
    <cellStyle name="n_Flash September eresMas_02 - Synthèse Wanadoo_CA forfaits 0607 (06-08-14)_ROW_ROW ARPU" xfId="32239" xr:uid="{00000000-0005-0000-0000-0000F1450000}"/>
    <cellStyle name="n_Flash September eresMas_02 - Synthèse Wanadoo_CA forfaits 0607 (06-08-14)_Spain ARPU + AUPU" xfId="32240" xr:uid="{00000000-0005-0000-0000-0000F2450000}"/>
    <cellStyle name="n_Flash September eresMas_02 - Synthèse Wanadoo_CA forfaits 0607 (06-08-14)_Spain ARPU + AUPU_Group" xfId="32241" xr:uid="{00000000-0005-0000-0000-0000F3450000}"/>
    <cellStyle name="n_Flash September eresMas_02 - Synthèse Wanadoo_CA forfaits 0607 (06-08-14)_Spain ARPU + AUPU_ROW ARPU" xfId="32242" xr:uid="{00000000-0005-0000-0000-0000F4450000}"/>
    <cellStyle name="n_Flash September eresMas_02 - Synthèse Wanadoo_CA forfaits 0607 (06-08-14)_Spain KPIs" xfId="6823" xr:uid="{00000000-0005-0000-0000-0000F5450000}"/>
    <cellStyle name="n_Flash September eresMas_02 - Synthèse Wanadoo_CA forfaits 0607 (06-08-14)_Spain KPIs 2" xfId="16189" xr:uid="{00000000-0005-0000-0000-0000F6450000}"/>
    <cellStyle name="n_Flash September eresMas_02 - Synthèse Wanadoo_CA forfaits 0607 (06-08-14)_Spain KPIs_1" xfId="51637" xr:uid="{00000000-0005-0000-0000-0000F7450000}"/>
    <cellStyle name="n_Flash September eresMas_02 - Synthèse Wanadoo_CA forfaits 0607 (06-08-14)_Telecoms - Operational KPIs" xfId="49940" xr:uid="{00000000-0005-0000-0000-0000F8450000}"/>
    <cellStyle name="n_Flash September eresMas_02 - Synthèse Wanadoo_Classeur2" xfId="2139" xr:uid="{00000000-0005-0000-0000-0000F9450000}"/>
    <cellStyle name="n_Flash September eresMas_02 - Synthèse Wanadoo_Classeur2_A&amp;ME KPIs" xfId="53415" xr:uid="{00000000-0005-0000-0000-0000FA450000}"/>
    <cellStyle name="n_Flash September eresMas_02 - Synthèse Wanadoo_Classeur2_France financials" xfId="23786" xr:uid="{00000000-0005-0000-0000-0000FB450000}"/>
    <cellStyle name="n_Flash September eresMas_02 - Synthèse Wanadoo_Classeur2_France KPIs" xfId="4998" xr:uid="{00000000-0005-0000-0000-0000FC450000}"/>
    <cellStyle name="n_Flash September eresMas_02 - Synthèse Wanadoo_Classeur2_France KPIs 2" xfId="14414" xr:uid="{00000000-0005-0000-0000-0000FD450000}"/>
    <cellStyle name="n_Flash September eresMas_02 - Synthèse Wanadoo_Classeur2_France KPIs_1" xfId="12239" xr:uid="{00000000-0005-0000-0000-0000FE450000}"/>
    <cellStyle name="n_Flash September eresMas_02 - Synthèse Wanadoo_Classeur2_Group" xfId="32244" xr:uid="{00000000-0005-0000-0000-0000FF450000}"/>
    <cellStyle name="n_Flash September eresMas_02 - Synthèse Wanadoo_Classeur2_Group - financial KPIs" xfId="22042" xr:uid="{00000000-0005-0000-0000-000000460000}"/>
    <cellStyle name="n_Flash September eresMas_02 - Synthèse Wanadoo_Classeur2_Group - operational KPIs" xfId="10485" xr:uid="{00000000-0005-0000-0000-000001460000}"/>
    <cellStyle name="n_Flash September eresMas_02 - Synthèse Wanadoo_Classeur2_Group - operational KPIs 2" xfId="18184" xr:uid="{00000000-0005-0000-0000-000002460000}"/>
    <cellStyle name="n_Flash September eresMas_02 - Synthèse Wanadoo_Classeur2_Group - operational KPIs_1" xfId="20301" xr:uid="{00000000-0005-0000-0000-000003460000}"/>
    <cellStyle name="n_Flash September eresMas_02 - Synthèse Wanadoo_Classeur2_Orange - Market France KPIs" xfId="55937" xr:uid="{00000000-0005-0000-0000-000004460000}"/>
    <cellStyle name="n_Flash September eresMas_02 - Synthèse Wanadoo_Classeur2_Poland KPIs" xfId="32243" xr:uid="{00000000-0005-0000-0000-000005460000}"/>
    <cellStyle name="n_Flash September eresMas_02 - Synthèse Wanadoo_Classeur2_ROW" xfId="32245" xr:uid="{00000000-0005-0000-0000-000006460000}"/>
    <cellStyle name="n_Flash September eresMas_02 - Synthèse Wanadoo_Classeur2_ROW ARPU" xfId="32246" xr:uid="{00000000-0005-0000-0000-000007460000}"/>
    <cellStyle name="n_Flash September eresMas_02 - Synthèse Wanadoo_Classeur2_ROW_1" xfId="32247" xr:uid="{00000000-0005-0000-0000-000008460000}"/>
    <cellStyle name="n_Flash September eresMas_02 - Synthèse Wanadoo_Classeur2_ROW_1_Group" xfId="32248" xr:uid="{00000000-0005-0000-0000-000009460000}"/>
    <cellStyle name="n_Flash September eresMas_02 - Synthèse Wanadoo_Classeur2_ROW_1_ROW ARPU" xfId="32249" xr:uid="{00000000-0005-0000-0000-00000A460000}"/>
    <cellStyle name="n_Flash September eresMas_02 - Synthèse Wanadoo_Classeur2_ROW_Group" xfId="32250" xr:uid="{00000000-0005-0000-0000-00000B460000}"/>
    <cellStyle name="n_Flash September eresMas_02 - Synthèse Wanadoo_Classeur2_ROW_ROW ARPU" xfId="32251" xr:uid="{00000000-0005-0000-0000-00000C460000}"/>
    <cellStyle name="n_Flash September eresMas_02 - Synthèse Wanadoo_Classeur2_Spain ARPU + AUPU" xfId="32252" xr:uid="{00000000-0005-0000-0000-00000D460000}"/>
    <cellStyle name="n_Flash September eresMas_02 - Synthèse Wanadoo_Classeur2_Spain ARPU + AUPU_Group" xfId="32253" xr:uid="{00000000-0005-0000-0000-00000E460000}"/>
    <cellStyle name="n_Flash September eresMas_02 - Synthèse Wanadoo_Classeur2_Spain ARPU + AUPU_ROW ARPU" xfId="32254" xr:uid="{00000000-0005-0000-0000-00000F460000}"/>
    <cellStyle name="n_Flash September eresMas_02 - Synthèse Wanadoo_Classeur2_Spain KPIs" xfId="6824" xr:uid="{00000000-0005-0000-0000-000010460000}"/>
    <cellStyle name="n_Flash September eresMas_02 - Synthèse Wanadoo_Classeur2_Spain KPIs 2" xfId="16190" xr:uid="{00000000-0005-0000-0000-000011460000}"/>
    <cellStyle name="n_Flash September eresMas_02 - Synthèse Wanadoo_Classeur2_Spain KPIs_1" xfId="51638" xr:uid="{00000000-0005-0000-0000-000012460000}"/>
    <cellStyle name="n_Flash September eresMas_02 - Synthèse Wanadoo_Classeur2_Telecoms - Operational KPIs" xfId="49941" xr:uid="{00000000-0005-0000-0000-000013460000}"/>
    <cellStyle name="n_Flash September eresMas_02 - Synthèse Wanadoo_Classeur5" xfId="2140" xr:uid="{00000000-0005-0000-0000-000014460000}"/>
    <cellStyle name="n_Flash September eresMas_02 - Synthèse Wanadoo_Classeur5_A&amp;ME KPIs" xfId="53416" xr:uid="{00000000-0005-0000-0000-000015460000}"/>
    <cellStyle name="n_Flash September eresMas_02 - Synthèse Wanadoo_Classeur5_Enterprise" xfId="9695" xr:uid="{00000000-0005-0000-0000-000016460000}"/>
    <cellStyle name="n_Flash September eresMas_02 - Synthèse Wanadoo_Classeur5_France financials" xfId="23787" xr:uid="{00000000-0005-0000-0000-000017460000}"/>
    <cellStyle name="n_Flash September eresMas_02 - Synthèse Wanadoo_Classeur5_France financials_1" xfId="25285" xr:uid="{00000000-0005-0000-0000-000018460000}"/>
    <cellStyle name="n_Flash September eresMas_02 - Synthèse Wanadoo_Classeur5_France KPIs" xfId="4999" xr:uid="{00000000-0005-0000-0000-000019460000}"/>
    <cellStyle name="n_Flash September eresMas_02 - Synthèse Wanadoo_Classeur5_France KPIs 2" xfId="14415" xr:uid="{00000000-0005-0000-0000-00001A460000}"/>
    <cellStyle name="n_Flash September eresMas_02 - Synthèse Wanadoo_Classeur5_France KPIs_1" xfId="12240" xr:uid="{00000000-0005-0000-0000-00001B460000}"/>
    <cellStyle name="n_Flash September eresMas_02 - Synthèse Wanadoo_Classeur5_GetCA Groupe Seg 2012-Q4 Soc" xfId="55939" xr:uid="{00000000-0005-0000-0000-00001C460000}"/>
    <cellStyle name="n_Flash September eresMas_02 - Synthèse Wanadoo_Classeur5_Group" xfId="32256" xr:uid="{00000000-0005-0000-0000-00001D460000}"/>
    <cellStyle name="n_Flash September eresMas_02 - Synthèse Wanadoo_Classeur5_Group - financial KPIs" xfId="22043" xr:uid="{00000000-0005-0000-0000-00001E460000}"/>
    <cellStyle name="n_Flash September eresMas_02 - Synthèse Wanadoo_Classeur5_Group - operational KPIs" xfId="3164" xr:uid="{00000000-0005-0000-0000-00001F460000}"/>
    <cellStyle name="n_Flash September eresMas_02 - Synthèse Wanadoo_Classeur5_Group - operational KPIs_1" xfId="10486" xr:uid="{00000000-0005-0000-0000-000020460000}"/>
    <cellStyle name="n_Flash September eresMas_02 - Synthèse Wanadoo_Classeur5_Group - operational KPIs_1 2" xfId="18185" xr:uid="{00000000-0005-0000-0000-000021460000}"/>
    <cellStyle name="n_Flash September eresMas_02 - Synthèse Wanadoo_Classeur5_Group - operational KPIs_2" xfId="20302" xr:uid="{00000000-0005-0000-0000-000022460000}"/>
    <cellStyle name="n_Flash September eresMas_02 - Synthèse Wanadoo_Classeur5_IC&amp;SS" xfId="19581" xr:uid="{00000000-0005-0000-0000-000023460000}"/>
    <cellStyle name="n_Flash September eresMas_02 - Synthèse Wanadoo_Classeur5_Orange - Market France KPIs" xfId="55938" xr:uid="{00000000-0005-0000-0000-000024460000}"/>
    <cellStyle name="n_Flash September eresMas_02 - Synthèse Wanadoo_Classeur5_Poland KPIs" xfId="8415" xr:uid="{00000000-0005-0000-0000-000025460000}"/>
    <cellStyle name="n_Flash September eresMas_02 - Synthèse Wanadoo_Classeur5_Poland KPIs_1" xfId="32255" xr:uid="{00000000-0005-0000-0000-000026460000}"/>
    <cellStyle name="n_Flash September eresMas_02 - Synthèse Wanadoo_Classeur5_ROW" xfId="32257" xr:uid="{00000000-0005-0000-0000-000027460000}"/>
    <cellStyle name="n_Flash September eresMas_02 - Synthèse Wanadoo_Classeur5_ROW ARPU" xfId="32258" xr:uid="{00000000-0005-0000-0000-000028460000}"/>
    <cellStyle name="n_Flash September eresMas_02 - Synthèse Wanadoo_Classeur5_RoW KPIs" xfId="9127" xr:uid="{00000000-0005-0000-0000-000029460000}"/>
    <cellStyle name="n_Flash September eresMas_02 - Synthèse Wanadoo_Classeur5_ROW_1" xfId="32259" xr:uid="{00000000-0005-0000-0000-00002A460000}"/>
    <cellStyle name="n_Flash September eresMas_02 - Synthèse Wanadoo_Classeur5_ROW_1_Group" xfId="32260" xr:uid="{00000000-0005-0000-0000-00002B460000}"/>
    <cellStyle name="n_Flash September eresMas_02 - Synthèse Wanadoo_Classeur5_ROW_1_ROW ARPU" xfId="32261" xr:uid="{00000000-0005-0000-0000-00002C460000}"/>
    <cellStyle name="n_Flash September eresMas_02 - Synthèse Wanadoo_Classeur5_ROW_Group" xfId="32262" xr:uid="{00000000-0005-0000-0000-00002D460000}"/>
    <cellStyle name="n_Flash September eresMas_02 - Synthèse Wanadoo_Classeur5_ROW_ROW ARPU" xfId="32263" xr:uid="{00000000-0005-0000-0000-00002E460000}"/>
    <cellStyle name="n_Flash September eresMas_02 - Synthèse Wanadoo_Classeur5_Spain ARPU + AUPU" xfId="32264" xr:uid="{00000000-0005-0000-0000-00002F460000}"/>
    <cellStyle name="n_Flash September eresMas_02 - Synthèse Wanadoo_Classeur5_Spain ARPU + AUPU_Group" xfId="32265" xr:uid="{00000000-0005-0000-0000-000030460000}"/>
    <cellStyle name="n_Flash September eresMas_02 - Synthèse Wanadoo_Classeur5_Spain ARPU + AUPU_ROW ARPU" xfId="32266" xr:uid="{00000000-0005-0000-0000-000031460000}"/>
    <cellStyle name="n_Flash September eresMas_02 - Synthèse Wanadoo_Classeur5_Spain KPIs" xfId="6825" xr:uid="{00000000-0005-0000-0000-000032460000}"/>
    <cellStyle name="n_Flash September eresMas_02 - Synthèse Wanadoo_Classeur5_Spain KPIs 2" xfId="16191" xr:uid="{00000000-0005-0000-0000-000033460000}"/>
    <cellStyle name="n_Flash September eresMas_02 - Synthèse Wanadoo_Classeur5_Spain KPIs_1" xfId="51639" xr:uid="{00000000-0005-0000-0000-000034460000}"/>
    <cellStyle name="n_Flash September eresMas_02 - Synthèse Wanadoo_Classeur5_Telecoms - Operational KPIs" xfId="49942" xr:uid="{00000000-0005-0000-0000-000035460000}"/>
    <cellStyle name="n_Flash September eresMas_02 - Synthèse Wanadoo_COM B2004" xfId="2141" xr:uid="{00000000-0005-0000-0000-000036460000}"/>
    <cellStyle name="n_Flash September eresMas_02 - Synthèse Wanadoo_COM B2004_A&amp;ME KPIs" xfId="53417" xr:uid="{00000000-0005-0000-0000-000037460000}"/>
    <cellStyle name="n_Flash September eresMas_02 - Synthèse Wanadoo_COM B2004_DATA KPI Personal" xfId="32268" xr:uid="{00000000-0005-0000-0000-000038460000}"/>
    <cellStyle name="n_Flash September eresMas_02 - Synthèse Wanadoo_COM B2004_DATA KPI Personal_Group" xfId="32269" xr:uid="{00000000-0005-0000-0000-000039460000}"/>
    <cellStyle name="n_Flash September eresMas_02 - Synthèse Wanadoo_COM B2004_DATA KPI Personal_ROW ARPU" xfId="32270" xr:uid="{00000000-0005-0000-0000-00003A460000}"/>
    <cellStyle name="n_Flash September eresMas_02 - Synthèse Wanadoo_COM B2004_EE_CoA_BS - mapped V4" xfId="32271" xr:uid="{00000000-0005-0000-0000-00003B460000}"/>
    <cellStyle name="n_Flash September eresMas_02 - Synthèse Wanadoo_COM B2004_EE_CoA_BS - mapped V4_Group" xfId="32272" xr:uid="{00000000-0005-0000-0000-00003C460000}"/>
    <cellStyle name="n_Flash September eresMas_02 - Synthèse Wanadoo_COM B2004_EE_CoA_BS - mapped V4_ROW ARPU" xfId="32273" xr:uid="{00000000-0005-0000-0000-00003D460000}"/>
    <cellStyle name="n_Flash September eresMas_02 - Synthèse Wanadoo_COM B2004_Enterprise" xfId="9696" xr:uid="{00000000-0005-0000-0000-00003E460000}"/>
    <cellStyle name="n_Flash September eresMas_02 - Synthèse Wanadoo_COM B2004_France financials" xfId="23788" xr:uid="{00000000-0005-0000-0000-00003F460000}"/>
    <cellStyle name="n_Flash September eresMas_02 - Synthèse Wanadoo_COM B2004_France financials_1" xfId="25286" xr:uid="{00000000-0005-0000-0000-000040460000}"/>
    <cellStyle name="n_Flash September eresMas_02 - Synthèse Wanadoo_COM B2004_France KPIs" xfId="5000" xr:uid="{00000000-0005-0000-0000-000041460000}"/>
    <cellStyle name="n_Flash September eresMas_02 - Synthèse Wanadoo_COM B2004_France KPIs 2" xfId="14416" xr:uid="{00000000-0005-0000-0000-000042460000}"/>
    <cellStyle name="n_Flash September eresMas_02 - Synthèse Wanadoo_COM B2004_France KPIs_1" xfId="12241" xr:uid="{00000000-0005-0000-0000-000043460000}"/>
    <cellStyle name="n_Flash September eresMas_02 - Synthèse Wanadoo_COM B2004_GetCA Groupe Seg 2012-Q4 Soc" xfId="55941" xr:uid="{00000000-0005-0000-0000-000044460000}"/>
    <cellStyle name="n_Flash September eresMas_02 - Synthèse Wanadoo_COM B2004_Group" xfId="32274" xr:uid="{00000000-0005-0000-0000-000045460000}"/>
    <cellStyle name="n_Flash September eresMas_02 - Synthèse Wanadoo_COM B2004_Group - financial KPIs" xfId="22044" xr:uid="{00000000-0005-0000-0000-000046460000}"/>
    <cellStyle name="n_Flash September eresMas_02 - Synthèse Wanadoo_COM B2004_Group - operational KPIs" xfId="3165" xr:uid="{00000000-0005-0000-0000-000047460000}"/>
    <cellStyle name="n_Flash September eresMas_02 - Synthèse Wanadoo_COM B2004_Group - operational KPIs_1" xfId="10487" xr:uid="{00000000-0005-0000-0000-000048460000}"/>
    <cellStyle name="n_Flash September eresMas_02 - Synthèse Wanadoo_COM B2004_Group - operational KPIs_1 2" xfId="18186" xr:uid="{00000000-0005-0000-0000-000049460000}"/>
    <cellStyle name="n_Flash September eresMas_02 - Synthèse Wanadoo_COM B2004_Group - operational KPIs_2" xfId="20303" xr:uid="{00000000-0005-0000-0000-00004A460000}"/>
    <cellStyle name="n_Flash September eresMas_02 - Synthèse Wanadoo_COM B2004_IC&amp;SS" xfId="19781" xr:uid="{00000000-0005-0000-0000-00004B460000}"/>
    <cellStyle name="n_Flash September eresMas_02 - Synthèse Wanadoo_COM B2004_Orange - Market France KPIs" xfId="55940" xr:uid="{00000000-0005-0000-0000-00004C460000}"/>
    <cellStyle name="n_Flash September eresMas_02 - Synthèse Wanadoo_COM B2004_Poland KPIs" xfId="8416" xr:uid="{00000000-0005-0000-0000-00004D460000}"/>
    <cellStyle name="n_Flash September eresMas_02 - Synthèse Wanadoo_COM B2004_Poland KPIs_1" xfId="32267" xr:uid="{00000000-0005-0000-0000-00004E460000}"/>
    <cellStyle name="n_Flash September eresMas_02 - Synthèse Wanadoo_COM B2004_Reporting Valeur_Mobile_2010_10" xfId="32275" xr:uid="{00000000-0005-0000-0000-00004F460000}"/>
    <cellStyle name="n_Flash September eresMas_02 - Synthèse Wanadoo_COM B2004_Reporting Valeur_Mobile_2010_10_Group" xfId="32276" xr:uid="{00000000-0005-0000-0000-000050460000}"/>
    <cellStyle name="n_Flash September eresMas_02 - Synthèse Wanadoo_COM B2004_Reporting Valeur_Mobile_2010_10_ROW" xfId="32277" xr:uid="{00000000-0005-0000-0000-000051460000}"/>
    <cellStyle name="n_Flash September eresMas_02 - Synthèse Wanadoo_COM B2004_Reporting Valeur_Mobile_2010_10_ROW ARPU" xfId="32278" xr:uid="{00000000-0005-0000-0000-000052460000}"/>
    <cellStyle name="n_Flash September eresMas_02 - Synthèse Wanadoo_COM B2004_Reporting Valeur_Mobile_2010_10_ROW_Group" xfId="32279" xr:uid="{00000000-0005-0000-0000-000053460000}"/>
    <cellStyle name="n_Flash September eresMas_02 - Synthèse Wanadoo_COM B2004_Reporting Valeur_Mobile_2010_10_ROW_ROW ARPU" xfId="32280" xr:uid="{00000000-0005-0000-0000-000054460000}"/>
    <cellStyle name="n_Flash September eresMas_02 - Synthèse Wanadoo_COM B2004_ROW" xfId="32281" xr:uid="{00000000-0005-0000-0000-000055460000}"/>
    <cellStyle name="n_Flash September eresMas_02 - Synthèse Wanadoo_COM B2004_ROW ARPU" xfId="32282" xr:uid="{00000000-0005-0000-0000-000056460000}"/>
    <cellStyle name="n_Flash September eresMas_02 - Synthèse Wanadoo_COM B2004_RoW KPIs" xfId="9128" xr:uid="{00000000-0005-0000-0000-000057460000}"/>
    <cellStyle name="n_Flash September eresMas_02 - Synthèse Wanadoo_COM B2004_ROW_1" xfId="32283" xr:uid="{00000000-0005-0000-0000-000058460000}"/>
    <cellStyle name="n_Flash September eresMas_02 - Synthèse Wanadoo_COM B2004_ROW_1_Group" xfId="32284" xr:uid="{00000000-0005-0000-0000-000059460000}"/>
    <cellStyle name="n_Flash September eresMas_02 - Synthèse Wanadoo_COM B2004_ROW_1_ROW ARPU" xfId="32285" xr:uid="{00000000-0005-0000-0000-00005A460000}"/>
    <cellStyle name="n_Flash September eresMas_02 - Synthèse Wanadoo_COM B2004_ROW_Group" xfId="32286" xr:uid="{00000000-0005-0000-0000-00005B460000}"/>
    <cellStyle name="n_Flash September eresMas_02 - Synthèse Wanadoo_COM B2004_ROW_ROW ARPU" xfId="32287" xr:uid="{00000000-0005-0000-0000-00005C460000}"/>
    <cellStyle name="n_Flash September eresMas_02 - Synthèse Wanadoo_COM B2004_Spain ARPU + AUPU" xfId="32288" xr:uid="{00000000-0005-0000-0000-00005D460000}"/>
    <cellStyle name="n_Flash September eresMas_02 - Synthèse Wanadoo_COM B2004_Spain ARPU + AUPU_Group" xfId="32289" xr:uid="{00000000-0005-0000-0000-00005E460000}"/>
    <cellStyle name="n_Flash September eresMas_02 - Synthèse Wanadoo_COM B2004_Spain ARPU + AUPU_ROW ARPU" xfId="32290" xr:uid="{00000000-0005-0000-0000-00005F460000}"/>
    <cellStyle name="n_Flash September eresMas_02 - Synthèse Wanadoo_COM B2004_Spain KPIs" xfId="6826" xr:uid="{00000000-0005-0000-0000-000060460000}"/>
    <cellStyle name="n_Flash September eresMas_02 - Synthèse Wanadoo_COM B2004_Spain KPIs 2" xfId="16192" xr:uid="{00000000-0005-0000-0000-000061460000}"/>
    <cellStyle name="n_Flash September eresMas_02 - Synthèse Wanadoo_COM B2004_Spain KPIs_1" xfId="51640" xr:uid="{00000000-0005-0000-0000-000062460000}"/>
    <cellStyle name="n_Flash September eresMas_02 - Synthèse Wanadoo_COM B2004_Telecoms - Operational KPIs" xfId="49943" xr:uid="{00000000-0005-0000-0000-000063460000}"/>
    <cellStyle name="n_Flash September eresMas_02 - Synthèse Wanadoo_Communication 08-2003" xfId="2142" xr:uid="{00000000-0005-0000-0000-000064460000}"/>
    <cellStyle name="n_Flash September eresMas_02 - Synthèse Wanadoo_Communication 08-2003_A&amp;ME KPIs" xfId="53418" xr:uid="{00000000-0005-0000-0000-000065460000}"/>
    <cellStyle name="n_Flash September eresMas_02 - Synthèse Wanadoo_Communication 08-2003_DATA KPI Personal" xfId="32292" xr:uid="{00000000-0005-0000-0000-000066460000}"/>
    <cellStyle name="n_Flash September eresMas_02 - Synthèse Wanadoo_Communication 08-2003_DATA KPI Personal_Group" xfId="32293" xr:uid="{00000000-0005-0000-0000-000067460000}"/>
    <cellStyle name="n_Flash September eresMas_02 - Synthèse Wanadoo_Communication 08-2003_DATA KPI Personal_ROW ARPU" xfId="32294" xr:uid="{00000000-0005-0000-0000-000068460000}"/>
    <cellStyle name="n_Flash September eresMas_02 - Synthèse Wanadoo_Communication 08-2003_EE_CoA_BS - mapped V4" xfId="32295" xr:uid="{00000000-0005-0000-0000-000069460000}"/>
    <cellStyle name="n_Flash September eresMas_02 - Synthèse Wanadoo_Communication 08-2003_EE_CoA_BS - mapped V4_Group" xfId="32296" xr:uid="{00000000-0005-0000-0000-00006A460000}"/>
    <cellStyle name="n_Flash September eresMas_02 - Synthèse Wanadoo_Communication 08-2003_EE_CoA_BS - mapped V4_ROW ARPU" xfId="32297" xr:uid="{00000000-0005-0000-0000-00006B460000}"/>
    <cellStyle name="n_Flash September eresMas_02 - Synthèse Wanadoo_Communication 08-2003_Enterprise" xfId="9697" xr:uid="{00000000-0005-0000-0000-00006C460000}"/>
    <cellStyle name="n_Flash September eresMas_02 - Synthèse Wanadoo_Communication 08-2003_France financials" xfId="23789" xr:uid="{00000000-0005-0000-0000-00006D460000}"/>
    <cellStyle name="n_Flash September eresMas_02 - Synthèse Wanadoo_Communication 08-2003_France financials_1" xfId="25287" xr:uid="{00000000-0005-0000-0000-00006E460000}"/>
    <cellStyle name="n_Flash September eresMas_02 - Synthèse Wanadoo_Communication 08-2003_France KPIs" xfId="5001" xr:uid="{00000000-0005-0000-0000-00006F460000}"/>
    <cellStyle name="n_Flash September eresMas_02 - Synthèse Wanadoo_Communication 08-2003_France KPIs 2" xfId="14417" xr:uid="{00000000-0005-0000-0000-000070460000}"/>
    <cellStyle name="n_Flash September eresMas_02 - Synthèse Wanadoo_Communication 08-2003_France KPIs_1" xfId="12242" xr:uid="{00000000-0005-0000-0000-000071460000}"/>
    <cellStyle name="n_Flash September eresMas_02 - Synthèse Wanadoo_Communication 08-2003_GetCA Groupe Seg 2012-Q4 Soc" xfId="55943" xr:uid="{00000000-0005-0000-0000-000072460000}"/>
    <cellStyle name="n_Flash September eresMas_02 - Synthèse Wanadoo_Communication 08-2003_Group" xfId="32298" xr:uid="{00000000-0005-0000-0000-000073460000}"/>
    <cellStyle name="n_Flash September eresMas_02 - Synthèse Wanadoo_Communication 08-2003_Group - financial KPIs" xfId="22045" xr:uid="{00000000-0005-0000-0000-000074460000}"/>
    <cellStyle name="n_Flash September eresMas_02 - Synthèse Wanadoo_Communication 08-2003_Group - operational KPIs" xfId="3166" xr:uid="{00000000-0005-0000-0000-000075460000}"/>
    <cellStyle name="n_Flash September eresMas_02 - Synthèse Wanadoo_Communication 08-2003_Group - operational KPIs_1" xfId="10488" xr:uid="{00000000-0005-0000-0000-000076460000}"/>
    <cellStyle name="n_Flash September eresMas_02 - Synthèse Wanadoo_Communication 08-2003_Group - operational KPIs_1 2" xfId="18187" xr:uid="{00000000-0005-0000-0000-000077460000}"/>
    <cellStyle name="n_Flash September eresMas_02 - Synthèse Wanadoo_Communication 08-2003_Group - operational KPIs_2" xfId="20304" xr:uid="{00000000-0005-0000-0000-000078460000}"/>
    <cellStyle name="n_Flash September eresMas_02 - Synthèse Wanadoo_Communication 08-2003_IC&amp;SS" xfId="13554" xr:uid="{00000000-0005-0000-0000-000079460000}"/>
    <cellStyle name="n_Flash September eresMas_02 - Synthèse Wanadoo_Communication 08-2003_Orange - Market France KPIs" xfId="55942" xr:uid="{00000000-0005-0000-0000-00007A460000}"/>
    <cellStyle name="n_Flash September eresMas_02 - Synthèse Wanadoo_Communication 08-2003_Poland KPIs" xfId="8417" xr:uid="{00000000-0005-0000-0000-00007B460000}"/>
    <cellStyle name="n_Flash September eresMas_02 - Synthèse Wanadoo_Communication 08-2003_Poland KPIs_1" xfId="32291" xr:uid="{00000000-0005-0000-0000-00007C460000}"/>
    <cellStyle name="n_Flash September eresMas_02 - Synthèse Wanadoo_Communication 08-2003_Reporting Valeur_Mobile_2010_10" xfId="32299" xr:uid="{00000000-0005-0000-0000-00007D460000}"/>
    <cellStyle name="n_Flash September eresMas_02 - Synthèse Wanadoo_Communication 08-2003_Reporting Valeur_Mobile_2010_10_Group" xfId="32300" xr:uid="{00000000-0005-0000-0000-00007E460000}"/>
    <cellStyle name="n_Flash September eresMas_02 - Synthèse Wanadoo_Communication 08-2003_Reporting Valeur_Mobile_2010_10_ROW" xfId="32301" xr:uid="{00000000-0005-0000-0000-00007F460000}"/>
    <cellStyle name="n_Flash September eresMas_02 - Synthèse Wanadoo_Communication 08-2003_Reporting Valeur_Mobile_2010_10_ROW ARPU" xfId="32302" xr:uid="{00000000-0005-0000-0000-000080460000}"/>
    <cellStyle name="n_Flash September eresMas_02 - Synthèse Wanadoo_Communication 08-2003_Reporting Valeur_Mobile_2010_10_ROW_Group" xfId="32303" xr:uid="{00000000-0005-0000-0000-000081460000}"/>
    <cellStyle name="n_Flash September eresMas_02 - Synthèse Wanadoo_Communication 08-2003_Reporting Valeur_Mobile_2010_10_ROW_ROW ARPU" xfId="32304" xr:uid="{00000000-0005-0000-0000-000082460000}"/>
    <cellStyle name="n_Flash September eresMas_02 - Synthèse Wanadoo_Communication 08-2003_ROW" xfId="32305" xr:uid="{00000000-0005-0000-0000-000083460000}"/>
    <cellStyle name="n_Flash September eresMas_02 - Synthèse Wanadoo_Communication 08-2003_ROW ARPU" xfId="32306" xr:uid="{00000000-0005-0000-0000-000084460000}"/>
    <cellStyle name="n_Flash September eresMas_02 - Synthèse Wanadoo_Communication 08-2003_RoW KPIs" xfId="9129" xr:uid="{00000000-0005-0000-0000-000085460000}"/>
    <cellStyle name="n_Flash September eresMas_02 - Synthèse Wanadoo_Communication 08-2003_ROW_1" xfId="32307" xr:uid="{00000000-0005-0000-0000-000086460000}"/>
    <cellStyle name="n_Flash September eresMas_02 - Synthèse Wanadoo_Communication 08-2003_ROW_1_Group" xfId="32308" xr:uid="{00000000-0005-0000-0000-000087460000}"/>
    <cellStyle name="n_Flash September eresMas_02 - Synthèse Wanadoo_Communication 08-2003_ROW_1_ROW ARPU" xfId="32309" xr:uid="{00000000-0005-0000-0000-000088460000}"/>
    <cellStyle name="n_Flash September eresMas_02 - Synthèse Wanadoo_Communication 08-2003_ROW_Group" xfId="32310" xr:uid="{00000000-0005-0000-0000-000089460000}"/>
    <cellStyle name="n_Flash September eresMas_02 - Synthèse Wanadoo_Communication 08-2003_ROW_ROW ARPU" xfId="32311" xr:uid="{00000000-0005-0000-0000-00008A460000}"/>
    <cellStyle name="n_Flash September eresMas_02 - Synthèse Wanadoo_Communication 08-2003_Spain ARPU + AUPU" xfId="32312" xr:uid="{00000000-0005-0000-0000-00008B460000}"/>
    <cellStyle name="n_Flash September eresMas_02 - Synthèse Wanadoo_Communication 08-2003_Spain ARPU + AUPU_Group" xfId="32313" xr:uid="{00000000-0005-0000-0000-00008C460000}"/>
    <cellStyle name="n_Flash September eresMas_02 - Synthèse Wanadoo_Communication 08-2003_Spain ARPU + AUPU_ROW ARPU" xfId="32314" xr:uid="{00000000-0005-0000-0000-00008D460000}"/>
    <cellStyle name="n_Flash September eresMas_02 - Synthèse Wanadoo_Communication 08-2003_Spain KPIs" xfId="6827" xr:uid="{00000000-0005-0000-0000-00008E460000}"/>
    <cellStyle name="n_Flash September eresMas_02 - Synthèse Wanadoo_Communication 08-2003_Spain KPIs 2" xfId="16193" xr:uid="{00000000-0005-0000-0000-00008F460000}"/>
    <cellStyle name="n_Flash September eresMas_02 - Synthèse Wanadoo_Communication 08-2003_Spain KPIs_1" xfId="51641" xr:uid="{00000000-0005-0000-0000-000090460000}"/>
    <cellStyle name="n_Flash September eresMas_02 - Synthèse Wanadoo_Communication 08-2003_Telecoms - Operational KPIs" xfId="49944" xr:uid="{00000000-0005-0000-0000-000091460000}"/>
    <cellStyle name="n_Flash September eresMas_02 - Synthèse Wanadoo_Communication 12-2003" xfId="2143" xr:uid="{00000000-0005-0000-0000-000092460000}"/>
    <cellStyle name="n_Flash September eresMas_02 - Synthèse Wanadoo_Communication 12-2003_A&amp;ME KPIs" xfId="53419" xr:uid="{00000000-0005-0000-0000-000093460000}"/>
    <cellStyle name="n_Flash September eresMas_02 - Synthèse Wanadoo_Communication 12-2003_DATA KPI Personal" xfId="32316" xr:uid="{00000000-0005-0000-0000-000094460000}"/>
    <cellStyle name="n_Flash September eresMas_02 - Synthèse Wanadoo_Communication 12-2003_DATA KPI Personal_Group" xfId="32317" xr:uid="{00000000-0005-0000-0000-000095460000}"/>
    <cellStyle name="n_Flash September eresMas_02 - Synthèse Wanadoo_Communication 12-2003_DATA KPI Personal_ROW ARPU" xfId="32318" xr:uid="{00000000-0005-0000-0000-000096460000}"/>
    <cellStyle name="n_Flash September eresMas_02 - Synthèse Wanadoo_Communication 12-2003_EE_CoA_BS - mapped V4" xfId="32319" xr:uid="{00000000-0005-0000-0000-000097460000}"/>
    <cellStyle name="n_Flash September eresMas_02 - Synthèse Wanadoo_Communication 12-2003_EE_CoA_BS - mapped V4_Group" xfId="32320" xr:uid="{00000000-0005-0000-0000-000098460000}"/>
    <cellStyle name="n_Flash September eresMas_02 - Synthèse Wanadoo_Communication 12-2003_EE_CoA_BS - mapped V4_ROW ARPU" xfId="32321" xr:uid="{00000000-0005-0000-0000-000099460000}"/>
    <cellStyle name="n_Flash September eresMas_02 - Synthèse Wanadoo_Communication 12-2003_Enterprise" xfId="9698" xr:uid="{00000000-0005-0000-0000-00009A460000}"/>
    <cellStyle name="n_Flash September eresMas_02 - Synthèse Wanadoo_Communication 12-2003_France financials" xfId="23790" xr:uid="{00000000-0005-0000-0000-00009B460000}"/>
    <cellStyle name="n_Flash September eresMas_02 - Synthèse Wanadoo_Communication 12-2003_France financials_1" xfId="25288" xr:uid="{00000000-0005-0000-0000-00009C460000}"/>
    <cellStyle name="n_Flash September eresMas_02 - Synthèse Wanadoo_Communication 12-2003_France KPIs" xfId="5002" xr:uid="{00000000-0005-0000-0000-00009D460000}"/>
    <cellStyle name="n_Flash September eresMas_02 - Synthèse Wanadoo_Communication 12-2003_France KPIs 2" xfId="14418" xr:uid="{00000000-0005-0000-0000-00009E460000}"/>
    <cellStyle name="n_Flash September eresMas_02 - Synthèse Wanadoo_Communication 12-2003_France KPIs_1" xfId="12243" xr:uid="{00000000-0005-0000-0000-00009F460000}"/>
    <cellStyle name="n_Flash September eresMas_02 - Synthèse Wanadoo_Communication 12-2003_GetCA Groupe Seg 2012-Q4 Soc" xfId="55945" xr:uid="{00000000-0005-0000-0000-0000A0460000}"/>
    <cellStyle name="n_Flash September eresMas_02 - Synthèse Wanadoo_Communication 12-2003_Group" xfId="32322" xr:uid="{00000000-0005-0000-0000-0000A1460000}"/>
    <cellStyle name="n_Flash September eresMas_02 - Synthèse Wanadoo_Communication 12-2003_Group - financial KPIs" xfId="22046" xr:uid="{00000000-0005-0000-0000-0000A2460000}"/>
    <cellStyle name="n_Flash September eresMas_02 - Synthèse Wanadoo_Communication 12-2003_Group - operational KPIs" xfId="3167" xr:uid="{00000000-0005-0000-0000-0000A3460000}"/>
    <cellStyle name="n_Flash September eresMas_02 - Synthèse Wanadoo_Communication 12-2003_Group - operational KPIs_1" xfId="10489" xr:uid="{00000000-0005-0000-0000-0000A4460000}"/>
    <cellStyle name="n_Flash September eresMas_02 - Synthèse Wanadoo_Communication 12-2003_Group - operational KPIs_1 2" xfId="18188" xr:uid="{00000000-0005-0000-0000-0000A5460000}"/>
    <cellStyle name="n_Flash September eresMas_02 - Synthèse Wanadoo_Communication 12-2003_Group - operational KPIs_2" xfId="20305" xr:uid="{00000000-0005-0000-0000-0000A6460000}"/>
    <cellStyle name="n_Flash September eresMas_02 - Synthèse Wanadoo_Communication 12-2003_IC&amp;SS" xfId="13775" xr:uid="{00000000-0005-0000-0000-0000A7460000}"/>
    <cellStyle name="n_Flash September eresMas_02 - Synthèse Wanadoo_Communication 12-2003_Orange - Market France KPIs" xfId="55944" xr:uid="{00000000-0005-0000-0000-0000A8460000}"/>
    <cellStyle name="n_Flash September eresMas_02 - Synthèse Wanadoo_Communication 12-2003_Poland KPIs" xfId="8418" xr:uid="{00000000-0005-0000-0000-0000A9460000}"/>
    <cellStyle name="n_Flash September eresMas_02 - Synthèse Wanadoo_Communication 12-2003_Poland KPIs_1" xfId="32315" xr:uid="{00000000-0005-0000-0000-0000AA460000}"/>
    <cellStyle name="n_Flash September eresMas_02 - Synthèse Wanadoo_Communication 12-2003_Reporting Valeur_Mobile_2010_10" xfId="32323" xr:uid="{00000000-0005-0000-0000-0000AB460000}"/>
    <cellStyle name="n_Flash September eresMas_02 - Synthèse Wanadoo_Communication 12-2003_Reporting Valeur_Mobile_2010_10_Group" xfId="32324" xr:uid="{00000000-0005-0000-0000-0000AC460000}"/>
    <cellStyle name="n_Flash September eresMas_02 - Synthèse Wanadoo_Communication 12-2003_Reporting Valeur_Mobile_2010_10_ROW" xfId="32325" xr:uid="{00000000-0005-0000-0000-0000AD460000}"/>
    <cellStyle name="n_Flash September eresMas_02 - Synthèse Wanadoo_Communication 12-2003_Reporting Valeur_Mobile_2010_10_ROW ARPU" xfId="32326" xr:uid="{00000000-0005-0000-0000-0000AE460000}"/>
    <cellStyle name="n_Flash September eresMas_02 - Synthèse Wanadoo_Communication 12-2003_Reporting Valeur_Mobile_2010_10_ROW_Group" xfId="32327" xr:uid="{00000000-0005-0000-0000-0000AF460000}"/>
    <cellStyle name="n_Flash September eresMas_02 - Synthèse Wanadoo_Communication 12-2003_Reporting Valeur_Mobile_2010_10_ROW_ROW ARPU" xfId="32328" xr:uid="{00000000-0005-0000-0000-0000B0460000}"/>
    <cellStyle name="n_Flash September eresMas_02 - Synthèse Wanadoo_Communication 12-2003_ROW" xfId="32329" xr:uid="{00000000-0005-0000-0000-0000B1460000}"/>
    <cellStyle name="n_Flash September eresMas_02 - Synthèse Wanadoo_Communication 12-2003_ROW ARPU" xfId="32330" xr:uid="{00000000-0005-0000-0000-0000B2460000}"/>
    <cellStyle name="n_Flash September eresMas_02 - Synthèse Wanadoo_Communication 12-2003_RoW KPIs" xfId="9130" xr:uid="{00000000-0005-0000-0000-0000B3460000}"/>
    <cellStyle name="n_Flash September eresMas_02 - Synthèse Wanadoo_Communication 12-2003_ROW_1" xfId="32331" xr:uid="{00000000-0005-0000-0000-0000B4460000}"/>
    <cellStyle name="n_Flash September eresMas_02 - Synthèse Wanadoo_Communication 12-2003_ROW_1_Group" xfId="32332" xr:uid="{00000000-0005-0000-0000-0000B5460000}"/>
    <cellStyle name="n_Flash September eresMas_02 - Synthèse Wanadoo_Communication 12-2003_ROW_1_ROW ARPU" xfId="32333" xr:uid="{00000000-0005-0000-0000-0000B6460000}"/>
    <cellStyle name="n_Flash September eresMas_02 - Synthèse Wanadoo_Communication 12-2003_ROW_Group" xfId="32334" xr:uid="{00000000-0005-0000-0000-0000B7460000}"/>
    <cellStyle name="n_Flash September eresMas_02 - Synthèse Wanadoo_Communication 12-2003_ROW_ROW ARPU" xfId="32335" xr:uid="{00000000-0005-0000-0000-0000B8460000}"/>
    <cellStyle name="n_Flash September eresMas_02 - Synthèse Wanadoo_Communication 12-2003_Spain ARPU + AUPU" xfId="32336" xr:uid="{00000000-0005-0000-0000-0000B9460000}"/>
    <cellStyle name="n_Flash September eresMas_02 - Synthèse Wanadoo_Communication 12-2003_Spain ARPU + AUPU_Group" xfId="32337" xr:uid="{00000000-0005-0000-0000-0000BA460000}"/>
    <cellStyle name="n_Flash September eresMas_02 - Synthèse Wanadoo_Communication 12-2003_Spain ARPU + AUPU_ROW ARPU" xfId="32338" xr:uid="{00000000-0005-0000-0000-0000BB460000}"/>
    <cellStyle name="n_Flash September eresMas_02 - Synthèse Wanadoo_Communication 12-2003_Spain KPIs" xfId="6828" xr:uid="{00000000-0005-0000-0000-0000BC460000}"/>
    <cellStyle name="n_Flash September eresMas_02 - Synthèse Wanadoo_Communication 12-2003_Spain KPIs 2" xfId="16194" xr:uid="{00000000-0005-0000-0000-0000BD460000}"/>
    <cellStyle name="n_Flash September eresMas_02 - Synthèse Wanadoo_Communication 12-2003_Spain KPIs_1" xfId="51642" xr:uid="{00000000-0005-0000-0000-0000BE460000}"/>
    <cellStyle name="n_Flash September eresMas_02 - Synthèse Wanadoo_Communication 12-2003_Telecoms - Operational KPIs" xfId="49945" xr:uid="{00000000-0005-0000-0000-0000BF460000}"/>
    <cellStyle name="n_Flash September eresMas_02 - Synthèse Wanadoo_Communication définition" xfId="2144" xr:uid="{00000000-0005-0000-0000-0000C0460000}"/>
    <cellStyle name="n_Flash September eresMas_02 - Synthèse Wanadoo_Communication définition_A&amp;ME KPIs" xfId="53420" xr:uid="{00000000-0005-0000-0000-0000C1460000}"/>
    <cellStyle name="n_Flash September eresMas_02 - Synthèse Wanadoo_Communication définition_DATA KPI Personal" xfId="32340" xr:uid="{00000000-0005-0000-0000-0000C2460000}"/>
    <cellStyle name="n_Flash September eresMas_02 - Synthèse Wanadoo_Communication définition_DATA KPI Personal_Group" xfId="32341" xr:uid="{00000000-0005-0000-0000-0000C3460000}"/>
    <cellStyle name="n_Flash September eresMas_02 - Synthèse Wanadoo_Communication définition_DATA KPI Personal_ROW ARPU" xfId="32342" xr:uid="{00000000-0005-0000-0000-0000C4460000}"/>
    <cellStyle name="n_Flash September eresMas_02 - Synthèse Wanadoo_Communication définition_EE_CoA_BS - mapped V4" xfId="32343" xr:uid="{00000000-0005-0000-0000-0000C5460000}"/>
    <cellStyle name="n_Flash September eresMas_02 - Synthèse Wanadoo_Communication définition_EE_CoA_BS - mapped V4_Group" xfId="32344" xr:uid="{00000000-0005-0000-0000-0000C6460000}"/>
    <cellStyle name="n_Flash September eresMas_02 - Synthèse Wanadoo_Communication définition_EE_CoA_BS - mapped V4_ROW ARPU" xfId="32345" xr:uid="{00000000-0005-0000-0000-0000C7460000}"/>
    <cellStyle name="n_Flash September eresMas_02 - Synthèse Wanadoo_Communication définition_Enterprise" xfId="9699" xr:uid="{00000000-0005-0000-0000-0000C8460000}"/>
    <cellStyle name="n_Flash September eresMas_02 - Synthèse Wanadoo_Communication définition_France financials" xfId="23791" xr:uid="{00000000-0005-0000-0000-0000C9460000}"/>
    <cellStyle name="n_Flash September eresMas_02 - Synthèse Wanadoo_Communication définition_France financials_1" xfId="25289" xr:uid="{00000000-0005-0000-0000-0000CA460000}"/>
    <cellStyle name="n_Flash September eresMas_02 - Synthèse Wanadoo_Communication définition_France KPIs" xfId="5003" xr:uid="{00000000-0005-0000-0000-0000CB460000}"/>
    <cellStyle name="n_Flash September eresMas_02 - Synthèse Wanadoo_Communication définition_France KPIs 2" xfId="14419" xr:uid="{00000000-0005-0000-0000-0000CC460000}"/>
    <cellStyle name="n_Flash September eresMas_02 - Synthèse Wanadoo_Communication définition_France KPIs_1" xfId="12244" xr:uid="{00000000-0005-0000-0000-0000CD460000}"/>
    <cellStyle name="n_Flash September eresMas_02 - Synthèse Wanadoo_Communication définition_GetCA Groupe Seg 2012-Q4 Soc" xfId="55947" xr:uid="{00000000-0005-0000-0000-0000CE460000}"/>
    <cellStyle name="n_Flash September eresMas_02 - Synthèse Wanadoo_Communication définition_Group" xfId="32346" xr:uid="{00000000-0005-0000-0000-0000CF460000}"/>
    <cellStyle name="n_Flash September eresMas_02 - Synthèse Wanadoo_Communication définition_Group - financial KPIs" xfId="22047" xr:uid="{00000000-0005-0000-0000-0000D0460000}"/>
    <cellStyle name="n_Flash September eresMas_02 - Synthèse Wanadoo_Communication définition_Group - operational KPIs" xfId="3168" xr:uid="{00000000-0005-0000-0000-0000D1460000}"/>
    <cellStyle name="n_Flash September eresMas_02 - Synthèse Wanadoo_Communication définition_Group - operational KPIs_1" xfId="10490" xr:uid="{00000000-0005-0000-0000-0000D2460000}"/>
    <cellStyle name="n_Flash September eresMas_02 - Synthèse Wanadoo_Communication définition_Group - operational KPIs_1 2" xfId="18189" xr:uid="{00000000-0005-0000-0000-0000D3460000}"/>
    <cellStyle name="n_Flash September eresMas_02 - Synthèse Wanadoo_Communication définition_Group - operational KPIs_2" xfId="20306" xr:uid="{00000000-0005-0000-0000-0000D4460000}"/>
    <cellStyle name="n_Flash September eresMas_02 - Synthèse Wanadoo_Communication définition_IC&amp;SS" xfId="19580" xr:uid="{00000000-0005-0000-0000-0000D5460000}"/>
    <cellStyle name="n_Flash September eresMas_02 - Synthèse Wanadoo_Communication définition_Orange - Market France KPIs" xfId="55946" xr:uid="{00000000-0005-0000-0000-0000D6460000}"/>
    <cellStyle name="n_Flash September eresMas_02 - Synthèse Wanadoo_Communication définition_Poland KPIs" xfId="8419" xr:uid="{00000000-0005-0000-0000-0000D7460000}"/>
    <cellStyle name="n_Flash September eresMas_02 - Synthèse Wanadoo_Communication définition_Poland KPIs_1" xfId="32339" xr:uid="{00000000-0005-0000-0000-0000D8460000}"/>
    <cellStyle name="n_Flash September eresMas_02 - Synthèse Wanadoo_Communication définition_Reporting Valeur_Mobile_2010_10" xfId="32347" xr:uid="{00000000-0005-0000-0000-0000D9460000}"/>
    <cellStyle name="n_Flash September eresMas_02 - Synthèse Wanadoo_Communication définition_Reporting Valeur_Mobile_2010_10_Group" xfId="32348" xr:uid="{00000000-0005-0000-0000-0000DA460000}"/>
    <cellStyle name="n_Flash September eresMas_02 - Synthèse Wanadoo_Communication définition_Reporting Valeur_Mobile_2010_10_ROW" xfId="32349" xr:uid="{00000000-0005-0000-0000-0000DB460000}"/>
    <cellStyle name="n_Flash September eresMas_02 - Synthèse Wanadoo_Communication définition_Reporting Valeur_Mobile_2010_10_ROW ARPU" xfId="32350" xr:uid="{00000000-0005-0000-0000-0000DC460000}"/>
    <cellStyle name="n_Flash September eresMas_02 - Synthèse Wanadoo_Communication définition_Reporting Valeur_Mobile_2010_10_ROW_Group" xfId="32351" xr:uid="{00000000-0005-0000-0000-0000DD460000}"/>
    <cellStyle name="n_Flash September eresMas_02 - Synthèse Wanadoo_Communication définition_Reporting Valeur_Mobile_2010_10_ROW_ROW ARPU" xfId="32352" xr:uid="{00000000-0005-0000-0000-0000DE460000}"/>
    <cellStyle name="n_Flash September eresMas_02 - Synthèse Wanadoo_Communication définition_ROW" xfId="32353" xr:uid="{00000000-0005-0000-0000-0000DF460000}"/>
    <cellStyle name="n_Flash September eresMas_02 - Synthèse Wanadoo_Communication définition_ROW ARPU" xfId="32354" xr:uid="{00000000-0005-0000-0000-0000E0460000}"/>
    <cellStyle name="n_Flash September eresMas_02 - Synthèse Wanadoo_Communication définition_RoW KPIs" xfId="9131" xr:uid="{00000000-0005-0000-0000-0000E1460000}"/>
    <cellStyle name="n_Flash September eresMas_02 - Synthèse Wanadoo_Communication définition_ROW_1" xfId="32355" xr:uid="{00000000-0005-0000-0000-0000E2460000}"/>
    <cellStyle name="n_Flash September eresMas_02 - Synthèse Wanadoo_Communication définition_ROW_1_Group" xfId="32356" xr:uid="{00000000-0005-0000-0000-0000E3460000}"/>
    <cellStyle name="n_Flash September eresMas_02 - Synthèse Wanadoo_Communication définition_ROW_1_ROW ARPU" xfId="32357" xr:uid="{00000000-0005-0000-0000-0000E4460000}"/>
    <cellStyle name="n_Flash September eresMas_02 - Synthèse Wanadoo_Communication définition_ROW_Group" xfId="32358" xr:uid="{00000000-0005-0000-0000-0000E5460000}"/>
    <cellStyle name="n_Flash September eresMas_02 - Synthèse Wanadoo_Communication définition_ROW_ROW ARPU" xfId="32359" xr:uid="{00000000-0005-0000-0000-0000E6460000}"/>
    <cellStyle name="n_Flash September eresMas_02 - Synthèse Wanadoo_Communication définition_Spain ARPU + AUPU" xfId="32360" xr:uid="{00000000-0005-0000-0000-0000E7460000}"/>
    <cellStyle name="n_Flash September eresMas_02 - Synthèse Wanadoo_Communication définition_Spain ARPU + AUPU_Group" xfId="32361" xr:uid="{00000000-0005-0000-0000-0000E8460000}"/>
    <cellStyle name="n_Flash September eresMas_02 - Synthèse Wanadoo_Communication définition_Spain ARPU + AUPU_ROW ARPU" xfId="32362" xr:uid="{00000000-0005-0000-0000-0000E9460000}"/>
    <cellStyle name="n_Flash September eresMas_02 - Synthèse Wanadoo_Communication définition_Spain KPIs" xfId="6829" xr:uid="{00000000-0005-0000-0000-0000EA460000}"/>
    <cellStyle name="n_Flash September eresMas_02 - Synthèse Wanadoo_Communication définition_Spain KPIs 2" xfId="16195" xr:uid="{00000000-0005-0000-0000-0000EB460000}"/>
    <cellStyle name="n_Flash September eresMas_02 - Synthèse Wanadoo_Communication définition_Spain KPIs_1" xfId="51643" xr:uid="{00000000-0005-0000-0000-0000EC460000}"/>
    <cellStyle name="n_Flash September eresMas_02 - Synthèse Wanadoo_Communication définition_Telecoms - Operational KPIs" xfId="49946" xr:uid="{00000000-0005-0000-0000-0000ED460000}"/>
    <cellStyle name="n_Flash September eresMas_02 - Synthèse Wanadoo_DATA KPI Personal" xfId="32363" xr:uid="{00000000-0005-0000-0000-0000EE460000}"/>
    <cellStyle name="n_Flash September eresMas_02 - Synthèse Wanadoo_DATA KPI Personal_Group" xfId="32364" xr:uid="{00000000-0005-0000-0000-0000EF460000}"/>
    <cellStyle name="n_Flash September eresMas_02 - Synthèse Wanadoo_DATA KPI Personal_ROW ARPU" xfId="32365" xr:uid="{00000000-0005-0000-0000-0000F0460000}"/>
    <cellStyle name="n_Flash September eresMas_02 - Synthèse Wanadoo_EE_CoA_BS - mapped V4" xfId="32366" xr:uid="{00000000-0005-0000-0000-0000F1460000}"/>
    <cellStyle name="n_Flash September eresMas_02 - Synthèse Wanadoo_EE_CoA_BS - mapped V4_Group" xfId="32367" xr:uid="{00000000-0005-0000-0000-0000F2460000}"/>
    <cellStyle name="n_Flash September eresMas_02 - Synthèse Wanadoo_EE_CoA_BS - mapped V4_ROW ARPU" xfId="32368" xr:uid="{00000000-0005-0000-0000-0000F3460000}"/>
    <cellStyle name="n_Flash September eresMas_02 - Synthèse Wanadoo_Enterprise" xfId="9691" xr:uid="{00000000-0005-0000-0000-0000F4460000}"/>
    <cellStyle name="n_Flash September eresMas_02 - Synthèse Wanadoo_France financials" xfId="23780" xr:uid="{00000000-0005-0000-0000-0000F5460000}"/>
    <cellStyle name="n_Flash September eresMas_02 - Synthèse Wanadoo_France financials_1" xfId="25281" xr:uid="{00000000-0005-0000-0000-0000F6460000}"/>
    <cellStyle name="n_Flash September eresMas_02 - Synthèse Wanadoo_France KPIs" xfId="4992" xr:uid="{00000000-0005-0000-0000-0000F7460000}"/>
    <cellStyle name="n_Flash September eresMas_02 - Synthèse Wanadoo_France KPIs 2" xfId="14408" xr:uid="{00000000-0005-0000-0000-0000F8460000}"/>
    <cellStyle name="n_Flash September eresMas_02 - Synthèse Wanadoo_France KPIs_1" xfId="12233" xr:uid="{00000000-0005-0000-0000-0000F9460000}"/>
    <cellStyle name="n_Flash September eresMas_02 - Synthèse Wanadoo_GetCA Groupe Seg 2012-Q4 Soc" xfId="55948" xr:uid="{00000000-0005-0000-0000-0000FA460000}"/>
    <cellStyle name="n_Flash September eresMas_02 - Synthèse Wanadoo_GMC 0701 (2)" xfId="6830" xr:uid="{00000000-0005-0000-0000-0000FB460000}"/>
    <cellStyle name="n_Flash September eresMas_02 - Synthèse Wanadoo_GMC 0701 (2) 2" xfId="16196" xr:uid="{00000000-0005-0000-0000-0000FC460000}"/>
    <cellStyle name="n_Flash September eresMas_02 - Synthèse Wanadoo_GMC 0701 (2)_A&amp;ME KPIs" xfId="53421" xr:uid="{00000000-0005-0000-0000-0000FD460000}"/>
    <cellStyle name="n_Flash September eresMas_02 - Synthèse Wanadoo_GMC 0701 (2)_Group" xfId="32370" xr:uid="{00000000-0005-0000-0000-0000FE460000}"/>
    <cellStyle name="n_Flash September eresMas_02 - Synthèse Wanadoo_GMC 0701 (2)_Orange - Market France KPIs" xfId="55949" xr:uid="{00000000-0005-0000-0000-0000FF460000}"/>
    <cellStyle name="n_Flash September eresMas_02 - Synthèse Wanadoo_GMC 0701 (2)_Poland KPIs" xfId="32369" xr:uid="{00000000-0005-0000-0000-000000470000}"/>
    <cellStyle name="n_Flash September eresMas_02 - Synthèse Wanadoo_GMC 0701 (2)_ROW ARPU" xfId="32371" xr:uid="{00000000-0005-0000-0000-000001470000}"/>
    <cellStyle name="n_Flash September eresMas_02 - Synthèse Wanadoo_GMC 0701 (2)_Spain KPIs" xfId="51644" xr:uid="{00000000-0005-0000-0000-000002470000}"/>
    <cellStyle name="n_Flash September eresMas_02 - Synthèse Wanadoo_GMC 0701 (2)_Telecoms - Operational KPIs" xfId="49947" xr:uid="{00000000-0005-0000-0000-000003470000}"/>
    <cellStyle name="n_Flash September eresMas_02 - Synthèse Wanadoo_Group" xfId="32372" xr:uid="{00000000-0005-0000-0000-000004470000}"/>
    <cellStyle name="n_Flash September eresMas_02 - Synthèse Wanadoo_Group - financial KPIs" xfId="22036" xr:uid="{00000000-0005-0000-0000-000005470000}"/>
    <cellStyle name="n_Flash September eresMas_02 - Synthèse Wanadoo_Group - operational KPIs" xfId="3160" xr:uid="{00000000-0005-0000-0000-000006470000}"/>
    <cellStyle name="n_Flash September eresMas_02 - Synthèse Wanadoo_Group - operational KPIs_1" xfId="10479" xr:uid="{00000000-0005-0000-0000-000007470000}"/>
    <cellStyle name="n_Flash September eresMas_02 - Synthèse Wanadoo_Group - operational KPIs_1 2" xfId="18178" xr:uid="{00000000-0005-0000-0000-000008470000}"/>
    <cellStyle name="n_Flash September eresMas_02 - Synthèse Wanadoo_Group - operational KPIs_2" xfId="20295" xr:uid="{00000000-0005-0000-0000-000009470000}"/>
    <cellStyle name="n_Flash September eresMas_02 - Synthèse Wanadoo_Home Mngt PL GMC Business Review backup (4)" xfId="6831" xr:uid="{00000000-0005-0000-0000-00000A470000}"/>
    <cellStyle name="n_Flash September eresMas_02 - Synthèse Wanadoo_Home Mngt PL GMC Business Review backup (4) 2" xfId="16197" xr:uid="{00000000-0005-0000-0000-00000B470000}"/>
    <cellStyle name="n_Flash September eresMas_02 - Synthèse Wanadoo_Home Mngt PL GMC Business Review backup (4)_A&amp;ME KPIs" xfId="53422" xr:uid="{00000000-0005-0000-0000-00000C470000}"/>
    <cellStyle name="n_Flash September eresMas_02 - Synthèse Wanadoo_Home Mngt PL GMC Business Review backup (4)_Group" xfId="32374" xr:uid="{00000000-0005-0000-0000-00000D470000}"/>
    <cellStyle name="n_Flash September eresMas_02 - Synthèse Wanadoo_Home Mngt PL GMC Business Review backup (4)_Orange - Market France KPIs" xfId="55950" xr:uid="{00000000-0005-0000-0000-00000E470000}"/>
    <cellStyle name="n_Flash September eresMas_02 - Synthèse Wanadoo_Home Mngt PL GMC Business Review backup (4)_Poland KPIs" xfId="32373" xr:uid="{00000000-0005-0000-0000-00000F470000}"/>
    <cellStyle name="n_Flash September eresMas_02 - Synthèse Wanadoo_Home Mngt PL GMC Business Review backup (4)_ROW ARPU" xfId="32375" xr:uid="{00000000-0005-0000-0000-000010470000}"/>
    <cellStyle name="n_Flash September eresMas_02 - Synthèse Wanadoo_Home Mngt PL GMC Business Review backup (4)_Spain KPIs" xfId="51645" xr:uid="{00000000-0005-0000-0000-000011470000}"/>
    <cellStyle name="n_Flash September eresMas_02 - Synthèse Wanadoo_Home Mngt PL GMC Business Review backup (4)_Telecoms - Operational KPIs" xfId="49948" xr:uid="{00000000-0005-0000-0000-000012470000}"/>
    <cellStyle name="n_Flash September eresMas_02 - Synthèse Wanadoo_IC&amp;SS" xfId="19783" xr:uid="{00000000-0005-0000-0000-000013470000}"/>
    <cellStyle name="n_Flash September eresMas_02 - Synthèse Wanadoo_Libro2" xfId="6832" xr:uid="{00000000-0005-0000-0000-000014470000}"/>
    <cellStyle name="n_Flash September eresMas_02 - Synthèse Wanadoo_Libro2 2" xfId="16198" xr:uid="{00000000-0005-0000-0000-000015470000}"/>
    <cellStyle name="n_Flash September eresMas_02 - Synthèse Wanadoo_Libro2_A&amp;ME KPIs" xfId="53423" xr:uid="{00000000-0005-0000-0000-000016470000}"/>
    <cellStyle name="n_Flash September eresMas_02 - Synthèse Wanadoo_Libro2_Group" xfId="32377" xr:uid="{00000000-0005-0000-0000-000017470000}"/>
    <cellStyle name="n_Flash September eresMas_02 - Synthèse Wanadoo_Libro2_Orange - Market France KPIs" xfId="55951" xr:uid="{00000000-0005-0000-0000-000018470000}"/>
    <cellStyle name="n_Flash September eresMas_02 - Synthèse Wanadoo_Libro2_Poland KPIs" xfId="32376" xr:uid="{00000000-0005-0000-0000-000019470000}"/>
    <cellStyle name="n_Flash September eresMas_02 - Synthèse Wanadoo_Libro2_ROW ARPU" xfId="32378" xr:uid="{00000000-0005-0000-0000-00001A470000}"/>
    <cellStyle name="n_Flash September eresMas_02 - Synthèse Wanadoo_Libro2_Spain KPIs" xfId="51646" xr:uid="{00000000-0005-0000-0000-00001B470000}"/>
    <cellStyle name="n_Flash September eresMas_02 - Synthèse Wanadoo_Libro2_Telecoms - Operational KPIs" xfId="49949" xr:uid="{00000000-0005-0000-0000-00001C470000}"/>
    <cellStyle name="n_Flash September eresMas_02 - Synthèse Wanadoo_NB07 FRANCE Tableau de l'ADSL 032007 v3 hors instances avec déc07 v24-04" xfId="2145" xr:uid="{00000000-0005-0000-0000-00001D470000}"/>
    <cellStyle name="n_Flash September eresMas_02 - Synthèse Wanadoo_NB07 FRANCE Tableau de l'ADSL 032007 v3 hors instances avec déc07 v24-04_A&amp;ME KPIs" xfId="53424" xr:uid="{00000000-0005-0000-0000-00001E470000}"/>
    <cellStyle name="n_Flash September eresMas_02 - Synthèse Wanadoo_NB07 FRANCE Tableau de l'ADSL 032007 v3 hors instances avec déc07 v24-04_Enterprise" xfId="9700" xr:uid="{00000000-0005-0000-0000-00001F470000}"/>
    <cellStyle name="n_Flash September eresMas_02 - Synthèse Wanadoo_NB07 FRANCE Tableau de l'ADSL 032007 v3 hors instances avec déc07 v24-04_France financials" xfId="23792" xr:uid="{00000000-0005-0000-0000-000020470000}"/>
    <cellStyle name="n_Flash September eresMas_02 - Synthèse Wanadoo_NB07 FRANCE Tableau de l'ADSL 032007 v3 hors instances avec déc07 v24-04_France financials_1" xfId="25290" xr:uid="{00000000-0005-0000-0000-000021470000}"/>
    <cellStyle name="n_Flash September eresMas_02 - Synthèse Wanadoo_NB07 FRANCE Tableau de l'ADSL 032007 v3 hors instances avec déc07 v24-04_France KPIs" xfId="5004" xr:uid="{00000000-0005-0000-0000-000022470000}"/>
    <cellStyle name="n_Flash September eresMas_02 - Synthèse Wanadoo_NB07 FRANCE Tableau de l'ADSL 032007 v3 hors instances avec déc07 v24-04_France KPIs 2" xfId="14420" xr:uid="{00000000-0005-0000-0000-000023470000}"/>
    <cellStyle name="n_Flash September eresMas_02 - Synthèse Wanadoo_NB07 FRANCE Tableau de l'ADSL 032007 v3 hors instances avec déc07 v24-04_France KPIs_1" xfId="12245" xr:uid="{00000000-0005-0000-0000-000024470000}"/>
    <cellStyle name="n_Flash September eresMas_02 - Synthèse Wanadoo_NB07 FRANCE Tableau de l'ADSL 032007 v3 hors instances avec déc07 v24-04_GetCA Groupe Seg 2012-Q4 Soc" xfId="55953" xr:uid="{00000000-0005-0000-0000-000025470000}"/>
    <cellStyle name="n_Flash September eresMas_02 - Synthèse Wanadoo_NB07 FRANCE Tableau de l'ADSL 032007 v3 hors instances avec déc07 v24-04_Group" xfId="32380" xr:uid="{00000000-0005-0000-0000-000026470000}"/>
    <cellStyle name="n_Flash September eresMas_02 - Synthèse Wanadoo_NB07 FRANCE Tableau de l'ADSL 032007 v3 hors instances avec déc07 v24-04_Group - financial KPIs" xfId="22048" xr:uid="{00000000-0005-0000-0000-000027470000}"/>
    <cellStyle name="n_Flash September eresMas_02 - Synthèse Wanadoo_NB07 FRANCE Tableau de l'ADSL 032007 v3 hors instances avec déc07 v24-04_Group - operational KPIs" xfId="3169" xr:uid="{00000000-0005-0000-0000-000028470000}"/>
    <cellStyle name="n_Flash September eresMas_02 - Synthèse Wanadoo_NB07 FRANCE Tableau de l'ADSL 032007 v3 hors instances avec déc07 v24-04_Group - operational KPIs_1" xfId="10491" xr:uid="{00000000-0005-0000-0000-000029470000}"/>
    <cellStyle name="n_Flash September eresMas_02 - Synthèse Wanadoo_NB07 FRANCE Tableau de l'ADSL 032007 v3 hors instances avec déc07 v24-04_Group - operational KPIs_1 2" xfId="18190" xr:uid="{00000000-0005-0000-0000-00002A470000}"/>
    <cellStyle name="n_Flash September eresMas_02 - Synthèse Wanadoo_NB07 FRANCE Tableau de l'ADSL 032007 v3 hors instances avec déc07 v24-04_Group - operational KPIs_2" xfId="20307" xr:uid="{00000000-0005-0000-0000-00002B470000}"/>
    <cellStyle name="n_Flash September eresMas_02 - Synthèse Wanadoo_NB07 FRANCE Tableau de l'ADSL 032007 v3 hors instances avec déc07 v24-04_IC&amp;SS" xfId="19780" xr:uid="{00000000-0005-0000-0000-00002C470000}"/>
    <cellStyle name="n_Flash September eresMas_02 - Synthèse Wanadoo_NB07 FRANCE Tableau de l'ADSL 032007 v3 hors instances avec déc07 v24-04_Orange - Market France KPIs" xfId="55952" xr:uid="{00000000-0005-0000-0000-00002D470000}"/>
    <cellStyle name="n_Flash September eresMas_02 - Synthèse Wanadoo_NB07 FRANCE Tableau de l'ADSL 032007 v3 hors instances avec déc07 v24-04_Poland KPIs" xfId="8420" xr:uid="{00000000-0005-0000-0000-00002E470000}"/>
    <cellStyle name="n_Flash September eresMas_02 - Synthèse Wanadoo_NB07 FRANCE Tableau de l'ADSL 032007 v3 hors instances avec déc07 v24-04_Poland KPIs_1" xfId="32379" xr:uid="{00000000-0005-0000-0000-00002F470000}"/>
    <cellStyle name="n_Flash September eresMas_02 - Synthèse Wanadoo_NB07 FRANCE Tableau de l'ADSL 032007 v3 hors instances avec déc07 v24-04_ROW" xfId="32381" xr:uid="{00000000-0005-0000-0000-000030470000}"/>
    <cellStyle name="n_Flash September eresMas_02 - Synthèse Wanadoo_NB07 FRANCE Tableau de l'ADSL 032007 v3 hors instances avec déc07 v24-04_ROW ARPU" xfId="32382" xr:uid="{00000000-0005-0000-0000-000031470000}"/>
    <cellStyle name="n_Flash September eresMas_02 - Synthèse Wanadoo_NB07 FRANCE Tableau de l'ADSL 032007 v3 hors instances avec déc07 v24-04_RoW KPIs" xfId="9132" xr:uid="{00000000-0005-0000-0000-000032470000}"/>
    <cellStyle name="n_Flash September eresMas_02 - Synthèse Wanadoo_NB07 FRANCE Tableau de l'ADSL 032007 v3 hors instances avec déc07 v24-04_ROW_1" xfId="32383" xr:uid="{00000000-0005-0000-0000-000033470000}"/>
    <cellStyle name="n_Flash September eresMas_02 - Synthèse Wanadoo_NB07 FRANCE Tableau de l'ADSL 032007 v3 hors instances avec déc07 v24-04_ROW_1_Group" xfId="32384" xr:uid="{00000000-0005-0000-0000-000034470000}"/>
    <cellStyle name="n_Flash September eresMas_02 - Synthèse Wanadoo_NB07 FRANCE Tableau de l'ADSL 032007 v3 hors instances avec déc07 v24-04_ROW_1_ROW ARPU" xfId="32385" xr:uid="{00000000-0005-0000-0000-000035470000}"/>
    <cellStyle name="n_Flash September eresMas_02 - Synthèse Wanadoo_NB07 FRANCE Tableau de l'ADSL 032007 v3 hors instances avec déc07 v24-04_ROW_Group" xfId="32386" xr:uid="{00000000-0005-0000-0000-000036470000}"/>
    <cellStyle name="n_Flash September eresMas_02 - Synthèse Wanadoo_NB07 FRANCE Tableau de l'ADSL 032007 v3 hors instances avec déc07 v24-04_ROW_ROW ARPU" xfId="32387" xr:uid="{00000000-0005-0000-0000-000037470000}"/>
    <cellStyle name="n_Flash September eresMas_02 - Synthèse Wanadoo_NB07 FRANCE Tableau de l'ADSL 032007 v3 hors instances avec déc07 v24-04_Spain ARPU + AUPU" xfId="32388" xr:uid="{00000000-0005-0000-0000-000038470000}"/>
    <cellStyle name="n_Flash September eresMas_02 - Synthèse Wanadoo_NB07 FRANCE Tableau de l'ADSL 032007 v3 hors instances avec déc07 v24-04_Spain ARPU + AUPU_Group" xfId="32389" xr:uid="{00000000-0005-0000-0000-000039470000}"/>
    <cellStyle name="n_Flash September eresMas_02 - Synthèse Wanadoo_NB07 FRANCE Tableau de l'ADSL 032007 v3 hors instances avec déc07 v24-04_Spain ARPU + AUPU_ROW ARPU" xfId="32390" xr:uid="{00000000-0005-0000-0000-00003A470000}"/>
    <cellStyle name="n_Flash September eresMas_02 - Synthèse Wanadoo_NB07 FRANCE Tableau de l'ADSL 032007 v3 hors instances avec déc07 v24-04_Spain KPIs" xfId="6833" xr:uid="{00000000-0005-0000-0000-00003B470000}"/>
    <cellStyle name="n_Flash September eresMas_02 - Synthèse Wanadoo_NB07 FRANCE Tableau de l'ADSL 032007 v3 hors instances avec déc07 v24-04_Spain KPIs 2" xfId="16199" xr:uid="{00000000-0005-0000-0000-00003C470000}"/>
    <cellStyle name="n_Flash September eresMas_02 - Synthèse Wanadoo_NB07 FRANCE Tableau de l'ADSL 032007 v3 hors instances avec déc07 v24-04_Spain KPIs_1" xfId="51647" xr:uid="{00000000-0005-0000-0000-00003D470000}"/>
    <cellStyle name="n_Flash September eresMas_02 - Synthèse Wanadoo_NB07 FRANCE Tableau de l'ADSL 032007 v3 hors instances avec déc07 v24-04_Telecoms - Operational KPIs" xfId="49950" xr:uid="{00000000-0005-0000-0000-00003E470000}"/>
    <cellStyle name="n_Flash September eresMas_02 - Synthèse Wanadoo_Orange - Market France KPIs" xfId="55928" xr:uid="{00000000-0005-0000-0000-00003F470000}"/>
    <cellStyle name="n_Flash September eresMas_02 - Synthèse Wanadoo_Output Home" xfId="6834" xr:uid="{00000000-0005-0000-0000-000040470000}"/>
    <cellStyle name="n_Flash September eresMas_02 - Synthèse Wanadoo_Output Home 2" xfId="16200" xr:uid="{00000000-0005-0000-0000-000041470000}"/>
    <cellStyle name="n_Flash September eresMas_02 - Synthèse Wanadoo_Output Home_A&amp;ME KPIs" xfId="53425" xr:uid="{00000000-0005-0000-0000-000042470000}"/>
    <cellStyle name="n_Flash September eresMas_02 - Synthèse Wanadoo_Output Home_Group" xfId="32392" xr:uid="{00000000-0005-0000-0000-000043470000}"/>
    <cellStyle name="n_Flash September eresMas_02 - Synthèse Wanadoo_Output Home_Orange - Market France KPIs" xfId="55954" xr:uid="{00000000-0005-0000-0000-000044470000}"/>
    <cellStyle name="n_Flash September eresMas_02 - Synthèse Wanadoo_Output Home_Poland KPIs" xfId="32391" xr:uid="{00000000-0005-0000-0000-000045470000}"/>
    <cellStyle name="n_Flash September eresMas_02 - Synthèse Wanadoo_Output Home_ROW ARPU" xfId="32393" xr:uid="{00000000-0005-0000-0000-000046470000}"/>
    <cellStyle name="n_Flash September eresMas_02 - Synthèse Wanadoo_Output Home_Spain KPIs" xfId="51648" xr:uid="{00000000-0005-0000-0000-000047470000}"/>
    <cellStyle name="n_Flash September eresMas_02 - Synthèse Wanadoo_Output Home_Telecoms - Operational KPIs" xfId="49951" xr:uid="{00000000-0005-0000-0000-000048470000}"/>
    <cellStyle name="n_Flash September eresMas_02 - Synthèse Wanadoo_PFA_Mn MTV_060413" xfId="2146" xr:uid="{00000000-0005-0000-0000-000049470000}"/>
    <cellStyle name="n_Flash September eresMas_02 - Synthèse Wanadoo_PFA_Mn MTV_060413_A&amp;ME KPIs" xfId="53426" xr:uid="{00000000-0005-0000-0000-00004A470000}"/>
    <cellStyle name="n_Flash September eresMas_02 - Synthèse Wanadoo_PFA_Mn MTV_060413_France financials" xfId="23793" xr:uid="{00000000-0005-0000-0000-00004B470000}"/>
    <cellStyle name="n_Flash September eresMas_02 - Synthèse Wanadoo_PFA_Mn MTV_060413_France KPIs" xfId="5005" xr:uid="{00000000-0005-0000-0000-00004C470000}"/>
    <cellStyle name="n_Flash September eresMas_02 - Synthèse Wanadoo_PFA_Mn MTV_060413_France KPIs 2" xfId="14421" xr:uid="{00000000-0005-0000-0000-00004D470000}"/>
    <cellStyle name="n_Flash September eresMas_02 - Synthèse Wanadoo_PFA_Mn MTV_060413_France KPIs_1" xfId="12246" xr:uid="{00000000-0005-0000-0000-00004E470000}"/>
    <cellStyle name="n_Flash September eresMas_02 - Synthèse Wanadoo_PFA_Mn MTV_060413_Group" xfId="32395" xr:uid="{00000000-0005-0000-0000-00004F470000}"/>
    <cellStyle name="n_Flash September eresMas_02 - Synthèse Wanadoo_PFA_Mn MTV_060413_Group - financial KPIs" xfId="22049" xr:uid="{00000000-0005-0000-0000-000050470000}"/>
    <cellStyle name="n_Flash September eresMas_02 - Synthèse Wanadoo_PFA_Mn MTV_060413_Group - operational KPIs" xfId="10492" xr:uid="{00000000-0005-0000-0000-000051470000}"/>
    <cellStyle name="n_Flash September eresMas_02 - Synthèse Wanadoo_PFA_Mn MTV_060413_Group - operational KPIs 2" xfId="18191" xr:uid="{00000000-0005-0000-0000-000052470000}"/>
    <cellStyle name="n_Flash September eresMas_02 - Synthèse Wanadoo_PFA_Mn MTV_060413_Group - operational KPIs_1" xfId="20308" xr:uid="{00000000-0005-0000-0000-000053470000}"/>
    <cellStyle name="n_Flash September eresMas_02 - Synthèse Wanadoo_PFA_Mn MTV_060413_Orange - Market France KPIs" xfId="55955" xr:uid="{00000000-0005-0000-0000-000054470000}"/>
    <cellStyle name="n_Flash September eresMas_02 - Synthèse Wanadoo_PFA_Mn MTV_060413_Poland KPIs" xfId="32394" xr:uid="{00000000-0005-0000-0000-000055470000}"/>
    <cellStyle name="n_Flash September eresMas_02 - Synthèse Wanadoo_PFA_Mn MTV_060413_ROW" xfId="32396" xr:uid="{00000000-0005-0000-0000-000056470000}"/>
    <cellStyle name="n_Flash September eresMas_02 - Synthèse Wanadoo_PFA_Mn MTV_060413_ROW ARPU" xfId="32397" xr:uid="{00000000-0005-0000-0000-000057470000}"/>
    <cellStyle name="n_Flash September eresMas_02 - Synthèse Wanadoo_PFA_Mn MTV_060413_ROW_1" xfId="32398" xr:uid="{00000000-0005-0000-0000-000058470000}"/>
    <cellStyle name="n_Flash September eresMas_02 - Synthèse Wanadoo_PFA_Mn MTV_060413_ROW_1_Group" xfId="32399" xr:uid="{00000000-0005-0000-0000-000059470000}"/>
    <cellStyle name="n_Flash September eresMas_02 - Synthèse Wanadoo_PFA_Mn MTV_060413_ROW_1_ROW ARPU" xfId="32400" xr:uid="{00000000-0005-0000-0000-00005A470000}"/>
    <cellStyle name="n_Flash September eresMas_02 - Synthèse Wanadoo_PFA_Mn MTV_060413_ROW_Group" xfId="32401" xr:uid="{00000000-0005-0000-0000-00005B470000}"/>
    <cellStyle name="n_Flash September eresMas_02 - Synthèse Wanadoo_PFA_Mn MTV_060413_ROW_ROW ARPU" xfId="32402" xr:uid="{00000000-0005-0000-0000-00005C470000}"/>
    <cellStyle name="n_Flash September eresMas_02 - Synthèse Wanadoo_PFA_Mn MTV_060413_Spain ARPU + AUPU" xfId="32403" xr:uid="{00000000-0005-0000-0000-00005D470000}"/>
    <cellStyle name="n_Flash September eresMas_02 - Synthèse Wanadoo_PFA_Mn MTV_060413_Spain ARPU + AUPU_Group" xfId="32404" xr:uid="{00000000-0005-0000-0000-00005E470000}"/>
    <cellStyle name="n_Flash September eresMas_02 - Synthèse Wanadoo_PFA_Mn MTV_060413_Spain ARPU + AUPU_ROW ARPU" xfId="32405" xr:uid="{00000000-0005-0000-0000-00005F470000}"/>
    <cellStyle name="n_Flash September eresMas_02 - Synthèse Wanadoo_PFA_Mn MTV_060413_Spain KPIs" xfId="6835" xr:uid="{00000000-0005-0000-0000-000060470000}"/>
    <cellStyle name="n_Flash September eresMas_02 - Synthèse Wanadoo_PFA_Mn MTV_060413_Spain KPIs 2" xfId="16201" xr:uid="{00000000-0005-0000-0000-000061470000}"/>
    <cellStyle name="n_Flash September eresMas_02 - Synthèse Wanadoo_PFA_Mn MTV_060413_Spain KPIs_1" xfId="51649" xr:uid="{00000000-0005-0000-0000-000062470000}"/>
    <cellStyle name="n_Flash September eresMas_02 - Synthèse Wanadoo_PFA_Mn MTV_060413_Telecoms - Operational KPIs" xfId="49952" xr:uid="{00000000-0005-0000-0000-000063470000}"/>
    <cellStyle name="n_Flash September eresMas_02 - Synthèse Wanadoo_PFA_Mn_0603_V0 0" xfId="2147" xr:uid="{00000000-0005-0000-0000-000064470000}"/>
    <cellStyle name="n_Flash September eresMas_02 - Synthèse Wanadoo_PFA_Mn_0603_V0 0_A&amp;ME KPIs" xfId="53427" xr:uid="{00000000-0005-0000-0000-000065470000}"/>
    <cellStyle name="n_Flash September eresMas_02 - Synthèse Wanadoo_PFA_Mn_0603_V0 0_France financials" xfId="23794" xr:uid="{00000000-0005-0000-0000-000066470000}"/>
    <cellStyle name="n_Flash September eresMas_02 - Synthèse Wanadoo_PFA_Mn_0603_V0 0_France KPIs" xfId="5006" xr:uid="{00000000-0005-0000-0000-000067470000}"/>
    <cellStyle name="n_Flash September eresMas_02 - Synthèse Wanadoo_PFA_Mn_0603_V0 0_France KPIs 2" xfId="14422" xr:uid="{00000000-0005-0000-0000-000068470000}"/>
    <cellStyle name="n_Flash September eresMas_02 - Synthèse Wanadoo_PFA_Mn_0603_V0 0_France KPIs_1" xfId="12247" xr:uid="{00000000-0005-0000-0000-000069470000}"/>
    <cellStyle name="n_Flash September eresMas_02 - Synthèse Wanadoo_PFA_Mn_0603_V0 0_Group" xfId="32407" xr:uid="{00000000-0005-0000-0000-00006A470000}"/>
    <cellStyle name="n_Flash September eresMas_02 - Synthèse Wanadoo_PFA_Mn_0603_V0 0_Group - financial KPIs" xfId="22050" xr:uid="{00000000-0005-0000-0000-00006B470000}"/>
    <cellStyle name="n_Flash September eresMas_02 - Synthèse Wanadoo_PFA_Mn_0603_V0 0_Group - operational KPIs" xfId="10493" xr:uid="{00000000-0005-0000-0000-00006C470000}"/>
    <cellStyle name="n_Flash September eresMas_02 - Synthèse Wanadoo_PFA_Mn_0603_V0 0_Group - operational KPIs 2" xfId="18192" xr:uid="{00000000-0005-0000-0000-00006D470000}"/>
    <cellStyle name="n_Flash September eresMas_02 - Synthèse Wanadoo_PFA_Mn_0603_V0 0_Group - operational KPIs_1" xfId="20309" xr:uid="{00000000-0005-0000-0000-00006E470000}"/>
    <cellStyle name="n_Flash September eresMas_02 - Synthèse Wanadoo_PFA_Mn_0603_V0 0_Orange - Market France KPIs" xfId="55956" xr:uid="{00000000-0005-0000-0000-00006F470000}"/>
    <cellStyle name="n_Flash September eresMas_02 - Synthèse Wanadoo_PFA_Mn_0603_V0 0_Poland KPIs" xfId="32406" xr:uid="{00000000-0005-0000-0000-000070470000}"/>
    <cellStyle name="n_Flash September eresMas_02 - Synthèse Wanadoo_PFA_Mn_0603_V0 0_ROW" xfId="32408" xr:uid="{00000000-0005-0000-0000-000071470000}"/>
    <cellStyle name="n_Flash September eresMas_02 - Synthèse Wanadoo_PFA_Mn_0603_V0 0_ROW ARPU" xfId="32409" xr:uid="{00000000-0005-0000-0000-000072470000}"/>
    <cellStyle name="n_Flash September eresMas_02 - Synthèse Wanadoo_PFA_Mn_0603_V0 0_ROW_1" xfId="32410" xr:uid="{00000000-0005-0000-0000-000073470000}"/>
    <cellStyle name="n_Flash September eresMas_02 - Synthèse Wanadoo_PFA_Mn_0603_V0 0_ROW_1_Group" xfId="32411" xr:uid="{00000000-0005-0000-0000-000074470000}"/>
    <cellStyle name="n_Flash September eresMas_02 - Synthèse Wanadoo_PFA_Mn_0603_V0 0_ROW_1_ROW ARPU" xfId="32412" xr:uid="{00000000-0005-0000-0000-000075470000}"/>
    <cellStyle name="n_Flash September eresMas_02 - Synthèse Wanadoo_PFA_Mn_0603_V0 0_ROW_Group" xfId="32413" xr:uid="{00000000-0005-0000-0000-000076470000}"/>
    <cellStyle name="n_Flash September eresMas_02 - Synthèse Wanadoo_PFA_Mn_0603_V0 0_ROW_ROW ARPU" xfId="32414" xr:uid="{00000000-0005-0000-0000-000077470000}"/>
    <cellStyle name="n_Flash September eresMas_02 - Synthèse Wanadoo_PFA_Mn_0603_V0 0_Spain ARPU + AUPU" xfId="32415" xr:uid="{00000000-0005-0000-0000-000078470000}"/>
    <cellStyle name="n_Flash September eresMas_02 - Synthèse Wanadoo_PFA_Mn_0603_V0 0_Spain ARPU + AUPU_Group" xfId="32416" xr:uid="{00000000-0005-0000-0000-000079470000}"/>
    <cellStyle name="n_Flash September eresMas_02 - Synthèse Wanadoo_PFA_Mn_0603_V0 0_Spain ARPU + AUPU_ROW ARPU" xfId="32417" xr:uid="{00000000-0005-0000-0000-00007A470000}"/>
    <cellStyle name="n_Flash September eresMas_02 - Synthèse Wanadoo_PFA_Mn_0603_V0 0_Spain KPIs" xfId="6836" xr:uid="{00000000-0005-0000-0000-00007B470000}"/>
    <cellStyle name="n_Flash September eresMas_02 - Synthèse Wanadoo_PFA_Mn_0603_V0 0_Spain KPIs 2" xfId="16202" xr:uid="{00000000-0005-0000-0000-00007C470000}"/>
    <cellStyle name="n_Flash September eresMas_02 - Synthèse Wanadoo_PFA_Mn_0603_V0 0_Spain KPIs_1" xfId="51650" xr:uid="{00000000-0005-0000-0000-00007D470000}"/>
    <cellStyle name="n_Flash September eresMas_02 - Synthèse Wanadoo_PFA_Mn_0603_V0 0_Telecoms - Operational KPIs" xfId="49953" xr:uid="{00000000-0005-0000-0000-00007E470000}"/>
    <cellStyle name="n_Flash September eresMas_02 - Synthèse Wanadoo_PFA_Parcs_0600706" xfId="2148" xr:uid="{00000000-0005-0000-0000-00007F470000}"/>
    <cellStyle name="n_Flash September eresMas_02 - Synthèse Wanadoo_PFA_Parcs_0600706_A&amp;ME KPIs" xfId="53428" xr:uid="{00000000-0005-0000-0000-000080470000}"/>
    <cellStyle name="n_Flash September eresMas_02 - Synthèse Wanadoo_PFA_Parcs_0600706_France financials" xfId="23795" xr:uid="{00000000-0005-0000-0000-000081470000}"/>
    <cellStyle name="n_Flash September eresMas_02 - Synthèse Wanadoo_PFA_Parcs_0600706_France KPIs" xfId="5007" xr:uid="{00000000-0005-0000-0000-000082470000}"/>
    <cellStyle name="n_Flash September eresMas_02 - Synthèse Wanadoo_PFA_Parcs_0600706_France KPIs 2" xfId="14423" xr:uid="{00000000-0005-0000-0000-000083470000}"/>
    <cellStyle name="n_Flash September eresMas_02 - Synthèse Wanadoo_PFA_Parcs_0600706_France KPIs_1" xfId="12248" xr:uid="{00000000-0005-0000-0000-000084470000}"/>
    <cellStyle name="n_Flash September eresMas_02 - Synthèse Wanadoo_PFA_Parcs_0600706_Group" xfId="32419" xr:uid="{00000000-0005-0000-0000-000085470000}"/>
    <cellStyle name="n_Flash September eresMas_02 - Synthèse Wanadoo_PFA_Parcs_0600706_Group - financial KPIs" xfId="22051" xr:uid="{00000000-0005-0000-0000-000086470000}"/>
    <cellStyle name="n_Flash September eresMas_02 - Synthèse Wanadoo_PFA_Parcs_0600706_Group - operational KPIs" xfId="10494" xr:uid="{00000000-0005-0000-0000-000087470000}"/>
    <cellStyle name="n_Flash September eresMas_02 - Synthèse Wanadoo_PFA_Parcs_0600706_Group - operational KPIs 2" xfId="18193" xr:uid="{00000000-0005-0000-0000-000088470000}"/>
    <cellStyle name="n_Flash September eresMas_02 - Synthèse Wanadoo_PFA_Parcs_0600706_Group - operational KPIs_1" xfId="20310" xr:uid="{00000000-0005-0000-0000-000089470000}"/>
    <cellStyle name="n_Flash September eresMas_02 - Synthèse Wanadoo_PFA_Parcs_0600706_Orange - Market France KPIs" xfId="55957" xr:uid="{00000000-0005-0000-0000-00008A470000}"/>
    <cellStyle name="n_Flash September eresMas_02 - Synthèse Wanadoo_PFA_Parcs_0600706_Poland KPIs" xfId="32418" xr:uid="{00000000-0005-0000-0000-00008B470000}"/>
    <cellStyle name="n_Flash September eresMas_02 - Synthèse Wanadoo_PFA_Parcs_0600706_ROW" xfId="32420" xr:uid="{00000000-0005-0000-0000-00008C470000}"/>
    <cellStyle name="n_Flash September eresMas_02 - Synthèse Wanadoo_PFA_Parcs_0600706_ROW ARPU" xfId="32421" xr:uid="{00000000-0005-0000-0000-00008D470000}"/>
    <cellStyle name="n_Flash September eresMas_02 - Synthèse Wanadoo_PFA_Parcs_0600706_ROW_1" xfId="32422" xr:uid="{00000000-0005-0000-0000-00008E470000}"/>
    <cellStyle name="n_Flash September eresMas_02 - Synthèse Wanadoo_PFA_Parcs_0600706_ROW_1_Group" xfId="32423" xr:uid="{00000000-0005-0000-0000-00008F470000}"/>
    <cellStyle name="n_Flash September eresMas_02 - Synthèse Wanadoo_PFA_Parcs_0600706_ROW_1_ROW ARPU" xfId="32424" xr:uid="{00000000-0005-0000-0000-000090470000}"/>
    <cellStyle name="n_Flash September eresMas_02 - Synthèse Wanadoo_PFA_Parcs_0600706_ROW_Group" xfId="32425" xr:uid="{00000000-0005-0000-0000-000091470000}"/>
    <cellStyle name="n_Flash September eresMas_02 - Synthèse Wanadoo_PFA_Parcs_0600706_ROW_ROW ARPU" xfId="32426" xr:uid="{00000000-0005-0000-0000-000092470000}"/>
    <cellStyle name="n_Flash September eresMas_02 - Synthèse Wanadoo_PFA_Parcs_0600706_Spain ARPU + AUPU" xfId="32427" xr:uid="{00000000-0005-0000-0000-000093470000}"/>
    <cellStyle name="n_Flash September eresMas_02 - Synthèse Wanadoo_PFA_Parcs_0600706_Spain ARPU + AUPU_Group" xfId="32428" xr:uid="{00000000-0005-0000-0000-000094470000}"/>
    <cellStyle name="n_Flash September eresMas_02 - Synthèse Wanadoo_PFA_Parcs_0600706_Spain ARPU + AUPU_ROW ARPU" xfId="32429" xr:uid="{00000000-0005-0000-0000-000095470000}"/>
    <cellStyle name="n_Flash September eresMas_02 - Synthèse Wanadoo_PFA_Parcs_0600706_Spain KPIs" xfId="6837" xr:uid="{00000000-0005-0000-0000-000096470000}"/>
    <cellStyle name="n_Flash September eresMas_02 - Synthèse Wanadoo_PFA_Parcs_0600706_Spain KPIs 2" xfId="16203" xr:uid="{00000000-0005-0000-0000-000097470000}"/>
    <cellStyle name="n_Flash September eresMas_02 - Synthèse Wanadoo_PFA_Parcs_0600706_Spain KPIs_1" xfId="51651" xr:uid="{00000000-0005-0000-0000-000098470000}"/>
    <cellStyle name="n_Flash September eresMas_02 - Synthèse Wanadoo_PFA_Parcs_0600706_Telecoms - Operational KPIs" xfId="49954" xr:uid="{00000000-0005-0000-0000-000099470000}"/>
    <cellStyle name="n_Flash September eresMas_02 - Synthèse Wanadoo_Poland KPIs" xfId="8411" xr:uid="{00000000-0005-0000-0000-00009A470000}"/>
    <cellStyle name="n_Flash September eresMas_02 - Synthèse Wanadoo_Poland KPIs_1" xfId="32182" xr:uid="{00000000-0005-0000-0000-00009B470000}"/>
    <cellStyle name="n_Flash September eresMas_02 - Synthèse Wanadoo_Reporting Valeur_Mobile_2010_10" xfId="32430" xr:uid="{00000000-0005-0000-0000-00009C470000}"/>
    <cellStyle name="n_Flash September eresMas_02 - Synthèse Wanadoo_Reporting Valeur_Mobile_2010_10_Group" xfId="32431" xr:uid="{00000000-0005-0000-0000-00009D470000}"/>
    <cellStyle name="n_Flash September eresMas_02 - Synthèse Wanadoo_Reporting Valeur_Mobile_2010_10_ROW" xfId="32432" xr:uid="{00000000-0005-0000-0000-00009E470000}"/>
    <cellStyle name="n_Flash September eresMas_02 - Synthèse Wanadoo_Reporting Valeur_Mobile_2010_10_ROW ARPU" xfId="32433" xr:uid="{00000000-0005-0000-0000-00009F470000}"/>
    <cellStyle name="n_Flash September eresMas_02 - Synthèse Wanadoo_Reporting Valeur_Mobile_2010_10_ROW_Group" xfId="32434" xr:uid="{00000000-0005-0000-0000-0000A0470000}"/>
    <cellStyle name="n_Flash September eresMas_02 - Synthèse Wanadoo_Reporting Valeur_Mobile_2010_10_ROW_ROW ARPU" xfId="32435" xr:uid="{00000000-0005-0000-0000-0000A1470000}"/>
    <cellStyle name="n_Flash September eresMas_02 - Synthèse Wanadoo_ROW" xfId="32436" xr:uid="{00000000-0005-0000-0000-0000A2470000}"/>
    <cellStyle name="n_Flash September eresMas_02 - Synthèse Wanadoo_ROW ARPU" xfId="32437" xr:uid="{00000000-0005-0000-0000-0000A3470000}"/>
    <cellStyle name="n_Flash September eresMas_02 - Synthèse Wanadoo_RoW KPIs" xfId="9123" xr:uid="{00000000-0005-0000-0000-0000A4470000}"/>
    <cellStyle name="n_Flash September eresMas_02 - Synthèse Wanadoo_ROW_1" xfId="32438" xr:uid="{00000000-0005-0000-0000-0000A5470000}"/>
    <cellStyle name="n_Flash September eresMas_02 - Synthèse Wanadoo_ROW_1_Group" xfId="32439" xr:uid="{00000000-0005-0000-0000-0000A6470000}"/>
    <cellStyle name="n_Flash September eresMas_02 - Synthèse Wanadoo_ROW_1_ROW ARPU" xfId="32440" xr:uid="{00000000-0005-0000-0000-0000A7470000}"/>
    <cellStyle name="n_Flash September eresMas_02 - Synthèse Wanadoo_ROW_Group" xfId="32441" xr:uid="{00000000-0005-0000-0000-0000A8470000}"/>
    <cellStyle name="n_Flash September eresMas_02 - Synthèse Wanadoo_ROW_ROW ARPU" xfId="32442" xr:uid="{00000000-0005-0000-0000-0000A9470000}"/>
    <cellStyle name="n_Flash September eresMas_02 - Synthèse Wanadoo_Spain ARPU + AUPU" xfId="32443" xr:uid="{00000000-0005-0000-0000-0000AA470000}"/>
    <cellStyle name="n_Flash September eresMas_02 - Synthèse Wanadoo_Spain ARPU + AUPU_Group" xfId="32444" xr:uid="{00000000-0005-0000-0000-0000AB470000}"/>
    <cellStyle name="n_Flash September eresMas_02 - Synthèse Wanadoo_Spain ARPU + AUPU_ROW ARPU" xfId="32445" xr:uid="{00000000-0005-0000-0000-0000AC470000}"/>
    <cellStyle name="n_Flash September eresMas_02 - Synthèse Wanadoo_Spain KPIs" xfId="6818" xr:uid="{00000000-0005-0000-0000-0000AD470000}"/>
    <cellStyle name="n_Flash September eresMas_02 - Synthèse Wanadoo_Spain KPIs 2" xfId="16184" xr:uid="{00000000-0005-0000-0000-0000AE470000}"/>
    <cellStyle name="n_Flash September eresMas_02 - Synthèse Wanadoo_Spain KPIs_1" xfId="51632" xr:uid="{00000000-0005-0000-0000-0000AF470000}"/>
    <cellStyle name="n_Flash September eresMas_02 - Synthèse Wanadoo_Telecoms - Operational KPIs" xfId="49935" xr:uid="{00000000-0005-0000-0000-0000B0470000}"/>
    <cellStyle name="n_Flash September eresMas_02 - Synthèse Wanadoo_UAG_report_CA 06-09 (06-09-28)" xfId="2149" xr:uid="{00000000-0005-0000-0000-0000B1470000}"/>
    <cellStyle name="n_Flash September eresMas_02 - Synthèse Wanadoo_UAG_report_CA 06-09 (06-09-28)_A&amp;ME KPIs" xfId="53429" xr:uid="{00000000-0005-0000-0000-0000B2470000}"/>
    <cellStyle name="n_Flash September eresMas_02 - Synthèse Wanadoo_UAG_report_CA 06-09 (06-09-28)_Enterprise" xfId="9701" xr:uid="{00000000-0005-0000-0000-0000B3470000}"/>
    <cellStyle name="n_Flash September eresMas_02 - Synthèse Wanadoo_UAG_report_CA 06-09 (06-09-28)_France financials" xfId="23796" xr:uid="{00000000-0005-0000-0000-0000B4470000}"/>
    <cellStyle name="n_Flash September eresMas_02 - Synthèse Wanadoo_UAG_report_CA 06-09 (06-09-28)_France financials_1" xfId="25291" xr:uid="{00000000-0005-0000-0000-0000B5470000}"/>
    <cellStyle name="n_Flash September eresMas_02 - Synthèse Wanadoo_UAG_report_CA 06-09 (06-09-28)_France KPIs" xfId="5008" xr:uid="{00000000-0005-0000-0000-0000B6470000}"/>
    <cellStyle name="n_Flash September eresMas_02 - Synthèse Wanadoo_UAG_report_CA 06-09 (06-09-28)_France KPIs 2" xfId="14424" xr:uid="{00000000-0005-0000-0000-0000B7470000}"/>
    <cellStyle name="n_Flash September eresMas_02 - Synthèse Wanadoo_UAG_report_CA 06-09 (06-09-28)_France KPIs_1" xfId="12249" xr:uid="{00000000-0005-0000-0000-0000B8470000}"/>
    <cellStyle name="n_Flash September eresMas_02 - Synthèse Wanadoo_UAG_report_CA 06-09 (06-09-28)_GetCA Groupe Seg 2012-Q4 Soc" xfId="55959" xr:uid="{00000000-0005-0000-0000-0000B9470000}"/>
    <cellStyle name="n_Flash September eresMas_02 - Synthèse Wanadoo_UAG_report_CA 06-09 (06-09-28)_Group" xfId="32447" xr:uid="{00000000-0005-0000-0000-0000BA470000}"/>
    <cellStyle name="n_Flash September eresMas_02 - Synthèse Wanadoo_UAG_report_CA 06-09 (06-09-28)_Group - financial KPIs" xfId="22052" xr:uid="{00000000-0005-0000-0000-0000BB470000}"/>
    <cellStyle name="n_Flash September eresMas_02 - Synthèse Wanadoo_UAG_report_CA 06-09 (06-09-28)_Group - operational KPIs" xfId="3170" xr:uid="{00000000-0005-0000-0000-0000BC470000}"/>
    <cellStyle name="n_Flash September eresMas_02 - Synthèse Wanadoo_UAG_report_CA 06-09 (06-09-28)_Group - operational KPIs_1" xfId="10495" xr:uid="{00000000-0005-0000-0000-0000BD470000}"/>
    <cellStyle name="n_Flash September eresMas_02 - Synthèse Wanadoo_UAG_report_CA 06-09 (06-09-28)_Group - operational KPIs_1 2" xfId="18194" xr:uid="{00000000-0005-0000-0000-0000BE470000}"/>
    <cellStyle name="n_Flash September eresMas_02 - Synthèse Wanadoo_UAG_report_CA 06-09 (06-09-28)_Group - operational KPIs_2" xfId="20311" xr:uid="{00000000-0005-0000-0000-0000BF470000}"/>
    <cellStyle name="n_Flash September eresMas_02 - Synthèse Wanadoo_UAG_report_CA 06-09 (06-09-28)_IC&amp;SS" xfId="13555" xr:uid="{00000000-0005-0000-0000-0000C0470000}"/>
    <cellStyle name="n_Flash September eresMas_02 - Synthèse Wanadoo_UAG_report_CA 06-09 (06-09-28)_Orange - Market France KPIs" xfId="55958" xr:uid="{00000000-0005-0000-0000-0000C1470000}"/>
    <cellStyle name="n_Flash September eresMas_02 - Synthèse Wanadoo_UAG_report_CA 06-09 (06-09-28)_Poland KPIs" xfId="8421" xr:uid="{00000000-0005-0000-0000-0000C2470000}"/>
    <cellStyle name="n_Flash September eresMas_02 - Synthèse Wanadoo_UAG_report_CA 06-09 (06-09-28)_Poland KPIs_1" xfId="32446" xr:uid="{00000000-0005-0000-0000-0000C3470000}"/>
    <cellStyle name="n_Flash September eresMas_02 - Synthèse Wanadoo_UAG_report_CA 06-09 (06-09-28)_ROW" xfId="32448" xr:uid="{00000000-0005-0000-0000-0000C4470000}"/>
    <cellStyle name="n_Flash September eresMas_02 - Synthèse Wanadoo_UAG_report_CA 06-09 (06-09-28)_ROW ARPU" xfId="32449" xr:uid="{00000000-0005-0000-0000-0000C5470000}"/>
    <cellStyle name="n_Flash September eresMas_02 - Synthèse Wanadoo_UAG_report_CA 06-09 (06-09-28)_RoW KPIs" xfId="9133" xr:uid="{00000000-0005-0000-0000-0000C6470000}"/>
    <cellStyle name="n_Flash September eresMas_02 - Synthèse Wanadoo_UAG_report_CA 06-09 (06-09-28)_ROW_1" xfId="32450" xr:uid="{00000000-0005-0000-0000-0000C7470000}"/>
    <cellStyle name="n_Flash September eresMas_02 - Synthèse Wanadoo_UAG_report_CA 06-09 (06-09-28)_ROW_1_Group" xfId="32451" xr:uid="{00000000-0005-0000-0000-0000C8470000}"/>
    <cellStyle name="n_Flash September eresMas_02 - Synthèse Wanadoo_UAG_report_CA 06-09 (06-09-28)_ROW_1_ROW ARPU" xfId="32452" xr:uid="{00000000-0005-0000-0000-0000C9470000}"/>
    <cellStyle name="n_Flash September eresMas_02 - Synthèse Wanadoo_UAG_report_CA 06-09 (06-09-28)_ROW_Group" xfId="32453" xr:uid="{00000000-0005-0000-0000-0000CA470000}"/>
    <cellStyle name="n_Flash September eresMas_02 - Synthèse Wanadoo_UAG_report_CA 06-09 (06-09-28)_ROW_ROW ARPU" xfId="32454" xr:uid="{00000000-0005-0000-0000-0000CB470000}"/>
    <cellStyle name="n_Flash September eresMas_02 - Synthèse Wanadoo_UAG_report_CA 06-09 (06-09-28)_Spain ARPU + AUPU" xfId="32455" xr:uid="{00000000-0005-0000-0000-0000CC470000}"/>
    <cellStyle name="n_Flash September eresMas_02 - Synthèse Wanadoo_UAG_report_CA 06-09 (06-09-28)_Spain ARPU + AUPU_Group" xfId="32456" xr:uid="{00000000-0005-0000-0000-0000CD470000}"/>
    <cellStyle name="n_Flash September eresMas_02 - Synthèse Wanadoo_UAG_report_CA 06-09 (06-09-28)_Spain ARPU + AUPU_ROW ARPU" xfId="32457" xr:uid="{00000000-0005-0000-0000-0000CE470000}"/>
    <cellStyle name="n_Flash September eresMas_02 - Synthèse Wanadoo_UAG_report_CA 06-09 (06-09-28)_Spain KPIs" xfId="6838" xr:uid="{00000000-0005-0000-0000-0000CF470000}"/>
    <cellStyle name="n_Flash September eresMas_02 - Synthèse Wanadoo_UAG_report_CA 06-09 (06-09-28)_Spain KPIs 2" xfId="16204" xr:uid="{00000000-0005-0000-0000-0000D0470000}"/>
    <cellStyle name="n_Flash September eresMas_02 - Synthèse Wanadoo_UAG_report_CA 06-09 (06-09-28)_Spain KPIs_1" xfId="51652" xr:uid="{00000000-0005-0000-0000-0000D1470000}"/>
    <cellStyle name="n_Flash September eresMas_02 - Synthèse Wanadoo_UAG_report_CA 06-09 (06-09-28)_Telecoms - Operational KPIs" xfId="49955" xr:uid="{00000000-0005-0000-0000-0000D2470000}"/>
    <cellStyle name="n_Flash September eresMas_02 - Synthèse Wanadoo_UAG_report_CA 06-10 (06-11-06)" xfId="2150" xr:uid="{00000000-0005-0000-0000-0000D3470000}"/>
    <cellStyle name="n_Flash September eresMas_02 - Synthèse Wanadoo_UAG_report_CA 06-10 (06-11-06)_A&amp;ME KPIs" xfId="53430" xr:uid="{00000000-0005-0000-0000-0000D4470000}"/>
    <cellStyle name="n_Flash September eresMas_02 - Synthèse Wanadoo_UAG_report_CA 06-10 (06-11-06)_Enterprise" xfId="9702" xr:uid="{00000000-0005-0000-0000-0000D5470000}"/>
    <cellStyle name="n_Flash September eresMas_02 - Synthèse Wanadoo_UAG_report_CA 06-10 (06-11-06)_France financials" xfId="23797" xr:uid="{00000000-0005-0000-0000-0000D6470000}"/>
    <cellStyle name="n_Flash September eresMas_02 - Synthèse Wanadoo_UAG_report_CA 06-10 (06-11-06)_France financials_1" xfId="25292" xr:uid="{00000000-0005-0000-0000-0000D7470000}"/>
    <cellStyle name="n_Flash September eresMas_02 - Synthèse Wanadoo_UAG_report_CA 06-10 (06-11-06)_France KPIs" xfId="5009" xr:uid="{00000000-0005-0000-0000-0000D8470000}"/>
    <cellStyle name="n_Flash September eresMas_02 - Synthèse Wanadoo_UAG_report_CA 06-10 (06-11-06)_France KPIs 2" xfId="14425" xr:uid="{00000000-0005-0000-0000-0000D9470000}"/>
    <cellStyle name="n_Flash September eresMas_02 - Synthèse Wanadoo_UAG_report_CA 06-10 (06-11-06)_France KPIs_1" xfId="12250" xr:uid="{00000000-0005-0000-0000-0000DA470000}"/>
    <cellStyle name="n_Flash September eresMas_02 - Synthèse Wanadoo_UAG_report_CA 06-10 (06-11-06)_GetCA Groupe Seg 2012-Q4 Soc" xfId="55961" xr:uid="{00000000-0005-0000-0000-0000DB470000}"/>
    <cellStyle name="n_Flash September eresMas_02 - Synthèse Wanadoo_UAG_report_CA 06-10 (06-11-06)_Group" xfId="32459" xr:uid="{00000000-0005-0000-0000-0000DC470000}"/>
    <cellStyle name="n_Flash September eresMas_02 - Synthèse Wanadoo_UAG_report_CA 06-10 (06-11-06)_Group - financial KPIs" xfId="22053" xr:uid="{00000000-0005-0000-0000-0000DD470000}"/>
    <cellStyle name="n_Flash September eresMas_02 - Synthèse Wanadoo_UAG_report_CA 06-10 (06-11-06)_Group - operational KPIs" xfId="3171" xr:uid="{00000000-0005-0000-0000-0000DE470000}"/>
    <cellStyle name="n_Flash September eresMas_02 - Synthèse Wanadoo_UAG_report_CA 06-10 (06-11-06)_Group - operational KPIs_1" xfId="10496" xr:uid="{00000000-0005-0000-0000-0000DF470000}"/>
    <cellStyle name="n_Flash September eresMas_02 - Synthèse Wanadoo_UAG_report_CA 06-10 (06-11-06)_Group - operational KPIs_1 2" xfId="18195" xr:uid="{00000000-0005-0000-0000-0000E0470000}"/>
    <cellStyle name="n_Flash September eresMas_02 - Synthèse Wanadoo_UAG_report_CA 06-10 (06-11-06)_Group - operational KPIs_2" xfId="20312" xr:uid="{00000000-0005-0000-0000-0000E1470000}"/>
    <cellStyle name="n_Flash September eresMas_02 - Synthèse Wanadoo_UAG_report_CA 06-10 (06-11-06)_IC&amp;SS" xfId="17708" xr:uid="{00000000-0005-0000-0000-0000E2470000}"/>
    <cellStyle name="n_Flash September eresMas_02 - Synthèse Wanadoo_UAG_report_CA 06-10 (06-11-06)_Orange - Market France KPIs" xfId="55960" xr:uid="{00000000-0005-0000-0000-0000E3470000}"/>
    <cellStyle name="n_Flash September eresMas_02 - Synthèse Wanadoo_UAG_report_CA 06-10 (06-11-06)_Poland KPIs" xfId="8422" xr:uid="{00000000-0005-0000-0000-0000E4470000}"/>
    <cellStyle name="n_Flash September eresMas_02 - Synthèse Wanadoo_UAG_report_CA 06-10 (06-11-06)_Poland KPIs_1" xfId="32458" xr:uid="{00000000-0005-0000-0000-0000E5470000}"/>
    <cellStyle name="n_Flash September eresMas_02 - Synthèse Wanadoo_UAG_report_CA 06-10 (06-11-06)_ROW" xfId="32460" xr:uid="{00000000-0005-0000-0000-0000E6470000}"/>
    <cellStyle name="n_Flash September eresMas_02 - Synthèse Wanadoo_UAG_report_CA 06-10 (06-11-06)_ROW ARPU" xfId="32461" xr:uid="{00000000-0005-0000-0000-0000E7470000}"/>
    <cellStyle name="n_Flash September eresMas_02 - Synthèse Wanadoo_UAG_report_CA 06-10 (06-11-06)_RoW KPIs" xfId="9134" xr:uid="{00000000-0005-0000-0000-0000E8470000}"/>
    <cellStyle name="n_Flash September eresMas_02 - Synthèse Wanadoo_UAG_report_CA 06-10 (06-11-06)_ROW_1" xfId="32462" xr:uid="{00000000-0005-0000-0000-0000E9470000}"/>
    <cellStyle name="n_Flash September eresMas_02 - Synthèse Wanadoo_UAG_report_CA 06-10 (06-11-06)_ROW_1_Group" xfId="32463" xr:uid="{00000000-0005-0000-0000-0000EA470000}"/>
    <cellStyle name="n_Flash September eresMas_02 - Synthèse Wanadoo_UAG_report_CA 06-10 (06-11-06)_ROW_1_ROW ARPU" xfId="32464" xr:uid="{00000000-0005-0000-0000-0000EB470000}"/>
    <cellStyle name="n_Flash September eresMas_02 - Synthèse Wanadoo_UAG_report_CA 06-10 (06-11-06)_ROW_Group" xfId="32465" xr:uid="{00000000-0005-0000-0000-0000EC470000}"/>
    <cellStyle name="n_Flash September eresMas_02 - Synthèse Wanadoo_UAG_report_CA 06-10 (06-11-06)_ROW_ROW ARPU" xfId="32466" xr:uid="{00000000-0005-0000-0000-0000ED470000}"/>
    <cellStyle name="n_Flash September eresMas_02 - Synthèse Wanadoo_UAG_report_CA 06-10 (06-11-06)_Spain ARPU + AUPU" xfId="32467" xr:uid="{00000000-0005-0000-0000-0000EE470000}"/>
    <cellStyle name="n_Flash September eresMas_02 - Synthèse Wanadoo_UAG_report_CA 06-10 (06-11-06)_Spain ARPU + AUPU_Group" xfId="32468" xr:uid="{00000000-0005-0000-0000-0000EF470000}"/>
    <cellStyle name="n_Flash September eresMas_02 - Synthèse Wanadoo_UAG_report_CA 06-10 (06-11-06)_Spain ARPU + AUPU_ROW ARPU" xfId="32469" xr:uid="{00000000-0005-0000-0000-0000F0470000}"/>
    <cellStyle name="n_Flash September eresMas_02 - Synthèse Wanadoo_UAG_report_CA 06-10 (06-11-06)_Spain KPIs" xfId="6839" xr:uid="{00000000-0005-0000-0000-0000F1470000}"/>
    <cellStyle name="n_Flash September eresMas_02 - Synthèse Wanadoo_UAG_report_CA 06-10 (06-11-06)_Spain KPIs 2" xfId="16205" xr:uid="{00000000-0005-0000-0000-0000F2470000}"/>
    <cellStyle name="n_Flash September eresMas_02 - Synthèse Wanadoo_UAG_report_CA 06-10 (06-11-06)_Spain KPIs_1" xfId="51653" xr:uid="{00000000-0005-0000-0000-0000F3470000}"/>
    <cellStyle name="n_Flash September eresMas_02 - Synthèse Wanadoo_UAG_report_CA 06-10 (06-11-06)_Telecoms - Operational KPIs" xfId="49956" xr:uid="{00000000-0005-0000-0000-0000F4470000}"/>
    <cellStyle name="n_Flash September eresMas_02 - Synthèse Wanadoo_V&amp;M trajectoires V1 (06-08-11)" xfId="2151" xr:uid="{00000000-0005-0000-0000-0000F5470000}"/>
    <cellStyle name="n_Flash September eresMas_02 - Synthèse Wanadoo_V&amp;M trajectoires V1 (06-08-11)_A&amp;ME KPIs" xfId="53431" xr:uid="{00000000-0005-0000-0000-0000F6470000}"/>
    <cellStyle name="n_Flash September eresMas_02 - Synthèse Wanadoo_V&amp;M trajectoires V1 (06-08-11)_Enterprise" xfId="9703" xr:uid="{00000000-0005-0000-0000-0000F7470000}"/>
    <cellStyle name="n_Flash September eresMas_02 - Synthèse Wanadoo_V&amp;M trajectoires V1 (06-08-11)_France financials" xfId="23798" xr:uid="{00000000-0005-0000-0000-0000F8470000}"/>
    <cellStyle name="n_Flash September eresMas_02 - Synthèse Wanadoo_V&amp;M trajectoires V1 (06-08-11)_France financials_1" xfId="25293" xr:uid="{00000000-0005-0000-0000-0000F9470000}"/>
    <cellStyle name="n_Flash September eresMas_02 - Synthèse Wanadoo_V&amp;M trajectoires V1 (06-08-11)_France KPIs" xfId="5010" xr:uid="{00000000-0005-0000-0000-0000FA470000}"/>
    <cellStyle name="n_Flash September eresMas_02 - Synthèse Wanadoo_V&amp;M trajectoires V1 (06-08-11)_France KPIs 2" xfId="14426" xr:uid="{00000000-0005-0000-0000-0000FB470000}"/>
    <cellStyle name="n_Flash September eresMas_02 - Synthèse Wanadoo_V&amp;M trajectoires V1 (06-08-11)_France KPIs_1" xfId="12251" xr:uid="{00000000-0005-0000-0000-0000FC470000}"/>
    <cellStyle name="n_Flash September eresMas_02 - Synthèse Wanadoo_V&amp;M trajectoires V1 (06-08-11)_GetCA Groupe Seg 2012-Q4 Soc" xfId="55963" xr:uid="{00000000-0005-0000-0000-0000FD470000}"/>
    <cellStyle name="n_Flash September eresMas_02 - Synthèse Wanadoo_V&amp;M trajectoires V1 (06-08-11)_Group" xfId="32471" xr:uid="{00000000-0005-0000-0000-0000FE470000}"/>
    <cellStyle name="n_Flash September eresMas_02 - Synthèse Wanadoo_V&amp;M trajectoires V1 (06-08-11)_Group - financial KPIs" xfId="22054" xr:uid="{00000000-0005-0000-0000-0000FF470000}"/>
    <cellStyle name="n_Flash September eresMas_02 - Synthèse Wanadoo_V&amp;M trajectoires V1 (06-08-11)_Group - operational KPIs" xfId="3172" xr:uid="{00000000-0005-0000-0000-000000480000}"/>
    <cellStyle name="n_Flash September eresMas_02 - Synthèse Wanadoo_V&amp;M trajectoires V1 (06-08-11)_Group - operational KPIs_1" xfId="10497" xr:uid="{00000000-0005-0000-0000-000001480000}"/>
    <cellStyle name="n_Flash September eresMas_02 - Synthèse Wanadoo_V&amp;M trajectoires V1 (06-08-11)_Group - operational KPIs_1 2" xfId="18196" xr:uid="{00000000-0005-0000-0000-000002480000}"/>
    <cellStyle name="n_Flash September eresMas_02 - Synthèse Wanadoo_V&amp;M trajectoires V1 (06-08-11)_Group - operational KPIs_2" xfId="20313" xr:uid="{00000000-0005-0000-0000-000003480000}"/>
    <cellStyle name="n_Flash September eresMas_02 - Synthèse Wanadoo_V&amp;M trajectoires V1 (06-08-11)_IC&amp;SS" xfId="19579" xr:uid="{00000000-0005-0000-0000-000004480000}"/>
    <cellStyle name="n_Flash September eresMas_02 - Synthèse Wanadoo_V&amp;M trajectoires V1 (06-08-11)_Orange - Market France KPIs" xfId="55962" xr:uid="{00000000-0005-0000-0000-000005480000}"/>
    <cellStyle name="n_Flash September eresMas_02 - Synthèse Wanadoo_V&amp;M trajectoires V1 (06-08-11)_Poland KPIs" xfId="8423" xr:uid="{00000000-0005-0000-0000-000006480000}"/>
    <cellStyle name="n_Flash September eresMas_02 - Synthèse Wanadoo_V&amp;M trajectoires V1 (06-08-11)_Poland KPIs_1" xfId="32470" xr:uid="{00000000-0005-0000-0000-000007480000}"/>
    <cellStyle name="n_Flash September eresMas_02 - Synthèse Wanadoo_V&amp;M trajectoires V1 (06-08-11)_ROW" xfId="32472" xr:uid="{00000000-0005-0000-0000-000008480000}"/>
    <cellStyle name="n_Flash September eresMas_02 - Synthèse Wanadoo_V&amp;M trajectoires V1 (06-08-11)_ROW ARPU" xfId="32473" xr:uid="{00000000-0005-0000-0000-000009480000}"/>
    <cellStyle name="n_Flash September eresMas_02 - Synthèse Wanadoo_V&amp;M trajectoires V1 (06-08-11)_RoW KPIs" xfId="9135" xr:uid="{00000000-0005-0000-0000-00000A480000}"/>
    <cellStyle name="n_Flash September eresMas_02 - Synthèse Wanadoo_V&amp;M trajectoires V1 (06-08-11)_ROW_1" xfId="32474" xr:uid="{00000000-0005-0000-0000-00000B480000}"/>
    <cellStyle name="n_Flash September eresMas_02 - Synthèse Wanadoo_V&amp;M trajectoires V1 (06-08-11)_ROW_1_Group" xfId="32475" xr:uid="{00000000-0005-0000-0000-00000C480000}"/>
    <cellStyle name="n_Flash September eresMas_02 - Synthèse Wanadoo_V&amp;M trajectoires V1 (06-08-11)_ROW_1_ROW ARPU" xfId="32476" xr:uid="{00000000-0005-0000-0000-00000D480000}"/>
    <cellStyle name="n_Flash September eresMas_02 - Synthèse Wanadoo_V&amp;M trajectoires V1 (06-08-11)_ROW_Group" xfId="32477" xr:uid="{00000000-0005-0000-0000-00000E480000}"/>
    <cellStyle name="n_Flash September eresMas_02 - Synthèse Wanadoo_V&amp;M trajectoires V1 (06-08-11)_ROW_ROW ARPU" xfId="32478" xr:uid="{00000000-0005-0000-0000-00000F480000}"/>
    <cellStyle name="n_Flash September eresMas_02 - Synthèse Wanadoo_V&amp;M trajectoires V1 (06-08-11)_Spain ARPU + AUPU" xfId="32479" xr:uid="{00000000-0005-0000-0000-000010480000}"/>
    <cellStyle name="n_Flash September eresMas_02 - Synthèse Wanadoo_V&amp;M trajectoires V1 (06-08-11)_Spain ARPU + AUPU_Group" xfId="32480" xr:uid="{00000000-0005-0000-0000-000011480000}"/>
    <cellStyle name="n_Flash September eresMas_02 - Synthèse Wanadoo_V&amp;M trajectoires V1 (06-08-11)_Spain ARPU + AUPU_ROW ARPU" xfId="32481" xr:uid="{00000000-0005-0000-0000-000012480000}"/>
    <cellStyle name="n_Flash September eresMas_02 - Synthèse Wanadoo_V&amp;M trajectoires V1 (06-08-11)_Spain KPIs" xfId="6840" xr:uid="{00000000-0005-0000-0000-000013480000}"/>
    <cellStyle name="n_Flash September eresMas_02 - Synthèse Wanadoo_V&amp;M trajectoires V1 (06-08-11)_Spain KPIs 2" xfId="16206" xr:uid="{00000000-0005-0000-0000-000014480000}"/>
    <cellStyle name="n_Flash September eresMas_02 - Synthèse Wanadoo_V&amp;M trajectoires V1 (06-08-11)_Spain KPIs_1" xfId="51654" xr:uid="{00000000-0005-0000-0000-000015480000}"/>
    <cellStyle name="n_Flash September eresMas_02 - Synthèse Wanadoo_V&amp;M trajectoires V1 (06-08-11)_Telecoms - Operational KPIs" xfId="49957" xr:uid="{00000000-0005-0000-0000-000016480000}"/>
    <cellStyle name="n_Flash September eresMas_02- Synthèse Wanadoo B2004" xfId="2152" xr:uid="{00000000-0005-0000-0000-000017480000}"/>
    <cellStyle name="n_Flash September eresMas_02- Synthèse Wanadoo B2004_01 Synthèse DM pour modèle" xfId="2153" xr:uid="{00000000-0005-0000-0000-000018480000}"/>
    <cellStyle name="n_Flash September eresMas_02- Synthèse Wanadoo B2004_01 Synthèse DM pour modèle_A&amp;ME KPIs" xfId="53433" xr:uid="{00000000-0005-0000-0000-000019480000}"/>
    <cellStyle name="n_Flash September eresMas_02- Synthèse Wanadoo B2004_01 Synthèse DM pour modèle_France financials" xfId="23800" xr:uid="{00000000-0005-0000-0000-00001A480000}"/>
    <cellStyle name="n_Flash September eresMas_02- Synthèse Wanadoo B2004_01 Synthèse DM pour modèle_France KPIs" xfId="5012" xr:uid="{00000000-0005-0000-0000-00001B480000}"/>
    <cellStyle name="n_Flash September eresMas_02- Synthèse Wanadoo B2004_01 Synthèse DM pour modèle_France KPIs 2" xfId="14428" xr:uid="{00000000-0005-0000-0000-00001C480000}"/>
    <cellStyle name="n_Flash September eresMas_02- Synthèse Wanadoo B2004_01 Synthèse DM pour modèle_France KPIs_1" xfId="12253" xr:uid="{00000000-0005-0000-0000-00001D480000}"/>
    <cellStyle name="n_Flash September eresMas_02- Synthèse Wanadoo B2004_01 Synthèse DM pour modèle_Group" xfId="32484" xr:uid="{00000000-0005-0000-0000-00001E480000}"/>
    <cellStyle name="n_Flash September eresMas_02- Synthèse Wanadoo B2004_01 Synthèse DM pour modèle_Group - financial KPIs" xfId="22056" xr:uid="{00000000-0005-0000-0000-00001F480000}"/>
    <cellStyle name="n_Flash September eresMas_02- Synthèse Wanadoo B2004_01 Synthèse DM pour modèle_Group - operational KPIs" xfId="10499" xr:uid="{00000000-0005-0000-0000-000020480000}"/>
    <cellStyle name="n_Flash September eresMas_02- Synthèse Wanadoo B2004_01 Synthèse DM pour modèle_Group - operational KPIs 2" xfId="18198" xr:uid="{00000000-0005-0000-0000-000021480000}"/>
    <cellStyle name="n_Flash September eresMas_02- Synthèse Wanadoo B2004_01 Synthèse DM pour modèle_Group - operational KPIs_1" xfId="20315" xr:uid="{00000000-0005-0000-0000-000022480000}"/>
    <cellStyle name="n_Flash September eresMas_02- Synthèse Wanadoo B2004_01 Synthèse DM pour modèle_Orange - Market France KPIs" xfId="55965" xr:uid="{00000000-0005-0000-0000-000023480000}"/>
    <cellStyle name="n_Flash September eresMas_02- Synthèse Wanadoo B2004_01 Synthèse DM pour modèle_Poland KPIs" xfId="32483" xr:uid="{00000000-0005-0000-0000-000024480000}"/>
    <cellStyle name="n_Flash September eresMas_02- Synthèse Wanadoo B2004_01 Synthèse DM pour modèle_ROW" xfId="32485" xr:uid="{00000000-0005-0000-0000-000025480000}"/>
    <cellStyle name="n_Flash September eresMas_02- Synthèse Wanadoo B2004_01 Synthèse DM pour modèle_ROW ARPU" xfId="32486" xr:uid="{00000000-0005-0000-0000-000026480000}"/>
    <cellStyle name="n_Flash September eresMas_02- Synthèse Wanadoo B2004_01 Synthèse DM pour modèle_ROW_1" xfId="32487" xr:uid="{00000000-0005-0000-0000-000027480000}"/>
    <cellStyle name="n_Flash September eresMas_02- Synthèse Wanadoo B2004_01 Synthèse DM pour modèle_ROW_1_Group" xfId="32488" xr:uid="{00000000-0005-0000-0000-000028480000}"/>
    <cellStyle name="n_Flash September eresMas_02- Synthèse Wanadoo B2004_01 Synthèse DM pour modèle_ROW_1_ROW ARPU" xfId="32489" xr:uid="{00000000-0005-0000-0000-000029480000}"/>
    <cellStyle name="n_Flash September eresMas_02- Synthèse Wanadoo B2004_01 Synthèse DM pour modèle_ROW_Group" xfId="32490" xr:uid="{00000000-0005-0000-0000-00002A480000}"/>
    <cellStyle name="n_Flash September eresMas_02- Synthèse Wanadoo B2004_01 Synthèse DM pour modèle_ROW_ROW ARPU" xfId="32491" xr:uid="{00000000-0005-0000-0000-00002B480000}"/>
    <cellStyle name="n_Flash September eresMas_02- Synthèse Wanadoo B2004_01 Synthèse DM pour modèle_Spain ARPU + AUPU" xfId="32492" xr:uid="{00000000-0005-0000-0000-00002C480000}"/>
    <cellStyle name="n_Flash September eresMas_02- Synthèse Wanadoo B2004_01 Synthèse DM pour modèle_Spain ARPU + AUPU_Group" xfId="32493" xr:uid="{00000000-0005-0000-0000-00002D480000}"/>
    <cellStyle name="n_Flash September eresMas_02- Synthèse Wanadoo B2004_01 Synthèse DM pour modèle_Spain ARPU + AUPU_ROW ARPU" xfId="32494" xr:uid="{00000000-0005-0000-0000-00002E480000}"/>
    <cellStyle name="n_Flash September eresMas_02- Synthèse Wanadoo B2004_01 Synthèse DM pour modèle_Spain KPIs" xfId="6842" xr:uid="{00000000-0005-0000-0000-00002F480000}"/>
    <cellStyle name="n_Flash September eresMas_02- Synthèse Wanadoo B2004_01 Synthèse DM pour modèle_Spain KPIs 2" xfId="16208" xr:uid="{00000000-0005-0000-0000-000030480000}"/>
    <cellStyle name="n_Flash September eresMas_02- Synthèse Wanadoo B2004_01 Synthèse DM pour modèle_Spain KPIs_1" xfId="51656" xr:uid="{00000000-0005-0000-0000-000031480000}"/>
    <cellStyle name="n_Flash September eresMas_02- Synthèse Wanadoo B2004_01 Synthèse DM pour modèle_Telecoms - Operational KPIs" xfId="49959" xr:uid="{00000000-0005-0000-0000-000032480000}"/>
    <cellStyle name="n_Flash September eresMas_02- Synthèse Wanadoo B2004_0703 Préflashde L23 Analyse CA trafic 07-03 (07-04-03)" xfId="2154" xr:uid="{00000000-0005-0000-0000-000033480000}"/>
    <cellStyle name="n_Flash September eresMas_02- Synthèse Wanadoo B2004_0703 Préflashde L23 Analyse CA trafic 07-03 (07-04-03)_A&amp;ME KPIs" xfId="53434" xr:uid="{00000000-0005-0000-0000-000034480000}"/>
    <cellStyle name="n_Flash September eresMas_02- Synthèse Wanadoo B2004_0703 Préflashde L23 Analyse CA trafic 07-03 (07-04-03)_Enterprise" xfId="9705" xr:uid="{00000000-0005-0000-0000-000035480000}"/>
    <cellStyle name="n_Flash September eresMas_02- Synthèse Wanadoo B2004_0703 Préflashde L23 Analyse CA trafic 07-03 (07-04-03)_France financials" xfId="23801" xr:uid="{00000000-0005-0000-0000-000036480000}"/>
    <cellStyle name="n_Flash September eresMas_02- Synthèse Wanadoo B2004_0703 Préflashde L23 Analyse CA trafic 07-03 (07-04-03)_France financials_1" xfId="25295" xr:uid="{00000000-0005-0000-0000-000037480000}"/>
    <cellStyle name="n_Flash September eresMas_02- Synthèse Wanadoo B2004_0703 Préflashde L23 Analyse CA trafic 07-03 (07-04-03)_France KPIs" xfId="5013" xr:uid="{00000000-0005-0000-0000-000038480000}"/>
    <cellStyle name="n_Flash September eresMas_02- Synthèse Wanadoo B2004_0703 Préflashde L23 Analyse CA trafic 07-03 (07-04-03)_France KPIs 2" xfId="14429" xr:uid="{00000000-0005-0000-0000-000039480000}"/>
    <cellStyle name="n_Flash September eresMas_02- Synthèse Wanadoo B2004_0703 Préflashde L23 Analyse CA trafic 07-03 (07-04-03)_France KPIs_1" xfId="12254" xr:uid="{00000000-0005-0000-0000-00003A480000}"/>
    <cellStyle name="n_Flash September eresMas_02- Synthèse Wanadoo B2004_0703 Préflashde L23 Analyse CA trafic 07-03 (07-04-03)_GetCA Groupe Seg 2012-Q4 Soc" xfId="55967" xr:uid="{00000000-0005-0000-0000-00003B480000}"/>
    <cellStyle name="n_Flash September eresMas_02- Synthèse Wanadoo B2004_0703 Préflashde L23 Analyse CA trafic 07-03 (07-04-03)_Group" xfId="32496" xr:uid="{00000000-0005-0000-0000-00003C480000}"/>
    <cellStyle name="n_Flash September eresMas_02- Synthèse Wanadoo B2004_0703 Préflashde L23 Analyse CA trafic 07-03 (07-04-03)_Group - financial KPIs" xfId="22057" xr:uid="{00000000-0005-0000-0000-00003D480000}"/>
    <cellStyle name="n_Flash September eresMas_02- Synthèse Wanadoo B2004_0703 Préflashde L23 Analyse CA trafic 07-03 (07-04-03)_Group - operational KPIs" xfId="3174" xr:uid="{00000000-0005-0000-0000-00003E480000}"/>
    <cellStyle name="n_Flash September eresMas_02- Synthèse Wanadoo B2004_0703 Préflashde L23 Analyse CA trafic 07-03 (07-04-03)_Group - operational KPIs_1" xfId="10500" xr:uid="{00000000-0005-0000-0000-00003F480000}"/>
    <cellStyle name="n_Flash September eresMas_02- Synthèse Wanadoo B2004_0703 Préflashde L23 Analyse CA trafic 07-03 (07-04-03)_Group - operational KPIs_1 2" xfId="18199" xr:uid="{00000000-0005-0000-0000-000040480000}"/>
    <cellStyle name="n_Flash September eresMas_02- Synthèse Wanadoo B2004_0703 Préflashde L23 Analyse CA trafic 07-03 (07-04-03)_Group - operational KPIs_2" xfId="20316" xr:uid="{00000000-0005-0000-0000-000041480000}"/>
    <cellStyle name="n_Flash September eresMas_02- Synthèse Wanadoo B2004_0703 Préflashde L23 Analyse CA trafic 07-03 (07-04-03)_IC&amp;SS" xfId="13556" xr:uid="{00000000-0005-0000-0000-000042480000}"/>
    <cellStyle name="n_Flash September eresMas_02- Synthèse Wanadoo B2004_0703 Préflashde L23 Analyse CA trafic 07-03 (07-04-03)_Orange - Market France KPIs" xfId="55966" xr:uid="{00000000-0005-0000-0000-000043480000}"/>
    <cellStyle name="n_Flash September eresMas_02- Synthèse Wanadoo B2004_0703 Préflashde L23 Analyse CA trafic 07-03 (07-04-03)_Poland KPIs" xfId="8425" xr:uid="{00000000-0005-0000-0000-000044480000}"/>
    <cellStyle name="n_Flash September eresMas_02- Synthèse Wanadoo B2004_0703 Préflashde L23 Analyse CA trafic 07-03 (07-04-03)_Poland KPIs_1" xfId="32495" xr:uid="{00000000-0005-0000-0000-000045480000}"/>
    <cellStyle name="n_Flash September eresMas_02- Synthèse Wanadoo B2004_0703 Préflashde L23 Analyse CA trafic 07-03 (07-04-03)_ROW" xfId="32497" xr:uid="{00000000-0005-0000-0000-000046480000}"/>
    <cellStyle name="n_Flash September eresMas_02- Synthèse Wanadoo B2004_0703 Préflashde L23 Analyse CA trafic 07-03 (07-04-03)_ROW ARPU" xfId="32498" xr:uid="{00000000-0005-0000-0000-000047480000}"/>
    <cellStyle name="n_Flash September eresMas_02- Synthèse Wanadoo B2004_0703 Préflashde L23 Analyse CA trafic 07-03 (07-04-03)_RoW KPIs" xfId="9137" xr:uid="{00000000-0005-0000-0000-000048480000}"/>
    <cellStyle name="n_Flash September eresMas_02- Synthèse Wanadoo B2004_0703 Préflashde L23 Analyse CA trafic 07-03 (07-04-03)_ROW_1" xfId="32499" xr:uid="{00000000-0005-0000-0000-000049480000}"/>
    <cellStyle name="n_Flash September eresMas_02- Synthèse Wanadoo B2004_0703 Préflashde L23 Analyse CA trafic 07-03 (07-04-03)_ROW_1_Group" xfId="32500" xr:uid="{00000000-0005-0000-0000-00004A480000}"/>
    <cellStyle name="n_Flash September eresMas_02- Synthèse Wanadoo B2004_0703 Préflashde L23 Analyse CA trafic 07-03 (07-04-03)_ROW_1_ROW ARPU" xfId="32501" xr:uid="{00000000-0005-0000-0000-00004B480000}"/>
    <cellStyle name="n_Flash September eresMas_02- Synthèse Wanadoo B2004_0703 Préflashde L23 Analyse CA trafic 07-03 (07-04-03)_ROW_Group" xfId="32502" xr:uid="{00000000-0005-0000-0000-00004C480000}"/>
    <cellStyle name="n_Flash September eresMas_02- Synthèse Wanadoo B2004_0703 Préflashde L23 Analyse CA trafic 07-03 (07-04-03)_ROW_ROW ARPU" xfId="32503" xr:uid="{00000000-0005-0000-0000-00004D480000}"/>
    <cellStyle name="n_Flash September eresMas_02- Synthèse Wanadoo B2004_0703 Préflashde L23 Analyse CA trafic 07-03 (07-04-03)_Spain ARPU + AUPU" xfId="32504" xr:uid="{00000000-0005-0000-0000-00004E480000}"/>
    <cellStyle name="n_Flash September eresMas_02- Synthèse Wanadoo B2004_0703 Préflashde L23 Analyse CA trafic 07-03 (07-04-03)_Spain ARPU + AUPU_Group" xfId="32505" xr:uid="{00000000-0005-0000-0000-00004F480000}"/>
    <cellStyle name="n_Flash September eresMas_02- Synthèse Wanadoo B2004_0703 Préflashde L23 Analyse CA trafic 07-03 (07-04-03)_Spain ARPU + AUPU_ROW ARPU" xfId="32506" xr:uid="{00000000-0005-0000-0000-000050480000}"/>
    <cellStyle name="n_Flash September eresMas_02- Synthèse Wanadoo B2004_0703 Préflashde L23 Analyse CA trafic 07-03 (07-04-03)_Spain KPIs" xfId="6843" xr:uid="{00000000-0005-0000-0000-000051480000}"/>
    <cellStyle name="n_Flash September eresMas_02- Synthèse Wanadoo B2004_0703 Préflashde L23 Analyse CA trafic 07-03 (07-04-03)_Spain KPIs 2" xfId="16209" xr:uid="{00000000-0005-0000-0000-000052480000}"/>
    <cellStyle name="n_Flash September eresMas_02- Synthèse Wanadoo B2004_0703 Préflashde L23 Analyse CA trafic 07-03 (07-04-03)_Spain KPIs_1" xfId="51657" xr:uid="{00000000-0005-0000-0000-000053480000}"/>
    <cellStyle name="n_Flash September eresMas_02- Synthèse Wanadoo B2004_0703 Préflashde L23 Analyse CA trafic 07-03 (07-04-03)_Telecoms - Operational KPIs" xfId="49960" xr:uid="{00000000-0005-0000-0000-000054480000}"/>
    <cellStyle name="n_Flash September eresMas_02- Synthèse Wanadoo B2004_A&amp;ME KPIs" xfId="53432" xr:uid="{00000000-0005-0000-0000-000055480000}"/>
    <cellStyle name="n_Flash September eresMas_02- Synthèse Wanadoo B2004_Base Forfaits 06-07" xfId="2155" xr:uid="{00000000-0005-0000-0000-000056480000}"/>
    <cellStyle name="n_Flash September eresMas_02- Synthèse Wanadoo B2004_Base Forfaits 06-07_A&amp;ME KPIs" xfId="53435" xr:uid="{00000000-0005-0000-0000-000057480000}"/>
    <cellStyle name="n_Flash September eresMas_02- Synthèse Wanadoo B2004_Base Forfaits 06-07_Enterprise" xfId="9706" xr:uid="{00000000-0005-0000-0000-000058480000}"/>
    <cellStyle name="n_Flash September eresMas_02- Synthèse Wanadoo B2004_Base Forfaits 06-07_France financials" xfId="23802" xr:uid="{00000000-0005-0000-0000-000059480000}"/>
    <cellStyle name="n_Flash September eresMas_02- Synthèse Wanadoo B2004_Base Forfaits 06-07_France financials_1" xfId="25296" xr:uid="{00000000-0005-0000-0000-00005A480000}"/>
    <cellStyle name="n_Flash September eresMas_02- Synthèse Wanadoo B2004_Base Forfaits 06-07_France KPIs" xfId="5014" xr:uid="{00000000-0005-0000-0000-00005B480000}"/>
    <cellStyle name="n_Flash September eresMas_02- Synthèse Wanadoo B2004_Base Forfaits 06-07_France KPIs 2" xfId="14430" xr:uid="{00000000-0005-0000-0000-00005C480000}"/>
    <cellStyle name="n_Flash September eresMas_02- Synthèse Wanadoo B2004_Base Forfaits 06-07_France KPIs_1" xfId="12255" xr:uid="{00000000-0005-0000-0000-00005D480000}"/>
    <cellStyle name="n_Flash September eresMas_02- Synthèse Wanadoo B2004_Base Forfaits 06-07_GetCA Groupe Seg 2012-Q4 Soc" xfId="55969" xr:uid="{00000000-0005-0000-0000-00005E480000}"/>
    <cellStyle name="n_Flash September eresMas_02- Synthèse Wanadoo B2004_Base Forfaits 06-07_Group" xfId="32508" xr:uid="{00000000-0005-0000-0000-00005F480000}"/>
    <cellStyle name="n_Flash September eresMas_02- Synthèse Wanadoo B2004_Base Forfaits 06-07_Group - financial KPIs" xfId="22058" xr:uid="{00000000-0005-0000-0000-000060480000}"/>
    <cellStyle name="n_Flash September eresMas_02- Synthèse Wanadoo B2004_Base Forfaits 06-07_Group - operational KPIs" xfId="3175" xr:uid="{00000000-0005-0000-0000-000061480000}"/>
    <cellStyle name="n_Flash September eresMas_02- Synthèse Wanadoo B2004_Base Forfaits 06-07_Group - operational KPIs_1" xfId="10501" xr:uid="{00000000-0005-0000-0000-000062480000}"/>
    <cellStyle name="n_Flash September eresMas_02- Synthèse Wanadoo B2004_Base Forfaits 06-07_Group - operational KPIs_1 2" xfId="18200" xr:uid="{00000000-0005-0000-0000-000063480000}"/>
    <cellStyle name="n_Flash September eresMas_02- Synthèse Wanadoo B2004_Base Forfaits 06-07_Group - operational KPIs_2" xfId="20317" xr:uid="{00000000-0005-0000-0000-000064480000}"/>
    <cellStyle name="n_Flash September eresMas_02- Synthèse Wanadoo B2004_Base Forfaits 06-07_IC&amp;SS" xfId="13880" xr:uid="{00000000-0005-0000-0000-000065480000}"/>
    <cellStyle name="n_Flash September eresMas_02- Synthèse Wanadoo B2004_Base Forfaits 06-07_Orange - Market France KPIs" xfId="55968" xr:uid="{00000000-0005-0000-0000-000066480000}"/>
    <cellStyle name="n_Flash September eresMas_02- Synthèse Wanadoo B2004_Base Forfaits 06-07_Poland KPIs" xfId="8426" xr:uid="{00000000-0005-0000-0000-000067480000}"/>
    <cellStyle name="n_Flash September eresMas_02- Synthèse Wanadoo B2004_Base Forfaits 06-07_Poland KPIs_1" xfId="32507" xr:uid="{00000000-0005-0000-0000-000068480000}"/>
    <cellStyle name="n_Flash September eresMas_02- Synthèse Wanadoo B2004_Base Forfaits 06-07_ROW" xfId="32509" xr:uid="{00000000-0005-0000-0000-000069480000}"/>
    <cellStyle name="n_Flash September eresMas_02- Synthèse Wanadoo B2004_Base Forfaits 06-07_ROW ARPU" xfId="32510" xr:uid="{00000000-0005-0000-0000-00006A480000}"/>
    <cellStyle name="n_Flash September eresMas_02- Synthèse Wanadoo B2004_Base Forfaits 06-07_RoW KPIs" xfId="9138" xr:uid="{00000000-0005-0000-0000-00006B480000}"/>
    <cellStyle name="n_Flash September eresMas_02- Synthèse Wanadoo B2004_Base Forfaits 06-07_ROW_1" xfId="32511" xr:uid="{00000000-0005-0000-0000-00006C480000}"/>
    <cellStyle name="n_Flash September eresMas_02- Synthèse Wanadoo B2004_Base Forfaits 06-07_ROW_1_Group" xfId="32512" xr:uid="{00000000-0005-0000-0000-00006D480000}"/>
    <cellStyle name="n_Flash September eresMas_02- Synthèse Wanadoo B2004_Base Forfaits 06-07_ROW_1_ROW ARPU" xfId="32513" xr:uid="{00000000-0005-0000-0000-00006E480000}"/>
    <cellStyle name="n_Flash September eresMas_02- Synthèse Wanadoo B2004_Base Forfaits 06-07_ROW_Group" xfId="32514" xr:uid="{00000000-0005-0000-0000-00006F480000}"/>
    <cellStyle name="n_Flash September eresMas_02- Synthèse Wanadoo B2004_Base Forfaits 06-07_ROW_ROW ARPU" xfId="32515" xr:uid="{00000000-0005-0000-0000-000070480000}"/>
    <cellStyle name="n_Flash September eresMas_02- Synthèse Wanadoo B2004_Base Forfaits 06-07_Spain ARPU + AUPU" xfId="32516" xr:uid="{00000000-0005-0000-0000-000071480000}"/>
    <cellStyle name="n_Flash September eresMas_02- Synthèse Wanadoo B2004_Base Forfaits 06-07_Spain ARPU + AUPU_Group" xfId="32517" xr:uid="{00000000-0005-0000-0000-000072480000}"/>
    <cellStyle name="n_Flash September eresMas_02- Synthèse Wanadoo B2004_Base Forfaits 06-07_Spain ARPU + AUPU_ROW ARPU" xfId="32518" xr:uid="{00000000-0005-0000-0000-000073480000}"/>
    <cellStyle name="n_Flash September eresMas_02- Synthèse Wanadoo B2004_Base Forfaits 06-07_Spain KPIs" xfId="6844" xr:uid="{00000000-0005-0000-0000-000074480000}"/>
    <cellStyle name="n_Flash September eresMas_02- Synthèse Wanadoo B2004_Base Forfaits 06-07_Spain KPIs 2" xfId="16210" xr:uid="{00000000-0005-0000-0000-000075480000}"/>
    <cellStyle name="n_Flash September eresMas_02- Synthèse Wanadoo B2004_Base Forfaits 06-07_Spain KPIs_1" xfId="51658" xr:uid="{00000000-0005-0000-0000-000076480000}"/>
    <cellStyle name="n_Flash September eresMas_02- Synthèse Wanadoo B2004_Base Forfaits 06-07_Telecoms - Operational KPIs" xfId="49961" xr:uid="{00000000-0005-0000-0000-000077480000}"/>
    <cellStyle name="n_Flash September eresMas_02- Synthèse Wanadoo B2004_CA BAC SCR-VM 06-07 (31-07-06)" xfId="2156" xr:uid="{00000000-0005-0000-0000-000078480000}"/>
    <cellStyle name="n_Flash September eresMas_02- Synthèse Wanadoo B2004_CA BAC SCR-VM 06-07 (31-07-06)_A&amp;ME KPIs" xfId="53436" xr:uid="{00000000-0005-0000-0000-000079480000}"/>
    <cellStyle name="n_Flash September eresMas_02- Synthèse Wanadoo B2004_CA BAC SCR-VM 06-07 (31-07-06)_Enterprise" xfId="9707" xr:uid="{00000000-0005-0000-0000-00007A480000}"/>
    <cellStyle name="n_Flash September eresMas_02- Synthèse Wanadoo B2004_CA BAC SCR-VM 06-07 (31-07-06)_France financials" xfId="23803" xr:uid="{00000000-0005-0000-0000-00007B480000}"/>
    <cellStyle name="n_Flash September eresMas_02- Synthèse Wanadoo B2004_CA BAC SCR-VM 06-07 (31-07-06)_France financials_1" xfId="25297" xr:uid="{00000000-0005-0000-0000-00007C480000}"/>
    <cellStyle name="n_Flash September eresMas_02- Synthèse Wanadoo B2004_CA BAC SCR-VM 06-07 (31-07-06)_France KPIs" xfId="5015" xr:uid="{00000000-0005-0000-0000-00007D480000}"/>
    <cellStyle name="n_Flash September eresMas_02- Synthèse Wanadoo B2004_CA BAC SCR-VM 06-07 (31-07-06)_France KPIs 2" xfId="14431" xr:uid="{00000000-0005-0000-0000-00007E480000}"/>
    <cellStyle name="n_Flash September eresMas_02- Synthèse Wanadoo B2004_CA BAC SCR-VM 06-07 (31-07-06)_France KPIs_1" xfId="12256" xr:uid="{00000000-0005-0000-0000-00007F480000}"/>
    <cellStyle name="n_Flash September eresMas_02- Synthèse Wanadoo B2004_CA BAC SCR-VM 06-07 (31-07-06)_GetCA Groupe Seg 2012-Q4 Soc" xfId="55971" xr:uid="{00000000-0005-0000-0000-000080480000}"/>
    <cellStyle name="n_Flash September eresMas_02- Synthèse Wanadoo B2004_CA BAC SCR-VM 06-07 (31-07-06)_Group" xfId="32520" xr:uid="{00000000-0005-0000-0000-000081480000}"/>
    <cellStyle name="n_Flash September eresMas_02- Synthèse Wanadoo B2004_CA BAC SCR-VM 06-07 (31-07-06)_Group - financial KPIs" xfId="22059" xr:uid="{00000000-0005-0000-0000-000082480000}"/>
    <cellStyle name="n_Flash September eresMas_02- Synthèse Wanadoo B2004_CA BAC SCR-VM 06-07 (31-07-06)_Group - operational KPIs" xfId="3176" xr:uid="{00000000-0005-0000-0000-000083480000}"/>
    <cellStyle name="n_Flash September eresMas_02- Synthèse Wanadoo B2004_CA BAC SCR-VM 06-07 (31-07-06)_Group - operational KPIs_1" xfId="10502" xr:uid="{00000000-0005-0000-0000-000084480000}"/>
    <cellStyle name="n_Flash September eresMas_02- Synthèse Wanadoo B2004_CA BAC SCR-VM 06-07 (31-07-06)_Group - operational KPIs_1 2" xfId="18201" xr:uid="{00000000-0005-0000-0000-000085480000}"/>
    <cellStyle name="n_Flash September eresMas_02- Synthèse Wanadoo B2004_CA BAC SCR-VM 06-07 (31-07-06)_Group - operational KPIs_2" xfId="20318" xr:uid="{00000000-0005-0000-0000-000086480000}"/>
    <cellStyle name="n_Flash September eresMas_02- Synthèse Wanadoo B2004_CA BAC SCR-VM 06-07 (31-07-06)_IC&amp;SS" xfId="19567" xr:uid="{00000000-0005-0000-0000-000087480000}"/>
    <cellStyle name="n_Flash September eresMas_02- Synthèse Wanadoo B2004_CA BAC SCR-VM 06-07 (31-07-06)_Orange - Market France KPIs" xfId="55970" xr:uid="{00000000-0005-0000-0000-000088480000}"/>
    <cellStyle name="n_Flash September eresMas_02- Synthèse Wanadoo B2004_CA BAC SCR-VM 06-07 (31-07-06)_Poland KPIs" xfId="8427" xr:uid="{00000000-0005-0000-0000-000089480000}"/>
    <cellStyle name="n_Flash September eresMas_02- Synthèse Wanadoo B2004_CA BAC SCR-VM 06-07 (31-07-06)_Poland KPIs_1" xfId="32519" xr:uid="{00000000-0005-0000-0000-00008A480000}"/>
    <cellStyle name="n_Flash September eresMas_02- Synthèse Wanadoo B2004_CA BAC SCR-VM 06-07 (31-07-06)_ROW" xfId="32521" xr:uid="{00000000-0005-0000-0000-00008B480000}"/>
    <cellStyle name="n_Flash September eresMas_02- Synthèse Wanadoo B2004_CA BAC SCR-VM 06-07 (31-07-06)_ROW ARPU" xfId="32522" xr:uid="{00000000-0005-0000-0000-00008C480000}"/>
    <cellStyle name="n_Flash September eresMas_02- Synthèse Wanadoo B2004_CA BAC SCR-VM 06-07 (31-07-06)_RoW KPIs" xfId="9139" xr:uid="{00000000-0005-0000-0000-00008D480000}"/>
    <cellStyle name="n_Flash September eresMas_02- Synthèse Wanadoo B2004_CA BAC SCR-VM 06-07 (31-07-06)_ROW_1" xfId="32523" xr:uid="{00000000-0005-0000-0000-00008E480000}"/>
    <cellStyle name="n_Flash September eresMas_02- Synthèse Wanadoo B2004_CA BAC SCR-VM 06-07 (31-07-06)_ROW_1_Group" xfId="32524" xr:uid="{00000000-0005-0000-0000-00008F480000}"/>
    <cellStyle name="n_Flash September eresMas_02- Synthèse Wanadoo B2004_CA BAC SCR-VM 06-07 (31-07-06)_ROW_1_ROW ARPU" xfId="32525" xr:uid="{00000000-0005-0000-0000-000090480000}"/>
    <cellStyle name="n_Flash September eresMas_02- Synthèse Wanadoo B2004_CA BAC SCR-VM 06-07 (31-07-06)_ROW_Group" xfId="32526" xr:uid="{00000000-0005-0000-0000-000091480000}"/>
    <cellStyle name="n_Flash September eresMas_02- Synthèse Wanadoo B2004_CA BAC SCR-VM 06-07 (31-07-06)_ROW_ROW ARPU" xfId="32527" xr:uid="{00000000-0005-0000-0000-000092480000}"/>
    <cellStyle name="n_Flash September eresMas_02- Synthèse Wanadoo B2004_CA BAC SCR-VM 06-07 (31-07-06)_Spain ARPU + AUPU" xfId="32528" xr:uid="{00000000-0005-0000-0000-000093480000}"/>
    <cellStyle name="n_Flash September eresMas_02- Synthèse Wanadoo B2004_CA BAC SCR-VM 06-07 (31-07-06)_Spain ARPU + AUPU_Group" xfId="32529" xr:uid="{00000000-0005-0000-0000-000094480000}"/>
    <cellStyle name="n_Flash September eresMas_02- Synthèse Wanadoo B2004_CA BAC SCR-VM 06-07 (31-07-06)_Spain ARPU + AUPU_ROW ARPU" xfId="32530" xr:uid="{00000000-0005-0000-0000-000095480000}"/>
    <cellStyle name="n_Flash September eresMas_02- Synthèse Wanadoo B2004_CA BAC SCR-VM 06-07 (31-07-06)_Spain KPIs" xfId="6845" xr:uid="{00000000-0005-0000-0000-000096480000}"/>
    <cellStyle name="n_Flash September eresMas_02- Synthèse Wanadoo B2004_CA BAC SCR-VM 06-07 (31-07-06)_Spain KPIs 2" xfId="16211" xr:uid="{00000000-0005-0000-0000-000097480000}"/>
    <cellStyle name="n_Flash September eresMas_02- Synthèse Wanadoo B2004_CA BAC SCR-VM 06-07 (31-07-06)_Spain KPIs_1" xfId="51659" xr:uid="{00000000-0005-0000-0000-000098480000}"/>
    <cellStyle name="n_Flash September eresMas_02- Synthèse Wanadoo B2004_CA BAC SCR-VM 06-07 (31-07-06)_Telecoms - Operational KPIs" xfId="49962" xr:uid="{00000000-0005-0000-0000-000099480000}"/>
    <cellStyle name="n_Flash September eresMas_02- Synthèse Wanadoo B2004_CA forfaits 0607 (06-08-14)" xfId="2157" xr:uid="{00000000-0005-0000-0000-00009A480000}"/>
    <cellStyle name="n_Flash September eresMas_02- Synthèse Wanadoo B2004_CA forfaits 0607 (06-08-14)_A&amp;ME KPIs" xfId="53437" xr:uid="{00000000-0005-0000-0000-00009B480000}"/>
    <cellStyle name="n_Flash September eresMas_02- Synthèse Wanadoo B2004_CA forfaits 0607 (06-08-14)_France financials" xfId="23804" xr:uid="{00000000-0005-0000-0000-00009C480000}"/>
    <cellStyle name="n_Flash September eresMas_02- Synthèse Wanadoo B2004_CA forfaits 0607 (06-08-14)_France KPIs" xfId="5016" xr:uid="{00000000-0005-0000-0000-00009D480000}"/>
    <cellStyle name="n_Flash September eresMas_02- Synthèse Wanadoo B2004_CA forfaits 0607 (06-08-14)_France KPIs 2" xfId="14432" xr:uid="{00000000-0005-0000-0000-00009E480000}"/>
    <cellStyle name="n_Flash September eresMas_02- Synthèse Wanadoo B2004_CA forfaits 0607 (06-08-14)_France KPIs_1" xfId="12257" xr:uid="{00000000-0005-0000-0000-00009F480000}"/>
    <cellStyle name="n_Flash September eresMas_02- Synthèse Wanadoo B2004_CA forfaits 0607 (06-08-14)_Group" xfId="32532" xr:uid="{00000000-0005-0000-0000-0000A0480000}"/>
    <cellStyle name="n_Flash September eresMas_02- Synthèse Wanadoo B2004_CA forfaits 0607 (06-08-14)_Group - financial KPIs" xfId="22060" xr:uid="{00000000-0005-0000-0000-0000A1480000}"/>
    <cellStyle name="n_Flash September eresMas_02- Synthèse Wanadoo B2004_CA forfaits 0607 (06-08-14)_Group - operational KPIs" xfId="10503" xr:uid="{00000000-0005-0000-0000-0000A2480000}"/>
    <cellStyle name="n_Flash September eresMas_02- Synthèse Wanadoo B2004_CA forfaits 0607 (06-08-14)_Group - operational KPIs 2" xfId="18202" xr:uid="{00000000-0005-0000-0000-0000A3480000}"/>
    <cellStyle name="n_Flash September eresMas_02- Synthèse Wanadoo B2004_CA forfaits 0607 (06-08-14)_Group - operational KPIs_1" xfId="20319" xr:uid="{00000000-0005-0000-0000-0000A4480000}"/>
    <cellStyle name="n_Flash September eresMas_02- Synthèse Wanadoo B2004_CA forfaits 0607 (06-08-14)_Orange - Market France KPIs" xfId="55972" xr:uid="{00000000-0005-0000-0000-0000A5480000}"/>
    <cellStyle name="n_Flash September eresMas_02- Synthèse Wanadoo B2004_CA forfaits 0607 (06-08-14)_Poland KPIs" xfId="32531" xr:uid="{00000000-0005-0000-0000-0000A6480000}"/>
    <cellStyle name="n_Flash September eresMas_02- Synthèse Wanadoo B2004_CA forfaits 0607 (06-08-14)_ROW" xfId="32533" xr:uid="{00000000-0005-0000-0000-0000A7480000}"/>
    <cellStyle name="n_Flash September eresMas_02- Synthèse Wanadoo B2004_CA forfaits 0607 (06-08-14)_ROW ARPU" xfId="32534" xr:uid="{00000000-0005-0000-0000-0000A8480000}"/>
    <cellStyle name="n_Flash September eresMas_02- Synthèse Wanadoo B2004_CA forfaits 0607 (06-08-14)_ROW_1" xfId="32535" xr:uid="{00000000-0005-0000-0000-0000A9480000}"/>
    <cellStyle name="n_Flash September eresMas_02- Synthèse Wanadoo B2004_CA forfaits 0607 (06-08-14)_ROW_1_Group" xfId="32536" xr:uid="{00000000-0005-0000-0000-0000AA480000}"/>
    <cellStyle name="n_Flash September eresMas_02- Synthèse Wanadoo B2004_CA forfaits 0607 (06-08-14)_ROW_1_ROW ARPU" xfId="32537" xr:uid="{00000000-0005-0000-0000-0000AB480000}"/>
    <cellStyle name="n_Flash September eresMas_02- Synthèse Wanadoo B2004_CA forfaits 0607 (06-08-14)_ROW_Group" xfId="32538" xr:uid="{00000000-0005-0000-0000-0000AC480000}"/>
    <cellStyle name="n_Flash September eresMas_02- Synthèse Wanadoo B2004_CA forfaits 0607 (06-08-14)_ROW_ROW ARPU" xfId="32539" xr:uid="{00000000-0005-0000-0000-0000AD480000}"/>
    <cellStyle name="n_Flash September eresMas_02- Synthèse Wanadoo B2004_CA forfaits 0607 (06-08-14)_Spain ARPU + AUPU" xfId="32540" xr:uid="{00000000-0005-0000-0000-0000AE480000}"/>
    <cellStyle name="n_Flash September eresMas_02- Synthèse Wanadoo B2004_CA forfaits 0607 (06-08-14)_Spain ARPU + AUPU_Group" xfId="32541" xr:uid="{00000000-0005-0000-0000-0000AF480000}"/>
    <cellStyle name="n_Flash September eresMas_02- Synthèse Wanadoo B2004_CA forfaits 0607 (06-08-14)_Spain ARPU + AUPU_ROW ARPU" xfId="32542" xr:uid="{00000000-0005-0000-0000-0000B0480000}"/>
    <cellStyle name="n_Flash September eresMas_02- Synthèse Wanadoo B2004_CA forfaits 0607 (06-08-14)_Spain KPIs" xfId="6846" xr:uid="{00000000-0005-0000-0000-0000B1480000}"/>
    <cellStyle name="n_Flash September eresMas_02- Synthèse Wanadoo B2004_CA forfaits 0607 (06-08-14)_Spain KPIs 2" xfId="16212" xr:uid="{00000000-0005-0000-0000-0000B2480000}"/>
    <cellStyle name="n_Flash September eresMas_02- Synthèse Wanadoo B2004_CA forfaits 0607 (06-08-14)_Spain KPIs_1" xfId="51660" xr:uid="{00000000-0005-0000-0000-0000B3480000}"/>
    <cellStyle name="n_Flash September eresMas_02- Synthèse Wanadoo B2004_CA forfaits 0607 (06-08-14)_Telecoms - Operational KPIs" xfId="49963" xr:uid="{00000000-0005-0000-0000-0000B4480000}"/>
    <cellStyle name="n_Flash September eresMas_02- Synthèse Wanadoo B2004_Classeur2" xfId="2158" xr:uid="{00000000-0005-0000-0000-0000B5480000}"/>
    <cellStyle name="n_Flash September eresMas_02- Synthèse Wanadoo B2004_Classeur2_A&amp;ME KPIs" xfId="53438" xr:uid="{00000000-0005-0000-0000-0000B6480000}"/>
    <cellStyle name="n_Flash September eresMas_02- Synthèse Wanadoo B2004_Classeur2_France financials" xfId="23805" xr:uid="{00000000-0005-0000-0000-0000B7480000}"/>
    <cellStyle name="n_Flash September eresMas_02- Synthèse Wanadoo B2004_Classeur2_France KPIs" xfId="5017" xr:uid="{00000000-0005-0000-0000-0000B8480000}"/>
    <cellStyle name="n_Flash September eresMas_02- Synthèse Wanadoo B2004_Classeur2_France KPIs 2" xfId="14433" xr:uid="{00000000-0005-0000-0000-0000B9480000}"/>
    <cellStyle name="n_Flash September eresMas_02- Synthèse Wanadoo B2004_Classeur2_France KPIs_1" xfId="12258" xr:uid="{00000000-0005-0000-0000-0000BA480000}"/>
    <cellStyle name="n_Flash September eresMas_02- Synthèse Wanadoo B2004_Classeur2_Group" xfId="32544" xr:uid="{00000000-0005-0000-0000-0000BB480000}"/>
    <cellStyle name="n_Flash September eresMas_02- Synthèse Wanadoo B2004_Classeur2_Group - financial KPIs" xfId="22061" xr:uid="{00000000-0005-0000-0000-0000BC480000}"/>
    <cellStyle name="n_Flash September eresMas_02- Synthèse Wanadoo B2004_Classeur2_Group - operational KPIs" xfId="10504" xr:uid="{00000000-0005-0000-0000-0000BD480000}"/>
    <cellStyle name="n_Flash September eresMas_02- Synthèse Wanadoo B2004_Classeur2_Group - operational KPIs 2" xfId="18203" xr:uid="{00000000-0005-0000-0000-0000BE480000}"/>
    <cellStyle name="n_Flash September eresMas_02- Synthèse Wanadoo B2004_Classeur2_Group - operational KPIs_1" xfId="20320" xr:uid="{00000000-0005-0000-0000-0000BF480000}"/>
    <cellStyle name="n_Flash September eresMas_02- Synthèse Wanadoo B2004_Classeur2_Orange - Market France KPIs" xfId="55973" xr:uid="{00000000-0005-0000-0000-0000C0480000}"/>
    <cellStyle name="n_Flash September eresMas_02- Synthèse Wanadoo B2004_Classeur2_Poland KPIs" xfId="32543" xr:uid="{00000000-0005-0000-0000-0000C1480000}"/>
    <cellStyle name="n_Flash September eresMas_02- Synthèse Wanadoo B2004_Classeur2_ROW" xfId="32545" xr:uid="{00000000-0005-0000-0000-0000C2480000}"/>
    <cellStyle name="n_Flash September eresMas_02- Synthèse Wanadoo B2004_Classeur2_ROW ARPU" xfId="32546" xr:uid="{00000000-0005-0000-0000-0000C3480000}"/>
    <cellStyle name="n_Flash September eresMas_02- Synthèse Wanadoo B2004_Classeur2_ROW_1" xfId="32547" xr:uid="{00000000-0005-0000-0000-0000C4480000}"/>
    <cellStyle name="n_Flash September eresMas_02- Synthèse Wanadoo B2004_Classeur2_ROW_1_Group" xfId="32548" xr:uid="{00000000-0005-0000-0000-0000C5480000}"/>
    <cellStyle name="n_Flash September eresMas_02- Synthèse Wanadoo B2004_Classeur2_ROW_1_ROW ARPU" xfId="32549" xr:uid="{00000000-0005-0000-0000-0000C6480000}"/>
    <cellStyle name="n_Flash September eresMas_02- Synthèse Wanadoo B2004_Classeur2_ROW_Group" xfId="32550" xr:uid="{00000000-0005-0000-0000-0000C7480000}"/>
    <cellStyle name="n_Flash September eresMas_02- Synthèse Wanadoo B2004_Classeur2_ROW_ROW ARPU" xfId="32551" xr:uid="{00000000-0005-0000-0000-0000C8480000}"/>
    <cellStyle name="n_Flash September eresMas_02- Synthèse Wanadoo B2004_Classeur2_Spain ARPU + AUPU" xfId="32552" xr:uid="{00000000-0005-0000-0000-0000C9480000}"/>
    <cellStyle name="n_Flash September eresMas_02- Synthèse Wanadoo B2004_Classeur2_Spain ARPU + AUPU_Group" xfId="32553" xr:uid="{00000000-0005-0000-0000-0000CA480000}"/>
    <cellStyle name="n_Flash September eresMas_02- Synthèse Wanadoo B2004_Classeur2_Spain ARPU + AUPU_ROW ARPU" xfId="32554" xr:uid="{00000000-0005-0000-0000-0000CB480000}"/>
    <cellStyle name="n_Flash September eresMas_02- Synthèse Wanadoo B2004_Classeur2_Spain KPIs" xfId="6847" xr:uid="{00000000-0005-0000-0000-0000CC480000}"/>
    <cellStyle name="n_Flash September eresMas_02- Synthèse Wanadoo B2004_Classeur2_Spain KPIs 2" xfId="16213" xr:uid="{00000000-0005-0000-0000-0000CD480000}"/>
    <cellStyle name="n_Flash September eresMas_02- Synthèse Wanadoo B2004_Classeur2_Spain KPIs_1" xfId="51661" xr:uid="{00000000-0005-0000-0000-0000CE480000}"/>
    <cellStyle name="n_Flash September eresMas_02- Synthèse Wanadoo B2004_Classeur2_Telecoms - Operational KPIs" xfId="49964" xr:uid="{00000000-0005-0000-0000-0000CF480000}"/>
    <cellStyle name="n_Flash September eresMas_02- Synthèse Wanadoo B2004_Classeur5" xfId="2159" xr:uid="{00000000-0005-0000-0000-0000D0480000}"/>
    <cellStyle name="n_Flash September eresMas_02- Synthèse Wanadoo B2004_Classeur5_A&amp;ME KPIs" xfId="53439" xr:uid="{00000000-0005-0000-0000-0000D1480000}"/>
    <cellStyle name="n_Flash September eresMas_02- Synthèse Wanadoo B2004_Classeur5_Enterprise" xfId="9708" xr:uid="{00000000-0005-0000-0000-0000D2480000}"/>
    <cellStyle name="n_Flash September eresMas_02- Synthèse Wanadoo B2004_Classeur5_France financials" xfId="23806" xr:uid="{00000000-0005-0000-0000-0000D3480000}"/>
    <cellStyle name="n_Flash September eresMas_02- Synthèse Wanadoo B2004_Classeur5_France financials_1" xfId="25298" xr:uid="{00000000-0005-0000-0000-0000D4480000}"/>
    <cellStyle name="n_Flash September eresMas_02- Synthèse Wanadoo B2004_Classeur5_France KPIs" xfId="5018" xr:uid="{00000000-0005-0000-0000-0000D5480000}"/>
    <cellStyle name="n_Flash September eresMas_02- Synthèse Wanadoo B2004_Classeur5_France KPIs 2" xfId="14434" xr:uid="{00000000-0005-0000-0000-0000D6480000}"/>
    <cellStyle name="n_Flash September eresMas_02- Synthèse Wanadoo B2004_Classeur5_France KPIs_1" xfId="12259" xr:uid="{00000000-0005-0000-0000-0000D7480000}"/>
    <cellStyle name="n_Flash September eresMas_02- Synthèse Wanadoo B2004_Classeur5_GetCA Groupe Seg 2012-Q4 Soc" xfId="55975" xr:uid="{00000000-0005-0000-0000-0000D8480000}"/>
    <cellStyle name="n_Flash September eresMas_02- Synthèse Wanadoo B2004_Classeur5_Group" xfId="32556" xr:uid="{00000000-0005-0000-0000-0000D9480000}"/>
    <cellStyle name="n_Flash September eresMas_02- Synthèse Wanadoo B2004_Classeur5_Group - financial KPIs" xfId="22062" xr:uid="{00000000-0005-0000-0000-0000DA480000}"/>
    <cellStyle name="n_Flash September eresMas_02- Synthèse Wanadoo B2004_Classeur5_Group - operational KPIs" xfId="3177" xr:uid="{00000000-0005-0000-0000-0000DB480000}"/>
    <cellStyle name="n_Flash September eresMas_02- Synthèse Wanadoo B2004_Classeur5_Group - operational KPIs_1" xfId="10505" xr:uid="{00000000-0005-0000-0000-0000DC480000}"/>
    <cellStyle name="n_Flash September eresMas_02- Synthèse Wanadoo B2004_Classeur5_Group - operational KPIs_1 2" xfId="18204" xr:uid="{00000000-0005-0000-0000-0000DD480000}"/>
    <cellStyle name="n_Flash September eresMas_02- Synthèse Wanadoo B2004_Classeur5_Group - operational KPIs_2" xfId="20321" xr:uid="{00000000-0005-0000-0000-0000DE480000}"/>
    <cellStyle name="n_Flash September eresMas_02- Synthèse Wanadoo B2004_Classeur5_IC&amp;SS" xfId="19578" xr:uid="{00000000-0005-0000-0000-0000DF480000}"/>
    <cellStyle name="n_Flash September eresMas_02- Synthèse Wanadoo B2004_Classeur5_Orange - Market France KPIs" xfId="55974" xr:uid="{00000000-0005-0000-0000-0000E0480000}"/>
    <cellStyle name="n_Flash September eresMas_02- Synthèse Wanadoo B2004_Classeur5_Poland KPIs" xfId="8428" xr:uid="{00000000-0005-0000-0000-0000E1480000}"/>
    <cellStyle name="n_Flash September eresMas_02- Synthèse Wanadoo B2004_Classeur5_Poland KPIs_1" xfId="32555" xr:uid="{00000000-0005-0000-0000-0000E2480000}"/>
    <cellStyle name="n_Flash September eresMas_02- Synthèse Wanadoo B2004_Classeur5_ROW" xfId="32557" xr:uid="{00000000-0005-0000-0000-0000E3480000}"/>
    <cellStyle name="n_Flash September eresMas_02- Synthèse Wanadoo B2004_Classeur5_ROW ARPU" xfId="32558" xr:uid="{00000000-0005-0000-0000-0000E4480000}"/>
    <cellStyle name="n_Flash September eresMas_02- Synthèse Wanadoo B2004_Classeur5_RoW KPIs" xfId="9140" xr:uid="{00000000-0005-0000-0000-0000E5480000}"/>
    <cellStyle name="n_Flash September eresMas_02- Synthèse Wanadoo B2004_Classeur5_ROW_1" xfId="32559" xr:uid="{00000000-0005-0000-0000-0000E6480000}"/>
    <cellStyle name="n_Flash September eresMas_02- Synthèse Wanadoo B2004_Classeur5_ROW_1_Group" xfId="32560" xr:uid="{00000000-0005-0000-0000-0000E7480000}"/>
    <cellStyle name="n_Flash September eresMas_02- Synthèse Wanadoo B2004_Classeur5_ROW_1_ROW ARPU" xfId="32561" xr:uid="{00000000-0005-0000-0000-0000E8480000}"/>
    <cellStyle name="n_Flash September eresMas_02- Synthèse Wanadoo B2004_Classeur5_ROW_Group" xfId="32562" xr:uid="{00000000-0005-0000-0000-0000E9480000}"/>
    <cellStyle name="n_Flash September eresMas_02- Synthèse Wanadoo B2004_Classeur5_ROW_ROW ARPU" xfId="32563" xr:uid="{00000000-0005-0000-0000-0000EA480000}"/>
    <cellStyle name="n_Flash September eresMas_02- Synthèse Wanadoo B2004_Classeur5_Spain ARPU + AUPU" xfId="32564" xr:uid="{00000000-0005-0000-0000-0000EB480000}"/>
    <cellStyle name="n_Flash September eresMas_02- Synthèse Wanadoo B2004_Classeur5_Spain ARPU + AUPU_Group" xfId="32565" xr:uid="{00000000-0005-0000-0000-0000EC480000}"/>
    <cellStyle name="n_Flash September eresMas_02- Synthèse Wanadoo B2004_Classeur5_Spain ARPU + AUPU_ROW ARPU" xfId="32566" xr:uid="{00000000-0005-0000-0000-0000ED480000}"/>
    <cellStyle name="n_Flash September eresMas_02- Synthèse Wanadoo B2004_Classeur5_Spain KPIs" xfId="6848" xr:uid="{00000000-0005-0000-0000-0000EE480000}"/>
    <cellStyle name="n_Flash September eresMas_02- Synthèse Wanadoo B2004_Classeur5_Spain KPIs 2" xfId="16214" xr:uid="{00000000-0005-0000-0000-0000EF480000}"/>
    <cellStyle name="n_Flash September eresMas_02- Synthèse Wanadoo B2004_Classeur5_Spain KPIs_1" xfId="51662" xr:uid="{00000000-0005-0000-0000-0000F0480000}"/>
    <cellStyle name="n_Flash September eresMas_02- Synthèse Wanadoo B2004_Classeur5_Telecoms - Operational KPIs" xfId="49965" xr:uid="{00000000-0005-0000-0000-0000F1480000}"/>
    <cellStyle name="n_Flash September eresMas_02- Synthèse Wanadoo B2004_DATA KPI Personal" xfId="32567" xr:uid="{00000000-0005-0000-0000-0000F2480000}"/>
    <cellStyle name="n_Flash September eresMas_02- Synthèse Wanadoo B2004_DATA KPI Personal_Group" xfId="32568" xr:uid="{00000000-0005-0000-0000-0000F3480000}"/>
    <cellStyle name="n_Flash September eresMas_02- Synthèse Wanadoo B2004_DATA KPI Personal_ROW ARPU" xfId="32569" xr:uid="{00000000-0005-0000-0000-0000F4480000}"/>
    <cellStyle name="n_Flash September eresMas_02- Synthèse Wanadoo B2004_EE_CoA_BS - mapped V4" xfId="32570" xr:uid="{00000000-0005-0000-0000-0000F5480000}"/>
    <cellStyle name="n_Flash September eresMas_02- Synthèse Wanadoo B2004_EE_CoA_BS - mapped V4_Group" xfId="32571" xr:uid="{00000000-0005-0000-0000-0000F6480000}"/>
    <cellStyle name="n_Flash September eresMas_02- Synthèse Wanadoo B2004_EE_CoA_BS - mapped V4_ROW ARPU" xfId="32572" xr:uid="{00000000-0005-0000-0000-0000F7480000}"/>
    <cellStyle name="n_Flash September eresMas_02- Synthèse Wanadoo B2004_Enterprise" xfId="9704" xr:uid="{00000000-0005-0000-0000-0000F8480000}"/>
    <cellStyle name="n_Flash September eresMas_02- Synthèse Wanadoo B2004_France financials" xfId="23799" xr:uid="{00000000-0005-0000-0000-0000F9480000}"/>
    <cellStyle name="n_Flash September eresMas_02- Synthèse Wanadoo B2004_France financials_1" xfId="25294" xr:uid="{00000000-0005-0000-0000-0000FA480000}"/>
    <cellStyle name="n_Flash September eresMas_02- Synthèse Wanadoo B2004_France KPIs" xfId="5011" xr:uid="{00000000-0005-0000-0000-0000FB480000}"/>
    <cellStyle name="n_Flash September eresMas_02- Synthèse Wanadoo B2004_France KPIs 2" xfId="14427" xr:uid="{00000000-0005-0000-0000-0000FC480000}"/>
    <cellStyle name="n_Flash September eresMas_02- Synthèse Wanadoo B2004_France KPIs_1" xfId="12252" xr:uid="{00000000-0005-0000-0000-0000FD480000}"/>
    <cellStyle name="n_Flash September eresMas_02- Synthèse Wanadoo B2004_GetCA Groupe Seg 2012-Q4 Soc" xfId="55976" xr:uid="{00000000-0005-0000-0000-0000FE480000}"/>
    <cellStyle name="n_Flash September eresMas_02- Synthèse Wanadoo B2004_Group" xfId="32573" xr:uid="{00000000-0005-0000-0000-0000FF480000}"/>
    <cellStyle name="n_Flash September eresMas_02- Synthèse Wanadoo B2004_Group - financial KPIs" xfId="22055" xr:uid="{00000000-0005-0000-0000-000000490000}"/>
    <cellStyle name="n_Flash September eresMas_02- Synthèse Wanadoo B2004_Group - operational KPIs" xfId="3173" xr:uid="{00000000-0005-0000-0000-000001490000}"/>
    <cellStyle name="n_Flash September eresMas_02- Synthèse Wanadoo B2004_Group - operational KPIs_1" xfId="10498" xr:uid="{00000000-0005-0000-0000-000002490000}"/>
    <cellStyle name="n_Flash September eresMas_02- Synthèse Wanadoo B2004_Group - operational KPIs_1 2" xfId="18197" xr:uid="{00000000-0005-0000-0000-000003490000}"/>
    <cellStyle name="n_Flash September eresMas_02- Synthèse Wanadoo B2004_Group - operational KPIs_2" xfId="20314" xr:uid="{00000000-0005-0000-0000-000004490000}"/>
    <cellStyle name="n_Flash September eresMas_02- Synthèse Wanadoo B2004_IC&amp;SS" xfId="19779" xr:uid="{00000000-0005-0000-0000-000005490000}"/>
    <cellStyle name="n_Flash September eresMas_02- Synthèse Wanadoo B2004_Orange - Market France KPIs" xfId="55964" xr:uid="{00000000-0005-0000-0000-000006490000}"/>
    <cellStyle name="n_Flash September eresMas_02- Synthèse Wanadoo B2004_PFA_Mn MTV_060413" xfId="2160" xr:uid="{00000000-0005-0000-0000-000007490000}"/>
    <cellStyle name="n_Flash September eresMas_02- Synthèse Wanadoo B2004_PFA_Mn MTV_060413_A&amp;ME KPIs" xfId="53440" xr:uid="{00000000-0005-0000-0000-000008490000}"/>
    <cellStyle name="n_Flash September eresMas_02- Synthèse Wanadoo B2004_PFA_Mn MTV_060413_France financials" xfId="23807" xr:uid="{00000000-0005-0000-0000-000009490000}"/>
    <cellStyle name="n_Flash September eresMas_02- Synthèse Wanadoo B2004_PFA_Mn MTV_060413_France KPIs" xfId="5019" xr:uid="{00000000-0005-0000-0000-00000A490000}"/>
    <cellStyle name="n_Flash September eresMas_02- Synthèse Wanadoo B2004_PFA_Mn MTV_060413_France KPIs 2" xfId="14435" xr:uid="{00000000-0005-0000-0000-00000B490000}"/>
    <cellStyle name="n_Flash September eresMas_02- Synthèse Wanadoo B2004_PFA_Mn MTV_060413_France KPIs_1" xfId="12260" xr:uid="{00000000-0005-0000-0000-00000C490000}"/>
    <cellStyle name="n_Flash September eresMas_02- Synthèse Wanadoo B2004_PFA_Mn MTV_060413_Group" xfId="32575" xr:uid="{00000000-0005-0000-0000-00000D490000}"/>
    <cellStyle name="n_Flash September eresMas_02- Synthèse Wanadoo B2004_PFA_Mn MTV_060413_Group - financial KPIs" xfId="22063" xr:uid="{00000000-0005-0000-0000-00000E490000}"/>
    <cellStyle name="n_Flash September eresMas_02- Synthèse Wanadoo B2004_PFA_Mn MTV_060413_Group - operational KPIs" xfId="10506" xr:uid="{00000000-0005-0000-0000-00000F490000}"/>
    <cellStyle name="n_Flash September eresMas_02- Synthèse Wanadoo B2004_PFA_Mn MTV_060413_Group - operational KPIs 2" xfId="18205" xr:uid="{00000000-0005-0000-0000-000010490000}"/>
    <cellStyle name="n_Flash September eresMas_02- Synthèse Wanadoo B2004_PFA_Mn MTV_060413_Group - operational KPIs_1" xfId="20322" xr:uid="{00000000-0005-0000-0000-000011490000}"/>
    <cellStyle name="n_Flash September eresMas_02- Synthèse Wanadoo B2004_PFA_Mn MTV_060413_Orange - Market France KPIs" xfId="55977" xr:uid="{00000000-0005-0000-0000-000012490000}"/>
    <cellStyle name="n_Flash September eresMas_02- Synthèse Wanadoo B2004_PFA_Mn MTV_060413_Poland KPIs" xfId="32574" xr:uid="{00000000-0005-0000-0000-000013490000}"/>
    <cellStyle name="n_Flash September eresMas_02- Synthèse Wanadoo B2004_PFA_Mn MTV_060413_ROW" xfId="32576" xr:uid="{00000000-0005-0000-0000-000014490000}"/>
    <cellStyle name="n_Flash September eresMas_02- Synthèse Wanadoo B2004_PFA_Mn MTV_060413_ROW ARPU" xfId="32577" xr:uid="{00000000-0005-0000-0000-000015490000}"/>
    <cellStyle name="n_Flash September eresMas_02- Synthèse Wanadoo B2004_PFA_Mn MTV_060413_ROW_1" xfId="32578" xr:uid="{00000000-0005-0000-0000-000016490000}"/>
    <cellStyle name="n_Flash September eresMas_02- Synthèse Wanadoo B2004_PFA_Mn MTV_060413_ROW_1_Group" xfId="32579" xr:uid="{00000000-0005-0000-0000-000017490000}"/>
    <cellStyle name="n_Flash September eresMas_02- Synthèse Wanadoo B2004_PFA_Mn MTV_060413_ROW_1_ROW ARPU" xfId="32580" xr:uid="{00000000-0005-0000-0000-000018490000}"/>
    <cellStyle name="n_Flash September eresMas_02- Synthèse Wanadoo B2004_PFA_Mn MTV_060413_ROW_Group" xfId="32581" xr:uid="{00000000-0005-0000-0000-000019490000}"/>
    <cellStyle name="n_Flash September eresMas_02- Synthèse Wanadoo B2004_PFA_Mn MTV_060413_ROW_ROW ARPU" xfId="32582" xr:uid="{00000000-0005-0000-0000-00001A490000}"/>
    <cellStyle name="n_Flash September eresMas_02- Synthèse Wanadoo B2004_PFA_Mn MTV_060413_Spain ARPU + AUPU" xfId="32583" xr:uid="{00000000-0005-0000-0000-00001B490000}"/>
    <cellStyle name="n_Flash September eresMas_02- Synthèse Wanadoo B2004_PFA_Mn MTV_060413_Spain ARPU + AUPU_Group" xfId="32584" xr:uid="{00000000-0005-0000-0000-00001C490000}"/>
    <cellStyle name="n_Flash September eresMas_02- Synthèse Wanadoo B2004_PFA_Mn MTV_060413_Spain ARPU + AUPU_ROW ARPU" xfId="32585" xr:uid="{00000000-0005-0000-0000-00001D490000}"/>
    <cellStyle name="n_Flash September eresMas_02- Synthèse Wanadoo B2004_PFA_Mn MTV_060413_Spain KPIs" xfId="6849" xr:uid="{00000000-0005-0000-0000-00001E490000}"/>
    <cellStyle name="n_Flash September eresMas_02- Synthèse Wanadoo B2004_PFA_Mn MTV_060413_Spain KPIs 2" xfId="16215" xr:uid="{00000000-0005-0000-0000-00001F490000}"/>
    <cellStyle name="n_Flash September eresMas_02- Synthèse Wanadoo B2004_PFA_Mn MTV_060413_Spain KPIs_1" xfId="51663" xr:uid="{00000000-0005-0000-0000-000020490000}"/>
    <cellStyle name="n_Flash September eresMas_02- Synthèse Wanadoo B2004_PFA_Mn MTV_060413_Telecoms - Operational KPIs" xfId="49966" xr:uid="{00000000-0005-0000-0000-000021490000}"/>
    <cellStyle name="n_Flash September eresMas_02- Synthèse Wanadoo B2004_PFA_Mn_0603_V0 0" xfId="2161" xr:uid="{00000000-0005-0000-0000-000022490000}"/>
    <cellStyle name="n_Flash September eresMas_02- Synthèse Wanadoo B2004_PFA_Mn_0603_V0 0_A&amp;ME KPIs" xfId="53441" xr:uid="{00000000-0005-0000-0000-000023490000}"/>
    <cellStyle name="n_Flash September eresMas_02- Synthèse Wanadoo B2004_PFA_Mn_0603_V0 0_France financials" xfId="23808" xr:uid="{00000000-0005-0000-0000-000024490000}"/>
    <cellStyle name="n_Flash September eresMas_02- Synthèse Wanadoo B2004_PFA_Mn_0603_V0 0_France KPIs" xfId="5020" xr:uid="{00000000-0005-0000-0000-000025490000}"/>
    <cellStyle name="n_Flash September eresMas_02- Synthèse Wanadoo B2004_PFA_Mn_0603_V0 0_France KPIs 2" xfId="14436" xr:uid="{00000000-0005-0000-0000-000026490000}"/>
    <cellStyle name="n_Flash September eresMas_02- Synthèse Wanadoo B2004_PFA_Mn_0603_V0 0_France KPIs_1" xfId="12261" xr:uid="{00000000-0005-0000-0000-000027490000}"/>
    <cellStyle name="n_Flash September eresMas_02- Synthèse Wanadoo B2004_PFA_Mn_0603_V0 0_Group" xfId="32587" xr:uid="{00000000-0005-0000-0000-000028490000}"/>
    <cellStyle name="n_Flash September eresMas_02- Synthèse Wanadoo B2004_PFA_Mn_0603_V0 0_Group - financial KPIs" xfId="22064" xr:uid="{00000000-0005-0000-0000-000029490000}"/>
    <cellStyle name="n_Flash September eresMas_02- Synthèse Wanadoo B2004_PFA_Mn_0603_V0 0_Group - operational KPIs" xfId="10507" xr:uid="{00000000-0005-0000-0000-00002A490000}"/>
    <cellStyle name="n_Flash September eresMas_02- Synthèse Wanadoo B2004_PFA_Mn_0603_V0 0_Group - operational KPIs 2" xfId="18206" xr:uid="{00000000-0005-0000-0000-00002B490000}"/>
    <cellStyle name="n_Flash September eresMas_02- Synthèse Wanadoo B2004_PFA_Mn_0603_V0 0_Group - operational KPIs_1" xfId="20323" xr:uid="{00000000-0005-0000-0000-00002C490000}"/>
    <cellStyle name="n_Flash September eresMas_02- Synthèse Wanadoo B2004_PFA_Mn_0603_V0 0_Orange - Market France KPIs" xfId="55978" xr:uid="{00000000-0005-0000-0000-00002D490000}"/>
    <cellStyle name="n_Flash September eresMas_02- Synthèse Wanadoo B2004_PFA_Mn_0603_V0 0_Poland KPIs" xfId="32586" xr:uid="{00000000-0005-0000-0000-00002E490000}"/>
    <cellStyle name="n_Flash September eresMas_02- Synthèse Wanadoo B2004_PFA_Mn_0603_V0 0_ROW" xfId="32588" xr:uid="{00000000-0005-0000-0000-00002F490000}"/>
    <cellStyle name="n_Flash September eresMas_02- Synthèse Wanadoo B2004_PFA_Mn_0603_V0 0_ROW ARPU" xfId="32589" xr:uid="{00000000-0005-0000-0000-000030490000}"/>
    <cellStyle name="n_Flash September eresMas_02- Synthèse Wanadoo B2004_PFA_Mn_0603_V0 0_ROW_1" xfId="32590" xr:uid="{00000000-0005-0000-0000-000031490000}"/>
    <cellStyle name="n_Flash September eresMas_02- Synthèse Wanadoo B2004_PFA_Mn_0603_V0 0_ROW_1_Group" xfId="32591" xr:uid="{00000000-0005-0000-0000-000032490000}"/>
    <cellStyle name="n_Flash September eresMas_02- Synthèse Wanadoo B2004_PFA_Mn_0603_V0 0_ROW_1_ROW ARPU" xfId="32592" xr:uid="{00000000-0005-0000-0000-000033490000}"/>
    <cellStyle name="n_Flash September eresMas_02- Synthèse Wanadoo B2004_PFA_Mn_0603_V0 0_ROW_Group" xfId="32593" xr:uid="{00000000-0005-0000-0000-000034490000}"/>
    <cellStyle name="n_Flash September eresMas_02- Synthèse Wanadoo B2004_PFA_Mn_0603_V0 0_ROW_ROW ARPU" xfId="32594" xr:uid="{00000000-0005-0000-0000-000035490000}"/>
    <cellStyle name="n_Flash September eresMas_02- Synthèse Wanadoo B2004_PFA_Mn_0603_V0 0_Spain ARPU + AUPU" xfId="32595" xr:uid="{00000000-0005-0000-0000-000036490000}"/>
    <cellStyle name="n_Flash September eresMas_02- Synthèse Wanadoo B2004_PFA_Mn_0603_V0 0_Spain ARPU + AUPU_Group" xfId="32596" xr:uid="{00000000-0005-0000-0000-000037490000}"/>
    <cellStyle name="n_Flash September eresMas_02- Synthèse Wanadoo B2004_PFA_Mn_0603_V0 0_Spain ARPU + AUPU_ROW ARPU" xfId="32597" xr:uid="{00000000-0005-0000-0000-000038490000}"/>
    <cellStyle name="n_Flash September eresMas_02- Synthèse Wanadoo B2004_PFA_Mn_0603_V0 0_Spain KPIs" xfId="6850" xr:uid="{00000000-0005-0000-0000-000039490000}"/>
    <cellStyle name="n_Flash September eresMas_02- Synthèse Wanadoo B2004_PFA_Mn_0603_V0 0_Spain KPIs 2" xfId="16216" xr:uid="{00000000-0005-0000-0000-00003A490000}"/>
    <cellStyle name="n_Flash September eresMas_02- Synthèse Wanadoo B2004_PFA_Mn_0603_V0 0_Spain KPIs_1" xfId="51664" xr:uid="{00000000-0005-0000-0000-00003B490000}"/>
    <cellStyle name="n_Flash September eresMas_02- Synthèse Wanadoo B2004_PFA_Mn_0603_V0 0_Telecoms - Operational KPIs" xfId="49967" xr:uid="{00000000-0005-0000-0000-00003C490000}"/>
    <cellStyle name="n_Flash September eresMas_02- Synthèse Wanadoo B2004_PFA_Parcs_0600706" xfId="2162" xr:uid="{00000000-0005-0000-0000-00003D490000}"/>
    <cellStyle name="n_Flash September eresMas_02- Synthèse Wanadoo B2004_PFA_Parcs_0600706_A&amp;ME KPIs" xfId="53442" xr:uid="{00000000-0005-0000-0000-00003E490000}"/>
    <cellStyle name="n_Flash September eresMas_02- Synthèse Wanadoo B2004_PFA_Parcs_0600706_France financials" xfId="23809" xr:uid="{00000000-0005-0000-0000-00003F490000}"/>
    <cellStyle name="n_Flash September eresMas_02- Synthèse Wanadoo B2004_PFA_Parcs_0600706_France KPIs" xfId="5021" xr:uid="{00000000-0005-0000-0000-000040490000}"/>
    <cellStyle name="n_Flash September eresMas_02- Synthèse Wanadoo B2004_PFA_Parcs_0600706_France KPIs 2" xfId="14437" xr:uid="{00000000-0005-0000-0000-000041490000}"/>
    <cellStyle name="n_Flash September eresMas_02- Synthèse Wanadoo B2004_PFA_Parcs_0600706_France KPIs_1" xfId="12262" xr:uid="{00000000-0005-0000-0000-000042490000}"/>
    <cellStyle name="n_Flash September eresMas_02- Synthèse Wanadoo B2004_PFA_Parcs_0600706_Group" xfId="32599" xr:uid="{00000000-0005-0000-0000-000043490000}"/>
    <cellStyle name="n_Flash September eresMas_02- Synthèse Wanadoo B2004_PFA_Parcs_0600706_Group - financial KPIs" xfId="22065" xr:uid="{00000000-0005-0000-0000-000044490000}"/>
    <cellStyle name="n_Flash September eresMas_02- Synthèse Wanadoo B2004_PFA_Parcs_0600706_Group - operational KPIs" xfId="10508" xr:uid="{00000000-0005-0000-0000-000045490000}"/>
    <cellStyle name="n_Flash September eresMas_02- Synthèse Wanadoo B2004_PFA_Parcs_0600706_Group - operational KPIs 2" xfId="18207" xr:uid="{00000000-0005-0000-0000-000046490000}"/>
    <cellStyle name="n_Flash September eresMas_02- Synthèse Wanadoo B2004_PFA_Parcs_0600706_Group - operational KPIs_1" xfId="20324" xr:uid="{00000000-0005-0000-0000-000047490000}"/>
    <cellStyle name="n_Flash September eresMas_02- Synthèse Wanadoo B2004_PFA_Parcs_0600706_Orange - Market France KPIs" xfId="55979" xr:uid="{00000000-0005-0000-0000-000048490000}"/>
    <cellStyle name="n_Flash September eresMas_02- Synthèse Wanadoo B2004_PFA_Parcs_0600706_Poland KPIs" xfId="32598" xr:uid="{00000000-0005-0000-0000-000049490000}"/>
    <cellStyle name="n_Flash September eresMas_02- Synthèse Wanadoo B2004_PFA_Parcs_0600706_ROW" xfId="32600" xr:uid="{00000000-0005-0000-0000-00004A490000}"/>
    <cellStyle name="n_Flash September eresMas_02- Synthèse Wanadoo B2004_PFA_Parcs_0600706_ROW ARPU" xfId="32601" xr:uid="{00000000-0005-0000-0000-00004B490000}"/>
    <cellStyle name="n_Flash September eresMas_02- Synthèse Wanadoo B2004_PFA_Parcs_0600706_ROW_1" xfId="32602" xr:uid="{00000000-0005-0000-0000-00004C490000}"/>
    <cellStyle name="n_Flash September eresMas_02- Synthèse Wanadoo B2004_PFA_Parcs_0600706_ROW_1_Group" xfId="32603" xr:uid="{00000000-0005-0000-0000-00004D490000}"/>
    <cellStyle name="n_Flash September eresMas_02- Synthèse Wanadoo B2004_PFA_Parcs_0600706_ROW_1_ROW ARPU" xfId="32604" xr:uid="{00000000-0005-0000-0000-00004E490000}"/>
    <cellStyle name="n_Flash September eresMas_02- Synthèse Wanadoo B2004_PFA_Parcs_0600706_ROW_Group" xfId="32605" xr:uid="{00000000-0005-0000-0000-00004F490000}"/>
    <cellStyle name="n_Flash September eresMas_02- Synthèse Wanadoo B2004_PFA_Parcs_0600706_ROW_ROW ARPU" xfId="32606" xr:uid="{00000000-0005-0000-0000-000050490000}"/>
    <cellStyle name="n_Flash September eresMas_02- Synthèse Wanadoo B2004_PFA_Parcs_0600706_Spain ARPU + AUPU" xfId="32607" xr:uid="{00000000-0005-0000-0000-000051490000}"/>
    <cellStyle name="n_Flash September eresMas_02- Synthèse Wanadoo B2004_PFA_Parcs_0600706_Spain ARPU + AUPU_Group" xfId="32608" xr:uid="{00000000-0005-0000-0000-000052490000}"/>
    <cellStyle name="n_Flash September eresMas_02- Synthèse Wanadoo B2004_PFA_Parcs_0600706_Spain ARPU + AUPU_ROW ARPU" xfId="32609" xr:uid="{00000000-0005-0000-0000-000053490000}"/>
    <cellStyle name="n_Flash September eresMas_02- Synthèse Wanadoo B2004_PFA_Parcs_0600706_Spain KPIs" xfId="6851" xr:uid="{00000000-0005-0000-0000-000054490000}"/>
    <cellStyle name="n_Flash September eresMas_02- Synthèse Wanadoo B2004_PFA_Parcs_0600706_Spain KPIs 2" xfId="16217" xr:uid="{00000000-0005-0000-0000-000055490000}"/>
    <cellStyle name="n_Flash September eresMas_02- Synthèse Wanadoo B2004_PFA_Parcs_0600706_Spain KPIs_1" xfId="51665" xr:uid="{00000000-0005-0000-0000-000056490000}"/>
    <cellStyle name="n_Flash September eresMas_02- Synthèse Wanadoo B2004_PFA_Parcs_0600706_Telecoms - Operational KPIs" xfId="49968" xr:uid="{00000000-0005-0000-0000-000057490000}"/>
    <cellStyle name="n_Flash September eresMas_02- Synthèse Wanadoo B2004_Poland KPIs" xfId="8424" xr:uid="{00000000-0005-0000-0000-000058490000}"/>
    <cellStyle name="n_Flash September eresMas_02- Synthèse Wanadoo B2004_Poland KPIs_1" xfId="32482" xr:uid="{00000000-0005-0000-0000-000059490000}"/>
    <cellStyle name="n_Flash September eresMas_02- Synthèse Wanadoo B2004_Reporting Valeur_Mobile_2010_10" xfId="32610" xr:uid="{00000000-0005-0000-0000-00005A490000}"/>
    <cellStyle name="n_Flash September eresMas_02- Synthèse Wanadoo B2004_Reporting Valeur_Mobile_2010_10_Group" xfId="32611" xr:uid="{00000000-0005-0000-0000-00005B490000}"/>
    <cellStyle name="n_Flash September eresMas_02- Synthèse Wanadoo B2004_Reporting Valeur_Mobile_2010_10_ROW" xfId="32612" xr:uid="{00000000-0005-0000-0000-00005C490000}"/>
    <cellStyle name="n_Flash September eresMas_02- Synthèse Wanadoo B2004_Reporting Valeur_Mobile_2010_10_ROW ARPU" xfId="32613" xr:uid="{00000000-0005-0000-0000-00005D490000}"/>
    <cellStyle name="n_Flash September eresMas_02- Synthèse Wanadoo B2004_Reporting Valeur_Mobile_2010_10_ROW_Group" xfId="32614" xr:uid="{00000000-0005-0000-0000-00005E490000}"/>
    <cellStyle name="n_Flash September eresMas_02- Synthèse Wanadoo B2004_Reporting Valeur_Mobile_2010_10_ROW_ROW ARPU" xfId="32615" xr:uid="{00000000-0005-0000-0000-00005F490000}"/>
    <cellStyle name="n_Flash September eresMas_02- Synthèse Wanadoo B2004_ROW" xfId="32616" xr:uid="{00000000-0005-0000-0000-000060490000}"/>
    <cellStyle name="n_Flash September eresMas_02- Synthèse Wanadoo B2004_ROW ARPU" xfId="32617" xr:uid="{00000000-0005-0000-0000-000061490000}"/>
    <cellStyle name="n_Flash September eresMas_02- Synthèse Wanadoo B2004_RoW KPIs" xfId="9136" xr:uid="{00000000-0005-0000-0000-000062490000}"/>
    <cellStyle name="n_Flash September eresMas_02- Synthèse Wanadoo B2004_ROW_1" xfId="32618" xr:uid="{00000000-0005-0000-0000-000063490000}"/>
    <cellStyle name="n_Flash September eresMas_02- Synthèse Wanadoo B2004_ROW_1_Group" xfId="32619" xr:uid="{00000000-0005-0000-0000-000064490000}"/>
    <cellStyle name="n_Flash September eresMas_02- Synthèse Wanadoo B2004_ROW_1_ROW ARPU" xfId="32620" xr:uid="{00000000-0005-0000-0000-000065490000}"/>
    <cellStyle name="n_Flash September eresMas_02- Synthèse Wanadoo B2004_ROW_Group" xfId="32621" xr:uid="{00000000-0005-0000-0000-000066490000}"/>
    <cellStyle name="n_Flash September eresMas_02- Synthèse Wanadoo B2004_ROW_ROW ARPU" xfId="32622" xr:uid="{00000000-0005-0000-0000-000067490000}"/>
    <cellStyle name="n_Flash September eresMas_02- Synthèse Wanadoo B2004_Spain ARPU + AUPU" xfId="32623" xr:uid="{00000000-0005-0000-0000-000068490000}"/>
    <cellStyle name="n_Flash September eresMas_02- Synthèse Wanadoo B2004_Spain ARPU + AUPU_Group" xfId="32624" xr:uid="{00000000-0005-0000-0000-000069490000}"/>
    <cellStyle name="n_Flash September eresMas_02- Synthèse Wanadoo B2004_Spain ARPU + AUPU_ROW ARPU" xfId="32625" xr:uid="{00000000-0005-0000-0000-00006A490000}"/>
    <cellStyle name="n_Flash September eresMas_02- Synthèse Wanadoo B2004_Spain KPIs" xfId="6841" xr:uid="{00000000-0005-0000-0000-00006B490000}"/>
    <cellStyle name="n_Flash September eresMas_02- Synthèse Wanadoo B2004_Spain KPIs 2" xfId="16207" xr:uid="{00000000-0005-0000-0000-00006C490000}"/>
    <cellStyle name="n_Flash September eresMas_02- Synthèse Wanadoo B2004_Spain KPIs_1" xfId="51655" xr:uid="{00000000-0005-0000-0000-00006D490000}"/>
    <cellStyle name="n_Flash September eresMas_02- Synthèse Wanadoo B2004_Telecoms - Operational KPIs" xfId="49958" xr:uid="{00000000-0005-0000-0000-00006E490000}"/>
    <cellStyle name="n_Flash September eresMas_02- Synthèse Wanadoo B2004_UAG_report_CA 06-09 (06-09-28)" xfId="2163" xr:uid="{00000000-0005-0000-0000-00006F490000}"/>
    <cellStyle name="n_Flash September eresMas_02- Synthèse Wanadoo B2004_UAG_report_CA 06-09 (06-09-28)_A&amp;ME KPIs" xfId="53443" xr:uid="{00000000-0005-0000-0000-000070490000}"/>
    <cellStyle name="n_Flash September eresMas_02- Synthèse Wanadoo B2004_UAG_report_CA 06-09 (06-09-28)_Enterprise" xfId="9709" xr:uid="{00000000-0005-0000-0000-000071490000}"/>
    <cellStyle name="n_Flash September eresMas_02- Synthèse Wanadoo B2004_UAG_report_CA 06-09 (06-09-28)_France financials" xfId="23810" xr:uid="{00000000-0005-0000-0000-000072490000}"/>
    <cellStyle name="n_Flash September eresMas_02- Synthèse Wanadoo B2004_UAG_report_CA 06-09 (06-09-28)_France financials_1" xfId="25299" xr:uid="{00000000-0005-0000-0000-000073490000}"/>
    <cellStyle name="n_Flash September eresMas_02- Synthèse Wanadoo B2004_UAG_report_CA 06-09 (06-09-28)_France KPIs" xfId="5022" xr:uid="{00000000-0005-0000-0000-000074490000}"/>
    <cellStyle name="n_Flash September eresMas_02- Synthèse Wanadoo B2004_UAG_report_CA 06-09 (06-09-28)_France KPIs 2" xfId="14438" xr:uid="{00000000-0005-0000-0000-000075490000}"/>
    <cellStyle name="n_Flash September eresMas_02- Synthèse Wanadoo B2004_UAG_report_CA 06-09 (06-09-28)_France KPIs_1" xfId="12263" xr:uid="{00000000-0005-0000-0000-000076490000}"/>
    <cellStyle name="n_Flash September eresMas_02- Synthèse Wanadoo B2004_UAG_report_CA 06-09 (06-09-28)_GetCA Groupe Seg 2012-Q4 Soc" xfId="55981" xr:uid="{00000000-0005-0000-0000-000077490000}"/>
    <cellStyle name="n_Flash September eresMas_02- Synthèse Wanadoo B2004_UAG_report_CA 06-09 (06-09-28)_Group" xfId="32627" xr:uid="{00000000-0005-0000-0000-000078490000}"/>
    <cellStyle name="n_Flash September eresMas_02- Synthèse Wanadoo B2004_UAG_report_CA 06-09 (06-09-28)_Group - financial KPIs" xfId="22066" xr:uid="{00000000-0005-0000-0000-000079490000}"/>
    <cellStyle name="n_Flash September eresMas_02- Synthèse Wanadoo B2004_UAG_report_CA 06-09 (06-09-28)_Group - operational KPIs" xfId="3178" xr:uid="{00000000-0005-0000-0000-00007A490000}"/>
    <cellStyle name="n_Flash September eresMas_02- Synthèse Wanadoo B2004_UAG_report_CA 06-09 (06-09-28)_Group - operational KPIs_1" xfId="10509" xr:uid="{00000000-0005-0000-0000-00007B490000}"/>
    <cellStyle name="n_Flash September eresMas_02- Synthèse Wanadoo B2004_UAG_report_CA 06-09 (06-09-28)_Group - operational KPIs_1 2" xfId="18208" xr:uid="{00000000-0005-0000-0000-00007C490000}"/>
    <cellStyle name="n_Flash September eresMas_02- Synthèse Wanadoo B2004_UAG_report_CA 06-09 (06-09-28)_Group - operational KPIs_2" xfId="20325" xr:uid="{00000000-0005-0000-0000-00007D490000}"/>
    <cellStyle name="n_Flash September eresMas_02- Synthèse Wanadoo B2004_UAG_report_CA 06-09 (06-09-28)_IC&amp;SS" xfId="19778" xr:uid="{00000000-0005-0000-0000-00007E490000}"/>
    <cellStyle name="n_Flash September eresMas_02- Synthèse Wanadoo B2004_UAG_report_CA 06-09 (06-09-28)_Orange - Market France KPIs" xfId="55980" xr:uid="{00000000-0005-0000-0000-00007F490000}"/>
    <cellStyle name="n_Flash September eresMas_02- Synthèse Wanadoo B2004_UAG_report_CA 06-09 (06-09-28)_Poland KPIs" xfId="8429" xr:uid="{00000000-0005-0000-0000-000080490000}"/>
    <cellStyle name="n_Flash September eresMas_02- Synthèse Wanadoo B2004_UAG_report_CA 06-09 (06-09-28)_Poland KPIs_1" xfId="32626" xr:uid="{00000000-0005-0000-0000-000081490000}"/>
    <cellStyle name="n_Flash September eresMas_02- Synthèse Wanadoo B2004_UAG_report_CA 06-09 (06-09-28)_ROW" xfId="32628" xr:uid="{00000000-0005-0000-0000-000082490000}"/>
    <cellStyle name="n_Flash September eresMas_02- Synthèse Wanadoo B2004_UAG_report_CA 06-09 (06-09-28)_ROW ARPU" xfId="32629" xr:uid="{00000000-0005-0000-0000-000083490000}"/>
    <cellStyle name="n_Flash September eresMas_02- Synthèse Wanadoo B2004_UAG_report_CA 06-09 (06-09-28)_RoW KPIs" xfId="9141" xr:uid="{00000000-0005-0000-0000-000084490000}"/>
    <cellStyle name="n_Flash September eresMas_02- Synthèse Wanadoo B2004_UAG_report_CA 06-09 (06-09-28)_ROW_1" xfId="32630" xr:uid="{00000000-0005-0000-0000-000085490000}"/>
    <cellStyle name="n_Flash September eresMas_02- Synthèse Wanadoo B2004_UAG_report_CA 06-09 (06-09-28)_ROW_1_Group" xfId="32631" xr:uid="{00000000-0005-0000-0000-000086490000}"/>
    <cellStyle name="n_Flash September eresMas_02- Synthèse Wanadoo B2004_UAG_report_CA 06-09 (06-09-28)_ROW_1_ROW ARPU" xfId="32632" xr:uid="{00000000-0005-0000-0000-000087490000}"/>
    <cellStyle name="n_Flash September eresMas_02- Synthèse Wanadoo B2004_UAG_report_CA 06-09 (06-09-28)_ROW_Group" xfId="32633" xr:uid="{00000000-0005-0000-0000-000088490000}"/>
    <cellStyle name="n_Flash September eresMas_02- Synthèse Wanadoo B2004_UAG_report_CA 06-09 (06-09-28)_ROW_ROW ARPU" xfId="32634" xr:uid="{00000000-0005-0000-0000-000089490000}"/>
    <cellStyle name="n_Flash September eresMas_02- Synthèse Wanadoo B2004_UAG_report_CA 06-09 (06-09-28)_Spain ARPU + AUPU" xfId="32635" xr:uid="{00000000-0005-0000-0000-00008A490000}"/>
    <cellStyle name="n_Flash September eresMas_02- Synthèse Wanadoo B2004_UAG_report_CA 06-09 (06-09-28)_Spain ARPU + AUPU_Group" xfId="32636" xr:uid="{00000000-0005-0000-0000-00008B490000}"/>
    <cellStyle name="n_Flash September eresMas_02- Synthèse Wanadoo B2004_UAG_report_CA 06-09 (06-09-28)_Spain ARPU + AUPU_ROW ARPU" xfId="32637" xr:uid="{00000000-0005-0000-0000-00008C490000}"/>
    <cellStyle name="n_Flash September eresMas_02- Synthèse Wanadoo B2004_UAG_report_CA 06-09 (06-09-28)_Spain KPIs" xfId="6852" xr:uid="{00000000-0005-0000-0000-00008D490000}"/>
    <cellStyle name="n_Flash September eresMas_02- Synthèse Wanadoo B2004_UAG_report_CA 06-09 (06-09-28)_Spain KPIs 2" xfId="16218" xr:uid="{00000000-0005-0000-0000-00008E490000}"/>
    <cellStyle name="n_Flash September eresMas_02- Synthèse Wanadoo B2004_UAG_report_CA 06-09 (06-09-28)_Spain KPIs_1" xfId="51666" xr:uid="{00000000-0005-0000-0000-00008F490000}"/>
    <cellStyle name="n_Flash September eresMas_02- Synthèse Wanadoo B2004_UAG_report_CA 06-09 (06-09-28)_Telecoms - Operational KPIs" xfId="49969" xr:uid="{00000000-0005-0000-0000-000090490000}"/>
    <cellStyle name="n_Flash September eresMas_02- Synthèse Wanadoo B2004_UAG_report_CA 06-10 (06-11-06)" xfId="2164" xr:uid="{00000000-0005-0000-0000-000091490000}"/>
    <cellStyle name="n_Flash September eresMas_02- Synthèse Wanadoo B2004_UAG_report_CA 06-10 (06-11-06)_A&amp;ME KPIs" xfId="53444" xr:uid="{00000000-0005-0000-0000-000092490000}"/>
    <cellStyle name="n_Flash September eresMas_02- Synthèse Wanadoo B2004_UAG_report_CA 06-10 (06-11-06)_Enterprise" xfId="9710" xr:uid="{00000000-0005-0000-0000-000093490000}"/>
    <cellStyle name="n_Flash September eresMas_02- Synthèse Wanadoo B2004_UAG_report_CA 06-10 (06-11-06)_France financials" xfId="23811" xr:uid="{00000000-0005-0000-0000-000094490000}"/>
    <cellStyle name="n_Flash September eresMas_02- Synthèse Wanadoo B2004_UAG_report_CA 06-10 (06-11-06)_France financials_1" xfId="25300" xr:uid="{00000000-0005-0000-0000-000095490000}"/>
    <cellStyle name="n_Flash September eresMas_02- Synthèse Wanadoo B2004_UAG_report_CA 06-10 (06-11-06)_France KPIs" xfId="5023" xr:uid="{00000000-0005-0000-0000-000096490000}"/>
    <cellStyle name="n_Flash September eresMas_02- Synthèse Wanadoo B2004_UAG_report_CA 06-10 (06-11-06)_France KPIs 2" xfId="14439" xr:uid="{00000000-0005-0000-0000-000097490000}"/>
    <cellStyle name="n_Flash September eresMas_02- Synthèse Wanadoo B2004_UAG_report_CA 06-10 (06-11-06)_France KPIs_1" xfId="12264" xr:uid="{00000000-0005-0000-0000-000098490000}"/>
    <cellStyle name="n_Flash September eresMas_02- Synthèse Wanadoo B2004_UAG_report_CA 06-10 (06-11-06)_GetCA Groupe Seg 2012-Q4 Soc" xfId="55983" xr:uid="{00000000-0005-0000-0000-000099490000}"/>
    <cellStyle name="n_Flash September eresMas_02- Synthèse Wanadoo B2004_UAG_report_CA 06-10 (06-11-06)_Group" xfId="32639" xr:uid="{00000000-0005-0000-0000-00009A490000}"/>
    <cellStyle name="n_Flash September eresMas_02- Synthèse Wanadoo B2004_UAG_report_CA 06-10 (06-11-06)_Group - financial KPIs" xfId="22067" xr:uid="{00000000-0005-0000-0000-00009B490000}"/>
    <cellStyle name="n_Flash September eresMas_02- Synthèse Wanadoo B2004_UAG_report_CA 06-10 (06-11-06)_Group - operational KPIs" xfId="3179" xr:uid="{00000000-0005-0000-0000-00009C490000}"/>
    <cellStyle name="n_Flash September eresMas_02- Synthèse Wanadoo B2004_UAG_report_CA 06-10 (06-11-06)_Group - operational KPIs_1" xfId="10510" xr:uid="{00000000-0005-0000-0000-00009D490000}"/>
    <cellStyle name="n_Flash September eresMas_02- Synthèse Wanadoo B2004_UAG_report_CA 06-10 (06-11-06)_Group - operational KPIs_1 2" xfId="18209" xr:uid="{00000000-0005-0000-0000-00009E490000}"/>
    <cellStyle name="n_Flash September eresMas_02- Synthèse Wanadoo B2004_UAG_report_CA 06-10 (06-11-06)_Group - operational KPIs_2" xfId="20326" xr:uid="{00000000-0005-0000-0000-00009F490000}"/>
    <cellStyle name="n_Flash September eresMas_02- Synthèse Wanadoo B2004_UAG_report_CA 06-10 (06-11-06)_IC&amp;SS" xfId="13557" xr:uid="{00000000-0005-0000-0000-0000A0490000}"/>
    <cellStyle name="n_Flash September eresMas_02- Synthèse Wanadoo B2004_UAG_report_CA 06-10 (06-11-06)_Orange - Market France KPIs" xfId="55982" xr:uid="{00000000-0005-0000-0000-0000A1490000}"/>
    <cellStyle name="n_Flash September eresMas_02- Synthèse Wanadoo B2004_UAG_report_CA 06-10 (06-11-06)_Poland KPIs" xfId="8430" xr:uid="{00000000-0005-0000-0000-0000A2490000}"/>
    <cellStyle name="n_Flash September eresMas_02- Synthèse Wanadoo B2004_UAG_report_CA 06-10 (06-11-06)_Poland KPIs_1" xfId="32638" xr:uid="{00000000-0005-0000-0000-0000A3490000}"/>
    <cellStyle name="n_Flash September eresMas_02- Synthèse Wanadoo B2004_UAG_report_CA 06-10 (06-11-06)_ROW" xfId="32640" xr:uid="{00000000-0005-0000-0000-0000A4490000}"/>
    <cellStyle name="n_Flash September eresMas_02- Synthèse Wanadoo B2004_UAG_report_CA 06-10 (06-11-06)_ROW ARPU" xfId="32641" xr:uid="{00000000-0005-0000-0000-0000A5490000}"/>
    <cellStyle name="n_Flash September eresMas_02- Synthèse Wanadoo B2004_UAG_report_CA 06-10 (06-11-06)_RoW KPIs" xfId="9142" xr:uid="{00000000-0005-0000-0000-0000A6490000}"/>
    <cellStyle name="n_Flash September eresMas_02- Synthèse Wanadoo B2004_UAG_report_CA 06-10 (06-11-06)_ROW_1" xfId="32642" xr:uid="{00000000-0005-0000-0000-0000A7490000}"/>
    <cellStyle name="n_Flash September eresMas_02- Synthèse Wanadoo B2004_UAG_report_CA 06-10 (06-11-06)_ROW_1_Group" xfId="32643" xr:uid="{00000000-0005-0000-0000-0000A8490000}"/>
    <cellStyle name="n_Flash September eresMas_02- Synthèse Wanadoo B2004_UAG_report_CA 06-10 (06-11-06)_ROW_1_ROW ARPU" xfId="32644" xr:uid="{00000000-0005-0000-0000-0000A9490000}"/>
    <cellStyle name="n_Flash September eresMas_02- Synthèse Wanadoo B2004_UAG_report_CA 06-10 (06-11-06)_ROW_Group" xfId="32645" xr:uid="{00000000-0005-0000-0000-0000AA490000}"/>
    <cellStyle name="n_Flash September eresMas_02- Synthèse Wanadoo B2004_UAG_report_CA 06-10 (06-11-06)_ROW_ROW ARPU" xfId="32646" xr:uid="{00000000-0005-0000-0000-0000AB490000}"/>
    <cellStyle name="n_Flash September eresMas_02- Synthèse Wanadoo B2004_UAG_report_CA 06-10 (06-11-06)_Spain ARPU + AUPU" xfId="32647" xr:uid="{00000000-0005-0000-0000-0000AC490000}"/>
    <cellStyle name="n_Flash September eresMas_02- Synthèse Wanadoo B2004_UAG_report_CA 06-10 (06-11-06)_Spain ARPU + AUPU_Group" xfId="32648" xr:uid="{00000000-0005-0000-0000-0000AD490000}"/>
    <cellStyle name="n_Flash September eresMas_02- Synthèse Wanadoo B2004_UAG_report_CA 06-10 (06-11-06)_Spain ARPU + AUPU_ROW ARPU" xfId="32649" xr:uid="{00000000-0005-0000-0000-0000AE490000}"/>
    <cellStyle name="n_Flash September eresMas_02- Synthèse Wanadoo B2004_UAG_report_CA 06-10 (06-11-06)_Spain KPIs" xfId="6853" xr:uid="{00000000-0005-0000-0000-0000AF490000}"/>
    <cellStyle name="n_Flash September eresMas_02- Synthèse Wanadoo B2004_UAG_report_CA 06-10 (06-11-06)_Spain KPIs 2" xfId="16219" xr:uid="{00000000-0005-0000-0000-0000B0490000}"/>
    <cellStyle name="n_Flash September eresMas_02- Synthèse Wanadoo B2004_UAG_report_CA 06-10 (06-11-06)_Spain KPIs_1" xfId="51667" xr:uid="{00000000-0005-0000-0000-0000B1490000}"/>
    <cellStyle name="n_Flash September eresMas_02- Synthèse Wanadoo B2004_UAG_report_CA 06-10 (06-11-06)_Telecoms - Operational KPIs" xfId="49970" xr:uid="{00000000-0005-0000-0000-0000B2490000}"/>
    <cellStyle name="n_Flash September eresMas_02- Synthèse Wanadoo B2004_V&amp;M trajectoires V1 (06-08-11)" xfId="2165" xr:uid="{00000000-0005-0000-0000-0000B3490000}"/>
    <cellStyle name="n_Flash September eresMas_02- Synthèse Wanadoo B2004_V&amp;M trajectoires V1 (06-08-11)_A&amp;ME KPIs" xfId="53445" xr:uid="{00000000-0005-0000-0000-0000B4490000}"/>
    <cellStyle name="n_Flash September eresMas_02- Synthèse Wanadoo B2004_V&amp;M trajectoires V1 (06-08-11)_Enterprise" xfId="9711" xr:uid="{00000000-0005-0000-0000-0000B5490000}"/>
    <cellStyle name="n_Flash September eresMas_02- Synthèse Wanadoo B2004_V&amp;M trajectoires V1 (06-08-11)_France financials" xfId="23812" xr:uid="{00000000-0005-0000-0000-0000B6490000}"/>
    <cellStyle name="n_Flash September eresMas_02- Synthèse Wanadoo B2004_V&amp;M trajectoires V1 (06-08-11)_France financials_1" xfId="25301" xr:uid="{00000000-0005-0000-0000-0000B7490000}"/>
    <cellStyle name="n_Flash September eresMas_02- Synthèse Wanadoo B2004_V&amp;M trajectoires V1 (06-08-11)_France KPIs" xfId="5024" xr:uid="{00000000-0005-0000-0000-0000B8490000}"/>
    <cellStyle name="n_Flash September eresMas_02- Synthèse Wanadoo B2004_V&amp;M trajectoires V1 (06-08-11)_France KPIs 2" xfId="14440" xr:uid="{00000000-0005-0000-0000-0000B9490000}"/>
    <cellStyle name="n_Flash September eresMas_02- Synthèse Wanadoo B2004_V&amp;M trajectoires V1 (06-08-11)_France KPIs_1" xfId="12265" xr:uid="{00000000-0005-0000-0000-0000BA490000}"/>
    <cellStyle name="n_Flash September eresMas_02- Synthèse Wanadoo B2004_V&amp;M trajectoires V1 (06-08-11)_GetCA Groupe Seg 2012-Q4 Soc" xfId="55985" xr:uid="{00000000-0005-0000-0000-0000BB490000}"/>
    <cellStyle name="n_Flash September eresMas_02- Synthèse Wanadoo B2004_V&amp;M trajectoires V1 (06-08-11)_Group" xfId="32651" xr:uid="{00000000-0005-0000-0000-0000BC490000}"/>
    <cellStyle name="n_Flash September eresMas_02- Synthèse Wanadoo B2004_V&amp;M trajectoires V1 (06-08-11)_Group - financial KPIs" xfId="22068" xr:uid="{00000000-0005-0000-0000-0000BD490000}"/>
    <cellStyle name="n_Flash September eresMas_02- Synthèse Wanadoo B2004_V&amp;M trajectoires V1 (06-08-11)_Group - operational KPIs" xfId="3180" xr:uid="{00000000-0005-0000-0000-0000BE490000}"/>
    <cellStyle name="n_Flash September eresMas_02- Synthèse Wanadoo B2004_V&amp;M trajectoires V1 (06-08-11)_Group - operational KPIs_1" xfId="10511" xr:uid="{00000000-0005-0000-0000-0000BF490000}"/>
    <cellStyle name="n_Flash September eresMas_02- Synthèse Wanadoo B2004_V&amp;M trajectoires V1 (06-08-11)_Group - operational KPIs_1 2" xfId="18210" xr:uid="{00000000-0005-0000-0000-0000C0490000}"/>
    <cellStyle name="n_Flash September eresMas_02- Synthèse Wanadoo B2004_V&amp;M trajectoires V1 (06-08-11)_Group - operational KPIs_2" xfId="20327" xr:uid="{00000000-0005-0000-0000-0000C1490000}"/>
    <cellStyle name="n_Flash September eresMas_02- Synthèse Wanadoo B2004_V&amp;M trajectoires V1 (06-08-11)_IC&amp;SS" xfId="17529" xr:uid="{00000000-0005-0000-0000-0000C2490000}"/>
    <cellStyle name="n_Flash September eresMas_02- Synthèse Wanadoo B2004_V&amp;M trajectoires V1 (06-08-11)_Orange - Market France KPIs" xfId="55984" xr:uid="{00000000-0005-0000-0000-0000C3490000}"/>
    <cellStyle name="n_Flash September eresMas_02- Synthèse Wanadoo B2004_V&amp;M trajectoires V1 (06-08-11)_Poland KPIs" xfId="8431" xr:uid="{00000000-0005-0000-0000-0000C4490000}"/>
    <cellStyle name="n_Flash September eresMas_02- Synthèse Wanadoo B2004_V&amp;M trajectoires V1 (06-08-11)_Poland KPIs_1" xfId="32650" xr:uid="{00000000-0005-0000-0000-0000C5490000}"/>
    <cellStyle name="n_Flash September eresMas_02- Synthèse Wanadoo B2004_V&amp;M trajectoires V1 (06-08-11)_ROW" xfId="32652" xr:uid="{00000000-0005-0000-0000-0000C6490000}"/>
    <cellStyle name="n_Flash September eresMas_02- Synthèse Wanadoo B2004_V&amp;M trajectoires V1 (06-08-11)_ROW ARPU" xfId="32653" xr:uid="{00000000-0005-0000-0000-0000C7490000}"/>
    <cellStyle name="n_Flash September eresMas_02- Synthèse Wanadoo B2004_V&amp;M trajectoires V1 (06-08-11)_RoW KPIs" xfId="9143" xr:uid="{00000000-0005-0000-0000-0000C8490000}"/>
    <cellStyle name="n_Flash September eresMas_02- Synthèse Wanadoo B2004_V&amp;M trajectoires V1 (06-08-11)_ROW_1" xfId="32654" xr:uid="{00000000-0005-0000-0000-0000C9490000}"/>
    <cellStyle name="n_Flash September eresMas_02- Synthèse Wanadoo B2004_V&amp;M trajectoires V1 (06-08-11)_ROW_1_Group" xfId="32655" xr:uid="{00000000-0005-0000-0000-0000CA490000}"/>
    <cellStyle name="n_Flash September eresMas_02- Synthèse Wanadoo B2004_V&amp;M trajectoires V1 (06-08-11)_ROW_1_ROW ARPU" xfId="32656" xr:uid="{00000000-0005-0000-0000-0000CB490000}"/>
    <cellStyle name="n_Flash September eresMas_02- Synthèse Wanadoo B2004_V&amp;M trajectoires V1 (06-08-11)_ROW_Group" xfId="32657" xr:uid="{00000000-0005-0000-0000-0000CC490000}"/>
    <cellStyle name="n_Flash September eresMas_02- Synthèse Wanadoo B2004_V&amp;M trajectoires V1 (06-08-11)_ROW_ROW ARPU" xfId="32658" xr:uid="{00000000-0005-0000-0000-0000CD490000}"/>
    <cellStyle name="n_Flash September eresMas_02- Synthèse Wanadoo B2004_V&amp;M trajectoires V1 (06-08-11)_Spain ARPU + AUPU" xfId="32659" xr:uid="{00000000-0005-0000-0000-0000CE490000}"/>
    <cellStyle name="n_Flash September eresMas_02- Synthèse Wanadoo B2004_V&amp;M trajectoires V1 (06-08-11)_Spain ARPU + AUPU_Group" xfId="32660" xr:uid="{00000000-0005-0000-0000-0000CF490000}"/>
    <cellStyle name="n_Flash September eresMas_02- Synthèse Wanadoo B2004_V&amp;M trajectoires V1 (06-08-11)_Spain ARPU + AUPU_ROW ARPU" xfId="32661" xr:uid="{00000000-0005-0000-0000-0000D0490000}"/>
    <cellStyle name="n_Flash September eresMas_02- Synthèse Wanadoo B2004_V&amp;M trajectoires V1 (06-08-11)_Spain KPIs" xfId="6854" xr:uid="{00000000-0005-0000-0000-0000D1490000}"/>
    <cellStyle name="n_Flash September eresMas_02- Synthèse Wanadoo B2004_V&amp;M trajectoires V1 (06-08-11)_Spain KPIs 2" xfId="16220" xr:uid="{00000000-0005-0000-0000-0000D2490000}"/>
    <cellStyle name="n_Flash September eresMas_02- Synthèse Wanadoo B2004_V&amp;M trajectoires V1 (06-08-11)_Spain KPIs_1" xfId="51668" xr:uid="{00000000-0005-0000-0000-0000D3490000}"/>
    <cellStyle name="n_Flash September eresMas_02- Synthèse Wanadoo B2004_V&amp;M trajectoires V1 (06-08-11)_Telecoms - Operational KPIs" xfId="49971" xr:uid="{00000000-0005-0000-0000-0000D4490000}"/>
    <cellStyle name="n_Flash September eresMas_02b - Détail Accès" xfId="2166" xr:uid="{00000000-0005-0000-0000-0000D5490000}"/>
    <cellStyle name="n_Flash September eresMas_02b - Détail Accès_01 Synthèse DM pour modèle" xfId="2167" xr:uid="{00000000-0005-0000-0000-0000D6490000}"/>
    <cellStyle name="n_Flash September eresMas_02b - Détail Accès_01 Synthèse DM pour modèle_A&amp;ME KPIs" xfId="53447" xr:uid="{00000000-0005-0000-0000-0000D7490000}"/>
    <cellStyle name="n_Flash September eresMas_02b - Détail Accès_01 Synthèse DM pour modèle_France financials" xfId="23814" xr:uid="{00000000-0005-0000-0000-0000D8490000}"/>
    <cellStyle name="n_Flash September eresMas_02b - Détail Accès_01 Synthèse DM pour modèle_France KPIs" xfId="5026" xr:uid="{00000000-0005-0000-0000-0000D9490000}"/>
    <cellStyle name="n_Flash September eresMas_02b - Détail Accès_01 Synthèse DM pour modèle_France KPIs 2" xfId="14442" xr:uid="{00000000-0005-0000-0000-0000DA490000}"/>
    <cellStyle name="n_Flash September eresMas_02b - Détail Accès_01 Synthèse DM pour modèle_France KPIs_1" xfId="12267" xr:uid="{00000000-0005-0000-0000-0000DB490000}"/>
    <cellStyle name="n_Flash September eresMas_02b - Détail Accès_01 Synthèse DM pour modèle_Group" xfId="32664" xr:uid="{00000000-0005-0000-0000-0000DC490000}"/>
    <cellStyle name="n_Flash September eresMas_02b - Détail Accès_01 Synthèse DM pour modèle_Group - financial KPIs" xfId="22070" xr:uid="{00000000-0005-0000-0000-0000DD490000}"/>
    <cellStyle name="n_Flash September eresMas_02b - Détail Accès_01 Synthèse DM pour modèle_Group - operational KPIs" xfId="10513" xr:uid="{00000000-0005-0000-0000-0000DE490000}"/>
    <cellStyle name="n_Flash September eresMas_02b - Détail Accès_01 Synthèse DM pour modèle_Group - operational KPIs 2" xfId="18212" xr:uid="{00000000-0005-0000-0000-0000DF490000}"/>
    <cellStyle name="n_Flash September eresMas_02b - Détail Accès_01 Synthèse DM pour modèle_Group - operational KPIs_1" xfId="20329" xr:uid="{00000000-0005-0000-0000-0000E0490000}"/>
    <cellStyle name="n_Flash September eresMas_02b - Détail Accès_01 Synthèse DM pour modèle_Orange - Market France KPIs" xfId="55987" xr:uid="{00000000-0005-0000-0000-0000E1490000}"/>
    <cellStyle name="n_Flash September eresMas_02b - Détail Accès_01 Synthèse DM pour modèle_Poland KPIs" xfId="32663" xr:uid="{00000000-0005-0000-0000-0000E2490000}"/>
    <cellStyle name="n_Flash September eresMas_02b - Détail Accès_01 Synthèse DM pour modèle_ROW" xfId="32665" xr:uid="{00000000-0005-0000-0000-0000E3490000}"/>
    <cellStyle name="n_Flash September eresMas_02b - Détail Accès_01 Synthèse DM pour modèle_ROW ARPU" xfId="32666" xr:uid="{00000000-0005-0000-0000-0000E4490000}"/>
    <cellStyle name="n_Flash September eresMas_02b - Détail Accès_01 Synthèse DM pour modèle_ROW_1" xfId="32667" xr:uid="{00000000-0005-0000-0000-0000E5490000}"/>
    <cellStyle name="n_Flash September eresMas_02b - Détail Accès_01 Synthèse DM pour modèle_ROW_1_Group" xfId="32668" xr:uid="{00000000-0005-0000-0000-0000E6490000}"/>
    <cellStyle name="n_Flash September eresMas_02b - Détail Accès_01 Synthèse DM pour modèle_ROW_1_ROW ARPU" xfId="32669" xr:uid="{00000000-0005-0000-0000-0000E7490000}"/>
    <cellStyle name="n_Flash September eresMas_02b - Détail Accès_01 Synthèse DM pour modèle_ROW_Group" xfId="32670" xr:uid="{00000000-0005-0000-0000-0000E8490000}"/>
    <cellStyle name="n_Flash September eresMas_02b - Détail Accès_01 Synthèse DM pour modèle_ROW_ROW ARPU" xfId="32671" xr:uid="{00000000-0005-0000-0000-0000E9490000}"/>
    <cellStyle name="n_Flash September eresMas_02b - Détail Accès_01 Synthèse DM pour modèle_Spain ARPU + AUPU" xfId="32672" xr:uid="{00000000-0005-0000-0000-0000EA490000}"/>
    <cellStyle name="n_Flash September eresMas_02b - Détail Accès_01 Synthèse DM pour modèle_Spain ARPU + AUPU_Group" xfId="32673" xr:uid="{00000000-0005-0000-0000-0000EB490000}"/>
    <cellStyle name="n_Flash September eresMas_02b - Détail Accès_01 Synthèse DM pour modèle_Spain ARPU + AUPU_ROW ARPU" xfId="32674" xr:uid="{00000000-0005-0000-0000-0000EC490000}"/>
    <cellStyle name="n_Flash September eresMas_02b - Détail Accès_01 Synthèse DM pour modèle_Spain KPIs" xfId="6856" xr:uid="{00000000-0005-0000-0000-0000ED490000}"/>
    <cellStyle name="n_Flash September eresMas_02b - Détail Accès_01 Synthèse DM pour modèle_Spain KPIs 2" xfId="16222" xr:uid="{00000000-0005-0000-0000-0000EE490000}"/>
    <cellStyle name="n_Flash September eresMas_02b - Détail Accès_01 Synthèse DM pour modèle_Spain KPIs_1" xfId="51670" xr:uid="{00000000-0005-0000-0000-0000EF490000}"/>
    <cellStyle name="n_Flash September eresMas_02b - Détail Accès_01 Synthèse DM pour modèle_Telecoms - Operational KPIs" xfId="49973" xr:uid="{00000000-0005-0000-0000-0000F0490000}"/>
    <cellStyle name="n_Flash September eresMas_02b - Détail Accès_0703 Préflashde L23 Analyse CA trafic 07-03 (07-04-03)" xfId="2168" xr:uid="{00000000-0005-0000-0000-0000F1490000}"/>
    <cellStyle name="n_Flash September eresMas_02b - Détail Accès_0703 Préflashde L23 Analyse CA trafic 07-03 (07-04-03)_A&amp;ME KPIs" xfId="53448" xr:uid="{00000000-0005-0000-0000-0000F2490000}"/>
    <cellStyle name="n_Flash September eresMas_02b - Détail Accès_0703 Préflashde L23 Analyse CA trafic 07-03 (07-04-03)_Enterprise" xfId="9713" xr:uid="{00000000-0005-0000-0000-0000F3490000}"/>
    <cellStyle name="n_Flash September eresMas_02b - Détail Accès_0703 Préflashde L23 Analyse CA trafic 07-03 (07-04-03)_France financials" xfId="23815" xr:uid="{00000000-0005-0000-0000-0000F4490000}"/>
    <cellStyle name="n_Flash September eresMas_02b - Détail Accès_0703 Préflashde L23 Analyse CA trafic 07-03 (07-04-03)_France financials_1" xfId="25303" xr:uid="{00000000-0005-0000-0000-0000F5490000}"/>
    <cellStyle name="n_Flash September eresMas_02b - Détail Accès_0703 Préflashde L23 Analyse CA trafic 07-03 (07-04-03)_France KPIs" xfId="5027" xr:uid="{00000000-0005-0000-0000-0000F6490000}"/>
    <cellStyle name="n_Flash September eresMas_02b - Détail Accès_0703 Préflashde L23 Analyse CA trafic 07-03 (07-04-03)_France KPIs 2" xfId="14443" xr:uid="{00000000-0005-0000-0000-0000F7490000}"/>
    <cellStyle name="n_Flash September eresMas_02b - Détail Accès_0703 Préflashde L23 Analyse CA trafic 07-03 (07-04-03)_France KPIs_1" xfId="12268" xr:uid="{00000000-0005-0000-0000-0000F8490000}"/>
    <cellStyle name="n_Flash September eresMas_02b - Détail Accès_0703 Préflashde L23 Analyse CA trafic 07-03 (07-04-03)_GetCA Groupe Seg 2012-Q4 Soc" xfId="55989" xr:uid="{00000000-0005-0000-0000-0000F9490000}"/>
    <cellStyle name="n_Flash September eresMas_02b - Détail Accès_0703 Préflashde L23 Analyse CA trafic 07-03 (07-04-03)_Group" xfId="32676" xr:uid="{00000000-0005-0000-0000-0000FA490000}"/>
    <cellStyle name="n_Flash September eresMas_02b - Détail Accès_0703 Préflashde L23 Analyse CA trafic 07-03 (07-04-03)_Group - financial KPIs" xfId="22071" xr:uid="{00000000-0005-0000-0000-0000FB490000}"/>
    <cellStyle name="n_Flash September eresMas_02b - Détail Accès_0703 Préflashde L23 Analyse CA trafic 07-03 (07-04-03)_Group - operational KPIs" xfId="3182" xr:uid="{00000000-0005-0000-0000-0000FC490000}"/>
    <cellStyle name="n_Flash September eresMas_02b - Détail Accès_0703 Préflashde L23 Analyse CA trafic 07-03 (07-04-03)_Group - operational KPIs_1" xfId="10514" xr:uid="{00000000-0005-0000-0000-0000FD490000}"/>
    <cellStyle name="n_Flash September eresMas_02b - Détail Accès_0703 Préflashde L23 Analyse CA trafic 07-03 (07-04-03)_Group - operational KPIs_1 2" xfId="18213" xr:uid="{00000000-0005-0000-0000-0000FE490000}"/>
    <cellStyle name="n_Flash September eresMas_02b - Détail Accès_0703 Préflashde L23 Analyse CA trafic 07-03 (07-04-03)_Group - operational KPIs_2" xfId="20330" xr:uid="{00000000-0005-0000-0000-0000FF490000}"/>
    <cellStyle name="n_Flash September eresMas_02b - Détail Accès_0703 Préflashde L23 Analyse CA trafic 07-03 (07-04-03)_IC&amp;SS" xfId="19777" xr:uid="{00000000-0005-0000-0000-0000004A0000}"/>
    <cellStyle name="n_Flash September eresMas_02b - Détail Accès_0703 Préflashde L23 Analyse CA trafic 07-03 (07-04-03)_Orange - Market France KPIs" xfId="55988" xr:uid="{00000000-0005-0000-0000-0000014A0000}"/>
    <cellStyle name="n_Flash September eresMas_02b - Détail Accès_0703 Préflashde L23 Analyse CA trafic 07-03 (07-04-03)_Poland KPIs" xfId="8433" xr:uid="{00000000-0005-0000-0000-0000024A0000}"/>
    <cellStyle name="n_Flash September eresMas_02b - Détail Accès_0703 Préflashde L23 Analyse CA trafic 07-03 (07-04-03)_Poland KPIs_1" xfId="32675" xr:uid="{00000000-0005-0000-0000-0000034A0000}"/>
    <cellStyle name="n_Flash September eresMas_02b - Détail Accès_0703 Préflashde L23 Analyse CA trafic 07-03 (07-04-03)_ROW" xfId="32677" xr:uid="{00000000-0005-0000-0000-0000044A0000}"/>
    <cellStyle name="n_Flash September eresMas_02b - Détail Accès_0703 Préflashde L23 Analyse CA trafic 07-03 (07-04-03)_ROW ARPU" xfId="32678" xr:uid="{00000000-0005-0000-0000-0000054A0000}"/>
    <cellStyle name="n_Flash September eresMas_02b - Détail Accès_0703 Préflashde L23 Analyse CA trafic 07-03 (07-04-03)_RoW KPIs" xfId="9145" xr:uid="{00000000-0005-0000-0000-0000064A0000}"/>
    <cellStyle name="n_Flash September eresMas_02b - Détail Accès_0703 Préflashde L23 Analyse CA trafic 07-03 (07-04-03)_ROW_1" xfId="32679" xr:uid="{00000000-0005-0000-0000-0000074A0000}"/>
    <cellStyle name="n_Flash September eresMas_02b - Détail Accès_0703 Préflashde L23 Analyse CA trafic 07-03 (07-04-03)_ROW_1_Group" xfId="32680" xr:uid="{00000000-0005-0000-0000-0000084A0000}"/>
    <cellStyle name="n_Flash September eresMas_02b - Détail Accès_0703 Préflashde L23 Analyse CA trafic 07-03 (07-04-03)_ROW_1_ROW ARPU" xfId="32681" xr:uid="{00000000-0005-0000-0000-0000094A0000}"/>
    <cellStyle name="n_Flash September eresMas_02b - Détail Accès_0703 Préflashde L23 Analyse CA trafic 07-03 (07-04-03)_ROW_Group" xfId="32682" xr:uid="{00000000-0005-0000-0000-00000A4A0000}"/>
    <cellStyle name="n_Flash September eresMas_02b - Détail Accès_0703 Préflashde L23 Analyse CA trafic 07-03 (07-04-03)_ROW_ROW ARPU" xfId="32683" xr:uid="{00000000-0005-0000-0000-00000B4A0000}"/>
    <cellStyle name="n_Flash September eresMas_02b - Détail Accès_0703 Préflashde L23 Analyse CA trafic 07-03 (07-04-03)_Spain ARPU + AUPU" xfId="32684" xr:uid="{00000000-0005-0000-0000-00000C4A0000}"/>
    <cellStyle name="n_Flash September eresMas_02b - Détail Accès_0703 Préflashde L23 Analyse CA trafic 07-03 (07-04-03)_Spain ARPU + AUPU_Group" xfId="32685" xr:uid="{00000000-0005-0000-0000-00000D4A0000}"/>
    <cellStyle name="n_Flash September eresMas_02b - Détail Accès_0703 Préflashde L23 Analyse CA trafic 07-03 (07-04-03)_Spain ARPU + AUPU_ROW ARPU" xfId="32686" xr:uid="{00000000-0005-0000-0000-00000E4A0000}"/>
    <cellStyle name="n_Flash September eresMas_02b - Détail Accès_0703 Préflashde L23 Analyse CA trafic 07-03 (07-04-03)_Spain KPIs" xfId="6857" xr:uid="{00000000-0005-0000-0000-00000F4A0000}"/>
    <cellStyle name="n_Flash September eresMas_02b - Détail Accès_0703 Préflashde L23 Analyse CA trafic 07-03 (07-04-03)_Spain KPIs 2" xfId="16223" xr:uid="{00000000-0005-0000-0000-0000104A0000}"/>
    <cellStyle name="n_Flash September eresMas_02b - Détail Accès_0703 Préflashde L23 Analyse CA trafic 07-03 (07-04-03)_Spain KPIs_1" xfId="51671" xr:uid="{00000000-0005-0000-0000-0000114A0000}"/>
    <cellStyle name="n_Flash September eresMas_02b - Détail Accès_0703 Préflashde L23 Analyse CA trafic 07-03 (07-04-03)_Telecoms - Operational KPIs" xfId="49974" xr:uid="{00000000-0005-0000-0000-0000124A0000}"/>
    <cellStyle name="n_Flash September eresMas_02b - Détail Accès_A&amp;ME KPIs" xfId="53446" xr:uid="{00000000-0005-0000-0000-0000134A0000}"/>
    <cellStyle name="n_Flash September eresMas_02b - Détail Accès_Base Forfaits 06-07" xfId="2169" xr:uid="{00000000-0005-0000-0000-0000144A0000}"/>
    <cellStyle name="n_Flash September eresMas_02b - Détail Accès_Base Forfaits 06-07_A&amp;ME KPIs" xfId="53449" xr:uid="{00000000-0005-0000-0000-0000154A0000}"/>
    <cellStyle name="n_Flash September eresMas_02b - Détail Accès_Base Forfaits 06-07_Enterprise" xfId="9714" xr:uid="{00000000-0005-0000-0000-0000164A0000}"/>
    <cellStyle name="n_Flash September eresMas_02b - Détail Accès_Base Forfaits 06-07_France financials" xfId="23816" xr:uid="{00000000-0005-0000-0000-0000174A0000}"/>
    <cellStyle name="n_Flash September eresMas_02b - Détail Accès_Base Forfaits 06-07_France financials_1" xfId="25304" xr:uid="{00000000-0005-0000-0000-0000184A0000}"/>
    <cellStyle name="n_Flash September eresMas_02b - Détail Accès_Base Forfaits 06-07_France KPIs" xfId="5028" xr:uid="{00000000-0005-0000-0000-0000194A0000}"/>
    <cellStyle name="n_Flash September eresMas_02b - Détail Accès_Base Forfaits 06-07_France KPIs 2" xfId="14444" xr:uid="{00000000-0005-0000-0000-00001A4A0000}"/>
    <cellStyle name="n_Flash September eresMas_02b - Détail Accès_Base Forfaits 06-07_France KPIs_1" xfId="12269" xr:uid="{00000000-0005-0000-0000-00001B4A0000}"/>
    <cellStyle name="n_Flash September eresMas_02b - Détail Accès_Base Forfaits 06-07_GetCA Groupe Seg 2012-Q4 Soc" xfId="55991" xr:uid="{00000000-0005-0000-0000-00001C4A0000}"/>
    <cellStyle name="n_Flash September eresMas_02b - Détail Accès_Base Forfaits 06-07_Group" xfId="32688" xr:uid="{00000000-0005-0000-0000-00001D4A0000}"/>
    <cellStyle name="n_Flash September eresMas_02b - Détail Accès_Base Forfaits 06-07_Group - financial KPIs" xfId="22072" xr:uid="{00000000-0005-0000-0000-00001E4A0000}"/>
    <cellStyle name="n_Flash September eresMas_02b - Détail Accès_Base Forfaits 06-07_Group - operational KPIs" xfId="3183" xr:uid="{00000000-0005-0000-0000-00001F4A0000}"/>
    <cellStyle name="n_Flash September eresMas_02b - Détail Accès_Base Forfaits 06-07_Group - operational KPIs_1" xfId="10515" xr:uid="{00000000-0005-0000-0000-0000204A0000}"/>
    <cellStyle name="n_Flash September eresMas_02b - Détail Accès_Base Forfaits 06-07_Group - operational KPIs_1 2" xfId="18214" xr:uid="{00000000-0005-0000-0000-0000214A0000}"/>
    <cellStyle name="n_Flash September eresMas_02b - Détail Accès_Base Forfaits 06-07_Group - operational KPIs_2" xfId="20331" xr:uid="{00000000-0005-0000-0000-0000224A0000}"/>
    <cellStyle name="n_Flash September eresMas_02b - Détail Accès_Base Forfaits 06-07_IC&amp;SS" xfId="13558" xr:uid="{00000000-0005-0000-0000-0000234A0000}"/>
    <cellStyle name="n_Flash September eresMas_02b - Détail Accès_Base Forfaits 06-07_Orange - Market France KPIs" xfId="55990" xr:uid="{00000000-0005-0000-0000-0000244A0000}"/>
    <cellStyle name="n_Flash September eresMas_02b - Détail Accès_Base Forfaits 06-07_Poland KPIs" xfId="8434" xr:uid="{00000000-0005-0000-0000-0000254A0000}"/>
    <cellStyle name="n_Flash September eresMas_02b - Détail Accès_Base Forfaits 06-07_Poland KPIs_1" xfId="32687" xr:uid="{00000000-0005-0000-0000-0000264A0000}"/>
    <cellStyle name="n_Flash September eresMas_02b - Détail Accès_Base Forfaits 06-07_ROW" xfId="32689" xr:uid="{00000000-0005-0000-0000-0000274A0000}"/>
    <cellStyle name="n_Flash September eresMas_02b - Détail Accès_Base Forfaits 06-07_ROW ARPU" xfId="32690" xr:uid="{00000000-0005-0000-0000-0000284A0000}"/>
    <cellStyle name="n_Flash September eresMas_02b - Détail Accès_Base Forfaits 06-07_RoW KPIs" xfId="9146" xr:uid="{00000000-0005-0000-0000-0000294A0000}"/>
    <cellStyle name="n_Flash September eresMas_02b - Détail Accès_Base Forfaits 06-07_ROW_1" xfId="32691" xr:uid="{00000000-0005-0000-0000-00002A4A0000}"/>
    <cellStyle name="n_Flash September eresMas_02b - Détail Accès_Base Forfaits 06-07_ROW_1_Group" xfId="32692" xr:uid="{00000000-0005-0000-0000-00002B4A0000}"/>
    <cellStyle name="n_Flash September eresMas_02b - Détail Accès_Base Forfaits 06-07_ROW_1_ROW ARPU" xfId="32693" xr:uid="{00000000-0005-0000-0000-00002C4A0000}"/>
    <cellStyle name="n_Flash September eresMas_02b - Détail Accès_Base Forfaits 06-07_ROW_Group" xfId="32694" xr:uid="{00000000-0005-0000-0000-00002D4A0000}"/>
    <cellStyle name="n_Flash September eresMas_02b - Détail Accès_Base Forfaits 06-07_ROW_ROW ARPU" xfId="32695" xr:uid="{00000000-0005-0000-0000-00002E4A0000}"/>
    <cellStyle name="n_Flash September eresMas_02b - Détail Accès_Base Forfaits 06-07_Spain ARPU + AUPU" xfId="32696" xr:uid="{00000000-0005-0000-0000-00002F4A0000}"/>
    <cellStyle name="n_Flash September eresMas_02b - Détail Accès_Base Forfaits 06-07_Spain ARPU + AUPU_Group" xfId="32697" xr:uid="{00000000-0005-0000-0000-0000304A0000}"/>
    <cellStyle name="n_Flash September eresMas_02b - Détail Accès_Base Forfaits 06-07_Spain ARPU + AUPU_ROW ARPU" xfId="32698" xr:uid="{00000000-0005-0000-0000-0000314A0000}"/>
    <cellStyle name="n_Flash September eresMas_02b - Détail Accès_Base Forfaits 06-07_Spain KPIs" xfId="6858" xr:uid="{00000000-0005-0000-0000-0000324A0000}"/>
    <cellStyle name="n_Flash September eresMas_02b - Détail Accès_Base Forfaits 06-07_Spain KPIs 2" xfId="16224" xr:uid="{00000000-0005-0000-0000-0000334A0000}"/>
    <cellStyle name="n_Flash September eresMas_02b - Détail Accès_Base Forfaits 06-07_Spain KPIs_1" xfId="51672" xr:uid="{00000000-0005-0000-0000-0000344A0000}"/>
    <cellStyle name="n_Flash September eresMas_02b - Détail Accès_Base Forfaits 06-07_Telecoms - Operational KPIs" xfId="49975" xr:uid="{00000000-0005-0000-0000-0000354A0000}"/>
    <cellStyle name="n_Flash September eresMas_02b - Détail Accès_CA BAC SCR-VM 06-07 (31-07-06)" xfId="2170" xr:uid="{00000000-0005-0000-0000-0000364A0000}"/>
    <cellStyle name="n_Flash September eresMas_02b - Détail Accès_CA BAC SCR-VM 06-07 (31-07-06)_A&amp;ME KPIs" xfId="53450" xr:uid="{00000000-0005-0000-0000-0000374A0000}"/>
    <cellStyle name="n_Flash September eresMas_02b - Détail Accès_CA BAC SCR-VM 06-07 (31-07-06)_Enterprise" xfId="9715" xr:uid="{00000000-0005-0000-0000-0000384A0000}"/>
    <cellStyle name="n_Flash September eresMas_02b - Détail Accès_CA BAC SCR-VM 06-07 (31-07-06)_France financials" xfId="23817" xr:uid="{00000000-0005-0000-0000-0000394A0000}"/>
    <cellStyle name="n_Flash September eresMas_02b - Détail Accès_CA BAC SCR-VM 06-07 (31-07-06)_France financials_1" xfId="25305" xr:uid="{00000000-0005-0000-0000-00003A4A0000}"/>
    <cellStyle name="n_Flash September eresMas_02b - Détail Accès_CA BAC SCR-VM 06-07 (31-07-06)_France KPIs" xfId="5029" xr:uid="{00000000-0005-0000-0000-00003B4A0000}"/>
    <cellStyle name="n_Flash September eresMas_02b - Détail Accès_CA BAC SCR-VM 06-07 (31-07-06)_France KPIs 2" xfId="14445" xr:uid="{00000000-0005-0000-0000-00003C4A0000}"/>
    <cellStyle name="n_Flash September eresMas_02b - Détail Accès_CA BAC SCR-VM 06-07 (31-07-06)_France KPIs_1" xfId="12270" xr:uid="{00000000-0005-0000-0000-00003D4A0000}"/>
    <cellStyle name="n_Flash September eresMas_02b - Détail Accès_CA BAC SCR-VM 06-07 (31-07-06)_GetCA Groupe Seg 2012-Q4 Soc" xfId="55993" xr:uid="{00000000-0005-0000-0000-00003E4A0000}"/>
    <cellStyle name="n_Flash September eresMas_02b - Détail Accès_CA BAC SCR-VM 06-07 (31-07-06)_Group" xfId="32700" xr:uid="{00000000-0005-0000-0000-00003F4A0000}"/>
    <cellStyle name="n_Flash September eresMas_02b - Détail Accès_CA BAC SCR-VM 06-07 (31-07-06)_Group - financial KPIs" xfId="22073" xr:uid="{00000000-0005-0000-0000-0000404A0000}"/>
    <cellStyle name="n_Flash September eresMas_02b - Détail Accès_CA BAC SCR-VM 06-07 (31-07-06)_Group - operational KPIs" xfId="3184" xr:uid="{00000000-0005-0000-0000-0000414A0000}"/>
    <cellStyle name="n_Flash September eresMas_02b - Détail Accès_CA BAC SCR-VM 06-07 (31-07-06)_Group - operational KPIs_1" xfId="10516" xr:uid="{00000000-0005-0000-0000-0000424A0000}"/>
    <cellStyle name="n_Flash September eresMas_02b - Détail Accès_CA BAC SCR-VM 06-07 (31-07-06)_Group - operational KPIs_1 2" xfId="18215" xr:uid="{00000000-0005-0000-0000-0000434A0000}"/>
    <cellStyle name="n_Flash September eresMas_02b - Détail Accès_CA BAC SCR-VM 06-07 (31-07-06)_Group - operational KPIs_2" xfId="20332" xr:uid="{00000000-0005-0000-0000-0000444A0000}"/>
    <cellStyle name="n_Flash September eresMas_02b - Détail Accès_CA BAC SCR-VM 06-07 (31-07-06)_IC&amp;SS" xfId="17659" xr:uid="{00000000-0005-0000-0000-0000454A0000}"/>
    <cellStyle name="n_Flash September eresMas_02b - Détail Accès_CA BAC SCR-VM 06-07 (31-07-06)_Orange - Market France KPIs" xfId="55992" xr:uid="{00000000-0005-0000-0000-0000464A0000}"/>
    <cellStyle name="n_Flash September eresMas_02b - Détail Accès_CA BAC SCR-VM 06-07 (31-07-06)_Poland KPIs" xfId="8435" xr:uid="{00000000-0005-0000-0000-0000474A0000}"/>
    <cellStyle name="n_Flash September eresMas_02b - Détail Accès_CA BAC SCR-VM 06-07 (31-07-06)_Poland KPIs_1" xfId="32699" xr:uid="{00000000-0005-0000-0000-0000484A0000}"/>
    <cellStyle name="n_Flash September eresMas_02b - Détail Accès_CA BAC SCR-VM 06-07 (31-07-06)_ROW" xfId="32701" xr:uid="{00000000-0005-0000-0000-0000494A0000}"/>
    <cellStyle name="n_Flash September eresMas_02b - Détail Accès_CA BAC SCR-VM 06-07 (31-07-06)_ROW ARPU" xfId="32702" xr:uid="{00000000-0005-0000-0000-00004A4A0000}"/>
    <cellStyle name="n_Flash September eresMas_02b - Détail Accès_CA BAC SCR-VM 06-07 (31-07-06)_RoW KPIs" xfId="9147" xr:uid="{00000000-0005-0000-0000-00004B4A0000}"/>
    <cellStyle name="n_Flash September eresMas_02b - Détail Accès_CA BAC SCR-VM 06-07 (31-07-06)_ROW_1" xfId="32703" xr:uid="{00000000-0005-0000-0000-00004C4A0000}"/>
    <cellStyle name="n_Flash September eresMas_02b - Détail Accès_CA BAC SCR-VM 06-07 (31-07-06)_ROW_1_Group" xfId="32704" xr:uid="{00000000-0005-0000-0000-00004D4A0000}"/>
    <cellStyle name="n_Flash September eresMas_02b - Détail Accès_CA BAC SCR-VM 06-07 (31-07-06)_ROW_1_ROW ARPU" xfId="32705" xr:uid="{00000000-0005-0000-0000-00004E4A0000}"/>
    <cellStyle name="n_Flash September eresMas_02b - Détail Accès_CA BAC SCR-VM 06-07 (31-07-06)_ROW_Group" xfId="32706" xr:uid="{00000000-0005-0000-0000-00004F4A0000}"/>
    <cellStyle name="n_Flash September eresMas_02b - Détail Accès_CA BAC SCR-VM 06-07 (31-07-06)_ROW_ROW ARPU" xfId="32707" xr:uid="{00000000-0005-0000-0000-0000504A0000}"/>
    <cellStyle name="n_Flash September eresMas_02b - Détail Accès_CA BAC SCR-VM 06-07 (31-07-06)_Spain ARPU + AUPU" xfId="32708" xr:uid="{00000000-0005-0000-0000-0000514A0000}"/>
    <cellStyle name="n_Flash September eresMas_02b - Détail Accès_CA BAC SCR-VM 06-07 (31-07-06)_Spain ARPU + AUPU_Group" xfId="32709" xr:uid="{00000000-0005-0000-0000-0000524A0000}"/>
    <cellStyle name="n_Flash September eresMas_02b - Détail Accès_CA BAC SCR-VM 06-07 (31-07-06)_Spain ARPU + AUPU_ROW ARPU" xfId="32710" xr:uid="{00000000-0005-0000-0000-0000534A0000}"/>
    <cellStyle name="n_Flash September eresMas_02b - Détail Accès_CA BAC SCR-VM 06-07 (31-07-06)_Spain KPIs" xfId="6859" xr:uid="{00000000-0005-0000-0000-0000544A0000}"/>
    <cellStyle name="n_Flash September eresMas_02b - Détail Accès_CA BAC SCR-VM 06-07 (31-07-06)_Spain KPIs 2" xfId="16225" xr:uid="{00000000-0005-0000-0000-0000554A0000}"/>
    <cellStyle name="n_Flash September eresMas_02b - Détail Accès_CA BAC SCR-VM 06-07 (31-07-06)_Spain KPIs_1" xfId="51673" xr:uid="{00000000-0005-0000-0000-0000564A0000}"/>
    <cellStyle name="n_Flash September eresMas_02b - Détail Accès_CA BAC SCR-VM 06-07 (31-07-06)_Telecoms - Operational KPIs" xfId="49976" xr:uid="{00000000-0005-0000-0000-0000574A0000}"/>
    <cellStyle name="n_Flash September eresMas_02b - Détail Accès_CA forfaits 0607 (06-08-14)" xfId="2171" xr:uid="{00000000-0005-0000-0000-0000584A0000}"/>
    <cellStyle name="n_Flash September eresMas_02b - Détail Accès_CA forfaits 0607 (06-08-14)_A&amp;ME KPIs" xfId="53451" xr:uid="{00000000-0005-0000-0000-0000594A0000}"/>
    <cellStyle name="n_Flash September eresMas_02b - Détail Accès_CA forfaits 0607 (06-08-14)_France financials" xfId="23818" xr:uid="{00000000-0005-0000-0000-00005A4A0000}"/>
    <cellStyle name="n_Flash September eresMas_02b - Détail Accès_CA forfaits 0607 (06-08-14)_France KPIs" xfId="5030" xr:uid="{00000000-0005-0000-0000-00005B4A0000}"/>
    <cellStyle name="n_Flash September eresMas_02b - Détail Accès_CA forfaits 0607 (06-08-14)_France KPIs 2" xfId="14446" xr:uid="{00000000-0005-0000-0000-00005C4A0000}"/>
    <cellStyle name="n_Flash September eresMas_02b - Détail Accès_CA forfaits 0607 (06-08-14)_France KPIs_1" xfId="12271" xr:uid="{00000000-0005-0000-0000-00005D4A0000}"/>
    <cellStyle name="n_Flash September eresMas_02b - Détail Accès_CA forfaits 0607 (06-08-14)_Group" xfId="32712" xr:uid="{00000000-0005-0000-0000-00005E4A0000}"/>
    <cellStyle name="n_Flash September eresMas_02b - Détail Accès_CA forfaits 0607 (06-08-14)_Group - financial KPIs" xfId="22074" xr:uid="{00000000-0005-0000-0000-00005F4A0000}"/>
    <cellStyle name="n_Flash September eresMas_02b - Détail Accès_CA forfaits 0607 (06-08-14)_Group - operational KPIs" xfId="10517" xr:uid="{00000000-0005-0000-0000-0000604A0000}"/>
    <cellStyle name="n_Flash September eresMas_02b - Détail Accès_CA forfaits 0607 (06-08-14)_Group - operational KPIs 2" xfId="18216" xr:uid="{00000000-0005-0000-0000-0000614A0000}"/>
    <cellStyle name="n_Flash September eresMas_02b - Détail Accès_CA forfaits 0607 (06-08-14)_Group - operational KPIs_1" xfId="20333" xr:uid="{00000000-0005-0000-0000-0000624A0000}"/>
    <cellStyle name="n_Flash September eresMas_02b - Détail Accès_CA forfaits 0607 (06-08-14)_Orange - Market France KPIs" xfId="55994" xr:uid="{00000000-0005-0000-0000-0000634A0000}"/>
    <cellStyle name="n_Flash September eresMas_02b - Détail Accès_CA forfaits 0607 (06-08-14)_Poland KPIs" xfId="32711" xr:uid="{00000000-0005-0000-0000-0000644A0000}"/>
    <cellStyle name="n_Flash September eresMas_02b - Détail Accès_CA forfaits 0607 (06-08-14)_ROW" xfId="32713" xr:uid="{00000000-0005-0000-0000-0000654A0000}"/>
    <cellStyle name="n_Flash September eresMas_02b - Détail Accès_CA forfaits 0607 (06-08-14)_ROW ARPU" xfId="32714" xr:uid="{00000000-0005-0000-0000-0000664A0000}"/>
    <cellStyle name="n_Flash September eresMas_02b - Détail Accès_CA forfaits 0607 (06-08-14)_ROW_1" xfId="32715" xr:uid="{00000000-0005-0000-0000-0000674A0000}"/>
    <cellStyle name="n_Flash September eresMas_02b - Détail Accès_CA forfaits 0607 (06-08-14)_ROW_1_Group" xfId="32716" xr:uid="{00000000-0005-0000-0000-0000684A0000}"/>
    <cellStyle name="n_Flash September eresMas_02b - Détail Accès_CA forfaits 0607 (06-08-14)_ROW_1_ROW ARPU" xfId="32717" xr:uid="{00000000-0005-0000-0000-0000694A0000}"/>
    <cellStyle name="n_Flash September eresMas_02b - Détail Accès_CA forfaits 0607 (06-08-14)_ROW_Group" xfId="32718" xr:uid="{00000000-0005-0000-0000-00006A4A0000}"/>
    <cellStyle name="n_Flash September eresMas_02b - Détail Accès_CA forfaits 0607 (06-08-14)_ROW_ROW ARPU" xfId="32719" xr:uid="{00000000-0005-0000-0000-00006B4A0000}"/>
    <cellStyle name="n_Flash September eresMas_02b - Détail Accès_CA forfaits 0607 (06-08-14)_Spain ARPU + AUPU" xfId="32720" xr:uid="{00000000-0005-0000-0000-00006C4A0000}"/>
    <cellStyle name="n_Flash September eresMas_02b - Détail Accès_CA forfaits 0607 (06-08-14)_Spain ARPU + AUPU_Group" xfId="32721" xr:uid="{00000000-0005-0000-0000-00006D4A0000}"/>
    <cellStyle name="n_Flash September eresMas_02b - Détail Accès_CA forfaits 0607 (06-08-14)_Spain ARPU + AUPU_ROW ARPU" xfId="32722" xr:uid="{00000000-0005-0000-0000-00006E4A0000}"/>
    <cellStyle name="n_Flash September eresMas_02b - Détail Accès_CA forfaits 0607 (06-08-14)_Spain KPIs" xfId="6860" xr:uid="{00000000-0005-0000-0000-00006F4A0000}"/>
    <cellStyle name="n_Flash September eresMas_02b - Détail Accès_CA forfaits 0607 (06-08-14)_Spain KPIs 2" xfId="16226" xr:uid="{00000000-0005-0000-0000-0000704A0000}"/>
    <cellStyle name="n_Flash September eresMas_02b - Détail Accès_CA forfaits 0607 (06-08-14)_Spain KPIs_1" xfId="51674" xr:uid="{00000000-0005-0000-0000-0000714A0000}"/>
    <cellStyle name="n_Flash September eresMas_02b - Détail Accès_CA forfaits 0607 (06-08-14)_Telecoms - Operational KPIs" xfId="49977" xr:uid="{00000000-0005-0000-0000-0000724A0000}"/>
    <cellStyle name="n_Flash September eresMas_02b - Détail Accès_Classeur2" xfId="2172" xr:uid="{00000000-0005-0000-0000-0000734A0000}"/>
    <cellStyle name="n_Flash September eresMas_02b - Détail Accès_Classeur2_A&amp;ME KPIs" xfId="53452" xr:uid="{00000000-0005-0000-0000-0000744A0000}"/>
    <cellStyle name="n_Flash September eresMas_02b - Détail Accès_Classeur2_France financials" xfId="23819" xr:uid="{00000000-0005-0000-0000-0000754A0000}"/>
    <cellStyle name="n_Flash September eresMas_02b - Détail Accès_Classeur2_France KPIs" xfId="5031" xr:uid="{00000000-0005-0000-0000-0000764A0000}"/>
    <cellStyle name="n_Flash September eresMas_02b - Détail Accès_Classeur2_France KPIs 2" xfId="14447" xr:uid="{00000000-0005-0000-0000-0000774A0000}"/>
    <cellStyle name="n_Flash September eresMas_02b - Détail Accès_Classeur2_France KPIs_1" xfId="12272" xr:uid="{00000000-0005-0000-0000-0000784A0000}"/>
    <cellStyle name="n_Flash September eresMas_02b - Détail Accès_Classeur2_Group" xfId="32724" xr:uid="{00000000-0005-0000-0000-0000794A0000}"/>
    <cellStyle name="n_Flash September eresMas_02b - Détail Accès_Classeur2_Group - financial KPIs" xfId="22075" xr:uid="{00000000-0005-0000-0000-00007A4A0000}"/>
    <cellStyle name="n_Flash September eresMas_02b - Détail Accès_Classeur2_Group - operational KPIs" xfId="10518" xr:uid="{00000000-0005-0000-0000-00007B4A0000}"/>
    <cellStyle name="n_Flash September eresMas_02b - Détail Accès_Classeur2_Group - operational KPIs 2" xfId="18217" xr:uid="{00000000-0005-0000-0000-00007C4A0000}"/>
    <cellStyle name="n_Flash September eresMas_02b - Détail Accès_Classeur2_Group - operational KPIs_1" xfId="20334" xr:uid="{00000000-0005-0000-0000-00007D4A0000}"/>
    <cellStyle name="n_Flash September eresMas_02b - Détail Accès_Classeur2_Orange - Market France KPIs" xfId="55995" xr:uid="{00000000-0005-0000-0000-00007E4A0000}"/>
    <cellStyle name="n_Flash September eresMas_02b - Détail Accès_Classeur2_Poland KPIs" xfId="32723" xr:uid="{00000000-0005-0000-0000-00007F4A0000}"/>
    <cellStyle name="n_Flash September eresMas_02b - Détail Accès_Classeur2_ROW" xfId="32725" xr:uid="{00000000-0005-0000-0000-0000804A0000}"/>
    <cellStyle name="n_Flash September eresMas_02b - Détail Accès_Classeur2_ROW ARPU" xfId="32726" xr:uid="{00000000-0005-0000-0000-0000814A0000}"/>
    <cellStyle name="n_Flash September eresMas_02b - Détail Accès_Classeur2_ROW_1" xfId="32727" xr:uid="{00000000-0005-0000-0000-0000824A0000}"/>
    <cellStyle name="n_Flash September eresMas_02b - Détail Accès_Classeur2_ROW_1_Group" xfId="32728" xr:uid="{00000000-0005-0000-0000-0000834A0000}"/>
    <cellStyle name="n_Flash September eresMas_02b - Détail Accès_Classeur2_ROW_1_ROW ARPU" xfId="32729" xr:uid="{00000000-0005-0000-0000-0000844A0000}"/>
    <cellStyle name="n_Flash September eresMas_02b - Détail Accès_Classeur2_ROW_Group" xfId="32730" xr:uid="{00000000-0005-0000-0000-0000854A0000}"/>
    <cellStyle name="n_Flash September eresMas_02b - Détail Accès_Classeur2_ROW_ROW ARPU" xfId="32731" xr:uid="{00000000-0005-0000-0000-0000864A0000}"/>
    <cellStyle name="n_Flash September eresMas_02b - Détail Accès_Classeur2_Spain ARPU + AUPU" xfId="32732" xr:uid="{00000000-0005-0000-0000-0000874A0000}"/>
    <cellStyle name="n_Flash September eresMas_02b - Détail Accès_Classeur2_Spain ARPU + AUPU_Group" xfId="32733" xr:uid="{00000000-0005-0000-0000-0000884A0000}"/>
    <cellStyle name="n_Flash September eresMas_02b - Détail Accès_Classeur2_Spain ARPU + AUPU_ROW ARPU" xfId="32734" xr:uid="{00000000-0005-0000-0000-0000894A0000}"/>
    <cellStyle name="n_Flash September eresMas_02b - Détail Accès_Classeur2_Spain KPIs" xfId="6861" xr:uid="{00000000-0005-0000-0000-00008A4A0000}"/>
    <cellStyle name="n_Flash September eresMas_02b - Détail Accès_Classeur2_Spain KPIs 2" xfId="16227" xr:uid="{00000000-0005-0000-0000-00008B4A0000}"/>
    <cellStyle name="n_Flash September eresMas_02b - Détail Accès_Classeur2_Spain KPIs_1" xfId="51675" xr:uid="{00000000-0005-0000-0000-00008C4A0000}"/>
    <cellStyle name="n_Flash September eresMas_02b - Détail Accès_Classeur2_Telecoms - Operational KPIs" xfId="49978" xr:uid="{00000000-0005-0000-0000-00008D4A0000}"/>
    <cellStyle name="n_Flash September eresMas_02b - Détail Accès_Classeur5" xfId="2173" xr:uid="{00000000-0005-0000-0000-00008E4A0000}"/>
    <cellStyle name="n_Flash September eresMas_02b - Détail Accès_Classeur5_A&amp;ME KPIs" xfId="53453" xr:uid="{00000000-0005-0000-0000-00008F4A0000}"/>
    <cellStyle name="n_Flash September eresMas_02b - Détail Accès_Classeur5_Enterprise" xfId="9716" xr:uid="{00000000-0005-0000-0000-0000904A0000}"/>
    <cellStyle name="n_Flash September eresMas_02b - Détail Accès_Classeur5_France financials" xfId="23820" xr:uid="{00000000-0005-0000-0000-0000914A0000}"/>
    <cellStyle name="n_Flash September eresMas_02b - Détail Accès_Classeur5_France financials_1" xfId="25306" xr:uid="{00000000-0005-0000-0000-0000924A0000}"/>
    <cellStyle name="n_Flash September eresMas_02b - Détail Accès_Classeur5_France KPIs" xfId="5032" xr:uid="{00000000-0005-0000-0000-0000934A0000}"/>
    <cellStyle name="n_Flash September eresMas_02b - Détail Accès_Classeur5_France KPIs 2" xfId="14448" xr:uid="{00000000-0005-0000-0000-0000944A0000}"/>
    <cellStyle name="n_Flash September eresMas_02b - Détail Accès_Classeur5_France KPIs_1" xfId="12273" xr:uid="{00000000-0005-0000-0000-0000954A0000}"/>
    <cellStyle name="n_Flash September eresMas_02b - Détail Accès_Classeur5_GetCA Groupe Seg 2012-Q4 Soc" xfId="55997" xr:uid="{00000000-0005-0000-0000-0000964A0000}"/>
    <cellStyle name="n_Flash September eresMas_02b - Détail Accès_Classeur5_Group" xfId="32736" xr:uid="{00000000-0005-0000-0000-0000974A0000}"/>
    <cellStyle name="n_Flash September eresMas_02b - Détail Accès_Classeur5_Group - financial KPIs" xfId="22076" xr:uid="{00000000-0005-0000-0000-0000984A0000}"/>
    <cellStyle name="n_Flash September eresMas_02b - Détail Accès_Classeur5_Group - operational KPIs" xfId="3185" xr:uid="{00000000-0005-0000-0000-0000994A0000}"/>
    <cellStyle name="n_Flash September eresMas_02b - Détail Accès_Classeur5_Group - operational KPIs_1" xfId="10519" xr:uid="{00000000-0005-0000-0000-00009A4A0000}"/>
    <cellStyle name="n_Flash September eresMas_02b - Détail Accès_Classeur5_Group - operational KPIs_1 2" xfId="18218" xr:uid="{00000000-0005-0000-0000-00009B4A0000}"/>
    <cellStyle name="n_Flash September eresMas_02b - Détail Accès_Classeur5_Group - operational KPIs_2" xfId="20335" xr:uid="{00000000-0005-0000-0000-00009C4A0000}"/>
    <cellStyle name="n_Flash September eresMas_02b - Détail Accès_Classeur5_IC&amp;SS" xfId="19576" xr:uid="{00000000-0005-0000-0000-00009D4A0000}"/>
    <cellStyle name="n_Flash September eresMas_02b - Détail Accès_Classeur5_Orange - Market France KPIs" xfId="55996" xr:uid="{00000000-0005-0000-0000-00009E4A0000}"/>
    <cellStyle name="n_Flash September eresMas_02b - Détail Accès_Classeur5_Poland KPIs" xfId="8436" xr:uid="{00000000-0005-0000-0000-00009F4A0000}"/>
    <cellStyle name="n_Flash September eresMas_02b - Détail Accès_Classeur5_Poland KPIs_1" xfId="32735" xr:uid="{00000000-0005-0000-0000-0000A04A0000}"/>
    <cellStyle name="n_Flash September eresMas_02b - Détail Accès_Classeur5_ROW" xfId="32737" xr:uid="{00000000-0005-0000-0000-0000A14A0000}"/>
    <cellStyle name="n_Flash September eresMas_02b - Détail Accès_Classeur5_ROW ARPU" xfId="32738" xr:uid="{00000000-0005-0000-0000-0000A24A0000}"/>
    <cellStyle name="n_Flash September eresMas_02b - Détail Accès_Classeur5_RoW KPIs" xfId="9148" xr:uid="{00000000-0005-0000-0000-0000A34A0000}"/>
    <cellStyle name="n_Flash September eresMas_02b - Détail Accès_Classeur5_ROW_1" xfId="32739" xr:uid="{00000000-0005-0000-0000-0000A44A0000}"/>
    <cellStyle name="n_Flash September eresMas_02b - Détail Accès_Classeur5_ROW_1_Group" xfId="32740" xr:uid="{00000000-0005-0000-0000-0000A54A0000}"/>
    <cellStyle name="n_Flash September eresMas_02b - Détail Accès_Classeur5_ROW_1_ROW ARPU" xfId="32741" xr:uid="{00000000-0005-0000-0000-0000A64A0000}"/>
    <cellStyle name="n_Flash September eresMas_02b - Détail Accès_Classeur5_ROW_Group" xfId="32742" xr:uid="{00000000-0005-0000-0000-0000A74A0000}"/>
    <cellStyle name="n_Flash September eresMas_02b - Détail Accès_Classeur5_ROW_ROW ARPU" xfId="32743" xr:uid="{00000000-0005-0000-0000-0000A84A0000}"/>
    <cellStyle name="n_Flash September eresMas_02b - Détail Accès_Classeur5_Spain ARPU + AUPU" xfId="32744" xr:uid="{00000000-0005-0000-0000-0000A94A0000}"/>
    <cellStyle name="n_Flash September eresMas_02b - Détail Accès_Classeur5_Spain ARPU + AUPU_Group" xfId="32745" xr:uid="{00000000-0005-0000-0000-0000AA4A0000}"/>
    <cellStyle name="n_Flash September eresMas_02b - Détail Accès_Classeur5_Spain ARPU + AUPU_ROW ARPU" xfId="32746" xr:uid="{00000000-0005-0000-0000-0000AB4A0000}"/>
    <cellStyle name="n_Flash September eresMas_02b - Détail Accès_Classeur5_Spain KPIs" xfId="6862" xr:uid="{00000000-0005-0000-0000-0000AC4A0000}"/>
    <cellStyle name="n_Flash September eresMas_02b - Détail Accès_Classeur5_Spain KPIs 2" xfId="16228" xr:uid="{00000000-0005-0000-0000-0000AD4A0000}"/>
    <cellStyle name="n_Flash September eresMas_02b - Détail Accès_Classeur5_Spain KPIs_1" xfId="51676" xr:uid="{00000000-0005-0000-0000-0000AE4A0000}"/>
    <cellStyle name="n_Flash September eresMas_02b - Détail Accès_Classeur5_Telecoms - Operational KPIs" xfId="49979" xr:uid="{00000000-0005-0000-0000-0000AF4A0000}"/>
    <cellStyle name="n_Flash September eresMas_02b - Détail Accès_DATA KPI Personal" xfId="32747" xr:uid="{00000000-0005-0000-0000-0000B04A0000}"/>
    <cellStyle name="n_Flash September eresMas_02b - Détail Accès_DATA KPI Personal_Group" xfId="32748" xr:uid="{00000000-0005-0000-0000-0000B14A0000}"/>
    <cellStyle name="n_Flash September eresMas_02b - Détail Accès_DATA KPI Personal_ROW ARPU" xfId="32749" xr:uid="{00000000-0005-0000-0000-0000B24A0000}"/>
    <cellStyle name="n_Flash September eresMas_02b - Détail Accès_EE_CoA_BS - mapped V4" xfId="32750" xr:uid="{00000000-0005-0000-0000-0000B34A0000}"/>
    <cellStyle name="n_Flash September eresMas_02b - Détail Accès_EE_CoA_BS - mapped V4_Group" xfId="32751" xr:uid="{00000000-0005-0000-0000-0000B44A0000}"/>
    <cellStyle name="n_Flash September eresMas_02b - Détail Accès_EE_CoA_BS - mapped V4_ROW ARPU" xfId="32752" xr:uid="{00000000-0005-0000-0000-0000B54A0000}"/>
    <cellStyle name="n_Flash September eresMas_02b - Détail Accès_Enterprise" xfId="9712" xr:uid="{00000000-0005-0000-0000-0000B64A0000}"/>
    <cellStyle name="n_Flash September eresMas_02b - Détail Accès_France financials" xfId="23813" xr:uid="{00000000-0005-0000-0000-0000B74A0000}"/>
    <cellStyle name="n_Flash September eresMas_02b - Détail Accès_France financials_1" xfId="25302" xr:uid="{00000000-0005-0000-0000-0000B84A0000}"/>
    <cellStyle name="n_Flash September eresMas_02b - Détail Accès_France KPIs" xfId="5025" xr:uid="{00000000-0005-0000-0000-0000B94A0000}"/>
    <cellStyle name="n_Flash September eresMas_02b - Détail Accès_France KPIs 2" xfId="14441" xr:uid="{00000000-0005-0000-0000-0000BA4A0000}"/>
    <cellStyle name="n_Flash September eresMas_02b - Détail Accès_France KPIs_1" xfId="12266" xr:uid="{00000000-0005-0000-0000-0000BB4A0000}"/>
    <cellStyle name="n_Flash September eresMas_02b - Détail Accès_GetCA Groupe Seg 2012-Q4 Soc" xfId="55998" xr:uid="{00000000-0005-0000-0000-0000BC4A0000}"/>
    <cellStyle name="n_Flash September eresMas_02b - Détail Accès_Group" xfId="32753" xr:uid="{00000000-0005-0000-0000-0000BD4A0000}"/>
    <cellStyle name="n_Flash September eresMas_02b - Détail Accès_Group - financial KPIs" xfId="22069" xr:uid="{00000000-0005-0000-0000-0000BE4A0000}"/>
    <cellStyle name="n_Flash September eresMas_02b - Détail Accès_Group - operational KPIs" xfId="3181" xr:uid="{00000000-0005-0000-0000-0000BF4A0000}"/>
    <cellStyle name="n_Flash September eresMas_02b - Détail Accès_Group - operational KPIs_1" xfId="10512" xr:uid="{00000000-0005-0000-0000-0000C04A0000}"/>
    <cellStyle name="n_Flash September eresMas_02b - Détail Accès_Group - operational KPIs_1 2" xfId="18211" xr:uid="{00000000-0005-0000-0000-0000C14A0000}"/>
    <cellStyle name="n_Flash September eresMas_02b - Détail Accès_Group - operational KPIs_2" xfId="20328" xr:uid="{00000000-0005-0000-0000-0000C24A0000}"/>
    <cellStyle name="n_Flash September eresMas_02b - Détail Accès_IC&amp;SS" xfId="19577" xr:uid="{00000000-0005-0000-0000-0000C34A0000}"/>
    <cellStyle name="n_Flash September eresMas_02b - Détail Accès_Orange - Market France KPIs" xfId="55986" xr:uid="{00000000-0005-0000-0000-0000C44A0000}"/>
    <cellStyle name="n_Flash September eresMas_02b - Détail Accès_PFA_Mn MTV_060413" xfId="2174" xr:uid="{00000000-0005-0000-0000-0000C54A0000}"/>
    <cellStyle name="n_Flash September eresMas_02b - Détail Accès_PFA_Mn MTV_060413_A&amp;ME KPIs" xfId="53454" xr:uid="{00000000-0005-0000-0000-0000C64A0000}"/>
    <cellStyle name="n_Flash September eresMas_02b - Détail Accès_PFA_Mn MTV_060413_France financials" xfId="23821" xr:uid="{00000000-0005-0000-0000-0000C74A0000}"/>
    <cellStyle name="n_Flash September eresMas_02b - Détail Accès_PFA_Mn MTV_060413_France KPIs" xfId="5033" xr:uid="{00000000-0005-0000-0000-0000C84A0000}"/>
    <cellStyle name="n_Flash September eresMas_02b - Détail Accès_PFA_Mn MTV_060413_France KPIs 2" xfId="14449" xr:uid="{00000000-0005-0000-0000-0000C94A0000}"/>
    <cellStyle name="n_Flash September eresMas_02b - Détail Accès_PFA_Mn MTV_060413_France KPIs_1" xfId="12274" xr:uid="{00000000-0005-0000-0000-0000CA4A0000}"/>
    <cellStyle name="n_Flash September eresMas_02b - Détail Accès_PFA_Mn MTV_060413_Group" xfId="32755" xr:uid="{00000000-0005-0000-0000-0000CB4A0000}"/>
    <cellStyle name="n_Flash September eresMas_02b - Détail Accès_PFA_Mn MTV_060413_Group - financial KPIs" xfId="22077" xr:uid="{00000000-0005-0000-0000-0000CC4A0000}"/>
    <cellStyle name="n_Flash September eresMas_02b - Détail Accès_PFA_Mn MTV_060413_Group - operational KPIs" xfId="10520" xr:uid="{00000000-0005-0000-0000-0000CD4A0000}"/>
    <cellStyle name="n_Flash September eresMas_02b - Détail Accès_PFA_Mn MTV_060413_Group - operational KPIs 2" xfId="18219" xr:uid="{00000000-0005-0000-0000-0000CE4A0000}"/>
    <cellStyle name="n_Flash September eresMas_02b - Détail Accès_PFA_Mn MTV_060413_Group - operational KPIs_1" xfId="20336" xr:uid="{00000000-0005-0000-0000-0000CF4A0000}"/>
    <cellStyle name="n_Flash September eresMas_02b - Détail Accès_PFA_Mn MTV_060413_Orange - Market France KPIs" xfId="55999" xr:uid="{00000000-0005-0000-0000-0000D04A0000}"/>
    <cellStyle name="n_Flash September eresMas_02b - Détail Accès_PFA_Mn MTV_060413_Poland KPIs" xfId="32754" xr:uid="{00000000-0005-0000-0000-0000D14A0000}"/>
    <cellStyle name="n_Flash September eresMas_02b - Détail Accès_PFA_Mn MTV_060413_ROW" xfId="32756" xr:uid="{00000000-0005-0000-0000-0000D24A0000}"/>
    <cellStyle name="n_Flash September eresMas_02b - Détail Accès_PFA_Mn MTV_060413_ROW ARPU" xfId="32757" xr:uid="{00000000-0005-0000-0000-0000D34A0000}"/>
    <cellStyle name="n_Flash September eresMas_02b - Détail Accès_PFA_Mn MTV_060413_ROW_1" xfId="32758" xr:uid="{00000000-0005-0000-0000-0000D44A0000}"/>
    <cellStyle name="n_Flash September eresMas_02b - Détail Accès_PFA_Mn MTV_060413_ROW_1_Group" xfId="32759" xr:uid="{00000000-0005-0000-0000-0000D54A0000}"/>
    <cellStyle name="n_Flash September eresMas_02b - Détail Accès_PFA_Mn MTV_060413_ROW_1_ROW ARPU" xfId="32760" xr:uid="{00000000-0005-0000-0000-0000D64A0000}"/>
    <cellStyle name="n_Flash September eresMas_02b - Détail Accès_PFA_Mn MTV_060413_ROW_Group" xfId="32761" xr:uid="{00000000-0005-0000-0000-0000D74A0000}"/>
    <cellStyle name="n_Flash September eresMas_02b - Détail Accès_PFA_Mn MTV_060413_ROW_ROW ARPU" xfId="32762" xr:uid="{00000000-0005-0000-0000-0000D84A0000}"/>
    <cellStyle name="n_Flash September eresMas_02b - Détail Accès_PFA_Mn MTV_060413_Spain ARPU + AUPU" xfId="32763" xr:uid="{00000000-0005-0000-0000-0000D94A0000}"/>
    <cellStyle name="n_Flash September eresMas_02b - Détail Accès_PFA_Mn MTV_060413_Spain ARPU + AUPU_Group" xfId="32764" xr:uid="{00000000-0005-0000-0000-0000DA4A0000}"/>
    <cellStyle name="n_Flash September eresMas_02b - Détail Accès_PFA_Mn MTV_060413_Spain ARPU + AUPU_ROW ARPU" xfId="32765" xr:uid="{00000000-0005-0000-0000-0000DB4A0000}"/>
    <cellStyle name="n_Flash September eresMas_02b - Détail Accès_PFA_Mn MTV_060413_Spain KPIs" xfId="6863" xr:uid="{00000000-0005-0000-0000-0000DC4A0000}"/>
    <cellStyle name="n_Flash September eresMas_02b - Détail Accès_PFA_Mn MTV_060413_Spain KPIs 2" xfId="16229" xr:uid="{00000000-0005-0000-0000-0000DD4A0000}"/>
    <cellStyle name="n_Flash September eresMas_02b - Détail Accès_PFA_Mn MTV_060413_Spain KPIs_1" xfId="51677" xr:uid="{00000000-0005-0000-0000-0000DE4A0000}"/>
    <cellStyle name="n_Flash September eresMas_02b - Détail Accès_PFA_Mn MTV_060413_Telecoms - Operational KPIs" xfId="49980" xr:uid="{00000000-0005-0000-0000-0000DF4A0000}"/>
    <cellStyle name="n_Flash September eresMas_02b - Détail Accès_PFA_Mn_0603_V0 0" xfId="2175" xr:uid="{00000000-0005-0000-0000-0000E04A0000}"/>
    <cellStyle name="n_Flash September eresMas_02b - Détail Accès_PFA_Mn_0603_V0 0_A&amp;ME KPIs" xfId="53455" xr:uid="{00000000-0005-0000-0000-0000E14A0000}"/>
    <cellStyle name="n_Flash September eresMas_02b - Détail Accès_PFA_Mn_0603_V0 0_France financials" xfId="23822" xr:uid="{00000000-0005-0000-0000-0000E24A0000}"/>
    <cellStyle name="n_Flash September eresMas_02b - Détail Accès_PFA_Mn_0603_V0 0_France KPIs" xfId="5034" xr:uid="{00000000-0005-0000-0000-0000E34A0000}"/>
    <cellStyle name="n_Flash September eresMas_02b - Détail Accès_PFA_Mn_0603_V0 0_France KPIs 2" xfId="14450" xr:uid="{00000000-0005-0000-0000-0000E44A0000}"/>
    <cellStyle name="n_Flash September eresMas_02b - Détail Accès_PFA_Mn_0603_V0 0_France KPIs_1" xfId="12275" xr:uid="{00000000-0005-0000-0000-0000E54A0000}"/>
    <cellStyle name="n_Flash September eresMas_02b - Détail Accès_PFA_Mn_0603_V0 0_Group" xfId="32767" xr:uid="{00000000-0005-0000-0000-0000E64A0000}"/>
    <cellStyle name="n_Flash September eresMas_02b - Détail Accès_PFA_Mn_0603_V0 0_Group - financial KPIs" xfId="22078" xr:uid="{00000000-0005-0000-0000-0000E74A0000}"/>
    <cellStyle name="n_Flash September eresMas_02b - Détail Accès_PFA_Mn_0603_V0 0_Group - operational KPIs" xfId="10521" xr:uid="{00000000-0005-0000-0000-0000E84A0000}"/>
    <cellStyle name="n_Flash September eresMas_02b - Détail Accès_PFA_Mn_0603_V0 0_Group - operational KPIs 2" xfId="18220" xr:uid="{00000000-0005-0000-0000-0000E94A0000}"/>
    <cellStyle name="n_Flash September eresMas_02b - Détail Accès_PFA_Mn_0603_V0 0_Group - operational KPIs_1" xfId="20337" xr:uid="{00000000-0005-0000-0000-0000EA4A0000}"/>
    <cellStyle name="n_Flash September eresMas_02b - Détail Accès_PFA_Mn_0603_V0 0_Orange - Market France KPIs" xfId="56000" xr:uid="{00000000-0005-0000-0000-0000EB4A0000}"/>
    <cellStyle name="n_Flash September eresMas_02b - Détail Accès_PFA_Mn_0603_V0 0_Poland KPIs" xfId="32766" xr:uid="{00000000-0005-0000-0000-0000EC4A0000}"/>
    <cellStyle name="n_Flash September eresMas_02b - Détail Accès_PFA_Mn_0603_V0 0_ROW" xfId="32768" xr:uid="{00000000-0005-0000-0000-0000ED4A0000}"/>
    <cellStyle name="n_Flash September eresMas_02b - Détail Accès_PFA_Mn_0603_V0 0_ROW ARPU" xfId="32769" xr:uid="{00000000-0005-0000-0000-0000EE4A0000}"/>
    <cellStyle name="n_Flash September eresMas_02b - Détail Accès_PFA_Mn_0603_V0 0_ROW_1" xfId="32770" xr:uid="{00000000-0005-0000-0000-0000EF4A0000}"/>
    <cellStyle name="n_Flash September eresMas_02b - Détail Accès_PFA_Mn_0603_V0 0_ROW_1_Group" xfId="32771" xr:uid="{00000000-0005-0000-0000-0000F04A0000}"/>
    <cellStyle name="n_Flash September eresMas_02b - Détail Accès_PFA_Mn_0603_V0 0_ROW_1_ROW ARPU" xfId="32772" xr:uid="{00000000-0005-0000-0000-0000F14A0000}"/>
    <cellStyle name="n_Flash September eresMas_02b - Détail Accès_PFA_Mn_0603_V0 0_ROW_Group" xfId="32773" xr:uid="{00000000-0005-0000-0000-0000F24A0000}"/>
    <cellStyle name="n_Flash September eresMas_02b - Détail Accès_PFA_Mn_0603_V0 0_ROW_ROW ARPU" xfId="32774" xr:uid="{00000000-0005-0000-0000-0000F34A0000}"/>
    <cellStyle name="n_Flash September eresMas_02b - Détail Accès_PFA_Mn_0603_V0 0_Spain ARPU + AUPU" xfId="32775" xr:uid="{00000000-0005-0000-0000-0000F44A0000}"/>
    <cellStyle name="n_Flash September eresMas_02b - Détail Accès_PFA_Mn_0603_V0 0_Spain ARPU + AUPU_Group" xfId="32776" xr:uid="{00000000-0005-0000-0000-0000F54A0000}"/>
    <cellStyle name="n_Flash September eresMas_02b - Détail Accès_PFA_Mn_0603_V0 0_Spain ARPU + AUPU_ROW ARPU" xfId="32777" xr:uid="{00000000-0005-0000-0000-0000F64A0000}"/>
    <cellStyle name="n_Flash September eresMas_02b - Détail Accès_PFA_Mn_0603_V0 0_Spain KPIs" xfId="6864" xr:uid="{00000000-0005-0000-0000-0000F74A0000}"/>
    <cellStyle name="n_Flash September eresMas_02b - Détail Accès_PFA_Mn_0603_V0 0_Spain KPIs 2" xfId="16230" xr:uid="{00000000-0005-0000-0000-0000F84A0000}"/>
    <cellStyle name="n_Flash September eresMas_02b - Détail Accès_PFA_Mn_0603_V0 0_Spain KPIs_1" xfId="51678" xr:uid="{00000000-0005-0000-0000-0000F94A0000}"/>
    <cellStyle name="n_Flash September eresMas_02b - Détail Accès_PFA_Mn_0603_V0 0_Telecoms - Operational KPIs" xfId="49981" xr:uid="{00000000-0005-0000-0000-0000FA4A0000}"/>
    <cellStyle name="n_Flash September eresMas_02b - Détail Accès_PFA_Parcs_0600706" xfId="2176" xr:uid="{00000000-0005-0000-0000-0000FB4A0000}"/>
    <cellStyle name="n_Flash September eresMas_02b - Détail Accès_PFA_Parcs_0600706_A&amp;ME KPIs" xfId="53456" xr:uid="{00000000-0005-0000-0000-0000FC4A0000}"/>
    <cellStyle name="n_Flash September eresMas_02b - Détail Accès_PFA_Parcs_0600706_France financials" xfId="23823" xr:uid="{00000000-0005-0000-0000-0000FD4A0000}"/>
    <cellStyle name="n_Flash September eresMas_02b - Détail Accès_PFA_Parcs_0600706_France KPIs" xfId="5035" xr:uid="{00000000-0005-0000-0000-0000FE4A0000}"/>
    <cellStyle name="n_Flash September eresMas_02b - Détail Accès_PFA_Parcs_0600706_France KPIs 2" xfId="14451" xr:uid="{00000000-0005-0000-0000-0000FF4A0000}"/>
    <cellStyle name="n_Flash September eresMas_02b - Détail Accès_PFA_Parcs_0600706_France KPIs_1" xfId="12276" xr:uid="{00000000-0005-0000-0000-0000004B0000}"/>
    <cellStyle name="n_Flash September eresMas_02b - Détail Accès_PFA_Parcs_0600706_Group" xfId="32779" xr:uid="{00000000-0005-0000-0000-0000014B0000}"/>
    <cellStyle name="n_Flash September eresMas_02b - Détail Accès_PFA_Parcs_0600706_Group - financial KPIs" xfId="22079" xr:uid="{00000000-0005-0000-0000-0000024B0000}"/>
    <cellStyle name="n_Flash September eresMas_02b - Détail Accès_PFA_Parcs_0600706_Group - operational KPIs" xfId="10522" xr:uid="{00000000-0005-0000-0000-0000034B0000}"/>
    <cellStyle name="n_Flash September eresMas_02b - Détail Accès_PFA_Parcs_0600706_Group - operational KPIs 2" xfId="18221" xr:uid="{00000000-0005-0000-0000-0000044B0000}"/>
    <cellStyle name="n_Flash September eresMas_02b - Détail Accès_PFA_Parcs_0600706_Group - operational KPIs_1" xfId="20338" xr:uid="{00000000-0005-0000-0000-0000054B0000}"/>
    <cellStyle name="n_Flash September eresMas_02b - Détail Accès_PFA_Parcs_0600706_Orange - Market France KPIs" xfId="56001" xr:uid="{00000000-0005-0000-0000-0000064B0000}"/>
    <cellStyle name="n_Flash September eresMas_02b - Détail Accès_PFA_Parcs_0600706_Poland KPIs" xfId="32778" xr:uid="{00000000-0005-0000-0000-0000074B0000}"/>
    <cellStyle name="n_Flash September eresMas_02b - Détail Accès_PFA_Parcs_0600706_ROW" xfId="32780" xr:uid="{00000000-0005-0000-0000-0000084B0000}"/>
    <cellStyle name="n_Flash September eresMas_02b - Détail Accès_PFA_Parcs_0600706_ROW ARPU" xfId="32781" xr:uid="{00000000-0005-0000-0000-0000094B0000}"/>
    <cellStyle name="n_Flash September eresMas_02b - Détail Accès_PFA_Parcs_0600706_ROW_1" xfId="32782" xr:uid="{00000000-0005-0000-0000-00000A4B0000}"/>
    <cellStyle name="n_Flash September eresMas_02b - Détail Accès_PFA_Parcs_0600706_ROW_1_Group" xfId="32783" xr:uid="{00000000-0005-0000-0000-00000B4B0000}"/>
    <cellStyle name="n_Flash September eresMas_02b - Détail Accès_PFA_Parcs_0600706_ROW_1_ROW ARPU" xfId="32784" xr:uid="{00000000-0005-0000-0000-00000C4B0000}"/>
    <cellStyle name="n_Flash September eresMas_02b - Détail Accès_PFA_Parcs_0600706_ROW_Group" xfId="32785" xr:uid="{00000000-0005-0000-0000-00000D4B0000}"/>
    <cellStyle name="n_Flash September eresMas_02b - Détail Accès_PFA_Parcs_0600706_ROW_ROW ARPU" xfId="32786" xr:uid="{00000000-0005-0000-0000-00000E4B0000}"/>
    <cellStyle name="n_Flash September eresMas_02b - Détail Accès_PFA_Parcs_0600706_Spain ARPU + AUPU" xfId="32787" xr:uid="{00000000-0005-0000-0000-00000F4B0000}"/>
    <cellStyle name="n_Flash September eresMas_02b - Détail Accès_PFA_Parcs_0600706_Spain ARPU + AUPU_Group" xfId="32788" xr:uid="{00000000-0005-0000-0000-0000104B0000}"/>
    <cellStyle name="n_Flash September eresMas_02b - Détail Accès_PFA_Parcs_0600706_Spain ARPU + AUPU_ROW ARPU" xfId="32789" xr:uid="{00000000-0005-0000-0000-0000114B0000}"/>
    <cellStyle name="n_Flash September eresMas_02b - Détail Accès_PFA_Parcs_0600706_Spain KPIs" xfId="6865" xr:uid="{00000000-0005-0000-0000-0000124B0000}"/>
    <cellStyle name="n_Flash September eresMas_02b - Détail Accès_PFA_Parcs_0600706_Spain KPIs 2" xfId="16231" xr:uid="{00000000-0005-0000-0000-0000134B0000}"/>
    <cellStyle name="n_Flash September eresMas_02b - Détail Accès_PFA_Parcs_0600706_Spain KPIs_1" xfId="51679" xr:uid="{00000000-0005-0000-0000-0000144B0000}"/>
    <cellStyle name="n_Flash September eresMas_02b - Détail Accès_PFA_Parcs_0600706_Telecoms - Operational KPIs" xfId="49982" xr:uid="{00000000-0005-0000-0000-0000154B0000}"/>
    <cellStyle name="n_Flash September eresMas_02b - Détail Accès_Poland KPIs" xfId="8432" xr:uid="{00000000-0005-0000-0000-0000164B0000}"/>
    <cellStyle name="n_Flash September eresMas_02b - Détail Accès_Poland KPIs_1" xfId="32662" xr:uid="{00000000-0005-0000-0000-0000174B0000}"/>
    <cellStyle name="n_Flash September eresMas_02b - Détail Accès_Reporting Valeur_Mobile_2010_10" xfId="32790" xr:uid="{00000000-0005-0000-0000-0000184B0000}"/>
    <cellStyle name="n_Flash September eresMas_02b - Détail Accès_Reporting Valeur_Mobile_2010_10_Group" xfId="32791" xr:uid="{00000000-0005-0000-0000-0000194B0000}"/>
    <cellStyle name="n_Flash September eresMas_02b - Détail Accès_Reporting Valeur_Mobile_2010_10_ROW" xfId="32792" xr:uid="{00000000-0005-0000-0000-00001A4B0000}"/>
    <cellStyle name="n_Flash September eresMas_02b - Détail Accès_Reporting Valeur_Mobile_2010_10_ROW ARPU" xfId="32793" xr:uid="{00000000-0005-0000-0000-00001B4B0000}"/>
    <cellStyle name="n_Flash September eresMas_02b - Détail Accès_Reporting Valeur_Mobile_2010_10_ROW_Group" xfId="32794" xr:uid="{00000000-0005-0000-0000-00001C4B0000}"/>
    <cellStyle name="n_Flash September eresMas_02b - Détail Accès_Reporting Valeur_Mobile_2010_10_ROW_ROW ARPU" xfId="32795" xr:uid="{00000000-0005-0000-0000-00001D4B0000}"/>
    <cellStyle name="n_Flash September eresMas_02b - Détail Accès_ROW" xfId="32796" xr:uid="{00000000-0005-0000-0000-00001E4B0000}"/>
    <cellStyle name="n_Flash September eresMas_02b - Détail Accès_ROW ARPU" xfId="32797" xr:uid="{00000000-0005-0000-0000-00001F4B0000}"/>
    <cellStyle name="n_Flash September eresMas_02b - Détail Accès_RoW KPIs" xfId="9144" xr:uid="{00000000-0005-0000-0000-0000204B0000}"/>
    <cellStyle name="n_Flash September eresMas_02b - Détail Accès_ROW_1" xfId="32798" xr:uid="{00000000-0005-0000-0000-0000214B0000}"/>
    <cellStyle name="n_Flash September eresMas_02b - Détail Accès_ROW_1_Group" xfId="32799" xr:uid="{00000000-0005-0000-0000-0000224B0000}"/>
    <cellStyle name="n_Flash September eresMas_02b - Détail Accès_ROW_1_ROW ARPU" xfId="32800" xr:uid="{00000000-0005-0000-0000-0000234B0000}"/>
    <cellStyle name="n_Flash September eresMas_02b - Détail Accès_ROW_Group" xfId="32801" xr:uid="{00000000-0005-0000-0000-0000244B0000}"/>
    <cellStyle name="n_Flash September eresMas_02b - Détail Accès_ROW_ROW ARPU" xfId="32802" xr:uid="{00000000-0005-0000-0000-0000254B0000}"/>
    <cellStyle name="n_Flash September eresMas_02b - Détail Accès_Spain ARPU + AUPU" xfId="32803" xr:uid="{00000000-0005-0000-0000-0000264B0000}"/>
    <cellStyle name="n_Flash September eresMas_02b - Détail Accès_Spain ARPU + AUPU_Group" xfId="32804" xr:uid="{00000000-0005-0000-0000-0000274B0000}"/>
    <cellStyle name="n_Flash September eresMas_02b - Détail Accès_Spain ARPU + AUPU_ROW ARPU" xfId="32805" xr:uid="{00000000-0005-0000-0000-0000284B0000}"/>
    <cellStyle name="n_Flash September eresMas_02b - Détail Accès_Spain KPIs" xfId="6855" xr:uid="{00000000-0005-0000-0000-0000294B0000}"/>
    <cellStyle name="n_Flash September eresMas_02b - Détail Accès_Spain KPIs 2" xfId="16221" xr:uid="{00000000-0005-0000-0000-00002A4B0000}"/>
    <cellStyle name="n_Flash September eresMas_02b - Détail Accès_Spain KPIs_1" xfId="51669" xr:uid="{00000000-0005-0000-0000-00002B4B0000}"/>
    <cellStyle name="n_Flash September eresMas_02b - Détail Accès_Telecoms - Operational KPIs" xfId="49972" xr:uid="{00000000-0005-0000-0000-00002C4B0000}"/>
    <cellStyle name="n_Flash September eresMas_02b - Détail Accès_UAG_report_CA 06-09 (06-09-28)" xfId="2177" xr:uid="{00000000-0005-0000-0000-00002D4B0000}"/>
    <cellStyle name="n_Flash September eresMas_02b - Détail Accès_UAG_report_CA 06-09 (06-09-28)_A&amp;ME KPIs" xfId="53457" xr:uid="{00000000-0005-0000-0000-00002E4B0000}"/>
    <cellStyle name="n_Flash September eresMas_02b - Détail Accès_UAG_report_CA 06-09 (06-09-28)_Enterprise" xfId="9717" xr:uid="{00000000-0005-0000-0000-00002F4B0000}"/>
    <cellStyle name="n_Flash September eresMas_02b - Détail Accès_UAG_report_CA 06-09 (06-09-28)_France financials" xfId="23824" xr:uid="{00000000-0005-0000-0000-0000304B0000}"/>
    <cellStyle name="n_Flash September eresMas_02b - Détail Accès_UAG_report_CA 06-09 (06-09-28)_France financials_1" xfId="25307" xr:uid="{00000000-0005-0000-0000-0000314B0000}"/>
    <cellStyle name="n_Flash September eresMas_02b - Détail Accès_UAG_report_CA 06-09 (06-09-28)_France KPIs" xfId="5036" xr:uid="{00000000-0005-0000-0000-0000324B0000}"/>
    <cellStyle name="n_Flash September eresMas_02b - Détail Accès_UAG_report_CA 06-09 (06-09-28)_France KPIs 2" xfId="14452" xr:uid="{00000000-0005-0000-0000-0000334B0000}"/>
    <cellStyle name="n_Flash September eresMas_02b - Détail Accès_UAG_report_CA 06-09 (06-09-28)_France KPIs_1" xfId="12277" xr:uid="{00000000-0005-0000-0000-0000344B0000}"/>
    <cellStyle name="n_Flash September eresMas_02b - Détail Accès_UAG_report_CA 06-09 (06-09-28)_GetCA Groupe Seg 2012-Q4 Soc" xfId="56003" xr:uid="{00000000-0005-0000-0000-0000354B0000}"/>
    <cellStyle name="n_Flash September eresMas_02b - Détail Accès_UAG_report_CA 06-09 (06-09-28)_Group" xfId="32807" xr:uid="{00000000-0005-0000-0000-0000364B0000}"/>
    <cellStyle name="n_Flash September eresMas_02b - Détail Accès_UAG_report_CA 06-09 (06-09-28)_Group - financial KPIs" xfId="22080" xr:uid="{00000000-0005-0000-0000-0000374B0000}"/>
    <cellStyle name="n_Flash September eresMas_02b - Détail Accès_UAG_report_CA 06-09 (06-09-28)_Group - operational KPIs" xfId="3186" xr:uid="{00000000-0005-0000-0000-0000384B0000}"/>
    <cellStyle name="n_Flash September eresMas_02b - Détail Accès_UAG_report_CA 06-09 (06-09-28)_Group - operational KPIs_1" xfId="10523" xr:uid="{00000000-0005-0000-0000-0000394B0000}"/>
    <cellStyle name="n_Flash September eresMas_02b - Détail Accès_UAG_report_CA 06-09 (06-09-28)_Group - operational KPIs_1 2" xfId="18222" xr:uid="{00000000-0005-0000-0000-00003A4B0000}"/>
    <cellStyle name="n_Flash September eresMas_02b - Détail Accès_UAG_report_CA 06-09 (06-09-28)_Group - operational KPIs_2" xfId="20339" xr:uid="{00000000-0005-0000-0000-00003B4B0000}"/>
    <cellStyle name="n_Flash September eresMas_02b - Détail Accès_UAG_report_CA 06-09 (06-09-28)_IC&amp;SS" xfId="19776" xr:uid="{00000000-0005-0000-0000-00003C4B0000}"/>
    <cellStyle name="n_Flash September eresMas_02b - Détail Accès_UAG_report_CA 06-09 (06-09-28)_Orange - Market France KPIs" xfId="56002" xr:uid="{00000000-0005-0000-0000-00003D4B0000}"/>
    <cellStyle name="n_Flash September eresMas_02b - Détail Accès_UAG_report_CA 06-09 (06-09-28)_Poland KPIs" xfId="8437" xr:uid="{00000000-0005-0000-0000-00003E4B0000}"/>
    <cellStyle name="n_Flash September eresMas_02b - Détail Accès_UAG_report_CA 06-09 (06-09-28)_Poland KPIs_1" xfId="32806" xr:uid="{00000000-0005-0000-0000-00003F4B0000}"/>
    <cellStyle name="n_Flash September eresMas_02b - Détail Accès_UAG_report_CA 06-09 (06-09-28)_ROW" xfId="32808" xr:uid="{00000000-0005-0000-0000-0000404B0000}"/>
    <cellStyle name="n_Flash September eresMas_02b - Détail Accès_UAG_report_CA 06-09 (06-09-28)_ROW ARPU" xfId="32809" xr:uid="{00000000-0005-0000-0000-0000414B0000}"/>
    <cellStyle name="n_Flash September eresMas_02b - Détail Accès_UAG_report_CA 06-09 (06-09-28)_RoW KPIs" xfId="9149" xr:uid="{00000000-0005-0000-0000-0000424B0000}"/>
    <cellStyle name="n_Flash September eresMas_02b - Détail Accès_UAG_report_CA 06-09 (06-09-28)_ROW_1" xfId="32810" xr:uid="{00000000-0005-0000-0000-0000434B0000}"/>
    <cellStyle name="n_Flash September eresMas_02b - Détail Accès_UAG_report_CA 06-09 (06-09-28)_ROW_1_Group" xfId="32811" xr:uid="{00000000-0005-0000-0000-0000444B0000}"/>
    <cellStyle name="n_Flash September eresMas_02b - Détail Accès_UAG_report_CA 06-09 (06-09-28)_ROW_1_ROW ARPU" xfId="32812" xr:uid="{00000000-0005-0000-0000-0000454B0000}"/>
    <cellStyle name="n_Flash September eresMas_02b - Détail Accès_UAG_report_CA 06-09 (06-09-28)_ROW_Group" xfId="32813" xr:uid="{00000000-0005-0000-0000-0000464B0000}"/>
    <cellStyle name="n_Flash September eresMas_02b - Détail Accès_UAG_report_CA 06-09 (06-09-28)_ROW_ROW ARPU" xfId="32814" xr:uid="{00000000-0005-0000-0000-0000474B0000}"/>
    <cellStyle name="n_Flash September eresMas_02b - Détail Accès_UAG_report_CA 06-09 (06-09-28)_Spain ARPU + AUPU" xfId="32815" xr:uid="{00000000-0005-0000-0000-0000484B0000}"/>
    <cellStyle name="n_Flash September eresMas_02b - Détail Accès_UAG_report_CA 06-09 (06-09-28)_Spain ARPU + AUPU_Group" xfId="32816" xr:uid="{00000000-0005-0000-0000-0000494B0000}"/>
    <cellStyle name="n_Flash September eresMas_02b - Détail Accès_UAG_report_CA 06-09 (06-09-28)_Spain ARPU + AUPU_ROW ARPU" xfId="32817" xr:uid="{00000000-0005-0000-0000-00004A4B0000}"/>
    <cellStyle name="n_Flash September eresMas_02b - Détail Accès_UAG_report_CA 06-09 (06-09-28)_Spain KPIs" xfId="6866" xr:uid="{00000000-0005-0000-0000-00004B4B0000}"/>
    <cellStyle name="n_Flash September eresMas_02b - Détail Accès_UAG_report_CA 06-09 (06-09-28)_Spain KPIs 2" xfId="16232" xr:uid="{00000000-0005-0000-0000-00004C4B0000}"/>
    <cellStyle name="n_Flash September eresMas_02b - Détail Accès_UAG_report_CA 06-09 (06-09-28)_Spain KPIs_1" xfId="51680" xr:uid="{00000000-0005-0000-0000-00004D4B0000}"/>
    <cellStyle name="n_Flash September eresMas_02b - Détail Accès_UAG_report_CA 06-09 (06-09-28)_Telecoms - Operational KPIs" xfId="49983" xr:uid="{00000000-0005-0000-0000-00004E4B0000}"/>
    <cellStyle name="n_Flash September eresMas_02b - Détail Accès_UAG_report_CA 06-10 (06-11-06)" xfId="2178" xr:uid="{00000000-0005-0000-0000-00004F4B0000}"/>
    <cellStyle name="n_Flash September eresMas_02b - Détail Accès_UAG_report_CA 06-10 (06-11-06)_A&amp;ME KPIs" xfId="53458" xr:uid="{00000000-0005-0000-0000-0000504B0000}"/>
    <cellStyle name="n_Flash September eresMas_02b - Détail Accès_UAG_report_CA 06-10 (06-11-06)_Enterprise" xfId="9718" xr:uid="{00000000-0005-0000-0000-0000514B0000}"/>
    <cellStyle name="n_Flash September eresMas_02b - Détail Accès_UAG_report_CA 06-10 (06-11-06)_France financials" xfId="23825" xr:uid="{00000000-0005-0000-0000-0000524B0000}"/>
    <cellStyle name="n_Flash September eresMas_02b - Détail Accès_UAG_report_CA 06-10 (06-11-06)_France financials_1" xfId="25308" xr:uid="{00000000-0005-0000-0000-0000534B0000}"/>
    <cellStyle name="n_Flash September eresMas_02b - Détail Accès_UAG_report_CA 06-10 (06-11-06)_France KPIs" xfId="5037" xr:uid="{00000000-0005-0000-0000-0000544B0000}"/>
    <cellStyle name="n_Flash September eresMas_02b - Détail Accès_UAG_report_CA 06-10 (06-11-06)_France KPIs 2" xfId="14453" xr:uid="{00000000-0005-0000-0000-0000554B0000}"/>
    <cellStyle name="n_Flash September eresMas_02b - Détail Accès_UAG_report_CA 06-10 (06-11-06)_France KPIs_1" xfId="12278" xr:uid="{00000000-0005-0000-0000-0000564B0000}"/>
    <cellStyle name="n_Flash September eresMas_02b - Détail Accès_UAG_report_CA 06-10 (06-11-06)_GetCA Groupe Seg 2012-Q4 Soc" xfId="56005" xr:uid="{00000000-0005-0000-0000-0000574B0000}"/>
    <cellStyle name="n_Flash September eresMas_02b - Détail Accès_UAG_report_CA 06-10 (06-11-06)_Group" xfId="32819" xr:uid="{00000000-0005-0000-0000-0000584B0000}"/>
    <cellStyle name="n_Flash September eresMas_02b - Détail Accès_UAG_report_CA 06-10 (06-11-06)_Group - financial KPIs" xfId="22081" xr:uid="{00000000-0005-0000-0000-0000594B0000}"/>
    <cellStyle name="n_Flash September eresMas_02b - Détail Accès_UAG_report_CA 06-10 (06-11-06)_Group - operational KPIs" xfId="3187" xr:uid="{00000000-0005-0000-0000-00005A4B0000}"/>
    <cellStyle name="n_Flash September eresMas_02b - Détail Accès_UAG_report_CA 06-10 (06-11-06)_Group - operational KPIs_1" xfId="10524" xr:uid="{00000000-0005-0000-0000-00005B4B0000}"/>
    <cellStyle name="n_Flash September eresMas_02b - Détail Accès_UAG_report_CA 06-10 (06-11-06)_Group - operational KPIs_1 2" xfId="18223" xr:uid="{00000000-0005-0000-0000-00005C4B0000}"/>
    <cellStyle name="n_Flash September eresMas_02b - Détail Accès_UAG_report_CA 06-10 (06-11-06)_Group - operational KPIs_2" xfId="20340" xr:uid="{00000000-0005-0000-0000-00005D4B0000}"/>
    <cellStyle name="n_Flash September eresMas_02b - Détail Accès_UAG_report_CA 06-10 (06-11-06)_IC&amp;SS" xfId="13559" xr:uid="{00000000-0005-0000-0000-00005E4B0000}"/>
    <cellStyle name="n_Flash September eresMas_02b - Détail Accès_UAG_report_CA 06-10 (06-11-06)_Orange - Market France KPIs" xfId="56004" xr:uid="{00000000-0005-0000-0000-00005F4B0000}"/>
    <cellStyle name="n_Flash September eresMas_02b - Détail Accès_UAG_report_CA 06-10 (06-11-06)_Poland KPIs" xfId="8438" xr:uid="{00000000-0005-0000-0000-0000604B0000}"/>
    <cellStyle name="n_Flash September eresMas_02b - Détail Accès_UAG_report_CA 06-10 (06-11-06)_Poland KPIs_1" xfId="32818" xr:uid="{00000000-0005-0000-0000-0000614B0000}"/>
    <cellStyle name="n_Flash September eresMas_02b - Détail Accès_UAG_report_CA 06-10 (06-11-06)_ROW" xfId="32820" xr:uid="{00000000-0005-0000-0000-0000624B0000}"/>
    <cellStyle name="n_Flash September eresMas_02b - Détail Accès_UAG_report_CA 06-10 (06-11-06)_ROW ARPU" xfId="32821" xr:uid="{00000000-0005-0000-0000-0000634B0000}"/>
    <cellStyle name="n_Flash September eresMas_02b - Détail Accès_UAG_report_CA 06-10 (06-11-06)_RoW KPIs" xfId="9150" xr:uid="{00000000-0005-0000-0000-0000644B0000}"/>
    <cellStyle name="n_Flash September eresMas_02b - Détail Accès_UAG_report_CA 06-10 (06-11-06)_ROW_1" xfId="32822" xr:uid="{00000000-0005-0000-0000-0000654B0000}"/>
    <cellStyle name="n_Flash September eresMas_02b - Détail Accès_UAG_report_CA 06-10 (06-11-06)_ROW_1_Group" xfId="32823" xr:uid="{00000000-0005-0000-0000-0000664B0000}"/>
    <cellStyle name="n_Flash September eresMas_02b - Détail Accès_UAG_report_CA 06-10 (06-11-06)_ROW_1_ROW ARPU" xfId="32824" xr:uid="{00000000-0005-0000-0000-0000674B0000}"/>
    <cellStyle name="n_Flash September eresMas_02b - Détail Accès_UAG_report_CA 06-10 (06-11-06)_ROW_Group" xfId="32825" xr:uid="{00000000-0005-0000-0000-0000684B0000}"/>
    <cellStyle name="n_Flash September eresMas_02b - Détail Accès_UAG_report_CA 06-10 (06-11-06)_ROW_ROW ARPU" xfId="32826" xr:uid="{00000000-0005-0000-0000-0000694B0000}"/>
    <cellStyle name="n_Flash September eresMas_02b - Détail Accès_UAG_report_CA 06-10 (06-11-06)_Spain ARPU + AUPU" xfId="32827" xr:uid="{00000000-0005-0000-0000-00006A4B0000}"/>
    <cellStyle name="n_Flash September eresMas_02b - Détail Accès_UAG_report_CA 06-10 (06-11-06)_Spain ARPU + AUPU_Group" xfId="32828" xr:uid="{00000000-0005-0000-0000-00006B4B0000}"/>
    <cellStyle name="n_Flash September eresMas_02b - Détail Accès_UAG_report_CA 06-10 (06-11-06)_Spain ARPU + AUPU_ROW ARPU" xfId="32829" xr:uid="{00000000-0005-0000-0000-00006C4B0000}"/>
    <cellStyle name="n_Flash September eresMas_02b - Détail Accès_UAG_report_CA 06-10 (06-11-06)_Spain KPIs" xfId="6867" xr:uid="{00000000-0005-0000-0000-00006D4B0000}"/>
    <cellStyle name="n_Flash September eresMas_02b - Détail Accès_UAG_report_CA 06-10 (06-11-06)_Spain KPIs 2" xfId="16233" xr:uid="{00000000-0005-0000-0000-00006E4B0000}"/>
    <cellStyle name="n_Flash September eresMas_02b - Détail Accès_UAG_report_CA 06-10 (06-11-06)_Spain KPIs_1" xfId="51681" xr:uid="{00000000-0005-0000-0000-00006F4B0000}"/>
    <cellStyle name="n_Flash September eresMas_02b - Détail Accès_UAG_report_CA 06-10 (06-11-06)_Telecoms - Operational KPIs" xfId="49984" xr:uid="{00000000-0005-0000-0000-0000704B0000}"/>
    <cellStyle name="n_Flash September eresMas_02b - Détail Accès_V&amp;M trajectoires V1 (06-08-11)" xfId="2179" xr:uid="{00000000-0005-0000-0000-0000714B0000}"/>
    <cellStyle name="n_Flash September eresMas_02b - Détail Accès_V&amp;M trajectoires V1 (06-08-11)_A&amp;ME KPIs" xfId="53459" xr:uid="{00000000-0005-0000-0000-0000724B0000}"/>
    <cellStyle name="n_Flash September eresMas_02b - Détail Accès_V&amp;M trajectoires V1 (06-08-11)_Enterprise" xfId="9719" xr:uid="{00000000-0005-0000-0000-0000734B0000}"/>
    <cellStyle name="n_Flash September eresMas_02b - Détail Accès_V&amp;M trajectoires V1 (06-08-11)_France financials" xfId="23826" xr:uid="{00000000-0005-0000-0000-0000744B0000}"/>
    <cellStyle name="n_Flash September eresMas_02b - Détail Accès_V&amp;M trajectoires V1 (06-08-11)_France financials_1" xfId="25309" xr:uid="{00000000-0005-0000-0000-0000754B0000}"/>
    <cellStyle name="n_Flash September eresMas_02b - Détail Accès_V&amp;M trajectoires V1 (06-08-11)_France KPIs" xfId="5038" xr:uid="{00000000-0005-0000-0000-0000764B0000}"/>
    <cellStyle name="n_Flash September eresMas_02b - Détail Accès_V&amp;M trajectoires V1 (06-08-11)_France KPIs 2" xfId="14454" xr:uid="{00000000-0005-0000-0000-0000774B0000}"/>
    <cellStyle name="n_Flash September eresMas_02b - Détail Accès_V&amp;M trajectoires V1 (06-08-11)_France KPIs_1" xfId="12279" xr:uid="{00000000-0005-0000-0000-0000784B0000}"/>
    <cellStyle name="n_Flash September eresMas_02b - Détail Accès_V&amp;M trajectoires V1 (06-08-11)_GetCA Groupe Seg 2012-Q4 Soc" xfId="56007" xr:uid="{00000000-0005-0000-0000-0000794B0000}"/>
    <cellStyle name="n_Flash September eresMas_02b - Détail Accès_V&amp;M trajectoires V1 (06-08-11)_Group" xfId="32831" xr:uid="{00000000-0005-0000-0000-00007A4B0000}"/>
    <cellStyle name="n_Flash September eresMas_02b - Détail Accès_V&amp;M trajectoires V1 (06-08-11)_Group - financial KPIs" xfId="22082" xr:uid="{00000000-0005-0000-0000-00007B4B0000}"/>
    <cellStyle name="n_Flash September eresMas_02b - Détail Accès_V&amp;M trajectoires V1 (06-08-11)_Group - operational KPIs" xfId="3188" xr:uid="{00000000-0005-0000-0000-00007C4B0000}"/>
    <cellStyle name="n_Flash September eresMas_02b - Détail Accès_V&amp;M trajectoires V1 (06-08-11)_Group - operational KPIs_1" xfId="10525" xr:uid="{00000000-0005-0000-0000-00007D4B0000}"/>
    <cellStyle name="n_Flash September eresMas_02b - Détail Accès_V&amp;M trajectoires V1 (06-08-11)_Group - operational KPIs_1 2" xfId="18224" xr:uid="{00000000-0005-0000-0000-00007E4B0000}"/>
    <cellStyle name="n_Flash September eresMas_02b - Détail Accès_V&amp;M trajectoires V1 (06-08-11)_Group - operational KPIs_2" xfId="20341" xr:uid="{00000000-0005-0000-0000-00007F4B0000}"/>
    <cellStyle name="n_Flash September eresMas_02b - Détail Accès_V&amp;M trajectoires V1 (06-08-11)_IC&amp;SS" xfId="13777" xr:uid="{00000000-0005-0000-0000-0000804B0000}"/>
    <cellStyle name="n_Flash September eresMas_02b - Détail Accès_V&amp;M trajectoires V1 (06-08-11)_Orange - Market France KPIs" xfId="56006" xr:uid="{00000000-0005-0000-0000-0000814B0000}"/>
    <cellStyle name="n_Flash September eresMas_02b - Détail Accès_V&amp;M trajectoires V1 (06-08-11)_Poland KPIs" xfId="8439" xr:uid="{00000000-0005-0000-0000-0000824B0000}"/>
    <cellStyle name="n_Flash September eresMas_02b - Détail Accès_V&amp;M trajectoires V1 (06-08-11)_Poland KPIs_1" xfId="32830" xr:uid="{00000000-0005-0000-0000-0000834B0000}"/>
    <cellStyle name="n_Flash September eresMas_02b - Détail Accès_V&amp;M trajectoires V1 (06-08-11)_ROW" xfId="32832" xr:uid="{00000000-0005-0000-0000-0000844B0000}"/>
    <cellStyle name="n_Flash September eresMas_02b - Détail Accès_V&amp;M trajectoires V1 (06-08-11)_ROW ARPU" xfId="32833" xr:uid="{00000000-0005-0000-0000-0000854B0000}"/>
    <cellStyle name="n_Flash September eresMas_02b - Détail Accès_V&amp;M trajectoires V1 (06-08-11)_RoW KPIs" xfId="9151" xr:uid="{00000000-0005-0000-0000-0000864B0000}"/>
    <cellStyle name="n_Flash September eresMas_02b - Détail Accès_V&amp;M trajectoires V1 (06-08-11)_ROW_1" xfId="32834" xr:uid="{00000000-0005-0000-0000-0000874B0000}"/>
    <cellStyle name="n_Flash September eresMas_02b - Détail Accès_V&amp;M trajectoires V1 (06-08-11)_ROW_1_Group" xfId="32835" xr:uid="{00000000-0005-0000-0000-0000884B0000}"/>
    <cellStyle name="n_Flash September eresMas_02b - Détail Accès_V&amp;M trajectoires V1 (06-08-11)_ROW_1_ROW ARPU" xfId="32836" xr:uid="{00000000-0005-0000-0000-0000894B0000}"/>
    <cellStyle name="n_Flash September eresMas_02b - Détail Accès_V&amp;M trajectoires V1 (06-08-11)_ROW_Group" xfId="32837" xr:uid="{00000000-0005-0000-0000-00008A4B0000}"/>
    <cellStyle name="n_Flash September eresMas_02b - Détail Accès_V&amp;M trajectoires V1 (06-08-11)_ROW_ROW ARPU" xfId="32838" xr:uid="{00000000-0005-0000-0000-00008B4B0000}"/>
    <cellStyle name="n_Flash September eresMas_02b - Détail Accès_V&amp;M trajectoires V1 (06-08-11)_Spain ARPU + AUPU" xfId="32839" xr:uid="{00000000-0005-0000-0000-00008C4B0000}"/>
    <cellStyle name="n_Flash September eresMas_02b - Détail Accès_V&amp;M trajectoires V1 (06-08-11)_Spain ARPU + AUPU_Group" xfId="32840" xr:uid="{00000000-0005-0000-0000-00008D4B0000}"/>
    <cellStyle name="n_Flash September eresMas_02b - Détail Accès_V&amp;M trajectoires V1 (06-08-11)_Spain ARPU + AUPU_ROW ARPU" xfId="32841" xr:uid="{00000000-0005-0000-0000-00008E4B0000}"/>
    <cellStyle name="n_Flash September eresMas_02b - Détail Accès_V&amp;M trajectoires V1 (06-08-11)_Spain KPIs" xfId="6868" xr:uid="{00000000-0005-0000-0000-00008F4B0000}"/>
    <cellStyle name="n_Flash September eresMas_02b - Détail Accès_V&amp;M trajectoires V1 (06-08-11)_Spain KPIs 2" xfId="16234" xr:uid="{00000000-0005-0000-0000-0000904B0000}"/>
    <cellStyle name="n_Flash September eresMas_02b - Détail Accès_V&amp;M trajectoires V1 (06-08-11)_Spain KPIs_1" xfId="51682" xr:uid="{00000000-0005-0000-0000-0000914B0000}"/>
    <cellStyle name="n_Flash September eresMas_02b - Détail Accès_V&amp;M trajectoires V1 (06-08-11)_Telecoms - Operational KPIs" xfId="49985" xr:uid="{00000000-0005-0000-0000-0000924B0000}"/>
    <cellStyle name="n_Flash September eresMas_03a - Synthèse BU accès" xfId="2180" xr:uid="{00000000-0005-0000-0000-0000934B0000}"/>
    <cellStyle name="n_Flash September eresMas_03a - Synthèse BU accès_01 Synthèse DM pour modèle" xfId="2181" xr:uid="{00000000-0005-0000-0000-0000944B0000}"/>
    <cellStyle name="n_Flash September eresMas_03a - Synthèse BU accès_01 Synthèse DM pour modèle_A&amp;ME KPIs" xfId="53461" xr:uid="{00000000-0005-0000-0000-0000954B0000}"/>
    <cellStyle name="n_Flash September eresMas_03a - Synthèse BU accès_01 Synthèse DM pour modèle_France financials" xfId="23828" xr:uid="{00000000-0005-0000-0000-0000964B0000}"/>
    <cellStyle name="n_Flash September eresMas_03a - Synthèse BU accès_01 Synthèse DM pour modèle_France KPIs" xfId="5040" xr:uid="{00000000-0005-0000-0000-0000974B0000}"/>
    <cellStyle name="n_Flash September eresMas_03a - Synthèse BU accès_01 Synthèse DM pour modèle_France KPIs 2" xfId="14456" xr:uid="{00000000-0005-0000-0000-0000984B0000}"/>
    <cellStyle name="n_Flash September eresMas_03a - Synthèse BU accès_01 Synthèse DM pour modèle_France KPIs_1" xfId="12281" xr:uid="{00000000-0005-0000-0000-0000994B0000}"/>
    <cellStyle name="n_Flash September eresMas_03a - Synthèse BU accès_01 Synthèse DM pour modèle_Group" xfId="32844" xr:uid="{00000000-0005-0000-0000-00009A4B0000}"/>
    <cellStyle name="n_Flash September eresMas_03a - Synthèse BU accès_01 Synthèse DM pour modèle_Group - financial KPIs" xfId="22084" xr:uid="{00000000-0005-0000-0000-00009B4B0000}"/>
    <cellStyle name="n_Flash September eresMas_03a - Synthèse BU accès_01 Synthèse DM pour modèle_Group - operational KPIs" xfId="10527" xr:uid="{00000000-0005-0000-0000-00009C4B0000}"/>
    <cellStyle name="n_Flash September eresMas_03a - Synthèse BU accès_01 Synthèse DM pour modèle_Group - operational KPIs 2" xfId="18226" xr:uid="{00000000-0005-0000-0000-00009D4B0000}"/>
    <cellStyle name="n_Flash September eresMas_03a - Synthèse BU accès_01 Synthèse DM pour modèle_Group - operational KPIs_1" xfId="20343" xr:uid="{00000000-0005-0000-0000-00009E4B0000}"/>
    <cellStyle name="n_Flash September eresMas_03a - Synthèse BU accès_01 Synthèse DM pour modèle_Orange - Market France KPIs" xfId="56009" xr:uid="{00000000-0005-0000-0000-00009F4B0000}"/>
    <cellStyle name="n_Flash September eresMas_03a - Synthèse BU accès_01 Synthèse DM pour modèle_Poland KPIs" xfId="32843" xr:uid="{00000000-0005-0000-0000-0000A04B0000}"/>
    <cellStyle name="n_Flash September eresMas_03a - Synthèse BU accès_01 Synthèse DM pour modèle_ROW" xfId="32845" xr:uid="{00000000-0005-0000-0000-0000A14B0000}"/>
    <cellStyle name="n_Flash September eresMas_03a - Synthèse BU accès_01 Synthèse DM pour modèle_ROW ARPU" xfId="32846" xr:uid="{00000000-0005-0000-0000-0000A24B0000}"/>
    <cellStyle name="n_Flash September eresMas_03a - Synthèse BU accès_01 Synthèse DM pour modèle_ROW_1" xfId="32847" xr:uid="{00000000-0005-0000-0000-0000A34B0000}"/>
    <cellStyle name="n_Flash September eresMas_03a - Synthèse BU accès_01 Synthèse DM pour modèle_ROW_1_Group" xfId="32848" xr:uid="{00000000-0005-0000-0000-0000A44B0000}"/>
    <cellStyle name="n_Flash September eresMas_03a - Synthèse BU accès_01 Synthèse DM pour modèle_ROW_1_ROW ARPU" xfId="32849" xr:uid="{00000000-0005-0000-0000-0000A54B0000}"/>
    <cellStyle name="n_Flash September eresMas_03a - Synthèse BU accès_01 Synthèse DM pour modèle_ROW_Group" xfId="32850" xr:uid="{00000000-0005-0000-0000-0000A64B0000}"/>
    <cellStyle name="n_Flash September eresMas_03a - Synthèse BU accès_01 Synthèse DM pour modèle_ROW_ROW ARPU" xfId="32851" xr:uid="{00000000-0005-0000-0000-0000A74B0000}"/>
    <cellStyle name="n_Flash September eresMas_03a - Synthèse BU accès_01 Synthèse DM pour modèle_Spain ARPU + AUPU" xfId="32852" xr:uid="{00000000-0005-0000-0000-0000A84B0000}"/>
    <cellStyle name="n_Flash September eresMas_03a - Synthèse BU accès_01 Synthèse DM pour modèle_Spain ARPU + AUPU_Group" xfId="32853" xr:uid="{00000000-0005-0000-0000-0000A94B0000}"/>
    <cellStyle name="n_Flash September eresMas_03a - Synthèse BU accès_01 Synthèse DM pour modèle_Spain ARPU + AUPU_ROW ARPU" xfId="32854" xr:uid="{00000000-0005-0000-0000-0000AA4B0000}"/>
    <cellStyle name="n_Flash September eresMas_03a - Synthèse BU accès_01 Synthèse DM pour modèle_Spain KPIs" xfId="6870" xr:uid="{00000000-0005-0000-0000-0000AB4B0000}"/>
    <cellStyle name="n_Flash September eresMas_03a - Synthèse BU accès_01 Synthèse DM pour modèle_Spain KPIs 2" xfId="16236" xr:uid="{00000000-0005-0000-0000-0000AC4B0000}"/>
    <cellStyle name="n_Flash September eresMas_03a - Synthèse BU accès_01 Synthèse DM pour modèle_Spain KPIs_1" xfId="51684" xr:uid="{00000000-0005-0000-0000-0000AD4B0000}"/>
    <cellStyle name="n_Flash September eresMas_03a - Synthèse BU accès_01 Synthèse DM pour modèle_Telecoms - Operational KPIs" xfId="49987" xr:uid="{00000000-0005-0000-0000-0000AE4B0000}"/>
    <cellStyle name="n_Flash September eresMas_03a - Synthèse BU accès_0703 Préflashde L23 Analyse CA trafic 07-03 (07-04-03)" xfId="2182" xr:uid="{00000000-0005-0000-0000-0000AF4B0000}"/>
    <cellStyle name="n_Flash September eresMas_03a - Synthèse BU accès_0703 Préflashde L23 Analyse CA trafic 07-03 (07-04-03)_A&amp;ME KPIs" xfId="53462" xr:uid="{00000000-0005-0000-0000-0000B04B0000}"/>
    <cellStyle name="n_Flash September eresMas_03a - Synthèse BU accès_0703 Préflashde L23 Analyse CA trafic 07-03 (07-04-03)_Enterprise" xfId="9721" xr:uid="{00000000-0005-0000-0000-0000B14B0000}"/>
    <cellStyle name="n_Flash September eresMas_03a - Synthèse BU accès_0703 Préflashde L23 Analyse CA trafic 07-03 (07-04-03)_France financials" xfId="23829" xr:uid="{00000000-0005-0000-0000-0000B24B0000}"/>
    <cellStyle name="n_Flash September eresMas_03a - Synthèse BU accès_0703 Préflashde L23 Analyse CA trafic 07-03 (07-04-03)_France financials_1" xfId="25311" xr:uid="{00000000-0005-0000-0000-0000B34B0000}"/>
    <cellStyle name="n_Flash September eresMas_03a - Synthèse BU accès_0703 Préflashde L23 Analyse CA trafic 07-03 (07-04-03)_France KPIs" xfId="5041" xr:uid="{00000000-0005-0000-0000-0000B44B0000}"/>
    <cellStyle name="n_Flash September eresMas_03a - Synthèse BU accès_0703 Préflashde L23 Analyse CA trafic 07-03 (07-04-03)_France KPIs 2" xfId="14457" xr:uid="{00000000-0005-0000-0000-0000B54B0000}"/>
    <cellStyle name="n_Flash September eresMas_03a - Synthèse BU accès_0703 Préflashde L23 Analyse CA trafic 07-03 (07-04-03)_France KPIs_1" xfId="12282" xr:uid="{00000000-0005-0000-0000-0000B64B0000}"/>
    <cellStyle name="n_Flash September eresMas_03a - Synthèse BU accès_0703 Préflashde L23 Analyse CA trafic 07-03 (07-04-03)_GetCA Groupe Seg 2012-Q4 Soc" xfId="56011" xr:uid="{00000000-0005-0000-0000-0000B74B0000}"/>
    <cellStyle name="n_Flash September eresMas_03a - Synthèse BU accès_0703 Préflashde L23 Analyse CA trafic 07-03 (07-04-03)_Group" xfId="32856" xr:uid="{00000000-0005-0000-0000-0000B84B0000}"/>
    <cellStyle name="n_Flash September eresMas_03a - Synthèse BU accès_0703 Préflashde L23 Analyse CA trafic 07-03 (07-04-03)_Group - financial KPIs" xfId="22085" xr:uid="{00000000-0005-0000-0000-0000B94B0000}"/>
    <cellStyle name="n_Flash September eresMas_03a - Synthèse BU accès_0703 Préflashde L23 Analyse CA trafic 07-03 (07-04-03)_Group - operational KPIs" xfId="3190" xr:uid="{00000000-0005-0000-0000-0000BA4B0000}"/>
    <cellStyle name="n_Flash September eresMas_03a - Synthèse BU accès_0703 Préflashde L23 Analyse CA trafic 07-03 (07-04-03)_Group - operational KPIs_1" xfId="10528" xr:uid="{00000000-0005-0000-0000-0000BB4B0000}"/>
    <cellStyle name="n_Flash September eresMas_03a - Synthèse BU accès_0703 Préflashde L23 Analyse CA trafic 07-03 (07-04-03)_Group - operational KPIs_1 2" xfId="18227" xr:uid="{00000000-0005-0000-0000-0000BC4B0000}"/>
    <cellStyle name="n_Flash September eresMas_03a - Synthèse BU accès_0703 Préflashde L23 Analyse CA trafic 07-03 (07-04-03)_Group - operational KPIs_2" xfId="20344" xr:uid="{00000000-0005-0000-0000-0000BD4B0000}"/>
    <cellStyle name="n_Flash September eresMas_03a - Synthèse BU accès_0703 Préflashde L23 Analyse CA trafic 07-03 (07-04-03)_IC&amp;SS" xfId="19775" xr:uid="{00000000-0005-0000-0000-0000BE4B0000}"/>
    <cellStyle name="n_Flash September eresMas_03a - Synthèse BU accès_0703 Préflashde L23 Analyse CA trafic 07-03 (07-04-03)_Orange - Market France KPIs" xfId="56010" xr:uid="{00000000-0005-0000-0000-0000BF4B0000}"/>
    <cellStyle name="n_Flash September eresMas_03a - Synthèse BU accès_0703 Préflashde L23 Analyse CA trafic 07-03 (07-04-03)_Poland KPIs" xfId="8441" xr:uid="{00000000-0005-0000-0000-0000C04B0000}"/>
    <cellStyle name="n_Flash September eresMas_03a - Synthèse BU accès_0703 Préflashde L23 Analyse CA trafic 07-03 (07-04-03)_Poland KPIs_1" xfId="32855" xr:uid="{00000000-0005-0000-0000-0000C14B0000}"/>
    <cellStyle name="n_Flash September eresMas_03a - Synthèse BU accès_0703 Préflashde L23 Analyse CA trafic 07-03 (07-04-03)_ROW" xfId="32857" xr:uid="{00000000-0005-0000-0000-0000C24B0000}"/>
    <cellStyle name="n_Flash September eresMas_03a - Synthèse BU accès_0703 Préflashde L23 Analyse CA trafic 07-03 (07-04-03)_ROW ARPU" xfId="32858" xr:uid="{00000000-0005-0000-0000-0000C34B0000}"/>
    <cellStyle name="n_Flash September eresMas_03a - Synthèse BU accès_0703 Préflashde L23 Analyse CA trafic 07-03 (07-04-03)_RoW KPIs" xfId="9153" xr:uid="{00000000-0005-0000-0000-0000C44B0000}"/>
    <cellStyle name="n_Flash September eresMas_03a - Synthèse BU accès_0703 Préflashde L23 Analyse CA trafic 07-03 (07-04-03)_ROW_1" xfId="32859" xr:uid="{00000000-0005-0000-0000-0000C54B0000}"/>
    <cellStyle name="n_Flash September eresMas_03a - Synthèse BU accès_0703 Préflashde L23 Analyse CA trafic 07-03 (07-04-03)_ROW_1_Group" xfId="32860" xr:uid="{00000000-0005-0000-0000-0000C64B0000}"/>
    <cellStyle name="n_Flash September eresMas_03a - Synthèse BU accès_0703 Préflashde L23 Analyse CA trafic 07-03 (07-04-03)_ROW_1_ROW ARPU" xfId="32861" xr:uid="{00000000-0005-0000-0000-0000C74B0000}"/>
    <cellStyle name="n_Flash September eresMas_03a - Synthèse BU accès_0703 Préflashde L23 Analyse CA trafic 07-03 (07-04-03)_ROW_Group" xfId="32862" xr:uid="{00000000-0005-0000-0000-0000C84B0000}"/>
    <cellStyle name="n_Flash September eresMas_03a - Synthèse BU accès_0703 Préflashde L23 Analyse CA trafic 07-03 (07-04-03)_ROW_ROW ARPU" xfId="32863" xr:uid="{00000000-0005-0000-0000-0000C94B0000}"/>
    <cellStyle name="n_Flash September eresMas_03a - Synthèse BU accès_0703 Préflashde L23 Analyse CA trafic 07-03 (07-04-03)_Spain ARPU + AUPU" xfId="32864" xr:uid="{00000000-0005-0000-0000-0000CA4B0000}"/>
    <cellStyle name="n_Flash September eresMas_03a - Synthèse BU accès_0703 Préflashde L23 Analyse CA trafic 07-03 (07-04-03)_Spain ARPU + AUPU_Group" xfId="32865" xr:uid="{00000000-0005-0000-0000-0000CB4B0000}"/>
    <cellStyle name="n_Flash September eresMas_03a - Synthèse BU accès_0703 Préflashde L23 Analyse CA trafic 07-03 (07-04-03)_Spain ARPU + AUPU_ROW ARPU" xfId="32866" xr:uid="{00000000-0005-0000-0000-0000CC4B0000}"/>
    <cellStyle name="n_Flash September eresMas_03a - Synthèse BU accès_0703 Préflashde L23 Analyse CA trafic 07-03 (07-04-03)_Spain KPIs" xfId="6871" xr:uid="{00000000-0005-0000-0000-0000CD4B0000}"/>
    <cellStyle name="n_Flash September eresMas_03a - Synthèse BU accès_0703 Préflashde L23 Analyse CA trafic 07-03 (07-04-03)_Spain KPIs 2" xfId="16237" xr:uid="{00000000-0005-0000-0000-0000CE4B0000}"/>
    <cellStyle name="n_Flash September eresMas_03a - Synthèse BU accès_0703 Préflashde L23 Analyse CA trafic 07-03 (07-04-03)_Spain KPIs_1" xfId="51685" xr:uid="{00000000-0005-0000-0000-0000CF4B0000}"/>
    <cellStyle name="n_Flash September eresMas_03a - Synthèse BU accès_0703 Préflashde L23 Analyse CA trafic 07-03 (07-04-03)_Telecoms - Operational KPIs" xfId="49988" xr:uid="{00000000-0005-0000-0000-0000D04B0000}"/>
    <cellStyle name="n_Flash September eresMas_03a - Synthèse BU accès_A&amp;ME KPIs" xfId="53460" xr:uid="{00000000-0005-0000-0000-0000D14B0000}"/>
    <cellStyle name="n_Flash September eresMas_03a - Synthèse BU accès_Base Forfaits 06-07" xfId="2183" xr:uid="{00000000-0005-0000-0000-0000D24B0000}"/>
    <cellStyle name="n_Flash September eresMas_03a - Synthèse BU accès_Base Forfaits 06-07_A&amp;ME KPIs" xfId="53463" xr:uid="{00000000-0005-0000-0000-0000D34B0000}"/>
    <cellStyle name="n_Flash September eresMas_03a - Synthèse BU accès_Base Forfaits 06-07_Enterprise" xfId="9722" xr:uid="{00000000-0005-0000-0000-0000D44B0000}"/>
    <cellStyle name="n_Flash September eresMas_03a - Synthèse BU accès_Base Forfaits 06-07_France financials" xfId="23830" xr:uid="{00000000-0005-0000-0000-0000D54B0000}"/>
    <cellStyle name="n_Flash September eresMas_03a - Synthèse BU accès_Base Forfaits 06-07_France financials_1" xfId="25312" xr:uid="{00000000-0005-0000-0000-0000D64B0000}"/>
    <cellStyle name="n_Flash September eresMas_03a - Synthèse BU accès_Base Forfaits 06-07_France KPIs" xfId="5042" xr:uid="{00000000-0005-0000-0000-0000D74B0000}"/>
    <cellStyle name="n_Flash September eresMas_03a - Synthèse BU accès_Base Forfaits 06-07_France KPIs 2" xfId="14458" xr:uid="{00000000-0005-0000-0000-0000D84B0000}"/>
    <cellStyle name="n_Flash September eresMas_03a - Synthèse BU accès_Base Forfaits 06-07_France KPIs_1" xfId="12283" xr:uid="{00000000-0005-0000-0000-0000D94B0000}"/>
    <cellStyle name="n_Flash September eresMas_03a - Synthèse BU accès_Base Forfaits 06-07_GetCA Groupe Seg 2012-Q4 Soc" xfId="56013" xr:uid="{00000000-0005-0000-0000-0000DA4B0000}"/>
    <cellStyle name="n_Flash September eresMas_03a - Synthèse BU accès_Base Forfaits 06-07_Group" xfId="32868" xr:uid="{00000000-0005-0000-0000-0000DB4B0000}"/>
    <cellStyle name="n_Flash September eresMas_03a - Synthèse BU accès_Base Forfaits 06-07_Group - financial KPIs" xfId="22086" xr:uid="{00000000-0005-0000-0000-0000DC4B0000}"/>
    <cellStyle name="n_Flash September eresMas_03a - Synthèse BU accès_Base Forfaits 06-07_Group - operational KPIs" xfId="3191" xr:uid="{00000000-0005-0000-0000-0000DD4B0000}"/>
    <cellStyle name="n_Flash September eresMas_03a - Synthèse BU accès_Base Forfaits 06-07_Group - operational KPIs_1" xfId="10529" xr:uid="{00000000-0005-0000-0000-0000DE4B0000}"/>
    <cellStyle name="n_Flash September eresMas_03a - Synthèse BU accès_Base Forfaits 06-07_Group - operational KPIs_1 2" xfId="18228" xr:uid="{00000000-0005-0000-0000-0000DF4B0000}"/>
    <cellStyle name="n_Flash September eresMas_03a - Synthèse BU accès_Base Forfaits 06-07_Group - operational KPIs_2" xfId="20345" xr:uid="{00000000-0005-0000-0000-0000E04B0000}"/>
    <cellStyle name="n_Flash September eresMas_03a - Synthèse BU accès_Base Forfaits 06-07_IC&amp;SS" xfId="13560" xr:uid="{00000000-0005-0000-0000-0000E14B0000}"/>
    <cellStyle name="n_Flash September eresMas_03a - Synthèse BU accès_Base Forfaits 06-07_Orange - Market France KPIs" xfId="56012" xr:uid="{00000000-0005-0000-0000-0000E24B0000}"/>
    <cellStyle name="n_Flash September eresMas_03a - Synthèse BU accès_Base Forfaits 06-07_Poland KPIs" xfId="8442" xr:uid="{00000000-0005-0000-0000-0000E34B0000}"/>
    <cellStyle name="n_Flash September eresMas_03a - Synthèse BU accès_Base Forfaits 06-07_Poland KPIs_1" xfId="32867" xr:uid="{00000000-0005-0000-0000-0000E44B0000}"/>
    <cellStyle name="n_Flash September eresMas_03a - Synthèse BU accès_Base Forfaits 06-07_ROW" xfId="32869" xr:uid="{00000000-0005-0000-0000-0000E54B0000}"/>
    <cellStyle name="n_Flash September eresMas_03a - Synthèse BU accès_Base Forfaits 06-07_ROW ARPU" xfId="32870" xr:uid="{00000000-0005-0000-0000-0000E64B0000}"/>
    <cellStyle name="n_Flash September eresMas_03a - Synthèse BU accès_Base Forfaits 06-07_RoW KPIs" xfId="9154" xr:uid="{00000000-0005-0000-0000-0000E74B0000}"/>
    <cellStyle name="n_Flash September eresMas_03a - Synthèse BU accès_Base Forfaits 06-07_ROW_1" xfId="32871" xr:uid="{00000000-0005-0000-0000-0000E84B0000}"/>
    <cellStyle name="n_Flash September eresMas_03a - Synthèse BU accès_Base Forfaits 06-07_ROW_1_Group" xfId="32872" xr:uid="{00000000-0005-0000-0000-0000E94B0000}"/>
    <cellStyle name="n_Flash September eresMas_03a - Synthèse BU accès_Base Forfaits 06-07_ROW_1_ROW ARPU" xfId="32873" xr:uid="{00000000-0005-0000-0000-0000EA4B0000}"/>
    <cellStyle name="n_Flash September eresMas_03a - Synthèse BU accès_Base Forfaits 06-07_ROW_Group" xfId="32874" xr:uid="{00000000-0005-0000-0000-0000EB4B0000}"/>
    <cellStyle name="n_Flash September eresMas_03a - Synthèse BU accès_Base Forfaits 06-07_ROW_ROW ARPU" xfId="32875" xr:uid="{00000000-0005-0000-0000-0000EC4B0000}"/>
    <cellStyle name="n_Flash September eresMas_03a - Synthèse BU accès_Base Forfaits 06-07_Spain ARPU + AUPU" xfId="32876" xr:uid="{00000000-0005-0000-0000-0000ED4B0000}"/>
    <cellStyle name="n_Flash September eresMas_03a - Synthèse BU accès_Base Forfaits 06-07_Spain ARPU + AUPU_Group" xfId="32877" xr:uid="{00000000-0005-0000-0000-0000EE4B0000}"/>
    <cellStyle name="n_Flash September eresMas_03a - Synthèse BU accès_Base Forfaits 06-07_Spain ARPU + AUPU_ROW ARPU" xfId="32878" xr:uid="{00000000-0005-0000-0000-0000EF4B0000}"/>
    <cellStyle name="n_Flash September eresMas_03a - Synthèse BU accès_Base Forfaits 06-07_Spain KPIs" xfId="6872" xr:uid="{00000000-0005-0000-0000-0000F04B0000}"/>
    <cellStyle name="n_Flash September eresMas_03a - Synthèse BU accès_Base Forfaits 06-07_Spain KPIs 2" xfId="16238" xr:uid="{00000000-0005-0000-0000-0000F14B0000}"/>
    <cellStyle name="n_Flash September eresMas_03a - Synthèse BU accès_Base Forfaits 06-07_Spain KPIs_1" xfId="51686" xr:uid="{00000000-0005-0000-0000-0000F24B0000}"/>
    <cellStyle name="n_Flash September eresMas_03a - Synthèse BU accès_Base Forfaits 06-07_Telecoms - Operational KPIs" xfId="49989" xr:uid="{00000000-0005-0000-0000-0000F34B0000}"/>
    <cellStyle name="n_Flash September eresMas_03a - Synthèse BU accès_CA BAC SCR-VM 06-07 (31-07-06)" xfId="2184" xr:uid="{00000000-0005-0000-0000-0000F44B0000}"/>
    <cellStyle name="n_Flash September eresMas_03a - Synthèse BU accès_CA BAC SCR-VM 06-07 (31-07-06)_A&amp;ME KPIs" xfId="53464" xr:uid="{00000000-0005-0000-0000-0000F54B0000}"/>
    <cellStyle name="n_Flash September eresMas_03a - Synthèse BU accès_CA BAC SCR-VM 06-07 (31-07-06)_Enterprise" xfId="9723" xr:uid="{00000000-0005-0000-0000-0000F64B0000}"/>
    <cellStyle name="n_Flash September eresMas_03a - Synthèse BU accès_CA BAC SCR-VM 06-07 (31-07-06)_France financials" xfId="23831" xr:uid="{00000000-0005-0000-0000-0000F74B0000}"/>
    <cellStyle name="n_Flash September eresMas_03a - Synthèse BU accès_CA BAC SCR-VM 06-07 (31-07-06)_France financials_1" xfId="25313" xr:uid="{00000000-0005-0000-0000-0000F84B0000}"/>
    <cellStyle name="n_Flash September eresMas_03a - Synthèse BU accès_CA BAC SCR-VM 06-07 (31-07-06)_France KPIs" xfId="5043" xr:uid="{00000000-0005-0000-0000-0000F94B0000}"/>
    <cellStyle name="n_Flash September eresMas_03a - Synthèse BU accès_CA BAC SCR-VM 06-07 (31-07-06)_France KPIs 2" xfId="14459" xr:uid="{00000000-0005-0000-0000-0000FA4B0000}"/>
    <cellStyle name="n_Flash September eresMas_03a - Synthèse BU accès_CA BAC SCR-VM 06-07 (31-07-06)_France KPIs_1" xfId="12284" xr:uid="{00000000-0005-0000-0000-0000FB4B0000}"/>
    <cellStyle name="n_Flash September eresMas_03a - Synthèse BU accès_CA BAC SCR-VM 06-07 (31-07-06)_GetCA Groupe Seg 2012-Q4 Soc" xfId="56015" xr:uid="{00000000-0005-0000-0000-0000FC4B0000}"/>
    <cellStyle name="n_Flash September eresMas_03a - Synthèse BU accès_CA BAC SCR-VM 06-07 (31-07-06)_Group" xfId="32880" xr:uid="{00000000-0005-0000-0000-0000FD4B0000}"/>
    <cellStyle name="n_Flash September eresMas_03a - Synthèse BU accès_CA BAC SCR-VM 06-07 (31-07-06)_Group - financial KPIs" xfId="22087" xr:uid="{00000000-0005-0000-0000-0000FE4B0000}"/>
    <cellStyle name="n_Flash September eresMas_03a - Synthèse BU accès_CA BAC SCR-VM 06-07 (31-07-06)_Group - operational KPIs" xfId="3192" xr:uid="{00000000-0005-0000-0000-0000FF4B0000}"/>
    <cellStyle name="n_Flash September eresMas_03a - Synthèse BU accès_CA BAC SCR-VM 06-07 (31-07-06)_Group - operational KPIs_1" xfId="10530" xr:uid="{00000000-0005-0000-0000-0000004C0000}"/>
    <cellStyle name="n_Flash September eresMas_03a - Synthèse BU accès_CA BAC SCR-VM 06-07 (31-07-06)_Group - operational KPIs_1 2" xfId="18229" xr:uid="{00000000-0005-0000-0000-0000014C0000}"/>
    <cellStyle name="n_Flash September eresMas_03a - Synthèse BU accès_CA BAC SCR-VM 06-07 (31-07-06)_Group - operational KPIs_2" xfId="20346" xr:uid="{00000000-0005-0000-0000-0000024C0000}"/>
    <cellStyle name="n_Flash September eresMas_03a - Synthèse BU accès_CA BAC SCR-VM 06-07 (31-07-06)_IC&amp;SS" xfId="17709" xr:uid="{00000000-0005-0000-0000-0000034C0000}"/>
    <cellStyle name="n_Flash September eresMas_03a - Synthèse BU accès_CA BAC SCR-VM 06-07 (31-07-06)_Orange - Market France KPIs" xfId="56014" xr:uid="{00000000-0005-0000-0000-0000044C0000}"/>
    <cellStyle name="n_Flash September eresMas_03a - Synthèse BU accès_CA BAC SCR-VM 06-07 (31-07-06)_Poland KPIs" xfId="8443" xr:uid="{00000000-0005-0000-0000-0000054C0000}"/>
    <cellStyle name="n_Flash September eresMas_03a - Synthèse BU accès_CA BAC SCR-VM 06-07 (31-07-06)_Poland KPIs_1" xfId="32879" xr:uid="{00000000-0005-0000-0000-0000064C0000}"/>
    <cellStyle name="n_Flash September eresMas_03a - Synthèse BU accès_CA BAC SCR-VM 06-07 (31-07-06)_ROW" xfId="32881" xr:uid="{00000000-0005-0000-0000-0000074C0000}"/>
    <cellStyle name="n_Flash September eresMas_03a - Synthèse BU accès_CA BAC SCR-VM 06-07 (31-07-06)_ROW ARPU" xfId="32882" xr:uid="{00000000-0005-0000-0000-0000084C0000}"/>
    <cellStyle name="n_Flash September eresMas_03a - Synthèse BU accès_CA BAC SCR-VM 06-07 (31-07-06)_RoW KPIs" xfId="9155" xr:uid="{00000000-0005-0000-0000-0000094C0000}"/>
    <cellStyle name="n_Flash September eresMas_03a - Synthèse BU accès_CA BAC SCR-VM 06-07 (31-07-06)_ROW_1" xfId="32883" xr:uid="{00000000-0005-0000-0000-00000A4C0000}"/>
    <cellStyle name="n_Flash September eresMas_03a - Synthèse BU accès_CA BAC SCR-VM 06-07 (31-07-06)_ROW_1_Group" xfId="32884" xr:uid="{00000000-0005-0000-0000-00000B4C0000}"/>
    <cellStyle name="n_Flash September eresMas_03a - Synthèse BU accès_CA BAC SCR-VM 06-07 (31-07-06)_ROW_1_ROW ARPU" xfId="32885" xr:uid="{00000000-0005-0000-0000-00000C4C0000}"/>
    <cellStyle name="n_Flash September eresMas_03a - Synthèse BU accès_CA BAC SCR-VM 06-07 (31-07-06)_ROW_Group" xfId="32886" xr:uid="{00000000-0005-0000-0000-00000D4C0000}"/>
    <cellStyle name="n_Flash September eresMas_03a - Synthèse BU accès_CA BAC SCR-VM 06-07 (31-07-06)_ROW_ROW ARPU" xfId="32887" xr:uid="{00000000-0005-0000-0000-00000E4C0000}"/>
    <cellStyle name="n_Flash September eresMas_03a - Synthèse BU accès_CA BAC SCR-VM 06-07 (31-07-06)_Spain ARPU + AUPU" xfId="32888" xr:uid="{00000000-0005-0000-0000-00000F4C0000}"/>
    <cellStyle name="n_Flash September eresMas_03a - Synthèse BU accès_CA BAC SCR-VM 06-07 (31-07-06)_Spain ARPU + AUPU_Group" xfId="32889" xr:uid="{00000000-0005-0000-0000-0000104C0000}"/>
    <cellStyle name="n_Flash September eresMas_03a - Synthèse BU accès_CA BAC SCR-VM 06-07 (31-07-06)_Spain ARPU + AUPU_ROW ARPU" xfId="32890" xr:uid="{00000000-0005-0000-0000-0000114C0000}"/>
    <cellStyle name="n_Flash September eresMas_03a - Synthèse BU accès_CA BAC SCR-VM 06-07 (31-07-06)_Spain KPIs" xfId="6873" xr:uid="{00000000-0005-0000-0000-0000124C0000}"/>
    <cellStyle name="n_Flash September eresMas_03a - Synthèse BU accès_CA BAC SCR-VM 06-07 (31-07-06)_Spain KPIs 2" xfId="16239" xr:uid="{00000000-0005-0000-0000-0000134C0000}"/>
    <cellStyle name="n_Flash September eresMas_03a - Synthèse BU accès_CA BAC SCR-VM 06-07 (31-07-06)_Spain KPIs_1" xfId="51687" xr:uid="{00000000-0005-0000-0000-0000144C0000}"/>
    <cellStyle name="n_Flash September eresMas_03a - Synthèse BU accès_CA BAC SCR-VM 06-07 (31-07-06)_Telecoms - Operational KPIs" xfId="49990" xr:uid="{00000000-0005-0000-0000-0000154C0000}"/>
    <cellStyle name="n_Flash September eresMas_03a - Synthèse BU accès_CA forfaits 0607 (06-08-14)" xfId="2185" xr:uid="{00000000-0005-0000-0000-0000164C0000}"/>
    <cellStyle name="n_Flash September eresMas_03a - Synthèse BU accès_CA forfaits 0607 (06-08-14)_A&amp;ME KPIs" xfId="53465" xr:uid="{00000000-0005-0000-0000-0000174C0000}"/>
    <cellStyle name="n_Flash September eresMas_03a - Synthèse BU accès_CA forfaits 0607 (06-08-14)_France financials" xfId="23832" xr:uid="{00000000-0005-0000-0000-0000184C0000}"/>
    <cellStyle name="n_Flash September eresMas_03a - Synthèse BU accès_CA forfaits 0607 (06-08-14)_France KPIs" xfId="5044" xr:uid="{00000000-0005-0000-0000-0000194C0000}"/>
    <cellStyle name="n_Flash September eresMas_03a - Synthèse BU accès_CA forfaits 0607 (06-08-14)_France KPIs 2" xfId="14460" xr:uid="{00000000-0005-0000-0000-00001A4C0000}"/>
    <cellStyle name="n_Flash September eresMas_03a - Synthèse BU accès_CA forfaits 0607 (06-08-14)_France KPIs_1" xfId="12285" xr:uid="{00000000-0005-0000-0000-00001B4C0000}"/>
    <cellStyle name="n_Flash September eresMas_03a - Synthèse BU accès_CA forfaits 0607 (06-08-14)_Group" xfId="32892" xr:uid="{00000000-0005-0000-0000-00001C4C0000}"/>
    <cellStyle name="n_Flash September eresMas_03a - Synthèse BU accès_CA forfaits 0607 (06-08-14)_Group - financial KPIs" xfId="22088" xr:uid="{00000000-0005-0000-0000-00001D4C0000}"/>
    <cellStyle name="n_Flash September eresMas_03a - Synthèse BU accès_CA forfaits 0607 (06-08-14)_Group - operational KPIs" xfId="10531" xr:uid="{00000000-0005-0000-0000-00001E4C0000}"/>
    <cellStyle name="n_Flash September eresMas_03a - Synthèse BU accès_CA forfaits 0607 (06-08-14)_Group - operational KPIs 2" xfId="18230" xr:uid="{00000000-0005-0000-0000-00001F4C0000}"/>
    <cellStyle name="n_Flash September eresMas_03a - Synthèse BU accès_CA forfaits 0607 (06-08-14)_Group - operational KPIs_1" xfId="20347" xr:uid="{00000000-0005-0000-0000-0000204C0000}"/>
    <cellStyle name="n_Flash September eresMas_03a - Synthèse BU accès_CA forfaits 0607 (06-08-14)_Orange - Market France KPIs" xfId="56016" xr:uid="{00000000-0005-0000-0000-0000214C0000}"/>
    <cellStyle name="n_Flash September eresMas_03a - Synthèse BU accès_CA forfaits 0607 (06-08-14)_Poland KPIs" xfId="32891" xr:uid="{00000000-0005-0000-0000-0000224C0000}"/>
    <cellStyle name="n_Flash September eresMas_03a - Synthèse BU accès_CA forfaits 0607 (06-08-14)_ROW" xfId="32893" xr:uid="{00000000-0005-0000-0000-0000234C0000}"/>
    <cellStyle name="n_Flash September eresMas_03a - Synthèse BU accès_CA forfaits 0607 (06-08-14)_ROW ARPU" xfId="32894" xr:uid="{00000000-0005-0000-0000-0000244C0000}"/>
    <cellStyle name="n_Flash September eresMas_03a - Synthèse BU accès_CA forfaits 0607 (06-08-14)_ROW_1" xfId="32895" xr:uid="{00000000-0005-0000-0000-0000254C0000}"/>
    <cellStyle name="n_Flash September eresMas_03a - Synthèse BU accès_CA forfaits 0607 (06-08-14)_ROW_1_Group" xfId="32896" xr:uid="{00000000-0005-0000-0000-0000264C0000}"/>
    <cellStyle name="n_Flash September eresMas_03a - Synthèse BU accès_CA forfaits 0607 (06-08-14)_ROW_1_ROW ARPU" xfId="32897" xr:uid="{00000000-0005-0000-0000-0000274C0000}"/>
    <cellStyle name="n_Flash September eresMas_03a - Synthèse BU accès_CA forfaits 0607 (06-08-14)_ROW_Group" xfId="32898" xr:uid="{00000000-0005-0000-0000-0000284C0000}"/>
    <cellStyle name="n_Flash September eresMas_03a - Synthèse BU accès_CA forfaits 0607 (06-08-14)_ROW_ROW ARPU" xfId="32899" xr:uid="{00000000-0005-0000-0000-0000294C0000}"/>
    <cellStyle name="n_Flash September eresMas_03a - Synthèse BU accès_CA forfaits 0607 (06-08-14)_Spain ARPU + AUPU" xfId="32900" xr:uid="{00000000-0005-0000-0000-00002A4C0000}"/>
    <cellStyle name="n_Flash September eresMas_03a - Synthèse BU accès_CA forfaits 0607 (06-08-14)_Spain ARPU + AUPU_Group" xfId="32901" xr:uid="{00000000-0005-0000-0000-00002B4C0000}"/>
    <cellStyle name="n_Flash September eresMas_03a - Synthèse BU accès_CA forfaits 0607 (06-08-14)_Spain ARPU + AUPU_ROW ARPU" xfId="32902" xr:uid="{00000000-0005-0000-0000-00002C4C0000}"/>
    <cellStyle name="n_Flash September eresMas_03a - Synthèse BU accès_CA forfaits 0607 (06-08-14)_Spain KPIs" xfId="6874" xr:uid="{00000000-0005-0000-0000-00002D4C0000}"/>
    <cellStyle name="n_Flash September eresMas_03a - Synthèse BU accès_CA forfaits 0607 (06-08-14)_Spain KPIs 2" xfId="16240" xr:uid="{00000000-0005-0000-0000-00002E4C0000}"/>
    <cellStyle name="n_Flash September eresMas_03a - Synthèse BU accès_CA forfaits 0607 (06-08-14)_Spain KPIs_1" xfId="51688" xr:uid="{00000000-0005-0000-0000-00002F4C0000}"/>
    <cellStyle name="n_Flash September eresMas_03a - Synthèse BU accès_CA forfaits 0607 (06-08-14)_Telecoms - Operational KPIs" xfId="49991" xr:uid="{00000000-0005-0000-0000-0000304C0000}"/>
    <cellStyle name="n_Flash September eresMas_03a - Synthèse BU accès_Classeur2" xfId="2186" xr:uid="{00000000-0005-0000-0000-0000314C0000}"/>
    <cellStyle name="n_Flash September eresMas_03a - Synthèse BU accès_Classeur2_A&amp;ME KPIs" xfId="53466" xr:uid="{00000000-0005-0000-0000-0000324C0000}"/>
    <cellStyle name="n_Flash September eresMas_03a - Synthèse BU accès_Classeur2_France financials" xfId="23833" xr:uid="{00000000-0005-0000-0000-0000334C0000}"/>
    <cellStyle name="n_Flash September eresMas_03a - Synthèse BU accès_Classeur2_France KPIs" xfId="5045" xr:uid="{00000000-0005-0000-0000-0000344C0000}"/>
    <cellStyle name="n_Flash September eresMas_03a - Synthèse BU accès_Classeur2_France KPIs 2" xfId="14461" xr:uid="{00000000-0005-0000-0000-0000354C0000}"/>
    <cellStyle name="n_Flash September eresMas_03a - Synthèse BU accès_Classeur2_France KPIs_1" xfId="12286" xr:uid="{00000000-0005-0000-0000-0000364C0000}"/>
    <cellStyle name="n_Flash September eresMas_03a - Synthèse BU accès_Classeur2_Group" xfId="32904" xr:uid="{00000000-0005-0000-0000-0000374C0000}"/>
    <cellStyle name="n_Flash September eresMas_03a - Synthèse BU accès_Classeur2_Group - financial KPIs" xfId="22089" xr:uid="{00000000-0005-0000-0000-0000384C0000}"/>
    <cellStyle name="n_Flash September eresMas_03a - Synthèse BU accès_Classeur2_Group - operational KPIs" xfId="10532" xr:uid="{00000000-0005-0000-0000-0000394C0000}"/>
    <cellStyle name="n_Flash September eresMas_03a - Synthèse BU accès_Classeur2_Group - operational KPIs 2" xfId="18231" xr:uid="{00000000-0005-0000-0000-00003A4C0000}"/>
    <cellStyle name="n_Flash September eresMas_03a - Synthèse BU accès_Classeur2_Group - operational KPIs_1" xfId="20348" xr:uid="{00000000-0005-0000-0000-00003B4C0000}"/>
    <cellStyle name="n_Flash September eresMas_03a - Synthèse BU accès_Classeur2_Orange - Market France KPIs" xfId="56017" xr:uid="{00000000-0005-0000-0000-00003C4C0000}"/>
    <cellStyle name="n_Flash September eresMas_03a - Synthèse BU accès_Classeur2_Poland KPIs" xfId="32903" xr:uid="{00000000-0005-0000-0000-00003D4C0000}"/>
    <cellStyle name="n_Flash September eresMas_03a - Synthèse BU accès_Classeur2_ROW" xfId="32905" xr:uid="{00000000-0005-0000-0000-00003E4C0000}"/>
    <cellStyle name="n_Flash September eresMas_03a - Synthèse BU accès_Classeur2_ROW ARPU" xfId="32906" xr:uid="{00000000-0005-0000-0000-00003F4C0000}"/>
    <cellStyle name="n_Flash September eresMas_03a - Synthèse BU accès_Classeur2_ROW_1" xfId="32907" xr:uid="{00000000-0005-0000-0000-0000404C0000}"/>
    <cellStyle name="n_Flash September eresMas_03a - Synthèse BU accès_Classeur2_ROW_1_Group" xfId="32908" xr:uid="{00000000-0005-0000-0000-0000414C0000}"/>
    <cellStyle name="n_Flash September eresMas_03a - Synthèse BU accès_Classeur2_ROW_1_ROW ARPU" xfId="32909" xr:uid="{00000000-0005-0000-0000-0000424C0000}"/>
    <cellStyle name="n_Flash September eresMas_03a - Synthèse BU accès_Classeur2_ROW_Group" xfId="32910" xr:uid="{00000000-0005-0000-0000-0000434C0000}"/>
    <cellStyle name="n_Flash September eresMas_03a - Synthèse BU accès_Classeur2_ROW_ROW ARPU" xfId="32911" xr:uid="{00000000-0005-0000-0000-0000444C0000}"/>
    <cellStyle name="n_Flash September eresMas_03a - Synthèse BU accès_Classeur2_Spain ARPU + AUPU" xfId="32912" xr:uid="{00000000-0005-0000-0000-0000454C0000}"/>
    <cellStyle name="n_Flash September eresMas_03a - Synthèse BU accès_Classeur2_Spain ARPU + AUPU_Group" xfId="32913" xr:uid="{00000000-0005-0000-0000-0000464C0000}"/>
    <cellStyle name="n_Flash September eresMas_03a - Synthèse BU accès_Classeur2_Spain ARPU + AUPU_ROW ARPU" xfId="32914" xr:uid="{00000000-0005-0000-0000-0000474C0000}"/>
    <cellStyle name="n_Flash September eresMas_03a - Synthèse BU accès_Classeur2_Spain KPIs" xfId="6875" xr:uid="{00000000-0005-0000-0000-0000484C0000}"/>
    <cellStyle name="n_Flash September eresMas_03a - Synthèse BU accès_Classeur2_Spain KPIs 2" xfId="16241" xr:uid="{00000000-0005-0000-0000-0000494C0000}"/>
    <cellStyle name="n_Flash September eresMas_03a - Synthèse BU accès_Classeur2_Spain KPIs_1" xfId="51689" xr:uid="{00000000-0005-0000-0000-00004A4C0000}"/>
    <cellStyle name="n_Flash September eresMas_03a - Synthèse BU accès_Classeur2_Telecoms - Operational KPIs" xfId="49992" xr:uid="{00000000-0005-0000-0000-00004B4C0000}"/>
    <cellStyle name="n_Flash September eresMas_03a - Synthèse BU accès_Classeur5" xfId="2187" xr:uid="{00000000-0005-0000-0000-00004C4C0000}"/>
    <cellStyle name="n_Flash September eresMas_03a - Synthèse BU accès_Classeur5_A&amp;ME KPIs" xfId="53467" xr:uid="{00000000-0005-0000-0000-00004D4C0000}"/>
    <cellStyle name="n_Flash September eresMas_03a - Synthèse BU accès_Classeur5_Enterprise" xfId="9724" xr:uid="{00000000-0005-0000-0000-00004E4C0000}"/>
    <cellStyle name="n_Flash September eresMas_03a - Synthèse BU accès_Classeur5_France financials" xfId="23834" xr:uid="{00000000-0005-0000-0000-00004F4C0000}"/>
    <cellStyle name="n_Flash September eresMas_03a - Synthèse BU accès_Classeur5_France financials_1" xfId="25314" xr:uid="{00000000-0005-0000-0000-0000504C0000}"/>
    <cellStyle name="n_Flash September eresMas_03a - Synthèse BU accès_Classeur5_France KPIs" xfId="5046" xr:uid="{00000000-0005-0000-0000-0000514C0000}"/>
    <cellStyle name="n_Flash September eresMas_03a - Synthèse BU accès_Classeur5_France KPIs 2" xfId="14462" xr:uid="{00000000-0005-0000-0000-0000524C0000}"/>
    <cellStyle name="n_Flash September eresMas_03a - Synthèse BU accès_Classeur5_France KPIs_1" xfId="12287" xr:uid="{00000000-0005-0000-0000-0000534C0000}"/>
    <cellStyle name="n_Flash September eresMas_03a - Synthèse BU accès_Classeur5_GetCA Groupe Seg 2012-Q4 Soc" xfId="56019" xr:uid="{00000000-0005-0000-0000-0000544C0000}"/>
    <cellStyle name="n_Flash September eresMas_03a - Synthèse BU accès_Classeur5_Group" xfId="32916" xr:uid="{00000000-0005-0000-0000-0000554C0000}"/>
    <cellStyle name="n_Flash September eresMas_03a - Synthèse BU accès_Classeur5_Group - financial KPIs" xfId="22090" xr:uid="{00000000-0005-0000-0000-0000564C0000}"/>
    <cellStyle name="n_Flash September eresMas_03a - Synthèse BU accès_Classeur5_Group - operational KPIs" xfId="3193" xr:uid="{00000000-0005-0000-0000-0000574C0000}"/>
    <cellStyle name="n_Flash September eresMas_03a - Synthèse BU accès_Classeur5_Group - operational KPIs_1" xfId="10533" xr:uid="{00000000-0005-0000-0000-0000584C0000}"/>
    <cellStyle name="n_Flash September eresMas_03a - Synthèse BU accès_Classeur5_Group - operational KPIs_1 2" xfId="18232" xr:uid="{00000000-0005-0000-0000-0000594C0000}"/>
    <cellStyle name="n_Flash September eresMas_03a - Synthèse BU accès_Classeur5_Group - operational KPIs_2" xfId="20349" xr:uid="{00000000-0005-0000-0000-00005A4C0000}"/>
    <cellStyle name="n_Flash September eresMas_03a - Synthèse BU accès_Classeur5_IC&amp;SS" xfId="19767" xr:uid="{00000000-0005-0000-0000-00005B4C0000}"/>
    <cellStyle name="n_Flash September eresMas_03a - Synthèse BU accès_Classeur5_Orange - Market France KPIs" xfId="56018" xr:uid="{00000000-0005-0000-0000-00005C4C0000}"/>
    <cellStyle name="n_Flash September eresMas_03a - Synthèse BU accès_Classeur5_Poland KPIs" xfId="8444" xr:uid="{00000000-0005-0000-0000-00005D4C0000}"/>
    <cellStyle name="n_Flash September eresMas_03a - Synthèse BU accès_Classeur5_Poland KPIs_1" xfId="32915" xr:uid="{00000000-0005-0000-0000-00005E4C0000}"/>
    <cellStyle name="n_Flash September eresMas_03a - Synthèse BU accès_Classeur5_ROW" xfId="32917" xr:uid="{00000000-0005-0000-0000-00005F4C0000}"/>
    <cellStyle name="n_Flash September eresMas_03a - Synthèse BU accès_Classeur5_ROW ARPU" xfId="32918" xr:uid="{00000000-0005-0000-0000-0000604C0000}"/>
    <cellStyle name="n_Flash September eresMas_03a - Synthèse BU accès_Classeur5_RoW KPIs" xfId="9156" xr:uid="{00000000-0005-0000-0000-0000614C0000}"/>
    <cellStyle name="n_Flash September eresMas_03a - Synthèse BU accès_Classeur5_ROW_1" xfId="32919" xr:uid="{00000000-0005-0000-0000-0000624C0000}"/>
    <cellStyle name="n_Flash September eresMas_03a - Synthèse BU accès_Classeur5_ROW_1_Group" xfId="32920" xr:uid="{00000000-0005-0000-0000-0000634C0000}"/>
    <cellStyle name="n_Flash September eresMas_03a - Synthèse BU accès_Classeur5_ROW_1_ROW ARPU" xfId="32921" xr:uid="{00000000-0005-0000-0000-0000644C0000}"/>
    <cellStyle name="n_Flash September eresMas_03a - Synthèse BU accès_Classeur5_ROW_Group" xfId="32922" xr:uid="{00000000-0005-0000-0000-0000654C0000}"/>
    <cellStyle name="n_Flash September eresMas_03a - Synthèse BU accès_Classeur5_ROW_ROW ARPU" xfId="32923" xr:uid="{00000000-0005-0000-0000-0000664C0000}"/>
    <cellStyle name="n_Flash September eresMas_03a - Synthèse BU accès_Classeur5_Spain ARPU + AUPU" xfId="32924" xr:uid="{00000000-0005-0000-0000-0000674C0000}"/>
    <cellStyle name="n_Flash September eresMas_03a - Synthèse BU accès_Classeur5_Spain ARPU + AUPU_Group" xfId="32925" xr:uid="{00000000-0005-0000-0000-0000684C0000}"/>
    <cellStyle name="n_Flash September eresMas_03a - Synthèse BU accès_Classeur5_Spain ARPU + AUPU_ROW ARPU" xfId="32926" xr:uid="{00000000-0005-0000-0000-0000694C0000}"/>
    <cellStyle name="n_Flash September eresMas_03a - Synthèse BU accès_Classeur5_Spain KPIs" xfId="6876" xr:uid="{00000000-0005-0000-0000-00006A4C0000}"/>
    <cellStyle name="n_Flash September eresMas_03a - Synthèse BU accès_Classeur5_Spain KPIs 2" xfId="16242" xr:uid="{00000000-0005-0000-0000-00006B4C0000}"/>
    <cellStyle name="n_Flash September eresMas_03a - Synthèse BU accès_Classeur5_Spain KPIs_1" xfId="51690" xr:uid="{00000000-0005-0000-0000-00006C4C0000}"/>
    <cellStyle name="n_Flash September eresMas_03a - Synthèse BU accès_Classeur5_Telecoms - Operational KPIs" xfId="49993" xr:uid="{00000000-0005-0000-0000-00006D4C0000}"/>
    <cellStyle name="n_Flash September eresMas_03a - Synthèse BU accès_DATA KPI Personal" xfId="32927" xr:uid="{00000000-0005-0000-0000-00006E4C0000}"/>
    <cellStyle name="n_Flash September eresMas_03a - Synthèse BU accès_DATA KPI Personal_Group" xfId="32928" xr:uid="{00000000-0005-0000-0000-00006F4C0000}"/>
    <cellStyle name="n_Flash September eresMas_03a - Synthèse BU accès_DATA KPI Personal_ROW ARPU" xfId="32929" xr:uid="{00000000-0005-0000-0000-0000704C0000}"/>
    <cellStyle name="n_Flash September eresMas_03a - Synthèse BU accès_EE_CoA_BS - mapped V4" xfId="32930" xr:uid="{00000000-0005-0000-0000-0000714C0000}"/>
    <cellStyle name="n_Flash September eresMas_03a - Synthèse BU accès_EE_CoA_BS - mapped V4_Group" xfId="32931" xr:uid="{00000000-0005-0000-0000-0000724C0000}"/>
    <cellStyle name="n_Flash September eresMas_03a - Synthèse BU accès_EE_CoA_BS - mapped V4_ROW ARPU" xfId="32932" xr:uid="{00000000-0005-0000-0000-0000734C0000}"/>
    <cellStyle name="n_Flash September eresMas_03a - Synthèse BU accès_Enterprise" xfId="9720" xr:uid="{00000000-0005-0000-0000-0000744C0000}"/>
    <cellStyle name="n_Flash September eresMas_03a - Synthèse BU accès_France financials" xfId="23827" xr:uid="{00000000-0005-0000-0000-0000754C0000}"/>
    <cellStyle name="n_Flash September eresMas_03a - Synthèse BU accès_France financials_1" xfId="25310" xr:uid="{00000000-0005-0000-0000-0000764C0000}"/>
    <cellStyle name="n_Flash September eresMas_03a - Synthèse BU accès_France KPIs" xfId="5039" xr:uid="{00000000-0005-0000-0000-0000774C0000}"/>
    <cellStyle name="n_Flash September eresMas_03a - Synthèse BU accès_France KPIs 2" xfId="14455" xr:uid="{00000000-0005-0000-0000-0000784C0000}"/>
    <cellStyle name="n_Flash September eresMas_03a - Synthèse BU accès_France KPIs_1" xfId="12280" xr:uid="{00000000-0005-0000-0000-0000794C0000}"/>
    <cellStyle name="n_Flash September eresMas_03a - Synthèse BU accès_GetCA Groupe Seg 2012-Q4 Soc" xfId="56020" xr:uid="{00000000-0005-0000-0000-00007A4C0000}"/>
    <cellStyle name="n_Flash September eresMas_03a - Synthèse BU accès_Group" xfId="32933" xr:uid="{00000000-0005-0000-0000-00007B4C0000}"/>
    <cellStyle name="n_Flash September eresMas_03a - Synthèse BU accès_Group - financial KPIs" xfId="22083" xr:uid="{00000000-0005-0000-0000-00007C4C0000}"/>
    <cellStyle name="n_Flash September eresMas_03a - Synthèse BU accès_Group - operational KPIs" xfId="3189" xr:uid="{00000000-0005-0000-0000-00007D4C0000}"/>
    <cellStyle name="n_Flash September eresMas_03a - Synthèse BU accès_Group - operational KPIs_1" xfId="10526" xr:uid="{00000000-0005-0000-0000-00007E4C0000}"/>
    <cellStyle name="n_Flash September eresMas_03a - Synthèse BU accès_Group - operational KPIs_1 2" xfId="18225" xr:uid="{00000000-0005-0000-0000-00007F4C0000}"/>
    <cellStyle name="n_Flash September eresMas_03a - Synthèse BU accès_Group - operational KPIs_2" xfId="20342" xr:uid="{00000000-0005-0000-0000-0000804C0000}"/>
    <cellStyle name="n_Flash September eresMas_03a - Synthèse BU accès_IC&amp;SS" xfId="19575" xr:uid="{00000000-0005-0000-0000-0000814C0000}"/>
    <cellStyle name="n_Flash September eresMas_03a - Synthèse BU accès_Orange - Market France KPIs" xfId="56008" xr:uid="{00000000-0005-0000-0000-0000824C0000}"/>
    <cellStyle name="n_Flash September eresMas_03a - Synthèse BU accès_PFA_Mn MTV_060413" xfId="2188" xr:uid="{00000000-0005-0000-0000-0000834C0000}"/>
    <cellStyle name="n_Flash September eresMas_03a - Synthèse BU accès_PFA_Mn MTV_060413_A&amp;ME KPIs" xfId="53468" xr:uid="{00000000-0005-0000-0000-0000844C0000}"/>
    <cellStyle name="n_Flash September eresMas_03a - Synthèse BU accès_PFA_Mn MTV_060413_France financials" xfId="23835" xr:uid="{00000000-0005-0000-0000-0000854C0000}"/>
    <cellStyle name="n_Flash September eresMas_03a - Synthèse BU accès_PFA_Mn MTV_060413_France KPIs" xfId="5047" xr:uid="{00000000-0005-0000-0000-0000864C0000}"/>
    <cellStyle name="n_Flash September eresMas_03a - Synthèse BU accès_PFA_Mn MTV_060413_France KPIs 2" xfId="14463" xr:uid="{00000000-0005-0000-0000-0000874C0000}"/>
    <cellStyle name="n_Flash September eresMas_03a - Synthèse BU accès_PFA_Mn MTV_060413_France KPIs_1" xfId="12288" xr:uid="{00000000-0005-0000-0000-0000884C0000}"/>
    <cellStyle name="n_Flash September eresMas_03a - Synthèse BU accès_PFA_Mn MTV_060413_Group" xfId="32935" xr:uid="{00000000-0005-0000-0000-0000894C0000}"/>
    <cellStyle name="n_Flash September eresMas_03a - Synthèse BU accès_PFA_Mn MTV_060413_Group - financial KPIs" xfId="22091" xr:uid="{00000000-0005-0000-0000-00008A4C0000}"/>
    <cellStyle name="n_Flash September eresMas_03a - Synthèse BU accès_PFA_Mn MTV_060413_Group - operational KPIs" xfId="10534" xr:uid="{00000000-0005-0000-0000-00008B4C0000}"/>
    <cellStyle name="n_Flash September eresMas_03a - Synthèse BU accès_PFA_Mn MTV_060413_Group - operational KPIs 2" xfId="18233" xr:uid="{00000000-0005-0000-0000-00008C4C0000}"/>
    <cellStyle name="n_Flash September eresMas_03a - Synthèse BU accès_PFA_Mn MTV_060413_Group - operational KPIs_1" xfId="20350" xr:uid="{00000000-0005-0000-0000-00008D4C0000}"/>
    <cellStyle name="n_Flash September eresMas_03a - Synthèse BU accès_PFA_Mn MTV_060413_Orange - Market France KPIs" xfId="56021" xr:uid="{00000000-0005-0000-0000-00008E4C0000}"/>
    <cellStyle name="n_Flash September eresMas_03a - Synthèse BU accès_PFA_Mn MTV_060413_Poland KPIs" xfId="32934" xr:uid="{00000000-0005-0000-0000-00008F4C0000}"/>
    <cellStyle name="n_Flash September eresMas_03a - Synthèse BU accès_PFA_Mn MTV_060413_ROW" xfId="32936" xr:uid="{00000000-0005-0000-0000-0000904C0000}"/>
    <cellStyle name="n_Flash September eresMas_03a - Synthèse BU accès_PFA_Mn MTV_060413_ROW ARPU" xfId="32937" xr:uid="{00000000-0005-0000-0000-0000914C0000}"/>
    <cellStyle name="n_Flash September eresMas_03a - Synthèse BU accès_PFA_Mn MTV_060413_ROW_1" xfId="32938" xr:uid="{00000000-0005-0000-0000-0000924C0000}"/>
    <cellStyle name="n_Flash September eresMas_03a - Synthèse BU accès_PFA_Mn MTV_060413_ROW_1_Group" xfId="32939" xr:uid="{00000000-0005-0000-0000-0000934C0000}"/>
    <cellStyle name="n_Flash September eresMas_03a - Synthèse BU accès_PFA_Mn MTV_060413_ROW_1_ROW ARPU" xfId="32940" xr:uid="{00000000-0005-0000-0000-0000944C0000}"/>
    <cellStyle name="n_Flash September eresMas_03a - Synthèse BU accès_PFA_Mn MTV_060413_ROW_Group" xfId="32941" xr:uid="{00000000-0005-0000-0000-0000954C0000}"/>
    <cellStyle name="n_Flash September eresMas_03a - Synthèse BU accès_PFA_Mn MTV_060413_ROW_ROW ARPU" xfId="32942" xr:uid="{00000000-0005-0000-0000-0000964C0000}"/>
    <cellStyle name="n_Flash September eresMas_03a - Synthèse BU accès_PFA_Mn MTV_060413_Spain ARPU + AUPU" xfId="32943" xr:uid="{00000000-0005-0000-0000-0000974C0000}"/>
    <cellStyle name="n_Flash September eresMas_03a - Synthèse BU accès_PFA_Mn MTV_060413_Spain ARPU + AUPU_Group" xfId="32944" xr:uid="{00000000-0005-0000-0000-0000984C0000}"/>
    <cellStyle name="n_Flash September eresMas_03a - Synthèse BU accès_PFA_Mn MTV_060413_Spain ARPU + AUPU_ROW ARPU" xfId="32945" xr:uid="{00000000-0005-0000-0000-0000994C0000}"/>
    <cellStyle name="n_Flash September eresMas_03a - Synthèse BU accès_PFA_Mn MTV_060413_Spain KPIs" xfId="6877" xr:uid="{00000000-0005-0000-0000-00009A4C0000}"/>
    <cellStyle name="n_Flash September eresMas_03a - Synthèse BU accès_PFA_Mn MTV_060413_Spain KPIs 2" xfId="16243" xr:uid="{00000000-0005-0000-0000-00009B4C0000}"/>
    <cellStyle name="n_Flash September eresMas_03a - Synthèse BU accès_PFA_Mn MTV_060413_Spain KPIs_1" xfId="51691" xr:uid="{00000000-0005-0000-0000-00009C4C0000}"/>
    <cellStyle name="n_Flash September eresMas_03a - Synthèse BU accès_PFA_Mn MTV_060413_Telecoms - Operational KPIs" xfId="49994" xr:uid="{00000000-0005-0000-0000-00009D4C0000}"/>
    <cellStyle name="n_Flash September eresMas_03a - Synthèse BU accès_PFA_Mn_0603_V0 0" xfId="2189" xr:uid="{00000000-0005-0000-0000-00009E4C0000}"/>
    <cellStyle name="n_Flash September eresMas_03a - Synthèse BU accès_PFA_Mn_0603_V0 0_A&amp;ME KPIs" xfId="53469" xr:uid="{00000000-0005-0000-0000-00009F4C0000}"/>
    <cellStyle name="n_Flash September eresMas_03a - Synthèse BU accès_PFA_Mn_0603_V0 0_France financials" xfId="23836" xr:uid="{00000000-0005-0000-0000-0000A04C0000}"/>
    <cellStyle name="n_Flash September eresMas_03a - Synthèse BU accès_PFA_Mn_0603_V0 0_France KPIs" xfId="5048" xr:uid="{00000000-0005-0000-0000-0000A14C0000}"/>
    <cellStyle name="n_Flash September eresMas_03a - Synthèse BU accès_PFA_Mn_0603_V0 0_France KPIs 2" xfId="14464" xr:uid="{00000000-0005-0000-0000-0000A24C0000}"/>
    <cellStyle name="n_Flash September eresMas_03a - Synthèse BU accès_PFA_Mn_0603_V0 0_France KPIs_1" xfId="12289" xr:uid="{00000000-0005-0000-0000-0000A34C0000}"/>
    <cellStyle name="n_Flash September eresMas_03a - Synthèse BU accès_PFA_Mn_0603_V0 0_Group" xfId="32947" xr:uid="{00000000-0005-0000-0000-0000A44C0000}"/>
    <cellStyle name="n_Flash September eresMas_03a - Synthèse BU accès_PFA_Mn_0603_V0 0_Group - financial KPIs" xfId="22092" xr:uid="{00000000-0005-0000-0000-0000A54C0000}"/>
    <cellStyle name="n_Flash September eresMas_03a - Synthèse BU accès_PFA_Mn_0603_V0 0_Group - operational KPIs" xfId="10535" xr:uid="{00000000-0005-0000-0000-0000A64C0000}"/>
    <cellStyle name="n_Flash September eresMas_03a - Synthèse BU accès_PFA_Mn_0603_V0 0_Group - operational KPIs 2" xfId="18234" xr:uid="{00000000-0005-0000-0000-0000A74C0000}"/>
    <cellStyle name="n_Flash September eresMas_03a - Synthèse BU accès_PFA_Mn_0603_V0 0_Group - operational KPIs_1" xfId="20351" xr:uid="{00000000-0005-0000-0000-0000A84C0000}"/>
    <cellStyle name="n_Flash September eresMas_03a - Synthèse BU accès_PFA_Mn_0603_V0 0_Orange - Market France KPIs" xfId="56022" xr:uid="{00000000-0005-0000-0000-0000A94C0000}"/>
    <cellStyle name="n_Flash September eresMas_03a - Synthèse BU accès_PFA_Mn_0603_V0 0_Poland KPIs" xfId="32946" xr:uid="{00000000-0005-0000-0000-0000AA4C0000}"/>
    <cellStyle name="n_Flash September eresMas_03a - Synthèse BU accès_PFA_Mn_0603_V0 0_ROW" xfId="32948" xr:uid="{00000000-0005-0000-0000-0000AB4C0000}"/>
    <cellStyle name="n_Flash September eresMas_03a - Synthèse BU accès_PFA_Mn_0603_V0 0_ROW ARPU" xfId="32949" xr:uid="{00000000-0005-0000-0000-0000AC4C0000}"/>
    <cellStyle name="n_Flash September eresMas_03a - Synthèse BU accès_PFA_Mn_0603_V0 0_ROW_1" xfId="32950" xr:uid="{00000000-0005-0000-0000-0000AD4C0000}"/>
    <cellStyle name="n_Flash September eresMas_03a - Synthèse BU accès_PFA_Mn_0603_V0 0_ROW_1_Group" xfId="32951" xr:uid="{00000000-0005-0000-0000-0000AE4C0000}"/>
    <cellStyle name="n_Flash September eresMas_03a - Synthèse BU accès_PFA_Mn_0603_V0 0_ROW_1_ROW ARPU" xfId="32952" xr:uid="{00000000-0005-0000-0000-0000AF4C0000}"/>
    <cellStyle name="n_Flash September eresMas_03a - Synthèse BU accès_PFA_Mn_0603_V0 0_ROW_Group" xfId="32953" xr:uid="{00000000-0005-0000-0000-0000B04C0000}"/>
    <cellStyle name="n_Flash September eresMas_03a - Synthèse BU accès_PFA_Mn_0603_V0 0_ROW_ROW ARPU" xfId="32954" xr:uid="{00000000-0005-0000-0000-0000B14C0000}"/>
    <cellStyle name="n_Flash September eresMas_03a - Synthèse BU accès_PFA_Mn_0603_V0 0_Spain ARPU + AUPU" xfId="32955" xr:uid="{00000000-0005-0000-0000-0000B24C0000}"/>
    <cellStyle name="n_Flash September eresMas_03a - Synthèse BU accès_PFA_Mn_0603_V0 0_Spain ARPU + AUPU_Group" xfId="32956" xr:uid="{00000000-0005-0000-0000-0000B34C0000}"/>
    <cellStyle name="n_Flash September eresMas_03a - Synthèse BU accès_PFA_Mn_0603_V0 0_Spain ARPU + AUPU_ROW ARPU" xfId="32957" xr:uid="{00000000-0005-0000-0000-0000B44C0000}"/>
    <cellStyle name="n_Flash September eresMas_03a - Synthèse BU accès_PFA_Mn_0603_V0 0_Spain KPIs" xfId="6878" xr:uid="{00000000-0005-0000-0000-0000B54C0000}"/>
    <cellStyle name="n_Flash September eresMas_03a - Synthèse BU accès_PFA_Mn_0603_V0 0_Spain KPIs 2" xfId="16244" xr:uid="{00000000-0005-0000-0000-0000B64C0000}"/>
    <cellStyle name="n_Flash September eresMas_03a - Synthèse BU accès_PFA_Mn_0603_V0 0_Spain KPIs_1" xfId="51692" xr:uid="{00000000-0005-0000-0000-0000B74C0000}"/>
    <cellStyle name="n_Flash September eresMas_03a - Synthèse BU accès_PFA_Mn_0603_V0 0_Telecoms - Operational KPIs" xfId="49995" xr:uid="{00000000-0005-0000-0000-0000B84C0000}"/>
    <cellStyle name="n_Flash September eresMas_03a - Synthèse BU accès_PFA_Parcs_0600706" xfId="2190" xr:uid="{00000000-0005-0000-0000-0000B94C0000}"/>
    <cellStyle name="n_Flash September eresMas_03a - Synthèse BU accès_PFA_Parcs_0600706_A&amp;ME KPIs" xfId="53470" xr:uid="{00000000-0005-0000-0000-0000BA4C0000}"/>
    <cellStyle name="n_Flash September eresMas_03a - Synthèse BU accès_PFA_Parcs_0600706_France financials" xfId="23837" xr:uid="{00000000-0005-0000-0000-0000BB4C0000}"/>
    <cellStyle name="n_Flash September eresMas_03a - Synthèse BU accès_PFA_Parcs_0600706_France KPIs" xfId="5049" xr:uid="{00000000-0005-0000-0000-0000BC4C0000}"/>
    <cellStyle name="n_Flash September eresMas_03a - Synthèse BU accès_PFA_Parcs_0600706_France KPIs 2" xfId="14465" xr:uid="{00000000-0005-0000-0000-0000BD4C0000}"/>
    <cellStyle name="n_Flash September eresMas_03a - Synthèse BU accès_PFA_Parcs_0600706_France KPIs_1" xfId="12290" xr:uid="{00000000-0005-0000-0000-0000BE4C0000}"/>
    <cellStyle name="n_Flash September eresMas_03a - Synthèse BU accès_PFA_Parcs_0600706_Group" xfId="32959" xr:uid="{00000000-0005-0000-0000-0000BF4C0000}"/>
    <cellStyle name="n_Flash September eresMas_03a - Synthèse BU accès_PFA_Parcs_0600706_Group - financial KPIs" xfId="22093" xr:uid="{00000000-0005-0000-0000-0000C04C0000}"/>
    <cellStyle name="n_Flash September eresMas_03a - Synthèse BU accès_PFA_Parcs_0600706_Group - operational KPIs" xfId="10536" xr:uid="{00000000-0005-0000-0000-0000C14C0000}"/>
    <cellStyle name="n_Flash September eresMas_03a - Synthèse BU accès_PFA_Parcs_0600706_Group - operational KPIs 2" xfId="18235" xr:uid="{00000000-0005-0000-0000-0000C24C0000}"/>
    <cellStyle name="n_Flash September eresMas_03a - Synthèse BU accès_PFA_Parcs_0600706_Group - operational KPIs_1" xfId="20352" xr:uid="{00000000-0005-0000-0000-0000C34C0000}"/>
    <cellStyle name="n_Flash September eresMas_03a - Synthèse BU accès_PFA_Parcs_0600706_Orange - Market France KPIs" xfId="56023" xr:uid="{00000000-0005-0000-0000-0000C44C0000}"/>
    <cellStyle name="n_Flash September eresMas_03a - Synthèse BU accès_PFA_Parcs_0600706_Poland KPIs" xfId="32958" xr:uid="{00000000-0005-0000-0000-0000C54C0000}"/>
    <cellStyle name="n_Flash September eresMas_03a - Synthèse BU accès_PFA_Parcs_0600706_ROW" xfId="32960" xr:uid="{00000000-0005-0000-0000-0000C64C0000}"/>
    <cellStyle name="n_Flash September eresMas_03a - Synthèse BU accès_PFA_Parcs_0600706_ROW ARPU" xfId="32961" xr:uid="{00000000-0005-0000-0000-0000C74C0000}"/>
    <cellStyle name="n_Flash September eresMas_03a - Synthèse BU accès_PFA_Parcs_0600706_ROW_1" xfId="32962" xr:uid="{00000000-0005-0000-0000-0000C84C0000}"/>
    <cellStyle name="n_Flash September eresMas_03a - Synthèse BU accès_PFA_Parcs_0600706_ROW_1_Group" xfId="32963" xr:uid="{00000000-0005-0000-0000-0000C94C0000}"/>
    <cellStyle name="n_Flash September eresMas_03a - Synthèse BU accès_PFA_Parcs_0600706_ROW_1_ROW ARPU" xfId="32964" xr:uid="{00000000-0005-0000-0000-0000CA4C0000}"/>
    <cellStyle name="n_Flash September eresMas_03a - Synthèse BU accès_PFA_Parcs_0600706_ROW_Group" xfId="32965" xr:uid="{00000000-0005-0000-0000-0000CB4C0000}"/>
    <cellStyle name="n_Flash September eresMas_03a - Synthèse BU accès_PFA_Parcs_0600706_ROW_ROW ARPU" xfId="32966" xr:uid="{00000000-0005-0000-0000-0000CC4C0000}"/>
    <cellStyle name="n_Flash September eresMas_03a - Synthèse BU accès_PFA_Parcs_0600706_Spain ARPU + AUPU" xfId="32967" xr:uid="{00000000-0005-0000-0000-0000CD4C0000}"/>
    <cellStyle name="n_Flash September eresMas_03a - Synthèse BU accès_PFA_Parcs_0600706_Spain ARPU + AUPU_Group" xfId="32968" xr:uid="{00000000-0005-0000-0000-0000CE4C0000}"/>
    <cellStyle name="n_Flash September eresMas_03a - Synthèse BU accès_PFA_Parcs_0600706_Spain ARPU + AUPU_ROW ARPU" xfId="32969" xr:uid="{00000000-0005-0000-0000-0000CF4C0000}"/>
    <cellStyle name="n_Flash September eresMas_03a - Synthèse BU accès_PFA_Parcs_0600706_Spain KPIs" xfId="6879" xr:uid="{00000000-0005-0000-0000-0000D04C0000}"/>
    <cellStyle name="n_Flash September eresMas_03a - Synthèse BU accès_PFA_Parcs_0600706_Spain KPIs 2" xfId="16245" xr:uid="{00000000-0005-0000-0000-0000D14C0000}"/>
    <cellStyle name="n_Flash September eresMas_03a - Synthèse BU accès_PFA_Parcs_0600706_Spain KPIs_1" xfId="51693" xr:uid="{00000000-0005-0000-0000-0000D24C0000}"/>
    <cellStyle name="n_Flash September eresMas_03a - Synthèse BU accès_PFA_Parcs_0600706_Telecoms - Operational KPIs" xfId="49996" xr:uid="{00000000-0005-0000-0000-0000D34C0000}"/>
    <cellStyle name="n_Flash September eresMas_03a - Synthèse BU accès_Poland KPIs" xfId="8440" xr:uid="{00000000-0005-0000-0000-0000D44C0000}"/>
    <cellStyle name="n_Flash September eresMas_03a - Synthèse BU accès_Poland KPIs_1" xfId="32842" xr:uid="{00000000-0005-0000-0000-0000D54C0000}"/>
    <cellStyle name="n_Flash September eresMas_03a - Synthèse BU accès_Reporting Valeur_Mobile_2010_10" xfId="32970" xr:uid="{00000000-0005-0000-0000-0000D64C0000}"/>
    <cellStyle name="n_Flash September eresMas_03a - Synthèse BU accès_Reporting Valeur_Mobile_2010_10_Group" xfId="32971" xr:uid="{00000000-0005-0000-0000-0000D74C0000}"/>
    <cellStyle name="n_Flash September eresMas_03a - Synthèse BU accès_Reporting Valeur_Mobile_2010_10_ROW" xfId="32972" xr:uid="{00000000-0005-0000-0000-0000D84C0000}"/>
    <cellStyle name="n_Flash September eresMas_03a - Synthèse BU accès_Reporting Valeur_Mobile_2010_10_ROW ARPU" xfId="32973" xr:uid="{00000000-0005-0000-0000-0000D94C0000}"/>
    <cellStyle name="n_Flash September eresMas_03a - Synthèse BU accès_Reporting Valeur_Mobile_2010_10_ROW_Group" xfId="32974" xr:uid="{00000000-0005-0000-0000-0000DA4C0000}"/>
    <cellStyle name="n_Flash September eresMas_03a - Synthèse BU accès_Reporting Valeur_Mobile_2010_10_ROW_ROW ARPU" xfId="32975" xr:uid="{00000000-0005-0000-0000-0000DB4C0000}"/>
    <cellStyle name="n_Flash September eresMas_03a - Synthèse BU accès_ROW" xfId="32976" xr:uid="{00000000-0005-0000-0000-0000DC4C0000}"/>
    <cellStyle name="n_Flash September eresMas_03a - Synthèse BU accès_ROW ARPU" xfId="32977" xr:uid="{00000000-0005-0000-0000-0000DD4C0000}"/>
    <cellStyle name="n_Flash September eresMas_03a - Synthèse BU accès_RoW KPIs" xfId="9152" xr:uid="{00000000-0005-0000-0000-0000DE4C0000}"/>
    <cellStyle name="n_Flash September eresMas_03a - Synthèse BU accès_ROW_1" xfId="32978" xr:uid="{00000000-0005-0000-0000-0000DF4C0000}"/>
    <cellStyle name="n_Flash September eresMas_03a - Synthèse BU accès_ROW_1_Group" xfId="32979" xr:uid="{00000000-0005-0000-0000-0000E04C0000}"/>
    <cellStyle name="n_Flash September eresMas_03a - Synthèse BU accès_ROW_1_ROW ARPU" xfId="32980" xr:uid="{00000000-0005-0000-0000-0000E14C0000}"/>
    <cellStyle name="n_Flash September eresMas_03a - Synthèse BU accès_ROW_Group" xfId="32981" xr:uid="{00000000-0005-0000-0000-0000E24C0000}"/>
    <cellStyle name="n_Flash September eresMas_03a - Synthèse BU accès_ROW_ROW ARPU" xfId="32982" xr:uid="{00000000-0005-0000-0000-0000E34C0000}"/>
    <cellStyle name="n_Flash September eresMas_03a - Synthèse BU accès_Spain ARPU + AUPU" xfId="32983" xr:uid="{00000000-0005-0000-0000-0000E44C0000}"/>
    <cellStyle name="n_Flash September eresMas_03a - Synthèse BU accès_Spain ARPU + AUPU_Group" xfId="32984" xr:uid="{00000000-0005-0000-0000-0000E54C0000}"/>
    <cellStyle name="n_Flash September eresMas_03a - Synthèse BU accès_Spain ARPU + AUPU_ROW ARPU" xfId="32985" xr:uid="{00000000-0005-0000-0000-0000E64C0000}"/>
    <cellStyle name="n_Flash September eresMas_03a - Synthèse BU accès_Spain KPIs" xfId="6869" xr:uid="{00000000-0005-0000-0000-0000E74C0000}"/>
    <cellStyle name="n_Flash September eresMas_03a - Synthèse BU accès_Spain KPIs 2" xfId="16235" xr:uid="{00000000-0005-0000-0000-0000E84C0000}"/>
    <cellStyle name="n_Flash September eresMas_03a - Synthèse BU accès_Spain KPIs_1" xfId="51683" xr:uid="{00000000-0005-0000-0000-0000E94C0000}"/>
    <cellStyle name="n_Flash September eresMas_03a - Synthèse BU accès_Telecoms - Operational KPIs" xfId="49986" xr:uid="{00000000-0005-0000-0000-0000EA4C0000}"/>
    <cellStyle name="n_Flash September eresMas_03a - Synthèse BU accès_UAG_report_CA 06-09 (06-09-28)" xfId="2191" xr:uid="{00000000-0005-0000-0000-0000EB4C0000}"/>
    <cellStyle name="n_Flash September eresMas_03a - Synthèse BU accès_UAG_report_CA 06-09 (06-09-28)_A&amp;ME KPIs" xfId="53471" xr:uid="{00000000-0005-0000-0000-0000EC4C0000}"/>
    <cellStyle name="n_Flash September eresMas_03a - Synthèse BU accès_UAG_report_CA 06-09 (06-09-28)_Enterprise" xfId="9725" xr:uid="{00000000-0005-0000-0000-0000ED4C0000}"/>
    <cellStyle name="n_Flash September eresMas_03a - Synthèse BU accès_UAG_report_CA 06-09 (06-09-28)_France financials" xfId="23838" xr:uid="{00000000-0005-0000-0000-0000EE4C0000}"/>
    <cellStyle name="n_Flash September eresMas_03a - Synthèse BU accès_UAG_report_CA 06-09 (06-09-28)_France financials_1" xfId="25315" xr:uid="{00000000-0005-0000-0000-0000EF4C0000}"/>
    <cellStyle name="n_Flash September eresMas_03a - Synthèse BU accès_UAG_report_CA 06-09 (06-09-28)_France KPIs" xfId="5050" xr:uid="{00000000-0005-0000-0000-0000F04C0000}"/>
    <cellStyle name="n_Flash September eresMas_03a - Synthèse BU accès_UAG_report_CA 06-09 (06-09-28)_France KPIs 2" xfId="14466" xr:uid="{00000000-0005-0000-0000-0000F14C0000}"/>
    <cellStyle name="n_Flash September eresMas_03a - Synthèse BU accès_UAG_report_CA 06-09 (06-09-28)_France KPIs_1" xfId="12291" xr:uid="{00000000-0005-0000-0000-0000F24C0000}"/>
    <cellStyle name="n_Flash September eresMas_03a - Synthèse BU accès_UAG_report_CA 06-09 (06-09-28)_GetCA Groupe Seg 2012-Q4 Soc" xfId="56025" xr:uid="{00000000-0005-0000-0000-0000F34C0000}"/>
    <cellStyle name="n_Flash September eresMas_03a - Synthèse BU accès_UAG_report_CA 06-09 (06-09-28)_Group" xfId="32987" xr:uid="{00000000-0005-0000-0000-0000F44C0000}"/>
    <cellStyle name="n_Flash September eresMas_03a - Synthèse BU accès_UAG_report_CA 06-09 (06-09-28)_Group - financial KPIs" xfId="22094" xr:uid="{00000000-0005-0000-0000-0000F54C0000}"/>
    <cellStyle name="n_Flash September eresMas_03a - Synthèse BU accès_UAG_report_CA 06-09 (06-09-28)_Group - operational KPIs" xfId="3194" xr:uid="{00000000-0005-0000-0000-0000F64C0000}"/>
    <cellStyle name="n_Flash September eresMas_03a - Synthèse BU accès_UAG_report_CA 06-09 (06-09-28)_Group - operational KPIs_1" xfId="10537" xr:uid="{00000000-0005-0000-0000-0000F74C0000}"/>
    <cellStyle name="n_Flash September eresMas_03a - Synthèse BU accès_UAG_report_CA 06-09 (06-09-28)_Group - operational KPIs_1 2" xfId="18236" xr:uid="{00000000-0005-0000-0000-0000F84C0000}"/>
    <cellStyle name="n_Flash September eresMas_03a - Synthèse BU accès_UAG_report_CA 06-09 (06-09-28)_Group - operational KPIs_2" xfId="20353" xr:uid="{00000000-0005-0000-0000-0000F94C0000}"/>
    <cellStyle name="n_Flash September eresMas_03a - Synthèse BU accès_UAG_report_CA 06-09 (06-09-28)_IC&amp;SS" xfId="17599" xr:uid="{00000000-0005-0000-0000-0000FA4C0000}"/>
    <cellStyle name="n_Flash September eresMas_03a - Synthèse BU accès_UAG_report_CA 06-09 (06-09-28)_Orange - Market France KPIs" xfId="56024" xr:uid="{00000000-0005-0000-0000-0000FB4C0000}"/>
    <cellStyle name="n_Flash September eresMas_03a - Synthèse BU accès_UAG_report_CA 06-09 (06-09-28)_Poland KPIs" xfId="8445" xr:uid="{00000000-0005-0000-0000-0000FC4C0000}"/>
    <cellStyle name="n_Flash September eresMas_03a - Synthèse BU accès_UAG_report_CA 06-09 (06-09-28)_Poland KPIs_1" xfId="32986" xr:uid="{00000000-0005-0000-0000-0000FD4C0000}"/>
    <cellStyle name="n_Flash September eresMas_03a - Synthèse BU accès_UAG_report_CA 06-09 (06-09-28)_ROW" xfId="32988" xr:uid="{00000000-0005-0000-0000-0000FE4C0000}"/>
    <cellStyle name="n_Flash September eresMas_03a - Synthèse BU accès_UAG_report_CA 06-09 (06-09-28)_ROW ARPU" xfId="32989" xr:uid="{00000000-0005-0000-0000-0000FF4C0000}"/>
    <cellStyle name="n_Flash September eresMas_03a - Synthèse BU accès_UAG_report_CA 06-09 (06-09-28)_RoW KPIs" xfId="9157" xr:uid="{00000000-0005-0000-0000-0000004D0000}"/>
    <cellStyle name="n_Flash September eresMas_03a - Synthèse BU accès_UAG_report_CA 06-09 (06-09-28)_ROW_1" xfId="32990" xr:uid="{00000000-0005-0000-0000-0000014D0000}"/>
    <cellStyle name="n_Flash September eresMas_03a - Synthèse BU accès_UAG_report_CA 06-09 (06-09-28)_ROW_1_Group" xfId="32991" xr:uid="{00000000-0005-0000-0000-0000024D0000}"/>
    <cellStyle name="n_Flash September eresMas_03a - Synthèse BU accès_UAG_report_CA 06-09 (06-09-28)_ROW_1_ROW ARPU" xfId="32992" xr:uid="{00000000-0005-0000-0000-0000034D0000}"/>
    <cellStyle name="n_Flash September eresMas_03a - Synthèse BU accès_UAG_report_CA 06-09 (06-09-28)_ROW_Group" xfId="32993" xr:uid="{00000000-0005-0000-0000-0000044D0000}"/>
    <cellStyle name="n_Flash September eresMas_03a - Synthèse BU accès_UAG_report_CA 06-09 (06-09-28)_ROW_ROW ARPU" xfId="32994" xr:uid="{00000000-0005-0000-0000-0000054D0000}"/>
    <cellStyle name="n_Flash September eresMas_03a - Synthèse BU accès_UAG_report_CA 06-09 (06-09-28)_Spain ARPU + AUPU" xfId="32995" xr:uid="{00000000-0005-0000-0000-0000064D0000}"/>
    <cellStyle name="n_Flash September eresMas_03a - Synthèse BU accès_UAG_report_CA 06-09 (06-09-28)_Spain ARPU + AUPU_Group" xfId="32996" xr:uid="{00000000-0005-0000-0000-0000074D0000}"/>
    <cellStyle name="n_Flash September eresMas_03a - Synthèse BU accès_UAG_report_CA 06-09 (06-09-28)_Spain ARPU + AUPU_ROW ARPU" xfId="32997" xr:uid="{00000000-0005-0000-0000-0000084D0000}"/>
    <cellStyle name="n_Flash September eresMas_03a - Synthèse BU accès_UAG_report_CA 06-09 (06-09-28)_Spain KPIs" xfId="6880" xr:uid="{00000000-0005-0000-0000-0000094D0000}"/>
    <cellStyle name="n_Flash September eresMas_03a - Synthèse BU accès_UAG_report_CA 06-09 (06-09-28)_Spain KPIs 2" xfId="16246" xr:uid="{00000000-0005-0000-0000-00000A4D0000}"/>
    <cellStyle name="n_Flash September eresMas_03a - Synthèse BU accès_UAG_report_CA 06-09 (06-09-28)_Spain KPIs_1" xfId="51694" xr:uid="{00000000-0005-0000-0000-00000B4D0000}"/>
    <cellStyle name="n_Flash September eresMas_03a - Synthèse BU accès_UAG_report_CA 06-09 (06-09-28)_Telecoms - Operational KPIs" xfId="49997" xr:uid="{00000000-0005-0000-0000-00000C4D0000}"/>
    <cellStyle name="n_Flash September eresMas_03a - Synthèse BU accès_UAG_report_CA 06-10 (06-11-06)" xfId="2192" xr:uid="{00000000-0005-0000-0000-00000D4D0000}"/>
    <cellStyle name="n_Flash September eresMas_03a - Synthèse BU accès_UAG_report_CA 06-10 (06-11-06)_A&amp;ME KPIs" xfId="53472" xr:uid="{00000000-0005-0000-0000-00000E4D0000}"/>
    <cellStyle name="n_Flash September eresMas_03a - Synthèse BU accès_UAG_report_CA 06-10 (06-11-06)_Enterprise" xfId="9726" xr:uid="{00000000-0005-0000-0000-00000F4D0000}"/>
    <cellStyle name="n_Flash September eresMas_03a - Synthèse BU accès_UAG_report_CA 06-10 (06-11-06)_France financials" xfId="23839" xr:uid="{00000000-0005-0000-0000-0000104D0000}"/>
    <cellStyle name="n_Flash September eresMas_03a - Synthèse BU accès_UAG_report_CA 06-10 (06-11-06)_France financials_1" xfId="25316" xr:uid="{00000000-0005-0000-0000-0000114D0000}"/>
    <cellStyle name="n_Flash September eresMas_03a - Synthèse BU accès_UAG_report_CA 06-10 (06-11-06)_France KPIs" xfId="5051" xr:uid="{00000000-0005-0000-0000-0000124D0000}"/>
    <cellStyle name="n_Flash September eresMas_03a - Synthèse BU accès_UAG_report_CA 06-10 (06-11-06)_France KPIs 2" xfId="14467" xr:uid="{00000000-0005-0000-0000-0000134D0000}"/>
    <cellStyle name="n_Flash September eresMas_03a - Synthèse BU accès_UAG_report_CA 06-10 (06-11-06)_France KPIs_1" xfId="12292" xr:uid="{00000000-0005-0000-0000-0000144D0000}"/>
    <cellStyle name="n_Flash September eresMas_03a - Synthèse BU accès_UAG_report_CA 06-10 (06-11-06)_GetCA Groupe Seg 2012-Q4 Soc" xfId="56027" xr:uid="{00000000-0005-0000-0000-0000154D0000}"/>
    <cellStyle name="n_Flash September eresMas_03a - Synthèse BU accès_UAG_report_CA 06-10 (06-11-06)_Group" xfId="32999" xr:uid="{00000000-0005-0000-0000-0000164D0000}"/>
    <cellStyle name="n_Flash September eresMas_03a - Synthèse BU accès_UAG_report_CA 06-10 (06-11-06)_Group - financial KPIs" xfId="22095" xr:uid="{00000000-0005-0000-0000-0000174D0000}"/>
    <cellStyle name="n_Flash September eresMas_03a - Synthèse BU accès_UAG_report_CA 06-10 (06-11-06)_Group - operational KPIs" xfId="3195" xr:uid="{00000000-0005-0000-0000-0000184D0000}"/>
    <cellStyle name="n_Flash September eresMas_03a - Synthèse BU accès_UAG_report_CA 06-10 (06-11-06)_Group - operational KPIs_1" xfId="10538" xr:uid="{00000000-0005-0000-0000-0000194D0000}"/>
    <cellStyle name="n_Flash September eresMas_03a - Synthèse BU accès_UAG_report_CA 06-10 (06-11-06)_Group - operational KPIs_1 2" xfId="18237" xr:uid="{00000000-0005-0000-0000-00001A4D0000}"/>
    <cellStyle name="n_Flash September eresMas_03a - Synthèse BU accès_UAG_report_CA 06-10 (06-11-06)_Group - operational KPIs_2" xfId="20354" xr:uid="{00000000-0005-0000-0000-00001B4D0000}"/>
    <cellStyle name="n_Flash September eresMas_03a - Synthèse BU accès_UAG_report_CA 06-10 (06-11-06)_IC&amp;SS" xfId="19574" xr:uid="{00000000-0005-0000-0000-00001C4D0000}"/>
    <cellStyle name="n_Flash September eresMas_03a - Synthèse BU accès_UAG_report_CA 06-10 (06-11-06)_Orange - Market France KPIs" xfId="56026" xr:uid="{00000000-0005-0000-0000-00001D4D0000}"/>
    <cellStyle name="n_Flash September eresMas_03a - Synthèse BU accès_UAG_report_CA 06-10 (06-11-06)_Poland KPIs" xfId="8446" xr:uid="{00000000-0005-0000-0000-00001E4D0000}"/>
    <cellStyle name="n_Flash September eresMas_03a - Synthèse BU accès_UAG_report_CA 06-10 (06-11-06)_Poland KPIs_1" xfId="32998" xr:uid="{00000000-0005-0000-0000-00001F4D0000}"/>
    <cellStyle name="n_Flash September eresMas_03a - Synthèse BU accès_UAG_report_CA 06-10 (06-11-06)_ROW" xfId="33000" xr:uid="{00000000-0005-0000-0000-0000204D0000}"/>
    <cellStyle name="n_Flash September eresMas_03a - Synthèse BU accès_UAG_report_CA 06-10 (06-11-06)_ROW ARPU" xfId="33001" xr:uid="{00000000-0005-0000-0000-0000214D0000}"/>
    <cellStyle name="n_Flash September eresMas_03a - Synthèse BU accès_UAG_report_CA 06-10 (06-11-06)_RoW KPIs" xfId="9158" xr:uid="{00000000-0005-0000-0000-0000224D0000}"/>
    <cellStyle name="n_Flash September eresMas_03a - Synthèse BU accès_UAG_report_CA 06-10 (06-11-06)_ROW_1" xfId="33002" xr:uid="{00000000-0005-0000-0000-0000234D0000}"/>
    <cellStyle name="n_Flash September eresMas_03a - Synthèse BU accès_UAG_report_CA 06-10 (06-11-06)_ROW_1_Group" xfId="33003" xr:uid="{00000000-0005-0000-0000-0000244D0000}"/>
    <cellStyle name="n_Flash September eresMas_03a - Synthèse BU accès_UAG_report_CA 06-10 (06-11-06)_ROW_1_ROW ARPU" xfId="33004" xr:uid="{00000000-0005-0000-0000-0000254D0000}"/>
    <cellStyle name="n_Flash September eresMas_03a - Synthèse BU accès_UAG_report_CA 06-10 (06-11-06)_ROW_Group" xfId="33005" xr:uid="{00000000-0005-0000-0000-0000264D0000}"/>
    <cellStyle name="n_Flash September eresMas_03a - Synthèse BU accès_UAG_report_CA 06-10 (06-11-06)_ROW_ROW ARPU" xfId="33006" xr:uid="{00000000-0005-0000-0000-0000274D0000}"/>
    <cellStyle name="n_Flash September eresMas_03a - Synthèse BU accès_UAG_report_CA 06-10 (06-11-06)_Spain ARPU + AUPU" xfId="33007" xr:uid="{00000000-0005-0000-0000-0000284D0000}"/>
    <cellStyle name="n_Flash September eresMas_03a - Synthèse BU accès_UAG_report_CA 06-10 (06-11-06)_Spain ARPU + AUPU_Group" xfId="33008" xr:uid="{00000000-0005-0000-0000-0000294D0000}"/>
    <cellStyle name="n_Flash September eresMas_03a - Synthèse BU accès_UAG_report_CA 06-10 (06-11-06)_Spain ARPU + AUPU_ROW ARPU" xfId="33009" xr:uid="{00000000-0005-0000-0000-00002A4D0000}"/>
    <cellStyle name="n_Flash September eresMas_03a - Synthèse BU accès_UAG_report_CA 06-10 (06-11-06)_Spain KPIs" xfId="6881" xr:uid="{00000000-0005-0000-0000-00002B4D0000}"/>
    <cellStyle name="n_Flash September eresMas_03a - Synthèse BU accès_UAG_report_CA 06-10 (06-11-06)_Spain KPIs 2" xfId="16247" xr:uid="{00000000-0005-0000-0000-00002C4D0000}"/>
    <cellStyle name="n_Flash September eresMas_03a - Synthèse BU accès_UAG_report_CA 06-10 (06-11-06)_Spain KPIs_1" xfId="51695" xr:uid="{00000000-0005-0000-0000-00002D4D0000}"/>
    <cellStyle name="n_Flash September eresMas_03a - Synthèse BU accès_UAG_report_CA 06-10 (06-11-06)_Telecoms - Operational KPIs" xfId="49998" xr:uid="{00000000-0005-0000-0000-00002E4D0000}"/>
    <cellStyle name="n_Flash September eresMas_03a - Synthèse BU accès_V&amp;M trajectoires V1 (06-08-11)" xfId="2193" xr:uid="{00000000-0005-0000-0000-00002F4D0000}"/>
    <cellStyle name="n_Flash September eresMas_03a - Synthèse BU accès_V&amp;M trajectoires V1 (06-08-11)_A&amp;ME KPIs" xfId="53473" xr:uid="{00000000-0005-0000-0000-0000304D0000}"/>
    <cellStyle name="n_Flash September eresMas_03a - Synthèse BU accès_V&amp;M trajectoires V1 (06-08-11)_Enterprise" xfId="9727" xr:uid="{00000000-0005-0000-0000-0000314D0000}"/>
    <cellStyle name="n_Flash September eresMas_03a - Synthèse BU accès_V&amp;M trajectoires V1 (06-08-11)_France financials" xfId="23840" xr:uid="{00000000-0005-0000-0000-0000324D0000}"/>
    <cellStyle name="n_Flash September eresMas_03a - Synthèse BU accès_V&amp;M trajectoires V1 (06-08-11)_France financials_1" xfId="25317" xr:uid="{00000000-0005-0000-0000-0000334D0000}"/>
    <cellStyle name="n_Flash September eresMas_03a - Synthèse BU accès_V&amp;M trajectoires V1 (06-08-11)_France KPIs" xfId="5052" xr:uid="{00000000-0005-0000-0000-0000344D0000}"/>
    <cellStyle name="n_Flash September eresMas_03a - Synthèse BU accès_V&amp;M trajectoires V1 (06-08-11)_France KPIs 2" xfId="14468" xr:uid="{00000000-0005-0000-0000-0000354D0000}"/>
    <cellStyle name="n_Flash September eresMas_03a - Synthèse BU accès_V&amp;M trajectoires V1 (06-08-11)_France KPIs_1" xfId="12293" xr:uid="{00000000-0005-0000-0000-0000364D0000}"/>
    <cellStyle name="n_Flash September eresMas_03a - Synthèse BU accès_V&amp;M trajectoires V1 (06-08-11)_GetCA Groupe Seg 2012-Q4 Soc" xfId="56029" xr:uid="{00000000-0005-0000-0000-0000374D0000}"/>
    <cellStyle name="n_Flash September eresMas_03a - Synthèse BU accès_V&amp;M trajectoires V1 (06-08-11)_Group" xfId="33011" xr:uid="{00000000-0005-0000-0000-0000384D0000}"/>
    <cellStyle name="n_Flash September eresMas_03a - Synthèse BU accès_V&amp;M trajectoires V1 (06-08-11)_Group - financial KPIs" xfId="22096" xr:uid="{00000000-0005-0000-0000-0000394D0000}"/>
    <cellStyle name="n_Flash September eresMas_03a - Synthèse BU accès_V&amp;M trajectoires V1 (06-08-11)_Group - operational KPIs" xfId="3196" xr:uid="{00000000-0005-0000-0000-00003A4D0000}"/>
    <cellStyle name="n_Flash September eresMas_03a - Synthèse BU accès_V&amp;M trajectoires V1 (06-08-11)_Group - operational KPIs_1" xfId="10539" xr:uid="{00000000-0005-0000-0000-00003B4D0000}"/>
    <cellStyle name="n_Flash September eresMas_03a - Synthèse BU accès_V&amp;M trajectoires V1 (06-08-11)_Group - operational KPIs_1 2" xfId="18238" xr:uid="{00000000-0005-0000-0000-00003C4D0000}"/>
    <cellStyle name="n_Flash September eresMas_03a - Synthèse BU accès_V&amp;M trajectoires V1 (06-08-11)_Group - operational KPIs_2" xfId="20355" xr:uid="{00000000-0005-0000-0000-00003D4D0000}"/>
    <cellStyle name="n_Flash September eresMas_03a - Synthèse BU accès_V&amp;M trajectoires V1 (06-08-11)_IC&amp;SS" xfId="19774" xr:uid="{00000000-0005-0000-0000-00003E4D0000}"/>
    <cellStyle name="n_Flash September eresMas_03a - Synthèse BU accès_V&amp;M trajectoires V1 (06-08-11)_Orange - Market France KPIs" xfId="56028" xr:uid="{00000000-0005-0000-0000-00003F4D0000}"/>
    <cellStyle name="n_Flash September eresMas_03a - Synthèse BU accès_V&amp;M trajectoires V1 (06-08-11)_Poland KPIs" xfId="8447" xr:uid="{00000000-0005-0000-0000-0000404D0000}"/>
    <cellStyle name="n_Flash September eresMas_03a - Synthèse BU accès_V&amp;M trajectoires V1 (06-08-11)_Poland KPIs_1" xfId="33010" xr:uid="{00000000-0005-0000-0000-0000414D0000}"/>
    <cellStyle name="n_Flash September eresMas_03a - Synthèse BU accès_V&amp;M trajectoires V1 (06-08-11)_ROW" xfId="33012" xr:uid="{00000000-0005-0000-0000-0000424D0000}"/>
    <cellStyle name="n_Flash September eresMas_03a - Synthèse BU accès_V&amp;M trajectoires V1 (06-08-11)_ROW ARPU" xfId="33013" xr:uid="{00000000-0005-0000-0000-0000434D0000}"/>
    <cellStyle name="n_Flash September eresMas_03a - Synthèse BU accès_V&amp;M trajectoires V1 (06-08-11)_RoW KPIs" xfId="9159" xr:uid="{00000000-0005-0000-0000-0000444D0000}"/>
    <cellStyle name="n_Flash September eresMas_03a - Synthèse BU accès_V&amp;M trajectoires V1 (06-08-11)_ROW_1" xfId="33014" xr:uid="{00000000-0005-0000-0000-0000454D0000}"/>
    <cellStyle name="n_Flash September eresMas_03a - Synthèse BU accès_V&amp;M trajectoires V1 (06-08-11)_ROW_1_Group" xfId="33015" xr:uid="{00000000-0005-0000-0000-0000464D0000}"/>
    <cellStyle name="n_Flash September eresMas_03a - Synthèse BU accès_V&amp;M trajectoires V1 (06-08-11)_ROW_1_ROW ARPU" xfId="33016" xr:uid="{00000000-0005-0000-0000-0000474D0000}"/>
    <cellStyle name="n_Flash September eresMas_03a - Synthèse BU accès_V&amp;M trajectoires V1 (06-08-11)_ROW_Group" xfId="33017" xr:uid="{00000000-0005-0000-0000-0000484D0000}"/>
    <cellStyle name="n_Flash September eresMas_03a - Synthèse BU accès_V&amp;M trajectoires V1 (06-08-11)_ROW_ROW ARPU" xfId="33018" xr:uid="{00000000-0005-0000-0000-0000494D0000}"/>
    <cellStyle name="n_Flash September eresMas_03a - Synthèse BU accès_V&amp;M trajectoires V1 (06-08-11)_Spain ARPU + AUPU" xfId="33019" xr:uid="{00000000-0005-0000-0000-00004A4D0000}"/>
    <cellStyle name="n_Flash September eresMas_03a - Synthèse BU accès_V&amp;M trajectoires V1 (06-08-11)_Spain ARPU + AUPU_Group" xfId="33020" xr:uid="{00000000-0005-0000-0000-00004B4D0000}"/>
    <cellStyle name="n_Flash September eresMas_03a - Synthèse BU accès_V&amp;M trajectoires V1 (06-08-11)_Spain ARPU + AUPU_ROW ARPU" xfId="33021" xr:uid="{00000000-0005-0000-0000-00004C4D0000}"/>
    <cellStyle name="n_Flash September eresMas_03a - Synthèse BU accès_V&amp;M trajectoires V1 (06-08-11)_Spain KPIs" xfId="6882" xr:uid="{00000000-0005-0000-0000-00004D4D0000}"/>
    <cellStyle name="n_Flash September eresMas_03a - Synthèse BU accès_V&amp;M trajectoires V1 (06-08-11)_Spain KPIs 2" xfId="16248" xr:uid="{00000000-0005-0000-0000-00004E4D0000}"/>
    <cellStyle name="n_Flash September eresMas_03a - Synthèse BU accès_V&amp;M trajectoires V1 (06-08-11)_Spain KPIs_1" xfId="51696" xr:uid="{00000000-0005-0000-0000-00004F4D0000}"/>
    <cellStyle name="n_Flash September eresMas_03a - Synthèse BU accès_V&amp;M trajectoires V1 (06-08-11)_Telecoms - Operational KPIs" xfId="49999" xr:uid="{00000000-0005-0000-0000-0000504D0000}"/>
    <cellStyle name="n_Flash September eresMas_04a - Détail BU accès" xfId="2194" xr:uid="{00000000-0005-0000-0000-0000514D0000}"/>
    <cellStyle name="n_Flash September eresMas_04a - Détail BU accès_01 Synthèse DM pour modèle" xfId="2195" xr:uid="{00000000-0005-0000-0000-0000524D0000}"/>
    <cellStyle name="n_Flash September eresMas_04a - Détail BU accès_01 Synthèse DM pour modèle_A&amp;ME KPIs" xfId="53475" xr:uid="{00000000-0005-0000-0000-0000534D0000}"/>
    <cellStyle name="n_Flash September eresMas_04a - Détail BU accès_01 Synthèse DM pour modèle_France financials" xfId="23842" xr:uid="{00000000-0005-0000-0000-0000544D0000}"/>
    <cellStyle name="n_Flash September eresMas_04a - Détail BU accès_01 Synthèse DM pour modèle_France KPIs" xfId="5054" xr:uid="{00000000-0005-0000-0000-0000554D0000}"/>
    <cellStyle name="n_Flash September eresMas_04a - Détail BU accès_01 Synthèse DM pour modèle_France KPIs 2" xfId="14470" xr:uid="{00000000-0005-0000-0000-0000564D0000}"/>
    <cellStyle name="n_Flash September eresMas_04a - Détail BU accès_01 Synthèse DM pour modèle_France KPIs_1" xfId="12295" xr:uid="{00000000-0005-0000-0000-0000574D0000}"/>
    <cellStyle name="n_Flash September eresMas_04a - Détail BU accès_01 Synthèse DM pour modèle_Group" xfId="33024" xr:uid="{00000000-0005-0000-0000-0000584D0000}"/>
    <cellStyle name="n_Flash September eresMas_04a - Détail BU accès_01 Synthèse DM pour modèle_Group - financial KPIs" xfId="22098" xr:uid="{00000000-0005-0000-0000-0000594D0000}"/>
    <cellStyle name="n_Flash September eresMas_04a - Détail BU accès_01 Synthèse DM pour modèle_Group - operational KPIs" xfId="10541" xr:uid="{00000000-0005-0000-0000-00005A4D0000}"/>
    <cellStyle name="n_Flash September eresMas_04a - Détail BU accès_01 Synthèse DM pour modèle_Group - operational KPIs 2" xfId="18240" xr:uid="{00000000-0005-0000-0000-00005B4D0000}"/>
    <cellStyle name="n_Flash September eresMas_04a - Détail BU accès_01 Synthèse DM pour modèle_Group - operational KPIs_1" xfId="20357" xr:uid="{00000000-0005-0000-0000-00005C4D0000}"/>
    <cellStyle name="n_Flash September eresMas_04a - Détail BU accès_01 Synthèse DM pour modèle_Orange - Market France KPIs" xfId="56031" xr:uid="{00000000-0005-0000-0000-00005D4D0000}"/>
    <cellStyle name="n_Flash September eresMas_04a - Détail BU accès_01 Synthèse DM pour modèle_Poland KPIs" xfId="33023" xr:uid="{00000000-0005-0000-0000-00005E4D0000}"/>
    <cellStyle name="n_Flash September eresMas_04a - Détail BU accès_01 Synthèse DM pour modèle_ROW" xfId="33025" xr:uid="{00000000-0005-0000-0000-00005F4D0000}"/>
    <cellStyle name="n_Flash September eresMas_04a - Détail BU accès_01 Synthèse DM pour modèle_ROW ARPU" xfId="33026" xr:uid="{00000000-0005-0000-0000-0000604D0000}"/>
    <cellStyle name="n_Flash September eresMas_04a - Détail BU accès_01 Synthèse DM pour modèle_ROW_1" xfId="33027" xr:uid="{00000000-0005-0000-0000-0000614D0000}"/>
    <cellStyle name="n_Flash September eresMas_04a - Détail BU accès_01 Synthèse DM pour modèle_ROW_1_Group" xfId="33028" xr:uid="{00000000-0005-0000-0000-0000624D0000}"/>
    <cellStyle name="n_Flash September eresMas_04a - Détail BU accès_01 Synthèse DM pour modèle_ROW_1_ROW ARPU" xfId="33029" xr:uid="{00000000-0005-0000-0000-0000634D0000}"/>
    <cellStyle name="n_Flash September eresMas_04a - Détail BU accès_01 Synthèse DM pour modèle_ROW_Group" xfId="33030" xr:uid="{00000000-0005-0000-0000-0000644D0000}"/>
    <cellStyle name="n_Flash September eresMas_04a - Détail BU accès_01 Synthèse DM pour modèle_ROW_ROW ARPU" xfId="33031" xr:uid="{00000000-0005-0000-0000-0000654D0000}"/>
    <cellStyle name="n_Flash September eresMas_04a - Détail BU accès_01 Synthèse DM pour modèle_Spain ARPU + AUPU" xfId="33032" xr:uid="{00000000-0005-0000-0000-0000664D0000}"/>
    <cellStyle name="n_Flash September eresMas_04a - Détail BU accès_01 Synthèse DM pour modèle_Spain ARPU + AUPU_Group" xfId="33033" xr:uid="{00000000-0005-0000-0000-0000674D0000}"/>
    <cellStyle name="n_Flash September eresMas_04a - Détail BU accès_01 Synthèse DM pour modèle_Spain ARPU + AUPU_ROW ARPU" xfId="33034" xr:uid="{00000000-0005-0000-0000-0000684D0000}"/>
    <cellStyle name="n_Flash September eresMas_04a - Détail BU accès_01 Synthèse DM pour modèle_Spain KPIs" xfId="6884" xr:uid="{00000000-0005-0000-0000-0000694D0000}"/>
    <cellStyle name="n_Flash September eresMas_04a - Détail BU accès_01 Synthèse DM pour modèle_Spain KPIs 2" xfId="16250" xr:uid="{00000000-0005-0000-0000-00006A4D0000}"/>
    <cellStyle name="n_Flash September eresMas_04a - Détail BU accès_01 Synthèse DM pour modèle_Spain KPIs_1" xfId="51698" xr:uid="{00000000-0005-0000-0000-00006B4D0000}"/>
    <cellStyle name="n_Flash September eresMas_04a - Détail BU accès_01 Synthèse DM pour modèle_Telecoms - Operational KPIs" xfId="50001" xr:uid="{00000000-0005-0000-0000-00006C4D0000}"/>
    <cellStyle name="n_Flash September eresMas_04a - Détail BU accès_0703 Préflashde L23 Analyse CA trafic 07-03 (07-04-03)" xfId="2196" xr:uid="{00000000-0005-0000-0000-00006D4D0000}"/>
    <cellStyle name="n_Flash September eresMas_04a - Détail BU accès_0703 Préflashde L23 Analyse CA trafic 07-03 (07-04-03)_A&amp;ME KPIs" xfId="53476" xr:uid="{00000000-0005-0000-0000-00006E4D0000}"/>
    <cellStyle name="n_Flash September eresMas_04a - Détail BU accès_0703 Préflashde L23 Analyse CA trafic 07-03 (07-04-03)_Enterprise" xfId="9729" xr:uid="{00000000-0005-0000-0000-00006F4D0000}"/>
    <cellStyle name="n_Flash September eresMas_04a - Détail BU accès_0703 Préflashde L23 Analyse CA trafic 07-03 (07-04-03)_France financials" xfId="23843" xr:uid="{00000000-0005-0000-0000-0000704D0000}"/>
    <cellStyle name="n_Flash September eresMas_04a - Détail BU accès_0703 Préflashde L23 Analyse CA trafic 07-03 (07-04-03)_France financials_1" xfId="25319" xr:uid="{00000000-0005-0000-0000-0000714D0000}"/>
    <cellStyle name="n_Flash September eresMas_04a - Détail BU accès_0703 Préflashde L23 Analyse CA trafic 07-03 (07-04-03)_France KPIs" xfId="5055" xr:uid="{00000000-0005-0000-0000-0000724D0000}"/>
    <cellStyle name="n_Flash September eresMas_04a - Détail BU accès_0703 Préflashde L23 Analyse CA trafic 07-03 (07-04-03)_France KPIs 2" xfId="14471" xr:uid="{00000000-0005-0000-0000-0000734D0000}"/>
    <cellStyle name="n_Flash September eresMas_04a - Détail BU accès_0703 Préflashde L23 Analyse CA trafic 07-03 (07-04-03)_France KPIs_1" xfId="12296" xr:uid="{00000000-0005-0000-0000-0000744D0000}"/>
    <cellStyle name="n_Flash September eresMas_04a - Détail BU accès_0703 Préflashde L23 Analyse CA trafic 07-03 (07-04-03)_GetCA Groupe Seg 2012-Q4 Soc" xfId="56033" xr:uid="{00000000-0005-0000-0000-0000754D0000}"/>
    <cellStyle name="n_Flash September eresMas_04a - Détail BU accès_0703 Préflashde L23 Analyse CA trafic 07-03 (07-04-03)_Group" xfId="33036" xr:uid="{00000000-0005-0000-0000-0000764D0000}"/>
    <cellStyle name="n_Flash September eresMas_04a - Détail BU accès_0703 Préflashde L23 Analyse CA trafic 07-03 (07-04-03)_Group - financial KPIs" xfId="22099" xr:uid="{00000000-0005-0000-0000-0000774D0000}"/>
    <cellStyle name="n_Flash September eresMas_04a - Détail BU accès_0703 Préflashde L23 Analyse CA trafic 07-03 (07-04-03)_Group - operational KPIs" xfId="3198" xr:uid="{00000000-0005-0000-0000-0000784D0000}"/>
    <cellStyle name="n_Flash September eresMas_04a - Détail BU accès_0703 Préflashde L23 Analyse CA trafic 07-03 (07-04-03)_Group - operational KPIs_1" xfId="10542" xr:uid="{00000000-0005-0000-0000-0000794D0000}"/>
    <cellStyle name="n_Flash September eresMas_04a - Détail BU accès_0703 Préflashde L23 Analyse CA trafic 07-03 (07-04-03)_Group - operational KPIs_1 2" xfId="18241" xr:uid="{00000000-0005-0000-0000-00007A4D0000}"/>
    <cellStyle name="n_Flash September eresMas_04a - Détail BU accès_0703 Préflashde L23 Analyse CA trafic 07-03 (07-04-03)_Group - operational KPIs_2" xfId="20358" xr:uid="{00000000-0005-0000-0000-00007B4D0000}"/>
    <cellStyle name="n_Flash September eresMas_04a - Détail BU accès_0703 Préflashde L23 Analyse CA trafic 07-03 (07-04-03)_IC&amp;SS" xfId="13881" xr:uid="{00000000-0005-0000-0000-00007C4D0000}"/>
    <cellStyle name="n_Flash September eresMas_04a - Détail BU accès_0703 Préflashde L23 Analyse CA trafic 07-03 (07-04-03)_Orange - Market France KPIs" xfId="56032" xr:uid="{00000000-0005-0000-0000-00007D4D0000}"/>
    <cellStyle name="n_Flash September eresMas_04a - Détail BU accès_0703 Préflashde L23 Analyse CA trafic 07-03 (07-04-03)_Poland KPIs" xfId="8449" xr:uid="{00000000-0005-0000-0000-00007E4D0000}"/>
    <cellStyle name="n_Flash September eresMas_04a - Détail BU accès_0703 Préflashde L23 Analyse CA trafic 07-03 (07-04-03)_Poland KPIs_1" xfId="33035" xr:uid="{00000000-0005-0000-0000-00007F4D0000}"/>
    <cellStyle name="n_Flash September eresMas_04a - Détail BU accès_0703 Préflashde L23 Analyse CA trafic 07-03 (07-04-03)_ROW" xfId="33037" xr:uid="{00000000-0005-0000-0000-0000804D0000}"/>
    <cellStyle name="n_Flash September eresMas_04a - Détail BU accès_0703 Préflashde L23 Analyse CA trafic 07-03 (07-04-03)_ROW ARPU" xfId="33038" xr:uid="{00000000-0005-0000-0000-0000814D0000}"/>
    <cellStyle name="n_Flash September eresMas_04a - Détail BU accès_0703 Préflashde L23 Analyse CA trafic 07-03 (07-04-03)_RoW KPIs" xfId="9161" xr:uid="{00000000-0005-0000-0000-0000824D0000}"/>
    <cellStyle name="n_Flash September eresMas_04a - Détail BU accès_0703 Préflashde L23 Analyse CA trafic 07-03 (07-04-03)_ROW_1" xfId="33039" xr:uid="{00000000-0005-0000-0000-0000834D0000}"/>
    <cellStyle name="n_Flash September eresMas_04a - Détail BU accès_0703 Préflashde L23 Analyse CA trafic 07-03 (07-04-03)_ROW_1_Group" xfId="33040" xr:uid="{00000000-0005-0000-0000-0000844D0000}"/>
    <cellStyle name="n_Flash September eresMas_04a - Détail BU accès_0703 Préflashde L23 Analyse CA trafic 07-03 (07-04-03)_ROW_1_ROW ARPU" xfId="33041" xr:uid="{00000000-0005-0000-0000-0000854D0000}"/>
    <cellStyle name="n_Flash September eresMas_04a - Détail BU accès_0703 Préflashde L23 Analyse CA trafic 07-03 (07-04-03)_ROW_Group" xfId="33042" xr:uid="{00000000-0005-0000-0000-0000864D0000}"/>
    <cellStyle name="n_Flash September eresMas_04a - Détail BU accès_0703 Préflashde L23 Analyse CA trafic 07-03 (07-04-03)_ROW_ROW ARPU" xfId="33043" xr:uid="{00000000-0005-0000-0000-0000874D0000}"/>
    <cellStyle name="n_Flash September eresMas_04a - Détail BU accès_0703 Préflashde L23 Analyse CA trafic 07-03 (07-04-03)_Spain ARPU + AUPU" xfId="33044" xr:uid="{00000000-0005-0000-0000-0000884D0000}"/>
    <cellStyle name="n_Flash September eresMas_04a - Détail BU accès_0703 Préflashde L23 Analyse CA trafic 07-03 (07-04-03)_Spain ARPU + AUPU_Group" xfId="33045" xr:uid="{00000000-0005-0000-0000-0000894D0000}"/>
    <cellStyle name="n_Flash September eresMas_04a - Détail BU accès_0703 Préflashde L23 Analyse CA trafic 07-03 (07-04-03)_Spain ARPU + AUPU_ROW ARPU" xfId="33046" xr:uid="{00000000-0005-0000-0000-00008A4D0000}"/>
    <cellStyle name="n_Flash September eresMas_04a - Détail BU accès_0703 Préflashde L23 Analyse CA trafic 07-03 (07-04-03)_Spain KPIs" xfId="6885" xr:uid="{00000000-0005-0000-0000-00008B4D0000}"/>
    <cellStyle name="n_Flash September eresMas_04a - Détail BU accès_0703 Préflashde L23 Analyse CA trafic 07-03 (07-04-03)_Spain KPIs 2" xfId="16251" xr:uid="{00000000-0005-0000-0000-00008C4D0000}"/>
    <cellStyle name="n_Flash September eresMas_04a - Détail BU accès_0703 Préflashde L23 Analyse CA trafic 07-03 (07-04-03)_Spain KPIs_1" xfId="51699" xr:uid="{00000000-0005-0000-0000-00008D4D0000}"/>
    <cellStyle name="n_Flash September eresMas_04a - Détail BU accès_0703 Préflashde L23 Analyse CA trafic 07-03 (07-04-03)_Telecoms - Operational KPIs" xfId="50002" xr:uid="{00000000-0005-0000-0000-00008E4D0000}"/>
    <cellStyle name="n_Flash September eresMas_04a - Détail BU accès_A&amp;ME KPIs" xfId="53474" xr:uid="{00000000-0005-0000-0000-00008F4D0000}"/>
    <cellStyle name="n_Flash September eresMas_04a - Détail BU accès_Base Forfaits 06-07" xfId="2197" xr:uid="{00000000-0005-0000-0000-0000904D0000}"/>
    <cellStyle name="n_Flash September eresMas_04a - Détail BU accès_Base Forfaits 06-07_A&amp;ME KPIs" xfId="53477" xr:uid="{00000000-0005-0000-0000-0000914D0000}"/>
    <cellStyle name="n_Flash September eresMas_04a - Détail BU accès_Base Forfaits 06-07_Enterprise" xfId="9730" xr:uid="{00000000-0005-0000-0000-0000924D0000}"/>
    <cellStyle name="n_Flash September eresMas_04a - Détail BU accès_Base Forfaits 06-07_France financials" xfId="23844" xr:uid="{00000000-0005-0000-0000-0000934D0000}"/>
    <cellStyle name="n_Flash September eresMas_04a - Détail BU accès_Base Forfaits 06-07_France financials_1" xfId="25320" xr:uid="{00000000-0005-0000-0000-0000944D0000}"/>
    <cellStyle name="n_Flash September eresMas_04a - Détail BU accès_Base Forfaits 06-07_France KPIs" xfId="5056" xr:uid="{00000000-0005-0000-0000-0000954D0000}"/>
    <cellStyle name="n_Flash September eresMas_04a - Détail BU accès_Base Forfaits 06-07_France KPIs 2" xfId="14472" xr:uid="{00000000-0005-0000-0000-0000964D0000}"/>
    <cellStyle name="n_Flash September eresMas_04a - Détail BU accès_Base Forfaits 06-07_France KPIs_1" xfId="12297" xr:uid="{00000000-0005-0000-0000-0000974D0000}"/>
    <cellStyle name="n_Flash September eresMas_04a - Détail BU accès_Base Forfaits 06-07_GetCA Groupe Seg 2012-Q4 Soc" xfId="56035" xr:uid="{00000000-0005-0000-0000-0000984D0000}"/>
    <cellStyle name="n_Flash September eresMas_04a - Détail BU accès_Base Forfaits 06-07_Group" xfId="33048" xr:uid="{00000000-0005-0000-0000-0000994D0000}"/>
    <cellStyle name="n_Flash September eresMas_04a - Détail BU accès_Base Forfaits 06-07_Group - financial KPIs" xfId="22100" xr:uid="{00000000-0005-0000-0000-00009A4D0000}"/>
    <cellStyle name="n_Flash September eresMas_04a - Détail BU accès_Base Forfaits 06-07_Group - operational KPIs" xfId="3199" xr:uid="{00000000-0005-0000-0000-00009B4D0000}"/>
    <cellStyle name="n_Flash September eresMas_04a - Détail BU accès_Base Forfaits 06-07_Group - operational KPIs_1" xfId="10543" xr:uid="{00000000-0005-0000-0000-00009C4D0000}"/>
    <cellStyle name="n_Flash September eresMas_04a - Détail BU accès_Base Forfaits 06-07_Group - operational KPIs_1 2" xfId="18242" xr:uid="{00000000-0005-0000-0000-00009D4D0000}"/>
    <cellStyle name="n_Flash September eresMas_04a - Détail BU accès_Base Forfaits 06-07_Group - operational KPIs_2" xfId="20359" xr:uid="{00000000-0005-0000-0000-00009E4D0000}"/>
    <cellStyle name="n_Flash September eresMas_04a - Détail BU accès_Base Forfaits 06-07_IC&amp;SS" xfId="19573" xr:uid="{00000000-0005-0000-0000-00009F4D0000}"/>
    <cellStyle name="n_Flash September eresMas_04a - Détail BU accès_Base Forfaits 06-07_Orange - Market France KPIs" xfId="56034" xr:uid="{00000000-0005-0000-0000-0000A04D0000}"/>
    <cellStyle name="n_Flash September eresMas_04a - Détail BU accès_Base Forfaits 06-07_Poland KPIs" xfId="8450" xr:uid="{00000000-0005-0000-0000-0000A14D0000}"/>
    <cellStyle name="n_Flash September eresMas_04a - Détail BU accès_Base Forfaits 06-07_Poland KPIs_1" xfId="33047" xr:uid="{00000000-0005-0000-0000-0000A24D0000}"/>
    <cellStyle name="n_Flash September eresMas_04a - Détail BU accès_Base Forfaits 06-07_ROW" xfId="33049" xr:uid="{00000000-0005-0000-0000-0000A34D0000}"/>
    <cellStyle name="n_Flash September eresMas_04a - Détail BU accès_Base Forfaits 06-07_ROW ARPU" xfId="33050" xr:uid="{00000000-0005-0000-0000-0000A44D0000}"/>
    <cellStyle name="n_Flash September eresMas_04a - Détail BU accès_Base Forfaits 06-07_RoW KPIs" xfId="9162" xr:uid="{00000000-0005-0000-0000-0000A54D0000}"/>
    <cellStyle name="n_Flash September eresMas_04a - Détail BU accès_Base Forfaits 06-07_ROW_1" xfId="33051" xr:uid="{00000000-0005-0000-0000-0000A64D0000}"/>
    <cellStyle name="n_Flash September eresMas_04a - Détail BU accès_Base Forfaits 06-07_ROW_1_Group" xfId="33052" xr:uid="{00000000-0005-0000-0000-0000A74D0000}"/>
    <cellStyle name="n_Flash September eresMas_04a - Détail BU accès_Base Forfaits 06-07_ROW_1_ROW ARPU" xfId="33053" xr:uid="{00000000-0005-0000-0000-0000A84D0000}"/>
    <cellStyle name="n_Flash September eresMas_04a - Détail BU accès_Base Forfaits 06-07_ROW_Group" xfId="33054" xr:uid="{00000000-0005-0000-0000-0000A94D0000}"/>
    <cellStyle name="n_Flash September eresMas_04a - Détail BU accès_Base Forfaits 06-07_ROW_ROW ARPU" xfId="33055" xr:uid="{00000000-0005-0000-0000-0000AA4D0000}"/>
    <cellStyle name="n_Flash September eresMas_04a - Détail BU accès_Base Forfaits 06-07_Spain ARPU + AUPU" xfId="33056" xr:uid="{00000000-0005-0000-0000-0000AB4D0000}"/>
    <cellStyle name="n_Flash September eresMas_04a - Détail BU accès_Base Forfaits 06-07_Spain ARPU + AUPU_Group" xfId="33057" xr:uid="{00000000-0005-0000-0000-0000AC4D0000}"/>
    <cellStyle name="n_Flash September eresMas_04a - Détail BU accès_Base Forfaits 06-07_Spain ARPU + AUPU_ROW ARPU" xfId="33058" xr:uid="{00000000-0005-0000-0000-0000AD4D0000}"/>
    <cellStyle name="n_Flash September eresMas_04a - Détail BU accès_Base Forfaits 06-07_Spain KPIs" xfId="6886" xr:uid="{00000000-0005-0000-0000-0000AE4D0000}"/>
    <cellStyle name="n_Flash September eresMas_04a - Détail BU accès_Base Forfaits 06-07_Spain KPIs 2" xfId="16252" xr:uid="{00000000-0005-0000-0000-0000AF4D0000}"/>
    <cellStyle name="n_Flash September eresMas_04a - Détail BU accès_Base Forfaits 06-07_Spain KPIs_1" xfId="51700" xr:uid="{00000000-0005-0000-0000-0000B04D0000}"/>
    <cellStyle name="n_Flash September eresMas_04a - Détail BU accès_Base Forfaits 06-07_Telecoms - Operational KPIs" xfId="50003" xr:uid="{00000000-0005-0000-0000-0000B14D0000}"/>
    <cellStyle name="n_Flash September eresMas_04a - Détail BU accès_CA BAC SCR-VM 06-07 (31-07-06)" xfId="2198" xr:uid="{00000000-0005-0000-0000-0000B24D0000}"/>
    <cellStyle name="n_Flash September eresMas_04a - Détail BU accès_CA BAC SCR-VM 06-07 (31-07-06)_A&amp;ME KPIs" xfId="53478" xr:uid="{00000000-0005-0000-0000-0000B34D0000}"/>
    <cellStyle name="n_Flash September eresMas_04a - Détail BU accès_CA BAC SCR-VM 06-07 (31-07-06)_Enterprise" xfId="9731" xr:uid="{00000000-0005-0000-0000-0000B44D0000}"/>
    <cellStyle name="n_Flash September eresMas_04a - Détail BU accès_CA BAC SCR-VM 06-07 (31-07-06)_France financials" xfId="23845" xr:uid="{00000000-0005-0000-0000-0000B54D0000}"/>
    <cellStyle name="n_Flash September eresMas_04a - Détail BU accès_CA BAC SCR-VM 06-07 (31-07-06)_France financials_1" xfId="25321" xr:uid="{00000000-0005-0000-0000-0000B64D0000}"/>
    <cellStyle name="n_Flash September eresMas_04a - Détail BU accès_CA BAC SCR-VM 06-07 (31-07-06)_France KPIs" xfId="5057" xr:uid="{00000000-0005-0000-0000-0000B74D0000}"/>
    <cellStyle name="n_Flash September eresMas_04a - Détail BU accès_CA BAC SCR-VM 06-07 (31-07-06)_France KPIs 2" xfId="14473" xr:uid="{00000000-0005-0000-0000-0000B84D0000}"/>
    <cellStyle name="n_Flash September eresMas_04a - Détail BU accès_CA BAC SCR-VM 06-07 (31-07-06)_France KPIs_1" xfId="12298" xr:uid="{00000000-0005-0000-0000-0000B94D0000}"/>
    <cellStyle name="n_Flash September eresMas_04a - Détail BU accès_CA BAC SCR-VM 06-07 (31-07-06)_GetCA Groupe Seg 2012-Q4 Soc" xfId="56037" xr:uid="{00000000-0005-0000-0000-0000BA4D0000}"/>
    <cellStyle name="n_Flash September eresMas_04a - Détail BU accès_CA BAC SCR-VM 06-07 (31-07-06)_Group" xfId="33060" xr:uid="{00000000-0005-0000-0000-0000BB4D0000}"/>
    <cellStyle name="n_Flash September eresMas_04a - Détail BU accès_CA BAC SCR-VM 06-07 (31-07-06)_Group - financial KPIs" xfId="22101" xr:uid="{00000000-0005-0000-0000-0000BC4D0000}"/>
    <cellStyle name="n_Flash September eresMas_04a - Détail BU accès_CA BAC SCR-VM 06-07 (31-07-06)_Group - operational KPIs" xfId="3200" xr:uid="{00000000-0005-0000-0000-0000BD4D0000}"/>
    <cellStyle name="n_Flash September eresMas_04a - Détail BU accès_CA BAC SCR-VM 06-07 (31-07-06)_Group - operational KPIs_1" xfId="10544" xr:uid="{00000000-0005-0000-0000-0000BE4D0000}"/>
    <cellStyle name="n_Flash September eresMas_04a - Détail BU accès_CA BAC SCR-VM 06-07 (31-07-06)_Group - operational KPIs_1 2" xfId="18243" xr:uid="{00000000-0005-0000-0000-0000BF4D0000}"/>
    <cellStyle name="n_Flash September eresMas_04a - Détail BU accès_CA BAC SCR-VM 06-07 (31-07-06)_Group - operational KPIs_2" xfId="20360" xr:uid="{00000000-0005-0000-0000-0000C04D0000}"/>
    <cellStyle name="n_Flash September eresMas_04a - Détail BU accès_CA BAC SCR-VM 06-07 (31-07-06)_IC&amp;SS" xfId="19773" xr:uid="{00000000-0005-0000-0000-0000C14D0000}"/>
    <cellStyle name="n_Flash September eresMas_04a - Détail BU accès_CA BAC SCR-VM 06-07 (31-07-06)_Orange - Market France KPIs" xfId="56036" xr:uid="{00000000-0005-0000-0000-0000C24D0000}"/>
    <cellStyle name="n_Flash September eresMas_04a - Détail BU accès_CA BAC SCR-VM 06-07 (31-07-06)_Poland KPIs" xfId="8451" xr:uid="{00000000-0005-0000-0000-0000C34D0000}"/>
    <cellStyle name="n_Flash September eresMas_04a - Détail BU accès_CA BAC SCR-VM 06-07 (31-07-06)_Poland KPIs_1" xfId="33059" xr:uid="{00000000-0005-0000-0000-0000C44D0000}"/>
    <cellStyle name="n_Flash September eresMas_04a - Détail BU accès_CA BAC SCR-VM 06-07 (31-07-06)_ROW" xfId="33061" xr:uid="{00000000-0005-0000-0000-0000C54D0000}"/>
    <cellStyle name="n_Flash September eresMas_04a - Détail BU accès_CA BAC SCR-VM 06-07 (31-07-06)_ROW ARPU" xfId="33062" xr:uid="{00000000-0005-0000-0000-0000C64D0000}"/>
    <cellStyle name="n_Flash September eresMas_04a - Détail BU accès_CA BAC SCR-VM 06-07 (31-07-06)_RoW KPIs" xfId="9163" xr:uid="{00000000-0005-0000-0000-0000C74D0000}"/>
    <cellStyle name="n_Flash September eresMas_04a - Détail BU accès_CA BAC SCR-VM 06-07 (31-07-06)_ROW_1" xfId="33063" xr:uid="{00000000-0005-0000-0000-0000C84D0000}"/>
    <cellStyle name="n_Flash September eresMas_04a - Détail BU accès_CA BAC SCR-VM 06-07 (31-07-06)_ROW_1_Group" xfId="33064" xr:uid="{00000000-0005-0000-0000-0000C94D0000}"/>
    <cellStyle name="n_Flash September eresMas_04a - Détail BU accès_CA BAC SCR-VM 06-07 (31-07-06)_ROW_1_ROW ARPU" xfId="33065" xr:uid="{00000000-0005-0000-0000-0000CA4D0000}"/>
    <cellStyle name="n_Flash September eresMas_04a - Détail BU accès_CA BAC SCR-VM 06-07 (31-07-06)_ROW_Group" xfId="33066" xr:uid="{00000000-0005-0000-0000-0000CB4D0000}"/>
    <cellStyle name="n_Flash September eresMas_04a - Détail BU accès_CA BAC SCR-VM 06-07 (31-07-06)_ROW_ROW ARPU" xfId="33067" xr:uid="{00000000-0005-0000-0000-0000CC4D0000}"/>
    <cellStyle name="n_Flash September eresMas_04a - Détail BU accès_CA BAC SCR-VM 06-07 (31-07-06)_Spain ARPU + AUPU" xfId="33068" xr:uid="{00000000-0005-0000-0000-0000CD4D0000}"/>
    <cellStyle name="n_Flash September eresMas_04a - Détail BU accès_CA BAC SCR-VM 06-07 (31-07-06)_Spain ARPU + AUPU_Group" xfId="33069" xr:uid="{00000000-0005-0000-0000-0000CE4D0000}"/>
    <cellStyle name="n_Flash September eresMas_04a - Détail BU accès_CA BAC SCR-VM 06-07 (31-07-06)_Spain ARPU + AUPU_ROW ARPU" xfId="33070" xr:uid="{00000000-0005-0000-0000-0000CF4D0000}"/>
    <cellStyle name="n_Flash September eresMas_04a - Détail BU accès_CA BAC SCR-VM 06-07 (31-07-06)_Spain KPIs" xfId="6887" xr:uid="{00000000-0005-0000-0000-0000D04D0000}"/>
    <cellStyle name="n_Flash September eresMas_04a - Détail BU accès_CA BAC SCR-VM 06-07 (31-07-06)_Spain KPIs 2" xfId="16253" xr:uid="{00000000-0005-0000-0000-0000D14D0000}"/>
    <cellStyle name="n_Flash September eresMas_04a - Détail BU accès_CA BAC SCR-VM 06-07 (31-07-06)_Spain KPIs_1" xfId="51701" xr:uid="{00000000-0005-0000-0000-0000D24D0000}"/>
    <cellStyle name="n_Flash September eresMas_04a - Détail BU accès_CA BAC SCR-VM 06-07 (31-07-06)_Telecoms - Operational KPIs" xfId="50004" xr:uid="{00000000-0005-0000-0000-0000D34D0000}"/>
    <cellStyle name="n_Flash September eresMas_04a - Détail BU accès_CA forfaits 0607 (06-08-14)" xfId="2199" xr:uid="{00000000-0005-0000-0000-0000D44D0000}"/>
    <cellStyle name="n_Flash September eresMas_04a - Détail BU accès_CA forfaits 0607 (06-08-14)_A&amp;ME KPIs" xfId="53479" xr:uid="{00000000-0005-0000-0000-0000D54D0000}"/>
    <cellStyle name="n_Flash September eresMas_04a - Détail BU accès_CA forfaits 0607 (06-08-14)_France financials" xfId="23846" xr:uid="{00000000-0005-0000-0000-0000D64D0000}"/>
    <cellStyle name="n_Flash September eresMas_04a - Détail BU accès_CA forfaits 0607 (06-08-14)_France KPIs" xfId="5058" xr:uid="{00000000-0005-0000-0000-0000D74D0000}"/>
    <cellStyle name="n_Flash September eresMas_04a - Détail BU accès_CA forfaits 0607 (06-08-14)_France KPIs 2" xfId="14474" xr:uid="{00000000-0005-0000-0000-0000D84D0000}"/>
    <cellStyle name="n_Flash September eresMas_04a - Détail BU accès_CA forfaits 0607 (06-08-14)_France KPIs_1" xfId="12299" xr:uid="{00000000-0005-0000-0000-0000D94D0000}"/>
    <cellStyle name="n_Flash September eresMas_04a - Détail BU accès_CA forfaits 0607 (06-08-14)_Group" xfId="33072" xr:uid="{00000000-0005-0000-0000-0000DA4D0000}"/>
    <cellStyle name="n_Flash September eresMas_04a - Détail BU accès_CA forfaits 0607 (06-08-14)_Group - financial KPIs" xfId="22102" xr:uid="{00000000-0005-0000-0000-0000DB4D0000}"/>
    <cellStyle name="n_Flash September eresMas_04a - Détail BU accès_CA forfaits 0607 (06-08-14)_Group - operational KPIs" xfId="10545" xr:uid="{00000000-0005-0000-0000-0000DC4D0000}"/>
    <cellStyle name="n_Flash September eresMas_04a - Détail BU accès_CA forfaits 0607 (06-08-14)_Group - operational KPIs 2" xfId="18244" xr:uid="{00000000-0005-0000-0000-0000DD4D0000}"/>
    <cellStyle name="n_Flash September eresMas_04a - Détail BU accès_CA forfaits 0607 (06-08-14)_Group - operational KPIs_1" xfId="20361" xr:uid="{00000000-0005-0000-0000-0000DE4D0000}"/>
    <cellStyle name="n_Flash September eresMas_04a - Détail BU accès_CA forfaits 0607 (06-08-14)_Orange - Market France KPIs" xfId="56038" xr:uid="{00000000-0005-0000-0000-0000DF4D0000}"/>
    <cellStyle name="n_Flash September eresMas_04a - Détail BU accès_CA forfaits 0607 (06-08-14)_Poland KPIs" xfId="33071" xr:uid="{00000000-0005-0000-0000-0000E04D0000}"/>
    <cellStyle name="n_Flash September eresMas_04a - Détail BU accès_CA forfaits 0607 (06-08-14)_ROW" xfId="33073" xr:uid="{00000000-0005-0000-0000-0000E14D0000}"/>
    <cellStyle name="n_Flash September eresMas_04a - Détail BU accès_CA forfaits 0607 (06-08-14)_ROW ARPU" xfId="33074" xr:uid="{00000000-0005-0000-0000-0000E24D0000}"/>
    <cellStyle name="n_Flash September eresMas_04a - Détail BU accès_CA forfaits 0607 (06-08-14)_ROW_1" xfId="33075" xr:uid="{00000000-0005-0000-0000-0000E34D0000}"/>
    <cellStyle name="n_Flash September eresMas_04a - Détail BU accès_CA forfaits 0607 (06-08-14)_ROW_1_Group" xfId="33076" xr:uid="{00000000-0005-0000-0000-0000E44D0000}"/>
    <cellStyle name="n_Flash September eresMas_04a - Détail BU accès_CA forfaits 0607 (06-08-14)_ROW_1_ROW ARPU" xfId="33077" xr:uid="{00000000-0005-0000-0000-0000E54D0000}"/>
    <cellStyle name="n_Flash September eresMas_04a - Détail BU accès_CA forfaits 0607 (06-08-14)_ROW_Group" xfId="33078" xr:uid="{00000000-0005-0000-0000-0000E64D0000}"/>
    <cellStyle name="n_Flash September eresMas_04a - Détail BU accès_CA forfaits 0607 (06-08-14)_ROW_ROW ARPU" xfId="33079" xr:uid="{00000000-0005-0000-0000-0000E74D0000}"/>
    <cellStyle name="n_Flash September eresMas_04a - Détail BU accès_CA forfaits 0607 (06-08-14)_Spain ARPU + AUPU" xfId="33080" xr:uid="{00000000-0005-0000-0000-0000E84D0000}"/>
    <cellStyle name="n_Flash September eresMas_04a - Détail BU accès_CA forfaits 0607 (06-08-14)_Spain ARPU + AUPU_Group" xfId="33081" xr:uid="{00000000-0005-0000-0000-0000E94D0000}"/>
    <cellStyle name="n_Flash September eresMas_04a - Détail BU accès_CA forfaits 0607 (06-08-14)_Spain ARPU + AUPU_ROW ARPU" xfId="33082" xr:uid="{00000000-0005-0000-0000-0000EA4D0000}"/>
    <cellStyle name="n_Flash September eresMas_04a - Détail BU accès_CA forfaits 0607 (06-08-14)_Spain KPIs" xfId="6888" xr:uid="{00000000-0005-0000-0000-0000EB4D0000}"/>
    <cellStyle name="n_Flash September eresMas_04a - Détail BU accès_CA forfaits 0607 (06-08-14)_Spain KPIs 2" xfId="16254" xr:uid="{00000000-0005-0000-0000-0000EC4D0000}"/>
    <cellStyle name="n_Flash September eresMas_04a - Détail BU accès_CA forfaits 0607 (06-08-14)_Spain KPIs_1" xfId="51702" xr:uid="{00000000-0005-0000-0000-0000ED4D0000}"/>
    <cellStyle name="n_Flash September eresMas_04a - Détail BU accès_CA forfaits 0607 (06-08-14)_Telecoms - Operational KPIs" xfId="50005" xr:uid="{00000000-0005-0000-0000-0000EE4D0000}"/>
    <cellStyle name="n_Flash September eresMas_04a - Détail BU accès_Classeur2" xfId="2200" xr:uid="{00000000-0005-0000-0000-0000EF4D0000}"/>
    <cellStyle name="n_Flash September eresMas_04a - Détail BU accès_Classeur2_A&amp;ME KPIs" xfId="53480" xr:uid="{00000000-0005-0000-0000-0000F04D0000}"/>
    <cellStyle name="n_Flash September eresMas_04a - Détail BU accès_Classeur2_France financials" xfId="23847" xr:uid="{00000000-0005-0000-0000-0000F14D0000}"/>
    <cellStyle name="n_Flash September eresMas_04a - Détail BU accès_Classeur2_France KPIs" xfId="5059" xr:uid="{00000000-0005-0000-0000-0000F24D0000}"/>
    <cellStyle name="n_Flash September eresMas_04a - Détail BU accès_Classeur2_France KPIs 2" xfId="14475" xr:uid="{00000000-0005-0000-0000-0000F34D0000}"/>
    <cellStyle name="n_Flash September eresMas_04a - Détail BU accès_Classeur2_France KPIs_1" xfId="12300" xr:uid="{00000000-0005-0000-0000-0000F44D0000}"/>
    <cellStyle name="n_Flash September eresMas_04a - Détail BU accès_Classeur2_Group" xfId="33084" xr:uid="{00000000-0005-0000-0000-0000F54D0000}"/>
    <cellStyle name="n_Flash September eresMas_04a - Détail BU accès_Classeur2_Group - financial KPIs" xfId="22103" xr:uid="{00000000-0005-0000-0000-0000F64D0000}"/>
    <cellStyle name="n_Flash September eresMas_04a - Détail BU accès_Classeur2_Group - operational KPIs" xfId="10546" xr:uid="{00000000-0005-0000-0000-0000F74D0000}"/>
    <cellStyle name="n_Flash September eresMas_04a - Détail BU accès_Classeur2_Group - operational KPIs 2" xfId="18245" xr:uid="{00000000-0005-0000-0000-0000F84D0000}"/>
    <cellStyle name="n_Flash September eresMas_04a - Détail BU accès_Classeur2_Group - operational KPIs_1" xfId="20362" xr:uid="{00000000-0005-0000-0000-0000F94D0000}"/>
    <cellStyle name="n_Flash September eresMas_04a - Détail BU accès_Classeur2_Orange - Market France KPIs" xfId="56039" xr:uid="{00000000-0005-0000-0000-0000FA4D0000}"/>
    <cellStyle name="n_Flash September eresMas_04a - Détail BU accès_Classeur2_Poland KPIs" xfId="33083" xr:uid="{00000000-0005-0000-0000-0000FB4D0000}"/>
    <cellStyle name="n_Flash September eresMas_04a - Détail BU accès_Classeur2_ROW" xfId="33085" xr:uid="{00000000-0005-0000-0000-0000FC4D0000}"/>
    <cellStyle name="n_Flash September eresMas_04a - Détail BU accès_Classeur2_ROW ARPU" xfId="33086" xr:uid="{00000000-0005-0000-0000-0000FD4D0000}"/>
    <cellStyle name="n_Flash September eresMas_04a - Détail BU accès_Classeur2_ROW_1" xfId="33087" xr:uid="{00000000-0005-0000-0000-0000FE4D0000}"/>
    <cellStyle name="n_Flash September eresMas_04a - Détail BU accès_Classeur2_ROW_1_Group" xfId="33088" xr:uid="{00000000-0005-0000-0000-0000FF4D0000}"/>
    <cellStyle name="n_Flash September eresMas_04a - Détail BU accès_Classeur2_ROW_1_ROW ARPU" xfId="33089" xr:uid="{00000000-0005-0000-0000-0000004E0000}"/>
    <cellStyle name="n_Flash September eresMas_04a - Détail BU accès_Classeur2_ROW_Group" xfId="33090" xr:uid="{00000000-0005-0000-0000-0000014E0000}"/>
    <cellStyle name="n_Flash September eresMas_04a - Détail BU accès_Classeur2_ROW_ROW ARPU" xfId="33091" xr:uid="{00000000-0005-0000-0000-0000024E0000}"/>
    <cellStyle name="n_Flash September eresMas_04a - Détail BU accès_Classeur2_Spain ARPU + AUPU" xfId="33092" xr:uid="{00000000-0005-0000-0000-0000034E0000}"/>
    <cellStyle name="n_Flash September eresMas_04a - Détail BU accès_Classeur2_Spain ARPU + AUPU_Group" xfId="33093" xr:uid="{00000000-0005-0000-0000-0000044E0000}"/>
    <cellStyle name="n_Flash September eresMas_04a - Détail BU accès_Classeur2_Spain ARPU + AUPU_ROW ARPU" xfId="33094" xr:uid="{00000000-0005-0000-0000-0000054E0000}"/>
    <cellStyle name="n_Flash September eresMas_04a - Détail BU accès_Classeur2_Spain KPIs" xfId="6889" xr:uid="{00000000-0005-0000-0000-0000064E0000}"/>
    <cellStyle name="n_Flash September eresMas_04a - Détail BU accès_Classeur2_Spain KPIs 2" xfId="16255" xr:uid="{00000000-0005-0000-0000-0000074E0000}"/>
    <cellStyle name="n_Flash September eresMas_04a - Détail BU accès_Classeur2_Spain KPIs_1" xfId="51703" xr:uid="{00000000-0005-0000-0000-0000084E0000}"/>
    <cellStyle name="n_Flash September eresMas_04a - Détail BU accès_Classeur2_Telecoms - Operational KPIs" xfId="50006" xr:uid="{00000000-0005-0000-0000-0000094E0000}"/>
    <cellStyle name="n_Flash September eresMas_04a - Détail BU accès_Classeur5" xfId="2201" xr:uid="{00000000-0005-0000-0000-00000A4E0000}"/>
    <cellStyle name="n_Flash September eresMas_04a - Détail BU accès_Classeur5_A&amp;ME KPIs" xfId="53481" xr:uid="{00000000-0005-0000-0000-00000B4E0000}"/>
    <cellStyle name="n_Flash September eresMas_04a - Détail BU accès_Classeur5_Enterprise" xfId="9732" xr:uid="{00000000-0005-0000-0000-00000C4E0000}"/>
    <cellStyle name="n_Flash September eresMas_04a - Détail BU accès_Classeur5_France financials" xfId="23848" xr:uid="{00000000-0005-0000-0000-00000D4E0000}"/>
    <cellStyle name="n_Flash September eresMas_04a - Détail BU accès_Classeur5_France financials_1" xfId="25322" xr:uid="{00000000-0005-0000-0000-00000E4E0000}"/>
    <cellStyle name="n_Flash September eresMas_04a - Détail BU accès_Classeur5_France KPIs" xfId="5060" xr:uid="{00000000-0005-0000-0000-00000F4E0000}"/>
    <cellStyle name="n_Flash September eresMas_04a - Détail BU accès_Classeur5_France KPIs 2" xfId="14476" xr:uid="{00000000-0005-0000-0000-0000104E0000}"/>
    <cellStyle name="n_Flash September eresMas_04a - Détail BU accès_Classeur5_France KPIs_1" xfId="12301" xr:uid="{00000000-0005-0000-0000-0000114E0000}"/>
    <cellStyle name="n_Flash September eresMas_04a - Détail BU accès_Classeur5_GetCA Groupe Seg 2012-Q4 Soc" xfId="56041" xr:uid="{00000000-0005-0000-0000-0000124E0000}"/>
    <cellStyle name="n_Flash September eresMas_04a - Détail BU accès_Classeur5_Group" xfId="33096" xr:uid="{00000000-0005-0000-0000-0000134E0000}"/>
    <cellStyle name="n_Flash September eresMas_04a - Détail BU accès_Classeur5_Group - financial KPIs" xfId="22104" xr:uid="{00000000-0005-0000-0000-0000144E0000}"/>
    <cellStyle name="n_Flash September eresMas_04a - Détail BU accès_Classeur5_Group - operational KPIs" xfId="3201" xr:uid="{00000000-0005-0000-0000-0000154E0000}"/>
    <cellStyle name="n_Flash September eresMas_04a - Détail BU accès_Classeur5_Group - operational KPIs_1" xfId="10547" xr:uid="{00000000-0005-0000-0000-0000164E0000}"/>
    <cellStyle name="n_Flash September eresMas_04a - Détail BU accès_Classeur5_Group - operational KPIs_1 2" xfId="18246" xr:uid="{00000000-0005-0000-0000-0000174E0000}"/>
    <cellStyle name="n_Flash September eresMas_04a - Détail BU accès_Classeur5_Group - operational KPIs_2" xfId="20363" xr:uid="{00000000-0005-0000-0000-0000184E0000}"/>
    <cellStyle name="n_Flash September eresMas_04a - Détail BU accès_Classeur5_IC&amp;SS" xfId="13562" xr:uid="{00000000-0005-0000-0000-0000194E0000}"/>
    <cellStyle name="n_Flash September eresMas_04a - Détail BU accès_Classeur5_Orange - Market France KPIs" xfId="56040" xr:uid="{00000000-0005-0000-0000-00001A4E0000}"/>
    <cellStyle name="n_Flash September eresMas_04a - Détail BU accès_Classeur5_Poland KPIs" xfId="8452" xr:uid="{00000000-0005-0000-0000-00001B4E0000}"/>
    <cellStyle name="n_Flash September eresMas_04a - Détail BU accès_Classeur5_Poland KPIs_1" xfId="33095" xr:uid="{00000000-0005-0000-0000-00001C4E0000}"/>
    <cellStyle name="n_Flash September eresMas_04a - Détail BU accès_Classeur5_ROW" xfId="33097" xr:uid="{00000000-0005-0000-0000-00001D4E0000}"/>
    <cellStyle name="n_Flash September eresMas_04a - Détail BU accès_Classeur5_ROW ARPU" xfId="33098" xr:uid="{00000000-0005-0000-0000-00001E4E0000}"/>
    <cellStyle name="n_Flash September eresMas_04a - Détail BU accès_Classeur5_RoW KPIs" xfId="9164" xr:uid="{00000000-0005-0000-0000-00001F4E0000}"/>
    <cellStyle name="n_Flash September eresMas_04a - Détail BU accès_Classeur5_ROW_1" xfId="33099" xr:uid="{00000000-0005-0000-0000-0000204E0000}"/>
    <cellStyle name="n_Flash September eresMas_04a - Détail BU accès_Classeur5_ROW_1_Group" xfId="33100" xr:uid="{00000000-0005-0000-0000-0000214E0000}"/>
    <cellStyle name="n_Flash September eresMas_04a - Détail BU accès_Classeur5_ROW_1_ROW ARPU" xfId="33101" xr:uid="{00000000-0005-0000-0000-0000224E0000}"/>
    <cellStyle name="n_Flash September eresMas_04a - Détail BU accès_Classeur5_ROW_Group" xfId="33102" xr:uid="{00000000-0005-0000-0000-0000234E0000}"/>
    <cellStyle name="n_Flash September eresMas_04a - Détail BU accès_Classeur5_ROW_ROW ARPU" xfId="33103" xr:uid="{00000000-0005-0000-0000-0000244E0000}"/>
    <cellStyle name="n_Flash September eresMas_04a - Détail BU accès_Classeur5_Spain ARPU + AUPU" xfId="33104" xr:uid="{00000000-0005-0000-0000-0000254E0000}"/>
    <cellStyle name="n_Flash September eresMas_04a - Détail BU accès_Classeur5_Spain ARPU + AUPU_Group" xfId="33105" xr:uid="{00000000-0005-0000-0000-0000264E0000}"/>
    <cellStyle name="n_Flash September eresMas_04a - Détail BU accès_Classeur5_Spain ARPU + AUPU_ROW ARPU" xfId="33106" xr:uid="{00000000-0005-0000-0000-0000274E0000}"/>
    <cellStyle name="n_Flash September eresMas_04a - Détail BU accès_Classeur5_Spain KPIs" xfId="6890" xr:uid="{00000000-0005-0000-0000-0000284E0000}"/>
    <cellStyle name="n_Flash September eresMas_04a - Détail BU accès_Classeur5_Spain KPIs 2" xfId="16256" xr:uid="{00000000-0005-0000-0000-0000294E0000}"/>
    <cellStyle name="n_Flash September eresMas_04a - Détail BU accès_Classeur5_Spain KPIs_1" xfId="51704" xr:uid="{00000000-0005-0000-0000-00002A4E0000}"/>
    <cellStyle name="n_Flash September eresMas_04a - Détail BU accès_Classeur5_Telecoms - Operational KPIs" xfId="50007" xr:uid="{00000000-0005-0000-0000-00002B4E0000}"/>
    <cellStyle name="n_Flash September eresMas_04a - Détail BU accès_DATA KPI Personal" xfId="33107" xr:uid="{00000000-0005-0000-0000-00002C4E0000}"/>
    <cellStyle name="n_Flash September eresMas_04a - Détail BU accès_DATA KPI Personal_Group" xfId="33108" xr:uid="{00000000-0005-0000-0000-00002D4E0000}"/>
    <cellStyle name="n_Flash September eresMas_04a - Détail BU accès_DATA KPI Personal_ROW ARPU" xfId="33109" xr:uid="{00000000-0005-0000-0000-00002E4E0000}"/>
    <cellStyle name="n_Flash September eresMas_04a - Détail BU accès_EE_CoA_BS - mapped V4" xfId="33110" xr:uid="{00000000-0005-0000-0000-00002F4E0000}"/>
    <cellStyle name="n_Flash September eresMas_04a - Détail BU accès_EE_CoA_BS - mapped V4_Group" xfId="33111" xr:uid="{00000000-0005-0000-0000-0000304E0000}"/>
    <cellStyle name="n_Flash September eresMas_04a - Détail BU accès_EE_CoA_BS - mapped V4_ROW ARPU" xfId="33112" xr:uid="{00000000-0005-0000-0000-0000314E0000}"/>
    <cellStyle name="n_Flash September eresMas_04a - Détail BU accès_Enterprise" xfId="9728" xr:uid="{00000000-0005-0000-0000-0000324E0000}"/>
    <cellStyle name="n_Flash September eresMas_04a - Détail BU accès_France financials" xfId="23841" xr:uid="{00000000-0005-0000-0000-0000334E0000}"/>
    <cellStyle name="n_Flash September eresMas_04a - Détail BU accès_France financials_1" xfId="25318" xr:uid="{00000000-0005-0000-0000-0000344E0000}"/>
    <cellStyle name="n_Flash September eresMas_04a - Détail BU accès_France KPIs" xfId="5053" xr:uid="{00000000-0005-0000-0000-0000354E0000}"/>
    <cellStyle name="n_Flash September eresMas_04a - Détail BU accès_France KPIs 2" xfId="14469" xr:uid="{00000000-0005-0000-0000-0000364E0000}"/>
    <cellStyle name="n_Flash September eresMas_04a - Détail BU accès_France KPIs_1" xfId="12294" xr:uid="{00000000-0005-0000-0000-0000374E0000}"/>
    <cellStyle name="n_Flash September eresMas_04a - Détail BU accès_GetCA Groupe Seg 2012-Q4 Soc" xfId="56042" xr:uid="{00000000-0005-0000-0000-0000384E0000}"/>
    <cellStyle name="n_Flash September eresMas_04a - Détail BU accès_Group" xfId="33113" xr:uid="{00000000-0005-0000-0000-0000394E0000}"/>
    <cellStyle name="n_Flash September eresMas_04a - Détail BU accès_Group - financial KPIs" xfId="22097" xr:uid="{00000000-0005-0000-0000-00003A4E0000}"/>
    <cellStyle name="n_Flash September eresMas_04a - Détail BU accès_Group - operational KPIs" xfId="3197" xr:uid="{00000000-0005-0000-0000-00003B4E0000}"/>
    <cellStyle name="n_Flash September eresMas_04a - Détail BU accès_Group - operational KPIs_1" xfId="10540" xr:uid="{00000000-0005-0000-0000-00003C4E0000}"/>
    <cellStyle name="n_Flash September eresMas_04a - Détail BU accès_Group - operational KPIs_1 2" xfId="18239" xr:uid="{00000000-0005-0000-0000-00003D4E0000}"/>
    <cellStyle name="n_Flash September eresMas_04a - Détail BU accès_Group - operational KPIs_2" xfId="20356" xr:uid="{00000000-0005-0000-0000-00003E4E0000}"/>
    <cellStyle name="n_Flash September eresMas_04a - Détail BU accès_IC&amp;SS" xfId="13561" xr:uid="{00000000-0005-0000-0000-00003F4E0000}"/>
    <cellStyle name="n_Flash September eresMas_04a - Détail BU accès_NB07 FRANCE Tableau de l'ADSL 032007 v3 hors instances avec déc07 v24-04" xfId="2202" xr:uid="{00000000-0005-0000-0000-0000404E0000}"/>
    <cellStyle name="n_Flash September eresMas_04a - Détail BU accès_NB07 FRANCE Tableau de l'ADSL 032007 v3 hors instances avec déc07 v24-04_A&amp;ME KPIs" xfId="53482" xr:uid="{00000000-0005-0000-0000-0000414E0000}"/>
    <cellStyle name="n_Flash September eresMas_04a - Détail BU accès_NB07 FRANCE Tableau de l'ADSL 032007 v3 hors instances avec déc07 v24-04_Enterprise" xfId="9733" xr:uid="{00000000-0005-0000-0000-0000424E0000}"/>
    <cellStyle name="n_Flash September eresMas_04a - Détail BU accès_NB07 FRANCE Tableau de l'ADSL 032007 v3 hors instances avec déc07 v24-04_France financials" xfId="23849" xr:uid="{00000000-0005-0000-0000-0000434E0000}"/>
    <cellStyle name="n_Flash September eresMas_04a - Détail BU accès_NB07 FRANCE Tableau de l'ADSL 032007 v3 hors instances avec déc07 v24-04_France financials_1" xfId="25323" xr:uid="{00000000-0005-0000-0000-0000444E0000}"/>
    <cellStyle name="n_Flash September eresMas_04a - Détail BU accès_NB07 FRANCE Tableau de l'ADSL 032007 v3 hors instances avec déc07 v24-04_France KPIs" xfId="5061" xr:uid="{00000000-0005-0000-0000-0000454E0000}"/>
    <cellStyle name="n_Flash September eresMas_04a - Détail BU accès_NB07 FRANCE Tableau de l'ADSL 032007 v3 hors instances avec déc07 v24-04_France KPIs 2" xfId="14477" xr:uid="{00000000-0005-0000-0000-0000464E0000}"/>
    <cellStyle name="n_Flash September eresMas_04a - Détail BU accès_NB07 FRANCE Tableau de l'ADSL 032007 v3 hors instances avec déc07 v24-04_France KPIs_1" xfId="12302" xr:uid="{00000000-0005-0000-0000-0000474E0000}"/>
    <cellStyle name="n_Flash September eresMas_04a - Détail BU accès_NB07 FRANCE Tableau de l'ADSL 032007 v3 hors instances avec déc07 v24-04_GetCA Groupe Seg 2012-Q4 Soc" xfId="56044" xr:uid="{00000000-0005-0000-0000-0000484E0000}"/>
    <cellStyle name="n_Flash September eresMas_04a - Détail BU accès_NB07 FRANCE Tableau de l'ADSL 032007 v3 hors instances avec déc07 v24-04_Group" xfId="33115" xr:uid="{00000000-0005-0000-0000-0000494E0000}"/>
    <cellStyle name="n_Flash September eresMas_04a - Détail BU accès_NB07 FRANCE Tableau de l'ADSL 032007 v3 hors instances avec déc07 v24-04_Group - financial KPIs" xfId="22105" xr:uid="{00000000-0005-0000-0000-00004A4E0000}"/>
    <cellStyle name="n_Flash September eresMas_04a - Détail BU accès_NB07 FRANCE Tableau de l'ADSL 032007 v3 hors instances avec déc07 v24-04_Group - operational KPIs" xfId="3202" xr:uid="{00000000-0005-0000-0000-00004B4E0000}"/>
    <cellStyle name="n_Flash September eresMas_04a - Détail BU accès_NB07 FRANCE Tableau de l'ADSL 032007 v3 hors instances avec déc07 v24-04_Group - operational KPIs_1" xfId="10548" xr:uid="{00000000-0005-0000-0000-00004C4E0000}"/>
    <cellStyle name="n_Flash September eresMas_04a - Détail BU accès_NB07 FRANCE Tableau de l'ADSL 032007 v3 hors instances avec déc07 v24-04_Group - operational KPIs_1 2" xfId="18247" xr:uid="{00000000-0005-0000-0000-00004D4E0000}"/>
    <cellStyle name="n_Flash September eresMas_04a - Détail BU accès_NB07 FRANCE Tableau de l'ADSL 032007 v3 hors instances avec déc07 v24-04_Group - operational KPIs_2" xfId="20364" xr:uid="{00000000-0005-0000-0000-00004E4E0000}"/>
    <cellStyle name="n_Flash September eresMas_04a - Détail BU accès_NB07 FRANCE Tableau de l'ADSL 032007 v3 hors instances avec déc07 v24-04_IC&amp;SS" xfId="17530" xr:uid="{00000000-0005-0000-0000-00004F4E0000}"/>
    <cellStyle name="n_Flash September eresMas_04a - Détail BU accès_NB07 FRANCE Tableau de l'ADSL 032007 v3 hors instances avec déc07 v24-04_Orange - Market France KPIs" xfId="56043" xr:uid="{00000000-0005-0000-0000-0000504E0000}"/>
    <cellStyle name="n_Flash September eresMas_04a - Détail BU accès_NB07 FRANCE Tableau de l'ADSL 032007 v3 hors instances avec déc07 v24-04_Poland KPIs" xfId="8453" xr:uid="{00000000-0005-0000-0000-0000514E0000}"/>
    <cellStyle name="n_Flash September eresMas_04a - Détail BU accès_NB07 FRANCE Tableau de l'ADSL 032007 v3 hors instances avec déc07 v24-04_Poland KPIs_1" xfId="33114" xr:uid="{00000000-0005-0000-0000-0000524E0000}"/>
    <cellStyle name="n_Flash September eresMas_04a - Détail BU accès_NB07 FRANCE Tableau de l'ADSL 032007 v3 hors instances avec déc07 v24-04_ROW" xfId="33116" xr:uid="{00000000-0005-0000-0000-0000534E0000}"/>
    <cellStyle name="n_Flash September eresMas_04a - Détail BU accès_NB07 FRANCE Tableau de l'ADSL 032007 v3 hors instances avec déc07 v24-04_ROW ARPU" xfId="33117" xr:uid="{00000000-0005-0000-0000-0000544E0000}"/>
    <cellStyle name="n_Flash September eresMas_04a - Détail BU accès_NB07 FRANCE Tableau de l'ADSL 032007 v3 hors instances avec déc07 v24-04_RoW KPIs" xfId="9165" xr:uid="{00000000-0005-0000-0000-0000554E0000}"/>
    <cellStyle name="n_Flash September eresMas_04a - Détail BU accès_NB07 FRANCE Tableau de l'ADSL 032007 v3 hors instances avec déc07 v24-04_ROW_1" xfId="33118" xr:uid="{00000000-0005-0000-0000-0000564E0000}"/>
    <cellStyle name="n_Flash September eresMas_04a - Détail BU accès_NB07 FRANCE Tableau de l'ADSL 032007 v3 hors instances avec déc07 v24-04_ROW_1_Group" xfId="33119" xr:uid="{00000000-0005-0000-0000-0000574E0000}"/>
    <cellStyle name="n_Flash September eresMas_04a - Détail BU accès_NB07 FRANCE Tableau de l'ADSL 032007 v3 hors instances avec déc07 v24-04_ROW_1_ROW ARPU" xfId="33120" xr:uid="{00000000-0005-0000-0000-0000584E0000}"/>
    <cellStyle name="n_Flash September eresMas_04a - Détail BU accès_NB07 FRANCE Tableau de l'ADSL 032007 v3 hors instances avec déc07 v24-04_ROW_Group" xfId="33121" xr:uid="{00000000-0005-0000-0000-0000594E0000}"/>
    <cellStyle name="n_Flash September eresMas_04a - Détail BU accès_NB07 FRANCE Tableau de l'ADSL 032007 v3 hors instances avec déc07 v24-04_ROW_ROW ARPU" xfId="33122" xr:uid="{00000000-0005-0000-0000-00005A4E0000}"/>
    <cellStyle name="n_Flash September eresMas_04a - Détail BU accès_NB07 FRANCE Tableau de l'ADSL 032007 v3 hors instances avec déc07 v24-04_Spain ARPU + AUPU" xfId="33123" xr:uid="{00000000-0005-0000-0000-00005B4E0000}"/>
    <cellStyle name="n_Flash September eresMas_04a - Détail BU accès_NB07 FRANCE Tableau de l'ADSL 032007 v3 hors instances avec déc07 v24-04_Spain ARPU + AUPU_Group" xfId="33124" xr:uid="{00000000-0005-0000-0000-00005C4E0000}"/>
    <cellStyle name="n_Flash September eresMas_04a - Détail BU accès_NB07 FRANCE Tableau de l'ADSL 032007 v3 hors instances avec déc07 v24-04_Spain ARPU + AUPU_ROW ARPU" xfId="33125" xr:uid="{00000000-0005-0000-0000-00005D4E0000}"/>
    <cellStyle name="n_Flash September eresMas_04a - Détail BU accès_NB07 FRANCE Tableau de l'ADSL 032007 v3 hors instances avec déc07 v24-04_Spain KPIs" xfId="6891" xr:uid="{00000000-0005-0000-0000-00005E4E0000}"/>
    <cellStyle name="n_Flash September eresMas_04a - Détail BU accès_NB07 FRANCE Tableau de l'ADSL 032007 v3 hors instances avec déc07 v24-04_Spain KPIs 2" xfId="16257" xr:uid="{00000000-0005-0000-0000-00005F4E0000}"/>
    <cellStyle name="n_Flash September eresMas_04a - Détail BU accès_NB07 FRANCE Tableau de l'ADSL 032007 v3 hors instances avec déc07 v24-04_Spain KPIs_1" xfId="51705" xr:uid="{00000000-0005-0000-0000-0000604E0000}"/>
    <cellStyle name="n_Flash September eresMas_04a - Détail BU accès_NB07 FRANCE Tableau de l'ADSL 032007 v3 hors instances avec déc07 v24-04_Telecoms - Operational KPIs" xfId="50008" xr:uid="{00000000-0005-0000-0000-0000614E0000}"/>
    <cellStyle name="n_Flash September eresMas_04a - Détail BU accès_Orange - Market France KPIs" xfId="56030" xr:uid="{00000000-0005-0000-0000-0000624E0000}"/>
    <cellStyle name="n_Flash September eresMas_04a - Détail BU accès_PFA_Mn MTV_060413" xfId="2203" xr:uid="{00000000-0005-0000-0000-0000634E0000}"/>
    <cellStyle name="n_Flash September eresMas_04a - Détail BU accès_PFA_Mn MTV_060413_A&amp;ME KPIs" xfId="53483" xr:uid="{00000000-0005-0000-0000-0000644E0000}"/>
    <cellStyle name="n_Flash September eresMas_04a - Détail BU accès_PFA_Mn MTV_060413_France financials" xfId="23850" xr:uid="{00000000-0005-0000-0000-0000654E0000}"/>
    <cellStyle name="n_Flash September eresMas_04a - Détail BU accès_PFA_Mn MTV_060413_France KPIs" xfId="5062" xr:uid="{00000000-0005-0000-0000-0000664E0000}"/>
    <cellStyle name="n_Flash September eresMas_04a - Détail BU accès_PFA_Mn MTV_060413_France KPIs 2" xfId="14478" xr:uid="{00000000-0005-0000-0000-0000674E0000}"/>
    <cellStyle name="n_Flash September eresMas_04a - Détail BU accès_PFA_Mn MTV_060413_France KPIs_1" xfId="12303" xr:uid="{00000000-0005-0000-0000-0000684E0000}"/>
    <cellStyle name="n_Flash September eresMas_04a - Détail BU accès_PFA_Mn MTV_060413_Group" xfId="33127" xr:uid="{00000000-0005-0000-0000-0000694E0000}"/>
    <cellStyle name="n_Flash September eresMas_04a - Détail BU accès_PFA_Mn MTV_060413_Group - financial KPIs" xfId="22106" xr:uid="{00000000-0005-0000-0000-00006A4E0000}"/>
    <cellStyle name="n_Flash September eresMas_04a - Détail BU accès_PFA_Mn MTV_060413_Group - operational KPIs" xfId="10549" xr:uid="{00000000-0005-0000-0000-00006B4E0000}"/>
    <cellStyle name="n_Flash September eresMas_04a - Détail BU accès_PFA_Mn MTV_060413_Group - operational KPIs 2" xfId="18248" xr:uid="{00000000-0005-0000-0000-00006C4E0000}"/>
    <cellStyle name="n_Flash September eresMas_04a - Détail BU accès_PFA_Mn MTV_060413_Group - operational KPIs_1" xfId="20365" xr:uid="{00000000-0005-0000-0000-00006D4E0000}"/>
    <cellStyle name="n_Flash September eresMas_04a - Détail BU accès_PFA_Mn MTV_060413_Orange - Market France KPIs" xfId="56045" xr:uid="{00000000-0005-0000-0000-00006E4E0000}"/>
    <cellStyle name="n_Flash September eresMas_04a - Détail BU accès_PFA_Mn MTV_060413_Poland KPIs" xfId="33126" xr:uid="{00000000-0005-0000-0000-00006F4E0000}"/>
    <cellStyle name="n_Flash September eresMas_04a - Détail BU accès_PFA_Mn MTV_060413_ROW" xfId="33128" xr:uid="{00000000-0005-0000-0000-0000704E0000}"/>
    <cellStyle name="n_Flash September eresMas_04a - Détail BU accès_PFA_Mn MTV_060413_ROW ARPU" xfId="33129" xr:uid="{00000000-0005-0000-0000-0000714E0000}"/>
    <cellStyle name="n_Flash September eresMas_04a - Détail BU accès_PFA_Mn MTV_060413_ROW_1" xfId="33130" xr:uid="{00000000-0005-0000-0000-0000724E0000}"/>
    <cellStyle name="n_Flash September eresMas_04a - Détail BU accès_PFA_Mn MTV_060413_ROW_1_Group" xfId="33131" xr:uid="{00000000-0005-0000-0000-0000734E0000}"/>
    <cellStyle name="n_Flash September eresMas_04a - Détail BU accès_PFA_Mn MTV_060413_ROW_1_ROW ARPU" xfId="33132" xr:uid="{00000000-0005-0000-0000-0000744E0000}"/>
    <cellStyle name="n_Flash September eresMas_04a - Détail BU accès_PFA_Mn MTV_060413_ROW_Group" xfId="33133" xr:uid="{00000000-0005-0000-0000-0000754E0000}"/>
    <cellStyle name="n_Flash September eresMas_04a - Détail BU accès_PFA_Mn MTV_060413_ROW_ROW ARPU" xfId="33134" xr:uid="{00000000-0005-0000-0000-0000764E0000}"/>
    <cellStyle name="n_Flash September eresMas_04a - Détail BU accès_PFA_Mn MTV_060413_Spain ARPU + AUPU" xfId="33135" xr:uid="{00000000-0005-0000-0000-0000774E0000}"/>
    <cellStyle name="n_Flash September eresMas_04a - Détail BU accès_PFA_Mn MTV_060413_Spain ARPU + AUPU_Group" xfId="33136" xr:uid="{00000000-0005-0000-0000-0000784E0000}"/>
    <cellStyle name="n_Flash September eresMas_04a - Détail BU accès_PFA_Mn MTV_060413_Spain ARPU + AUPU_ROW ARPU" xfId="33137" xr:uid="{00000000-0005-0000-0000-0000794E0000}"/>
    <cellStyle name="n_Flash September eresMas_04a - Détail BU accès_PFA_Mn MTV_060413_Spain KPIs" xfId="6892" xr:uid="{00000000-0005-0000-0000-00007A4E0000}"/>
    <cellStyle name="n_Flash September eresMas_04a - Détail BU accès_PFA_Mn MTV_060413_Spain KPIs 2" xfId="16258" xr:uid="{00000000-0005-0000-0000-00007B4E0000}"/>
    <cellStyle name="n_Flash September eresMas_04a - Détail BU accès_PFA_Mn MTV_060413_Spain KPIs_1" xfId="51706" xr:uid="{00000000-0005-0000-0000-00007C4E0000}"/>
    <cellStyle name="n_Flash September eresMas_04a - Détail BU accès_PFA_Mn MTV_060413_Telecoms - Operational KPIs" xfId="50009" xr:uid="{00000000-0005-0000-0000-00007D4E0000}"/>
    <cellStyle name="n_Flash September eresMas_04a - Détail BU accès_PFA_Mn_0603_V0 0" xfId="2204" xr:uid="{00000000-0005-0000-0000-00007E4E0000}"/>
    <cellStyle name="n_Flash September eresMas_04a - Détail BU accès_PFA_Mn_0603_V0 0_A&amp;ME KPIs" xfId="53484" xr:uid="{00000000-0005-0000-0000-00007F4E0000}"/>
    <cellStyle name="n_Flash September eresMas_04a - Détail BU accès_PFA_Mn_0603_V0 0_France financials" xfId="23851" xr:uid="{00000000-0005-0000-0000-0000804E0000}"/>
    <cellStyle name="n_Flash September eresMas_04a - Détail BU accès_PFA_Mn_0603_V0 0_France KPIs" xfId="5063" xr:uid="{00000000-0005-0000-0000-0000814E0000}"/>
    <cellStyle name="n_Flash September eresMas_04a - Détail BU accès_PFA_Mn_0603_V0 0_France KPIs 2" xfId="14479" xr:uid="{00000000-0005-0000-0000-0000824E0000}"/>
    <cellStyle name="n_Flash September eresMas_04a - Détail BU accès_PFA_Mn_0603_V0 0_France KPIs_1" xfId="12304" xr:uid="{00000000-0005-0000-0000-0000834E0000}"/>
    <cellStyle name="n_Flash September eresMas_04a - Détail BU accès_PFA_Mn_0603_V0 0_Group" xfId="33139" xr:uid="{00000000-0005-0000-0000-0000844E0000}"/>
    <cellStyle name="n_Flash September eresMas_04a - Détail BU accès_PFA_Mn_0603_V0 0_Group - financial KPIs" xfId="22107" xr:uid="{00000000-0005-0000-0000-0000854E0000}"/>
    <cellStyle name="n_Flash September eresMas_04a - Détail BU accès_PFA_Mn_0603_V0 0_Group - operational KPIs" xfId="10550" xr:uid="{00000000-0005-0000-0000-0000864E0000}"/>
    <cellStyle name="n_Flash September eresMas_04a - Détail BU accès_PFA_Mn_0603_V0 0_Group - operational KPIs 2" xfId="18249" xr:uid="{00000000-0005-0000-0000-0000874E0000}"/>
    <cellStyle name="n_Flash September eresMas_04a - Détail BU accès_PFA_Mn_0603_V0 0_Group - operational KPIs_1" xfId="20366" xr:uid="{00000000-0005-0000-0000-0000884E0000}"/>
    <cellStyle name="n_Flash September eresMas_04a - Détail BU accès_PFA_Mn_0603_V0 0_Orange - Market France KPIs" xfId="56046" xr:uid="{00000000-0005-0000-0000-0000894E0000}"/>
    <cellStyle name="n_Flash September eresMas_04a - Détail BU accès_PFA_Mn_0603_V0 0_Poland KPIs" xfId="33138" xr:uid="{00000000-0005-0000-0000-00008A4E0000}"/>
    <cellStyle name="n_Flash September eresMas_04a - Détail BU accès_PFA_Mn_0603_V0 0_ROW" xfId="33140" xr:uid="{00000000-0005-0000-0000-00008B4E0000}"/>
    <cellStyle name="n_Flash September eresMas_04a - Détail BU accès_PFA_Mn_0603_V0 0_ROW ARPU" xfId="33141" xr:uid="{00000000-0005-0000-0000-00008C4E0000}"/>
    <cellStyle name="n_Flash September eresMas_04a - Détail BU accès_PFA_Mn_0603_V0 0_ROW_1" xfId="33142" xr:uid="{00000000-0005-0000-0000-00008D4E0000}"/>
    <cellStyle name="n_Flash September eresMas_04a - Détail BU accès_PFA_Mn_0603_V0 0_ROW_1_Group" xfId="33143" xr:uid="{00000000-0005-0000-0000-00008E4E0000}"/>
    <cellStyle name="n_Flash September eresMas_04a - Détail BU accès_PFA_Mn_0603_V0 0_ROW_1_ROW ARPU" xfId="33144" xr:uid="{00000000-0005-0000-0000-00008F4E0000}"/>
    <cellStyle name="n_Flash September eresMas_04a - Détail BU accès_PFA_Mn_0603_V0 0_ROW_Group" xfId="33145" xr:uid="{00000000-0005-0000-0000-0000904E0000}"/>
    <cellStyle name="n_Flash September eresMas_04a - Détail BU accès_PFA_Mn_0603_V0 0_ROW_ROW ARPU" xfId="33146" xr:uid="{00000000-0005-0000-0000-0000914E0000}"/>
    <cellStyle name="n_Flash September eresMas_04a - Détail BU accès_PFA_Mn_0603_V0 0_Spain ARPU + AUPU" xfId="33147" xr:uid="{00000000-0005-0000-0000-0000924E0000}"/>
    <cellStyle name="n_Flash September eresMas_04a - Détail BU accès_PFA_Mn_0603_V0 0_Spain ARPU + AUPU_Group" xfId="33148" xr:uid="{00000000-0005-0000-0000-0000934E0000}"/>
    <cellStyle name="n_Flash September eresMas_04a - Détail BU accès_PFA_Mn_0603_V0 0_Spain ARPU + AUPU_ROW ARPU" xfId="33149" xr:uid="{00000000-0005-0000-0000-0000944E0000}"/>
    <cellStyle name="n_Flash September eresMas_04a - Détail BU accès_PFA_Mn_0603_V0 0_Spain KPIs" xfId="6893" xr:uid="{00000000-0005-0000-0000-0000954E0000}"/>
    <cellStyle name="n_Flash September eresMas_04a - Détail BU accès_PFA_Mn_0603_V0 0_Spain KPIs 2" xfId="16259" xr:uid="{00000000-0005-0000-0000-0000964E0000}"/>
    <cellStyle name="n_Flash September eresMas_04a - Détail BU accès_PFA_Mn_0603_V0 0_Spain KPIs_1" xfId="51707" xr:uid="{00000000-0005-0000-0000-0000974E0000}"/>
    <cellStyle name="n_Flash September eresMas_04a - Détail BU accès_PFA_Mn_0603_V0 0_Telecoms - Operational KPIs" xfId="50010" xr:uid="{00000000-0005-0000-0000-0000984E0000}"/>
    <cellStyle name="n_Flash September eresMas_04a - Détail BU accès_PFA_Parcs_0600706" xfId="2205" xr:uid="{00000000-0005-0000-0000-0000994E0000}"/>
    <cellStyle name="n_Flash September eresMas_04a - Détail BU accès_PFA_Parcs_0600706_A&amp;ME KPIs" xfId="53485" xr:uid="{00000000-0005-0000-0000-00009A4E0000}"/>
    <cellStyle name="n_Flash September eresMas_04a - Détail BU accès_PFA_Parcs_0600706_France financials" xfId="23852" xr:uid="{00000000-0005-0000-0000-00009B4E0000}"/>
    <cellStyle name="n_Flash September eresMas_04a - Détail BU accès_PFA_Parcs_0600706_France KPIs" xfId="5064" xr:uid="{00000000-0005-0000-0000-00009C4E0000}"/>
    <cellStyle name="n_Flash September eresMas_04a - Détail BU accès_PFA_Parcs_0600706_France KPIs 2" xfId="14480" xr:uid="{00000000-0005-0000-0000-00009D4E0000}"/>
    <cellStyle name="n_Flash September eresMas_04a - Détail BU accès_PFA_Parcs_0600706_France KPIs_1" xfId="12305" xr:uid="{00000000-0005-0000-0000-00009E4E0000}"/>
    <cellStyle name="n_Flash September eresMas_04a - Détail BU accès_PFA_Parcs_0600706_Group" xfId="33151" xr:uid="{00000000-0005-0000-0000-00009F4E0000}"/>
    <cellStyle name="n_Flash September eresMas_04a - Détail BU accès_PFA_Parcs_0600706_Group - financial KPIs" xfId="22108" xr:uid="{00000000-0005-0000-0000-0000A04E0000}"/>
    <cellStyle name="n_Flash September eresMas_04a - Détail BU accès_PFA_Parcs_0600706_Group - operational KPIs" xfId="10551" xr:uid="{00000000-0005-0000-0000-0000A14E0000}"/>
    <cellStyle name="n_Flash September eresMas_04a - Détail BU accès_PFA_Parcs_0600706_Group - operational KPIs 2" xfId="18250" xr:uid="{00000000-0005-0000-0000-0000A24E0000}"/>
    <cellStyle name="n_Flash September eresMas_04a - Détail BU accès_PFA_Parcs_0600706_Group - operational KPIs_1" xfId="20367" xr:uid="{00000000-0005-0000-0000-0000A34E0000}"/>
    <cellStyle name="n_Flash September eresMas_04a - Détail BU accès_PFA_Parcs_0600706_Orange - Market France KPIs" xfId="56047" xr:uid="{00000000-0005-0000-0000-0000A44E0000}"/>
    <cellStyle name="n_Flash September eresMas_04a - Détail BU accès_PFA_Parcs_0600706_Poland KPIs" xfId="33150" xr:uid="{00000000-0005-0000-0000-0000A54E0000}"/>
    <cellStyle name="n_Flash September eresMas_04a - Détail BU accès_PFA_Parcs_0600706_ROW" xfId="33152" xr:uid="{00000000-0005-0000-0000-0000A64E0000}"/>
    <cellStyle name="n_Flash September eresMas_04a - Détail BU accès_PFA_Parcs_0600706_ROW ARPU" xfId="33153" xr:uid="{00000000-0005-0000-0000-0000A74E0000}"/>
    <cellStyle name="n_Flash September eresMas_04a - Détail BU accès_PFA_Parcs_0600706_ROW_1" xfId="33154" xr:uid="{00000000-0005-0000-0000-0000A84E0000}"/>
    <cellStyle name="n_Flash September eresMas_04a - Détail BU accès_PFA_Parcs_0600706_ROW_1_Group" xfId="33155" xr:uid="{00000000-0005-0000-0000-0000A94E0000}"/>
    <cellStyle name="n_Flash September eresMas_04a - Détail BU accès_PFA_Parcs_0600706_ROW_1_ROW ARPU" xfId="33156" xr:uid="{00000000-0005-0000-0000-0000AA4E0000}"/>
    <cellStyle name="n_Flash September eresMas_04a - Détail BU accès_PFA_Parcs_0600706_ROW_Group" xfId="33157" xr:uid="{00000000-0005-0000-0000-0000AB4E0000}"/>
    <cellStyle name="n_Flash September eresMas_04a - Détail BU accès_PFA_Parcs_0600706_ROW_ROW ARPU" xfId="33158" xr:uid="{00000000-0005-0000-0000-0000AC4E0000}"/>
    <cellStyle name="n_Flash September eresMas_04a - Détail BU accès_PFA_Parcs_0600706_Spain ARPU + AUPU" xfId="33159" xr:uid="{00000000-0005-0000-0000-0000AD4E0000}"/>
    <cellStyle name="n_Flash September eresMas_04a - Détail BU accès_PFA_Parcs_0600706_Spain ARPU + AUPU_Group" xfId="33160" xr:uid="{00000000-0005-0000-0000-0000AE4E0000}"/>
    <cellStyle name="n_Flash September eresMas_04a - Détail BU accès_PFA_Parcs_0600706_Spain ARPU + AUPU_ROW ARPU" xfId="33161" xr:uid="{00000000-0005-0000-0000-0000AF4E0000}"/>
    <cellStyle name="n_Flash September eresMas_04a - Détail BU accès_PFA_Parcs_0600706_Spain KPIs" xfId="6894" xr:uid="{00000000-0005-0000-0000-0000B04E0000}"/>
    <cellStyle name="n_Flash September eresMas_04a - Détail BU accès_PFA_Parcs_0600706_Spain KPIs 2" xfId="16260" xr:uid="{00000000-0005-0000-0000-0000B14E0000}"/>
    <cellStyle name="n_Flash September eresMas_04a - Détail BU accès_PFA_Parcs_0600706_Spain KPIs_1" xfId="51708" xr:uid="{00000000-0005-0000-0000-0000B24E0000}"/>
    <cellStyle name="n_Flash September eresMas_04a - Détail BU accès_PFA_Parcs_0600706_Telecoms - Operational KPIs" xfId="50011" xr:uid="{00000000-0005-0000-0000-0000B34E0000}"/>
    <cellStyle name="n_Flash September eresMas_04a - Détail BU accès_Poland KPIs" xfId="8448" xr:uid="{00000000-0005-0000-0000-0000B44E0000}"/>
    <cellStyle name="n_Flash September eresMas_04a - Détail BU accès_Poland KPIs_1" xfId="33022" xr:uid="{00000000-0005-0000-0000-0000B54E0000}"/>
    <cellStyle name="n_Flash September eresMas_04a - Détail BU accès_Reporting Valeur_Mobile_2010_10" xfId="33162" xr:uid="{00000000-0005-0000-0000-0000B64E0000}"/>
    <cellStyle name="n_Flash September eresMas_04a - Détail BU accès_Reporting Valeur_Mobile_2010_10_Group" xfId="33163" xr:uid="{00000000-0005-0000-0000-0000B74E0000}"/>
    <cellStyle name="n_Flash September eresMas_04a - Détail BU accès_Reporting Valeur_Mobile_2010_10_ROW" xfId="33164" xr:uid="{00000000-0005-0000-0000-0000B84E0000}"/>
    <cellStyle name="n_Flash September eresMas_04a - Détail BU accès_Reporting Valeur_Mobile_2010_10_ROW ARPU" xfId="33165" xr:uid="{00000000-0005-0000-0000-0000B94E0000}"/>
    <cellStyle name="n_Flash September eresMas_04a - Détail BU accès_Reporting Valeur_Mobile_2010_10_ROW_Group" xfId="33166" xr:uid="{00000000-0005-0000-0000-0000BA4E0000}"/>
    <cellStyle name="n_Flash September eresMas_04a - Détail BU accès_Reporting Valeur_Mobile_2010_10_ROW_ROW ARPU" xfId="33167" xr:uid="{00000000-0005-0000-0000-0000BB4E0000}"/>
    <cellStyle name="n_Flash September eresMas_04a - Détail BU accès_ROW" xfId="33168" xr:uid="{00000000-0005-0000-0000-0000BC4E0000}"/>
    <cellStyle name="n_Flash September eresMas_04a - Détail BU accès_ROW ARPU" xfId="33169" xr:uid="{00000000-0005-0000-0000-0000BD4E0000}"/>
    <cellStyle name="n_Flash September eresMas_04a - Détail BU accès_RoW KPIs" xfId="9160" xr:uid="{00000000-0005-0000-0000-0000BE4E0000}"/>
    <cellStyle name="n_Flash September eresMas_04a - Détail BU accès_ROW_1" xfId="33170" xr:uid="{00000000-0005-0000-0000-0000BF4E0000}"/>
    <cellStyle name="n_Flash September eresMas_04a - Détail BU accès_ROW_1_Group" xfId="33171" xr:uid="{00000000-0005-0000-0000-0000C04E0000}"/>
    <cellStyle name="n_Flash September eresMas_04a - Détail BU accès_ROW_1_ROW ARPU" xfId="33172" xr:uid="{00000000-0005-0000-0000-0000C14E0000}"/>
    <cellStyle name="n_Flash September eresMas_04a - Détail BU accès_ROW_Group" xfId="33173" xr:uid="{00000000-0005-0000-0000-0000C24E0000}"/>
    <cellStyle name="n_Flash September eresMas_04a - Détail BU accès_ROW_ROW ARPU" xfId="33174" xr:uid="{00000000-0005-0000-0000-0000C34E0000}"/>
    <cellStyle name="n_Flash September eresMas_04a - Détail BU accès_Spain ARPU + AUPU" xfId="33175" xr:uid="{00000000-0005-0000-0000-0000C44E0000}"/>
    <cellStyle name="n_Flash September eresMas_04a - Détail BU accès_Spain ARPU + AUPU_Group" xfId="33176" xr:uid="{00000000-0005-0000-0000-0000C54E0000}"/>
    <cellStyle name="n_Flash September eresMas_04a - Détail BU accès_Spain ARPU + AUPU_ROW ARPU" xfId="33177" xr:uid="{00000000-0005-0000-0000-0000C64E0000}"/>
    <cellStyle name="n_Flash September eresMas_04a - Détail BU accès_Spain KPIs" xfId="6883" xr:uid="{00000000-0005-0000-0000-0000C74E0000}"/>
    <cellStyle name="n_Flash September eresMas_04a - Détail BU accès_Spain KPIs 2" xfId="16249" xr:uid="{00000000-0005-0000-0000-0000C84E0000}"/>
    <cellStyle name="n_Flash September eresMas_04a - Détail BU accès_Spain KPIs_1" xfId="51697" xr:uid="{00000000-0005-0000-0000-0000C94E0000}"/>
    <cellStyle name="n_Flash September eresMas_04a - Détail BU accès_Telecoms - Operational KPIs" xfId="50000" xr:uid="{00000000-0005-0000-0000-0000CA4E0000}"/>
    <cellStyle name="n_Flash September eresMas_04a - Détail BU accès_UAG_report_CA 06-09 (06-09-28)" xfId="2206" xr:uid="{00000000-0005-0000-0000-0000CB4E0000}"/>
    <cellStyle name="n_Flash September eresMas_04a - Détail BU accès_UAG_report_CA 06-09 (06-09-28)_A&amp;ME KPIs" xfId="53486" xr:uid="{00000000-0005-0000-0000-0000CC4E0000}"/>
    <cellStyle name="n_Flash September eresMas_04a - Détail BU accès_UAG_report_CA 06-09 (06-09-28)_Enterprise" xfId="9734" xr:uid="{00000000-0005-0000-0000-0000CD4E0000}"/>
    <cellStyle name="n_Flash September eresMas_04a - Détail BU accès_UAG_report_CA 06-09 (06-09-28)_France financials" xfId="23853" xr:uid="{00000000-0005-0000-0000-0000CE4E0000}"/>
    <cellStyle name="n_Flash September eresMas_04a - Détail BU accès_UAG_report_CA 06-09 (06-09-28)_France financials_1" xfId="25324" xr:uid="{00000000-0005-0000-0000-0000CF4E0000}"/>
    <cellStyle name="n_Flash September eresMas_04a - Détail BU accès_UAG_report_CA 06-09 (06-09-28)_France KPIs" xfId="5065" xr:uid="{00000000-0005-0000-0000-0000D04E0000}"/>
    <cellStyle name="n_Flash September eresMas_04a - Détail BU accès_UAG_report_CA 06-09 (06-09-28)_France KPIs 2" xfId="14481" xr:uid="{00000000-0005-0000-0000-0000D14E0000}"/>
    <cellStyle name="n_Flash September eresMas_04a - Détail BU accès_UAG_report_CA 06-09 (06-09-28)_France KPIs_1" xfId="12306" xr:uid="{00000000-0005-0000-0000-0000D24E0000}"/>
    <cellStyle name="n_Flash September eresMas_04a - Détail BU accès_UAG_report_CA 06-09 (06-09-28)_GetCA Groupe Seg 2012-Q4 Soc" xfId="56049" xr:uid="{00000000-0005-0000-0000-0000D34E0000}"/>
    <cellStyle name="n_Flash September eresMas_04a - Détail BU accès_UAG_report_CA 06-09 (06-09-28)_Group" xfId="33179" xr:uid="{00000000-0005-0000-0000-0000D44E0000}"/>
    <cellStyle name="n_Flash September eresMas_04a - Détail BU accès_UAG_report_CA 06-09 (06-09-28)_Group - financial KPIs" xfId="22109" xr:uid="{00000000-0005-0000-0000-0000D54E0000}"/>
    <cellStyle name="n_Flash September eresMas_04a - Détail BU accès_UAG_report_CA 06-09 (06-09-28)_Group - operational KPIs" xfId="3203" xr:uid="{00000000-0005-0000-0000-0000D64E0000}"/>
    <cellStyle name="n_Flash September eresMas_04a - Détail BU accès_UAG_report_CA 06-09 (06-09-28)_Group - operational KPIs_1" xfId="10552" xr:uid="{00000000-0005-0000-0000-0000D74E0000}"/>
    <cellStyle name="n_Flash September eresMas_04a - Détail BU accès_UAG_report_CA 06-09 (06-09-28)_Group - operational KPIs_1 2" xfId="18251" xr:uid="{00000000-0005-0000-0000-0000D84E0000}"/>
    <cellStyle name="n_Flash September eresMas_04a - Détail BU accès_UAG_report_CA 06-09 (06-09-28)_Group - operational KPIs_2" xfId="20368" xr:uid="{00000000-0005-0000-0000-0000D94E0000}"/>
    <cellStyle name="n_Flash September eresMas_04a - Détail BU accès_UAG_report_CA 06-09 (06-09-28)_IC&amp;SS" xfId="19572" xr:uid="{00000000-0005-0000-0000-0000DA4E0000}"/>
    <cellStyle name="n_Flash September eresMas_04a - Détail BU accès_UAG_report_CA 06-09 (06-09-28)_Orange - Market France KPIs" xfId="56048" xr:uid="{00000000-0005-0000-0000-0000DB4E0000}"/>
    <cellStyle name="n_Flash September eresMas_04a - Détail BU accès_UAG_report_CA 06-09 (06-09-28)_Poland KPIs" xfId="8454" xr:uid="{00000000-0005-0000-0000-0000DC4E0000}"/>
    <cellStyle name="n_Flash September eresMas_04a - Détail BU accès_UAG_report_CA 06-09 (06-09-28)_Poland KPIs_1" xfId="33178" xr:uid="{00000000-0005-0000-0000-0000DD4E0000}"/>
    <cellStyle name="n_Flash September eresMas_04a - Détail BU accès_UAG_report_CA 06-09 (06-09-28)_ROW" xfId="33180" xr:uid="{00000000-0005-0000-0000-0000DE4E0000}"/>
    <cellStyle name="n_Flash September eresMas_04a - Détail BU accès_UAG_report_CA 06-09 (06-09-28)_ROW ARPU" xfId="33181" xr:uid="{00000000-0005-0000-0000-0000DF4E0000}"/>
    <cellStyle name="n_Flash September eresMas_04a - Détail BU accès_UAG_report_CA 06-09 (06-09-28)_RoW KPIs" xfId="9166" xr:uid="{00000000-0005-0000-0000-0000E04E0000}"/>
    <cellStyle name="n_Flash September eresMas_04a - Détail BU accès_UAG_report_CA 06-09 (06-09-28)_ROW_1" xfId="33182" xr:uid="{00000000-0005-0000-0000-0000E14E0000}"/>
    <cellStyle name="n_Flash September eresMas_04a - Détail BU accès_UAG_report_CA 06-09 (06-09-28)_ROW_1_Group" xfId="33183" xr:uid="{00000000-0005-0000-0000-0000E24E0000}"/>
    <cellStyle name="n_Flash September eresMas_04a - Détail BU accès_UAG_report_CA 06-09 (06-09-28)_ROW_1_ROW ARPU" xfId="33184" xr:uid="{00000000-0005-0000-0000-0000E34E0000}"/>
    <cellStyle name="n_Flash September eresMas_04a - Détail BU accès_UAG_report_CA 06-09 (06-09-28)_ROW_Group" xfId="33185" xr:uid="{00000000-0005-0000-0000-0000E44E0000}"/>
    <cellStyle name="n_Flash September eresMas_04a - Détail BU accès_UAG_report_CA 06-09 (06-09-28)_ROW_ROW ARPU" xfId="33186" xr:uid="{00000000-0005-0000-0000-0000E54E0000}"/>
    <cellStyle name="n_Flash September eresMas_04a - Détail BU accès_UAG_report_CA 06-09 (06-09-28)_Spain ARPU + AUPU" xfId="33187" xr:uid="{00000000-0005-0000-0000-0000E64E0000}"/>
    <cellStyle name="n_Flash September eresMas_04a - Détail BU accès_UAG_report_CA 06-09 (06-09-28)_Spain ARPU + AUPU_Group" xfId="33188" xr:uid="{00000000-0005-0000-0000-0000E74E0000}"/>
    <cellStyle name="n_Flash September eresMas_04a - Détail BU accès_UAG_report_CA 06-09 (06-09-28)_Spain ARPU + AUPU_ROW ARPU" xfId="33189" xr:uid="{00000000-0005-0000-0000-0000E84E0000}"/>
    <cellStyle name="n_Flash September eresMas_04a - Détail BU accès_UAG_report_CA 06-09 (06-09-28)_Spain KPIs" xfId="6895" xr:uid="{00000000-0005-0000-0000-0000E94E0000}"/>
    <cellStyle name="n_Flash September eresMas_04a - Détail BU accès_UAG_report_CA 06-09 (06-09-28)_Spain KPIs 2" xfId="16261" xr:uid="{00000000-0005-0000-0000-0000EA4E0000}"/>
    <cellStyle name="n_Flash September eresMas_04a - Détail BU accès_UAG_report_CA 06-09 (06-09-28)_Spain KPIs_1" xfId="51709" xr:uid="{00000000-0005-0000-0000-0000EB4E0000}"/>
    <cellStyle name="n_Flash September eresMas_04a - Détail BU accès_UAG_report_CA 06-09 (06-09-28)_Telecoms - Operational KPIs" xfId="50012" xr:uid="{00000000-0005-0000-0000-0000EC4E0000}"/>
    <cellStyle name="n_Flash September eresMas_04a - Détail BU accès_UAG_report_CA 06-10 (06-11-06)" xfId="2207" xr:uid="{00000000-0005-0000-0000-0000ED4E0000}"/>
    <cellStyle name="n_Flash September eresMas_04a - Détail BU accès_UAG_report_CA 06-10 (06-11-06)_A&amp;ME KPIs" xfId="53487" xr:uid="{00000000-0005-0000-0000-0000EE4E0000}"/>
    <cellStyle name="n_Flash September eresMas_04a - Détail BU accès_UAG_report_CA 06-10 (06-11-06)_Enterprise" xfId="9735" xr:uid="{00000000-0005-0000-0000-0000EF4E0000}"/>
    <cellStyle name="n_Flash September eresMas_04a - Détail BU accès_UAG_report_CA 06-10 (06-11-06)_France financials" xfId="23854" xr:uid="{00000000-0005-0000-0000-0000F04E0000}"/>
    <cellStyle name="n_Flash September eresMas_04a - Détail BU accès_UAG_report_CA 06-10 (06-11-06)_France financials_1" xfId="25325" xr:uid="{00000000-0005-0000-0000-0000F14E0000}"/>
    <cellStyle name="n_Flash September eresMas_04a - Détail BU accès_UAG_report_CA 06-10 (06-11-06)_France KPIs" xfId="5066" xr:uid="{00000000-0005-0000-0000-0000F24E0000}"/>
    <cellStyle name="n_Flash September eresMas_04a - Détail BU accès_UAG_report_CA 06-10 (06-11-06)_France KPIs 2" xfId="14482" xr:uid="{00000000-0005-0000-0000-0000F34E0000}"/>
    <cellStyle name="n_Flash September eresMas_04a - Détail BU accès_UAG_report_CA 06-10 (06-11-06)_France KPIs_1" xfId="12307" xr:uid="{00000000-0005-0000-0000-0000F44E0000}"/>
    <cellStyle name="n_Flash September eresMas_04a - Détail BU accès_UAG_report_CA 06-10 (06-11-06)_GetCA Groupe Seg 2012-Q4 Soc" xfId="56051" xr:uid="{00000000-0005-0000-0000-0000F54E0000}"/>
    <cellStyle name="n_Flash September eresMas_04a - Détail BU accès_UAG_report_CA 06-10 (06-11-06)_Group" xfId="33191" xr:uid="{00000000-0005-0000-0000-0000F64E0000}"/>
    <cellStyle name="n_Flash September eresMas_04a - Détail BU accès_UAG_report_CA 06-10 (06-11-06)_Group - financial KPIs" xfId="22110" xr:uid="{00000000-0005-0000-0000-0000F74E0000}"/>
    <cellStyle name="n_Flash September eresMas_04a - Détail BU accès_UAG_report_CA 06-10 (06-11-06)_Group - operational KPIs" xfId="3204" xr:uid="{00000000-0005-0000-0000-0000F84E0000}"/>
    <cellStyle name="n_Flash September eresMas_04a - Détail BU accès_UAG_report_CA 06-10 (06-11-06)_Group - operational KPIs_1" xfId="10553" xr:uid="{00000000-0005-0000-0000-0000F94E0000}"/>
    <cellStyle name="n_Flash September eresMas_04a - Détail BU accès_UAG_report_CA 06-10 (06-11-06)_Group - operational KPIs_1 2" xfId="18252" xr:uid="{00000000-0005-0000-0000-0000FA4E0000}"/>
    <cellStyle name="n_Flash September eresMas_04a - Détail BU accès_UAG_report_CA 06-10 (06-11-06)_Group - operational KPIs_2" xfId="20369" xr:uid="{00000000-0005-0000-0000-0000FB4E0000}"/>
    <cellStyle name="n_Flash September eresMas_04a - Détail BU accès_UAG_report_CA 06-10 (06-11-06)_IC&amp;SS" xfId="19772" xr:uid="{00000000-0005-0000-0000-0000FC4E0000}"/>
    <cellStyle name="n_Flash September eresMas_04a - Détail BU accès_UAG_report_CA 06-10 (06-11-06)_Orange - Market France KPIs" xfId="56050" xr:uid="{00000000-0005-0000-0000-0000FD4E0000}"/>
    <cellStyle name="n_Flash September eresMas_04a - Détail BU accès_UAG_report_CA 06-10 (06-11-06)_Poland KPIs" xfId="8455" xr:uid="{00000000-0005-0000-0000-0000FE4E0000}"/>
    <cellStyle name="n_Flash September eresMas_04a - Détail BU accès_UAG_report_CA 06-10 (06-11-06)_Poland KPIs_1" xfId="33190" xr:uid="{00000000-0005-0000-0000-0000FF4E0000}"/>
    <cellStyle name="n_Flash September eresMas_04a - Détail BU accès_UAG_report_CA 06-10 (06-11-06)_ROW" xfId="33192" xr:uid="{00000000-0005-0000-0000-0000004F0000}"/>
    <cellStyle name="n_Flash September eresMas_04a - Détail BU accès_UAG_report_CA 06-10 (06-11-06)_ROW ARPU" xfId="33193" xr:uid="{00000000-0005-0000-0000-0000014F0000}"/>
    <cellStyle name="n_Flash September eresMas_04a - Détail BU accès_UAG_report_CA 06-10 (06-11-06)_RoW KPIs" xfId="9167" xr:uid="{00000000-0005-0000-0000-0000024F0000}"/>
    <cellStyle name="n_Flash September eresMas_04a - Détail BU accès_UAG_report_CA 06-10 (06-11-06)_ROW_1" xfId="33194" xr:uid="{00000000-0005-0000-0000-0000034F0000}"/>
    <cellStyle name="n_Flash September eresMas_04a - Détail BU accès_UAG_report_CA 06-10 (06-11-06)_ROW_1_Group" xfId="33195" xr:uid="{00000000-0005-0000-0000-0000044F0000}"/>
    <cellStyle name="n_Flash September eresMas_04a - Détail BU accès_UAG_report_CA 06-10 (06-11-06)_ROW_1_ROW ARPU" xfId="33196" xr:uid="{00000000-0005-0000-0000-0000054F0000}"/>
    <cellStyle name="n_Flash September eresMas_04a - Détail BU accès_UAG_report_CA 06-10 (06-11-06)_ROW_Group" xfId="33197" xr:uid="{00000000-0005-0000-0000-0000064F0000}"/>
    <cellStyle name="n_Flash September eresMas_04a - Détail BU accès_UAG_report_CA 06-10 (06-11-06)_ROW_ROW ARPU" xfId="33198" xr:uid="{00000000-0005-0000-0000-0000074F0000}"/>
    <cellStyle name="n_Flash September eresMas_04a - Détail BU accès_UAG_report_CA 06-10 (06-11-06)_Spain ARPU + AUPU" xfId="33199" xr:uid="{00000000-0005-0000-0000-0000084F0000}"/>
    <cellStyle name="n_Flash September eresMas_04a - Détail BU accès_UAG_report_CA 06-10 (06-11-06)_Spain ARPU + AUPU_Group" xfId="33200" xr:uid="{00000000-0005-0000-0000-0000094F0000}"/>
    <cellStyle name="n_Flash September eresMas_04a - Détail BU accès_UAG_report_CA 06-10 (06-11-06)_Spain ARPU + AUPU_ROW ARPU" xfId="33201" xr:uid="{00000000-0005-0000-0000-00000A4F0000}"/>
    <cellStyle name="n_Flash September eresMas_04a - Détail BU accès_UAG_report_CA 06-10 (06-11-06)_Spain KPIs" xfId="6896" xr:uid="{00000000-0005-0000-0000-00000B4F0000}"/>
    <cellStyle name="n_Flash September eresMas_04a - Détail BU accès_UAG_report_CA 06-10 (06-11-06)_Spain KPIs 2" xfId="16262" xr:uid="{00000000-0005-0000-0000-00000C4F0000}"/>
    <cellStyle name="n_Flash September eresMas_04a - Détail BU accès_UAG_report_CA 06-10 (06-11-06)_Spain KPIs_1" xfId="51710" xr:uid="{00000000-0005-0000-0000-00000D4F0000}"/>
    <cellStyle name="n_Flash September eresMas_04a - Détail BU accès_UAG_report_CA 06-10 (06-11-06)_Telecoms - Operational KPIs" xfId="50013" xr:uid="{00000000-0005-0000-0000-00000E4F0000}"/>
    <cellStyle name="n_Flash September eresMas_04a - Détail BU accès_V&amp;M trajectoires V1 (06-08-11)" xfId="2208" xr:uid="{00000000-0005-0000-0000-00000F4F0000}"/>
    <cellStyle name="n_Flash September eresMas_04a - Détail BU accès_V&amp;M trajectoires V1 (06-08-11)_A&amp;ME KPIs" xfId="53488" xr:uid="{00000000-0005-0000-0000-0000104F0000}"/>
    <cellStyle name="n_Flash September eresMas_04a - Détail BU accès_V&amp;M trajectoires V1 (06-08-11)_Enterprise" xfId="9736" xr:uid="{00000000-0005-0000-0000-0000114F0000}"/>
    <cellStyle name="n_Flash September eresMas_04a - Détail BU accès_V&amp;M trajectoires V1 (06-08-11)_France financials" xfId="23855" xr:uid="{00000000-0005-0000-0000-0000124F0000}"/>
    <cellStyle name="n_Flash September eresMas_04a - Détail BU accès_V&amp;M trajectoires V1 (06-08-11)_France financials_1" xfId="25326" xr:uid="{00000000-0005-0000-0000-0000134F0000}"/>
    <cellStyle name="n_Flash September eresMas_04a - Détail BU accès_V&amp;M trajectoires V1 (06-08-11)_France KPIs" xfId="5067" xr:uid="{00000000-0005-0000-0000-0000144F0000}"/>
    <cellStyle name="n_Flash September eresMas_04a - Détail BU accès_V&amp;M trajectoires V1 (06-08-11)_France KPIs 2" xfId="14483" xr:uid="{00000000-0005-0000-0000-0000154F0000}"/>
    <cellStyle name="n_Flash September eresMas_04a - Détail BU accès_V&amp;M trajectoires V1 (06-08-11)_France KPIs_1" xfId="12308" xr:uid="{00000000-0005-0000-0000-0000164F0000}"/>
    <cellStyle name="n_Flash September eresMas_04a - Détail BU accès_V&amp;M trajectoires V1 (06-08-11)_GetCA Groupe Seg 2012-Q4 Soc" xfId="56053" xr:uid="{00000000-0005-0000-0000-0000174F0000}"/>
    <cellStyle name="n_Flash September eresMas_04a - Détail BU accès_V&amp;M trajectoires V1 (06-08-11)_Group" xfId="33203" xr:uid="{00000000-0005-0000-0000-0000184F0000}"/>
    <cellStyle name="n_Flash September eresMas_04a - Détail BU accès_V&amp;M trajectoires V1 (06-08-11)_Group - financial KPIs" xfId="22111" xr:uid="{00000000-0005-0000-0000-0000194F0000}"/>
    <cellStyle name="n_Flash September eresMas_04a - Détail BU accès_V&amp;M trajectoires V1 (06-08-11)_Group - operational KPIs" xfId="3205" xr:uid="{00000000-0005-0000-0000-00001A4F0000}"/>
    <cellStyle name="n_Flash September eresMas_04a - Détail BU accès_V&amp;M trajectoires V1 (06-08-11)_Group - operational KPIs_1" xfId="10554" xr:uid="{00000000-0005-0000-0000-00001B4F0000}"/>
    <cellStyle name="n_Flash September eresMas_04a - Détail BU accès_V&amp;M trajectoires V1 (06-08-11)_Group - operational KPIs_1 2" xfId="18253" xr:uid="{00000000-0005-0000-0000-00001C4F0000}"/>
    <cellStyle name="n_Flash September eresMas_04a - Détail BU accès_V&amp;M trajectoires V1 (06-08-11)_Group - operational KPIs_2" xfId="20370" xr:uid="{00000000-0005-0000-0000-00001D4F0000}"/>
    <cellStyle name="n_Flash September eresMas_04a - Détail BU accès_V&amp;M trajectoires V1 (06-08-11)_IC&amp;SS" xfId="13563" xr:uid="{00000000-0005-0000-0000-00001E4F0000}"/>
    <cellStyle name="n_Flash September eresMas_04a - Détail BU accès_V&amp;M trajectoires V1 (06-08-11)_Orange - Market France KPIs" xfId="56052" xr:uid="{00000000-0005-0000-0000-00001F4F0000}"/>
    <cellStyle name="n_Flash September eresMas_04a - Détail BU accès_V&amp;M trajectoires V1 (06-08-11)_Poland KPIs" xfId="8456" xr:uid="{00000000-0005-0000-0000-0000204F0000}"/>
    <cellStyle name="n_Flash September eresMas_04a - Détail BU accès_V&amp;M trajectoires V1 (06-08-11)_Poland KPIs_1" xfId="33202" xr:uid="{00000000-0005-0000-0000-0000214F0000}"/>
    <cellStyle name="n_Flash September eresMas_04a - Détail BU accès_V&amp;M trajectoires V1 (06-08-11)_ROW" xfId="33204" xr:uid="{00000000-0005-0000-0000-0000224F0000}"/>
    <cellStyle name="n_Flash September eresMas_04a - Détail BU accès_V&amp;M trajectoires V1 (06-08-11)_ROW ARPU" xfId="33205" xr:uid="{00000000-0005-0000-0000-0000234F0000}"/>
    <cellStyle name="n_Flash September eresMas_04a - Détail BU accès_V&amp;M trajectoires V1 (06-08-11)_RoW KPIs" xfId="9168" xr:uid="{00000000-0005-0000-0000-0000244F0000}"/>
    <cellStyle name="n_Flash September eresMas_04a - Détail BU accès_V&amp;M trajectoires V1 (06-08-11)_ROW_1" xfId="33206" xr:uid="{00000000-0005-0000-0000-0000254F0000}"/>
    <cellStyle name="n_Flash September eresMas_04a - Détail BU accès_V&amp;M trajectoires V1 (06-08-11)_ROW_1_Group" xfId="33207" xr:uid="{00000000-0005-0000-0000-0000264F0000}"/>
    <cellStyle name="n_Flash September eresMas_04a - Détail BU accès_V&amp;M trajectoires V1 (06-08-11)_ROW_1_ROW ARPU" xfId="33208" xr:uid="{00000000-0005-0000-0000-0000274F0000}"/>
    <cellStyle name="n_Flash September eresMas_04a - Détail BU accès_V&amp;M trajectoires V1 (06-08-11)_ROW_Group" xfId="33209" xr:uid="{00000000-0005-0000-0000-0000284F0000}"/>
    <cellStyle name="n_Flash September eresMas_04a - Détail BU accès_V&amp;M trajectoires V1 (06-08-11)_ROW_ROW ARPU" xfId="33210" xr:uid="{00000000-0005-0000-0000-0000294F0000}"/>
    <cellStyle name="n_Flash September eresMas_04a - Détail BU accès_V&amp;M trajectoires V1 (06-08-11)_Spain ARPU + AUPU" xfId="33211" xr:uid="{00000000-0005-0000-0000-00002A4F0000}"/>
    <cellStyle name="n_Flash September eresMas_04a - Détail BU accès_V&amp;M trajectoires V1 (06-08-11)_Spain ARPU + AUPU_Group" xfId="33212" xr:uid="{00000000-0005-0000-0000-00002B4F0000}"/>
    <cellStyle name="n_Flash September eresMas_04a - Détail BU accès_V&amp;M trajectoires V1 (06-08-11)_Spain ARPU + AUPU_ROW ARPU" xfId="33213" xr:uid="{00000000-0005-0000-0000-00002C4F0000}"/>
    <cellStyle name="n_Flash September eresMas_04a - Détail BU accès_V&amp;M trajectoires V1 (06-08-11)_Spain KPIs" xfId="6897" xr:uid="{00000000-0005-0000-0000-00002D4F0000}"/>
    <cellStyle name="n_Flash September eresMas_04a - Détail BU accès_V&amp;M trajectoires V1 (06-08-11)_Spain KPIs 2" xfId="16263" xr:uid="{00000000-0005-0000-0000-00002E4F0000}"/>
    <cellStyle name="n_Flash September eresMas_04a - Détail BU accès_V&amp;M trajectoires V1 (06-08-11)_Spain KPIs_1" xfId="51711" xr:uid="{00000000-0005-0000-0000-00002F4F0000}"/>
    <cellStyle name="n_Flash September eresMas_04a - Détail BU accès_V&amp;M trajectoires V1 (06-08-11)_Telecoms - Operational KPIs" xfId="50014" xr:uid="{00000000-0005-0000-0000-0000304F0000}"/>
    <cellStyle name="n_Flash September eresMas_04b - Détail BU accès fiches pays" xfId="2209" xr:uid="{00000000-0005-0000-0000-0000314F0000}"/>
    <cellStyle name="n_Flash September eresMas_04b - Détail BU accès fiches pays_01 Synthèse DM pour modèle" xfId="2210" xr:uid="{00000000-0005-0000-0000-0000324F0000}"/>
    <cellStyle name="n_Flash September eresMas_04b - Détail BU accès fiches pays_01 Synthèse DM pour modèle_A&amp;ME KPIs" xfId="53490" xr:uid="{00000000-0005-0000-0000-0000334F0000}"/>
    <cellStyle name="n_Flash September eresMas_04b - Détail BU accès fiches pays_01 Synthèse DM pour modèle_France financials" xfId="23857" xr:uid="{00000000-0005-0000-0000-0000344F0000}"/>
    <cellStyle name="n_Flash September eresMas_04b - Détail BU accès fiches pays_01 Synthèse DM pour modèle_France KPIs" xfId="5069" xr:uid="{00000000-0005-0000-0000-0000354F0000}"/>
    <cellStyle name="n_Flash September eresMas_04b - Détail BU accès fiches pays_01 Synthèse DM pour modèle_France KPIs 2" xfId="14485" xr:uid="{00000000-0005-0000-0000-0000364F0000}"/>
    <cellStyle name="n_Flash September eresMas_04b - Détail BU accès fiches pays_01 Synthèse DM pour modèle_France KPIs_1" xfId="12310" xr:uid="{00000000-0005-0000-0000-0000374F0000}"/>
    <cellStyle name="n_Flash September eresMas_04b - Détail BU accès fiches pays_01 Synthèse DM pour modèle_Group" xfId="33216" xr:uid="{00000000-0005-0000-0000-0000384F0000}"/>
    <cellStyle name="n_Flash September eresMas_04b - Détail BU accès fiches pays_01 Synthèse DM pour modèle_Group - financial KPIs" xfId="22113" xr:uid="{00000000-0005-0000-0000-0000394F0000}"/>
    <cellStyle name="n_Flash September eresMas_04b - Détail BU accès fiches pays_01 Synthèse DM pour modèle_Group - operational KPIs" xfId="10556" xr:uid="{00000000-0005-0000-0000-00003A4F0000}"/>
    <cellStyle name="n_Flash September eresMas_04b - Détail BU accès fiches pays_01 Synthèse DM pour modèle_Group - operational KPIs 2" xfId="18255" xr:uid="{00000000-0005-0000-0000-00003B4F0000}"/>
    <cellStyle name="n_Flash September eresMas_04b - Détail BU accès fiches pays_01 Synthèse DM pour modèle_Group - operational KPIs_1" xfId="20372" xr:uid="{00000000-0005-0000-0000-00003C4F0000}"/>
    <cellStyle name="n_Flash September eresMas_04b - Détail BU accès fiches pays_01 Synthèse DM pour modèle_Orange - Market France KPIs" xfId="56055" xr:uid="{00000000-0005-0000-0000-00003D4F0000}"/>
    <cellStyle name="n_Flash September eresMas_04b - Détail BU accès fiches pays_01 Synthèse DM pour modèle_Poland KPIs" xfId="33215" xr:uid="{00000000-0005-0000-0000-00003E4F0000}"/>
    <cellStyle name="n_Flash September eresMas_04b - Détail BU accès fiches pays_01 Synthèse DM pour modèle_ROW" xfId="33217" xr:uid="{00000000-0005-0000-0000-00003F4F0000}"/>
    <cellStyle name="n_Flash September eresMas_04b - Détail BU accès fiches pays_01 Synthèse DM pour modèle_ROW ARPU" xfId="33218" xr:uid="{00000000-0005-0000-0000-0000404F0000}"/>
    <cellStyle name="n_Flash September eresMas_04b - Détail BU accès fiches pays_01 Synthèse DM pour modèle_ROW_1" xfId="33219" xr:uid="{00000000-0005-0000-0000-0000414F0000}"/>
    <cellStyle name="n_Flash September eresMas_04b - Détail BU accès fiches pays_01 Synthèse DM pour modèle_ROW_1_Group" xfId="33220" xr:uid="{00000000-0005-0000-0000-0000424F0000}"/>
    <cellStyle name="n_Flash September eresMas_04b - Détail BU accès fiches pays_01 Synthèse DM pour modèle_ROW_1_ROW ARPU" xfId="33221" xr:uid="{00000000-0005-0000-0000-0000434F0000}"/>
    <cellStyle name="n_Flash September eresMas_04b - Détail BU accès fiches pays_01 Synthèse DM pour modèle_ROW_Group" xfId="33222" xr:uid="{00000000-0005-0000-0000-0000444F0000}"/>
    <cellStyle name="n_Flash September eresMas_04b - Détail BU accès fiches pays_01 Synthèse DM pour modèle_ROW_ROW ARPU" xfId="33223" xr:uid="{00000000-0005-0000-0000-0000454F0000}"/>
    <cellStyle name="n_Flash September eresMas_04b - Détail BU accès fiches pays_01 Synthèse DM pour modèle_Spain ARPU + AUPU" xfId="33224" xr:uid="{00000000-0005-0000-0000-0000464F0000}"/>
    <cellStyle name="n_Flash September eresMas_04b - Détail BU accès fiches pays_01 Synthèse DM pour modèle_Spain ARPU + AUPU_Group" xfId="33225" xr:uid="{00000000-0005-0000-0000-0000474F0000}"/>
    <cellStyle name="n_Flash September eresMas_04b - Détail BU accès fiches pays_01 Synthèse DM pour modèle_Spain ARPU + AUPU_ROW ARPU" xfId="33226" xr:uid="{00000000-0005-0000-0000-0000484F0000}"/>
    <cellStyle name="n_Flash September eresMas_04b - Détail BU accès fiches pays_01 Synthèse DM pour modèle_Spain KPIs" xfId="6899" xr:uid="{00000000-0005-0000-0000-0000494F0000}"/>
    <cellStyle name="n_Flash September eresMas_04b - Détail BU accès fiches pays_01 Synthèse DM pour modèle_Spain KPIs 2" xfId="16265" xr:uid="{00000000-0005-0000-0000-00004A4F0000}"/>
    <cellStyle name="n_Flash September eresMas_04b - Détail BU accès fiches pays_01 Synthèse DM pour modèle_Spain KPIs_1" xfId="51713" xr:uid="{00000000-0005-0000-0000-00004B4F0000}"/>
    <cellStyle name="n_Flash September eresMas_04b - Détail BU accès fiches pays_01 Synthèse DM pour modèle_Telecoms - Operational KPIs" xfId="50016" xr:uid="{00000000-0005-0000-0000-00004C4F0000}"/>
    <cellStyle name="n_Flash September eresMas_04b - Détail BU accès fiches pays_0703 Préflashde L23 Analyse CA trafic 07-03 (07-04-03)" xfId="2211" xr:uid="{00000000-0005-0000-0000-00004D4F0000}"/>
    <cellStyle name="n_Flash September eresMas_04b - Détail BU accès fiches pays_0703 Préflashde L23 Analyse CA trafic 07-03 (07-04-03)_A&amp;ME KPIs" xfId="53491" xr:uid="{00000000-0005-0000-0000-00004E4F0000}"/>
    <cellStyle name="n_Flash September eresMas_04b - Détail BU accès fiches pays_0703 Préflashde L23 Analyse CA trafic 07-03 (07-04-03)_Enterprise" xfId="9738" xr:uid="{00000000-0005-0000-0000-00004F4F0000}"/>
    <cellStyle name="n_Flash September eresMas_04b - Détail BU accès fiches pays_0703 Préflashde L23 Analyse CA trafic 07-03 (07-04-03)_France financials" xfId="23858" xr:uid="{00000000-0005-0000-0000-0000504F0000}"/>
    <cellStyle name="n_Flash September eresMas_04b - Détail BU accès fiches pays_0703 Préflashde L23 Analyse CA trafic 07-03 (07-04-03)_France financials_1" xfId="25328" xr:uid="{00000000-0005-0000-0000-0000514F0000}"/>
    <cellStyle name="n_Flash September eresMas_04b - Détail BU accès fiches pays_0703 Préflashde L23 Analyse CA trafic 07-03 (07-04-03)_France KPIs" xfId="5070" xr:uid="{00000000-0005-0000-0000-0000524F0000}"/>
    <cellStyle name="n_Flash September eresMas_04b - Détail BU accès fiches pays_0703 Préflashde L23 Analyse CA trafic 07-03 (07-04-03)_France KPIs 2" xfId="14486" xr:uid="{00000000-0005-0000-0000-0000534F0000}"/>
    <cellStyle name="n_Flash September eresMas_04b - Détail BU accès fiches pays_0703 Préflashde L23 Analyse CA trafic 07-03 (07-04-03)_France KPIs_1" xfId="12311" xr:uid="{00000000-0005-0000-0000-0000544F0000}"/>
    <cellStyle name="n_Flash September eresMas_04b - Détail BU accès fiches pays_0703 Préflashde L23 Analyse CA trafic 07-03 (07-04-03)_GetCA Groupe Seg 2012-Q4 Soc" xfId="56057" xr:uid="{00000000-0005-0000-0000-0000554F0000}"/>
    <cellStyle name="n_Flash September eresMas_04b - Détail BU accès fiches pays_0703 Préflashde L23 Analyse CA trafic 07-03 (07-04-03)_Group" xfId="33228" xr:uid="{00000000-0005-0000-0000-0000564F0000}"/>
    <cellStyle name="n_Flash September eresMas_04b - Détail BU accès fiches pays_0703 Préflashde L23 Analyse CA trafic 07-03 (07-04-03)_Group - financial KPIs" xfId="22114" xr:uid="{00000000-0005-0000-0000-0000574F0000}"/>
    <cellStyle name="n_Flash September eresMas_04b - Détail BU accès fiches pays_0703 Préflashde L23 Analyse CA trafic 07-03 (07-04-03)_Group - operational KPIs" xfId="3207" xr:uid="{00000000-0005-0000-0000-0000584F0000}"/>
    <cellStyle name="n_Flash September eresMas_04b - Détail BU accès fiches pays_0703 Préflashde L23 Analyse CA trafic 07-03 (07-04-03)_Group - operational KPIs_1" xfId="10557" xr:uid="{00000000-0005-0000-0000-0000594F0000}"/>
    <cellStyle name="n_Flash September eresMas_04b - Détail BU accès fiches pays_0703 Préflashde L23 Analyse CA trafic 07-03 (07-04-03)_Group - operational KPIs_1 2" xfId="18256" xr:uid="{00000000-0005-0000-0000-00005A4F0000}"/>
    <cellStyle name="n_Flash September eresMas_04b - Détail BU accès fiches pays_0703 Préflashde L23 Analyse CA trafic 07-03 (07-04-03)_Group - operational KPIs_2" xfId="20373" xr:uid="{00000000-0005-0000-0000-00005B4F0000}"/>
    <cellStyle name="n_Flash September eresMas_04b - Détail BU accès fiches pays_0703 Préflashde L23 Analyse CA trafic 07-03 (07-04-03)_IC&amp;SS" xfId="19571" xr:uid="{00000000-0005-0000-0000-00005C4F0000}"/>
    <cellStyle name="n_Flash September eresMas_04b - Détail BU accès fiches pays_0703 Préflashde L23 Analyse CA trafic 07-03 (07-04-03)_Orange - Market France KPIs" xfId="56056" xr:uid="{00000000-0005-0000-0000-00005D4F0000}"/>
    <cellStyle name="n_Flash September eresMas_04b - Détail BU accès fiches pays_0703 Préflashde L23 Analyse CA trafic 07-03 (07-04-03)_Poland KPIs" xfId="8458" xr:uid="{00000000-0005-0000-0000-00005E4F0000}"/>
    <cellStyle name="n_Flash September eresMas_04b - Détail BU accès fiches pays_0703 Préflashde L23 Analyse CA trafic 07-03 (07-04-03)_Poland KPIs_1" xfId="33227" xr:uid="{00000000-0005-0000-0000-00005F4F0000}"/>
    <cellStyle name="n_Flash September eresMas_04b - Détail BU accès fiches pays_0703 Préflashde L23 Analyse CA trafic 07-03 (07-04-03)_ROW" xfId="33229" xr:uid="{00000000-0005-0000-0000-0000604F0000}"/>
    <cellStyle name="n_Flash September eresMas_04b - Détail BU accès fiches pays_0703 Préflashde L23 Analyse CA trafic 07-03 (07-04-03)_ROW ARPU" xfId="33230" xr:uid="{00000000-0005-0000-0000-0000614F0000}"/>
    <cellStyle name="n_Flash September eresMas_04b - Détail BU accès fiches pays_0703 Préflashde L23 Analyse CA trafic 07-03 (07-04-03)_RoW KPIs" xfId="9170" xr:uid="{00000000-0005-0000-0000-0000624F0000}"/>
    <cellStyle name="n_Flash September eresMas_04b - Détail BU accès fiches pays_0703 Préflashde L23 Analyse CA trafic 07-03 (07-04-03)_ROW_1" xfId="33231" xr:uid="{00000000-0005-0000-0000-0000634F0000}"/>
    <cellStyle name="n_Flash September eresMas_04b - Détail BU accès fiches pays_0703 Préflashde L23 Analyse CA trafic 07-03 (07-04-03)_ROW_1_Group" xfId="33232" xr:uid="{00000000-0005-0000-0000-0000644F0000}"/>
    <cellStyle name="n_Flash September eresMas_04b - Détail BU accès fiches pays_0703 Préflashde L23 Analyse CA trafic 07-03 (07-04-03)_ROW_1_ROW ARPU" xfId="33233" xr:uid="{00000000-0005-0000-0000-0000654F0000}"/>
    <cellStyle name="n_Flash September eresMas_04b - Détail BU accès fiches pays_0703 Préflashde L23 Analyse CA trafic 07-03 (07-04-03)_ROW_Group" xfId="33234" xr:uid="{00000000-0005-0000-0000-0000664F0000}"/>
    <cellStyle name="n_Flash September eresMas_04b - Détail BU accès fiches pays_0703 Préflashde L23 Analyse CA trafic 07-03 (07-04-03)_ROW_ROW ARPU" xfId="33235" xr:uid="{00000000-0005-0000-0000-0000674F0000}"/>
    <cellStyle name="n_Flash September eresMas_04b - Détail BU accès fiches pays_0703 Préflashde L23 Analyse CA trafic 07-03 (07-04-03)_Spain ARPU + AUPU" xfId="33236" xr:uid="{00000000-0005-0000-0000-0000684F0000}"/>
    <cellStyle name="n_Flash September eresMas_04b - Détail BU accès fiches pays_0703 Préflashde L23 Analyse CA trafic 07-03 (07-04-03)_Spain ARPU + AUPU_Group" xfId="33237" xr:uid="{00000000-0005-0000-0000-0000694F0000}"/>
    <cellStyle name="n_Flash September eresMas_04b - Détail BU accès fiches pays_0703 Préflashde L23 Analyse CA trafic 07-03 (07-04-03)_Spain ARPU + AUPU_ROW ARPU" xfId="33238" xr:uid="{00000000-0005-0000-0000-00006A4F0000}"/>
    <cellStyle name="n_Flash September eresMas_04b - Détail BU accès fiches pays_0703 Préflashde L23 Analyse CA trafic 07-03 (07-04-03)_Spain KPIs" xfId="6900" xr:uid="{00000000-0005-0000-0000-00006B4F0000}"/>
    <cellStyle name="n_Flash September eresMas_04b - Détail BU accès fiches pays_0703 Préflashde L23 Analyse CA trafic 07-03 (07-04-03)_Spain KPIs 2" xfId="16266" xr:uid="{00000000-0005-0000-0000-00006C4F0000}"/>
    <cellStyle name="n_Flash September eresMas_04b - Détail BU accès fiches pays_0703 Préflashde L23 Analyse CA trafic 07-03 (07-04-03)_Spain KPIs_1" xfId="51714" xr:uid="{00000000-0005-0000-0000-00006D4F0000}"/>
    <cellStyle name="n_Flash September eresMas_04b - Détail BU accès fiches pays_0703 Préflashde L23 Analyse CA trafic 07-03 (07-04-03)_Telecoms - Operational KPIs" xfId="50017" xr:uid="{00000000-0005-0000-0000-00006E4F0000}"/>
    <cellStyle name="n_Flash September eresMas_04b - Détail BU accès fiches pays_A&amp;ME KPIs" xfId="53489" xr:uid="{00000000-0005-0000-0000-00006F4F0000}"/>
    <cellStyle name="n_Flash September eresMas_04b - Détail BU accès fiches pays_Base Forfaits 06-07" xfId="2212" xr:uid="{00000000-0005-0000-0000-0000704F0000}"/>
    <cellStyle name="n_Flash September eresMas_04b - Détail BU accès fiches pays_Base Forfaits 06-07_A&amp;ME KPIs" xfId="53492" xr:uid="{00000000-0005-0000-0000-0000714F0000}"/>
    <cellStyle name="n_Flash September eresMas_04b - Détail BU accès fiches pays_Base Forfaits 06-07_Enterprise" xfId="9739" xr:uid="{00000000-0005-0000-0000-0000724F0000}"/>
    <cellStyle name="n_Flash September eresMas_04b - Détail BU accès fiches pays_Base Forfaits 06-07_France financials" xfId="23859" xr:uid="{00000000-0005-0000-0000-0000734F0000}"/>
    <cellStyle name="n_Flash September eresMas_04b - Détail BU accès fiches pays_Base Forfaits 06-07_France financials_1" xfId="25329" xr:uid="{00000000-0005-0000-0000-0000744F0000}"/>
    <cellStyle name="n_Flash September eresMas_04b - Détail BU accès fiches pays_Base Forfaits 06-07_France KPIs" xfId="5071" xr:uid="{00000000-0005-0000-0000-0000754F0000}"/>
    <cellStyle name="n_Flash September eresMas_04b - Détail BU accès fiches pays_Base Forfaits 06-07_France KPIs 2" xfId="14487" xr:uid="{00000000-0005-0000-0000-0000764F0000}"/>
    <cellStyle name="n_Flash September eresMas_04b - Détail BU accès fiches pays_Base Forfaits 06-07_France KPIs_1" xfId="12312" xr:uid="{00000000-0005-0000-0000-0000774F0000}"/>
    <cellStyle name="n_Flash September eresMas_04b - Détail BU accès fiches pays_Base Forfaits 06-07_GetCA Groupe Seg 2012-Q4 Soc" xfId="56059" xr:uid="{00000000-0005-0000-0000-0000784F0000}"/>
    <cellStyle name="n_Flash September eresMas_04b - Détail BU accès fiches pays_Base Forfaits 06-07_Group" xfId="33240" xr:uid="{00000000-0005-0000-0000-0000794F0000}"/>
    <cellStyle name="n_Flash September eresMas_04b - Détail BU accès fiches pays_Base Forfaits 06-07_Group - financial KPIs" xfId="22115" xr:uid="{00000000-0005-0000-0000-00007A4F0000}"/>
    <cellStyle name="n_Flash September eresMas_04b - Détail BU accès fiches pays_Base Forfaits 06-07_Group - operational KPIs" xfId="3208" xr:uid="{00000000-0005-0000-0000-00007B4F0000}"/>
    <cellStyle name="n_Flash September eresMas_04b - Détail BU accès fiches pays_Base Forfaits 06-07_Group - operational KPIs_1" xfId="10558" xr:uid="{00000000-0005-0000-0000-00007C4F0000}"/>
    <cellStyle name="n_Flash September eresMas_04b - Détail BU accès fiches pays_Base Forfaits 06-07_Group - operational KPIs_1 2" xfId="18257" xr:uid="{00000000-0005-0000-0000-00007D4F0000}"/>
    <cellStyle name="n_Flash September eresMas_04b - Détail BU accès fiches pays_Base Forfaits 06-07_Group - operational KPIs_2" xfId="20374" xr:uid="{00000000-0005-0000-0000-00007E4F0000}"/>
    <cellStyle name="n_Flash September eresMas_04b - Détail BU accès fiches pays_Base Forfaits 06-07_IC&amp;SS" xfId="19771" xr:uid="{00000000-0005-0000-0000-00007F4F0000}"/>
    <cellStyle name="n_Flash September eresMas_04b - Détail BU accès fiches pays_Base Forfaits 06-07_Orange - Market France KPIs" xfId="56058" xr:uid="{00000000-0005-0000-0000-0000804F0000}"/>
    <cellStyle name="n_Flash September eresMas_04b - Détail BU accès fiches pays_Base Forfaits 06-07_Poland KPIs" xfId="8459" xr:uid="{00000000-0005-0000-0000-0000814F0000}"/>
    <cellStyle name="n_Flash September eresMas_04b - Détail BU accès fiches pays_Base Forfaits 06-07_Poland KPIs_1" xfId="33239" xr:uid="{00000000-0005-0000-0000-0000824F0000}"/>
    <cellStyle name="n_Flash September eresMas_04b - Détail BU accès fiches pays_Base Forfaits 06-07_ROW" xfId="33241" xr:uid="{00000000-0005-0000-0000-0000834F0000}"/>
    <cellStyle name="n_Flash September eresMas_04b - Détail BU accès fiches pays_Base Forfaits 06-07_ROW ARPU" xfId="33242" xr:uid="{00000000-0005-0000-0000-0000844F0000}"/>
    <cellStyle name="n_Flash September eresMas_04b - Détail BU accès fiches pays_Base Forfaits 06-07_RoW KPIs" xfId="9171" xr:uid="{00000000-0005-0000-0000-0000854F0000}"/>
    <cellStyle name="n_Flash September eresMas_04b - Détail BU accès fiches pays_Base Forfaits 06-07_ROW_1" xfId="33243" xr:uid="{00000000-0005-0000-0000-0000864F0000}"/>
    <cellStyle name="n_Flash September eresMas_04b - Détail BU accès fiches pays_Base Forfaits 06-07_ROW_1_Group" xfId="33244" xr:uid="{00000000-0005-0000-0000-0000874F0000}"/>
    <cellStyle name="n_Flash September eresMas_04b - Détail BU accès fiches pays_Base Forfaits 06-07_ROW_1_ROW ARPU" xfId="33245" xr:uid="{00000000-0005-0000-0000-0000884F0000}"/>
    <cellStyle name="n_Flash September eresMas_04b - Détail BU accès fiches pays_Base Forfaits 06-07_ROW_Group" xfId="33246" xr:uid="{00000000-0005-0000-0000-0000894F0000}"/>
    <cellStyle name="n_Flash September eresMas_04b - Détail BU accès fiches pays_Base Forfaits 06-07_ROW_ROW ARPU" xfId="33247" xr:uid="{00000000-0005-0000-0000-00008A4F0000}"/>
    <cellStyle name="n_Flash September eresMas_04b - Détail BU accès fiches pays_Base Forfaits 06-07_Spain ARPU + AUPU" xfId="33248" xr:uid="{00000000-0005-0000-0000-00008B4F0000}"/>
    <cellStyle name="n_Flash September eresMas_04b - Détail BU accès fiches pays_Base Forfaits 06-07_Spain ARPU + AUPU_Group" xfId="33249" xr:uid="{00000000-0005-0000-0000-00008C4F0000}"/>
    <cellStyle name="n_Flash September eresMas_04b - Détail BU accès fiches pays_Base Forfaits 06-07_Spain ARPU + AUPU_ROW ARPU" xfId="33250" xr:uid="{00000000-0005-0000-0000-00008D4F0000}"/>
    <cellStyle name="n_Flash September eresMas_04b - Détail BU accès fiches pays_Base Forfaits 06-07_Spain KPIs" xfId="6901" xr:uid="{00000000-0005-0000-0000-00008E4F0000}"/>
    <cellStyle name="n_Flash September eresMas_04b - Détail BU accès fiches pays_Base Forfaits 06-07_Spain KPIs 2" xfId="16267" xr:uid="{00000000-0005-0000-0000-00008F4F0000}"/>
    <cellStyle name="n_Flash September eresMas_04b - Détail BU accès fiches pays_Base Forfaits 06-07_Spain KPIs_1" xfId="51715" xr:uid="{00000000-0005-0000-0000-0000904F0000}"/>
    <cellStyle name="n_Flash September eresMas_04b - Détail BU accès fiches pays_Base Forfaits 06-07_Telecoms - Operational KPIs" xfId="50018" xr:uid="{00000000-0005-0000-0000-0000914F0000}"/>
    <cellStyle name="n_Flash September eresMas_04b - Détail BU accès fiches pays_CA BAC SCR-VM 06-07 (31-07-06)" xfId="2213" xr:uid="{00000000-0005-0000-0000-0000924F0000}"/>
    <cellStyle name="n_Flash September eresMas_04b - Détail BU accès fiches pays_CA BAC SCR-VM 06-07 (31-07-06)_A&amp;ME KPIs" xfId="53493" xr:uid="{00000000-0005-0000-0000-0000934F0000}"/>
    <cellStyle name="n_Flash September eresMas_04b - Détail BU accès fiches pays_CA BAC SCR-VM 06-07 (31-07-06)_Enterprise" xfId="9740" xr:uid="{00000000-0005-0000-0000-0000944F0000}"/>
    <cellStyle name="n_Flash September eresMas_04b - Détail BU accès fiches pays_CA BAC SCR-VM 06-07 (31-07-06)_France financials" xfId="23860" xr:uid="{00000000-0005-0000-0000-0000954F0000}"/>
    <cellStyle name="n_Flash September eresMas_04b - Détail BU accès fiches pays_CA BAC SCR-VM 06-07 (31-07-06)_France financials_1" xfId="25330" xr:uid="{00000000-0005-0000-0000-0000964F0000}"/>
    <cellStyle name="n_Flash September eresMas_04b - Détail BU accès fiches pays_CA BAC SCR-VM 06-07 (31-07-06)_France KPIs" xfId="5072" xr:uid="{00000000-0005-0000-0000-0000974F0000}"/>
    <cellStyle name="n_Flash September eresMas_04b - Détail BU accès fiches pays_CA BAC SCR-VM 06-07 (31-07-06)_France KPIs 2" xfId="14488" xr:uid="{00000000-0005-0000-0000-0000984F0000}"/>
    <cellStyle name="n_Flash September eresMas_04b - Détail BU accès fiches pays_CA BAC SCR-VM 06-07 (31-07-06)_France KPIs_1" xfId="12313" xr:uid="{00000000-0005-0000-0000-0000994F0000}"/>
    <cellStyle name="n_Flash September eresMas_04b - Détail BU accès fiches pays_CA BAC SCR-VM 06-07 (31-07-06)_GetCA Groupe Seg 2012-Q4 Soc" xfId="56061" xr:uid="{00000000-0005-0000-0000-00009A4F0000}"/>
    <cellStyle name="n_Flash September eresMas_04b - Détail BU accès fiches pays_CA BAC SCR-VM 06-07 (31-07-06)_Group" xfId="33252" xr:uid="{00000000-0005-0000-0000-00009B4F0000}"/>
    <cellStyle name="n_Flash September eresMas_04b - Détail BU accès fiches pays_CA BAC SCR-VM 06-07 (31-07-06)_Group - financial KPIs" xfId="22116" xr:uid="{00000000-0005-0000-0000-00009C4F0000}"/>
    <cellStyle name="n_Flash September eresMas_04b - Détail BU accès fiches pays_CA BAC SCR-VM 06-07 (31-07-06)_Group - operational KPIs" xfId="3209" xr:uid="{00000000-0005-0000-0000-00009D4F0000}"/>
    <cellStyle name="n_Flash September eresMas_04b - Détail BU accès fiches pays_CA BAC SCR-VM 06-07 (31-07-06)_Group - operational KPIs_1" xfId="10559" xr:uid="{00000000-0005-0000-0000-00009E4F0000}"/>
    <cellStyle name="n_Flash September eresMas_04b - Détail BU accès fiches pays_CA BAC SCR-VM 06-07 (31-07-06)_Group - operational KPIs_1 2" xfId="18258" xr:uid="{00000000-0005-0000-0000-00009F4F0000}"/>
    <cellStyle name="n_Flash September eresMas_04b - Détail BU accès fiches pays_CA BAC SCR-VM 06-07 (31-07-06)_Group - operational KPIs_2" xfId="20375" xr:uid="{00000000-0005-0000-0000-0000A04F0000}"/>
    <cellStyle name="n_Flash September eresMas_04b - Détail BU accès fiches pays_CA BAC SCR-VM 06-07 (31-07-06)_IC&amp;SS" xfId="13564" xr:uid="{00000000-0005-0000-0000-0000A14F0000}"/>
    <cellStyle name="n_Flash September eresMas_04b - Détail BU accès fiches pays_CA BAC SCR-VM 06-07 (31-07-06)_Orange - Market France KPIs" xfId="56060" xr:uid="{00000000-0005-0000-0000-0000A24F0000}"/>
    <cellStyle name="n_Flash September eresMas_04b - Détail BU accès fiches pays_CA BAC SCR-VM 06-07 (31-07-06)_Poland KPIs" xfId="8460" xr:uid="{00000000-0005-0000-0000-0000A34F0000}"/>
    <cellStyle name="n_Flash September eresMas_04b - Détail BU accès fiches pays_CA BAC SCR-VM 06-07 (31-07-06)_Poland KPIs_1" xfId="33251" xr:uid="{00000000-0005-0000-0000-0000A44F0000}"/>
    <cellStyle name="n_Flash September eresMas_04b - Détail BU accès fiches pays_CA BAC SCR-VM 06-07 (31-07-06)_ROW" xfId="33253" xr:uid="{00000000-0005-0000-0000-0000A54F0000}"/>
    <cellStyle name="n_Flash September eresMas_04b - Détail BU accès fiches pays_CA BAC SCR-VM 06-07 (31-07-06)_ROW ARPU" xfId="33254" xr:uid="{00000000-0005-0000-0000-0000A64F0000}"/>
    <cellStyle name="n_Flash September eresMas_04b - Détail BU accès fiches pays_CA BAC SCR-VM 06-07 (31-07-06)_RoW KPIs" xfId="9172" xr:uid="{00000000-0005-0000-0000-0000A74F0000}"/>
    <cellStyle name="n_Flash September eresMas_04b - Détail BU accès fiches pays_CA BAC SCR-VM 06-07 (31-07-06)_ROW_1" xfId="33255" xr:uid="{00000000-0005-0000-0000-0000A84F0000}"/>
    <cellStyle name="n_Flash September eresMas_04b - Détail BU accès fiches pays_CA BAC SCR-VM 06-07 (31-07-06)_ROW_1_Group" xfId="33256" xr:uid="{00000000-0005-0000-0000-0000A94F0000}"/>
    <cellStyle name="n_Flash September eresMas_04b - Détail BU accès fiches pays_CA BAC SCR-VM 06-07 (31-07-06)_ROW_1_ROW ARPU" xfId="33257" xr:uid="{00000000-0005-0000-0000-0000AA4F0000}"/>
    <cellStyle name="n_Flash September eresMas_04b - Détail BU accès fiches pays_CA BAC SCR-VM 06-07 (31-07-06)_ROW_Group" xfId="33258" xr:uid="{00000000-0005-0000-0000-0000AB4F0000}"/>
    <cellStyle name="n_Flash September eresMas_04b - Détail BU accès fiches pays_CA BAC SCR-VM 06-07 (31-07-06)_ROW_ROW ARPU" xfId="33259" xr:uid="{00000000-0005-0000-0000-0000AC4F0000}"/>
    <cellStyle name="n_Flash September eresMas_04b - Détail BU accès fiches pays_CA BAC SCR-VM 06-07 (31-07-06)_Spain ARPU + AUPU" xfId="33260" xr:uid="{00000000-0005-0000-0000-0000AD4F0000}"/>
    <cellStyle name="n_Flash September eresMas_04b - Détail BU accès fiches pays_CA BAC SCR-VM 06-07 (31-07-06)_Spain ARPU + AUPU_Group" xfId="33261" xr:uid="{00000000-0005-0000-0000-0000AE4F0000}"/>
    <cellStyle name="n_Flash September eresMas_04b - Détail BU accès fiches pays_CA BAC SCR-VM 06-07 (31-07-06)_Spain ARPU + AUPU_ROW ARPU" xfId="33262" xr:uid="{00000000-0005-0000-0000-0000AF4F0000}"/>
    <cellStyle name="n_Flash September eresMas_04b - Détail BU accès fiches pays_CA BAC SCR-VM 06-07 (31-07-06)_Spain KPIs" xfId="6902" xr:uid="{00000000-0005-0000-0000-0000B04F0000}"/>
    <cellStyle name="n_Flash September eresMas_04b - Détail BU accès fiches pays_CA BAC SCR-VM 06-07 (31-07-06)_Spain KPIs 2" xfId="16268" xr:uid="{00000000-0005-0000-0000-0000B14F0000}"/>
    <cellStyle name="n_Flash September eresMas_04b - Détail BU accès fiches pays_CA BAC SCR-VM 06-07 (31-07-06)_Spain KPIs_1" xfId="51716" xr:uid="{00000000-0005-0000-0000-0000B24F0000}"/>
    <cellStyle name="n_Flash September eresMas_04b - Détail BU accès fiches pays_CA BAC SCR-VM 06-07 (31-07-06)_Telecoms - Operational KPIs" xfId="50019" xr:uid="{00000000-0005-0000-0000-0000B34F0000}"/>
    <cellStyle name="n_Flash September eresMas_04b - Détail BU accès fiches pays_CA forfaits 0607 (06-08-14)" xfId="2214" xr:uid="{00000000-0005-0000-0000-0000B44F0000}"/>
    <cellStyle name="n_Flash September eresMas_04b - Détail BU accès fiches pays_CA forfaits 0607 (06-08-14)_A&amp;ME KPIs" xfId="53494" xr:uid="{00000000-0005-0000-0000-0000B54F0000}"/>
    <cellStyle name="n_Flash September eresMas_04b - Détail BU accès fiches pays_CA forfaits 0607 (06-08-14)_France financials" xfId="23861" xr:uid="{00000000-0005-0000-0000-0000B64F0000}"/>
    <cellStyle name="n_Flash September eresMas_04b - Détail BU accès fiches pays_CA forfaits 0607 (06-08-14)_France KPIs" xfId="5073" xr:uid="{00000000-0005-0000-0000-0000B74F0000}"/>
    <cellStyle name="n_Flash September eresMas_04b - Détail BU accès fiches pays_CA forfaits 0607 (06-08-14)_France KPIs 2" xfId="14489" xr:uid="{00000000-0005-0000-0000-0000B84F0000}"/>
    <cellStyle name="n_Flash September eresMas_04b - Détail BU accès fiches pays_CA forfaits 0607 (06-08-14)_France KPIs_1" xfId="12314" xr:uid="{00000000-0005-0000-0000-0000B94F0000}"/>
    <cellStyle name="n_Flash September eresMas_04b - Détail BU accès fiches pays_CA forfaits 0607 (06-08-14)_Group" xfId="33264" xr:uid="{00000000-0005-0000-0000-0000BA4F0000}"/>
    <cellStyle name="n_Flash September eresMas_04b - Détail BU accès fiches pays_CA forfaits 0607 (06-08-14)_Group - financial KPIs" xfId="22117" xr:uid="{00000000-0005-0000-0000-0000BB4F0000}"/>
    <cellStyle name="n_Flash September eresMas_04b - Détail BU accès fiches pays_CA forfaits 0607 (06-08-14)_Group - operational KPIs" xfId="10560" xr:uid="{00000000-0005-0000-0000-0000BC4F0000}"/>
    <cellStyle name="n_Flash September eresMas_04b - Détail BU accès fiches pays_CA forfaits 0607 (06-08-14)_Group - operational KPIs 2" xfId="18259" xr:uid="{00000000-0005-0000-0000-0000BD4F0000}"/>
    <cellStyle name="n_Flash September eresMas_04b - Détail BU accès fiches pays_CA forfaits 0607 (06-08-14)_Group - operational KPIs_1" xfId="20376" xr:uid="{00000000-0005-0000-0000-0000BE4F0000}"/>
    <cellStyle name="n_Flash September eresMas_04b - Détail BU accès fiches pays_CA forfaits 0607 (06-08-14)_Orange - Market France KPIs" xfId="56062" xr:uid="{00000000-0005-0000-0000-0000BF4F0000}"/>
    <cellStyle name="n_Flash September eresMas_04b - Détail BU accès fiches pays_CA forfaits 0607 (06-08-14)_Poland KPIs" xfId="33263" xr:uid="{00000000-0005-0000-0000-0000C04F0000}"/>
    <cellStyle name="n_Flash September eresMas_04b - Détail BU accès fiches pays_CA forfaits 0607 (06-08-14)_ROW" xfId="33265" xr:uid="{00000000-0005-0000-0000-0000C14F0000}"/>
    <cellStyle name="n_Flash September eresMas_04b - Détail BU accès fiches pays_CA forfaits 0607 (06-08-14)_ROW ARPU" xfId="33266" xr:uid="{00000000-0005-0000-0000-0000C24F0000}"/>
    <cellStyle name="n_Flash September eresMas_04b - Détail BU accès fiches pays_CA forfaits 0607 (06-08-14)_ROW_1" xfId="33267" xr:uid="{00000000-0005-0000-0000-0000C34F0000}"/>
    <cellStyle name="n_Flash September eresMas_04b - Détail BU accès fiches pays_CA forfaits 0607 (06-08-14)_ROW_1_Group" xfId="33268" xr:uid="{00000000-0005-0000-0000-0000C44F0000}"/>
    <cellStyle name="n_Flash September eresMas_04b - Détail BU accès fiches pays_CA forfaits 0607 (06-08-14)_ROW_1_ROW ARPU" xfId="33269" xr:uid="{00000000-0005-0000-0000-0000C54F0000}"/>
    <cellStyle name="n_Flash September eresMas_04b - Détail BU accès fiches pays_CA forfaits 0607 (06-08-14)_ROW_Group" xfId="33270" xr:uid="{00000000-0005-0000-0000-0000C64F0000}"/>
    <cellStyle name="n_Flash September eresMas_04b - Détail BU accès fiches pays_CA forfaits 0607 (06-08-14)_ROW_ROW ARPU" xfId="33271" xr:uid="{00000000-0005-0000-0000-0000C74F0000}"/>
    <cellStyle name="n_Flash September eresMas_04b - Détail BU accès fiches pays_CA forfaits 0607 (06-08-14)_Spain ARPU + AUPU" xfId="33272" xr:uid="{00000000-0005-0000-0000-0000C84F0000}"/>
    <cellStyle name="n_Flash September eresMas_04b - Détail BU accès fiches pays_CA forfaits 0607 (06-08-14)_Spain ARPU + AUPU_Group" xfId="33273" xr:uid="{00000000-0005-0000-0000-0000C94F0000}"/>
    <cellStyle name="n_Flash September eresMas_04b - Détail BU accès fiches pays_CA forfaits 0607 (06-08-14)_Spain ARPU + AUPU_ROW ARPU" xfId="33274" xr:uid="{00000000-0005-0000-0000-0000CA4F0000}"/>
    <cellStyle name="n_Flash September eresMas_04b - Détail BU accès fiches pays_CA forfaits 0607 (06-08-14)_Spain KPIs" xfId="6903" xr:uid="{00000000-0005-0000-0000-0000CB4F0000}"/>
    <cellStyle name="n_Flash September eresMas_04b - Détail BU accès fiches pays_CA forfaits 0607 (06-08-14)_Spain KPIs 2" xfId="16269" xr:uid="{00000000-0005-0000-0000-0000CC4F0000}"/>
    <cellStyle name="n_Flash September eresMas_04b - Détail BU accès fiches pays_CA forfaits 0607 (06-08-14)_Spain KPIs_1" xfId="51717" xr:uid="{00000000-0005-0000-0000-0000CD4F0000}"/>
    <cellStyle name="n_Flash September eresMas_04b - Détail BU accès fiches pays_CA forfaits 0607 (06-08-14)_Telecoms - Operational KPIs" xfId="50020" xr:uid="{00000000-0005-0000-0000-0000CE4F0000}"/>
    <cellStyle name="n_Flash September eresMas_04b - Détail BU accès fiches pays_Classeur2" xfId="2215" xr:uid="{00000000-0005-0000-0000-0000CF4F0000}"/>
    <cellStyle name="n_Flash September eresMas_04b - Détail BU accès fiches pays_Classeur2_A&amp;ME KPIs" xfId="53495" xr:uid="{00000000-0005-0000-0000-0000D04F0000}"/>
    <cellStyle name="n_Flash September eresMas_04b - Détail BU accès fiches pays_Classeur2_France financials" xfId="23862" xr:uid="{00000000-0005-0000-0000-0000D14F0000}"/>
    <cellStyle name="n_Flash September eresMas_04b - Détail BU accès fiches pays_Classeur2_France KPIs" xfId="5074" xr:uid="{00000000-0005-0000-0000-0000D24F0000}"/>
    <cellStyle name="n_Flash September eresMas_04b - Détail BU accès fiches pays_Classeur2_France KPIs 2" xfId="14490" xr:uid="{00000000-0005-0000-0000-0000D34F0000}"/>
    <cellStyle name="n_Flash September eresMas_04b - Détail BU accès fiches pays_Classeur2_France KPIs_1" xfId="12315" xr:uid="{00000000-0005-0000-0000-0000D44F0000}"/>
    <cellStyle name="n_Flash September eresMas_04b - Détail BU accès fiches pays_Classeur2_Group" xfId="33276" xr:uid="{00000000-0005-0000-0000-0000D54F0000}"/>
    <cellStyle name="n_Flash September eresMas_04b - Détail BU accès fiches pays_Classeur2_Group - financial KPIs" xfId="22118" xr:uid="{00000000-0005-0000-0000-0000D64F0000}"/>
    <cellStyle name="n_Flash September eresMas_04b - Détail BU accès fiches pays_Classeur2_Group - operational KPIs" xfId="10561" xr:uid="{00000000-0005-0000-0000-0000D74F0000}"/>
    <cellStyle name="n_Flash September eresMas_04b - Détail BU accès fiches pays_Classeur2_Group - operational KPIs 2" xfId="18260" xr:uid="{00000000-0005-0000-0000-0000D84F0000}"/>
    <cellStyle name="n_Flash September eresMas_04b - Détail BU accès fiches pays_Classeur2_Group - operational KPIs_1" xfId="20377" xr:uid="{00000000-0005-0000-0000-0000D94F0000}"/>
    <cellStyle name="n_Flash September eresMas_04b - Détail BU accès fiches pays_Classeur2_Orange - Market France KPIs" xfId="56063" xr:uid="{00000000-0005-0000-0000-0000DA4F0000}"/>
    <cellStyle name="n_Flash September eresMas_04b - Détail BU accès fiches pays_Classeur2_Poland KPIs" xfId="33275" xr:uid="{00000000-0005-0000-0000-0000DB4F0000}"/>
    <cellStyle name="n_Flash September eresMas_04b - Détail BU accès fiches pays_Classeur2_ROW" xfId="33277" xr:uid="{00000000-0005-0000-0000-0000DC4F0000}"/>
    <cellStyle name="n_Flash September eresMas_04b - Détail BU accès fiches pays_Classeur2_ROW ARPU" xfId="33278" xr:uid="{00000000-0005-0000-0000-0000DD4F0000}"/>
    <cellStyle name="n_Flash September eresMas_04b - Détail BU accès fiches pays_Classeur2_ROW_1" xfId="33279" xr:uid="{00000000-0005-0000-0000-0000DE4F0000}"/>
    <cellStyle name="n_Flash September eresMas_04b - Détail BU accès fiches pays_Classeur2_ROW_1_Group" xfId="33280" xr:uid="{00000000-0005-0000-0000-0000DF4F0000}"/>
    <cellStyle name="n_Flash September eresMas_04b - Détail BU accès fiches pays_Classeur2_ROW_1_ROW ARPU" xfId="33281" xr:uid="{00000000-0005-0000-0000-0000E04F0000}"/>
    <cellStyle name="n_Flash September eresMas_04b - Détail BU accès fiches pays_Classeur2_ROW_Group" xfId="33282" xr:uid="{00000000-0005-0000-0000-0000E14F0000}"/>
    <cellStyle name="n_Flash September eresMas_04b - Détail BU accès fiches pays_Classeur2_ROW_ROW ARPU" xfId="33283" xr:uid="{00000000-0005-0000-0000-0000E24F0000}"/>
    <cellStyle name="n_Flash September eresMas_04b - Détail BU accès fiches pays_Classeur2_Spain ARPU + AUPU" xfId="33284" xr:uid="{00000000-0005-0000-0000-0000E34F0000}"/>
    <cellStyle name="n_Flash September eresMas_04b - Détail BU accès fiches pays_Classeur2_Spain ARPU + AUPU_Group" xfId="33285" xr:uid="{00000000-0005-0000-0000-0000E44F0000}"/>
    <cellStyle name="n_Flash September eresMas_04b - Détail BU accès fiches pays_Classeur2_Spain ARPU + AUPU_ROW ARPU" xfId="33286" xr:uid="{00000000-0005-0000-0000-0000E54F0000}"/>
    <cellStyle name="n_Flash September eresMas_04b - Détail BU accès fiches pays_Classeur2_Spain KPIs" xfId="6904" xr:uid="{00000000-0005-0000-0000-0000E64F0000}"/>
    <cellStyle name="n_Flash September eresMas_04b - Détail BU accès fiches pays_Classeur2_Spain KPIs 2" xfId="16270" xr:uid="{00000000-0005-0000-0000-0000E74F0000}"/>
    <cellStyle name="n_Flash September eresMas_04b - Détail BU accès fiches pays_Classeur2_Spain KPIs_1" xfId="51718" xr:uid="{00000000-0005-0000-0000-0000E84F0000}"/>
    <cellStyle name="n_Flash September eresMas_04b - Détail BU accès fiches pays_Classeur2_Telecoms - Operational KPIs" xfId="50021" xr:uid="{00000000-0005-0000-0000-0000E94F0000}"/>
    <cellStyle name="n_Flash September eresMas_04b - Détail BU accès fiches pays_Classeur5" xfId="2216" xr:uid="{00000000-0005-0000-0000-0000EA4F0000}"/>
    <cellStyle name="n_Flash September eresMas_04b - Détail BU accès fiches pays_Classeur5_A&amp;ME KPIs" xfId="53496" xr:uid="{00000000-0005-0000-0000-0000EB4F0000}"/>
    <cellStyle name="n_Flash September eresMas_04b - Détail BU accès fiches pays_Classeur5_Enterprise" xfId="9741" xr:uid="{00000000-0005-0000-0000-0000EC4F0000}"/>
    <cellStyle name="n_Flash September eresMas_04b - Détail BU accès fiches pays_Classeur5_France financials" xfId="23863" xr:uid="{00000000-0005-0000-0000-0000ED4F0000}"/>
    <cellStyle name="n_Flash September eresMas_04b - Détail BU accès fiches pays_Classeur5_France financials_1" xfId="25331" xr:uid="{00000000-0005-0000-0000-0000EE4F0000}"/>
    <cellStyle name="n_Flash September eresMas_04b - Détail BU accès fiches pays_Classeur5_France KPIs" xfId="5075" xr:uid="{00000000-0005-0000-0000-0000EF4F0000}"/>
    <cellStyle name="n_Flash September eresMas_04b - Détail BU accès fiches pays_Classeur5_France KPIs 2" xfId="14491" xr:uid="{00000000-0005-0000-0000-0000F04F0000}"/>
    <cellStyle name="n_Flash September eresMas_04b - Détail BU accès fiches pays_Classeur5_France KPIs_1" xfId="12316" xr:uid="{00000000-0005-0000-0000-0000F14F0000}"/>
    <cellStyle name="n_Flash September eresMas_04b - Détail BU accès fiches pays_Classeur5_GetCA Groupe Seg 2012-Q4 Soc" xfId="56065" xr:uid="{00000000-0005-0000-0000-0000F24F0000}"/>
    <cellStyle name="n_Flash September eresMas_04b - Détail BU accès fiches pays_Classeur5_Group" xfId="33288" xr:uid="{00000000-0005-0000-0000-0000F34F0000}"/>
    <cellStyle name="n_Flash September eresMas_04b - Détail BU accès fiches pays_Classeur5_Group - financial KPIs" xfId="22119" xr:uid="{00000000-0005-0000-0000-0000F44F0000}"/>
    <cellStyle name="n_Flash September eresMas_04b - Détail BU accès fiches pays_Classeur5_Group - operational KPIs" xfId="3210" xr:uid="{00000000-0005-0000-0000-0000F54F0000}"/>
    <cellStyle name="n_Flash September eresMas_04b - Détail BU accès fiches pays_Classeur5_Group - operational KPIs_1" xfId="10562" xr:uid="{00000000-0005-0000-0000-0000F64F0000}"/>
    <cellStyle name="n_Flash September eresMas_04b - Détail BU accès fiches pays_Classeur5_Group - operational KPIs_1 2" xfId="18261" xr:uid="{00000000-0005-0000-0000-0000F74F0000}"/>
    <cellStyle name="n_Flash September eresMas_04b - Détail BU accès fiches pays_Classeur5_Group - operational KPIs_2" xfId="20378" xr:uid="{00000000-0005-0000-0000-0000F84F0000}"/>
    <cellStyle name="n_Flash September eresMas_04b - Détail BU accès fiches pays_Classeur5_IC&amp;SS" xfId="13779" xr:uid="{00000000-0005-0000-0000-0000F94F0000}"/>
    <cellStyle name="n_Flash September eresMas_04b - Détail BU accès fiches pays_Classeur5_Orange - Market France KPIs" xfId="56064" xr:uid="{00000000-0005-0000-0000-0000FA4F0000}"/>
    <cellStyle name="n_Flash September eresMas_04b - Détail BU accès fiches pays_Classeur5_Poland KPIs" xfId="8461" xr:uid="{00000000-0005-0000-0000-0000FB4F0000}"/>
    <cellStyle name="n_Flash September eresMas_04b - Détail BU accès fiches pays_Classeur5_Poland KPIs_1" xfId="33287" xr:uid="{00000000-0005-0000-0000-0000FC4F0000}"/>
    <cellStyle name="n_Flash September eresMas_04b - Détail BU accès fiches pays_Classeur5_ROW" xfId="33289" xr:uid="{00000000-0005-0000-0000-0000FD4F0000}"/>
    <cellStyle name="n_Flash September eresMas_04b - Détail BU accès fiches pays_Classeur5_ROW ARPU" xfId="33290" xr:uid="{00000000-0005-0000-0000-0000FE4F0000}"/>
    <cellStyle name="n_Flash September eresMas_04b - Détail BU accès fiches pays_Classeur5_RoW KPIs" xfId="9173" xr:uid="{00000000-0005-0000-0000-0000FF4F0000}"/>
    <cellStyle name="n_Flash September eresMas_04b - Détail BU accès fiches pays_Classeur5_ROW_1" xfId="33291" xr:uid="{00000000-0005-0000-0000-000000500000}"/>
    <cellStyle name="n_Flash September eresMas_04b - Détail BU accès fiches pays_Classeur5_ROW_1_Group" xfId="33292" xr:uid="{00000000-0005-0000-0000-000001500000}"/>
    <cellStyle name="n_Flash September eresMas_04b - Détail BU accès fiches pays_Classeur5_ROW_1_ROW ARPU" xfId="33293" xr:uid="{00000000-0005-0000-0000-000002500000}"/>
    <cellStyle name="n_Flash September eresMas_04b - Détail BU accès fiches pays_Classeur5_ROW_Group" xfId="33294" xr:uid="{00000000-0005-0000-0000-000003500000}"/>
    <cellStyle name="n_Flash September eresMas_04b - Détail BU accès fiches pays_Classeur5_ROW_ROW ARPU" xfId="33295" xr:uid="{00000000-0005-0000-0000-000004500000}"/>
    <cellStyle name="n_Flash September eresMas_04b - Détail BU accès fiches pays_Classeur5_Spain ARPU + AUPU" xfId="33296" xr:uid="{00000000-0005-0000-0000-000005500000}"/>
    <cellStyle name="n_Flash September eresMas_04b - Détail BU accès fiches pays_Classeur5_Spain ARPU + AUPU_Group" xfId="33297" xr:uid="{00000000-0005-0000-0000-000006500000}"/>
    <cellStyle name="n_Flash September eresMas_04b - Détail BU accès fiches pays_Classeur5_Spain ARPU + AUPU_ROW ARPU" xfId="33298" xr:uid="{00000000-0005-0000-0000-000007500000}"/>
    <cellStyle name="n_Flash September eresMas_04b - Détail BU accès fiches pays_Classeur5_Spain KPIs" xfId="6905" xr:uid="{00000000-0005-0000-0000-000008500000}"/>
    <cellStyle name="n_Flash September eresMas_04b - Détail BU accès fiches pays_Classeur5_Spain KPIs 2" xfId="16271" xr:uid="{00000000-0005-0000-0000-000009500000}"/>
    <cellStyle name="n_Flash September eresMas_04b - Détail BU accès fiches pays_Classeur5_Spain KPIs_1" xfId="51719" xr:uid="{00000000-0005-0000-0000-00000A500000}"/>
    <cellStyle name="n_Flash September eresMas_04b - Détail BU accès fiches pays_Classeur5_Telecoms - Operational KPIs" xfId="50022" xr:uid="{00000000-0005-0000-0000-00000B500000}"/>
    <cellStyle name="n_Flash September eresMas_04b - Détail BU accès fiches pays_DATA KPI Personal" xfId="33299" xr:uid="{00000000-0005-0000-0000-00000C500000}"/>
    <cellStyle name="n_Flash September eresMas_04b - Détail BU accès fiches pays_DATA KPI Personal_Group" xfId="33300" xr:uid="{00000000-0005-0000-0000-00000D500000}"/>
    <cellStyle name="n_Flash September eresMas_04b - Détail BU accès fiches pays_DATA KPI Personal_ROW ARPU" xfId="33301" xr:uid="{00000000-0005-0000-0000-00000E500000}"/>
    <cellStyle name="n_Flash September eresMas_04b - Détail BU accès fiches pays_EE_CoA_BS - mapped V4" xfId="33302" xr:uid="{00000000-0005-0000-0000-00000F500000}"/>
    <cellStyle name="n_Flash September eresMas_04b - Détail BU accès fiches pays_EE_CoA_BS - mapped V4_Group" xfId="33303" xr:uid="{00000000-0005-0000-0000-000010500000}"/>
    <cellStyle name="n_Flash September eresMas_04b - Détail BU accès fiches pays_EE_CoA_BS - mapped V4_ROW ARPU" xfId="33304" xr:uid="{00000000-0005-0000-0000-000011500000}"/>
    <cellStyle name="n_Flash September eresMas_04b - Détail BU accès fiches pays_Enterprise" xfId="9737" xr:uid="{00000000-0005-0000-0000-000012500000}"/>
    <cellStyle name="n_Flash September eresMas_04b - Détail BU accès fiches pays_France financials" xfId="23856" xr:uid="{00000000-0005-0000-0000-000013500000}"/>
    <cellStyle name="n_Flash September eresMas_04b - Détail BU accès fiches pays_France financials_1" xfId="25327" xr:uid="{00000000-0005-0000-0000-000014500000}"/>
    <cellStyle name="n_Flash September eresMas_04b - Détail BU accès fiches pays_France KPIs" xfId="5068" xr:uid="{00000000-0005-0000-0000-000015500000}"/>
    <cellStyle name="n_Flash September eresMas_04b - Détail BU accès fiches pays_France KPIs 2" xfId="14484" xr:uid="{00000000-0005-0000-0000-000016500000}"/>
    <cellStyle name="n_Flash September eresMas_04b - Détail BU accès fiches pays_France KPIs_1" xfId="12309" xr:uid="{00000000-0005-0000-0000-000017500000}"/>
    <cellStyle name="n_Flash September eresMas_04b - Détail BU accès fiches pays_GetCA Groupe Seg 2012-Q4 Soc" xfId="56066" xr:uid="{00000000-0005-0000-0000-000018500000}"/>
    <cellStyle name="n_Flash September eresMas_04b - Détail BU accès fiches pays_Group" xfId="33305" xr:uid="{00000000-0005-0000-0000-000019500000}"/>
    <cellStyle name="n_Flash September eresMas_04b - Détail BU accès fiches pays_Group - financial KPIs" xfId="22112" xr:uid="{00000000-0005-0000-0000-00001A500000}"/>
    <cellStyle name="n_Flash September eresMas_04b - Détail BU accès fiches pays_Group - operational KPIs" xfId="3206" xr:uid="{00000000-0005-0000-0000-00001B500000}"/>
    <cellStyle name="n_Flash September eresMas_04b - Détail BU accès fiches pays_Group - operational KPIs_1" xfId="10555" xr:uid="{00000000-0005-0000-0000-00001C500000}"/>
    <cellStyle name="n_Flash September eresMas_04b - Détail BU accès fiches pays_Group - operational KPIs_1 2" xfId="18254" xr:uid="{00000000-0005-0000-0000-00001D500000}"/>
    <cellStyle name="n_Flash September eresMas_04b - Détail BU accès fiches pays_Group - operational KPIs_2" xfId="20371" xr:uid="{00000000-0005-0000-0000-00001E500000}"/>
    <cellStyle name="n_Flash September eresMas_04b - Détail BU accès fiches pays_IC&amp;SS" xfId="17660" xr:uid="{00000000-0005-0000-0000-00001F500000}"/>
    <cellStyle name="n_Flash September eresMas_04b - Détail BU accès fiches pays_NB07 FRANCE Tableau de l'ADSL 032007 v3 hors instances avec déc07 v24-04" xfId="2217" xr:uid="{00000000-0005-0000-0000-000020500000}"/>
    <cellStyle name="n_Flash September eresMas_04b - Détail BU accès fiches pays_NB07 FRANCE Tableau de l'ADSL 032007 v3 hors instances avec déc07 v24-04_A&amp;ME KPIs" xfId="53497" xr:uid="{00000000-0005-0000-0000-000021500000}"/>
    <cellStyle name="n_Flash September eresMas_04b - Détail BU accès fiches pays_NB07 FRANCE Tableau de l'ADSL 032007 v3 hors instances avec déc07 v24-04_Enterprise" xfId="9742" xr:uid="{00000000-0005-0000-0000-000022500000}"/>
    <cellStyle name="n_Flash September eresMas_04b - Détail BU accès fiches pays_NB07 FRANCE Tableau de l'ADSL 032007 v3 hors instances avec déc07 v24-04_France financials" xfId="23864" xr:uid="{00000000-0005-0000-0000-000023500000}"/>
    <cellStyle name="n_Flash September eresMas_04b - Détail BU accès fiches pays_NB07 FRANCE Tableau de l'ADSL 032007 v3 hors instances avec déc07 v24-04_France financials_1" xfId="25332" xr:uid="{00000000-0005-0000-0000-000024500000}"/>
    <cellStyle name="n_Flash September eresMas_04b - Détail BU accès fiches pays_NB07 FRANCE Tableau de l'ADSL 032007 v3 hors instances avec déc07 v24-04_France KPIs" xfId="5076" xr:uid="{00000000-0005-0000-0000-000025500000}"/>
    <cellStyle name="n_Flash September eresMas_04b - Détail BU accès fiches pays_NB07 FRANCE Tableau de l'ADSL 032007 v3 hors instances avec déc07 v24-04_France KPIs 2" xfId="14492" xr:uid="{00000000-0005-0000-0000-000026500000}"/>
    <cellStyle name="n_Flash September eresMas_04b - Détail BU accès fiches pays_NB07 FRANCE Tableau de l'ADSL 032007 v3 hors instances avec déc07 v24-04_France KPIs_1" xfId="12317" xr:uid="{00000000-0005-0000-0000-000027500000}"/>
    <cellStyle name="n_Flash September eresMas_04b - Détail BU accès fiches pays_NB07 FRANCE Tableau de l'ADSL 032007 v3 hors instances avec déc07 v24-04_GetCA Groupe Seg 2012-Q4 Soc" xfId="56068" xr:uid="{00000000-0005-0000-0000-000028500000}"/>
    <cellStyle name="n_Flash September eresMas_04b - Détail BU accès fiches pays_NB07 FRANCE Tableau de l'ADSL 032007 v3 hors instances avec déc07 v24-04_Group" xfId="33307" xr:uid="{00000000-0005-0000-0000-000029500000}"/>
    <cellStyle name="n_Flash September eresMas_04b - Détail BU accès fiches pays_NB07 FRANCE Tableau de l'ADSL 032007 v3 hors instances avec déc07 v24-04_Group - financial KPIs" xfId="22120" xr:uid="{00000000-0005-0000-0000-00002A500000}"/>
    <cellStyle name="n_Flash September eresMas_04b - Détail BU accès fiches pays_NB07 FRANCE Tableau de l'ADSL 032007 v3 hors instances avec déc07 v24-04_Group - operational KPIs" xfId="3211" xr:uid="{00000000-0005-0000-0000-00002B500000}"/>
    <cellStyle name="n_Flash September eresMas_04b - Détail BU accès fiches pays_NB07 FRANCE Tableau de l'ADSL 032007 v3 hors instances avec déc07 v24-04_Group - operational KPIs_1" xfId="10563" xr:uid="{00000000-0005-0000-0000-00002C500000}"/>
    <cellStyle name="n_Flash September eresMas_04b - Détail BU accès fiches pays_NB07 FRANCE Tableau de l'ADSL 032007 v3 hors instances avec déc07 v24-04_Group - operational KPIs_1 2" xfId="18262" xr:uid="{00000000-0005-0000-0000-00002D500000}"/>
    <cellStyle name="n_Flash September eresMas_04b - Détail BU accès fiches pays_NB07 FRANCE Tableau de l'ADSL 032007 v3 hors instances avec déc07 v24-04_Group - operational KPIs_2" xfId="20379" xr:uid="{00000000-0005-0000-0000-00002E500000}"/>
    <cellStyle name="n_Flash September eresMas_04b - Détail BU accès fiches pays_NB07 FRANCE Tableau de l'ADSL 032007 v3 hors instances avec déc07 v24-04_IC&amp;SS" xfId="19570" xr:uid="{00000000-0005-0000-0000-00002F500000}"/>
    <cellStyle name="n_Flash September eresMas_04b - Détail BU accès fiches pays_NB07 FRANCE Tableau de l'ADSL 032007 v3 hors instances avec déc07 v24-04_Orange - Market France KPIs" xfId="56067" xr:uid="{00000000-0005-0000-0000-000030500000}"/>
    <cellStyle name="n_Flash September eresMas_04b - Détail BU accès fiches pays_NB07 FRANCE Tableau de l'ADSL 032007 v3 hors instances avec déc07 v24-04_Poland KPIs" xfId="8462" xr:uid="{00000000-0005-0000-0000-000031500000}"/>
    <cellStyle name="n_Flash September eresMas_04b - Détail BU accès fiches pays_NB07 FRANCE Tableau de l'ADSL 032007 v3 hors instances avec déc07 v24-04_Poland KPIs_1" xfId="33306" xr:uid="{00000000-0005-0000-0000-000032500000}"/>
    <cellStyle name="n_Flash September eresMas_04b - Détail BU accès fiches pays_NB07 FRANCE Tableau de l'ADSL 032007 v3 hors instances avec déc07 v24-04_ROW" xfId="33308" xr:uid="{00000000-0005-0000-0000-000033500000}"/>
    <cellStyle name="n_Flash September eresMas_04b - Détail BU accès fiches pays_NB07 FRANCE Tableau de l'ADSL 032007 v3 hors instances avec déc07 v24-04_ROW ARPU" xfId="33309" xr:uid="{00000000-0005-0000-0000-000034500000}"/>
    <cellStyle name="n_Flash September eresMas_04b - Détail BU accès fiches pays_NB07 FRANCE Tableau de l'ADSL 032007 v3 hors instances avec déc07 v24-04_RoW KPIs" xfId="9174" xr:uid="{00000000-0005-0000-0000-000035500000}"/>
    <cellStyle name="n_Flash September eresMas_04b - Détail BU accès fiches pays_NB07 FRANCE Tableau de l'ADSL 032007 v3 hors instances avec déc07 v24-04_ROW_1" xfId="33310" xr:uid="{00000000-0005-0000-0000-000036500000}"/>
    <cellStyle name="n_Flash September eresMas_04b - Détail BU accès fiches pays_NB07 FRANCE Tableau de l'ADSL 032007 v3 hors instances avec déc07 v24-04_ROW_1_Group" xfId="33311" xr:uid="{00000000-0005-0000-0000-000037500000}"/>
    <cellStyle name="n_Flash September eresMas_04b - Détail BU accès fiches pays_NB07 FRANCE Tableau de l'ADSL 032007 v3 hors instances avec déc07 v24-04_ROW_1_ROW ARPU" xfId="33312" xr:uid="{00000000-0005-0000-0000-000038500000}"/>
    <cellStyle name="n_Flash September eresMas_04b - Détail BU accès fiches pays_NB07 FRANCE Tableau de l'ADSL 032007 v3 hors instances avec déc07 v24-04_ROW_Group" xfId="33313" xr:uid="{00000000-0005-0000-0000-000039500000}"/>
    <cellStyle name="n_Flash September eresMas_04b - Détail BU accès fiches pays_NB07 FRANCE Tableau de l'ADSL 032007 v3 hors instances avec déc07 v24-04_ROW_ROW ARPU" xfId="33314" xr:uid="{00000000-0005-0000-0000-00003A500000}"/>
    <cellStyle name="n_Flash September eresMas_04b - Détail BU accès fiches pays_NB07 FRANCE Tableau de l'ADSL 032007 v3 hors instances avec déc07 v24-04_Spain ARPU + AUPU" xfId="33315" xr:uid="{00000000-0005-0000-0000-00003B500000}"/>
    <cellStyle name="n_Flash September eresMas_04b - Détail BU accès fiches pays_NB07 FRANCE Tableau de l'ADSL 032007 v3 hors instances avec déc07 v24-04_Spain ARPU + AUPU_Group" xfId="33316" xr:uid="{00000000-0005-0000-0000-00003C500000}"/>
    <cellStyle name="n_Flash September eresMas_04b - Détail BU accès fiches pays_NB07 FRANCE Tableau de l'ADSL 032007 v3 hors instances avec déc07 v24-04_Spain ARPU + AUPU_ROW ARPU" xfId="33317" xr:uid="{00000000-0005-0000-0000-00003D500000}"/>
    <cellStyle name="n_Flash September eresMas_04b - Détail BU accès fiches pays_NB07 FRANCE Tableau de l'ADSL 032007 v3 hors instances avec déc07 v24-04_Spain KPIs" xfId="6906" xr:uid="{00000000-0005-0000-0000-00003E500000}"/>
    <cellStyle name="n_Flash September eresMas_04b - Détail BU accès fiches pays_NB07 FRANCE Tableau de l'ADSL 032007 v3 hors instances avec déc07 v24-04_Spain KPIs 2" xfId="16272" xr:uid="{00000000-0005-0000-0000-00003F500000}"/>
    <cellStyle name="n_Flash September eresMas_04b - Détail BU accès fiches pays_NB07 FRANCE Tableau de l'ADSL 032007 v3 hors instances avec déc07 v24-04_Spain KPIs_1" xfId="51720" xr:uid="{00000000-0005-0000-0000-000040500000}"/>
    <cellStyle name="n_Flash September eresMas_04b - Détail BU accès fiches pays_NB07 FRANCE Tableau de l'ADSL 032007 v3 hors instances avec déc07 v24-04_Telecoms - Operational KPIs" xfId="50023" xr:uid="{00000000-0005-0000-0000-000041500000}"/>
    <cellStyle name="n_Flash September eresMas_04b - Détail BU accès fiches pays_Orange - Market France KPIs" xfId="56054" xr:uid="{00000000-0005-0000-0000-000042500000}"/>
    <cellStyle name="n_Flash September eresMas_04b - Détail BU accès fiches pays_PFA_Mn MTV_060413" xfId="2218" xr:uid="{00000000-0005-0000-0000-000043500000}"/>
    <cellStyle name="n_Flash September eresMas_04b - Détail BU accès fiches pays_PFA_Mn MTV_060413_A&amp;ME KPIs" xfId="53498" xr:uid="{00000000-0005-0000-0000-000044500000}"/>
    <cellStyle name="n_Flash September eresMas_04b - Détail BU accès fiches pays_PFA_Mn MTV_060413_France financials" xfId="23865" xr:uid="{00000000-0005-0000-0000-000045500000}"/>
    <cellStyle name="n_Flash September eresMas_04b - Détail BU accès fiches pays_PFA_Mn MTV_060413_France KPIs" xfId="5077" xr:uid="{00000000-0005-0000-0000-000046500000}"/>
    <cellStyle name="n_Flash September eresMas_04b - Détail BU accès fiches pays_PFA_Mn MTV_060413_France KPIs 2" xfId="14493" xr:uid="{00000000-0005-0000-0000-000047500000}"/>
    <cellStyle name="n_Flash September eresMas_04b - Détail BU accès fiches pays_PFA_Mn MTV_060413_France KPIs_1" xfId="12318" xr:uid="{00000000-0005-0000-0000-000048500000}"/>
    <cellStyle name="n_Flash September eresMas_04b - Détail BU accès fiches pays_PFA_Mn MTV_060413_Group" xfId="33319" xr:uid="{00000000-0005-0000-0000-000049500000}"/>
    <cellStyle name="n_Flash September eresMas_04b - Détail BU accès fiches pays_PFA_Mn MTV_060413_Group - financial KPIs" xfId="22121" xr:uid="{00000000-0005-0000-0000-00004A500000}"/>
    <cellStyle name="n_Flash September eresMas_04b - Détail BU accès fiches pays_PFA_Mn MTV_060413_Group - operational KPIs" xfId="10564" xr:uid="{00000000-0005-0000-0000-00004B500000}"/>
    <cellStyle name="n_Flash September eresMas_04b - Détail BU accès fiches pays_PFA_Mn MTV_060413_Group - operational KPIs 2" xfId="18263" xr:uid="{00000000-0005-0000-0000-00004C500000}"/>
    <cellStyle name="n_Flash September eresMas_04b - Détail BU accès fiches pays_PFA_Mn MTV_060413_Group - operational KPIs_1" xfId="20380" xr:uid="{00000000-0005-0000-0000-00004D500000}"/>
    <cellStyle name="n_Flash September eresMas_04b - Détail BU accès fiches pays_PFA_Mn MTV_060413_Orange - Market France KPIs" xfId="56069" xr:uid="{00000000-0005-0000-0000-00004E500000}"/>
    <cellStyle name="n_Flash September eresMas_04b - Détail BU accès fiches pays_PFA_Mn MTV_060413_Poland KPIs" xfId="33318" xr:uid="{00000000-0005-0000-0000-00004F500000}"/>
    <cellStyle name="n_Flash September eresMas_04b - Détail BU accès fiches pays_PFA_Mn MTV_060413_ROW" xfId="33320" xr:uid="{00000000-0005-0000-0000-000050500000}"/>
    <cellStyle name="n_Flash September eresMas_04b - Détail BU accès fiches pays_PFA_Mn MTV_060413_ROW ARPU" xfId="33321" xr:uid="{00000000-0005-0000-0000-000051500000}"/>
    <cellStyle name="n_Flash September eresMas_04b - Détail BU accès fiches pays_PFA_Mn MTV_060413_ROW_1" xfId="33322" xr:uid="{00000000-0005-0000-0000-000052500000}"/>
    <cellStyle name="n_Flash September eresMas_04b - Détail BU accès fiches pays_PFA_Mn MTV_060413_ROW_1_Group" xfId="33323" xr:uid="{00000000-0005-0000-0000-000053500000}"/>
    <cellStyle name="n_Flash September eresMas_04b - Détail BU accès fiches pays_PFA_Mn MTV_060413_ROW_1_ROW ARPU" xfId="33324" xr:uid="{00000000-0005-0000-0000-000054500000}"/>
    <cellStyle name="n_Flash September eresMas_04b - Détail BU accès fiches pays_PFA_Mn MTV_060413_ROW_Group" xfId="33325" xr:uid="{00000000-0005-0000-0000-000055500000}"/>
    <cellStyle name="n_Flash September eresMas_04b - Détail BU accès fiches pays_PFA_Mn MTV_060413_ROW_ROW ARPU" xfId="33326" xr:uid="{00000000-0005-0000-0000-000056500000}"/>
    <cellStyle name="n_Flash September eresMas_04b - Détail BU accès fiches pays_PFA_Mn MTV_060413_Spain ARPU + AUPU" xfId="33327" xr:uid="{00000000-0005-0000-0000-000057500000}"/>
    <cellStyle name="n_Flash September eresMas_04b - Détail BU accès fiches pays_PFA_Mn MTV_060413_Spain ARPU + AUPU_Group" xfId="33328" xr:uid="{00000000-0005-0000-0000-000058500000}"/>
    <cellStyle name="n_Flash September eresMas_04b - Détail BU accès fiches pays_PFA_Mn MTV_060413_Spain ARPU + AUPU_ROW ARPU" xfId="33329" xr:uid="{00000000-0005-0000-0000-000059500000}"/>
    <cellStyle name="n_Flash September eresMas_04b - Détail BU accès fiches pays_PFA_Mn MTV_060413_Spain KPIs" xfId="6907" xr:uid="{00000000-0005-0000-0000-00005A500000}"/>
    <cellStyle name="n_Flash September eresMas_04b - Détail BU accès fiches pays_PFA_Mn MTV_060413_Spain KPIs 2" xfId="16273" xr:uid="{00000000-0005-0000-0000-00005B500000}"/>
    <cellStyle name="n_Flash September eresMas_04b - Détail BU accès fiches pays_PFA_Mn MTV_060413_Spain KPIs_1" xfId="51721" xr:uid="{00000000-0005-0000-0000-00005C500000}"/>
    <cellStyle name="n_Flash September eresMas_04b - Détail BU accès fiches pays_PFA_Mn MTV_060413_Telecoms - Operational KPIs" xfId="50024" xr:uid="{00000000-0005-0000-0000-00005D500000}"/>
    <cellStyle name="n_Flash September eresMas_04b - Détail BU accès fiches pays_PFA_Mn_0603_V0 0" xfId="2219" xr:uid="{00000000-0005-0000-0000-00005E500000}"/>
    <cellStyle name="n_Flash September eresMas_04b - Détail BU accès fiches pays_PFA_Mn_0603_V0 0_A&amp;ME KPIs" xfId="53499" xr:uid="{00000000-0005-0000-0000-00005F500000}"/>
    <cellStyle name="n_Flash September eresMas_04b - Détail BU accès fiches pays_PFA_Mn_0603_V0 0_France financials" xfId="23866" xr:uid="{00000000-0005-0000-0000-000060500000}"/>
    <cellStyle name="n_Flash September eresMas_04b - Détail BU accès fiches pays_PFA_Mn_0603_V0 0_France KPIs" xfId="5078" xr:uid="{00000000-0005-0000-0000-000061500000}"/>
    <cellStyle name="n_Flash September eresMas_04b - Détail BU accès fiches pays_PFA_Mn_0603_V0 0_France KPIs 2" xfId="14494" xr:uid="{00000000-0005-0000-0000-000062500000}"/>
    <cellStyle name="n_Flash September eresMas_04b - Détail BU accès fiches pays_PFA_Mn_0603_V0 0_France KPIs_1" xfId="12319" xr:uid="{00000000-0005-0000-0000-000063500000}"/>
    <cellStyle name="n_Flash September eresMas_04b - Détail BU accès fiches pays_PFA_Mn_0603_V0 0_Group" xfId="33331" xr:uid="{00000000-0005-0000-0000-000064500000}"/>
    <cellStyle name="n_Flash September eresMas_04b - Détail BU accès fiches pays_PFA_Mn_0603_V0 0_Group - financial KPIs" xfId="22122" xr:uid="{00000000-0005-0000-0000-000065500000}"/>
    <cellStyle name="n_Flash September eresMas_04b - Détail BU accès fiches pays_PFA_Mn_0603_V0 0_Group - operational KPIs" xfId="10565" xr:uid="{00000000-0005-0000-0000-000066500000}"/>
    <cellStyle name="n_Flash September eresMas_04b - Détail BU accès fiches pays_PFA_Mn_0603_V0 0_Group - operational KPIs 2" xfId="18264" xr:uid="{00000000-0005-0000-0000-000067500000}"/>
    <cellStyle name="n_Flash September eresMas_04b - Détail BU accès fiches pays_PFA_Mn_0603_V0 0_Group - operational KPIs_1" xfId="20381" xr:uid="{00000000-0005-0000-0000-000068500000}"/>
    <cellStyle name="n_Flash September eresMas_04b - Détail BU accès fiches pays_PFA_Mn_0603_V0 0_Orange - Market France KPIs" xfId="56070" xr:uid="{00000000-0005-0000-0000-000069500000}"/>
    <cellStyle name="n_Flash September eresMas_04b - Détail BU accès fiches pays_PFA_Mn_0603_V0 0_Poland KPIs" xfId="33330" xr:uid="{00000000-0005-0000-0000-00006A500000}"/>
    <cellStyle name="n_Flash September eresMas_04b - Détail BU accès fiches pays_PFA_Mn_0603_V0 0_ROW" xfId="33332" xr:uid="{00000000-0005-0000-0000-00006B500000}"/>
    <cellStyle name="n_Flash September eresMas_04b - Détail BU accès fiches pays_PFA_Mn_0603_V0 0_ROW ARPU" xfId="33333" xr:uid="{00000000-0005-0000-0000-00006C500000}"/>
    <cellStyle name="n_Flash September eresMas_04b - Détail BU accès fiches pays_PFA_Mn_0603_V0 0_ROW_1" xfId="33334" xr:uid="{00000000-0005-0000-0000-00006D500000}"/>
    <cellStyle name="n_Flash September eresMas_04b - Détail BU accès fiches pays_PFA_Mn_0603_V0 0_ROW_1_Group" xfId="33335" xr:uid="{00000000-0005-0000-0000-00006E500000}"/>
    <cellStyle name="n_Flash September eresMas_04b - Détail BU accès fiches pays_PFA_Mn_0603_V0 0_ROW_1_ROW ARPU" xfId="33336" xr:uid="{00000000-0005-0000-0000-00006F500000}"/>
    <cellStyle name="n_Flash September eresMas_04b - Détail BU accès fiches pays_PFA_Mn_0603_V0 0_ROW_Group" xfId="33337" xr:uid="{00000000-0005-0000-0000-000070500000}"/>
    <cellStyle name="n_Flash September eresMas_04b - Détail BU accès fiches pays_PFA_Mn_0603_V0 0_ROW_ROW ARPU" xfId="33338" xr:uid="{00000000-0005-0000-0000-000071500000}"/>
    <cellStyle name="n_Flash September eresMas_04b - Détail BU accès fiches pays_PFA_Mn_0603_V0 0_Spain ARPU + AUPU" xfId="33339" xr:uid="{00000000-0005-0000-0000-000072500000}"/>
    <cellStyle name="n_Flash September eresMas_04b - Détail BU accès fiches pays_PFA_Mn_0603_V0 0_Spain ARPU + AUPU_Group" xfId="33340" xr:uid="{00000000-0005-0000-0000-000073500000}"/>
    <cellStyle name="n_Flash September eresMas_04b - Détail BU accès fiches pays_PFA_Mn_0603_V0 0_Spain ARPU + AUPU_ROW ARPU" xfId="33341" xr:uid="{00000000-0005-0000-0000-000074500000}"/>
    <cellStyle name="n_Flash September eresMas_04b - Détail BU accès fiches pays_PFA_Mn_0603_V0 0_Spain KPIs" xfId="6908" xr:uid="{00000000-0005-0000-0000-000075500000}"/>
    <cellStyle name="n_Flash September eresMas_04b - Détail BU accès fiches pays_PFA_Mn_0603_V0 0_Spain KPIs 2" xfId="16274" xr:uid="{00000000-0005-0000-0000-000076500000}"/>
    <cellStyle name="n_Flash September eresMas_04b - Détail BU accès fiches pays_PFA_Mn_0603_V0 0_Spain KPIs_1" xfId="51722" xr:uid="{00000000-0005-0000-0000-000077500000}"/>
    <cellStyle name="n_Flash September eresMas_04b - Détail BU accès fiches pays_PFA_Mn_0603_V0 0_Telecoms - Operational KPIs" xfId="50025" xr:uid="{00000000-0005-0000-0000-000078500000}"/>
    <cellStyle name="n_Flash September eresMas_04b - Détail BU accès fiches pays_PFA_Parcs_0600706" xfId="2220" xr:uid="{00000000-0005-0000-0000-000079500000}"/>
    <cellStyle name="n_Flash September eresMas_04b - Détail BU accès fiches pays_PFA_Parcs_0600706_A&amp;ME KPIs" xfId="53500" xr:uid="{00000000-0005-0000-0000-00007A500000}"/>
    <cellStyle name="n_Flash September eresMas_04b - Détail BU accès fiches pays_PFA_Parcs_0600706_France financials" xfId="23867" xr:uid="{00000000-0005-0000-0000-00007B500000}"/>
    <cellStyle name="n_Flash September eresMas_04b - Détail BU accès fiches pays_PFA_Parcs_0600706_France KPIs" xfId="5079" xr:uid="{00000000-0005-0000-0000-00007C500000}"/>
    <cellStyle name="n_Flash September eresMas_04b - Détail BU accès fiches pays_PFA_Parcs_0600706_France KPIs 2" xfId="14495" xr:uid="{00000000-0005-0000-0000-00007D500000}"/>
    <cellStyle name="n_Flash September eresMas_04b - Détail BU accès fiches pays_PFA_Parcs_0600706_France KPIs_1" xfId="12320" xr:uid="{00000000-0005-0000-0000-00007E500000}"/>
    <cellStyle name="n_Flash September eresMas_04b - Détail BU accès fiches pays_PFA_Parcs_0600706_Group" xfId="33343" xr:uid="{00000000-0005-0000-0000-00007F500000}"/>
    <cellStyle name="n_Flash September eresMas_04b - Détail BU accès fiches pays_PFA_Parcs_0600706_Group - financial KPIs" xfId="22123" xr:uid="{00000000-0005-0000-0000-000080500000}"/>
    <cellStyle name="n_Flash September eresMas_04b - Détail BU accès fiches pays_PFA_Parcs_0600706_Group - operational KPIs" xfId="10566" xr:uid="{00000000-0005-0000-0000-000081500000}"/>
    <cellStyle name="n_Flash September eresMas_04b - Détail BU accès fiches pays_PFA_Parcs_0600706_Group - operational KPIs 2" xfId="18265" xr:uid="{00000000-0005-0000-0000-000082500000}"/>
    <cellStyle name="n_Flash September eresMas_04b - Détail BU accès fiches pays_PFA_Parcs_0600706_Group - operational KPIs_1" xfId="20382" xr:uid="{00000000-0005-0000-0000-000083500000}"/>
    <cellStyle name="n_Flash September eresMas_04b - Détail BU accès fiches pays_PFA_Parcs_0600706_Orange - Market France KPIs" xfId="56071" xr:uid="{00000000-0005-0000-0000-000084500000}"/>
    <cellStyle name="n_Flash September eresMas_04b - Détail BU accès fiches pays_PFA_Parcs_0600706_Poland KPIs" xfId="33342" xr:uid="{00000000-0005-0000-0000-000085500000}"/>
    <cellStyle name="n_Flash September eresMas_04b - Détail BU accès fiches pays_PFA_Parcs_0600706_ROW" xfId="33344" xr:uid="{00000000-0005-0000-0000-000086500000}"/>
    <cellStyle name="n_Flash September eresMas_04b - Détail BU accès fiches pays_PFA_Parcs_0600706_ROW ARPU" xfId="33345" xr:uid="{00000000-0005-0000-0000-000087500000}"/>
    <cellStyle name="n_Flash September eresMas_04b - Détail BU accès fiches pays_PFA_Parcs_0600706_ROW_1" xfId="33346" xr:uid="{00000000-0005-0000-0000-000088500000}"/>
    <cellStyle name="n_Flash September eresMas_04b - Détail BU accès fiches pays_PFA_Parcs_0600706_ROW_1_Group" xfId="33347" xr:uid="{00000000-0005-0000-0000-000089500000}"/>
    <cellStyle name="n_Flash September eresMas_04b - Détail BU accès fiches pays_PFA_Parcs_0600706_ROW_1_ROW ARPU" xfId="33348" xr:uid="{00000000-0005-0000-0000-00008A500000}"/>
    <cellStyle name="n_Flash September eresMas_04b - Détail BU accès fiches pays_PFA_Parcs_0600706_ROW_Group" xfId="33349" xr:uid="{00000000-0005-0000-0000-00008B500000}"/>
    <cellStyle name="n_Flash September eresMas_04b - Détail BU accès fiches pays_PFA_Parcs_0600706_ROW_ROW ARPU" xfId="33350" xr:uid="{00000000-0005-0000-0000-00008C500000}"/>
    <cellStyle name="n_Flash September eresMas_04b - Détail BU accès fiches pays_PFA_Parcs_0600706_Spain ARPU + AUPU" xfId="33351" xr:uid="{00000000-0005-0000-0000-00008D500000}"/>
    <cellStyle name="n_Flash September eresMas_04b - Détail BU accès fiches pays_PFA_Parcs_0600706_Spain ARPU + AUPU_Group" xfId="33352" xr:uid="{00000000-0005-0000-0000-00008E500000}"/>
    <cellStyle name="n_Flash September eresMas_04b - Détail BU accès fiches pays_PFA_Parcs_0600706_Spain ARPU + AUPU_ROW ARPU" xfId="33353" xr:uid="{00000000-0005-0000-0000-00008F500000}"/>
    <cellStyle name="n_Flash September eresMas_04b - Détail BU accès fiches pays_PFA_Parcs_0600706_Spain KPIs" xfId="6909" xr:uid="{00000000-0005-0000-0000-000090500000}"/>
    <cellStyle name="n_Flash September eresMas_04b - Détail BU accès fiches pays_PFA_Parcs_0600706_Spain KPIs 2" xfId="16275" xr:uid="{00000000-0005-0000-0000-000091500000}"/>
    <cellStyle name="n_Flash September eresMas_04b - Détail BU accès fiches pays_PFA_Parcs_0600706_Spain KPIs_1" xfId="51723" xr:uid="{00000000-0005-0000-0000-000092500000}"/>
    <cellStyle name="n_Flash September eresMas_04b - Détail BU accès fiches pays_PFA_Parcs_0600706_Telecoms - Operational KPIs" xfId="50026" xr:uid="{00000000-0005-0000-0000-000093500000}"/>
    <cellStyle name="n_Flash September eresMas_04b - Détail BU accès fiches pays_Poland KPIs" xfId="8457" xr:uid="{00000000-0005-0000-0000-000094500000}"/>
    <cellStyle name="n_Flash September eresMas_04b - Détail BU accès fiches pays_Poland KPIs_1" xfId="33214" xr:uid="{00000000-0005-0000-0000-000095500000}"/>
    <cellStyle name="n_Flash September eresMas_04b - Détail BU accès fiches pays_Reporting Valeur_Mobile_2010_10" xfId="33354" xr:uid="{00000000-0005-0000-0000-000096500000}"/>
    <cellStyle name="n_Flash September eresMas_04b - Détail BU accès fiches pays_Reporting Valeur_Mobile_2010_10_Group" xfId="33355" xr:uid="{00000000-0005-0000-0000-000097500000}"/>
    <cellStyle name="n_Flash September eresMas_04b - Détail BU accès fiches pays_Reporting Valeur_Mobile_2010_10_ROW" xfId="33356" xr:uid="{00000000-0005-0000-0000-000098500000}"/>
    <cellStyle name="n_Flash September eresMas_04b - Détail BU accès fiches pays_Reporting Valeur_Mobile_2010_10_ROW ARPU" xfId="33357" xr:uid="{00000000-0005-0000-0000-000099500000}"/>
    <cellStyle name="n_Flash September eresMas_04b - Détail BU accès fiches pays_Reporting Valeur_Mobile_2010_10_ROW_Group" xfId="33358" xr:uid="{00000000-0005-0000-0000-00009A500000}"/>
    <cellStyle name="n_Flash September eresMas_04b - Détail BU accès fiches pays_Reporting Valeur_Mobile_2010_10_ROW_ROW ARPU" xfId="33359" xr:uid="{00000000-0005-0000-0000-00009B500000}"/>
    <cellStyle name="n_Flash September eresMas_04b - Détail BU accès fiches pays_ROW" xfId="33360" xr:uid="{00000000-0005-0000-0000-00009C500000}"/>
    <cellStyle name="n_Flash September eresMas_04b - Détail BU accès fiches pays_ROW ARPU" xfId="33361" xr:uid="{00000000-0005-0000-0000-00009D500000}"/>
    <cellStyle name="n_Flash September eresMas_04b - Détail BU accès fiches pays_RoW KPIs" xfId="9169" xr:uid="{00000000-0005-0000-0000-00009E500000}"/>
    <cellStyle name="n_Flash September eresMas_04b - Détail BU accès fiches pays_ROW_1" xfId="33362" xr:uid="{00000000-0005-0000-0000-00009F500000}"/>
    <cellStyle name="n_Flash September eresMas_04b - Détail BU accès fiches pays_ROW_1_Group" xfId="33363" xr:uid="{00000000-0005-0000-0000-0000A0500000}"/>
    <cellStyle name="n_Flash September eresMas_04b - Détail BU accès fiches pays_ROW_1_ROW ARPU" xfId="33364" xr:uid="{00000000-0005-0000-0000-0000A1500000}"/>
    <cellStyle name="n_Flash September eresMas_04b - Détail BU accès fiches pays_ROW_Group" xfId="33365" xr:uid="{00000000-0005-0000-0000-0000A2500000}"/>
    <cellStyle name="n_Flash September eresMas_04b - Détail BU accès fiches pays_ROW_ROW ARPU" xfId="33366" xr:uid="{00000000-0005-0000-0000-0000A3500000}"/>
    <cellStyle name="n_Flash September eresMas_04b - Détail BU accès fiches pays_Spain ARPU + AUPU" xfId="33367" xr:uid="{00000000-0005-0000-0000-0000A4500000}"/>
    <cellStyle name="n_Flash September eresMas_04b - Détail BU accès fiches pays_Spain ARPU + AUPU_Group" xfId="33368" xr:uid="{00000000-0005-0000-0000-0000A5500000}"/>
    <cellStyle name="n_Flash September eresMas_04b - Détail BU accès fiches pays_Spain ARPU + AUPU_ROW ARPU" xfId="33369" xr:uid="{00000000-0005-0000-0000-0000A6500000}"/>
    <cellStyle name="n_Flash September eresMas_04b - Détail BU accès fiches pays_Spain KPIs" xfId="6898" xr:uid="{00000000-0005-0000-0000-0000A7500000}"/>
    <cellStyle name="n_Flash September eresMas_04b - Détail BU accès fiches pays_Spain KPIs 2" xfId="16264" xr:uid="{00000000-0005-0000-0000-0000A8500000}"/>
    <cellStyle name="n_Flash September eresMas_04b - Détail BU accès fiches pays_Spain KPIs_1" xfId="51712" xr:uid="{00000000-0005-0000-0000-0000A9500000}"/>
    <cellStyle name="n_Flash September eresMas_04b - Détail BU accès fiches pays_Telecoms - Operational KPIs" xfId="50015" xr:uid="{00000000-0005-0000-0000-0000AA500000}"/>
    <cellStyle name="n_Flash September eresMas_04b - Détail BU accès fiches pays_UAG_report_CA 06-09 (06-09-28)" xfId="2221" xr:uid="{00000000-0005-0000-0000-0000AB500000}"/>
    <cellStyle name="n_Flash September eresMas_04b - Détail BU accès fiches pays_UAG_report_CA 06-09 (06-09-28)_A&amp;ME KPIs" xfId="53501" xr:uid="{00000000-0005-0000-0000-0000AC500000}"/>
    <cellStyle name="n_Flash September eresMas_04b - Détail BU accès fiches pays_UAG_report_CA 06-09 (06-09-28)_Enterprise" xfId="9743" xr:uid="{00000000-0005-0000-0000-0000AD500000}"/>
    <cellStyle name="n_Flash September eresMas_04b - Détail BU accès fiches pays_UAG_report_CA 06-09 (06-09-28)_France financials" xfId="23868" xr:uid="{00000000-0005-0000-0000-0000AE500000}"/>
    <cellStyle name="n_Flash September eresMas_04b - Détail BU accès fiches pays_UAG_report_CA 06-09 (06-09-28)_France financials_1" xfId="25333" xr:uid="{00000000-0005-0000-0000-0000AF500000}"/>
    <cellStyle name="n_Flash September eresMas_04b - Détail BU accès fiches pays_UAG_report_CA 06-09 (06-09-28)_France KPIs" xfId="5080" xr:uid="{00000000-0005-0000-0000-0000B0500000}"/>
    <cellStyle name="n_Flash September eresMas_04b - Détail BU accès fiches pays_UAG_report_CA 06-09 (06-09-28)_France KPIs 2" xfId="14496" xr:uid="{00000000-0005-0000-0000-0000B1500000}"/>
    <cellStyle name="n_Flash September eresMas_04b - Détail BU accès fiches pays_UAG_report_CA 06-09 (06-09-28)_France KPIs_1" xfId="12321" xr:uid="{00000000-0005-0000-0000-0000B2500000}"/>
    <cellStyle name="n_Flash September eresMas_04b - Détail BU accès fiches pays_UAG_report_CA 06-09 (06-09-28)_GetCA Groupe Seg 2012-Q4 Soc" xfId="56073" xr:uid="{00000000-0005-0000-0000-0000B3500000}"/>
    <cellStyle name="n_Flash September eresMas_04b - Détail BU accès fiches pays_UAG_report_CA 06-09 (06-09-28)_Group" xfId="33371" xr:uid="{00000000-0005-0000-0000-0000B4500000}"/>
    <cellStyle name="n_Flash September eresMas_04b - Détail BU accès fiches pays_UAG_report_CA 06-09 (06-09-28)_Group - financial KPIs" xfId="22124" xr:uid="{00000000-0005-0000-0000-0000B5500000}"/>
    <cellStyle name="n_Flash September eresMas_04b - Détail BU accès fiches pays_UAG_report_CA 06-09 (06-09-28)_Group - operational KPIs" xfId="3212" xr:uid="{00000000-0005-0000-0000-0000B6500000}"/>
    <cellStyle name="n_Flash September eresMas_04b - Détail BU accès fiches pays_UAG_report_CA 06-09 (06-09-28)_Group - operational KPIs_1" xfId="10567" xr:uid="{00000000-0005-0000-0000-0000B7500000}"/>
    <cellStyle name="n_Flash September eresMas_04b - Détail BU accès fiches pays_UAG_report_CA 06-09 (06-09-28)_Group - operational KPIs_1 2" xfId="18266" xr:uid="{00000000-0005-0000-0000-0000B8500000}"/>
    <cellStyle name="n_Flash September eresMas_04b - Détail BU accès fiches pays_UAG_report_CA 06-09 (06-09-28)_Group - operational KPIs_2" xfId="20383" xr:uid="{00000000-0005-0000-0000-0000B9500000}"/>
    <cellStyle name="n_Flash September eresMas_04b - Détail BU accès fiches pays_UAG_report_CA 06-09 (06-09-28)_IC&amp;SS" xfId="19770" xr:uid="{00000000-0005-0000-0000-0000BA500000}"/>
    <cellStyle name="n_Flash September eresMas_04b - Détail BU accès fiches pays_UAG_report_CA 06-09 (06-09-28)_Orange - Market France KPIs" xfId="56072" xr:uid="{00000000-0005-0000-0000-0000BB500000}"/>
    <cellStyle name="n_Flash September eresMas_04b - Détail BU accès fiches pays_UAG_report_CA 06-09 (06-09-28)_Poland KPIs" xfId="8463" xr:uid="{00000000-0005-0000-0000-0000BC500000}"/>
    <cellStyle name="n_Flash September eresMas_04b - Détail BU accès fiches pays_UAG_report_CA 06-09 (06-09-28)_Poland KPIs_1" xfId="33370" xr:uid="{00000000-0005-0000-0000-0000BD500000}"/>
    <cellStyle name="n_Flash September eresMas_04b - Détail BU accès fiches pays_UAG_report_CA 06-09 (06-09-28)_ROW" xfId="33372" xr:uid="{00000000-0005-0000-0000-0000BE500000}"/>
    <cellStyle name="n_Flash September eresMas_04b - Détail BU accès fiches pays_UAG_report_CA 06-09 (06-09-28)_ROW ARPU" xfId="33373" xr:uid="{00000000-0005-0000-0000-0000BF500000}"/>
    <cellStyle name="n_Flash September eresMas_04b - Détail BU accès fiches pays_UAG_report_CA 06-09 (06-09-28)_RoW KPIs" xfId="9175" xr:uid="{00000000-0005-0000-0000-0000C0500000}"/>
    <cellStyle name="n_Flash September eresMas_04b - Détail BU accès fiches pays_UAG_report_CA 06-09 (06-09-28)_ROW_1" xfId="33374" xr:uid="{00000000-0005-0000-0000-0000C1500000}"/>
    <cellStyle name="n_Flash September eresMas_04b - Détail BU accès fiches pays_UAG_report_CA 06-09 (06-09-28)_ROW_1_Group" xfId="33375" xr:uid="{00000000-0005-0000-0000-0000C2500000}"/>
    <cellStyle name="n_Flash September eresMas_04b - Détail BU accès fiches pays_UAG_report_CA 06-09 (06-09-28)_ROW_1_ROW ARPU" xfId="33376" xr:uid="{00000000-0005-0000-0000-0000C3500000}"/>
    <cellStyle name="n_Flash September eresMas_04b - Détail BU accès fiches pays_UAG_report_CA 06-09 (06-09-28)_ROW_Group" xfId="33377" xr:uid="{00000000-0005-0000-0000-0000C4500000}"/>
    <cellStyle name="n_Flash September eresMas_04b - Détail BU accès fiches pays_UAG_report_CA 06-09 (06-09-28)_ROW_ROW ARPU" xfId="33378" xr:uid="{00000000-0005-0000-0000-0000C5500000}"/>
    <cellStyle name="n_Flash September eresMas_04b - Détail BU accès fiches pays_UAG_report_CA 06-09 (06-09-28)_Spain ARPU + AUPU" xfId="33379" xr:uid="{00000000-0005-0000-0000-0000C6500000}"/>
    <cellStyle name="n_Flash September eresMas_04b - Détail BU accès fiches pays_UAG_report_CA 06-09 (06-09-28)_Spain ARPU + AUPU_Group" xfId="33380" xr:uid="{00000000-0005-0000-0000-0000C7500000}"/>
    <cellStyle name="n_Flash September eresMas_04b - Détail BU accès fiches pays_UAG_report_CA 06-09 (06-09-28)_Spain ARPU + AUPU_ROW ARPU" xfId="33381" xr:uid="{00000000-0005-0000-0000-0000C8500000}"/>
    <cellStyle name="n_Flash September eresMas_04b - Détail BU accès fiches pays_UAG_report_CA 06-09 (06-09-28)_Spain KPIs" xfId="6910" xr:uid="{00000000-0005-0000-0000-0000C9500000}"/>
    <cellStyle name="n_Flash September eresMas_04b - Détail BU accès fiches pays_UAG_report_CA 06-09 (06-09-28)_Spain KPIs 2" xfId="16276" xr:uid="{00000000-0005-0000-0000-0000CA500000}"/>
    <cellStyle name="n_Flash September eresMas_04b - Détail BU accès fiches pays_UAG_report_CA 06-09 (06-09-28)_Spain KPIs_1" xfId="51724" xr:uid="{00000000-0005-0000-0000-0000CB500000}"/>
    <cellStyle name="n_Flash September eresMas_04b - Détail BU accès fiches pays_UAG_report_CA 06-09 (06-09-28)_Telecoms - Operational KPIs" xfId="50027" xr:uid="{00000000-0005-0000-0000-0000CC500000}"/>
    <cellStyle name="n_Flash September eresMas_04b - Détail BU accès fiches pays_UAG_report_CA 06-10 (06-11-06)" xfId="2222" xr:uid="{00000000-0005-0000-0000-0000CD500000}"/>
    <cellStyle name="n_Flash September eresMas_04b - Détail BU accès fiches pays_UAG_report_CA 06-10 (06-11-06)_A&amp;ME KPIs" xfId="53502" xr:uid="{00000000-0005-0000-0000-0000CE500000}"/>
    <cellStyle name="n_Flash September eresMas_04b - Détail BU accès fiches pays_UAG_report_CA 06-10 (06-11-06)_Enterprise" xfId="9744" xr:uid="{00000000-0005-0000-0000-0000CF500000}"/>
    <cellStyle name="n_Flash September eresMas_04b - Détail BU accès fiches pays_UAG_report_CA 06-10 (06-11-06)_France financials" xfId="23869" xr:uid="{00000000-0005-0000-0000-0000D0500000}"/>
    <cellStyle name="n_Flash September eresMas_04b - Détail BU accès fiches pays_UAG_report_CA 06-10 (06-11-06)_France financials_1" xfId="25334" xr:uid="{00000000-0005-0000-0000-0000D1500000}"/>
    <cellStyle name="n_Flash September eresMas_04b - Détail BU accès fiches pays_UAG_report_CA 06-10 (06-11-06)_France KPIs" xfId="5081" xr:uid="{00000000-0005-0000-0000-0000D2500000}"/>
    <cellStyle name="n_Flash September eresMas_04b - Détail BU accès fiches pays_UAG_report_CA 06-10 (06-11-06)_France KPIs 2" xfId="14497" xr:uid="{00000000-0005-0000-0000-0000D3500000}"/>
    <cellStyle name="n_Flash September eresMas_04b - Détail BU accès fiches pays_UAG_report_CA 06-10 (06-11-06)_France KPIs_1" xfId="12322" xr:uid="{00000000-0005-0000-0000-0000D4500000}"/>
    <cellStyle name="n_Flash September eresMas_04b - Détail BU accès fiches pays_UAG_report_CA 06-10 (06-11-06)_GetCA Groupe Seg 2012-Q4 Soc" xfId="56075" xr:uid="{00000000-0005-0000-0000-0000D5500000}"/>
    <cellStyle name="n_Flash September eresMas_04b - Détail BU accès fiches pays_UAG_report_CA 06-10 (06-11-06)_Group" xfId="33383" xr:uid="{00000000-0005-0000-0000-0000D6500000}"/>
    <cellStyle name="n_Flash September eresMas_04b - Détail BU accès fiches pays_UAG_report_CA 06-10 (06-11-06)_Group - financial KPIs" xfId="22125" xr:uid="{00000000-0005-0000-0000-0000D7500000}"/>
    <cellStyle name="n_Flash September eresMas_04b - Détail BU accès fiches pays_UAG_report_CA 06-10 (06-11-06)_Group - operational KPIs" xfId="3213" xr:uid="{00000000-0005-0000-0000-0000D8500000}"/>
    <cellStyle name="n_Flash September eresMas_04b - Détail BU accès fiches pays_UAG_report_CA 06-10 (06-11-06)_Group - operational KPIs_1" xfId="10568" xr:uid="{00000000-0005-0000-0000-0000D9500000}"/>
    <cellStyle name="n_Flash September eresMas_04b - Détail BU accès fiches pays_UAG_report_CA 06-10 (06-11-06)_Group - operational KPIs_1 2" xfId="18267" xr:uid="{00000000-0005-0000-0000-0000DA500000}"/>
    <cellStyle name="n_Flash September eresMas_04b - Détail BU accès fiches pays_UAG_report_CA 06-10 (06-11-06)_Group - operational KPIs_2" xfId="20384" xr:uid="{00000000-0005-0000-0000-0000DB500000}"/>
    <cellStyle name="n_Flash September eresMas_04b - Détail BU accès fiches pays_UAG_report_CA 06-10 (06-11-06)_IC&amp;SS" xfId="13565" xr:uid="{00000000-0005-0000-0000-0000DC500000}"/>
    <cellStyle name="n_Flash September eresMas_04b - Détail BU accès fiches pays_UAG_report_CA 06-10 (06-11-06)_Orange - Market France KPIs" xfId="56074" xr:uid="{00000000-0005-0000-0000-0000DD500000}"/>
    <cellStyle name="n_Flash September eresMas_04b - Détail BU accès fiches pays_UAG_report_CA 06-10 (06-11-06)_Poland KPIs" xfId="8464" xr:uid="{00000000-0005-0000-0000-0000DE500000}"/>
    <cellStyle name="n_Flash September eresMas_04b - Détail BU accès fiches pays_UAG_report_CA 06-10 (06-11-06)_Poland KPIs_1" xfId="33382" xr:uid="{00000000-0005-0000-0000-0000DF500000}"/>
    <cellStyle name="n_Flash September eresMas_04b - Détail BU accès fiches pays_UAG_report_CA 06-10 (06-11-06)_ROW" xfId="33384" xr:uid="{00000000-0005-0000-0000-0000E0500000}"/>
    <cellStyle name="n_Flash September eresMas_04b - Détail BU accès fiches pays_UAG_report_CA 06-10 (06-11-06)_ROW ARPU" xfId="33385" xr:uid="{00000000-0005-0000-0000-0000E1500000}"/>
    <cellStyle name="n_Flash September eresMas_04b - Détail BU accès fiches pays_UAG_report_CA 06-10 (06-11-06)_RoW KPIs" xfId="9176" xr:uid="{00000000-0005-0000-0000-0000E2500000}"/>
    <cellStyle name="n_Flash September eresMas_04b - Détail BU accès fiches pays_UAG_report_CA 06-10 (06-11-06)_ROW_1" xfId="33386" xr:uid="{00000000-0005-0000-0000-0000E3500000}"/>
    <cellStyle name="n_Flash September eresMas_04b - Détail BU accès fiches pays_UAG_report_CA 06-10 (06-11-06)_ROW_1_Group" xfId="33387" xr:uid="{00000000-0005-0000-0000-0000E4500000}"/>
    <cellStyle name="n_Flash September eresMas_04b - Détail BU accès fiches pays_UAG_report_CA 06-10 (06-11-06)_ROW_1_ROW ARPU" xfId="33388" xr:uid="{00000000-0005-0000-0000-0000E5500000}"/>
    <cellStyle name="n_Flash September eresMas_04b - Détail BU accès fiches pays_UAG_report_CA 06-10 (06-11-06)_ROW_Group" xfId="33389" xr:uid="{00000000-0005-0000-0000-0000E6500000}"/>
    <cellStyle name="n_Flash September eresMas_04b - Détail BU accès fiches pays_UAG_report_CA 06-10 (06-11-06)_ROW_ROW ARPU" xfId="33390" xr:uid="{00000000-0005-0000-0000-0000E7500000}"/>
    <cellStyle name="n_Flash September eresMas_04b - Détail BU accès fiches pays_UAG_report_CA 06-10 (06-11-06)_Spain ARPU + AUPU" xfId="33391" xr:uid="{00000000-0005-0000-0000-0000E8500000}"/>
    <cellStyle name="n_Flash September eresMas_04b - Détail BU accès fiches pays_UAG_report_CA 06-10 (06-11-06)_Spain ARPU + AUPU_Group" xfId="33392" xr:uid="{00000000-0005-0000-0000-0000E9500000}"/>
    <cellStyle name="n_Flash September eresMas_04b - Détail BU accès fiches pays_UAG_report_CA 06-10 (06-11-06)_Spain ARPU + AUPU_ROW ARPU" xfId="33393" xr:uid="{00000000-0005-0000-0000-0000EA500000}"/>
    <cellStyle name="n_Flash September eresMas_04b - Détail BU accès fiches pays_UAG_report_CA 06-10 (06-11-06)_Spain KPIs" xfId="6911" xr:uid="{00000000-0005-0000-0000-0000EB500000}"/>
    <cellStyle name="n_Flash September eresMas_04b - Détail BU accès fiches pays_UAG_report_CA 06-10 (06-11-06)_Spain KPIs 2" xfId="16277" xr:uid="{00000000-0005-0000-0000-0000EC500000}"/>
    <cellStyle name="n_Flash September eresMas_04b - Détail BU accès fiches pays_UAG_report_CA 06-10 (06-11-06)_Spain KPIs_1" xfId="51725" xr:uid="{00000000-0005-0000-0000-0000ED500000}"/>
    <cellStyle name="n_Flash September eresMas_04b - Détail BU accès fiches pays_UAG_report_CA 06-10 (06-11-06)_Telecoms - Operational KPIs" xfId="50028" xr:uid="{00000000-0005-0000-0000-0000EE500000}"/>
    <cellStyle name="n_Flash September eresMas_04b - Détail BU accès fiches pays_V&amp;M trajectoires V1 (06-08-11)" xfId="2223" xr:uid="{00000000-0005-0000-0000-0000EF500000}"/>
    <cellStyle name="n_Flash September eresMas_04b - Détail BU accès fiches pays_V&amp;M trajectoires V1 (06-08-11)_A&amp;ME KPIs" xfId="53503" xr:uid="{00000000-0005-0000-0000-0000F0500000}"/>
    <cellStyle name="n_Flash September eresMas_04b - Détail BU accès fiches pays_V&amp;M trajectoires V1 (06-08-11)_Enterprise" xfId="9745" xr:uid="{00000000-0005-0000-0000-0000F1500000}"/>
    <cellStyle name="n_Flash September eresMas_04b - Détail BU accès fiches pays_V&amp;M trajectoires V1 (06-08-11)_France financials" xfId="23870" xr:uid="{00000000-0005-0000-0000-0000F2500000}"/>
    <cellStyle name="n_Flash September eresMas_04b - Détail BU accès fiches pays_V&amp;M trajectoires V1 (06-08-11)_France financials_1" xfId="25335" xr:uid="{00000000-0005-0000-0000-0000F3500000}"/>
    <cellStyle name="n_Flash September eresMas_04b - Détail BU accès fiches pays_V&amp;M trajectoires V1 (06-08-11)_France KPIs" xfId="5082" xr:uid="{00000000-0005-0000-0000-0000F4500000}"/>
    <cellStyle name="n_Flash September eresMas_04b - Détail BU accès fiches pays_V&amp;M trajectoires V1 (06-08-11)_France KPIs 2" xfId="14498" xr:uid="{00000000-0005-0000-0000-0000F5500000}"/>
    <cellStyle name="n_Flash September eresMas_04b - Détail BU accès fiches pays_V&amp;M trajectoires V1 (06-08-11)_France KPIs_1" xfId="12323" xr:uid="{00000000-0005-0000-0000-0000F6500000}"/>
    <cellStyle name="n_Flash September eresMas_04b - Détail BU accès fiches pays_V&amp;M trajectoires V1 (06-08-11)_GetCA Groupe Seg 2012-Q4 Soc" xfId="56077" xr:uid="{00000000-0005-0000-0000-0000F7500000}"/>
    <cellStyle name="n_Flash September eresMas_04b - Détail BU accès fiches pays_V&amp;M trajectoires V1 (06-08-11)_Group" xfId="33395" xr:uid="{00000000-0005-0000-0000-0000F8500000}"/>
    <cellStyle name="n_Flash September eresMas_04b - Détail BU accès fiches pays_V&amp;M trajectoires V1 (06-08-11)_Group - financial KPIs" xfId="22126" xr:uid="{00000000-0005-0000-0000-0000F9500000}"/>
    <cellStyle name="n_Flash September eresMas_04b - Détail BU accès fiches pays_V&amp;M trajectoires V1 (06-08-11)_Group - operational KPIs" xfId="3214" xr:uid="{00000000-0005-0000-0000-0000FA500000}"/>
    <cellStyle name="n_Flash September eresMas_04b - Détail BU accès fiches pays_V&amp;M trajectoires V1 (06-08-11)_Group - operational KPIs_1" xfId="10569" xr:uid="{00000000-0005-0000-0000-0000FB500000}"/>
    <cellStyle name="n_Flash September eresMas_04b - Détail BU accès fiches pays_V&amp;M trajectoires V1 (06-08-11)_Group - operational KPIs_1 2" xfId="18268" xr:uid="{00000000-0005-0000-0000-0000FC500000}"/>
    <cellStyle name="n_Flash September eresMas_04b - Détail BU accès fiches pays_V&amp;M trajectoires V1 (06-08-11)_Group - operational KPIs_2" xfId="20385" xr:uid="{00000000-0005-0000-0000-0000FD500000}"/>
    <cellStyle name="n_Flash September eresMas_04b - Détail BU accès fiches pays_V&amp;M trajectoires V1 (06-08-11)_IC&amp;SS" xfId="13781" xr:uid="{00000000-0005-0000-0000-0000FE500000}"/>
    <cellStyle name="n_Flash September eresMas_04b - Détail BU accès fiches pays_V&amp;M trajectoires V1 (06-08-11)_Orange - Market France KPIs" xfId="56076" xr:uid="{00000000-0005-0000-0000-0000FF500000}"/>
    <cellStyle name="n_Flash September eresMas_04b - Détail BU accès fiches pays_V&amp;M trajectoires V1 (06-08-11)_Poland KPIs" xfId="8465" xr:uid="{00000000-0005-0000-0000-000000510000}"/>
    <cellStyle name="n_Flash September eresMas_04b - Détail BU accès fiches pays_V&amp;M trajectoires V1 (06-08-11)_Poland KPIs_1" xfId="33394" xr:uid="{00000000-0005-0000-0000-000001510000}"/>
    <cellStyle name="n_Flash September eresMas_04b - Détail BU accès fiches pays_V&amp;M trajectoires V1 (06-08-11)_ROW" xfId="33396" xr:uid="{00000000-0005-0000-0000-000002510000}"/>
    <cellStyle name="n_Flash September eresMas_04b - Détail BU accès fiches pays_V&amp;M trajectoires V1 (06-08-11)_ROW ARPU" xfId="33397" xr:uid="{00000000-0005-0000-0000-000003510000}"/>
    <cellStyle name="n_Flash September eresMas_04b - Détail BU accès fiches pays_V&amp;M trajectoires V1 (06-08-11)_RoW KPIs" xfId="9177" xr:uid="{00000000-0005-0000-0000-000004510000}"/>
    <cellStyle name="n_Flash September eresMas_04b - Détail BU accès fiches pays_V&amp;M trajectoires V1 (06-08-11)_ROW_1" xfId="33398" xr:uid="{00000000-0005-0000-0000-000005510000}"/>
    <cellStyle name="n_Flash September eresMas_04b - Détail BU accès fiches pays_V&amp;M trajectoires V1 (06-08-11)_ROW_1_Group" xfId="33399" xr:uid="{00000000-0005-0000-0000-000006510000}"/>
    <cellStyle name="n_Flash September eresMas_04b - Détail BU accès fiches pays_V&amp;M trajectoires V1 (06-08-11)_ROW_1_ROW ARPU" xfId="33400" xr:uid="{00000000-0005-0000-0000-000007510000}"/>
    <cellStyle name="n_Flash September eresMas_04b - Détail BU accès fiches pays_V&amp;M trajectoires V1 (06-08-11)_ROW_Group" xfId="33401" xr:uid="{00000000-0005-0000-0000-000008510000}"/>
    <cellStyle name="n_Flash September eresMas_04b - Détail BU accès fiches pays_V&amp;M trajectoires V1 (06-08-11)_ROW_ROW ARPU" xfId="33402" xr:uid="{00000000-0005-0000-0000-000009510000}"/>
    <cellStyle name="n_Flash September eresMas_04b - Détail BU accès fiches pays_V&amp;M trajectoires V1 (06-08-11)_Spain ARPU + AUPU" xfId="33403" xr:uid="{00000000-0005-0000-0000-00000A510000}"/>
    <cellStyle name="n_Flash September eresMas_04b - Détail BU accès fiches pays_V&amp;M trajectoires V1 (06-08-11)_Spain ARPU + AUPU_Group" xfId="33404" xr:uid="{00000000-0005-0000-0000-00000B510000}"/>
    <cellStyle name="n_Flash September eresMas_04b - Détail BU accès fiches pays_V&amp;M trajectoires V1 (06-08-11)_Spain ARPU + AUPU_ROW ARPU" xfId="33405" xr:uid="{00000000-0005-0000-0000-00000C510000}"/>
    <cellStyle name="n_Flash September eresMas_04b - Détail BU accès fiches pays_V&amp;M trajectoires V1 (06-08-11)_Spain KPIs" xfId="6912" xr:uid="{00000000-0005-0000-0000-00000D510000}"/>
    <cellStyle name="n_Flash September eresMas_04b - Détail BU accès fiches pays_V&amp;M trajectoires V1 (06-08-11)_Spain KPIs 2" xfId="16278" xr:uid="{00000000-0005-0000-0000-00000E510000}"/>
    <cellStyle name="n_Flash September eresMas_04b - Détail BU accès fiches pays_V&amp;M trajectoires V1 (06-08-11)_Spain KPIs_1" xfId="51726" xr:uid="{00000000-0005-0000-0000-00000F510000}"/>
    <cellStyle name="n_Flash September eresMas_04b - Détail BU accès fiches pays_V&amp;M trajectoires V1 (06-08-11)_Telecoms - Operational KPIs" xfId="50029" xr:uid="{00000000-0005-0000-0000-000010510000}"/>
    <cellStyle name="n_Flash September eresMas_0506 UAH Flash" xfId="2224" xr:uid="{00000000-0005-0000-0000-000011510000}"/>
    <cellStyle name="n_Flash September eresMas_0506 UAH Flash_A&amp;ME KPIs" xfId="53504" xr:uid="{00000000-0005-0000-0000-000012510000}"/>
    <cellStyle name="n_Flash September eresMas_0506 UAH Flash_France financials" xfId="23871" xr:uid="{00000000-0005-0000-0000-000013510000}"/>
    <cellStyle name="n_Flash September eresMas_0506 UAH Flash_France KPIs" xfId="5083" xr:uid="{00000000-0005-0000-0000-000014510000}"/>
    <cellStyle name="n_Flash September eresMas_0506 UAH Flash_France KPIs 2" xfId="14499" xr:uid="{00000000-0005-0000-0000-000015510000}"/>
    <cellStyle name="n_Flash September eresMas_0506 UAH Flash_France KPIs_1" xfId="12324" xr:uid="{00000000-0005-0000-0000-000016510000}"/>
    <cellStyle name="n_Flash September eresMas_0506 UAH Flash_Group" xfId="33407" xr:uid="{00000000-0005-0000-0000-000017510000}"/>
    <cellStyle name="n_Flash September eresMas_0506 UAH Flash_Group - financial KPIs" xfId="22127" xr:uid="{00000000-0005-0000-0000-000018510000}"/>
    <cellStyle name="n_Flash September eresMas_0506 UAH Flash_Group - operational KPIs" xfId="10570" xr:uid="{00000000-0005-0000-0000-000019510000}"/>
    <cellStyle name="n_Flash September eresMas_0506 UAH Flash_Group - operational KPIs 2" xfId="18269" xr:uid="{00000000-0005-0000-0000-00001A510000}"/>
    <cellStyle name="n_Flash September eresMas_0506 UAH Flash_Group - operational KPIs_1" xfId="20386" xr:uid="{00000000-0005-0000-0000-00001B510000}"/>
    <cellStyle name="n_Flash September eresMas_0506 UAH Flash_Orange - Market France KPIs" xfId="56078" xr:uid="{00000000-0005-0000-0000-00001C510000}"/>
    <cellStyle name="n_Flash September eresMas_0506 UAH Flash_Poland KPIs" xfId="33406" xr:uid="{00000000-0005-0000-0000-00001D510000}"/>
    <cellStyle name="n_Flash September eresMas_0506 UAH Flash_ROW" xfId="33408" xr:uid="{00000000-0005-0000-0000-00001E510000}"/>
    <cellStyle name="n_Flash September eresMas_0506 UAH Flash_ROW ARPU" xfId="33409" xr:uid="{00000000-0005-0000-0000-00001F510000}"/>
    <cellStyle name="n_Flash September eresMas_0506 UAH Flash_ROW_1" xfId="33410" xr:uid="{00000000-0005-0000-0000-000020510000}"/>
    <cellStyle name="n_Flash September eresMas_0506 UAH Flash_ROW_1_Group" xfId="33411" xr:uid="{00000000-0005-0000-0000-000021510000}"/>
    <cellStyle name="n_Flash September eresMas_0506 UAH Flash_ROW_1_ROW ARPU" xfId="33412" xr:uid="{00000000-0005-0000-0000-000022510000}"/>
    <cellStyle name="n_Flash September eresMas_0506 UAH Flash_ROW_Group" xfId="33413" xr:uid="{00000000-0005-0000-0000-000023510000}"/>
    <cellStyle name="n_Flash September eresMas_0506 UAH Flash_ROW_ROW ARPU" xfId="33414" xr:uid="{00000000-0005-0000-0000-000024510000}"/>
    <cellStyle name="n_Flash September eresMas_0506 UAH Flash_Spain ARPU + AUPU" xfId="33415" xr:uid="{00000000-0005-0000-0000-000025510000}"/>
    <cellStyle name="n_Flash September eresMas_0506 UAH Flash_Spain ARPU + AUPU_Group" xfId="33416" xr:uid="{00000000-0005-0000-0000-000026510000}"/>
    <cellStyle name="n_Flash September eresMas_0506 UAH Flash_Spain ARPU + AUPU_ROW ARPU" xfId="33417" xr:uid="{00000000-0005-0000-0000-000027510000}"/>
    <cellStyle name="n_Flash September eresMas_0506 UAH Flash_Spain KPIs" xfId="6913" xr:uid="{00000000-0005-0000-0000-000028510000}"/>
    <cellStyle name="n_Flash September eresMas_0506 UAH Flash_Spain KPIs 2" xfId="16279" xr:uid="{00000000-0005-0000-0000-000029510000}"/>
    <cellStyle name="n_Flash September eresMas_0506 UAH Flash_Spain KPIs_1" xfId="51727" xr:uid="{00000000-0005-0000-0000-00002A510000}"/>
    <cellStyle name="n_Flash September eresMas_0506 UAH Flash_Telecoms - Operational KPIs" xfId="50030" xr:uid="{00000000-0005-0000-0000-00002B510000}"/>
    <cellStyle name="n_Flash September eresMas_0507 UAH Flash" xfId="2225" xr:uid="{00000000-0005-0000-0000-00002C510000}"/>
    <cellStyle name="n_Flash September eresMas_0507 UAH Flash_A&amp;ME KPIs" xfId="53505" xr:uid="{00000000-0005-0000-0000-00002D510000}"/>
    <cellStyle name="n_Flash September eresMas_0507 UAH Flash_France financials" xfId="23872" xr:uid="{00000000-0005-0000-0000-00002E510000}"/>
    <cellStyle name="n_Flash September eresMas_0507 UAH Flash_France KPIs" xfId="5084" xr:uid="{00000000-0005-0000-0000-00002F510000}"/>
    <cellStyle name="n_Flash September eresMas_0507 UAH Flash_France KPIs 2" xfId="14500" xr:uid="{00000000-0005-0000-0000-000030510000}"/>
    <cellStyle name="n_Flash September eresMas_0507 UAH Flash_France KPIs_1" xfId="12325" xr:uid="{00000000-0005-0000-0000-000031510000}"/>
    <cellStyle name="n_Flash September eresMas_0507 UAH Flash_Group" xfId="33419" xr:uid="{00000000-0005-0000-0000-000032510000}"/>
    <cellStyle name="n_Flash September eresMas_0507 UAH Flash_Group - financial KPIs" xfId="22128" xr:uid="{00000000-0005-0000-0000-000033510000}"/>
    <cellStyle name="n_Flash September eresMas_0507 UAH Flash_Group - operational KPIs" xfId="10571" xr:uid="{00000000-0005-0000-0000-000034510000}"/>
    <cellStyle name="n_Flash September eresMas_0507 UAH Flash_Group - operational KPIs 2" xfId="18270" xr:uid="{00000000-0005-0000-0000-000035510000}"/>
    <cellStyle name="n_Flash September eresMas_0507 UAH Flash_Group - operational KPIs_1" xfId="20387" xr:uid="{00000000-0005-0000-0000-000036510000}"/>
    <cellStyle name="n_Flash September eresMas_0507 UAH Flash_Orange - Market France KPIs" xfId="56079" xr:uid="{00000000-0005-0000-0000-000037510000}"/>
    <cellStyle name="n_Flash September eresMas_0507 UAH Flash_Poland KPIs" xfId="33418" xr:uid="{00000000-0005-0000-0000-000038510000}"/>
    <cellStyle name="n_Flash September eresMas_0507 UAH Flash_ROW" xfId="33420" xr:uid="{00000000-0005-0000-0000-000039510000}"/>
    <cellStyle name="n_Flash September eresMas_0507 UAH Flash_ROW ARPU" xfId="33421" xr:uid="{00000000-0005-0000-0000-00003A510000}"/>
    <cellStyle name="n_Flash September eresMas_0507 UAH Flash_ROW_1" xfId="33422" xr:uid="{00000000-0005-0000-0000-00003B510000}"/>
    <cellStyle name="n_Flash September eresMas_0507 UAH Flash_ROW_1_Group" xfId="33423" xr:uid="{00000000-0005-0000-0000-00003C510000}"/>
    <cellStyle name="n_Flash September eresMas_0507 UAH Flash_ROW_1_ROW ARPU" xfId="33424" xr:uid="{00000000-0005-0000-0000-00003D510000}"/>
    <cellStyle name="n_Flash September eresMas_0507 UAH Flash_ROW_Group" xfId="33425" xr:uid="{00000000-0005-0000-0000-00003E510000}"/>
    <cellStyle name="n_Flash September eresMas_0507 UAH Flash_ROW_ROW ARPU" xfId="33426" xr:uid="{00000000-0005-0000-0000-00003F510000}"/>
    <cellStyle name="n_Flash September eresMas_0507 UAH Flash_Spain ARPU + AUPU" xfId="33427" xr:uid="{00000000-0005-0000-0000-000040510000}"/>
    <cellStyle name="n_Flash September eresMas_0507 UAH Flash_Spain ARPU + AUPU_Group" xfId="33428" xr:uid="{00000000-0005-0000-0000-000041510000}"/>
    <cellStyle name="n_Flash September eresMas_0507 UAH Flash_Spain ARPU + AUPU_ROW ARPU" xfId="33429" xr:uid="{00000000-0005-0000-0000-000042510000}"/>
    <cellStyle name="n_Flash September eresMas_0507 UAH Flash_Spain KPIs" xfId="6914" xr:uid="{00000000-0005-0000-0000-000043510000}"/>
    <cellStyle name="n_Flash September eresMas_0507 UAH Flash_Spain KPIs 2" xfId="16280" xr:uid="{00000000-0005-0000-0000-000044510000}"/>
    <cellStyle name="n_Flash September eresMas_0507 UAH Flash_Spain KPIs_1" xfId="51728" xr:uid="{00000000-0005-0000-0000-000045510000}"/>
    <cellStyle name="n_Flash September eresMas_0507 UAH Flash_Telecoms - Operational KPIs" xfId="50031" xr:uid="{00000000-0005-0000-0000-000046510000}"/>
    <cellStyle name="n_Flash September eresMas_0509 UAH Flash V2" xfId="2226" xr:uid="{00000000-0005-0000-0000-000047510000}"/>
    <cellStyle name="n_Flash September eresMas_0509 UAH Flash V2_A&amp;ME KPIs" xfId="53506" xr:uid="{00000000-0005-0000-0000-000048510000}"/>
    <cellStyle name="n_Flash September eresMas_0509 UAH Flash V2_France financials" xfId="23873" xr:uid="{00000000-0005-0000-0000-000049510000}"/>
    <cellStyle name="n_Flash September eresMas_0509 UAH Flash V2_France KPIs" xfId="5085" xr:uid="{00000000-0005-0000-0000-00004A510000}"/>
    <cellStyle name="n_Flash September eresMas_0509 UAH Flash V2_France KPIs 2" xfId="14501" xr:uid="{00000000-0005-0000-0000-00004B510000}"/>
    <cellStyle name="n_Flash September eresMas_0509 UAH Flash V2_France KPIs_1" xfId="12326" xr:uid="{00000000-0005-0000-0000-00004C510000}"/>
    <cellStyle name="n_Flash September eresMas_0509 UAH Flash V2_Group" xfId="33431" xr:uid="{00000000-0005-0000-0000-00004D510000}"/>
    <cellStyle name="n_Flash September eresMas_0509 UAH Flash V2_Group - financial KPIs" xfId="22129" xr:uid="{00000000-0005-0000-0000-00004E510000}"/>
    <cellStyle name="n_Flash September eresMas_0509 UAH Flash V2_Group - operational KPIs" xfId="10572" xr:uid="{00000000-0005-0000-0000-00004F510000}"/>
    <cellStyle name="n_Flash September eresMas_0509 UAH Flash V2_Group - operational KPIs 2" xfId="18271" xr:uid="{00000000-0005-0000-0000-000050510000}"/>
    <cellStyle name="n_Flash September eresMas_0509 UAH Flash V2_Group - operational KPIs_1" xfId="20388" xr:uid="{00000000-0005-0000-0000-000051510000}"/>
    <cellStyle name="n_Flash September eresMas_0509 UAH Flash V2_Orange - Market France KPIs" xfId="56080" xr:uid="{00000000-0005-0000-0000-000052510000}"/>
    <cellStyle name="n_Flash September eresMas_0509 UAH Flash V2_Poland KPIs" xfId="33430" xr:uid="{00000000-0005-0000-0000-000053510000}"/>
    <cellStyle name="n_Flash September eresMas_0509 UAH Flash V2_ROW" xfId="33432" xr:uid="{00000000-0005-0000-0000-000054510000}"/>
    <cellStyle name="n_Flash September eresMas_0509 UAH Flash V2_ROW ARPU" xfId="33433" xr:uid="{00000000-0005-0000-0000-000055510000}"/>
    <cellStyle name="n_Flash September eresMas_0509 UAH Flash V2_ROW_1" xfId="33434" xr:uid="{00000000-0005-0000-0000-000056510000}"/>
    <cellStyle name="n_Flash September eresMas_0509 UAH Flash V2_ROW_1_Group" xfId="33435" xr:uid="{00000000-0005-0000-0000-000057510000}"/>
    <cellStyle name="n_Flash September eresMas_0509 UAH Flash V2_ROW_1_ROW ARPU" xfId="33436" xr:uid="{00000000-0005-0000-0000-000058510000}"/>
    <cellStyle name="n_Flash September eresMas_0509 UAH Flash V2_ROW_Group" xfId="33437" xr:uid="{00000000-0005-0000-0000-000059510000}"/>
    <cellStyle name="n_Flash September eresMas_0509 UAH Flash V2_ROW_ROW ARPU" xfId="33438" xr:uid="{00000000-0005-0000-0000-00005A510000}"/>
    <cellStyle name="n_Flash September eresMas_0509 UAH Flash V2_Spain ARPU + AUPU" xfId="33439" xr:uid="{00000000-0005-0000-0000-00005B510000}"/>
    <cellStyle name="n_Flash September eresMas_0509 UAH Flash V2_Spain ARPU + AUPU_Group" xfId="33440" xr:uid="{00000000-0005-0000-0000-00005C510000}"/>
    <cellStyle name="n_Flash September eresMas_0509 UAH Flash V2_Spain ARPU + AUPU_ROW ARPU" xfId="33441" xr:uid="{00000000-0005-0000-0000-00005D510000}"/>
    <cellStyle name="n_Flash September eresMas_0509 UAH Flash V2_Spain KPIs" xfId="6915" xr:uid="{00000000-0005-0000-0000-00005E510000}"/>
    <cellStyle name="n_Flash September eresMas_0509 UAH Flash V2_Spain KPIs 2" xfId="16281" xr:uid="{00000000-0005-0000-0000-00005F510000}"/>
    <cellStyle name="n_Flash September eresMas_0509 UAH Flash V2_Spain KPIs_1" xfId="51729" xr:uid="{00000000-0005-0000-0000-000060510000}"/>
    <cellStyle name="n_Flash September eresMas_0509 UAH Flash V2_Telecoms - Operational KPIs" xfId="50032" xr:uid="{00000000-0005-0000-0000-000061510000}"/>
    <cellStyle name="n_Flash September eresMas_0510 UAH Flash" xfId="2227" xr:uid="{00000000-0005-0000-0000-000062510000}"/>
    <cellStyle name="n_Flash September eresMas_0510 UAH Flash_A&amp;ME KPIs" xfId="53507" xr:uid="{00000000-0005-0000-0000-000063510000}"/>
    <cellStyle name="n_Flash September eresMas_0510 UAH Flash_France financials" xfId="23874" xr:uid="{00000000-0005-0000-0000-000064510000}"/>
    <cellStyle name="n_Flash September eresMas_0510 UAH Flash_France KPIs" xfId="5086" xr:uid="{00000000-0005-0000-0000-000065510000}"/>
    <cellStyle name="n_Flash September eresMas_0510 UAH Flash_France KPIs 2" xfId="14502" xr:uid="{00000000-0005-0000-0000-000066510000}"/>
    <cellStyle name="n_Flash September eresMas_0510 UAH Flash_France KPIs_1" xfId="12327" xr:uid="{00000000-0005-0000-0000-000067510000}"/>
    <cellStyle name="n_Flash September eresMas_0510 UAH Flash_Group" xfId="33443" xr:uid="{00000000-0005-0000-0000-000068510000}"/>
    <cellStyle name="n_Flash September eresMas_0510 UAH Flash_Group - financial KPIs" xfId="22130" xr:uid="{00000000-0005-0000-0000-000069510000}"/>
    <cellStyle name="n_Flash September eresMas_0510 UAH Flash_Group - operational KPIs" xfId="10573" xr:uid="{00000000-0005-0000-0000-00006A510000}"/>
    <cellStyle name="n_Flash September eresMas_0510 UAH Flash_Group - operational KPIs 2" xfId="18272" xr:uid="{00000000-0005-0000-0000-00006B510000}"/>
    <cellStyle name="n_Flash September eresMas_0510 UAH Flash_Group - operational KPIs_1" xfId="20389" xr:uid="{00000000-0005-0000-0000-00006C510000}"/>
    <cellStyle name="n_Flash September eresMas_0510 UAH Flash_Orange - Market France KPIs" xfId="56081" xr:uid="{00000000-0005-0000-0000-00006D510000}"/>
    <cellStyle name="n_Flash September eresMas_0510 UAH Flash_Poland KPIs" xfId="33442" xr:uid="{00000000-0005-0000-0000-00006E510000}"/>
    <cellStyle name="n_Flash September eresMas_0510 UAH Flash_ROW" xfId="33444" xr:uid="{00000000-0005-0000-0000-00006F510000}"/>
    <cellStyle name="n_Flash September eresMas_0510 UAH Flash_ROW ARPU" xfId="33445" xr:uid="{00000000-0005-0000-0000-000070510000}"/>
    <cellStyle name="n_Flash September eresMas_0510 UAH Flash_ROW_1" xfId="33446" xr:uid="{00000000-0005-0000-0000-000071510000}"/>
    <cellStyle name="n_Flash September eresMas_0510 UAH Flash_ROW_1_Group" xfId="33447" xr:uid="{00000000-0005-0000-0000-000072510000}"/>
    <cellStyle name="n_Flash September eresMas_0510 UAH Flash_ROW_1_ROW ARPU" xfId="33448" xr:uid="{00000000-0005-0000-0000-000073510000}"/>
    <cellStyle name="n_Flash September eresMas_0510 UAH Flash_ROW_Group" xfId="33449" xr:uid="{00000000-0005-0000-0000-000074510000}"/>
    <cellStyle name="n_Flash September eresMas_0510 UAH Flash_ROW_ROW ARPU" xfId="33450" xr:uid="{00000000-0005-0000-0000-000075510000}"/>
    <cellStyle name="n_Flash September eresMas_0510 UAH Flash_Spain ARPU + AUPU" xfId="33451" xr:uid="{00000000-0005-0000-0000-000076510000}"/>
    <cellStyle name="n_Flash September eresMas_0510 UAH Flash_Spain ARPU + AUPU_Group" xfId="33452" xr:uid="{00000000-0005-0000-0000-000077510000}"/>
    <cellStyle name="n_Flash September eresMas_0510 UAH Flash_Spain ARPU + AUPU_ROW ARPU" xfId="33453" xr:uid="{00000000-0005-0000-0000-000078510000}"/>
    <cellStyle name="n_Flash September eresMas_0510 UAH Flash_Spain KPIs" xfId="6916" xr:uid="{00000000-0005-0000-0000-000079510000}"/>
    <cellStyle name="n_Flash September eresMas_0510 UAH Flash_Spain KPIs 2" xfId="16282" xr:uid="{00000000-0005-0000-0000-00007A510000}"/>
    <cellStyle name="n_Flash September eresMas_0510 UAH Flash_Spain KPIs_1" xfId="51730" xr:uid="{00000000-0005-0000-0000-00007B510000}"/>
    <cellStyle name="n_Flash September eresMas_0510 UAH Flash_Telecoms - Operational KPIs" xfId="50033" xr:uid="{00000000-0005-0000-0000-00007C510000}"/>
    <cellStyle name="n_Flash September eresMas_0512 UAH Flash" xfId="2228" xr:uid="{00000000-0005-0000-0000-00007D510000}"/>
    <cellStyle name="n_Flash September eresMas_0512 UAH Flash_A&amp;ME KPIs" xfId="53508" xr:uid="{00000000-0005-0000-0000-00007E510000}"/>
    <cellStyle name="n_Flash September eresMas_0512 UAH Flash_France financials" xfId="23875" xr:uid="{00000000-0005-0000-0000-00007F510000}"/>
    <cellStyle name="n_Flash September eresMas_0512 UAH Flash_France KPIs" xfId="5087" xr:uid="{00000000-0005-0000-0000-000080510000}"/>
    <cellStyle name="n_Flash September eresMas_0512 UAH Flash_France KPIs 2" xfId="14503" xr:uid="{00000000-0005-0000-0000-000081510000}"/>
    <cellStyle name="n_Flash September eresMas_0512 UAH Flash_France KPIs_1" xfId="12328" xr:uid="{00000000-0005-0000-0000-000082510000}"/>
    <cellStyle name="n_Flash September eresMas_0512 UAH Flash_Group" xfId="33455" xr:uid="{00000000-0005-0000-0000-000083510000}"/>
    <cellStyle name="n_Flash September eresMas_0512 UAH Flash_Group - financial KPIs" xfId="22131" xr:uid="{00000000-0005-0000-0000-000084510000}"/>
    <cellStyle name="n_Flash September eresMas_0512 UAH Flash_Group - operational KPIs" xfId="10574" xr:uid="{00000000-0005-0000-0000-000085510000}"/>
    <cellStyle name="n_Flash September eresMas_0512 UAH Flash_Group - operational KPIs 2" xfId="18273" xr:uid="{00000000-0005-0000-0000-000086510000}"/>
    <cellStyle name="n_Flash September eresMas_0512 UAH Flash_Group - operational KPIs_1" xfId="20390" xr:uid="{00000000-0005-0000-0000-000087510000}"/>
    <cellStyle name="n_Flash September eresMas_0512 UAH Flash_Orange - Market France KPIs" xfId="56082" xr:uid="{00000000-0005-0000-0000-000088510000}"/>
    <cellStyle name="n_Flash September eresMas_0512 UAH Flash_Poland KPIs" xfId="33454" xr:uid="{00000000-0005-0000-0000-000089510000}"/>
    <cellStyle name="n_Flash September eresMas_0512 UAH Flash_ROW" xfId="33456" xr:uid="{00000000-0005-0000-0000-00008A510000}"/>
    <cellStyle name="n_Flash September eresMas_0512 UAH Flash_ROW ARPU" xfId="33457" xr:uid="{00000000-0005-0000-0000-00008B510000}"/>
    <cellStyle name="n_Flash September eresMas_0512 UAH Flash_ROW_1" xfId="33458" xr:uid="{00000000-0005-0000-0000-00008C510000}"/>
    <cellStyle name="n_Flash September eresMas_0512 UAH Flash_ROW_1_Group" xfId="33459" xr:uid="{00000000-0005-0000-0000-00008D510000}"/>
    <cellStyle name="n_Flash September eresMas_0512 UAH Flash_ROW_1_ROW ARPU" xfId="33460" xr:uid="{00000000-0005-0000-0000-00008E510000}"/>
    <cellStyle name="n_Flash September eresMas_0512 UAH Flash_ROW_Group" xfId="33461" xr:uid="{00000000-0005-0000-0000-00008F510000}"/>
    <cellStyle name="n_Flash September eresMas_0512 UAH Flash_ROW_ROW ARPU" xfId="33462" xr:uid="{00000000-0005-0000-0000-000090510000}"/>
    <cellStyle name="n_Flash September eresMas_0512 UAH Flash_Spain ARPU + AUPU" xfId="33463" xr:uid="{00000000-0005-0000-0000-000091510000}"/>
    <cellStyle name="n_Flash September eresMas_0512 UAH Flash_Spain ARPU + AUPU_Group" xfId="33464" xr:uid="{00000000-0005-0000-0000-000092510000}"/>
    <cellStyle name="n_Flash September eresMas_0512 UAH Flash_Spain ARPU + AUPU_ROW ARPU" xfId="33465" xr:uid="{00000000-0005-0000-0000-000093510000}"/>
    <cellStyle name="n_Flash September eresMas_0512 UAH Flash_Spain KPIs" xfId="6917" xr:uid="{00000000-0005-0000-0000-000094510000}"/>
    <cellStyle name="n_Flash September eresMas_0512 UAH Flash_Spain KPIs 2" xfId="16283" xr:uid="{00000000-0005-0000-0000-000095510000}"/>
    <cellStyle name="n_Flash September eresMas_0512 UAH Flash_Spain KPIs_1" xfId="51731" xr:uid="{00000000-0005-0000-0000-000096510000}"/>
    <cellStyle name="n_Flash September eresMas_0512 UAH Flash_Telecoms - Operational KPIs" xfId="50034" xr:uid="{00000000-0005-0000-0000-000097510000}"/>
    <cellStyle name="n_Flash September eresMas_0611 EDA Flash nov 06" xfId="2229" xr:uid="{00000000-0005-0000-0000-000098510000}"/>
    <cellStyle name="n_Flash September eresMas_0611 EDA Flash nov 06_A&amp;ME KPIs" xfId="53509" xr:uid="{00000000-0005-0000-0000-000099510000}"/>
    <cellStyle name="n_Flash September eresMas_0611 EDA Flash nov 06_France financials" xfId="23876" xr:uid="{00000000-0005-0000-0000-00009A510000}"/>
    <cellStyle name="n_Flash September eresMas_0611 EDA Flash nov 06_France KPIs" xfId="5088" xr:uid="{00000000-0005-0000-0000-00009B510000}"/>
    <cellStyle name="n_Flash September eresMas_0611 EDA Flash nov 06_France KPIs 2" xfId="14504" xr:uid="{00000000-0005-0000-0000-00009C510000}"/>
    <cellStyle name="n_Flash September eresMas_0611 EDA Flash nov 06_France KPIs_1" xfId="12329" xr:uid="{00000000-0005-0000-0000-00009D510000}"/>
    <cellStyle name="n_Flash September eresMas_0611 EDA Flash nov 06_Group" xfId="33467" xr:uid="{00000000-0005-0000-0000-00009E510000}"/>
    <cellStyle name="n_Flash September eresMas_0611 EDA Flash nov 06_Group - financial KPIs" xfId="22132" xr:uid="{00000000-0005-0000-0000-00009F510000}"/>
    <cellStyle name="n_Flash September eresMas_0611 EDA Flash nov 06_Group - operational KPIs" xfId="10575" xr:uid="{00000000-0005-0000-0000-0000A0510000}"/>
    <cellStyle name="n_Flash September eresMas_0611 EDA Flash nov 06_Group - operational KPIs 2" xfId="18274" xr:uid="{00000000-0005-0000-0000-0000A1510000}"/>
    <cellStyle name="n_Flash September eresMas_0611 EDA Flash nov 06_Group - operational KPIs_1" xfId="20391" xr:uid="{00000000-0005-0000-0000-0000A2510000}"/>
    <cellStyle name="n_Flash September eresMas_0611 EDA Flash nov 06_Orange - Market France KPIs" xfId="56083" xr:uid="{00000000-0005-0000-0000-0000A3510000}"/>
    <cellStyle name="n_Flash September eresMas_0611 EDA Flash nov 06_Poland KPIs" xfId="33466" xr:uid="{00000000-0005-0000-0000-0000A4510000}"/>
    <cellStyle name="n_Flash September eresMas_0611 EDA Flash nov 06_ROW" xfId="33468" xr:uid="{00000000-0005-0000-0000-0000A5510000}"/>
    <cellStyle name="n_Flash September eresMas_0611 EDA Flash nov 06_ROW ARPU" xfId="33469" xr:uid="{00000000-0005-0000-0000-0000A6510000}"/>
    <cellStyle name="n_Flash September eresMas_0611 EDA Flash nov 06_ROW_1" xfId="33470" xr:uid="{00000000-0005-0000-0000-0000A7510000}"/>
    <cellStyle name="n_Flash September eresMas_0611 EDA Flash nov 06_ROW_1_Group" xfId="33471" xr:uid="{00000000-0005-0000-0000-0000A8510000}"/>
    <cellStyle name="n_Flash September eresMas_0611 EDA Flash nov 06_ROW_1_ROW ARPU" xfId="33472" xr:uid="{00000000-0005-0000-0000-0000A9510000}"/>
    <cellStyle name="n_Flash September eresMas_0611 EDA Flash nov 06_ROW_Group" xfId="33473" xr:uid="{00000000-0005-0000-0000-0000AA510000}"/>
    <cellStyle name="n_Flash September eresMas_0611 EDA Flash nov 06_ROW_ROW ARPU" xfId="33474" xr:uid="{00000000-0005-0000-0000-0000AB510000}"/>
    <cellStyle name="n_Flash September eresMas_0611 EDA Flash nov 06_Spain ARPU + AUPU" xfId="33475" xr:uid="{00000000-0005-0000-0000-0000AC510000}"/>
    <cellStyle name="n_Flash September eresMas_0611 EDA Flash nov 06_Spain ARPU + AUPU_Group" xfId="33476" xr:uid="{00000000-0005-0000-0000-0000AD510000}"/>
    <cellStyle name="n_Flash September eresMas_0611 EDA Flash nov 06_Spain ARPU + AUPU_ROW ARPU" xfId="33477" xr:uid="{00000000-0005-0000-0000-0000AE510000}"/>
    <cellStyle name="n_Flash September eresMas_0611 EDA Flash nov 06_Spain KPIs" xfId="6918" xr:uid="{00000000-0005-0000-0000-0000AF510000}"/>
    <cellStyle name="n_Flash September eresMas_0611 EDA Flash nov 06_Spain KPIs 2" xfId="16284" xr:uid="{00000000-0005-0000-0000-0000B0510000}"/>
    <cellStyle name="n_Flash September eresMas_0611 EDA Flash nov 06_Spain KPIs_1" xfId="51732" xr:uid="{00000000-0005-0000-0000-0000B1510000}"/>
    <cellStyle name="n_Flash September eresMas_0611 EDA Flash nov 06_Telecoms - Operational KPIs" xfId="50035" xr:uid="{00000000-0005-0000-0000-0000B2510000}"/>
    <cellStyle name="n_Flash September eresMas_0612 EDA Flash déc 06" xfId="2230" xr:uid="{00000000-0005-0000-0000-0000B3510000}"/>
    <cellStyle name="n_Flash September eresMas_0612 EDA Flash déc 06_A&amp;ME KPIs" xfId="53510" xr:uid="{00000000-0005-0000-0000-0000B4510000}"/>
    <cellStyle name="n_Flash September eresMas_0612 EDA Flash déc 06_France financials" xfId="23877" xr:uid="{00000000-0005-0000-0000-0000B5510000}"/>
    <cellStyle name="n_Flash September eresMas_0612 EDA Flash déc 06_France KPIs" xfId="5089" xr:uid="{00000000-0005-0000-0000-0000B6510000}"/>
    <cellStyle name="n_Flash September eresMas_0612 EDA Flash déc 06_France KPIs 2" xfId="14505" xr:uid="{00000000-0005-0000-0000-0000B7510000}"/>
    <cellStyle name="n_Flash September eresMas_0612 EDA Flash déc 06_France KPIs_1" xfId="12330" xr:uid="{00000000-0005-0000-0000-0000B8510000}"/>
    <cellStyle name="n_Flash September eresMas_0612 EDA Flash déc 06_Group" xfId="33479" xr:uid="{00000000-0005-0000-0000-0000B9510000}"/>
    <cellStyle name="n_Flash September eresMas_0612 EDA Flash déc 06_Group - financial KPIs" xfId="22133" xr:uid="{00000000-0005-0000-0000-0000BA510000}"/>
    <cellStyle name="n_Flash September eresMas_0612 EDA Flash déc 06_Group - operational KPIs" xfId="10576" xr:uid="{00000000-0005-0000-0000-0000BB510000}"/>
    <cellStyle name="n_Flash September eresMas_0612 EDA Flash déc 06_Group - operational KPIs 2" xfId="18275" xr:uid="{00000000-0005-0000-0000-0000BC510000}"/>
    <cellStyle name="n_Flash September eresMas_0612 EDA Flash déc 06_Group - operational KPIs_1" xfId="20392" xr:uid="{00000000-0005-0000-0000-0000BD510000}"/>
    <cellStyle name="n_Flash September eresMas_0612 EDA Flash déc 06_Orange - Market France KPIs" xfId="56084" xr:uid="{00000000-0005-0000-0000-0000BE510000}"/>
    <cellStyle name="n_Flash September eresMas_0612 EDA Flash déc 06_Poland KPIs" xfId="33478" xr:uid="{00000000-0005-0000-0000-0000BF510000}"/>
    <cellStyle name="n_Flash September eresMas_0612 EDA Flash déc 06_ROW" xfId="33480" xr:uid="{00000000-0005-0000-0000-0000C0510000}"/>
    <cellStyle name="n_Flash September eresMas_0612 EDA Flash déc 06_ROW ARPU" xfId="33481" xr:uid="{00000000-0005-0000-0000-0000C1510000}"/>
    <cellStyle name="n_Flash September eresMas_0612 EDA Flash déc 06_ROW_1" xfId="33482" xr:uid="{00000000-0005-0000-0000-0000C2510000}"/>
    <cellStyle name="n_Flash September eresMas_0612 EDA Flash déc 06_ROW_1_Group" xfId="33483" xr:uid="{00000000-0005-0000-0000-0000C3510000}"/>
    <cellStyle name="n_Flash September eresMas_0612 EDA Flash déc 06_ROW_1_ROW ARPU" xfId="33484" xr:uid="{00000000-0005-0000-0000-0000C4510000}"/>
    <cellStyle name="n_Flash September eresMas_0612 EDA Flash déc 06_ROW_Group" xfId="33485" xr:uid="{00000000-0005-0000-0000-0000C5510000}"/>
    <cellStyle name="n_Flash September eresMas_0612 EDA Flash déc 06_ROW_ROW ARPU" xfId="33486" xr:uid="{00000000-0005-0000-0000-0000C6510000}"/>
    <cellStyle name="n_Flash September eresMas_0612 EDA Flash déc 06_Spain ARPU + AUPU" xfId="33487" xr:uid="{00000000-0005-0000-0000-0000C7510000}"/>
    <cellStyle name="n_Flash September eresMas_0612 EDA Flash déc 06_Spain ARPU + AUPU_Group" xfId="33488" xr:uid="{00000000-0005-0000-0000-0000C8510000}"/>
    <cellStyle name="n_Flash September eresMas_0612 EDA Flash déc 06_Spain ARPU + AUPU_ROW ARPU" xfId="33489" xr:uid="{00000000-0005-0000-0000-0000C9510000}"/>
    <cellStyle name="n_Flash September eresMas_0612 EDA Flash déc 06_Spain KPIs" xfId="6919" xr:uid="{00000000-0005-0000-0000-0000CA510000}"/>
    <cellStyle name="n_Flash September eresMas_0612 EDA Flash déc 06_Spain KPIs 2" xfId="16285" xr:uid="{00000000-0005-0000-0000-0000CB510000}"/>
    <cellStyle name="n_Flash September eresMas_0612 EDA Flash déc 06_Spain KPIs_1" xfId="51733" xr:uid="{00000000-0005-0000-0000-0000CC510000}"/>
    <cellStyle name="n_Flash September eresMas_0612 EDA Flash déc 06_Telecoms - Operational KPIs" xfId="50036" xr:uid="{00000000-0005-0000-0000-0000CD510000}"/>
    <cellStyle name="n_Flash September eresMas_0703 Préflashde L23 Analyse CA trafic 07-03 (07-04-03)" xfId="2231" xr:uid="{00000000-0005-0000-0000-0000CE510000}"/>
    <cellStyle name="n_Flash September eresMas_0703 Préflashde L23 Analyse CA trafic 07-03 (07-04-03)_A&amp;ME KPIs" xfId="53511" xr:uid="{00000000-0005-0000-0000-0000CF510000}"/>
    <cellStyle name="n_Flash September eresMas_0703 Préflashde L23 Analyse CA trafic 07-03 (07-04-03)_Enterprise" xfId="9746" xr:uid="{00000000-0005-0000-0000-0000D0510000}"/>
    <cellStyle name="n_Flash September eresMas_0703 Préflashde L23 Analyse CA trafic 07-03 (07-04-03)_France financials" xfId="23878" xr:uid="{00000000-0005-0000-0000-0000D1510000}"/>
    <cellStyle name="n_Flash September eresMas_0703 Préflashde L23 Analyse CA trafic 07-03 (07-04-03)_France financials_1" xfId="25336" xr:uid="{00000000-0005-0000-0000-0000D2510000}"/>
    <cellStyle name="n_Flash September eresMas_0703 Préflashde L23 Analyse CA trafic 07-03 (07-04-03)_France KPIs" xfId="5090" xr:uid="{00000000-0005-0000-0000-0000D3510000}"/>
    <cellStyle name="n_Flash September eresMas_0703 Préflashde L23 Analyse CA trafic 07-03 (07-04-03)_France KPIs 2" xfId="14506" xr:uid="{00000000-0005-0000-0000-0000D4510000}"/>
    <cellStyle name="n_Flash September eresMas_0703 Préflashde L23 Analyse CA trafic 07-03 (07-04-03)_France KPIs_1" xfId="12331" xr:uid="{00000000-0005-0000-0000-0000D5510000}"/>
    <cellStyle name="n_Flash September eresMas_0703 Préflashde L23 Analyse CA trafic 07-03 (07-04-03)_GetCA Groupe Seg 2012-Q4 Soc" xfId="56086" xr:uid="{00000000-0005-0000-0000-0000D6510000}"/>
    <cellStyle name="n_Flash September eresMas_0703 Préflashde L23 Analyse CA trafic 07-03 (07-04-03)_Group" xfId="33491" xr:uid="{00000000-0005-0000-0000-0000D7510000}"/>
    <cellStyle name="n_Flash September eresMas_0703 Préflashde L23 Analyse CA trafic 07-03 (07-04-03)_Group - financial KPIs" xfId="22134" xr:uid="{00000000-0005-0000-0000-0000D8510000}"/>
    <cellStyle name="n_Flash September eresMas_0703 Préflashde L23 Analyse CA trafic 07-03 (07-04-03)_Group - operational KPIs" xfId="3215" xr:uid="{00000000-0005-0000-0000-0000D9510000}"/>
    <cellStyle name="n_Flash September eresMas_0703 Préflashde L23 Analyse CA trafic 07-03 (07-04-03)_Group - operational KPIs_1" xfId="10577" xr:uid="{00000000-0005-0000-0000-0000DA510000}"/>
    <cellStyle name="n_Flash September eresMas_0703 Préflashde L23 Analyse CA trafic 07-03 (07-04-03)_Group - operational KPIs_1 2" xfId="18276" xr:uid="{00000000-0005-0000-0000-0000DB510000}"/>
    <cellStyle name="n_Flash September eresMas_0703 Préflashde L23 Analyse CA trafic 07-03 (07-04-03)_Group - operational KPIs_2" xfId="20393" xr:uid="{00000000-0005-0000-0000-0000DC510000}"/>
    <cellStyle name="n_Flash September eresMas_0703 Préflashde L23 Analyse CA trafic 07-03 (07-04-03)_IC&amp;SS" xfId="19569" xr:uid="{00000000-0005-0000-0000-0000DD510000}"/>
    <cellStyle name="n_Flash September eresMas_0703 Préflashde L23 Analyse CA trafic 07-03 (07-04-03)_Orange - Market France KPIs" xfId="56085" xr:uid="{00000000-0005-0000-0000-0000DE510000}"/>
    <cellStyle name="n_Flash September eresMas_0703 Préflashde L23 Analyse CA trafic 07-03 (07-04-03)_Poland KPIs" xfId="8466" xr:uid="{00000000-0005-0000-0000-0000DF510000}"/>
    <cellStyle name="n_Flash September eresMas_0703 Préflashde L23 Analyse CA trafic 07-03 (07-04-03)_Poland KPIs_1" xfId="33490" xr:uid="{00000000-0005-0000-0000-0000E0510000}"/>
    <cellStyle name="n_Flash September eresMas_0703 Préflashde L23 Analyse CA trafic 07-03 (07-04-03)_ROW" xfId="33492" xr:uid="{00000000-0005-0000-0000-0000E1510000}"/>
    <cellStyle name="n_Flash September eresMas_0703 Préflashde L23 Analyse CA trafic 07-03 (07-04-03)_ROW ARPU" xfId="33493" xr:uid="{00000000-0005-0000-0000-0000E2510000}"/>
    <cellStyle name="n_Flash September eresMas_0703 Préflashde L23 Analyse CA trafic 07-03 (07-04-03)_RoW KPIs" xfId="9178" xr:uid="{00000000-0005-0000-0000-0000E3510000}"/>
    <cellStyle name="n_Flash September eresMas_0703 Préflashde L23 Analyse CA trafic 07-03 (07-04-03)_ROW_1" xfId="33494" xr:uid="{00000000-0005-0000-0000-0000E4510000}"/>
    <cellStyle name="n_Flash September eresMas_0703 Préflashde L23 Analyse CA trafic 07-03 (07-04-03)_ROW_1_Group" xfId="33495" xr:uid="{00000000-0005-0000-0000-0000E5510000}"/>
    <cellStyle name="n_Flash September eresMas_0703 Préflashde L23 Analyse CA trafic 07-03 (07-04-03)_ROW_1_ROW ARPU" xfId="33496" xr:uid="{00000000-0005-0000-0000-0000E6510000}"/>
    <cellStyle name="n_Flash September eresMas_0703 Préflashde L23 Analyse CA trafic 07-03 (07-04-03)_ROW_Group" xfId="33497" xr:uid="{00000000-0005-0000-0000-0000E7510000}"/>
    <cellStyle name="n_Flash September eresMas_0703 Préflashde L23 Analyse CA trafic 07-03 (07-04-03)_ROW_ROW ARPU" xfId="33498" xr:uid="{00000000-0005-0000-0000-0000E8510000}"/>
    <cellStyle name="n_Flash September eresMas_0703 Préflashde L23 Analyse CA trafic 07-03 (07-04-03)_Spain ARPU + AUPU" xfId="33499" xr:uid="{00000000-0005-0000-0000-0000E9510000}"/>
    <cellStyle name="n_Flash September eresMas_0703 Préflashde L23 Analyse CA trafic 07-03 (07-04-03)_Spain ARPU + AUPU_Group" xfId="33500" xr:uid="{00000000-0005-0000-0000-0000EA510000}"/>
    <cellStyle name="n_Flash September eresMas_0703 Préflashde L23 Analyse CA trafic 07-03 (07-04-03)_Spain ARPU + AUPU_ROW ARPU" xfId="33501" xr:uid="{00000000-0005-0000-0000-0000EB510000}"/>
    <cellStyle name="n_Flash September eresMas_0703 Préflashde L23 Analyse CA trafic 07-03 (07-04-03)_Spain KPIs" xfId="6920" xr:uid="{00000000-0005-0000-0000-0000EC510000}"/>
    <cellStyle name="n_Flash September eresMas_0703 Préflashde L23 Analyse CA trafic 07-03 (07-04-03)_Spain KPIs 2" xfId="16286" xr:uid="{00000000-0005-0000-0000-0000ED510000}"/>
    <cellStyle name="n_Flash September eresMas_0703 Préflashde L23 Analyse CA trafic 07-03 (07-04-03)_Spain KPIs_1" xfId="51734" xr:uid="{00000000-0005-0000-0000-0000EE510000}"/>
    <cellStyle name="n_Flash September eresMas_0703 Préflashde L23 Analyse CA trafic 07-03 (07-04-03)_Telecoms - Operational KPIs" xfId="50037" xr:uid="{00000000-0005-0000-0000-0000EF510000}"/>
    <cellStyle name="n_Flash September eresMas_1- Conso Home" xfId="2232" xr:uid="{00000000-0005-0000-0000-0000F0510000}"/>
    <cellStyle name="n_Flash September eresMas_1- Conso Home_01 Synthèse DM pour modèle" xfId="2233" xr:uid="{00000000-0005-0000-0000-0000F1510000}"/>
    <cellStyle name="n_Flash September eresMas_1- Conso Home_01 Synthèse DM pour modèle_A&amp;ME KPIs" xfId="53513" xr:uid="{00000000-0005-0000-0000-0000F2510000}"/>
    <cellStyle name="n_Flash September eresMas_1- Conso Home_01 Synthèse DM pour modèle_France financials" xfId="23880" xr:uid="{00000000-0005-0000-0000-0000F3510000}"/>
    <cellStyle name="n_Flash September eresMas_1- Conso Home_01 Synthèse DM pour modèle_France KPIs" xfId="5092" xr:uid="{00000000-0005-0000-0000-0000F4510000}"/>
    <cellStyle name="n_Flash September eresMas_1- Conso Home_01 Synthèse DM pour modèle_France KPIs 2" xfId="14508" xr:uid="{00000000-0005-0000-0000-0000F5510000}"/>
    <cellStyle name="n_Flash September eresMas_1- Conso Home_01 Synthèse DM pour modèle_France KPIs_1" xfId="12333" xr:uid="{00000000-0005-0000-0000-0000F6510000}"/>
    <cellStyle name="n_Flash September eresMas_1- Conso Home_01 Synthèse DM pour modèle_Group" xfId="33504" xr:uid="{00000000-0005-0000-0000-0000F7510000}"/>
    <cellStyle name="n_Flash September eresMas_1- Conso Home_01 Synthèse DM pour modèle_Group - financial KPIs" xfId="22136" xr:uid="{00000000-0005-0000-0000-0000F8510000}"/>
    <cellStyle name="n_Flash September eresMas_1- Conso Home_01 Synthèse DM pour modèle_Group - operational KPIs" xfId="10579" xr:uid="{00000000-0005-0000-0000-0000F9510000}"/>
    <cellStyle name="n_Flash September eresMas_1- Conso Home_01 Synthèse DM pour modèle_Group - operational KPIs 2" xfId="18278" xr:uid="{00000000-0005-0000-0000-0000FA510000}"/>
    <cellStyle name="n_Flash September eresMas_1- Conso Home_01 Synthèse DM pour modèle_Group - operational KPIs_1" xfId="20395" xr:uid="{00000000-0005-0000-0000-0000FB510000}"/>
    <cellStyle name="n_Flash September eresMas_1- Conso Home_01 Synthèse DM pour modèle_Orange - Market France KPIs" xfId="56088" xr:uid="{00000000-0005-0000-0000-0000FC510000}"/>
    <cellStyle name="n_Flash September eresMas_1- Conso Home_01 Synthèse DM pour modèle_Poland KPIs" xfId="33503" xr:uid="{00000000-0005-0000-0000-0000FD510000}"/>
    <cellStyle name="n_Flash September eresMas_1- Conso Home_01 Synthèse DM pour modèle_ROW" xfId="33505" xr:uid="{00000000-0005-0000-0000-0000FE510000}"/>
    <cellStyle name="n_Flash September eresMas_1- Conso Home_01 Synthèse DM pour modèle_ROW ARPU" xfId="33506" xr:uid="{00000000-0005-0000-0000-0000FF510000}"/>
    <cellStyle name="n_Flash September eresMas_1- Conso Home_01 Synthèse DM pour modèle_ROW_1" xfId="33507" xr:uid="{00000000-0005-0000-0000-000000520000}"/>
    <cellStyle name="n_Flash September eresMas_1- Conso Home_01 Synthèse DM pour modèle_ROW_1_Group" xfId="33508" xr:uid="{00000000-0005-0000-0000-000001520000}"/>
    <cellStyle name="n_Flash September eresMas_1- Conso Home_01 Synthèse DM pour modèle_ROW_1_ROW ARPU" xfId="33509" xr:uid="{00000000-0005-0000-0000-000002520000}"/>
    <cellStyle name="n_Flash September eresMas_1- Conso Home_01 Synthèse DM pour modèle_ROW_Group" xfId="33510" xr:uid="{00000000-0005-0000-0000-000003520000}"/>
    <cellStyle name="n_Flash September eresMas_1- Conso Home_01 Synthèse DM pour modèle_ROW_ROW ARPU" xfId="33511" xr:uid="{00000000-0005-0000-0000-000004520000}"/>
    <cellStyle name="n_Flash September eresMas_1- Conso Home_01 Synthèse DM pour modèle_Spain ARPU + AUPU" xfId="33512" xr:uid="{00000000-0005-0000-0000-000005520000}"/>
    <cellStyle name="n_Flash September eresMas_1- Conso Home_01 Synthèse DM pour modèle_Spain ARPU + AUPU_Group" xfId="33513" xr:uid="{00000000-0005-0000-0000-000006520000}"/>
    <cellStyle name="n_Flash September eresMas_1- Conso Home_01 Synthèse DM pour modèle_Spain ARPU + AUPU_ROW ARPU" xfId="33514" xr:uid="{00000000-0005-0000-0000-000007520000}"/>
    <cellStyle name="n_Flash September eresMas_1- Conso Home_01 Synthèse DM pour modèle_Spain KPIs" xfId="6922" xr:uid="{00000000-0005-0000-0000-000008520000}"/>
    <cellStyle name="n_Flash September eresMas_1- Conso Home_01 Synthèse DM pour modèle_Spain KPIs 2" xfId="16288" xr:uid="{00000000-0005-0000-0000-000009520000}"/>
    <cellStyle name="n_Flash September eresMas_1- Conso Home_01 Synthèse DM pour modèle_Spain KPIs_1" xfId="51736" xr:uid="{00000000-0005-0000-0000-00000A520000}"/>
    <cellStyle name="n_Flash September eresMas_1- Conso Home_01 Synthèse DM pour modèle_Telecoms - Operational KPIs" xfId="50039" xr:uid="{00000000-0005-0000-0000-00000B520000}"/>
    <cellStyle name="n_Flash September eresMas_1- Conso Home_0703 Préflashde L23 Analyse CA trafic 07-03 (07-04-03)" xfId="2234" xr:uid="{00000000-0005-0000-0000-00000C520000}"/>
    <cellStyle name="n_Flash September eresMas_1- Conso Home_0703 Préflashde L23 Analyse CA trafic 07-03 (07-04-03)_A&amp;ME KPIs" xfId="53514" xr:uid="{00000000-0005-0000-0000-00000D520000}"/>
    <cellStyle name="n_Flash September eresMas_1- Conso Home_0703 Préflashde L23 Analyse CA trafic 07-03 (07-04-03)_Enterprise" xfId="9748" xr:uid="{00000000-0005-0000-0000-00000E520000}"/>
    <cellStyle name="n_Flash September eresMas_1- Conso Home_0703 Préflashde L23 Analyse CA trafic 07-03 (07-04-03)_France financials" xfId="23881" xr:uid="{00000000-0005-0000-0000-00000F520000}"/>
    <cellStyle name="n_Flash September eresMas_1- Conso Home_0703 Préflashde L23 Analyse CA trafic 07-03 (07-04-03)_France financials_1" xfId="25338" xr:uid="{00000000-0005-0000-0000-000010520000}"/>
    <cellStyle name="n_Flash September eresMas_1- Conso Home_0703 Préflashde L23 Analyse CA trafic 07-03 (07-04-03)_France KPIs" xfId="5093" xr:uid="{00000000-0005-0000-0000-000011520000}"/>
    <cellStyle name="n_Flash September eresMas_1- Conso Home_0703 Préflashde L23 Analyse CA trafic 07-03 (07-04-03)_France KPIs 2" xfId="14509" xr:uid="{00000000-0005-0000-0000-000012520000}"/>
    <cellStyle name="n_Flash September eresMas_1- Conso Home_0703 Préflashde L23 Analyse CA trafic 07-03 (07-04-03)_France KPIs_1" xfId="12334" xr:uid="{00000000-0005-0000-0000-000013520000}"/>
    <cellStyle name="n_Flash September eresMas_1- Conso Home_0703 Préflashde L23 Analyse CA trafic 07-03 (07-04-03)_GetCA Groupe Seg 2012-Q4 Soc" xfId="56090" xr:uid="{00000000-0005-0000-0000-000014520000}"/>
    <cellStyle name="n_Flash September eresMas_1- Conso Home_0703 Préflashde L23 Analyse CA trafic 07-03 (07-04-03)_Group" xfId="33516" xr:uid="{00000000-0005-0000-0000-000015520000}"/>
    <cellStyle name="n_Flash September eresMas_1- Conso Home_0703 Préflashde L23 Analyse CA trafic 07-03 (07-04-03)_Group - financial KPIs" xfId="22137" xr:uid="{00000000-0005-0000-0000-000016520000}"/>
    <cellStyle name="n_Flash September eresMas_1- Conso Home_0703 Préflashde L23 Analyse CA trafic 07-03 (07-04-03)_Group - operational KPIs" xfId="3217" xr:uid="{00000000-0005-0000-0000-000017520000}"/>
    <cellStyle name="n_Flash September eresMas_1- Conso Home_0703 Préflashde L23 Analyse CA trafic 07-03 (07-04-03)_Group - operational KPIs_1" xfId="10580" xr:uid="{00000000-0005-0000-0000-000018520000}"/>
    <cellStyle name="n_Flash September eresMas_1- Conso Home_0703 Préflashde L23 Analyse CA trafic 07-03 (07-04-03)_Group - operational KPIs_1 2" xfId="18279" xr:uid="{00000000-0005-0000-0000-000019520000}"/>
    <cellStyle name="n_Flash September eresMas_1- Conso Home_0703 Préflashde L23 Analyse CA trafic 07-03 (07-04-03)_Group - operational KPIs_2" xfId="20396" xr:uid="{00000000-0005-0000-0000-00001A520000}"/>
    <cellStyle name="n_Flash September eresMas_1- Conso Home_0703 Préflashde L23 Analyse CA trafic 07-03 (07-04-03)_IC&amp;SS" xfId="17597" xr:uid="{00000000-0005-0000-0000-00001B520000}"/>
    <cellStyle name="n_Flash September eresMas_1- Conso Home_0703 Préflashde L23 Analyse CA trafic 07-03 (07-04-03)_Orange - Market France KPIs" xfId="56089" xr:uid="{00000000-0005-0000-0000-00001C520000}"/>
    <cellStyle name="n_Flash September eresMas_1- Conso Home_0703 Préflashde L23 Analyse CA trafic 07-03 (07-04-03)_Poland KPIs" xfId="8468" xr:uid="{00000000-0005-0000-0000-00001D520000}"/>
    <cellStyle name="n_Flash September eresMas_1- Conso Home_0703 Préflashde L23 Analyse CA trafic 07-03 (07-04-03)_Poland KPIs_1" xfId="33515" xr:uid="{00000000-0005-0000-0000-00001E520000}"/>
    <cellStyle name="n_Flash September eresMas_1- Conso Home_0703 Préflashde L23 Analyse CA trafic 07-03 (07-04-03)_ROW" xfId="33517" xr:uid="{00000000-0005-0000-0000-00001F520000}"/>
    <cellStyle name="n_Flash September eresMas_1- Conso Home_0703 Préflashde L23 Analyse CA trafic 07-03 (07-04-03)_ROW ARPU" xfId="33518" xr:uid="{00000000-0005-0000-0000-000020520000}"/>
    <cellStyle name="n_Flash September eresMas_1- Conso Home_0703 Préflashde L23 Analyse CA trafic 07-03 (07-04-03)_RoW KPIs" xfId="9180" xr:uid="{00000000-0005-0000-0000-000021520000}"/>
    <cellStyle name="n_Flash September eresMas_1- Conso Home_0703 Préflashde L23 Analyse CA trafic 07-03 (07-04-03)_ROW_1" xfId="33519" xr:uid="{00000000-0005-0000-0000-000022520000}"/>
    <cellStyle name="n_Flash September eresMas_1- Conso Home_0703 Préflashde L23 Analyse CA trafic 07-03 (07-04-03)_ROW_1_Group" xfId="33520" xr:uid="{00000000-0005-0000-0000-000023520000}"/>
    <cellStyle name="n_Flash September eresMas_1- Conso Home_0703 Préflashde L23 Analyse CA trafic 07-03 (07-04-03)_ROW_1_ROW ARPU" xfId="33521" xr:uid="{00000000-0005-0000-0000-000024520000}"/>
    <cellStyle name="n_Flash September eresMas_1- Conso Home_0703 Préflashde L23 Analyse CA trafic 07-03 (07-04-03)_ROW_Group" xfId="33522" xr:uid="{00000000-0005-0000-0000-000025520000}"/>
    <cellStyle name="n_Flash September eresMas_1- Conso Home_0703 Préflashde L23 Analyse CA trafic 07-03 (07-04-03)_ROW_ROW ARPU" xfId="33523" xr:uid="{00000000-0005-0000-0000-000026520000}"/>
    <cellStyle name="n_Flash September eresMas_1- Conso Home_0703 Préflashde L23 Analyse CA trafic 07-03 (07-04-03)_Spain ARPU + AUPU" xfId="33524" xr:uid="{00000000-0005-0000-0000-000027520000}"/>
    <cellStyle name="n_Flash September eresMas_1- Conso Home_0703 Préflashde L23 Analyse CA trafic 07-03 (07-04-03)_Spain ARPU + AUPU_Group" xfId="33525" xr:uid="{00000000-0005-0000-0000-000028520000}"/>
    <cellStyle name="n_Flash September eresMas_1- Conso Home_0703 Préflashde L23 Analyse CA trafic 07-03 (07-04-03)_Spain ARPU + AUPU_ROW ARPU" xfId="33526" xr:uid="{00000000-0005-0000-0000-000029520000}"/>
    <cellStyle name="n_Flash September eresMas_1- Conso Home_0703 Préflashde L23 Analyse CA trafic 07-03 (07-04-03)_Spain KPIs" xfId="6923" xr:uid="{00000000-0005-0000-0000-00002A520000}"/>
    <cellStyle name="n_Flash September eresMas_1- Conso Home_0703 Préflashde L23 Analyse CA trafic 07-03 (07-04-03)_Spain KPIs 2" xfId="16289" xr:uid="{00000000-0005-0000-0000-00002B520000}"/>
    <cellStyle name="n_Flash September eresMas_1- Conso Home_0703 Préflashde L23 Analyse CA trafic 07-03 (07-04-03)_Spain KPIs_1" xfId="51737" xr:uid="{00000000-0005-0000-0000-00002C520000}"/>
    <cellStyle name="n_Flash September eresMas_1- Conso Home_0703 Préflashde L23 Analyse CA trafic 07-03 (07-04-03)_Telecoms - Operational KPIs" xfId="50040" xr:uid="{00000000-0005-0000-0000-00002D520000}"/>
    <cellStyle name="n_Flash September eresMas_1- Conso Home_A&amp;ME KPIs" xfId="53512" xr:uid="{00000000-0005-0000-0000-00002E520000}"/>
    <cellStyle name="n_Flash September eresMas_1- Conso Home_Base Forfaits 06-07" xfId="2235" xr:uid="{00000000-0005-0000-0000-00002F520000}"/>
    <cellStyle name="n_Flash September eresMas_1- Conso Home_Base Forfaits 06-07_A&amp;ME KPIs" xfId="53515" xr:uid="{00000000-0005-0000-0000-000030520000}"/>
    <cellStyle name="n_Flash September eresMas_1- Conso Home_Base Forfaits 06-07_Enterprise" xfId="9749" xr:uid="{00000000-0005-0000-0000-000031520000}"/>
    <cellStyle name="n_Flash September eresMas_1- Conso Home_Base Forfaits 06-07_France financials" xfId="23882" xr:uid="{00000000-0005-0000-0000-000032520000}"/>
    <cellStyle name="n_Flash September eresMas_1- Conso Home_Base Forfaits 06-07_France financials_1" xfId="25339" xr:uid="{00000000-0005-0000-0000-000033520000}"/>
    <cellStyle name="n_Flash September eresMas_1- Conso Home_Base Forfaits 06-07_France KPIs" xfId="5094" xr:uid="{00000000-0005-0000-0000-000034520000}"/>
    <cellStyle name="n_Flash September eresMas_1- Conso Home_Base Forfaits 06-07_France KPIs 2" xfId="14510" xr:uid="{00000000-0005-0000-0000-000035520000}"/>
    <cellStyle name="n_Flash September eresMas_1- Conso Home_Base Forfaits 06-07_France KPIs_1" xfId="12335" xr:uid="{00000000-0005-0000-0000-000036520000}"/>
    <cellStyle name="n_Flash September eresMas_1- Conso Home_Base Forfaits 06-07_GetCA Groupe Seg 2012-Q4 Soc" xfId="56092" xr:uid="{00000000-0005-0000-0000-000037520000}"/>
    <cellStyle name="n_Flash September eresMas_1- Conso Home_Base Forfaits 06-07_Group" xfId="33528" xr:uid="{00000000-0005-0000-0000-000038520000}"/>
    <cellStyle name="n_Flash September eresMas_1- Conso Home_Base Forfaits 06-07_Group - financial KPIs" xfId="22138" xr:uid="{00000000-0005-0000-0000-000039520000}"/>
    <cellStyle name="n_Flash September eresMas_1- Conso Home_Base Forfaits 06-07_Group - operational KPIs" xfId="3218" xr:uid="{00000000-0005-0000-0000-00003A520000}"/>
    <cellStyle name="n_Flash September eresMas_1- Conso Home_Base Forfaits 06-07_Group - operational KPIs_1" xfId="10581" xr:uid="{00000000-0005-0000-0000-00003B520000}"/>
    <cellStyle name="n_Flash September eresMas_1- Conso Home_Base Forfaits 06-07_Group - operational KPIs_1 2" xfId="18280" xr:uid="{00000000-0005-0000-0000-00003C520000}"/>
    <cellStyle name="n_Flash September eresMas_1- Conso Home_Base Forfaits 06-07_Group - operational KPIs_2" xfId="20397" xr:uid="{00000000-0005-0000-0000-00003D520000}"/>
    <cellStyle name="n_Flash September eresMas_1- Conso Home_Base Forfaits 06-07_IC&amp;SS" xfId="13782" xr:uid="{00000000-0005-0000-0000-00003E520000}"/>
    <cellStyle name="n_Flash September eresMas_1- Conso Home_Base Forfaits 06-07_Orange - Market France KPIs" xfId="56091" xr:uid="{00000000-0005-0000-0000-00003F520000}"/>
    <cellStyle name="n_Flash September eresMas_1- Conso Home_Base Forfaits 06-07_Poland KPIs" xfId="8469" xr:uid="{00000000-0005-0000-0000-000040520000}"/>
    <cellStyle name="n_Flash September eresMas_1- Conso Home_Base Forfaits 06-07_Poland KPIs_1" xfId="33527" xr:uid="{00000000-0005-0000-0000-000041520000}"/>
    <cellStyle name="n_Flash September eresMas_1- Conso Home_Base Forfaits 06-07_ROW" xfId="33529" xr:uid="{00000000-0005-0000-0000-000042520000}"/>
    <cellStyle name="n_Flash September eresMas_1- Conso Home_Base Forfaits 06-07_ROW ARPU" xfId="33530" xr:uid="{00000000-0005-0000-0000-000043520000}"/>
    <cellStyle name="n_Flash September eresMas_1- Conso Home_Base Forfaits 06-07_RoW KPIs" xfId="9181" xr:uid="{00000000-0005-0000-0000-000044520000}"/>
    <cellStyle name="n_Flash September eresMas_1- Conso Home_Base Forfaits 06-07_ROW_1" xfId="33531" xr:uid="{00000000-0005-0000-0000-000045520000}"/>
    <cellStyle name="n_Flash September eresMas_1- Conso Home_Base Forfaits 06-07_ROW_1_Group" xfId="33532" xr:uid="{00000000-0005-0000-0000-000046520000}"/>
    <cellStyle name="n_Flash September eresMas_1- Conso Home_Base Forfaits 06-07_ROW_1_ROW ARPU" xfId="33533" xr:uid="{00000000-0005-0000-0000-000047520000}"/>
    <cellStyle name="n_Flash September eresMas_1- Conso Home_Base Forfaits 06-07_ROW_Group" xfId="33534" xr:uid="{00000000-0005-0000-0000-000048520000}"/>
    <cellStyle name="n_Flash September eresMas_1- Conso Home_Base Forfaits 06-07_ROW_ROW ARPU" xfId="33535" xr:uid="{00000000-0005-0000-0000-000049520000}"/>
    <cellStyle name="n_Flash September eresMas_1- Conso Home_Base Forfaits 06-07_Spain ARPU + AUPU" xfId="33536" xr:uid="{00000000-0005-0000-0000-00004A520000}"/>
    <cellStyle name="n_Flash September eresMas_1- Conso Home_Base Forfaits 06-07_Spain ARPU + AUPU_Group" xfId="33537" xr:uid="{00000000-0005-0000-0000-00004B520000}"/>
    <cellStyle name="n_Flash September eresMas_1- Conso Home_Base Forfaits 06-07_Spain ARPU + AUPU_ROW ARPU" xfId="33538" xr:uid="{00000000-0005-0000-0000-00004C520000}"/>
    <cellStyle name="n_Flash September eresMas_1- Conso Home_Base Forfaits 06-07_Spain KPIs" xfId="6924" xr:uid="{00000000-0005-0000-0000-00004D520000}"/>
    <cellStyle name="n_Flash September eresMas_1- Conso Home_Base Forfaits 06-07_Spain KPIs 2" xfId="16290" xr:uid="{00000000-0005-0000-0000-00004E520000}"/>
    <cellStyle name="n_Flash September eresMas_1- Conso Home_Base Forfaits 06-07_Spain KPIs_1" xfId="51738" xr:uid="{00000000-0005-0000-0000-00004F520000}"/>
    <cellStyle name="n_Flash September eresMas_1- Conso Home_Base Forfaits 06-07_Telecoms - Operational KPIs" xfId="50041" xr:uid="{00000000-0005-0000-0000-000050520000}"/>
    <cellStyle name="n_Flash September eresMas_1- Conso Home_CA BAC SCR-VM 06-07 (31-07-06)" xfId="2236" xr:uid="{00000000-0005-0000-0000-000051520000}"/>
    <cellStyle name="n_Flash September eresMas_1- Conso Home_CA BAC SCR-VM 06-07 (31-07-06)_A&amp;ME KPIs" xfId="53516" xr:uid="{00000000-0005-0000-0000-000052520000}"/>
    <cellStyle name="n_Flash September eresMas_1- Conso Home_CA BAC SCR-VM 06-07 (31-07-06)_Enterprise" xfId="9750" xr:uid="{00000000-0005-0000-0000-000053520000}"/>
    <cellStyle name="n_Flash September eresMas_1- Conso Home_CA BAC SCR-VM 06-07 (31-07-06)_France financials" xfId="23883" xr:uid="{00000000-0005-0000-0000-000054520000}"/>
    <cellStyle name="n_Flash September eresMas_1- Conso Home_CA BAC SCR-VM 06-07 (31-07-06)_France financials_1" xfId="25340" xr:uid="{00000000-0005-0000-0000-000055520000}"/>
    <cellStyle name="n_Flash September eresMas_1- Conso Home_CA BAC SCR-VM 06-07 (31-07-06)_France KPIs" xfId="5095" xr:uid="{00000000-0005-0000-0000-000056520000}"/>
    <cellStyle name="n_Flash September eresMas_1- Conso Home_CA BAC SCR-VM 06-07 (31-07-06)_France KPIs 2" xfId="14511" xr:uid="{00000000-0005-0000-0000-000057520000}"/>
    <cellStyle name="n_Flash September eresMas_1- Conso Home_CA BAC SCR-VM 06-07 (31-07-06)_France KPIs_1" xfId="12336" xr:uid="{00000000-0005-0000-0000-000058520000}"/>
    <cellStyle name="n_Flash September eresMas_1- Conso Home_CA BAC SCR-VM 06-07 (31-07-06)_GetCA Groupe Seg 2012-Q4 Soc" xfId="56094" xr:uid="{00000000-0005-0000-0000-000059520000}"/>
    <cellStyle name="n_Flash September eresMas_1- Conso Home_CA BAC SCR-VM 06-07 (31-07-06)_Group" xfId="33540" xr:uid="{00000000-0005-0000-0000-00005A520000}"/>
    <cellStyle name="n_Flash September eresMas_1- Conso Home_CA BAC SCR-VM 06-07 (31-07-06)_Group - financial KPIs" xfId="22139" xr:uid="{00000000-0005-0000-0000-00005B520000}"/>
    <cellStyle name="n_Flash September eresMas_1- Conso Home_CA BAC SCR-VM 06-07 (31-07-06)_Group - operational KPIs" xfId="3219" xr:uid="{00000000-0005-0000-0000-00005C520000}"/>
    <cellStyle name="n_Flash September eresMas_1- Conso Home_CA BAC SCR-VM 06-07 (31-07-06)_Group - operational KPIs_1" xfId="10582" xr:uid="{00000000-0005-0000-0000-00005D520000}"/>
    <cellStyle name="n_Flash September eresMas_1- Conso Home_CA BAC SCR-VM 06-07 (31-07-06)_Group - operational KPIs_1 2" xfId="18281" xr:uid="{00000000-0005-0000-0000-00005E520000}"/>
    <cellStyle name="n_Flash September eresMas_1- Conso Home_CA BAC SCR-VM 06-07 (31-07-06)_Group - operational KPIs_2" xfId="20398" xr:uid="{00000000-0005-0000-0000-00005F520000}"/>
    <cellStyle name="n_Flash September eresMas_1- Conso Home_CA BAC SCR-VM 06-07 (31-07-06)_IC&amp;SS" xfId="19568" xr:uid="{00000000-0005-0000-0000-000060520000}"/>
    <cellStyle name="n_Flash September eresMas_1- Conso Home_CA BAC SCR-VM 06-07 (31-07-06)_Orange - Market France KPIs" xfId="56093" xr:uid="{00000000-0005-0000-0000-000061520000}"/>
    <cellStyle name="n_Flash September eresMas_1- Conso Home_CA BAC SCR-VM 06-07 (31-07-06)_Poland KPIs" xfId="8470" xr:uid="{00000000-0005-0000-0000-000062520000}"/>
    <cellStyle name="n_Flash September eresMas_1- Conso Home_CA BAC SCR-VM 06-07 (31-07-06)_Poland KPIs_1" xfId="33539" xr:uid="{00000000-0005-0000-0000-000063520000}"/>
    <cellStyle name="n_Flash September eresMas_1- Conso Home_CA BAC SCR-VM 06-07 (31-07-06)_ROW" xfId="33541" xr:uid="{00000000-0005-0000-0000-000064520000}"/>
    <cellStyle name="n_Flash September eresMas_1- Conso Home_CA BAC SCR-VM 06-07 (31-07-06)_ROW ARPU" xfId="33542" xr:uid="{00000000-0005-0000-0000-000065520000}"/>
    <cellStyle name="n_Flash September eresMas_1- Conso Home_CA BAC SCR-VM 06-07 (31-07-06)_RoW KPIs" xfId="9182" xr:uid="{00000000-0005-0000-0000-000066520000}"/>
    <cellStyle name="n_Flash September eresMas_1- Conso Home_CA BAC SCR-VM 06-07 (31-07-06)_ROW_1" xfId="33543" xr:uid="{00000000-0005-0000-0000-000067520000}"/>
    <cellStyle name="n_Flash September eresMas_1- Conso Home_CA BAC SCR-VM 06-07 (31-07-06)_ROW_1_Group" xfId="33544" xr:uid="{00000000-0005-0000-0000-000068520000}"/>
    <cellStyle name="n_Flash September eresMas_1- Conso Home_CA BAC SCR-VM 06-07 (31-07-06)_ROW_1_ROW ARPU" xfId="33545" xr:uid="{00000000-0005-0000-0000-000069520000}"/>
    <cellStyle name="n_Flash September eresMas_1- Conso Home_CA BAC SCR-VM 06-07 (31-07-06)_ROW_Group" xfId="33546" xr:uid="{00000000-0005-0000-0000-00006A520000}"/>
    <cellStyle name="n_Flash September eresMas_1- Conso Home_CA BAC SCR-VM 06-07 (31-07-06)_ROW_ROW ARPU" xfId="33547" xr:uid="{00000000-0005-0000-0000-00006B520000}"/>
    <cellStyle name="n_Flash September eresMas_1- Conso Home_CA BAC SCR-VM 06-07 (31-07-06)_Spain ARPU + AUPU" xfId="33548" xr:uid="{00000000-0005-0000-0000-00006C520000}"/>
    <cellStyle name="n_Flash September eresMas_1- Conso Home_CA BAC SCR-VM 06-07 (31-07-06)_Spain ARPU + AUPU_Group" xfId="33549" xr:uid="{00000000-0005-0000-0000-00006D520000}"/>
    <cellStyle name="n_Flash September eresMas_1- Conso Home_CA BAC SCR-VM 06-07 (31-07-06)_Spain ARPU + AUPU_ROW ARPU" xfId="33550" xr:uid="{00000000-0005-0000-0000-00006E520000}"/>
    <cellStyle name="n_Flash September eresMas_1- Conso Home_CA BAC SCR-VM 06-07 (31-07-06)_Spain KPIs" xfId="6925" xr:uid="{00000000-0005-0000-0000-00006F520000}"/>
    <cellStyle name="n_Flash September eresMas_1- Conso Home_CA BAC SCR-VM 06-07 (31-07-06)_Spain KPIs 2" xfId="16291" xr:uid="{00000000-0005-0000-0000-000070520000}"/>
    <cellStyle name="n_Flash September eresMas_1- Conso Home_CA BAC SCR-VM 06-07 (31-07-06)_Spain KPIs_1" xfId="51739" xr:uid="{00000000-0005-0000-0000-000071520000}"/>
    <cellStyle name="n_Flash September eresMas_1- Conso Home_CA BAC SCR-VM 06-07 (31-07-06)_Telecoms - Operational KPIs" xfId="50042" xr:uid="{00000000-0005-0000-0000-000072520000}"/>
    <cellStyle name="n_Flash September eresMas_1- Conso Home_CA forfaits 0607 (06-08-14)" xfId="2237" xr:uid="{00000000-0005-0000-0000-000073520000}"/>
    <cellStyle name="n_Flash September eresMas_1- Conso Home_CA forfaits 0607 (06-08-14)_A&amp;ME KPIs" xfId="53517" xr:uid="{00000000-0005-0000-0000-000074520000}"/>
    <cellStyle name="n_Flash September eresMas_1- Conso Home_CA forfaits 0607 (06-08-14)_France financials" xfId="23884" xr:uid="{00000000-0005-0000-0000-000075520000}"/>
    <cellStyle name="n_Flash September eresMas_1- Conso Home_CA forfaits 0607 (06-08-14)_France KPIs" xfId="5096" xr:uid="{00000000-0005-0000-0000-000076520000}"/>
    <cellStyle name="n_Flash September eresMas_1- Conso Home_CA forfaits 0607 (06-08-14)_France KPIs 2" xfId="14512" xr:uid="{00000000-0005-0000-0000-000077520000}"/>
    <cellStyle name="n_Flash September eresMas_1- Conso Home_CA forfaits 0607 (06-08-14)_France KPIs_1" xfId="12337" xr:uid="{00000000-0005-0000-0000-000078520000}"/>
    <cellStyle name="n_Flash September eresMas_1- Conso Home_CA forfaits 0607 (06-08-14)_Group" xfId="33552" xr:uid="{00000000-0005-0000-0000-000079520000}"/>
    <cellStyle name="n_Flash September eresMas_1- Conso Home_CA forfaits 0607 (06-08-14)_Group - financial KPIs" xfId="22140" xr:uid="{00000000-0005-0000-0000-00007A520000}"/>
    <cellStyle name="n_Flash September eresMas_1- Conso Home_CA forfaits 0607 (06-08-14)_Group - operational KPIs" xfId="10583" xr:uid="{00000000-0005-0000-0000-00007B520000}"/>
    <cellStyle name="n_Flash September eresMas_1- Conso Home_CA forfaits 0607 (06-08-14)_Group - operational KPIs 2" xfId="18282" xr:uid="{00000000-0005-0000-0000-00007C520000}"/>
    <cellStyle name="n_Flash September eresMas_1- Conso Home_CA forfaits 0607 (06-08-14)_Group - operational KPIs_1" xfId="20399" xr:uid="{00000000-0005-0000-0000-00007D520000}"/>
    <cellStyle name="n_Flash September eresMas_1- Conso Home_CA forfaits 0607 (06-08-14)_Orange - Market France KPIs" xfId="56095" xr:uid="{00000000-0005-0000-0000-00007E520000}"/>
    <cellStyle name="n_Flash September eresMas_1- Conso Home_CA forfaits 0607 (06-08-14)_Poland KPIs" xfId="33551" xr:uid="{00000000-0005-0000-0000-00007F520000}"/>
    <cellStyle name="n_Flash September eresMas_1- Conso Home_CA forfaits 0607 (06-08-14)_ROW" xfId="33553" xr:uid="{00000000-0005-0000-0000-000080520000}"/>
    <cellStyle name="n_Flash September eresMas_1- Conso Home_CA forfaits 0607 (06-08-14)_ROW ARPU" xfId="33554" xr:uid="{00000000-0005-0000-0000-000081520000}"/>
    <cellStyle name="n_Flash September eresMas_1- Conso Home_CA forfaits 0607 (06-08-14)_ROW_1" xfId="33555" xr:uid="{00000000-0005-0000-0000-000082520000}"/>
    <cellStyle name="n_Flash September eresMas_1- Conso Home_CA forfaits 0607 (06-08-14)_ROW_1_Group" xfId="33556" xr:uid="{00000000-0005-0000-0000-000083520000}"/>
    <cellStyle name="n_Flash September eresMas_1- Conso Home_CA forfaits 0607 (06-08-14)_ROW_1_ROW ARPU" xfId="33557" xr:uid="{00000000-0005-0000-0000-000084520000}"/>
    <cellStyle name="n_Flash September eresMas_1- Conso Home_CA forfaits 0607 (06-08-14)_ROW_Group" xfId="33558" xr:uid="{00000000-0005-0000-0000-000085520000}"/>
    <cellStyle name="n_Flash September eresMas_1- Conso Home_CA forfaits 0607 (06-08-14)_ROW_ROW ARPU" xfId="33559" xr:uid="{00000000-0005-0000-0000-000086520000}"/>
    <cellStyle name="n_Flash September eresMas_1- Conso Home_CA forfaits 0607 (06-08-14)_Spain ARPU + AUPU" xfId="33560" xr:uid="{00000000-0005-0000-0000-000087520000}"/>
    <cellStyle name="n_Flash September eresMas_1- Conso Home_CA forfaits 0607 (06-08-14)_Spain ARPU + AUPU_Group" xfId="33561" xr:uid="{00000000-0005-0000-0000-000088520000}"/>
    <cellStyle name="n_Flash September eresMas_1- Conso Home_CA forfaits 0607 (06-08-14)_Spain ARPU + AUPU_ROW ARPU" xfId="33562" xr:uid="{00000000-0005-0000-0000-000089520000}"/>
    <cellStyle name="n_Flash September eresMas_1- Conso Home_CA forfaits 0607 (06-08-14)_Spain KPIs" xfId="6926" xr:uid="{00000000-0005-0000-0000-00008A520000}"/>
    <cellStyle name="n_Flash September eresMas_1- Conso Home_CA forfaits 0607 (06-08-14)_Spain KPIs 2" xfId="16292" xr:uid="{00000000-0005-0000-0000-00008B520000}"/>
    <cellStyle name="n_Flash September eresMas_1- Conso Home_CA forfaits 0607 (06-08-14)_Spain KPIs_1" xfId="51740" xr:uid="{00000000-0005-0000-0000-00008C520000}"/>
    <cellStyle name="n_Flash September eresMas_1- Conso Home_CA forfaits 0607 (06-08-14)_Telecoms - Operational KPIs" xfId="50043" xr:uid="{00000000-0005-0000-0000-00008D520000}"/>
    <cellStyle name="n_Flash September eresMas_1- Conso Home_Classeur2" xfId="2238" xr:uid="{00000000-0005-0000-0000-00008E520000}"/>
    <cellStyle name="n_Flash September eresMas_1- Conso Home_Classeur2_A&amp;ME KPIs" xfId="53518" xr:uid="{00000000-0005-0000-0000-00008F520000}"/>
    <cellStyle name="n_Flash September eresMas_1- Conso Home_Classeur2_France financials" xfId="23885" xr:uid="{00000000-0005-0000-0000-000090520000}"/>
    <cellStyle name="n_Flash September eresMas_1- Conso Home_Classeur2_France KPIs" xfId="5097" xr:uid="{00000000-0005-0000-0000-000091520000}"/>
    <cellStyle name="n_Flash September eresMas_1- Conso Home_Classeur2_France KPIs 2" xfId="14513" xr:uid="{00000000-0005-0000-0000-000092520000}"/>
    <cellStyle name="n_Flash September eresMas_1- Conso Home_Classeur2_France KPIs_1" xfId="12338" xr:uid="{00000000-0005-0000-0000-000093520000}"/>
    <cellStyle name="n_Flash September eresMas_1- Conso Home_Classeur2_Group" xfId="33564" xr:uid="{00000000-0005-0000-0000-000094520000}"/>
    <cellStyle name="n_Flash September eresMas_1- Conso Home_Classeur2_Group - financial KPIs" xfId="22141" xr:uid="{00000000-0005-0000-0000-000095520000}"/>
    <cellStyle name="n_Flash September eresMas_1- Conso Home_Classeur2_Group - operational KPIs" xfId="10584" xr:uid="{00000000-0005-0000-0000-000096520000}"/>
    <cellStyle name="n_Flash September eresMas_1- Conso Home_Classeur2_Group - operational KPIs 2" xfId="18283" xr:uid="{00000000-0005-0000-0000-000097520000}"/>
    <cellStyle name="n_Flash September eresMas_1- Conso Home_Classeur2_Group - operational KPIs_1" xfId="20400" xr:uid="{00000000-0005-0000-0000-000098520000}"/>
    <cellStyle name="n_Flash September eresMas_1- Conso Home_Classeur2_Orange - Market France KPIs" xfId="56096" xr:uid="{00000000-0005-0000-0000-000099520000}"/>
    <cellStyle name="n_Flash September eresMas_1- Conso Home_Classeur2_Poland KPIs" xfId="33563" xr:uid="{00000000-0005-0000-0000-00009A520000}"/>
    <cellStyle name="n_Flash September eresMas_1- Conso Home_Classeur2_ROW" xfId="33565" xr:uid="{00000000-0005-0000-0000-00009B520000}"/>
    <cellStyle name="n_Flash September eresMas_1- Conso Home_Classeur2_ROW ARPU" xfId="33566" xr:uid="{00000000-0005-0000-0000-00009C520000}"/>
    <cellStyle name="n_Flash September eresMas_1- Conso Home_Classeur2_ROW_1" xfId="33567" xr:uid="{00000000-0005-0000-0000-00009D520000}"/>
    <cellStyle name="n_Flash September eresMas_1- Conso Home_Classeur2_ROW_1_Group" xfId="33568" xr:uid="{00000000-0005-0000-0000-00009E520000}"/>
    <cellStyle name="n_Flash September eresMas_1- Conso Home_Classeur2_ROW_1_ROW ARPU" xfId="33569" xr:uid="{00000000-0005-0000-0000-00009F520000}"/>
    <cellStyle name="n_Flash September eresMas_1- Conso Home_Classeur2_ROW_Group" xfId="33570" xr:uid="{00000000-0005-0000-0000-0000A0520000}"/>
    <cellStyle name="n_Flash September eresMas_1- Conso Home_Classeur2_ROW_ROW ARPU" xfId="33571" xr:uid="{00000000-0005-0000-0000-0000A1520000}"/>
    <cellStyle name="n_Flash September eresMas_1- Conso Home_Classeur2_Spain ARPU + AUPU" xfId="33572" xr:uid="{00000000-0005-0000-0000-0000A2520000}"/>
    <cellStyle name="n_Flash September eresMas_1- Conso Home_Classeur2_Spain ARPU + AUPU_Group" xfId="33573" xr:uid="{00000000-0005-0000-0000-0000A3520000}"/>
    <cellStyle name="n_Flash September eresMas_1- Conso Home_Classeur2_Spain ARPU + AUPU_ROW ARPU" xfId="33574" xr:uid="{00000000-0005-0000-0000-0000A4520000}"/>
    <cellStyle name="n_Flash September eresMas_1- Conso Home_Classeur2_Spain KPIs" xfId="6927" xr:uid="{00000000-0005-0000-0000-0000A5520000}"/>
    <cellStyle name="n_Flash September eresMas_1- Conso Home_Classeur2_Spain KPIs 2" xfId="16293" xr:uid="{00000000-0005-0000-0000-0000A6520000}"/>
    <cellStyle name="n_Flash September eresMas_1- Conso Home_Classeur2_Spain KPIs_1" xfId="51741" xr:uid="{00000000-0005-0000-0000-0000A7520000}"/>
    <cellStyle name="n_Flash September eresMas_1- Conso Home_Classeur2_Telecoms - Operational KPIs" xfId="50044" xr:uid="{00000000-0005-0000-0000-0000A8520000}"/>
    <cellStyle name="n_Flash September eresMas_1- Conso Home_Classeur5" xfId="2239" xr:uid="{00000000-0005-0000-0000-0000A9520000}"/>
    <cellStyle name="n_Flash September eresMas_1- Conso Home_Classeur5_A&amp;ME KPIs" xfId="53519" xr:uid="{00000000-0005-0000-0000-0000AA520000}"/>
    <cellStyle name="n_Flash September eresMas_1- Conso Home_Classeur5_Enterprise" xfId="9751" xr:uid="{00000000-0005-0000-0000-0000AB520000}"/>
    <cellStyle name="n_Flash September eresMas_1- Conso Home_Classeur5_France financials" xfId="23886" xr:uid="{00000000-0005-0000-0000-0000AC520000}"/>
    <cellStyle name="n_Flash September eresMas_1- Conso Home_Classeur5_France financials_1" xfId="25341" xr:uid="{00000000-0005-0000-0000-0000AD520000}"/>
    <cellStyle name="n_Flash September eresMas_1- Conso Home_Classeur5_France KPIs" xfId="5098" xr:uid="{00000000-0005-0000-0000-0000AE520000}"/>
    <cellStyle name="n_Flash September eresMas_1- Conso Home_Classeur5_France KPIs 2" xfId="14514" xr:uid="{00000000-0005-0000-0000-0000AF520000}"/>
    <cellStyle name="n_Flash September eresMas_1- Conso Home_Classeur5_France KPIs_1" xfId="12339" xr:uid="{00000000-0005-0000-0000-0000B0520000}"/>
    <cellStyle name="n_Flash September eresMas_1- Conso Home_Classeur5_GetCA Groupe Seg 2012-Q4 Soc" xfId="56098" xr:uid="{00000000-0005-0000-0000-0000B1520000}"/>
    <cellStyle name="n_Flash September eresMas_1- Conso Home_Classeur5_Group" xfId="33576" xr:uid="{00000000-0005-0000-0000-0000B2520000}"/>
    <cellStyle name="n_Flash September eresMas_1- Conso Home_Classeur5_Group - financial KPIs" xfId="22142" xr:uid="{00000000-0005-0000-0000-0000B3520000}"/>
    <cellStyle name="n_Flash September eresMas_1- Conso Home_Classeur5_Group - operational KPIs" xfId="3220" xr:uid="{00000000-0005-0000-0000-0000B4520000}"/>
    <cellStyle name="n_Flash September eresMas_1- Conso Home_Classeur5_Group - operational KPIs_1" xfId="10585" xr:uid="{00000000-0005-0000-0000-0000B5520000}"/>
    <cellStyle name="n_Flash September eresMas_1- Conso Home_Classeur5_Group - operational KPIs_1 2" xfId="18284" xr:uid="{00000000-0005-0000-0000-0000B6520000}"/>
    <cellStyle name="n_Flash September eresMas_1- Conso Home_Classeur5_Group - operational KPIs_2" xfId="20401" xr:uid="{00000000-0005-0000-0000-0000B7520000}"/>
    <cellStyle name="n_Flash September eresMas_1- Conso Home_Classeur5_IC&amp;SS" xfId="19768" xr:uid="{00000000-0005-0000-0000-0000B8520000}"/>
    <cellStyle name="n_Flash September eresMas_1- Conso Home_Classeur5_Orange - Market France KPIs" xfId="56097" xr:uid="{00000000-0005-0000-0000-0000B9520000}"/>
    <cellStyle name="n_Flash September eresMas_1- Conso Home_Classeur5_Poland KPIs" xfId="8471" xr:uid="{00000000-0005-0000-0000-0000BA520000}"/>
    <cellStyle name="n_Flash September eresMas_1- Conso Home_Classeur5_Poland KPIs_1" xfId="33575" xr:uid="{00000000-0005-0000-0000-0000BB520000}"/>
    <cellStyle name="n_Flash September eresMas_1- Conso Home_Classeur5_ROW" xfId="33577" xr:uid="{00000000-0005-0000-0000-0000BC520000}"/>
    <cellStyle name="n_Flash September eresMas_1- Conso Home_Classeur5_ROW ARPU" xfId="33578" xr:uid="{00000000-0005-0000-0000-0000BD520000}"/>
    <cellStyle name="n_Flash September eresMas_1- Conso Home_Classeur5_RoW KPIs" xfId="9183" xr:uid="{00000000-0005-0000-0000-0000BE520000}"/>
    <cellStyle name="n_Flash September eresMas_1- Conso Home_Classeur5_ROW_1" xfId="33579" xr:uid="{00000000-0005-0000-0000-0000BF520000}"/>
    <cellStyle name="n_Flash September eresMas_1- Conso Home_Classeur5_ROW_1_Group" xfId="33580" xr:uid="{00000000-0005-0000-0000-0000C0520000}"/>
    <cellStyle name="n_Flash September eresMas_1- Conso Home_Classeur5_ROW_1_ROW ARPU" xfId="33581" xr:uid="{00000000-0005-0000-0000-0000C1520000}"/>
    <cellStyle name="n_Flash September eresMas_1- Conso Home_Classeur5_ROW_Group" xfId="33582" xr:uid="{00000000-0005-0000-0000-0000C2520000}"/>
    <cellStyle name="n_Flash September eresMas_1- Conso Home_Classeur5_ROW_ROW ARPU" xfId="33583" xr:uid="{00000000-0005-0000-0000-0000C3520000}"/>
    <cellStyle name="n_Flash September eresMas_1- Conso Home_Classeur5_Spain ARPU + AUPU" xfId="33584" xr:uid="{00000000-0005-0000-0000-0000C4520000}"/>
    <cellStyle name="n_Flash September eresMas_1- Conso Home_Classeur5_Spain ARPU + AUPU_Group" xfId="33585" xr:uid="{00000000-0005-0000-0000-0000C5520000}"/>
    <cellStyle name="n_Flash September eresMas_1- Conso Home_Classeur5_Spain ARPU + AUPU_ROW ARPU" xfId="33586" xr:uid="{00000000-0005-0000-0000-0000C6520000}"/>
    <cellStyle name="n_Flash September eresMas_1- Conso Home_Classeur5_Spain KPIs" xfId="6928" xr:uid="{00000000-0005-0000-0000-0000C7520000}"/>
    <cellStyle name="n_Flash September eresMas_1- Conso Home_Classeur5_Spain KPIs 2" xfId="16294" xr:uid="{00000000-0005-0000-0000-0000C8520000}"/>
    <cellStyle name="n_Flash September eresMas_1- Conso Home_Classeur5_Spain KPIs_1" xfId="51742" xr:uid="{00000000-0005-0000-0000-0000C9520000}"/>
    <cellStyle name="n_Flash September eresMas_1- Conso Home_Classeur5_Telecoms - Operational KPIs" xfId="50045" xr:uid="{00000000-0005-0000-0000-0000CA520000}"/>
    <cellStyle name="n_Flash September eresMas_1- Conso Home_DATA KPI Personal" xfId="33587" xr:uid="{00000000-0005-0000-0000-0000CB520000}"/>
    <cellStyle name="n_Flash September eresMas_1- Conso Home_DATA KPI Personal_Group" xfId="33588" xr:uid="{00000000-0005-0000-0000-0000CC520000}"/>
    <cellStyle name="n_Flash September eresMas_1- Conso Home_DATA KPI Personal_ROW ARPU" xfId="33589" xr:uid="{00000000-0005-0000-0000-0000CD520000}"/>
    <cellStyle name="n_Flash September eresMas_1- Conso Home_EE_CoA_BS - mapped V4" xfId="33590" xr:uid="{00000000-0005-0000-0000-0000CE520000}"/>
    <cellStyle name="n_Flash September eresMas_1- Conso Home_EE_CoA_BS - mapped V4_Group" xfId="33591" xr:uid="{00000000-0005-0000-0000-0000CF520000}"/>
    <cellStyle name="n_Flash September eresMas_1- Conso Home_EE_CoA_BS - mapped V4_ROW ARPU" xfId="33592" xr:uid="{00000000-0005-0000-0000-0000D0520000}"/>
    <cellStyle name="n_Flash September eresMas_1- Conso Home_Enterprise" xfId="9747" xr:uid="{00000000-0005-0000-0000-0000D1520000}"/>
    <cellStyle name="n_Flash September eresMas_1- Conso Home_France financials" xfId="23879" xr:uid="{00000000-0005-0000-0000-0000D2520000}"/>
    <cellStyle name="n_Flash September eresMas_1- Conso Home_France financials_1" xfId="25337" xr:uid="{00000000-0005-0000-0000-0000D3520000}"/>
    <cellStyle name="n_Flash September eresMas_1- Conso Home_France KPIs" xfId="5091" xr:uid="{00000000-0005-0000-0000-0000D4520000}"/>
    <cellStyle name="n_Flash September eresMas_1- Conso Home_France KPIs 2" xfId="14507" xr:uid="{00000000-0005-0000-0000-0000D5520000}"/>
    <cellStyle name="n_Flash September eresMas_1- Conso Home_France KPIs_1" xfId="12332" xr:uid="{00000000-0005-0000-0000-0000D6520000}"/>
    <cellStyle name="n_Flash September eresMas_1- Conso Home_GetCA Groupe Seg 2012-Q4 Soc" xfId="56099" xr:uid="{00000000-0005-0000-0000-0000D7520000}"/>
    <cellStyle name="n_Flash September eresMas_1- Conso Home_Group" xfId="33593" xr:uid="{00000000-0005-0000-0000-0000D8520000}"/>
    <cellStyle name="n_Flash September eresMas_1- Conso Home_Group - financial KPIs" xfId="22135" xr:uid="{00000000-0005-0000-0000-0000D9520000}"/>
    <cellStyle name="n_Flash September eresMas_1- Conso Home_Group - operational KPIs" xfId="3216" xr:uid="{00000000-0005-0000-0000-0000DA520000}"/>
    <cellStyle name="n_Flash September eresMas_1- Conso Home_Group - operational KPIs_1" xfId="10578" xr:uid="{00000000-0005-0000-0000-0000DB520000}"/>
    <cellStyle name="n_Flash September eresMas_1- Conso Home_Group - operational KPIs_1 2" xfId="18277" xr:uid="{00000000-0005-0000-0000-0000DC520000}"/>
    <cellStyle name="n_Flash September eresMas_1- Conso Home_Group - operational KPIs_2" xfId="20394" xr:uid="{00000000-0005-0000-0000-0000DD520000}"/>
    <cellStyle name="n_Flash September eresMas_1- Conso Home_IC&amp;SS" xfId="19769" xr:uid="{00000000-0005-0000-0000-0000DE520000}"/>
    <cellStyle name="n_Flash September eresMas_1- Conso Home_Orange - Market France KPIs" xfId="56087" xr:uid="{00000000-0005-0000-0000-0000DF520000}"/>
    <cellStyle name="n_Flash September eresMas_1- Conso Home_PFA_Mn MTV_060413" xfId="2240" xr:uid="{00000000-0005-0000-0000-0000E0520000}"/>
    <cellStyle name="n_Flash September eresMas_1- Conso Home_PFA_Mn MTV_060413_A&amp;ME KPIs" xfId="53520" xr:uid="{00000000-0005-0000-0000-0000E1520000}"/>
    <cellStyle name="n_Flash September eresMas_1- Conso Home_PFA_Mn MTV_060413_France financials" xfId="23887" xr:uid="{00000000-0005-0000-0000-0000E2520000}"/>
    <cellStyle name="n_Flash September eresMas_1- Conso Home_PFA_Mn MTV_060413_France KPIs" xfId="5099" xr:uid="{00000000-0005-0000-0000-0000E3520000}"/>
    <cellStyle name="n_Flash September eresMas_1- Conso Home_PFA_Mn MTV_060413_France KPIs 2" xfId="14515" xr:uid="{00000000-0005-0000-0000-0000E4520000}"/>
    <cellStyle name="n_Flash September eresMas_1- Conso Home_PFA_Mn MTV_060413_France KPIs_1" xfId="12340" xr:uid="{00000000-0005-0000-0000-0000E5520000}"/>
    <cellStyle name="n_Flash September eresMas_1- Conso Home_PFA_Mn MTV_060413_Group" xfId="33595" xr:uid="{00000000-0005-0000-0000-0000E6520000}"/>
    <cellStyle name="n_Flash September eresMas_1- Conso Home_PFA_Mn MTV_060413_Group - financial KPIs" xfId="22143" xr:uid="{00000000-0005-0000-0000-0000E7520000}"/>
    <cellStyle name="n_Flash September eresMas_1- Conso Home_PFA_Mn MTV_060413_Group - operational KPIs" xfId="10586" xr:uid="{00000000-0005-0000-0000-0000E8520000}"/>
    <cellStyle name="n_Flash September eresMas_1- Conso Home_PFA_Mn MTV_060413_Group - operational KPIs 2" xfId="18285" xr:uid="{00000000-0005-0000-0000-0000E9520000}"/>
    <cellStyle name="n_Flash September eresMas_1- Conso Home_PFA_Mn MTV_060413_Group - operational KPIs_1" xfId="20402" xr:uid="{00000000-0005-0000-0000-0000EA520000}"/>
    <cellStyle name="n_Flash September eresMas_1- Conso Home_PFA_Mn MTV_060413_Orange - Market France KPIs" xfId="56100" xr:uid="{00000000-0005-0000-0000-0000EB520000}"/>
    <cellStyle name="n_Flash September eresMas_1- Conso Home_PFA_Mn MTV_060413_Poland KPIs" xfId="33594" xr:uid="{00000000-0005-0000-0000-0000EC520000}"/>
    <cellStyle name="n_Flash September eresMas_1- Conso Home_PFA_Mn MTV_060413_ROW" xfId="33596" xr:uid="{00000000-0005-0000-0000-0000ED520000}"/>
    <cellStyle name="n_Flash September eresMas_1- Conso Home_PFA_Mn MTV_060413_ROW ARPU" xfId="33597" xr:uid="{00000000-0005-0000-0000-0000EE520000}"/>
    <cellStyle name="n_Flash September eresMas_1- Conso Home_PFA_Mn MTV_060413_ROW_1" xfId="33598" xr:uid="{00000000-0005-0000-0000-0000EF520000}"/>
    <cellStyle name="n_Flash September eresMas_1- Conso Home_PFA_Mn MTV_060413_ROW_1_Group" xfId="33599" xr:uid="{00000000-0005-0000-0000-0000F0520000}"/>
    <cellStyle name="n_Flash September eresMas_1- Conso Home_PFA_Mn MTV_060413_ROW_1_ROW ARPU" xfId="33600" xr:uid="{00000000-0005-0000-0000-0000F1520000}"/>
    <cellStyle name="n_Flash September eresMas_1- Conso Home_PFA_Mn MTV_060413_ROW_Group" xfId="33601" xr:uid="{00000000-0005-0000-0000-0000F2520000}"/>
    <cellStyle name="n_Flash September eresMas_1- Conso Home_PFA_Mn MTV_060413_ROW_ROW ARPU" xfId="33602" xr:uid="{00000000-0005-0000-0000-0000F3520000}"/>
    <cellStyle name="n_Flash September eresMas_1- Conso Home_PFA_Mn MTV_060413_Spain ARPU + AUPU" xfId="33603" xr:uid="{00000000-0005-0000-0000-0000F4520000}"/>
    <cellStyle name="n_Flash September eresMas_1- Conso Home_PFA_Mn MTV_060413_Spain ARPU + AUPU_Group" xfId="33604" xr:uid="{00000000-0005-0000-0000-0000F5520000}"/>
    <cellStyle name="n_Flash September eresMas_1- Conso Home_PFA_Mn MTV_060413_Spain ARPU + AUPU_ROW ARPU" xfId="33605" xr:uid="{00000000-0005-0000-0000-0000F6520000}"/>
    <cellStyle name="n_Flash September eresMas_1- Conso Home_PFA_Mn MTV_060413_Spain KPIs" xfId="6929" xr:uid="{00000000-0005-0000-0000-0000F7520000}"/>
    <cellStyle name="n_Flash September eresMas_1- Conso Home_PFA_Mn MTV_060413_Spain KPIs 2" xfId="16295" xr:uid="{00000000-0005-0000-0000-0000F8520000}"/>
    <cellStyle name="n_Flash September eresMas_1- Conso Home_PFA_Mn MTV_060413_Spain KPIs_1" xfId="51743" xr:uid="{00000000-0005-0000-0000-0000F9520000}"/>
    <cellStyle name="n_Flash September eresMas_1- Conso Home_PFA_Mn MTV_060413_Telecoms - Operational KPIs" xfId="50046" xr:uid="{00000000-0005-0000-0000-0000FA520000}"/>
    <cellStyle name="n_Flash September eresMas_1- Conso Home_PFA_Mn_0603_V0 0" xfId="2241" xr:uid="{00000000-0005-0000-0000-0000FB520000}"/>
    <cellStyle name="n_Flash September eresMas_1- Conso Home_PFA_Mn_0603_V0 0_A&amp;ME KPIs" xfId="53521" xr:uid="{00000000-0005-0000-0000-0000FC520000}"/>
    <cellStyle name="n_Flash September eresMas_1- Conso Home_PFA_Mn_0603_V0 0_France financials" xfId="23888" xr:uid="{00000000-0005-0000-0000-0000FD520000}"/>
    <cellStyle name="n_Flash September eresMas_1- Conso Home_PFA_Mn_0603_V0 0_France KPIs" xfId="5100" xr:uid="{00000000-0005-0000-0000-0000FE520000}"/>
    <cellStyle name="n_Flash September eresMas_1- Conso Home_PFA_Mn_0603_V0 0_France KPIs 2" xfId="14516" xr:uid="{00000000-0005-0000-0000-0000FF520000}"/>
    <cellStyle name="n_Flash September eresMas_1- Conso Home_PFA_Mn_0603_V0 0_France KPIs_1" xfId="12341" xr:uid="{00000000-0005-0000-0000-000000530000}"/>
    <cellStyle name="n_Flash September eresMas_1- Conso Home_PFA_Mn_0603_V0 0_Group" xfId="33607" xr:uid="{00000000-0005-0000-0000-000001530000}"/>
    <cellStyle name="n_Flash September eresMas_1- Conso Home_PFA_Mn_0603_V0 0_Group - financial KPIs" xfId="22144" xr:uid="{00000000-0005-0000-0000-000002530000}"/>
    <cellStyle name="n_Flash September eresMas_1- Conso Home_PFA_Mn_0603_V0 0_Group - operational KPIs" xfId="10587" xr:uid="{00000000-0005-0000-0000-000003530000}"/>
    <cellStyle name="n_Flash September eresMas_1- Conso Home_PFA_Mn_0603_V0 0_Group - operational KPIs 2" xfId="18286" xr:uid="{00000000-0005-0000-0000-000004530000}"/>
    <cellStyle name="n_Flash September eresMas_1- Conso Home_PFA_Mn_0603_V0 0_Group - operational KPIs_1" xfId="20403" xr:uid="{00000000-0005-0000-0000-000005530000}"/>
    <cellStyle name="n_Flash September eresMas_1- Conso Home_PFA_Mn_0603_V0 0_Orange - Market France KPIs" xfId="56101" xr:uid="{00000000-0005-0000-0000-000006530000}"/>
    <cellStyle name="n_Flash September eresMas_1- Conso Home_PFA_Mn_0603_V0 0_Poland KPIs" xfId="33606" xr:uid="{00000000-0005-0000-0000-000007530000}"/>
    <cellStyle name="n_Flash September eresMas_1- Conso Home_PFA_Mn_0603_V0 0_ROW" xfId="33608" xr:uid="{00000000-0005-0000-0000-000008530000}"/>
    <cellStyle name="n_Flash September eresMas_1- Conso Home_PFA_Mn_0603_V0 0_ROW ARPU" xfId="33609" xr:uid="{00000000-0005-0000-0000-000009530000}"/>
    <cellStyle name="n_Flash September eresMas_1- Conso Home_PFA_Mn_0603_V0 0_ROW_1" xfId="33610" xr:uid="{00000000-0005-0000-0000-00000A530000}"/>
    <cellStyle name="n_Flash September eresMas_1- Conso Home_PFA_Mn_0603_V0 0_ROW_1_Group" xfId="33611" xr:uid="{00000000-0005-0000-0000-00000B530000}"/>
    <cellStyle name="n_Flash September eresMas_1- Conso Home_PFA_Mn_0603_V0 0_ROW_1_ROW ARPU" xfId="33612" xr:uid="{00000000-0005-0000-0000-00000C530000}"/>
    <cellStyle name="n_Flash September eresMas_1- Conso Home_PFA_Mn_0603_V0 0_ROW_Group" xfId="33613" xr:uid="{00000000-0005-0000-0000-00000D530000}"/>
    <cellStyle name="n_Flash September eresMas_1- Conso Home_PFA_Mn_0603_V0 0_ROW_ROW ARPU" xfId="33614" xr:uid="{00000000-0005-0000-0000-00000E530000}"/>
    <cellStyle name="n_Flash September eresMas_1- Conso Home_PFA_Mn_0603_V0 0_Spain ARPU + AUPU" xfId="33615" xr:uid="{00000000-0005-0000-0000-00000F530000}"/>
    <cellStyle name="n_Flash September eresMas_1- Conso Home_PFA_Mn_0603_V0 0_Spain ARPU + AUPU_Group" xfId="33616" xr:uid="{00000000-0005-0000-0000-000010530000}"/>
    <cellStyle name="n_Flash September eresMas_1- Conso Home_PFA_Mn_0603_V0 0_Spain ARPU + AUPU_ROW ARPU" xfId="33617" xr:uid="{00000000-0005-0000-0000-000011530000}"/>
    <cellStyle name="n_Flash September eresMas_1- Conso Home_PFA_Mn_0603_V0 0_Spain KPIs" xfId="6930" xr:uid="{00000000-0005-0000-0000-000012530000}"/>
    <cellStyle name="n_Flash September eresMas_1- Conso Home_PFA_Mn_0603_V0 0_Spain KPIs 2" xfId="16296" xr:uid="{00000000-0005-0000-0000-000013530000}"/>
    <cellStyle name="n_Flash September eresMas_1- Conso Home_PFA_Mn_0603_V0 0_Spain KPIs_1" xfId="51744" xr:uid="{00000000-0005-0000-0000-000014530000}"/>
    <cellStyle name="n_Flash September eresMas_1- Conso Home_PFA_Mn_0603_V0 0_Telecoms - Operational KPIs" xfId="50047" xr:uid="{00000000-0005-0000-0000-000015530000}"/>
    <cellStyle name="n_Flash September eresMas_1- Conso Home_PFA_Parcs_0600706" xfId="2242" xr:uid="{00000000-0005-0000-0000-000016530000}"/>
    <cellStyle name="n_Flash September eresMas_1- Conso Home_PFA_Parcs_0600706_A&amp;ME KPIs" xfId="53522" xr:uid="{00000000-0005-0000-0000-000017530000}"/>
    <cellStyle name="n_Flash September eresMas_1- Conso Home_PFA_Parcs_0600706_France financials" xfId="23889" xr:uid="{00000000-0005-0000-0000-000018530000}"/>
    <cellStyle name="n_Flash September eresMas_1- Conso Home_PFA_Parcs_0600706_France KPIs" xfId="5101" xr:uid="{00000000-0005-0000-0000-000019530000}"/>
    <cellStyle name="n_Flash September eresMas_1- Conso Home_PFA_Parcs_0600706_France KPIs 2" xfId="14517" xr:uid="{00000000-0005-0000-0000-00001A530000}"/>
    <cellStyle name="n_Flash September eresMas_1- Conso Home_PFA_Parcs_0600706_France KPIs_1" xfId="12342" xr:uid="{00000000-0005-0000-0000-00001B530000}"/>
    <cellStyle name="n_Flash September eresMas_1- Conso Home_PFA_Parcs_0600706_Group" xfId="33619" xr:uid="{00000000-0005-0000-0000-00001C530000}"/>
    <cellStyle name="n_Flash September eresMas_1- Conso Home_PFA_Parcs_0600706_Group - financial KPIs" xfId="22145" xr:uid="{00000000-0005-0000-0000-00001D530000}"/>
    <cellStyle name="n_Flash September eresMas_1- Conso Home_PFA_Parcs_0600706_Group - operational KPIs" xfId="10588" xr:uid="{00000000-0005-0000-0000-00001E530000}"/>
    <cellStyle name="n_Flash September eresMas_1- Conso Home_PFA_Parcs_0600706_Group - operational KPIs 2" xfId="18287" xr:uid="{00000000-0005-0000-0000-00001F530000}"/>
    <cellStyle name="n_Flash September eresMas_1- Conso Home_PFA_Parcs_0600706_Group - operational KPIs_1" xfId="20404" xr:uid="{00000000-0005-0000-0000-000020530000}"/>
    <cellStyle name="n_Flash September eresMas_1- Conso Home_PFA_Parcs_0600706_Orange - Market France KPIs" xfId="56102" xr:uid="{00000000-0005-0000-0000-000021530000}"/>
    <cellStyle name="n_Flash September eresMas_1- Conso Home_PFA_Parcs_0600706_Poland KPIs" xfId="33618" xr:uid="{00000000-0005-0000-0000-000022530000}"/>
    <cellStyle name="n_Flash September eresMas_1- Conso Home_PFA_Parcs_0600706_ROW" xfId="33620" xr:uid="{00000000-0005-0000-0000-000023530000}"/>
    <cellStyle name="n_Flash September eresMas_1- Conso Home_PFA_Parcs_0600706_ROW ARPU" xfId="33621" xr:uid="{00000000-0005-0000-0000-000024530000}"/>
    <cellStyle name="n_Flash September eresMas_1- Conso Home_PFA_Parcs_0600706_ROW_1" xfId="33622" xr:uid="{00000000-0005-0000-0000-000025530000}"/>
    <cellStyle name="n_Flash September eresMas_1- Conso Home_PFA_Parcs_0600706_ROW_1_Group" xfId="33623" xr:uid="{00000000-0005-0000-0000-000026530000}"/>
    <cellStyle name="n_Flash September eresMas_1- Conso Home_PFA_Parcs_0600706_ROW_1_ROW ARPU" xfId="33624" xr:uid="{00000000-0005-0000-0000-000027530000}"/>
    <cellStyle name="n_Flash September eresMas_1- Conso Home_PFA_Parcs_0600706_ROW_Group" xfId="33625" xr:uid="{00000000-0005-0000-0000-000028530000}"/>
    <cellStyle name="n_Flash September eresMas_1- Conso Home_PFA_Parcs_0600706_ROW_ROW ARPU" xfId="33626" xr:uid="{00000000-0005-0000-0000-000029530000}"/>
    <cellStyle name="n_Flash September eresMas_1- Conso Home_PFA_Parcs_0600706_Spain ARPU + AUPU" xfId="33627" xr:uid="{00000000-0005-0000-0000-00002A530000}"/>
    <cellStyle name="n_Flash September eresMas_1- Conso Home_PFA_Parcs_0600706_Spain ARPU + AUPU_Group" xfId="33628" xr:uid="{00000000-0005-0000-0000-00002B530000}"/>
    <cellStyle name="n_Flash September eresMas_1- Conso Home_PFA_Parcs_0600706_Spain ARPU + AUPU_ROW ARPU" xfId="33629" xr:uid="{00000000-0005-0000-0000-00002C530000}"/>
    <cellStyle name="n_Flash September eresMas_1- Conso Home_PFA_Parcs_0600706_Spain KPIs" xfId="6931" xr:uid="{00000000-0005-0000-0000-00002D530000}"/>
    <cellStyle name="n_Flash September eresMas_1- Conso Home_PFA_Parcs_0600706_Spain KPIs 2" xfId="16297" xr:uid="{00000000-0005-0000-0000-00002E530000}"/>
    <cellStyle name="n_Flash September eresMas_1- Conso Home_PFA_Parcs_0600706_Spain KPIs_1" xfId="51745" xr:uid="{00000000-0005-0000-0000-00002F530000}"/>
    <cellStyle name="n_Flash September eresMas_1- Conso Home_PFA_Parcs_0600706_Telecoms - Operational KPIs" xfId="50048" xr:uid="{00000000-0005-0000-0000-000030530000}"/>
    <cellStyle name="n_Flash September eresMas_1- Conso Home_Poland KPIs" xfId="8467" xr:uid="{00000000-0005-0000-0000-000031530000}"/>
    <cellStyle name="n_Flash September eresMas_1- Conso Home_Poland KPIs_1" xfId="33502" xr:uid="{00000000-0005-0000-0000-000032530000}"/>
    <cellStyle name="n_Flash September eresMas_1- Conso Home_Reporting Valeur_Mobile_2010_10" xfId="33630" xr:uid="{00000000-0005-0000-0000-000033530000}"/>
    <cellStyle name="n_Flash September eresMas_1- Conso Home_Reporting Valeur_Mobile_2010_10_Group" xfId="33631" xr:uid="{00000000-0005-0000-0000-000034530000}"/>
    <cellStyle name="n_Flash September eresMas_1- Conso Home_Reporting Valeur_Mobile_2010_10_ROW" xfId="33632" xr:uid="{00000000-0005-0000-0000-000035530000}"/>
    <cellStyle name="n_Flash September eresMas_1- Conso Home_Reporting Valeur_Mobile_2010_10_ROW ARPU" xfId="33633" xr:uid="{00000000-0005-0000-0000-000036530000}"/>
    <cellStyle name="n_Flash September eresMas_1- Conso Home_Reporting Valeur_Mobile_2010_10_ROW_Group" xfId="33634" xr:uid="{00000000-0005-0000-0000-000037530000}"/>
    <cellStyle name="n_Flash September eresMas_1- Conso Home_Reporting Valeur_Mobile_2010_10_ROW_ROW ARPU" xfId="33635" xr:uid="{00000000-0005-0000-0000-000038530000}"/>
    <cellStyle name="n_Flash September eresMas_1- Conso Home_ROW" xfId="33636" xr:uid="{00000000-0005-0000-0000-000039530000}"/>
    <cellStyle name="n_Flash September eresMas_1- Conso Home_ROW ARPU" xfId="33637" xr:uid="{00000000-0005-0000-0000-00003A530000}"/>
    <cellStyle name="n_Flash September eresMas_1- Conso Home_RoW KPIs" xfId="9179" xr:uid="{00000000-0005-0000-0000-00003B530000}"/>
    <cellStyle name="n_Flash September eresMas_1- Conso Home_ROW_1" xfId="33638" xr:uid="{00000000-0005-0000-0000-00003C530000}"/>
    <cellStyle name="n_Flash September eresMas_1- Conso Home_ROW_1_Group" xfId="33639" xr:uid="{00000000-0005-0000-0000-00003D530000}"/>
    <cellStyle name="n_Flash September eresMas_1- Conso Home_ROW_1_ROW ARPU" xfId="33640" xr:uid="{00000000-0005-0000-0000-00003E530000}"/>
    <cellStyle name="n_Flash September eresMas_1- Conso Home_ROW_Group" xfId="33641" xr:uid="{00000000-0005-0000-0000-00003F530000}"/>
    <cellStyle name="n_Flash September eresMas_1- Conso Home_ROW_ROW ARPU" xfId="33642" xr:uid="{00000000-0005-0000-0000-000040530000}"/>
    <cellStyle name="n_Flash September eresMas_1- Conso Home_Spain ARPU + AUPU" xfId="33643" xr:uid="{00000000-0005-0000-0000-000041530000}"/>
    <cellStyle name="n_Flash September eresMas_1- Conso Home_Spain ARPU + AUPU_Group" xfId="33644" xr:uid="{00000000-0005-0000-0000-000042530000}"/>
    <cellStyle name="n_Flash September eresMas_1- Conso Home_Spain ARPU + AUPU_ROW ARPU" xfId="33645" xr:uid="{00000000-0005-0000-0000-000043530000}"/>
    <cellStyle name="n_Flash September eresMas_1- Conso Home_Spain KPIs" xfId="6921" xr:uid="{00000000-0005-0000-0000-000044530000}"/>
    <cellStyle name="n_Flash September eresMas_1- Conso Home_Spain KPIs 2" xfId="16287" xr:uid="{00000000-0005-0000-0000-000045530000}"/>
    <cellStyle name="n_Flash September eresMas_1- Conso Home_Spain KPIs_1" xfId="51735" xr:uid="{00000000-0005-0000-0000-000046530000}"/>
    <cellStyle name="n_Flash September eresMas_1- Conso Home_Telecoms - Operational KPIs" xfId="50038" xr:uid="{00000000-0005-0000-0000-000047530000}"/>
    <cellStyle name="n_Flash September eresMas_1- Conso Home_UAG_report_CA 06-09 (06-09-28)" xfId="2243" xr:uid="{00000000-0005-0000-0000-000048530000}"/>
    <cellStyle name="n_Flash September eresMas_1- Conso Home_UAG_report_CA 06-09 (06-09-28)_A&amp;ME KPIs" xfId="53523" xr:uid="{00000000-0005-0000-0000-000049530000}"/>
    <cellStyle name="n_Flash September eresMas_1- Conso Home_UAG_report_CA 06-09 (06-09-28)_Enterprise" xfId="9752" xr:uid="{00000000-0005-0000-0000-00004A530000}"/>
    <cellStyle name="n_Flash September eresMas_1- Conso Home_UAG_report_CA 06-09 (06-09-28)_France financials" xfId="23890" xr:uid="{00000000-0005-0000-0000-00004B530000}"/>
    <cellStyle name="n_Flash September eresMas_1- Conso Home_UAG_report_CA 06-09 (06-09-28)_France financials_1" xfId="25342" xr:uid="{00000000-0005-0000-0000-00004C530000}"/>
    <cellStyle name="n_Flash September eresMas_1- Conso Home_UAG_report_CA 06-09 (06-09-28)_France KPIs" xfId="5102" xr:uid="{00000000-0005-0000-0000-00004D530000}"/>
    <cellStyle name="n_Flash September eresMas_1- Conso Home_UAG_report_CA 06-09 (06-09-28)_France KPIs 2" xfId="14518" xr:uid="{00000000-0005-0000-0000-00004E530000}"/>
    <cellStyle name="n_Flash September eresMas_1- Conso Home_UAG_report_CA 06-09 (06-09-28)_France KPIs_1" xfId="12343" xr:uid="{00000000-0005-0000-0000-00004F530000}"/>
    <cellStyle name="n_Flash September eresMas_1- Conso Home_UAG_report_CA 06-09 (06-09-28)_GetCA Groupe Seg 2012-Q4 Soc" xfId="56104" xr:uid="{00000000-0005-0000-0000-000050530000}"/>
    <cellStyle name="n_Flash September eresMas_1- Conso Home_UAG_report_CA 06-09 (06-09-28)_Group" xfId="33647" xr:uid="{00000000-0005-0000-0000-000051530000}"/>
    <cellStyle name="n_Flash September eresMas_1- Conso Home_UAG_report_CA 06-09 (06-09-28)_Group - financial KPIs" xfId="22146" xr:uid="{00000000-0005-0000-0000-000052530000}"/>
    <cellStyle name="n_Flash September eresMas_1- Conso Home_UAG_report_CA 06-09 (06-09-28)_Group - operational KPIs" xfId="3221" xr:uid="{00000000-0005-0000-0000-000053530000}"/>
    <cellStyle name="n_Flash September eresMas_1- Conso Home_UAG_report_CA 06-09 (06-09-28)_Group - operational KPIs_1" xfId="10589" xr:uid="{00000000-0005-0000-0000-000054530000}"/>
    <cellStyle name="n_Flash September eresMas_1- Conso Home_UAG_report_CA 06-09 (06-09-28)_Group - operational KPIs_1 2" xfId="18288" xr:uid="{00000000-0005-0000-0000-000055530000}"/>
    <cellStyle name="n_Flash September eresMas_1- Conso Home_UAG_report_CA 06-09 (06-09-28)_Group - operational KPIs_2" xfId="20405" xr:uid="{00000000-0005-0000-0000-000056530000}"/>
    <cellStyle name="n_Flash September eresMas_1- Conso Home_UAG_report_CA 06-09 (06-09-28)_IC&amp;SS" xfId="17598" xr:uid="{00000000-0005-0000-0000-000057530000}"/>
    <cellStyle name="n_Flash September eresMas_1- Conso Home_UAG_report_CA 06-09 (06-09-28)_Orange - Market France KPIs" xfId="56103" xr:uid="{00000000-0005-0000-0000-000058530000}"/>
    <cellStyle name="n_Flash September eresMas_1- Conso Home_UAG_report_CA 06-09 (06-09-28)_Poland KPIs" xfId="8472" xr:uid="{00000000-0005-0000-0000-000059530000}"/>
    <cellStyle name="n_Flash September eresMas_1- Conso Home_UAG_report_CA 06-09 (06-09-28)_Poland KPIs_1" xfId="33646" xr:uid="{00000000-0005-0000-0000-00005A530000}"/>
    <cellStyle name="n_Flash September eresMas_1- Conso Home_UAG_report_CA 06-09 (06-09-28)_ROW" xfId="33648" xr:uid="{00000000-0005-0000-0000-00005B530000}"/>
    <cellStyle name="n_Flash September eresMas_1- Conso Home_UAG_report_CA 06-09 (06-09-28)_ROW ARPU" xfId="33649" xr:uid="{00000000-0005-0000-0000-00005C530000}"/>
    <cellStyle name="n_Flash September eresMas_1- Conso Home_UAG_report_CA 06-09 (06-09-28)_RoW KPIs" xfId="9184" xr:uid="{00000000-0005-0000-0000-00005D530000}"/>
    <cellStyle name="n_Flash September eresMas_1- Conso Home_UAG_report_CA 06-09 (06-09-28)_ROW_1" xfId="33650" xr:uid="{00000000-0005-0000-0000-00005E530000}"/>
    <cellStyle name="n_Flash September eresMas_1- Conso Home_UAG_report_CA 06-09 (06-09-28)_ROW_1_Group" xfId="33651" xr:uid="{00000000-0005-0000-0000-00005F530000}"/>
    <cellStyle name="n_Flash September eresMas_1- Conso Home_UAG_report_CA 06-09 (06-09-28)_ROW_1_ROW ARPU" xfId="33652" xr:uid="{00000000-0005-0000-0000-000060530000}"/>
    <cellStyle name="n_Flash September eresMas_1- Conso Home_UAG_report_CA 06-09 (06-09-28)_ROW_Group" xfId="33653" xr:uid="{00000000-0005-0000-0000-000061530000}"/>
    <cellStyle name="n_Flash September eresMas_1- Conso Home_UAG_report_CA 06-09 (06-09-28)_ROW_ROW ARPU" xfId="33654" xr:uid="{00000000-0005-0000-0000-000062530000}"/>
    <cellStyle name="n_Flash September eresMas_1- Conso Home_UAG_report_CA 06-09 (06-09-28)_Spain ARPU + AUPU" xfId="33655" xr:uid="{00000000-0005-0000-0000-000063530000}"/>
    <cellStyle name="n_Flash September eresMas_1- Conso Home_UAG_report_CA 06-09 (06-09-28)_Spain ARPU + AUPU_Group" xfId="33656" xr:uid="{00000000-0005-0000-0000-000064530000}"/>
    <cellStyle name="n_Flash September eresMas_1- Conso Home_UAG_report_CA 06-09 (06-09-28)_Spain ARPU + AUPU_ROW ARPU" xfId="33657" xr:uid="{00000000-0005-0000-0000-000065530000}"/>
    <cellStyle name="n_Flash September eresMas_1- Conso Home_UAG_report_CA 06-09 (06-09-28)_Spain KPIs" xfId="6932" xr:uid="{00000000-0005-0000-0000-000066530000}"/>
    <cellStyle name="n_Flash September eresMas_1- Conso Home_UAG_report_CA 06-09 (06-09-28)_Spain KPIs 2" xfId="16298" xr:uid="{00000000-0005-0000-0000-000067530000}"/>
    <cellStyle name="n_Flash September eresMas_1- Conso Home_UAG_report_CA 06-09 (06-09-28)_Spain KPIs_1" xfId="51746" xr:uid="{00000000-0005-0000-0000-000068530000}"/>
    <cellStyle name="n_Flash September eresMas_1- Conso Home_UAG_report_CA 06-09 (06-09-28)_Telecoms - Operational KPIs" xfId="50049" xr:uid="{00000000-0005-0000-0000-000069530000}"/>
    <cellStyle name="n_Flash September eresMas_1- Conso Home_UAG_report_CA 06-10 (06-11-06)" xfId="2244" xr:uid="{00000000-0005-0000-0000-00006A530000}"/>
    <cellStyle name="n_Flash September eresMas_1- Conso Home_UAG_report_CA 06-10 (06-11-06)_A&amp;ME KPIs" xfId="53524" xr:uid="{00000000-0005-0000-0000-00006B530000}"/>
    <cellStyle name="n_Flash September eresMas_1- Conso Home_UAG_report_CA 06-10 (06-11-06)_Enterprise" xfId="9753" xr:uid="{00000000-0005-0000-0000-00006C530000}"/>
    <cellStyle name="n_Flash September eresMas_1- Conso Home_UAG_report_CA 06-10 (06-11-06)_France financials" xfId="23891" xr:uid="{00000000-0005-0000-0000-00006D530000}"/>
    <cellStyle name="n_Flash September eresMas_1- Conso Home_UAG_report_CA 06-10 (06-11-06)_France financials_1" xfId="25343" xr:uid="{00000000-0005-0000-0000-00006E530000}"/>
    <cellStyle name="n_Flash September eresMas_1- Conso Home_UAG_report_CA 06-10 (06-11-06)_France KPIs" xfId="5103" xr:uid="{00000000-0005-0000-0000-00006F530000}"/>
    <cellStyle name="n_Flash September eresMas_1- Conso Home_UAG_report_CA 06-10 (06-11-06)_France KPIs 2" xfId="14519" xr:uid="{00000000-0005-0000-0000-000070530000}"/>
    <cellStyle name="n_Flash September eresMas_1- Conso Home_UAG_report_CA 06-10 (06-11-06)_France KPIs_1" xfId="12344" xr:uid="{00000000-0005-0000-0000-000071530000}"/>
    <cellStyle name="n_Flash September eresMas_1- Conso Home_UAG_report_CA 06-10 (06-11-06)_GetCA Groupe Seg 2012-Q4 Soc" xfId="56106" xr:uid="{00000000-0005-0000-0000-000072530000}"/>
    <cellStyle name="n_Flash September eresMas_1- Conso Home_UAG_report_CA 06-10 (06-11-06)_Group" xfId="33659" xr:uid="{00000000-0005-0000-0000-000073530000}"/>
    <cellStyle name="n_Flash September eresMas_1- Conso Home_UAG_report_CA 06-10 (06-11-06)_Group - financial KPIs" xfId="22147" xr:uid="{00000000-0005-0000-0000-000074530000}"/>
    <cellStyle name="n_Flash September eresMas_1- Conso Home_UAG_report_CA 06-10 (06-11-06)_Group - operational KPIs" xfId="3222" xr:uid="{00000000-0005-0000-0000-000075530000}"/>
    <cellStyle name="n_Flash September eresMas_1- Conso Home_UAG_report_CA 06-10 (06-11-06)_Group - operational KPIs_1" xfId="10590" xr:uid="{00000000-0005-0000-0000-000076530000}"/>
    <cellStyle name="n_Flash September eresMas_1- Conso Home_UAG_report_CA 06-10 (06-11-06)_Group - operational KPIs_1 2" xfId="18289" xr:uid="{00000000-0005-0000-0000-000077530000}"/>
    <cellStyle name="n_Flash September eresMas_1- Conso Home_UAG_report_CA 06-10 (06-11-06)_Group - operational KPIs_2" xfId="20406" xr:uid="{00000000-0005-0000-0000-000078530000}"/>
    <cellStyle name="n_Flash September eresMas_1- Conso Home_UAG_report_CA 06-10 (06-11-06)_IC&amp;SS" xfId="13784" xr:uid="{00000000-0005-0000-0000-000079530000}"/>
    <cellStyle name="n_Flash September eresMas_1- Conso Home_UAG_report_CA 06-10 (06-11-06)_Orange - Market France KPIs" xfId="56105" xr:uid="{00000000-0005-0000-0000-00007A530000}"/>
    <cellStyle name="n_Flash September eresMas_1- Conso Home_UAG_report_CA 06-10 (06-11-06)_Poland KPIs" xfId="8473" xr:uid="{00000000-0005-0000-0000-00007B530000}"/>
    <cellStyle name="n_Flash September eresMas_1- Conso Home_UAG_report_CA 06-10 (06-11-06)_Poland KPIs_1" xfId="33658" xr:uid="{00000000-0005-0000-0000-00007C530000}"/>
    <cellStyle name="n_Flash September eresMas_1- Conso Home_UAG_report_CA 06-10 (06-11-06)_ROW" xfId="33660" xr:uid="{00000000-0005-0000-0000-00007D530000}"/>
    <cellStyle name="n_Flash September eresMas_1- Conso Home_UAG_report_CA 06-10 (06-11-06)_ROW ARPU" xfId="33661" xr:uid="{00000000-0005-0000-0000-00007E530000}"/>
    <cellStyle name="n_Flash September eresMas_1- Conso Home_UAG_report_CA 06-10 (06-11-06)_RoW KPIs" xfId="9185" xr:uid="{00000000-0005-0000-0000-00007F530000}"/>
    <cellStyle name="n_Flash September eresMas_1- Conso Home_UAG_report_CA 06-10 (06-11-06)_ROW_1" xfId="33662" xr:uid="{00000000-0005-0000-0000-000080530000}"/>
    <cellStyle name="n_Flash September eresMas_1- Conso Home_UAG_report_CA 06-10 (06-11-06)_ROW_1_Group" xfId="33663" xr:uid="{00000000-0005-0000-0000-000081530000}"/>
    <cellStyle name="n_Flash September eresMas_1- Conso Home_UAG_report_CA 06-10 (06-11-06)_ROW_1_ROW ARPU" xfId="33664" xr:uid="{00000000-0005-0000-0000-000082530000}"/>
    <cellStyle name="n_Flash September eresMas_1- Conso Home_UAG_report_CA 06-10 (06-11-06)_ROW_Group" xfId="33665" xr:uid="{00000000-0005-0000-0000-000083530000}"/>
    <cellStyle name="n_Flash September eresMas_1- Conso Home_UAG_report_CA 06-10 (06-11-06)_ROW_ROW ARPU" xfId="33666" xr:uid="{00000000-0005-0000-0000-000084530000}"/>
    <cellStyle name="n_Flash September eresMas_1- Conso Home_UAG_report_CA 06-10 (06-11-06)_Spain ARPU + AUPU" xfId="33667" xr:uid="{00000000-0005-0000-0000-000085530000}"/>
    <cellStyle name="n_Flash September eresMas_1- Conso Home_UAG_report_CA 06-10 (06-11-06)_Spain ARPU + AUPU_Group" xfId="33668" xr:uid="{00000000-0005-0000-0000-000086530000}"/>
    <cellStyle name="n_Flash September eresMas_1- Conso Home_UAG_report_CA 06-10 (06-11-06)_Spain ARPU + AUPU_ROW ARPU" xfId="33669" xr:uid="{00000000-0005-0000-0000-000087530000}"/>
    <cellStyle name="n_Flash September eresMas_1- Conso Home_UAG_report_CA 06-10 (06-11-06)_Spain KPIs" xfId="6933" xr:uid="{00000000-0005-0000-0000-000088530000}"/>
    <cellStyle name="n_Flash September eresMas_1- Conso Home_UAG_report_CA 06-10 (06-11-06)_Spain KPIs 2" xfId="16299" xr:uid="{00000000-0005-0000-0000-000089530000}"/>
    <cellStyle name="n_Flash September eresMas_1- Conso Home_UAG_report_CA 06-10 (06-11-06)_Spain KPIs_1" xfId="51747" xr:uid="{00000000-0005-0000-0000-00008A530000}"/>
    <cellStyle name="n_Flash September eresMas_1- Conso Home_UAG_report_CA 06-10 (06-11-06)_Telecoms - Operational KPIs" xfId="50050" xr:uid="{00000000-0005-0000-0000-00008B530000}"/>
    <cellStyle name="n_Flash September eresMas_1- Conso Home_V&amp;M trajectoires V1 (06-08-11)" xfId="2245" xr:uid="{00000000-0005-0000-0000-00008C530000}"/>
    <cellStyle name="n_Flash September eresMas_1- Conso Home_V&amp;M trajectoires V1 (06-08-11)_A&amp;ME KPIs" xfId="53525" xr:uid="{00000000-0005-0000-0000-00008D530000}"/>
    <cellStyle name="n_Flash September eresMas_1- Conso Home_V&amp;M trajectoires V1 (06-08-11)_Enterprise" xfId="9754" xr:uid="{00000000-0005-0000-0000-00008E530000}"/>
    <cellStyle name="n_Flash September eresMas_1- Conso Home_V&amp;M trajectoires V1 (06-08-11)_France financials" xfId="23892" xr:uid="{00000000-0005-0000-0000-00008F530000}"/>
    <cellStyle name="n_Flash September eresMas_1- Conso Home_V&amp;M trajectoires V1 (06-08-11)_France financials_1" xfId="25344" xr:uid="{00000000-0005-0000-0000-000090530000}"/>
    <cellStyle name="n_Flash September eresMas_1- Conso Home_V&amp;M trajectoires V1 (06-08-11)_France KPIs" xfId="5104" xr:uid="{00000000-0005-0000-0000-000091530000}"/>
    <cellStyle name="n_Flash September eresMas_1- Conso Home_V&amp;M trajectoires V1 (06-08-11)_France KPIs 2" xfId="14520" xr:uid="{00000000-0005-0000-0000-000092530000}"/>
    <cellStyle name="n_Flash September eresMas_1- Conso Home_V&amp;M trajectoires V1 (06-08-11)_France KPIs_1" xfId="12345" xr:uid="{00000000-0005-0000-0000-000093530000}"/>
    <cellStyle name="n_Flash September eresMas_1- Conso Home_V&amp;M trajectoires V1 (06-08-11)_GetCA Groupe Seg 2012-Q4 Soc" xfId="56108" xr:uid="{00000000-0005-0000-0000-000094530000}"/>
    <cellStyle name="n_Flash September eresMas_1- Conso Home_V&amp;M trajectoires V1 (06-08-11)_Group" xfId="33671" xr:uid="{00000000-0005-0000-0000-000095530000}"/>
    <cellStyle name="n_Flash September eresMas_1- Conso Home_V&amp;M trajectoires V1 (06-08-11)_Group - financial KPIs" xfId="22148" xr:uid="{00000000-0005-0000-0000-000096530000}"/>
    <cellStyle name="n_Flash September eresMas_1- Conso Home_V&amp;M trajectoires V1 (06-08-11)_Group - operational KPIs" xfId="3223" xr:uid="{00000000-0005-0000-0000-000097530000}"/>
    <cellStyle name="n_Flash September eresMas_1- Conso Home_V&amp;M trajectoires V1 (06-08-11)_Group - operational KPIs_1" xfId="10591" xr:uid="{00000000-0005-0000-0000-000098530000}"/>
    <cellStyle name="n_Flash September eresMas_1- Conso Home_V&amp;M trajectoires V1 (06-08-11)_Group - operational KPIs_1 2" xfId="18290" xr:uid="{00000000-0005-0000-0000-000099530000}"/>
    <cellStyle name="n_Flash September eresMas_1- Conso Home_V&amp;M trajectoires V1 (06-08-11)_Group - operational KPIs_2" xfId="20407" xr:uid="{00000000-0005-0000-0000-00009A530000}"/>
    <cellStyle name="n_Flash September eresMas_1- Conso Home_V&amp;M trajectoires V1 (06-08-11)_IC&amp;SS" xfId="17711" xr:uid="{00000000-0005-0000-0000-00009B530000}"/>
    <cellStyle name="n_Flash September eresMas_1- Conso Home_V&amp;M trajectoires V1 (06-08-11)_Orange - Market France KPIs" xfId="56107" xr:uid="{00000000-0005-0000-0000-00009C530000}"/>
    <cellStyle name="n_Flash September eresMas_1- Conso Home_V&amp;M trajectoires V1 (06-08-11)_Poland KPIs" xfId="8474" xr:uid="{00000000-0005-0000-0000-00009D530000}"/>
    <cellStyle name="n_Flash September eresMas_1- Conso Home_V&amp;M trajectoires V1 (06-08-11)_Poland KPIs_1" xfId="33670" xr:uid="{00000000-0005-0000-0000-00009E530000}"/>
    <cellStyle name="n_Flash September eresMas_1- Conso Home_V&amp;M trajectoires V1 (06-08-11)_ROW" xfId="33672" xr:uid="{00000000-0005-0000-0000-00009F530000}"/>
    <cellStyle name="n_Flash September eresMas_1- Conso Home_V&amp;M trajectoires V1 (06-08-11)_ROW ARPU" xfId="33673" xr:uid="{00000000-0005-0000-0000-0000A0530000}"/>
    <cellStyle name="n_Flash September eresMas_1- Conso Home_V&amp;M trajectoires V1 (06-08-11)_RoW KPIs" xfId="9186" xr:uid="{00000000-0005-0000-0000-0000A1530000}"/>
    <cellStyle name="n_Flash September eresMas_1- Conso Home_V&amp;M trajectoires V1 (06-08-11)_ROW_1" xfId="33674" xr:uid="{00000000-0005-0000-0000-0000A2530000}"/>
    <cellStyle name="n_Flash September eresMas_1- Conso Home_V&amp;M trajectoires V1 (06-08-11)_ROW_1_Group" xfId="33675" xr:uid="{00000000-0005-0000-0000-0000A3530000}"/>
    <cellStyle name="n_Flash September eresMas_1- Conso Home_V&amp;M trajectoires V1 (06-08-11)_ROW_1_ROW ARPU" xfId="33676" xr:uid="{00000000-0005-0000-0000-0000A4530000}"/>
    <cellStyle name="n_Flash September eresMas_1- Conso Home_V&amp;M trajectoires V1 (06-08-11)_ROW_Group" xfId="33677" xr:uid="{00000000-0005-0000-0000-0000A5530000}"/>
    <cellStyle name="n_Flash September eresMas_1- Conso Home_V&amp;M trajectoires V1 (06-08-11)_ROW_ROW ARPU" xfId="33678" xr:uid="{00000000-0005-0000-0000-0000A6530000}"/>
    <cellStyle name="n_Flash September eresMas_1- Conso Home_V&amp;M trajectoires V1 (06-08-11)_Spain ARPU + AUPU" xfId="33679" xr:uid="{00000000-0005-0000-0000-0000A7530000}"/>
    <cellStyle name="n_Flash September eresMas_1- Conso Home_V&amp;M trajectoires V1 (06-08-11)_Spain ARPU + AUPU_Group" xfId="33680" xr:uid="{00000000-0005-0000-0000-0000A8530000}"/>
    <cellStyle name="n_Flash September eresMas_1- Conso Home_V&amp;M trajectoires V1 (06-08-11)_Spain ARPU + AUPU_ROW ARPU" xfId="33681" xr:uid="{00000000-0005-0000-0000-0000A9530000}"/>
    <cellStyle name="n_Flash September eresMas_1- Conso Home_V&amp;M trajectoires V1 (06-08-11)_Spain KPIs" xfId="6934" xr:uid="{00000000-0005-0000-0000-0000AA530000}"/>
    <cellStyle name="n_Flash September eresMas_1- Conso Home_V&amp;M trajectoires V1 (06-08-11)_Spain KPIs 2" xfId="16300" xr:uid="{00000000-0005-0000-0000-0000AB530000}"/>
    <cellStyle name="n_Flash September eresMas_1- Conso Home_V&amp;M trajectoires V1 (06-08-11)_Spain KPIs_1" xfId="51748" xr:uid="{00000000-0005-0000-0000-0000AC530000}"/>
    <cellStyle name="n_Flash September eresMas_1- Conso Home_V&amp;M trajectoires V1 (06-08-11)_Telecoms - Operational KPIs" xfId="50051" xr:uid="{00000000-0005-0000-0000-0000AD530000}"/>
    <cellStyle name="n_Flash September eresMas_1- Home Fin Synthesis" xfId="2246" xr:uid="{00000000-0005-0000-0000-0000AE530000}"/>
    <cellStyle name="n_Flash September eresMas_1- Home Fin Synthesis_A&amp;ME KPIs" xfId="53526" xr:uid="{00000000-0005-0000-0000-0000AF530000}"/>
    <cellStyle name="n_Flash September eresMas_1- Home Fin Synthesis_France financials" xfId="23893" xr:uid="{00000000-0005-0000-0000-0000B0530000}"/>
    <cellStyle name="n_Flash September eresMas_1- Home Fin Synthesis_France KPIs" xfId="5105" xr:uid="{00000000-0005-0000-0000-0000B1530000}"/>
    <cellStyle name="n_Flash September eresMas_1- Home Fin Synthesis_France KPIs 2" xfId="14521" xr:uid="{00000000-0005-0000-0000-0000B2530000}"/>
    <cellStyle name="n_Flash September eresMas_1- Home Fin Synthesis_France KPIs_1" xfId="12346" xr:uid="{00000000-0005-0000-0000-0000B3530000}"/>
    <cellStyle name="n_Flash September eresMas_1- Home Fin Synthesis_Group" xfId="33683" xr:uid="{00000000-0005-0000-0000-0000B4530000}"/>
    <cellStyle name="n_Flash September eresMas_1- Home Fin Synthesis_Group - financial KPIs" xfId="22149" xr:uid="{00000000-0005-0000-0000-0000B5530000}"/>
    <cellStyle name="n_Flash September eresMas_1- Home Fin Synthesis_Group - operational KPIs" xfId="10592" xr:uid="{00000000-0005-0000-0000-0000B6530000}"/>
    <cellStyle name="n_Flash September eresMas_1- Home Fin Synthesis_Group - operational KPIs 2" xfId="18291" xr:uid="{00000000-0005-0000-0000-0000B7530000}"/>
    <cellStyle name="n_Flash September eresMas_1- Home Fin Synthesis_Group - operational KPIs_1" xfId="20408" xr:uid="{00000000-0005-0000-0000-0000B8530000}"/>
    <cellStyle name="n_Flash September eresMas_1- Home Fin Synthesis_Orange - Market France KPIs" xfId="56109" xr:uid="{00000000-0005-0000-0000-0000B9530000}"/>
    <cellStyle name="n_Flash September eresMas_1- Home Fin Synthesis_Poland KPIs" xfId="33682" xr:uid="{00000000-0005-0000-0000-0000BA530000}"/>
    <cellStyle name="n_Flash September eresMas_1- Home Fin Synthesis_ROW" xfId="33684" xr:uid="{00000000-0005-0000-0000-0000BB530000}"/>
    <cellStyle name="n_Flash September eresMas_1- Home Fin Synthesis_ROW ARPU" xfId="33685" xr:uid="{00000000-0005-0000-0000-0000BC530000}"/>
    <cellStyle name="n_Flash September eresMas_1- Home Fin Synthesis_ROW_1" xfId="33686" xr:uid="{00000000-0005-0000-0000-0000BD530000}"/>
    <cellStyle name="n_Flash September eresMas_1- Home Fin Synthesis_ROW_1_Group" xfId="33687" xr:uid="{00000000-0005-0000-0000-0000BE530000}"/>
    <cellStyle name="n_Flash September eresMas_1- Home Fin Synthesis_ROW_1_ROW ARPU" xfId="33688" xr:uid="{00000000-0005-0000-0000-0000BF530000}"/>
    <cellStyle name="n_Flash September eresMas_1- Home Fin Synthesis_ROW_Group" xfId="33689" xr:uid="{00000000-0005-0000-0000-0000C0530000}"/>
    <cellStyle name="n_Flash September eresMas_1- Home Fin Synthesis_ROW_ROW ARPU" xfId="33690" xr:uid="{00000000-0005-0000-0000-0000C1530000}"/>
    <cellStyle name="n_Flash September eresMas_1- Home Fin Synthesis_Spain ARPU + AUPU" xfId="33691" xr:uid="{00000000-0005-0000-0000-0000C2530000}"/>
    <cellStyle name="n_Flash September eresMas_1- Home Fin Synthesis_Spain ARPU + AUPU_Group" xfId="33692" xr:uid="{00000000-0005-0000-0000-0000C3530000}"/>
    <cellStyle name="n_Flash September eresMas_1- Home Fin Synthesis_Spain ARPU + AUPU_ROW ARPU" xfId="33693" xr:uid="{00000000-0005-0000-0000-0000C4530000}"/>
    <cellStyle name="n_Flash September eresMas_1- Home Fin Synthesis_Spain KPIs" xfId="6935" xr:uid="{00000000-0005-0000-0000-0000C5530000}"/>
    <cellStyle name="n_Flash September eresMas_1- Home Fin Synthesis_Spain KPIs 2" xfId="16301" xr:uid="{00000000-0005-0000-0000-0000C6530000}"/>
    <cellStyle name="n_Flash September eresMas_1- Home Fin Synthesis_Spain KPIs_1" xfId="51749" xr:uid="{00000000-0005-0000-0000-0000C7530000}"/>
    <cellStyle name="n_Flash September eresMas_1- Home Fin Synthesis_Telecoms - Operational KPIs" xfId="50052" xr:uid="{00000000-0005-0000-0000-0000C8530000}"/>
    <cellStyle name="n_Flash September eresMas_1- Synthèse Fin" xfId="2247" xr:uid="{00000000-0005-0000-0000-0000C9530000}"/>
    <cellStyle name="n_Flash September eresMas_1- Synthèse Fin_A&amp;ME KPIs" xfId="53527" xr:uid="{00000000-0005-0000-0000-0000CA530000}"/>
    <cellStyle name="n_Flash September eresMas_1- Synthèse Fin_DATA KPI Personal" xfId="33695" xr:uid="{00000000-0005-0000-0000-0000CB530000}"/>
    <cellStyle name="n_Flash September eresMas_1- Synthèse Fin_DATA KPI Personal_Group" xfId="33696" xr:uid="{00000000-0005-0000-0000-0000CC530000}"/>
    <cellStyle name="n_Flash September eresMas_1- Synthèse Fin_DATA KPI Personal_ROW ARPU" xfId="33697" xr:uid="{00000000-0005-0000-0000-0000CD530000}"/>
    <cellStyle name="n_Flash September eresMas_1- Synthèse Fin_EE_CoA_BS - mapped V4" xfId="33698" xr:uid="{00000000-0005-0000-0000-0000CE530000}"/>
    <cellStyle name="n_Flash September eresMas_1- Synthèse Fin_EE_CoA_BS - mapped V4_Group" xfId="33699" xr:uid="{00000000-0005-0000-0000-0000CF530000}"/>
    <cellStyle name="n_Flash September eresMas_1- Synthèse Fin_EE_CoA_BS - mapped V4_ROW ARPU" xfId="33700" xr:uid="{00000000-0005-0000-0000-0000D0530000}"/>
    <cellStyle name="n_Flash September eresMas_1- Synthèse Fin_France financials" xfId="23894" xr:uid="{00000000-0005-0000-0000-0000D1530000}"/>
    <cellStyle name="n_Flash September eresMas_1- Synthèse Fin_France KPIs" xfId="5106" xr:uid="{00000000-0005-0000-0000-0000D2530000}"/>
    <cellStyle name="n_Flash September eresMas_1- Synthèse Fin_France KPIs 2" xfId="14522" xr:uid="{00000000-0005-0000-0000-0000D3530000}"/>
    <cellStyle name="n_Flash September eresMas_1- Synthèse Fin_France KPIs_1" xfId="12347" xr:uid="{00000000-0005-0000-0000-0000D4530000}"/>
    <cellStyle name="n_Flash September eresMas_1- Synthèse Fin_Group" xfId="33701" xr:uid="{00000000-0005-0000-0000-0000D5530000}"/>
    <cellStyle name="n_Flash September eresMas_1- Synthèse Fin_Group - financial KPIs" xfId="22150" xr:uid="{00000000-0005-0000-0000-0000D6530000}"/>
    <cellStyle name="n_Flash September eresMas_1- Synthèse Fin_Group - operational KPIs" xfId="10593" xr:uid="{00000000-0005-0000-0000-0000D7530000}"/>
    <cellStyle name="n_Flash September eresMas_1- Synthèse Fin_Group - operational KPIs 2" xfId="18292" xr:uid="{00000000-0005-0000-0000-0000D8530000}"/>
    <cellStyle name="n_Flash September eresMas_1- Synthèse Fin_Group - operational KPIs_1" xfId="20409" xr:uid="{00000000-0005-0000-0000-0000D9530000}"/>
    <cellStyle name="n_Flash September eresMas_1- Synthèse Fin_Orange - Market France KPIs" xfId="56110" xr:uid="{00000000-0005-0000-0000-0000DA530000}"/>
    <cellStyle name="n_Flash September eresMas_1- Synthèse Fin_Poland KPIs" xfId="33694" xr:uid="{00000000-0005-0000-0000-0000DB530000}"/>
    <cellStyle name="n_Flash September eresMas_1- Synthèse Fin_Reporting Valeur_Mobile_2010_10" xfId="33702" xr:uid="{00000000-0005-0000-0000-0000DC530000}"/>
    <cellStyle name="n_Flash September eresMas_1- Synthèse Fin_Reporting Valeur_Mobile_2010_10_Group" xfId="33703" xr:uid="{00000000-0005-0000-0000-0000DD530000}"/>
    <cellStyle name="n_Flash September eresMas_1- Synthèse Fin_Reporting Valeur_Mobile_2010_10_ROW" xfId="33704" xr:uid="{00000000-0005-0000-0000-0000DE530000}"/>
    <cellStyle name="n_Flash September eresMas_1- Synthèse Fin_Reporting Valeur_Mobile_2010_10_ROW ARPU" xfId="33705" xr:uid="{00000000-0005-0000-0000-0000DF530000}"/>
    <cellStyle name="n_Flash September eresMas_1- Synthèse Fin_Reporting Valeur_Mobile_2010_10_ROW_Group" xfId="33706" xr:uid="{00000000-0005-0000-0000-0000E0530000}"/>
    <cellStyle name="n_Flash September eresMas_1- Synthèse Fin_Reporting Valeur_Mobile_2010_10_ROW_ROW ARPU" xfId="33707" xr:uid="{00000000-0005-0000-0000-0000E1530000}"/>
    <cellStyle name="n_Flash September eresMas_1- Synthèse Fin_ROW" xfId="33708" xr:uid="{00000000-0005-0000-0000-0000E2530000}"/>
    <cellStyle name="n_Flash September eresMas_1- Synthèse Fin_ROW ARPU" xfId="33709" xr:uid="{00000000-0005-0000-0000-0000E3530000}"/>
    <cellStyle name="n_Flash September eresMas_1- Synthèse Fin_ROW_1" xfId="33710" xr:uid="{00000000-0005-0000-0000-0000E4530000}"/>
    <cellStyle name="n_Flash September eresMas_1- Synthèse Fin_ROW_1_Group" xfId="33711" xr:uid="{00000000-0005-0000-0000-0000E5530000}"/>
    <cellStyle name="n_Flash September eresMas_1- Synthèse Fin_ROW_1_ROW ARPU" xfId="33712" xr:uid="{00000000-0005-0000-0000-0000E6530000}"/>
    <cellStyle name="n_Flash September eresMas_1- Synthèse Fin_ROW_Group" xfId="33713" xr:uid="{00000000-0005-0000-0000-0000E7530000}"/>
    <cellStyle name="n_Flash September eresMas_1- Synthèse Fin_ROW_ROW ARPU" xfId="33714" xr:uid="{00000000-0005-0000-0000-0000E8530000}"/>
    <cellStyle name="n_Flash September eresMas_1- Synthèse Fin_Spain ARPU + AUPU" xfId="33715" xr:uid="{00000000-0005-0000-0000-0000E9530000}"/>
    <cellStyle name="n_Flash September eresMas_1- Synthèse Fin_Spain ARPU + AUPU_Group" xfId="33716" xr:uid="{00000000-0005-0000-0000-0000EA530000}"/>
    <cellStyle name="n_Flash September eresMas_1- Synthèse Fin_Spain ARPU + AUPU_ROW ARPU" xfId="33717" xr:uid="{00000000-0005-0000-0000-0000EB530000}"/>
    <cellStyle name="n_Flash September eresMas_1- Synthèse Fin_Spain KPIs" xfId="6936" xr:uid="{00000000-0005-0000-0000-0000EC530000}"/>
    <cellStyle name="n_Flash September eresMas_1- Synthèse Fin_Spain KPIs 2" xfId="16302" xr:uid="{00000000-0005-0000-0000-0000ED530000}"/>
    <cellStyle name="n_Flash September eresMas_1- Synthèse Fin_Spain KPIs_1" xfId="51750" xr:uid="{00000000-0005-0000-0000-0000EE530000}"/>
    <cellStyle name="n_Flash September eresMas_1- Synthèse Fin_Telecoms - Operational KPIs" xfId="50053" xr:uid="{00000000-0005-0000-0000-0000EF530000}"/>
    <cellStyle name="n_Flash September eresMas_10-KPI" xfId="2248" xr:uid="{00000000-0005-0000-0000-0000F0530000}"/>
    <cellStyle name="n_Flash September eresMas_10-KPI_A&amp;ME KPIs" xfId="53528" xr:uid="{00000000-0005-0000-0000-0000F1530000}"/>
    <cellStyle name="n_Flash September eresMas_10-KPI_DATA KPI Personal" xfId="33719" xr:uid="{00000000-0005-0000-0000-0000F2530000}"/>
    <cellStyle name="n_Flash September eresMas_10-KPI_DATA KPI Personal_Group" xfId="33720" xr:uid="{00000000-0005-0000-0000-0000F3530000}"/>
    <cellStyle name="n_Flash September eresMas_10-KPI_DATA KPI Personal_ROW ARPU" xfId="33721" xr:uid="{00000000-0005-0000-0000-0000F4530000}"/>
    <cellStyle name="n_Flash September eresMas_10-KPI_EE_CoA_BS - mapped V4" xfId="33722" xr:uid="{00000000-0005-0000-0000-0000F5530000}"/>
    <cellStyle name="n_Flash September eresMas_10-KPI_EE_CoA_BS - mapped V4_Group" xfId="33723" xr:uid="{00000000-0005-0000-0000-0000F6530000}"/>
    <cellStyle name="n_Flash September eresMas_10-KPI_EE_CoA_BS - mapped V4_ROW ARPU" xfId="33724" xr:uid="{00000000-0005-0000-0000-0000F7530000}"/>
    <cellStyle name="n_Flash September eresMas_10-KPI_Enterprise" xfId="9755" xr:uid="{00000000-0005-0000-0000-0000F8530000}"/>
    <cellStyle name="n_Flash September eresMas_10-KPI_France financials" xfId="23895" xr:uid="{00000000-0005-0000-0000-0000F9530000}"/>
    <cellStyle name="n_Flash September eresMas_10-KPI_France financials_1" xfId="25345" xr:uid="{00000000-0005-0000-0000-0000FA530000}"/>
    <cellStyle name="n_Flash September eresMas_10-KPI_France KPIs" xfId="5107" xr:uid="{00000000-0005-0000-0000-0000FB530000}"/>
    <cellStyle name="n_Flash September eresMas_10-KPI_France KPIs 2" xfId="14523" xr:uid="{00000000-0005-0000-0000-0000FC530000}"/>
    <cellStyle name="n_Flash September eresMas_10-KPI_France KPIs_1" xfId="12348" xr:uid="{00000000-0005-0000-0000-0000FD530000}"/>
    <cellStyle name="n_Flash September eresMas_10-KPI_GetCA Groupe Seg 2012-Q4 Soc" xfId="56112" xr:uid="{00000000-0005-0000-0000-0000FE530000}"/>
    <cellStyle name="n_Flash September eresMas_10-KPI_Group" xfId="33725" xr:uid="{00000000-0005-0000-0000-0000FF530000}"/>
    <cellStyle name="n_Flash September eresMas_10-KPI_Group - financial KPIs" xfId="22151" xr:uid="{00000000-0005-0000-0000-000000540000}"/>
    <cellStyle name="n_Flash September eresMas_10-KPI_Group - operational KPIs" xfId="3224" xr:uid="{00000000-0005-0000-0000-000001540000}"/>
    <cellStyle name="n_Flash September eresMas_10-KPI_Group - operational KPIs_1" xfId="10594" xr:uid="{00000000-0005-0000-0000-000002540000}"/>
    <cellStyle name="n_Flash September eresMas_10-KPI_Group - operational KPIs_1 2" xfId="18293" xr:uid="{00000000-0005-0000-0000-000003540000}"/>
    <cellStyle name="n_Flash September eresMas_10-KPI_Group - operational KPIs_2" xfId="20410" xr:uid="{00000000-0005-0000-0000-000004540000}"/>
    <cellStyle name="n_Flash September eresMas_10-KPI_IC&amp;SS" xfId="19566" xr:uid="{00000000-0005-0000-0000-000005540000}"/>
    <cellStyle name="n_Flash September eresMas_10-KPI_Orange - Market France KPIs" xfId="56111" xr:uid="{00000000-0005-0000-0000-000006540000}"/>
    <cellStyle name="n_Flash September eresMas_10-KPI_Poland KPIs" xfId="8475" xr:uid="{00000000-0005-0000-0000-000007540000}"/>
    <cellStyle name="n_Flash September eresMas_10-KPI_Poland KPIs_1" xfId="33718" xr:uid="{00000000-0005-0000-0000-000008540000}"/>
    <cellStyle name="n_Flash September eresMas_10-KPI_Reporting Valeur_Mobile_2010_10" xfId="33726" xr:uid="{00000000-0005-0000-0000-000009540000}"/>
    <cellStyle name="n_Flash September eresMas_10-KPI_Reporting Valeur_Mobile_2010_10_Group" xfId="33727" xr:uid="{00000000-0005-0000-0000-00000A540000}"/>
    <cellStyle name="n_Flash September eresMas_10-KPI_Reporting Valeur_Mobile_2010_10_ROW" xfId="33728" xr:uid="{00000000-0005-0000-0000-00000B540000}"/>
    <cellStyle name="n_Flash September eresMas_10-KPI_Reporting Valeur_Mobile_2010_10_ROW ARPU" xfId="33729" xr:uid="{00000000-0005-0000-0000-00000C540000}"/>
    <cellStyle name="n_Flash September eresMas_10-KPI_Reporting Valeur_Mobile_2010_10_ROW_Group" xfId="33730" xr:uid="{00000000-0005-0000-0000-00000D540000}"/>
    <cellStyle name="n_Flash September eresMas_10-KPI_Reporting Valeur_Mobile_2010_10_ROW_ROW ARPU" xfId="33731" xr:uid="{00000000-0005-0000-0000-00000E540000}"/>
    <cellStyle name="n_Flash September eresMas_10-KPI_ROW" xfId="33732" xr:uid="{00000000-0005-0000-0000-00000F540000}"/>
    <cellStyle name="n_Flash September eresMas_10-KPI_ROW ARPU" xfId="33733" xr:uid="{00000000-0005-0000-0000-000010540000}"/>
    <cellStyle name="n_Flash September eresMas_10-KPI_RoW KPIs" xfId="9187" xr:uid="{00000000-0005-0000-0000-000011540000}"/>
    <cellStyle name="n_Flash September eresMas_10-KPI_ROW_1" xfId="33734" xr:uid="{00000000-0005-0000-0000-000012540000}"/>
    <cellStyle name="n_Flash September eresMas_10-KPI_ROW_1_Group" xfId="33735" xr:uid="{00000000-0005-0000-0000-000013540000}"/>
    <cellStyle name="n_Flash September eresMas_10-KPI_ROW_1_ROW ARPU" xfId="33736" xr:uid="{00000000-0005-0000-0000-000014540000}"/>
    <cellStyle name="n_Flash September eresMas_10-KPI_ROW_Group" xfId="33737" xr:uid="{00000000-0005-0000-0000-000015540000}"/>
    <cellStyle name="n_Flash September eresMas_10-KPI_ROW_ROW ARPU" xfId="33738" xr:uid="{00000000-0005-0000-0000-000016540000}"/>
    <cellStyle name="n_Flash September eresMas_10-KPI_Spain ARPU + AUPU" xfId="33739" xr:uid="{00000000-0005-0000-0000-000017540000}"/>
    <cellStyle name="n_Flash September eresMas_10-KPI_Spain ARPU + AUPU_Group" xfId="33740" xr:uid="{00000000-0005-0000-0000-000018540000}"/>
    <cellStyle name="n_Flash September eresMas_10-KPI_Spain ARPU + AUPU_ROW ARPU" xfId="33741" xr:uid="{00000000-0005-0000-0000-000019540000}"/>
    <cellStyle name="n_Flash September eresMas_10-KPI_Spain KPIs" xfId="6937" xr:uid="{00000000-0005-0000-0000-00001A540000}"/>
    <cellStyle name="n_Flash September eresMas_10-KPI_Spain KPIs 2" xfId="16303" xr:uid="{00000000-0005-0000-0000-00001B540000}"/>
    <cellStyle name="n_Flash September eresMas_10-KPI_Spain KPIs_1" xfId="51751" xr:uid="{00000000-0005-0000-0000-00001C540000}"/>
    <cellStyle name="n_Flash September eresMas_10-KPI_Telecoms - Operational KPIs" xfId="50054" xr:uid="{00000000-0005-0000-0000-00001D540000}"/>
    <cellStyle name="n_Flash September eresMas_2- Home + Revenues" xfId="2249" xr:uid="{00000000-0005-0000-0000-00001E540000}"/>
    <cellStyle name="n_Flash September eresMas_2- Home + Revenues_A&amp;ME KPIs" xfId="53529" xr:uid="{00000000-0005-0000-0000-00001F540000}"/>
    <cellStyle name="n_Flash September eresMas_2- Home + Revenues_France financials" xfId="23896" xr:uid="{00000000-0005-0000-0000-000020540000}"/>
    <cellStyle name="n_Flash September eresMas_2- Home + Revenues_France KPIs" xfId="5108" xr:uid="{00000000-0005-0000-0000-000021540000}"/>
    <cellStyle name="n_Flash September eresMas_2- Home + Revenues_France KPIs 2" xfId="14524" xr:uid="{00000000-0005-0000-0000-000022540000}"/>
    <cellStyle name="n_Flash September eresMas_2- Home + Revenues_France KPIs_1" xfId="12349" xr:uid="{00000000-0005-0000-0000-000023540000}"/>
    <cellStyle name="n_Flash September eresMas_2- Home + Revenues_Group" xfId="33743" xr:uid="{00000000-0005-0000-0000-000024540000}"/>
    <cellStyle name="n_Flash September eresMas_2- Home + Revenues_Group - financial KPIs" xfId="22152" xr:uid="{00000000-0005-0000-0000-000025540000}"/>
    <cellStyle name="n_Flash September eresMas_2- Home + Revenues_Group - operational KPIs" xfId="10595" xr:uid="{00000000-0005-0000-0000-000026540000}"/>
    <cellStyle name="n_Flash September eresMas_2- Home + Revenues_Group - operational KPIs 2" xfId="18294" xr:uid="{00000000-0005-0000-0000-000027540000}"/>
    <cellStyle name="n_Flash September eresMas_2- Home + Revenues_Group - operational KPIs_1" xfId="20411" xr:uid="{00000000-0005-0000-0000-000028540000}"/>
    <cellStyle name="n_Flash September eresMas_2- Home + Revenues_Orange - Market France KPIs" xfId="56113" xr:uid="{00000000-0005-0000-0000-000029540000}"/>
    <cellStyle name="n_Flash September eresMas_2- Home + Revenues_Poland KPIs" xfId="33742" xr:uid="{00000000-0005-0000-0000-00002A540000}"/>
    <cellStyle name="n_Flash September eresMas_2- Home + Revenues_ROW" xfId="33744" xr:uid="{00000000-0005-0000-0000-00002B540000}"/>
    <cellStyle name="n_Flash September eresMas_2- Home + Revenues_ROW ARPU" xfId="33745" xr:uid="{00000000-0005-0000-0000-00002C540000}"/>
    <cellStyle name="n_Flash September eresMas_2- Home + Revenues_ROW_1" xfId="33746" xr:uid="{00000000-0005-0000-0000-00002D540000}"/>
    <cellStyle name="n_Flash September eresMas_2- Home + Revenues_ROW_1_Group" xfId="33747" xr:uid="{00000000-0005-0000-0000-00002E540000}"/>
    <cellStyle name="n_Flash September eresMas_2- Home + Revenues_ROW_1_ROW ARPU" xfId="33748" xr:uid="{00000000-0005-0000-0000-00002F540000}"/>
    <cellStyle name="n_Flash September eresMas_2- Home + Revenues_ROW_Group" xfId="33749" xr:uid="{00000000-0005-0000-0000-000030540000}"/>
    <cellStyle name="n_Flash September eresMas_2- Home + Revenues_ROW_ROW ARPU" xfId="33750" xr:uid="{00000000-0005-0000-0000-000031540000}"/>
    <cellStyle name="n_Flash September eresMas_2- Home + Revenues_Spain ARPU + AUPU" xfId="33751" xr:uid="{00000000-0005-0000-0000-000032540000}"/>
    <cellStyle name="n_Flash September eresMas_2- Home + Revenues_Spain ARPU + AUPU_Group" xfId="33752" xr:uid="{00000000-0005-0000-0000-000033540000}"/>
    <cellStyle name="n_Flash September eresMas_2- Home + Revenues_Spain ARPU + AUPU_ROW ARPU" xfId="33753" xr:uid="{00000000-0005-0000-0000-000034540000}"/>
    <cellStyle name="n_Flash September eresMas_2- Home + Revenues_Spain KPIs" xfId="6938" xr:uid="{00000000-0005-0000-0000-000035540000}"/>
    <cellStyle name="n_Flash September eresMas_2- Home + Revenues_Spain KPIs 2" xfId="16304" xr:uid="{00000000-0005-0000-0000-000036540000}"/>
    <cellStyle name="n_Flash September eresMas_2- Home + Revenues_Spain KPIs_1" xfId="51752" xr:uid="{00000000-0005-0000-0000-000037540000}"/>
    <cellStyle name="n_Flash September eresMas_2- Home + Revenues_Telecoms - Operational KPIs" xfId="50055" xr:uid="{00000000-0005-0000-0000-000038540000}"/>
    <cellStyle name="n_Flash September eresMas_20030523 Projet Billing sc V1" xfId="2250" xr:uid="{00000000-0005-0000-0000-000039540000}"/>
    <cellStyle name="n_Flash September eresMas_20030523 Projet Billing sc V1_A&amp;ME KPIs" xfId="53530" xr:uid="{00000000-0005-0000-0000-00003A540000}"/>
    <cellStyle name="n_Flash September eresMas_20030523 Projet Billing sc V1_Enterprise" xfId="9756" xr:uid="{00000000-0005-0000-0000-00003B540000}"/>
    <cellStyle name="n_Flash September eresMas_20030523 Projet Billing sc V1_France financials" xfId="23897" xr:uid="{00000000-0005-0000-0000-00003C540000}"/>
    <cellStyle name="n_Flash September eresMas_20030523 Projet Billing sc V1_France financials_1" xfId="25346" xr:uid="{00000000-0005-0000-0000-00003D540000}"/>
    <cellStyle name="n_Flash September eresMas_20030523 Projet Billing sc V1_France KPIs" xfId="5109" xr:uid="{00000000-0005-0000-0000-00003E540000}"/>
    <cellStyle name="n_Flash September eresMas_20030523 Projet Billing sc V1_France KPIs 2" xfId="14525" xr:uid="{00000000-0005-0000-0000-00003F540000}"/>
    <cellStyle name="n_Flash September eresMas_20030523 Projet Billing sc V1_France KPIs_1" xfId="12350" xr:uid="{00000000-0005-0000-0000-000040540000}"/>
    <cellStyle name="n_Flash September eresMas_20030523 Projet Billing sc V1_GetCA Groupe Seg 2012-Q4 Soc" xfId="56115" xr:uid="{00000000-0005-0000-0000-000041540000}"/>
    <cellStyle name="n_Flash September eresMas_20030523 Projet Billing sc V1_Group" xfId="33755" xr:uid="{00000000-0005-0000-0000-000042540000}"/>
    <cellStyle name="n_Flash September eresMas_20030523 Projet Billing sc V1_Group - financial KPIs" xfId="22153" xr:uid="{00000000-0005-0000-0000-000043540000}"/>
    <cellStyle name="n_Flash September eresMas_20030523 Projet Billing sc V1_Group - operational KPIs" xfId="3225" xr:uid="{00000000-0005-0000-0000-000044540000}"/>
    <cellStyle name="n_Flash September eresMas_20030523 Projet Billing sc V1_Group - operational KPIs_1" xfId="10596" xr:uid="{00000000-0005-0000-0000-000045540000}"/>
    <cellStyle name="n_Flash September eresMas_20030523 Projet Billing sc V1_Group - operational KPIs_1 2" xfId="18295" xr:uid="{00000000-0005-0000-0000-000046540000}"/>
    <cellStyle name="n_Flash September eresMas_20030523 Projet Billing sc V1_Group - operational KPIs_2" xfId="20412" xr:uid="{00000000-0005-0000-0000-000047540000}"/>
    <cellStyle name="n_Flash September eresMas_20030523 Projet Billing sc V1_IC&amp;SS" xfId="19766" xr:uid="{00000000-0005-0000-0000-000048540000}"/>
    <cellStyle name="n_Flash September eresMas_20030523 Projet Billing sc V1_Orange - Market France KPIs" xfId="56114" xr:uid="{00000000-0005-0000-0000-000049540000}"/>
    <cellStyle name="n_Flash September eresMas_20030523 Projet Billing sc V1_Poland KPIs" xfId="8476" xr:uid="{00000000-0005-0000-0000-00004A540000}"/>
    <cellStyle name="n_Flash September eresMas_20030523 Projet Billing sc V1_Poland KPIs_1" xfId="33754" xr:uid="{00000000-0005-0000-0000-00004B540000}"/>
    <cellStyle name="n_Flash September eresMas_20030523 Projet Billing sc V1_ROW" xfId="33756" xr:uid="{00000000-0005-0000-0000-00004C540000}"/>
    <cellStyle name="n_Flash September eresMas_20030523 Projet Billing sc V1_ROW ARPU" xfId="33757" xr:uid="{00000000-0005-0000-0000-00004D540000}"/>
    <cellStyle name="n_Flash September eresMas_20030523 Projet Billing sc V1_RoW KPIs" xfId="9188" xr:uid="{00000000-0005-0000-0000-00004E540000}"/>
    <cellStyle name="n_Flash September eresMas_20030523 Projet Billing sc V1_ROW_1" xfId="33758" xr:uid="{00000000-0005-0000-0000-00004F540000}"/>
    <cellStyle name="n_Flash September eresMas_20030523 Projet Billing sc V1_ROW_1_Group" xfId="33759" xr:uid="{00000000-0005-0000-0000-000050540000}"/>
    <cellStyle name="n_Flash September eresMas_20030523 Projet Billing sc V1_ROW_1_ROW ARPU" xfId="33760" xr:uid="{00000000-0005-0000-0000-000051540000}"/>
    <cellStyle name="n_Flash September eresMas_20030523 Projet Billing sc V1_ROW_Group" xfId="33761" xr:uid="{00000000-0005-0000-0000-000052540000}"/>
    <cellStyle name="n_Flash September eresMas_20030523 Projet Billing sc V1_ROW_ROW ARPU" xfId="33762" xr:uid="{00000000-0005-0000-0000-000053540000}"/>
    <cellStyle name="n_Flash September eresMas_20030523 Projet Billing sc V1_Spain ARPU + AUPU" xfId="33763" xr:uid="{00000000-0005-0000-0000-000054540000}"/>
    <cellStyle name="n_Flash September eresMas_20030523 Projet Billing sc V1_Spain ARPU + AUPU_Group" xfId="33764" xr:uid="{00000000-0005-0000-0000-000055540000}"/>
    <cellStyle name="n_Flash September eresMas_20030523 Projet Billing sc V1_Spain ARPU + AUPU_ROW ARPU" xfId="33765" xr:uid="{00000000-0005-0000-0000-000056540000}"/>
    <cellStyle name="n_Flash September eresMas_20030523 Projet Billing sc V1_Spain KPIs" xfId="6939" xr:uid="{00000000-0005-0000-0000-000057540000}"/>
    <cellStyle name="n_Flash September eresMas_20030523 Projet Billing sc V1_Spain KPIs 2" xfId="16305" xr:uid="{00000000-0005-0000-0000-000058540000}"/>
    <cellStyle name="n_Flash September eresMas_20030523 Projet Billing sc V1_Spain KPIs_1" xfId="51753" xr:uid="{00000000-0005-0000-0000-000059540000}"/>
    <cellStyle name="n_Flash September eresMas_20030523 Projet Billing sc V1_Telecoms - Operational KPIs" xfId="50056" xr:uid="{00000000-0005-0000-0000-00005A540000}"/>
    <cellStyle name="n_Flash September eresMas_2005-01 Externe" xfId="2251" xr:uid="{00000000-0005-0000-0000-00005B540000}"/>
    <cellStyle name="n_Flash September eresMas_2005-01 Externe_A&amp;ME KPIs" xfId="53531" xr:uid="{00000000-0005-0000-0000-00005C540000}"/>
    <cellStyle name="n_Flash September eresMas_2005-01 Externe_CA BAC SCR-VM 06-07 (31-07-06)" xfId="2252" xr:uid="{00000000-0005-0000-0000-00005D540000}"/>
    <cellStyle name="n_Flash September eresMas_2005-01 Externe_CA BAC SCR-VM 06-07 (31-07-06)_A&amp;ME KPIs" xfId="53532" xr:uid="{00000000-0005-0000-0000-00005E540000}"/>
    <cellStyle name="n_Flash September eresMas_2005-01 Externe_CA BAC SCR-VM 06-07 (31-07-06)_Enterprise" xfId="9758" xr:uid="{00000000-0005-0000-0000-00005F540000}"/>
    <cellStyle name="n_Flash September eresMas_2005-01 Externe_CA BAC SCR-VM 06-07 (31-07-06)_France financials" xfId="23899" xr:uid="{00000000-0005-0000-0000-000060540000}"/>
    <cellStyle name="n_Flash September eresMas_2005-01 Externe_CA BAC SCR-VM 06-07 (31-07-06)_France financials_1" xfId="25348" xr:uid="{00000000-0005-0000-0000-000061540000}"/>
    <cellStyle name="n_Flash September eresMas_2005-01 Externe_CA BAC SCR-VM 06-07 (31-07-06)_France KPIs" xfId="5111" xr:uid="{00000000-0005-0000-0000-000062540000}"/>
    <cellStyle name="n_Flash September eresMas_2005-01 Externe_CA BAC SCR-VM 06-07 (31-07-06)_France KPIs 2" xfId="14527" xr:uid="{00000000-0005-0000-0000-000063540000}"/>
    <cellStyle name="n_Flash September eresMas_2005-01 Externe_CA BAC SCR-VM 06-07 (31-07-06)_France KPIs_1" xfId="12352" xr:uid="{00000000-0005-0000-0000-000064540000}"/>
    <cellStyle name="n_Flash September eresMas_2005-01 Externe_CA BAC SCR-VM 06-07 (31-07-06)_GetCA Groupe Seg 2012-Q4 Soc" xfId="56118" xr:uid="{00000000-0005-0000-0000-000065540000}"/>
    <cellStyle name="n_Flash September eresMas_2005-01 Externe_CA BAC SCR-VM 06-07 (31-07-06)_Group" xfId="33768" xr:uid="{00000000-0005-0000-0000-000066540000}"/>
    <cellStyle name="n_Flash September eresMas_2005-01 Externe_CA BAC SCR-VM 06-07 (31-07-06)_Group - financial KPIs" xfId="22155" xr:uid="{00000000-0005-0000-0000-000067540000}"/>
    <cellStyle name="n_Flash September eresMas_2005-01 Externe_CA BAC SCR-VM 06-07 (31-07-06)_Group - operational KPIs" xfId="3227" xr:uid="{00000000-0005-0000-0000-000068540000}"/>
    <cellStyle name="n_Flash September eresMas_2005-01 Externe_CA BAC SCR-VM 06-07 (31-07-06)_Group - operational KPIs_1" xfId="10598" xr:uid="{00000000-0005-0000-0000-000069540000}"/>
    <cellStyle name="n_Flash September eresMas_2005-01 Externe_CA BAC SCR-VM 06-07 (31-07-06)_Group - operational KPIs_1 2" xfId="18297" xr:uid="{00000000-0005-0000-0000-00006A540000}"/>
    <cellStyle name="n_Flash September eresMas_2005-01 Externe_CA BAC SCR-VM 06-07 (31-07-06)_Group - operational KPIs_2" xfId="20414" xr:uid="{00000000-0005-0000-0000-00006B540000}"/>
    <cellStyle name="n_Flash September eresMas_2005-01 Externe_CA BAC SCR-VM 06-07 (31-07-06)_IC&amp;SS" xfId="13883" xr:uid="{00000000-0005-0000-0000-00006C540000}"/>
    <cellStyle name="n_Flash September eresMas_2005-01 Externe_CA BAC SCR-VM 06-07 (31-07-06)_Orange - Market France KPIs" xfId="56117" xr:uid="{00000000-0005-0000-0000-00006D540000}"/>
    <cellStyle name="n_Flash September eresMas_2005-01 Externe_CA BAC SCR-VM 06-07 (31-07-06)_Poland KPIs" xfId="8478" xr:uid="{00000000-0005-0000-0000-00006E540000}"/>
    <cellStyle name="n_Flash September eresMas_2005-01 Externe_CA BAC SCR-VM 06-07 (31-07-06)_Poland KPIs_1" xfId="33767" xr:uid="{00000000-0005-0000-0000-00006F540000}"/>
    <cellStyle name="n_Flash September eresMas_2005-01 Externe_CA BAC SCR-VM 06-07 (31-07-06)_ROW" xfId="33769" xr:uid="{00000000-0005-0000-0000-000070540000}"/>
    <cellStyle name="n_Flash September eresMas_2005-01 Externe_CA BAC SCR-VM 06-07 (31-07-06)_ROW ARPU" xfId="33770" xr:uid="{00000000-0005-0000-0000-000071540000}"/>
    <cellStyle name="n_Flash September eresMas_2005-01 Externe_CA BAC SCR-VM 06-07 (31-07-06)_RoW KPIs" xfId="9190" xr:uid="{00000000-0005-0000-0000-000072540000}"/>
    <cellStyle name="n_Flash September eresMas_2005-01 Externe_CA BAC SCR-VM 06-07 (31-07-06)_ROW_1" xfId="33771" xr:uid="{00000000-0005-0000-0000-000073540000}"/>
    <cellStyle name="n_Flash September eresMas_2005-01 Externe_CA BAC SCR-VM 06-07 (31-07-06)_ROW_1_Group" xfId="33772" xr:uid="{00000000-0005-0000-0000-000074540000}"/>
    <cellStyle name="n_Flash September eresMas_2005-01 Externe_CA BAC SCR-VM 06-07 (31-07-06)_ROW_1_ROW ARPU" xfId="33773" xr:uid="{00000000-0005-0000-0000-000075540000}"/>
    <cellStyle name="n_Flash September eresMas_2005-01 Externe_CA BAC SCR-VM 06-07 (31-07-06)_ROW_Group" xfId="33774" xr:uid="{00000000-0005-0000-0000-000076540000}"/>
    <cellStyle name="n_Flash September eresMas_2005-01 Externe_CA BAC SCR-VM 06-07 (31-07-06)_ROW_ROW ARPU" xfId="33775" xr:uid="{00000000-0005-0000-0000-000077540000}"/>
    <cellStyle name="n_Flash September eresMas_2005-01 Externe_CA BAC SCR-VM 06-07 (31-07-06)_Spain ARPU + AUPU" xfId="33776" xr:uid="{00000000-0005-0000-0000-000078540000}"/>
    <cellStyle name="n_Flash September eresMas_2005-01 Externe_CA BAC SCR-VM 06-07 (31-07-06)_Spain ARPU + AUPU_Group" xfId="33777" xr:uid="{00000000-0005-0000-0000-000079540000}"/>
    <cellStyle name="n_Flash September eresMas_2005-01 Externe_CA BAC SCR-VM 06-07 (31-07-06)_Spain ARPU + AUPU_ROW ARPU" xfId="33778" xr:uid="{00000000-0005-0000-0000-00007A540000}"/>
    <cellStyle name="n_Flash September eresMas_2005-01 Externe_CA BAC SCR-VM 06-07 (31-07-06)_Spain KPIs" xfId="6941" xr:uid="{00000000-0005-0000-0000-00007B540000}"/>
    <cellStyle name="n_Flash September eresMas_2005-01 Externe_CA BAC SCR-VM 06-07 (31-07-06)_Spain KPIs 2" xfId="16307" xr:uid="{00000000-0005-0000-0000-00007C540000}"/>
    <cellStyle name="n_Flash September eresMas_2005-01 Externe_CA BAC SCR-VM 06-07 (31-07-06)_Spain KPIs_1" xfId="51755" xr:uid="{00000000-0005-0000-0000-00007D540000}"/>
    <cellStyle name="n_Flash September eresMas_2005-01 Externe_CA BAC SCR-VM 06-07 (31-07-06)_Telecoms - Operational KPIs" xfId="50058" xr:uid="{00000000-0005-0000-0000-00007E540000}"/>
    <cellStyle name="n_Flash September eresMas_2005-01 Externe_Classeur2" xfId="2253" xr:uid="{00000000-0005-0000-0000-00007F540000}"/>
    <cellStyle name="n_Flash September eresMas_2005-01 Externe_Classeur2_A&amp;ME KPIs" xfId="53533" xr:uid="{00000000-0005-0000-0000-000080540000}"/>
    <cellStyle name="n_Flash September eresMas_2005-01 Externe_Classeur2_France financials" xfId="23900" xr:uid="{00000000-0005-0000-0000-000081540000}"/>
    <cellStyle name="n_Flash September eresMas_2005-01 Externe_Classeur2_France KPIs" xfId="5112" xr:uid="{00000000-0005-0000-0000-000082540000}"/>
    <cellStyle name="n_Flash September eresMas_2005-01 Externe_Classeur2_France KPIs 2" xfId="14528" xr:uid="{00000000-0005-0000-0000-000083540000}"/>
    <cellStyle name="n_Flash September eresMas_2005-01 Externe_Classeur2_France KPIs_1" xfId="12353" xr:uid="{00000000-0005-0000-0000-000084540000}"/>
    <cellStyle name="n_Flash September eresMas_2005-01 Externe_Classeur2_Group" xfId="33780" xr:uid="{00000000-0005-0000-0000-000085540000}"/>
    <cellStyle name="n_Flash September eresMas_2005-01 Externe_Classeur2_Group - financial KPIs" xfId="22156" xr:uid="{00000000-0005-0000-0000-000086540000}"/>
    <cellStyle name="n_Flash September eresMas_2005-01 Externe_Classeur2_Group - operational KPIs" xfId="10599" xr:uid="{00000000-0005-0000-0000-000087540000}"/>
    <cellStyle name="n_Flash September eresMas_2005-01 Externe_Classeur2_Group - operational KPIs 2" xfId="18298" xr:uid="{00000000-0005-0000-0000-000088540000}"/>
    <cellStyle name="n_Flash September eresMas_2005-01 Externe_Classeur2_Group - operational KPIs_1" xfId="20415" xr:uid="{00000000-0005-0000-0000-000089540000}"/>
    <cellStyle name="n_Flash September eresMas_2005-01 Externe_Classeur2_Orange - Market France KPIs" xfId="56119" xr:uid="{00000000-0005-0000-0000-00008A540000}"/>
    <cellStyle name="n_Flash September eresMas_2005-01 Externe_Classeur2_Poland KPIs" xfId="33779" xr:uid="{00000000-0005-0000-0000-00008B540000}"/>
    <cellStyle name="n_Flash September eresMas_2005-01 Externe_Classeur2_ROW" xfId="33781" xr:uid="{00000000-0005-0000-0000-00008C540000}"/>
    <cellStyle name="n_Flash September eresMas_2005-01 Externe_Classeur2_ROW ARPU" xfId="33782" xr:uid="{00000000-0005-0000-0000-00008D540000}"/>
    <cellStyle name="n_Flash September eresMas_2005-01 Externe_Classeur2_ROW_1" xfId="33783" xr:uid="{00000000-0005-0000-0000-00008E540000}"/>
    <cellStyle name="n_Flash September eresMas_2005-01 Externe_Classeur2_ROW_1_Group" xfId="33784" xr:uid="{00000000-0005-0000-0000-00008F540000}"/>
    <cellStyle name="n_Flash September eresMas_2005-01 Externe_Classeur2_ROW_1_ROW ARPU" xfId="33785" xr:uid="{00000000-0005-0000-0000-000090540000}"/>
    <cellStyle name="n_Flash September eresMas_2005-01 Externe_Classeur2_ROW_Group" xfId="33786" xr:uid="{00000000-0005-0000-0000-000091540000}"/>
    <cellStyle name="n_Flash September eresMas_2005-01 Externe_Classeur2_ROW_ROW ARPU" xfId="33787" xr:uid="{00000000-0005-0000-0000-000092540000}"/>
    <cellStyle name="n_Flash September eresMas_2005-01 Externe_Classeur2_Spain ARPU + AUPU" xfId="33788" xr:uid="{00000000-0005-0000-0000-000093540000}"/>
    <cellStyle name="n_Flash September eresMas_2005-01 Externe_Classeur2_Spain ARPU + AUPU_Group" xfId="33789" xr:uid="{00000000-0005-0000-0000-000094540000}"/>
    <cellStyle name="n_Flash September eresMas_2005-01 Externe_Classeur2_Spain ARPU + AUPU_ROW ARPU" xfId="33790" xr:uid="{00000000-0005-0000-0000-000095540000}"/>
    <cellStyle name="n_Flash September eresMas_2005-01 Externe_Classeur2_Spain KPIs" xfId="6942" xr:uid="{00000000-0005-0000-0000-000096540000}"/>
    <cellStyle name="n_Flash September eresMas_2005-01 Externe_Classeur2_Spain KPIs 2" xfId="16308" xr:uid="{00000000-0005-0000-0000-000097540000}"/>
    <cellStyle name="n_Flash September eresMas_2005-01 Externe_Classeur2_Spain KPIs_1" xfId="51756" xr:uid="{00000000-0005-0000-0000-000098540000}"/>
    <cellStyle name="n_Flash September eresMas_2005-01 Externe_Classeur2_Telecoms - Operational KPIs" xfId="50059" xr:uid="{00000000-0005-0000-0000-000099540000}"/>
    <cellStyle name="n_Flash September eresMas_2005-01 Externe_DATA KPI Personal" xfId="33791" xr:uid="{00000000-0005-0000-0000-00009A540000}"/>
    <cellStyle name="n_Flash September eresMas_2005-01 Externe_DATA KPI Personal_Group" xfId="33792" xr:uid="{00000000-0005-0000-0000-00009B540000}"/>
    <cellStyle name="n_Flash September eresMas_2005-01 Externe_DATA KPI Personal_ROW ARPU" xfId="33793" xr:uid="{00000000-0005-0000-0000-00009C540000}"/>
    <cellStyle name="n_Flash September eresMas_2005-01 Externe_EE_CoA_BS - mapped V4" xfId="33794" xr:uid="{00000000-0005-0000-0000-00009D540000}"/>
    <cellStyle name="n_Flash September eresMas_2005-01 Externe_EE_CoA_BS - mapped V4_Group" xfId="33795" xr:uid="{00000000-0005-0000-0000-00009E540000}"/>
    <cellStyle name="n_Flash September eresMas_2005-01 Externe_EE_CoA_BS - mapped V4_ROW ARPU" xfId="33796" xr:uid="{00000000-0005-0000-0000-00009F540000}"/>
    <cellStyle name="n_Flash September eresMas_2005-01 Externe_Enterprise" xfId="9757" xr:uid="{00000000-0005-0000-0000-0000A0540000}"/>
    <cellStyle name="n_Flash September eresMas_2005-01 Externe_Feuil1" xfId="2254" xr:uid="{00000000-0005-0000-0000-0000A1540000}"/>
    <cellStyle name="n_Flash September eresMas_2005-01 Externe_Feuil1_A&amp;ME KPIs" xfId="53534" xr:uid="{00000000-0005-0000-0000-0000A2540000}"/>
    <cellStyle name="n_Flash September eresMas_2005-01 Externe_Feuil1_France financials" xfId="23901" xr:uid="{00000000-0005-0000-0000-0000A3540000}"/>
    <cellStyle name="n_Flash September eresMas_2005-01 Externe_Feuil1_France KPIs" xfId="5113" xr:uid="{00000000-0005-0000-0000-0000A4540000}"/>
    <cellStyle name="n_Flash September eresMas_2005-01 Externe_Feuil1_France KPIs 2" xfId="14529" xr:uid="{00000000-0005-0000-0000-0000A5540000}"/>
    <cellStyle name="n_Flash September eresMas_2005-01 Externe_Feuil1_France KPIs_1" xfId="12354" xr:uid="{00000000-0005-0000-0000-0000A6540000}"/>
    <cellStyle name="n_Flash September eresMas_2005-01 Externe_Feuil1_Group" xfId="33798" xr:uid="{00000000-0005-0000-0000-0000A7540000}"/>
    <cellStyle name="n_Flash September eresMas_2005-01 Externe_Feuil1_Group - financial KPIs" xfId="22157" xr:uid="{00000000-0005-0000-0000-0000A8540000}"/>
    <cellStyle name="n_Flash September eresMas_2005-01 Externe_Feuil1_Group - operational KPIs" xfId="10600" xr:uid="{00000000-0005-0000-0000-0000A9540000}"/>
    <cellStyle name="n_Flash September eresMas_2005-01 Externe_Feuil1_Group - operational KPIs 2" xfId="18299" xr:uid="{00000000-0005-0000-0000-0000AA540000}"/>
    <cellStyle name="n_Flash September eresMas_2005-01 Externe_Feuil1_Group - operational KPIs_1" xfId="20416" xr:uid="{00000000-0005-0000-0000-0000AB540000}"/>
    <cellStyle name="n_Flash September eresMas_2005-01 Externe_Feuil1_Orange - Market France KPIs" xfId="56120" xr:uid="{00000000-0005-0000-0000-0000AC540000}"/>
    <cellStyle name="n_Flash September eresMas_2005-01 Externe_Feuil1_Poland KPIs" xfId="33797" xr:uid="{00000000-0005-0000-0000-0000AD540000}"/>
    <cellStyle name="n_Flash September eresMas_2005-01 Externe_Feuil1_ROW" xfId="33799" xr:uid="{00000000-0005-0000-0000-0000AE540000}"/>
    <cellStyle name="n_Flash September eresMas_2005-01 Externe_Feuil1_ROW ARPU" xfId="33800" xr:uid="{00000000-0005-0000-0000-0000AF540000}"/>
    <cellStyle name="n_Flash September eresMas_2005-01 Externe_Feuil1_ROW_1" xfId="33801" xr:uid="{00000000-0005-0000-0000-0000B0540000}"/>
    <cellStyle name="n_Flash September eresMas_2005-01 Externe_Feuil1_ROW_1_Group" xfId="33802" xr:uid="{00000000-0005-0000-0000-0000B1540000}"/>
    <cellStyle name="n_Flash September eresMas_2005-01 Externe_Feuil1_ROW_1_ROW ARPU" xfId="33803" xr:uid="{00000000-0005-0000-0000-0000B2540000}"/>
    <cellStyle name="n_Flash September eresMas_2005-01 Externe_Feuil1_ROW_Group" xfId="33804" xr:uid="{00000000-0005-0000-0000-0000B3540000}"/>
    <cellStyle name="n_Flash September eresMas_2005-01 Externe_Feuil1_ROW_ROW ARPU" xfId="33805" xr:uid="{00000000-0005-0000-0000-0000B4540000}"/>
    <cellStyle name="n_Flash September eresMas_2005-01 Externe_Feuil1_Spain ARPU + AUPU" xfId="33806" xr:uid="{00000000-0005-0000-0000-0000B5540000}"/>
    <cellStyle name="n_Flash September eresMas_2005-01 Externe_Feuil1_Spain ARPU + AUPU_Group" xfId="33807" xr:uid="{00000000-0005-0000-0000-0000B6540000}"/>
    <cellStyle name="n_Flash September eresMas_2005-01 Externe_Feuil1_Spain ARPU + AUPU_ROW ARPU" xfId="33808" xr:uid="{00000000-0005-0000-0000-0000B7540000}"/>
    <cellStyle name="n_Flash September eresMas_2005-01 Externe_Feuil1_Spain KPIs" xfId="6943" xr:uid="{00000000-0005-0000-0000-0000B8540000}"/>
    <cellStyle name="n_Flash September eresMas_2005-01 Externe_Feuil1_Spain KPIs 2" xfId="16309" xr:uid="{00000000-0005-0000-0000-0000B9540000}"/>
    <cellStyle name="n_Flash September eresMas_2005-01 Externe_Feuil1_Spain KPIs_1" xfId="51757" xr:uid="{00000000-0005-0000-0000-0000BA540000}"/>
    <cellStyle name="n_Flash September eresMas_2005-01 Externe_Feuil1_Telecoms - Operational KPIs" xfId="50060" xr:uid="{00000000-0005-0000-0000-0000BB540000}"/>
    <cellStyle name="n_Flash September eresMas_2005-01 Externe_France financials" xfId="23898" xr:uid="{00000000-0005-0000-0000-0000BC540000}"/>
    <cellStyle name="n_Flash September eresMas_2005-01 Externe_France financials_1" xfId="25347" xr:uid="{00000000-0005-0000-0000-0000BD540000}"/>
    <cellStyle name="n_Flash September eresMas_2005-01 Externe_France KPIs" xfId="5110" xr:uid="{00000000-0005-0000-0000-0000BE540000}"/>
    <cellStyle name="n_Flash September eresMas_2005-01 Externe_France KPIs 2" xfId="14526" xr:uid="{00000000-0005-0000-0000-0000BF540000}"/>
    <cellStyle name="n_Flash September eresMas_2005-01 Externe_France KPIs_1" xfId="12351" xr:uid="{00000000-0005-0000-0000-0000C0540000}"/>
    <cellStyle name="n_Flash September eresMas_2005-01 Externe_GetCA Groupe Seg 2012-Q4 Soc" xfId="56121" xr:uid="{00000000-0005-0000-0000-0000C1540000}"/>
    <cellStyle name="n_Flash September eresMas_2005-01 Externe_Group" xfId="33809" xr:uid="{00000000-0005-0000-0000-0000C2540000}"/>
    <cellStyle name="n_Flash September eresMas_2005-01 Externe_Group - financial KPIs" xfId="22154" xr:uid="{00000000-0005-0000-0000-0000C3540000}"/>
    <cellStyle name="n_Flash September eresMas_2005-01 Externe_Group - operational KPIs" xfId="3226" xr:uid="{00000000-0005-0000-0000-0000C4540000}"/>
    <cellStyle name="n_Flash September eresMas_2005-01 Externe_Group - operational KPIs_1" xfId="10597" xr:uid="{00000000-0005-0000-0000-0000C5540000}"/>
    <cellStyle name="n_Flash September eresMas_2005-01 Externe_Group - operational KPIs_1 2" xfId="18296" xr:uid="{00000000-0005-0000-0000-0000C6540000}"/>
    <cellStyle name="n_Flash September eresMas_2005-01 Externe_Group - operational KPIs_2" xfId="20413" xr:uid="{00000000-0005-0000-0000-0000C7540000}"/>
    <cellStyle name="n_Flash September eresMas_2005-01 Externe_IC&amp;SS" xfId="17600" xr:uid="{00000000-0005-0000-0000-0000C8540000}"/>
    <cellStyle name="n_Flash September eresMas_2005-01 Externe_New L23 CA trafic 06-09 (06-10-20)" xfId="2255" xr:uid="{00000000-0005-0000-0000-0000C9540000}"/>
    <cellStyle name="n_Flash September eresMas_2005-01 Externe_New L23 CA trafic 06-09 (06-10-20)_A&amp;ME KPIs" xfId="53535" xr:uid="{00000000-0005-0000-0000-0000CA540000}"/>
    <cellStyle name="n_Flash September eresMas_2005-01 Externe_New L23 CA trafic 06-09 (06-10-20)_France financials" xfId="23902" xr:uid="{00000000-0005-0000-0000-0000CB540000}"/>
    <cellStyle name="n_Flash September eresMas_2005-01 Externe_New L23 CA trafic 06-09 (06-10-20)_France KPIs" xfId="5114" xr:uid="{00000000-0005-0000-0000-0000CC540000}"/>
    <cellStyle name="n_Flash September eresMas_2005-01 Externe_New L23 CA trafic 06-09 (06-10-20)_France KPIs 2" xfId="14530" xr:uid="{00000000-0005-0000-0000-0000CD540000}"/>
    <cellStyle name="n_Flash September eresMas_2005-01 Externe_New L23 CA trafic 06-09 (06-10-20)_France KPIs_1" xfId="12355" xr:uid="{00000000-0005-0000-0000-0000CE540000}"/>
    <cellStyle name="n_Flash September eresMas_2005-01 Externe_New L23 CA trafic 06-09 (06-10-20)_Group" xfId="33811" xr:uid="{00000000-0005-0000-0000-0000CF540000}"/>
    <cellStyle name="n_Flash September eresMas_2005-01 Externe_New L23 CA trafic 06-09 (06-10-20)_Group - financial KPIs" xfId="22158" xr:uid="{00000000-0005-0000-0000-0000D0540000}"/>
    <cellStyle name="n_Flash September eresMas_2005-01 Externe_New L23 CA trafic 06-09 (06-10-20)_Group - operational KPIs" xfId="10601" xr:uid="{00000000-0005-0000-0000-0000D1540000}"/>
    <cellStyle name="n_Flash September eresMas_2005-01 Externe_New L23 CA trafic 06-09 (06-10-20)_Group - operational KPIs 2" xfId="18300" xr:uid="{00000000-0005-0000-0000-0000D2540000}"/>
    <cellStyle name="n_Flash September eresMas_2005-01 Externe_New L23 CA trafic 06-09 (06-10-20)_Group - operational KPIs_1" xfId="20417" xr:uid="{00000000-0005-0000-0000-0000D3540000}"/>
    <cellStyle name="n_Flash September eresMas_2005-01 Externe_New L23 CA trafic 06-09 (06-10-20)_Orange - Market France KPIs" xfId="56122" xr:uid="{00000000-0005-0000-0000-0000D4540000}"/>
    <cellStyle name="n_Flash September eresMas_2005-01 Externe_New L23 CA trafic 06-09 (06-10-20)_Poland KPIs" xfId="33810" xr:uid="{00000000-0005-0000-0000-0000D5540000}"/>
    <cellStyle name="n_Flash September eresMas_2005-01 Externe_New L23 CA trafic 06-09 (06-10-20)_ROW" xfId="33812" xr:uid="{00000000-0005-0000-0000-0000D6540000}"/>
    <cellStyle name="n_Flash September eresMas_2005-01 Externe_New L23 CA trafic 06-09 (06-10-20)_ROW ARPU" xfId="33813" xr:uid="{00000000-0005-0000-0000-0000D7540000}"/>
    <cellStyle name="n_Flash September eresMas_2005-01 Externe_New L23 CA trafic 06-09 (06-10-20)_ROW_1" xfId="33814" xr:uid="{00000000-0005-0000-0000-0000D8540000}"/>
    <cellStyle name="n_Flash September eresMas_2005-01 Externe_New L23 CA trafic 06-09 (06-10-20)_ROW_1_Group" xfId="33815" xr:uid="{00000000-0005-0000-0000-0000D9540000}"/>
    <cellStyle name="n_Flash September eresMas_2005-01 Externe_New L23 CA trafic 06-09 (06-10-20)_ROW_1_ROW ARPU" xfId="33816" xr:uid="{00000000-0005-0000-0000-0000DA540000}"/>
    <cellStyle name="n_Flash September eresMas_2005-01 Externe_New L23 CA trafic 06-09 (06-10-20)_ROW_Group" xfId="33817" xr:uid="{00000000-0005-0000-0000-0000DB540000}"/>
    <cellStyle name="n_Flash September eresMas_2005-01 Externe_New L23 CA trafic 06-09 (06-10-20)_ROW_ROW ARPU" xfId="33818" xr:uid="{00000000-0005-0000-0000-0000DC540000}"/>
    <cellStyle name="n_Flash September eresMas_2005-01 Externe_New L23 CA trafic 06-09 (06-10-20)_Spain ARPU + AUPU" xfId="33819" xr:uid="{00000000-0005-0000-0000-0000DD540000}"/>
    <cellStyle name="n_Flash September eresMas_2005-01 Externe_New L23 CA trafic 06-09 (06-10-20)_Spain ARPU + AUPU_Group" xfId="33820" xr:uid="{00000000-0005-0000-0000-0000DE540000}"/>
    <cellStyle name="n_Flash September eresMas_2005-01 Externe_New L23 CA trafic 06-09 (06-10-20)_Spain ARPU + AUPU_ROW ARPU" xfId="33821" xr:uid="{00000000-0005-0000-0000-0000DF540000}"/>
    <cellStyle name="n_Flash September eresMas_2005-01 Externe_New L23 CA trafic 06-09 (06-10-20)_Spain KPIs" xfId="6944" xr:uid="{00000000-0005-0000-0000-0000E0540000}"/>
    <cellStyle name="n_Flash September eresMas_2005-01 Externe_New L23 CA trafic 06-09 (06-10-20)_Spain KPIs 2" xfId="16310" xr:uid="{00000000-0005-0000-0000-0000E1540000}"/>
    <cellStyle name="n_Flash September eresMas_2005-01 Externe_New L23 CA trafic 06-09 (06-10-20)_Spain KPIs_1" xfId="51758" xr:uid="{00000000-0005-0000-0000-0000E2540000}"/>
    <cellStyle name="n_Flash September eresMas_2005-01 Externe_New L23 CA trafic 06-09 (06-10-20)_Telecoms - Operational KPIs" xfId="50061" xr:uid="{00000000-0005-0000-0000-0000E3540000}"/>
    <cellStyle name="n_Flash September eresMas_2005-01 Externe_Orange - Market France KPIs" xfId="56116" xr:uid="{00000000-0005-0000-0000-0000E4540000}"/>
    <cellStyle name="n_Flash September eresMas_2005-01 Externe_PFA_Mn MTV_060413" xfId="2256" xr:uid="{00000000-0005-0000-0000-0000E5540000}"/>
    <cellStyle name="n_Flash September eresMas_2005-01 Externe_PFA_Mn MTV_060413_A&amp;ME KPIs" xfId="53536" xr:uid="{00000000-0005-0000-0000-0000E6540000}"/>
    <cellStyle name="n_Flash September eresMas_2005-01 Externe_PFA_Mn MTV_060413_France financials" xfId="23903" xr:uid="{00000000-0005-0000-0000-0000E7540000}"/>
    <cellStyle name="n_Flash September eresMas_2005-01 Externe_PFA_Mn MTV_060413_France KPIs" xfId="5115" xr:uid="{00000000-0005-0000-0000-0000E8540000}"/>
    <cellStyle name="n_Flash September eresMas_2005-01 Externe_PFA_Mn MTV_060413_France KPIs 2" xfId="14531" xr:uid="{00000000-0005-0000-0000-0000E9540000}"/>
    <cellStyle name="n_Flash September eresMas_2005-01 Externe_PFA_Mn MTV_060413_France KPIs_1" xfId="12356" xr:uid="{00000000-0005-0000-0000-0000EA540000}"/>
    <cellStyle name="n_Flash September eresMas_2005-01 Externe_PFA_Mn MTV_060413_Group" xfId="33823" xr:uid="{00000000-0005-0000-0000-0000EB540000}"/>
    <cellStyle name="n_Flash September eresMas_2005-01 Externe_PFA_Mn MTV_060413_Group - financial KPIs" xfId="22159" xr:uid="{00000000-0005-0000-0000-0000EC540000}"/>
    <cellStyle name="n_Flash September eresMas_2005-01 Externe_PFA_Mn MTV_060413_Group - operational KPIs" xfId="10602" xr:uid="{00000000-0005-0000-0000-0000ED540000}"/>
    <cellStyle name="n_Flash September eresMas_2005-01 Externe_PFA_Mn MTV_060413_Group - operational KPIs 2" xfId="18301" xr:uid="{00000000-0005-0000-0000-0000EE540000}"/>
    <cellStyle name="n_Flash September eresMas_2005-01 Externe_PFA_Mn MTV_060413_Group - operational KPIs_1" xfId="20418" xr:uid="{00000000-0005-0000-0000-0000EF540000}"/>
    <cellStyle name="n_Flash September eresMas_2005-01 Externe_PFA_Mn MTV_060413_Orange - Market France KPIs" xfId="56123" xr:uid="{00000000-0005-0000-0000-0000F0540000}"/>
    <cellStyle name="n_Flash September eresMas_2005-01 Externe_PFA_Mn MTV_060413_Poland KPIs" xfId="33822" xr:uid="{00000000-0005-0000-0000-0000F1540000}"/>
    <cellStyle name="n_Flash September eresMas_2005-01 Externe_PFA_Mn MTV_060413_ROW" xfId="33824" xr:uid="{00000000-0005-0000-0000-0000F2540000}"/>
    <cellStyle name="n_Flash September eresMas_2005-01 Externe_PFA_Mn MTV_060413_ROW ARPU" xfId="33825" xr:uid="{00000000-0005-0000-0000-0000F3540000}"/>
    <cellStyle name="n_Flash September eresMas_2005-01 Externe_PFA_Mn MTV_060413_ROW_1" xfId="33826" xr:uid="{00000000-0005-0000-0000-0000F4540000}"/>
    <cellStyle name="n_Flash September eresMas_2005-01 Externe_PFA_Mn MTV_060413_ROW_1_Group" xfId="33827" xr:uid="{00000000-0005-0000-0000-0000F5540000}"/>
    <cellStyle name="n_Flash September eresMas_2005-01 Externe_PFA_Mn MTV_060413_ROW_1_ROW ARPU" xfId="33828" xr:uid="{00000000-0005-0000-0000-0000F6540000}"/>
    <cellStyle name="n_Flash September eresMas_2005-01 Externe_PFA_Mn MTV_060413_ROW_Group" xfId="33829" xr:uid="{00000000-0005-0000-0000-0000F7540000}"/>
    <cellStyle name="n_Flash September eresMas_2005-01 Externe_PFA_Mn MTV_060413_ROW_ROW ARPU" xfId="33830" xr:uid="{00000000-0005-0000-0000-0000F8540000}"/>
    <cellStyle name="n_Flash September eresMas_2005-01 Externe_PFA_Mn MTV_060413_Spain ARPU + AUPU" xfId="33831" xr:uid="{00000000-0005-0000-0000-0000F9540000}"/>
    <cellStyle name="n_Flash September eresMas_2005-01 Externe_PFA_Mn MTV_060413_Spain ARPU + AUPU_Group" xfId="33832" xr:uid="{00000000-0005-0000-0000-0000FA540000}"/>
    <cellStyle name="n_Flash September eresMas_2005-01 Externe_PFA_Mn MTV_060413_Spain ARPU + AUPU_ROW ARPU" xfId="33833" xr:uid="{00000000-0005-0000-0000-0000FB540000}"/>
    <cellStyle name="n_Flash September eresMas_2005-01 Externe_PFA_Mn MTV_060413_Spain KPIs" xfId="6945" xr:uid="{00000000-0005-0000-0000-0000FC540000}"/>
    <cellStyle name="n_Flash September eresMas_2005-01 Externe_PFA_Mn MTV_060413_Spain KPIs 2" xfId="16311" xr:uid="{00000000-0005-0000-0000-0000FD540000}"/>
    <cellStyle name="n_Flash September eresMas_2005-01 Externe_PFA_Mn MTV_060413_Spain KPIs_1" xfId="51759" xr:uid="{00000000-0005-0000-0000-0000FE540000}"/>
    <cellStyle name="n_Flash September eresMas_2005-01 Externe_PFA_Mn MTV_060413_Telecoms - Operational KPIs" xfId="50062" xr:uid="{00000000-0005-0000-0000-0000FF540000}"/>
    <cellStyle name="n_Flash September eresMas_2005-01 Externe_PFA_Mn_0603_V0 0" xfId="2257" xr:uid="{00000000-0005-0000-0000-000000550000}"/>
    <cellStyle name="n_Flash September eresMas_2005-01 Externe_PFA_Mn_0603_V0 0_A&amp;ME KPIs" xfId="53537" xr:uid="{00000000-0005-0000-0000-000001550000}"/>
    <cellStyle name="n_Flash September eresMas_2005-01 Externe_PFA_Mn_0603_V0 0_France financials" xfId="23904" xr:uid="{00000000-0005-0000-0000-000002550000}"/>
    <cellStyle name="n_Flash September eresMas_2005-01 Externe_PFA_Mn_0603_V0 0_France KPIs" xfId="5116" xr:uid="{00000000-0005-0000-0000-000003550000}"/>
    <cellStyle name="n_Flash September eresMas_2005-01 Externe_PFA_Mn_0603_V0 0_France KPIs 2" xfId="14532" xr:uid="{00000000-0005-0000-0000-000004550000}"/>
    <cellStyle name="n_Flash September eresMas_2005-01 Externe_PFA_Mn_0603_V0 0_France KPIs_1" xfId="12357" xr:uid="{00000000-0005-0000-0000-000005550000}"/>
    <cellStyle name="n_Flash September eresMas_2005-01 Externe_PFA_Mn_0603_V0 0_Group" xfId="33835" xr:uid="{00000000-0005-0000-0000-000006550000}"/>
    <cellStyle name="n_Flash September eresMas_2005-01 Externe_PFA_Mn_0603_V0 0_Group - financial KPIs" xfId="22160" xr:uid="{00000000-0005-0000-0000-000007550000}"/>
    <cellStyle name="n_Flash September eresMas_2005-01 Externe_PFA_Mn_0603_V0 0_Group - operational KPIs" xfId="10603" xr:uid="{00000000-0005-0000-0000-000008550000}"/>
    <cellStyle name="n_Flash September eresMas_2005-01 Externe_PFA_Mn_0603_V0 0_Group - operational KPIs 2" xfId="18302" xr:uid="{00000000-0005-0000-0000-000009550000}"/>
    <cellStyle name="n_Flash September eresMas_2005-01 Externe_PFA_Mn_0603_V0 0_Group - operational KPIs_1" xfId="20419" xr:uid="{00000000-0005-0000-0000-00000A550000}"/>
    <cellStyle name="n_Flash September eresMas_2005-01 Externe_PFA_Mn_0603_V0 0_Orange - Market France KPIs" xfId="56124" xr:uid="{00000000-0005-0000-0000-00000B550000}"/>
    <cellStyle name="n_Flash September eresMas_2005-01 Externe_PFA_Mn_0603_V0 0_Poland KPIs" xfId="33834" xr:uid="{00000000-0005-0000-0000-00000C550000}"/>
    <cellStyle name="n_Flash September eresMas_2005-01 Externe_PFA_Mn_0603_V0 0_ROW" xfId="33836" xr:uid="{00000000-0005-0000-0000-00000D550000}"/>
    <cellStyle name="n_Flash September eresMas_2005-01 Externe_PFA_Mn_0603_V0 0_ROW ARPU" xfId="33837" xr:uid="{00000000-0005-0000-0000-00000E550000}"/>
    <cellStyle name="n_Flash September eresMas_2005-01 Externe_PFA_Mn_0603_V0 0_ROW_1" xfId="33838" xr:uid="{00000000-0005-0000-0000-00000F550000}"/>
    <cellStyle name="n_Flash September eresMas_2005-01 Externe_PFA_Mn_0603_V0 0_ROW_1_Group" xfId="33839" xr:uid="{00000000-0005-0000-0000-000010550000}"/>
    <cellStyle name="n_Flash September eresMas_2005-01 Externe_PFA_Mn_0603_V0 0_ROW_1_ROW ARPU" xfId="33840" xr:uid="{00000000-0005-0000-0000-000011550000}"/>
    <cellStyle name="n_Flash September eresMas_2005-01 Externe_PFA_Mn_0603_V0 0_ROW_Group" xfId="33841" xr:uid="{00000000-0005-0000-0000-000012550000}"/>
    <cellStyle name="n_Flash September eresMas_2005-01 Externe_PFA_Mn_0603_V0 0_ROW_ROW ARPU" xfId="33842" xr:uid="{00000000-0005-0000-0000-000013550000}"/>
    <cellStyle name="n_Flash September eresMas_2005-01 Externe_PFA_Mn_0603_V0 0_Spain ARPU + AUPU" xfId="33843" xr:uid="{00000000-0005-0000-0000-000014550000}"/>
    <cellStyle name="n_Flash September eresMas_2005-01 Externe_PFA_Mn_0603_V0 0_Spain ARPU + AUPU_Group" xfId="33844" xr:uid="{00000000-0005-0000-0000-000015550000}"/>
    <cellStyle name="n_Flash September eresMas_2005-01 Externe_PFA_Mn_0603_V0 0_Spain ARPU + AUPU_ROW ARPU" xfId="33845" xr:uid="{00000000-0005-0000-0000-000016550000}"/>
    <cellStyle name="n_Flash September eresMas_2005-01 Externe_PFA_Mn_0603_V0 0_Spain KPIs" xfId="6946" xr:uid="{00000000-0005-0000-0000-000017550000}"/>
    <cellStyle name="n_Flash September eresMas_2005-01 Externe_PFA_Mn_0603_V0 0_Spain KPIs 2" xfId="16312" xr:uid="{00000000-0005-0000-0000-000018550000}"/>
    <cellStyle name="n_Flash September eresMas_2005-01 Externe_PFA_Mn_0603_V0 0_Spain KPIs_1" xfId="51760" xr:uid="{00000000-0005-0000-0000-000019550000}"/>
    <cellStyle name="n_Flash September eresMas_2005-01 Externe_PFA_Mn_0603_V0 0_Telecoms - Operational KPIs" xfId="50063" xr:uid="{00000000-0005-0000-0000-00001A550000}"/>
    <cellStyle name="n_Flash September eresMas_2005-01 Externe_Poland KPIs" xfId="8477" xr:uid="{00000000-0005-0000-0000-00001B550000}"/>
    <cellStyle name="n_Flash September eresMas_2005-01 Externe_Poland KPIs_1" xfId="33766" xr:uid="{00000000-0005-0000-0000-00001C550000}"/>
    <cellStyle name="n_Flash September eresMas_2005-01 Externe_Reporting Valeur_Mobile_2010_10" xfId="33846" xr:uid="{00000000-0005-0000-0000-00001D550000}"/>
    <cellStyle name="n_Flash September eresMas_2005-01 Externe_Reporting Valeur_Mobile_2010_10_Group" xfId="33847" xr:uid="{00000000-0005-0000-0000-00001E550000}"/>
    <cellStyle name="n_Flash September eresMas_2005-01 Externe_Reporting Valeur_Mobile_2010_10_ROW" xfId="33848" xr:uid="{00000000-0005-0000-0000-00001F550000}"/>
    <cellStyle name="n_Flash September eresMas_2005-01 Externe_Reporting Valeur_Mobile_2010_10_ROW ARPU" xfId="33849" xr:uid="{00000000-0005-0000-0000-000020550000}"/>
    <cellStyle name="n_Flash September eresMas_2005-01 Externe_Reporting Valeur_Mobile_2010_10_ROW_Group" xfId="33850" xr:uid="{00000000-0005-0000-0000-000021550000}"/>
    <cellStyle name="n_Flash September eresMas_2005-01 Externe_Reporting Valeur_Mobile_2010_10_ROW_ROW ARPU" xfId="33851" xr:uid="{00000000-0005-0000-0000-000022550000}"/>
    <cellStyle name="n_Flash September eresMas_2005-01 Externe_ROW" xfId="33852" xr:uid="{00000000-0005-0000-0000-000023550000}"/>
    <cellStyle name="n_Flash September eresMas_2005-01 Externe_ROW ARPU" xfId="33853" xr:uid="{00000000-0005-0000-0000-000024550000}"/>
    <cellStyle name="n_Flash September eresMas_2005-01 Externe_RoW KPIs" xfId="9189" xr:uid="{00000000-0005-0000-0000-000025550000}"/>
    <cellStyle name="n_Flash September eresMas_2005-01 Externe_ROW_1" xfId="33854" xr:uid="{00000000-0005-0000-0000-000026550000}"/>
    <cellStyle name="n_Flash September eresMas_2005-01 Externe_ROW_1_Group" xfId="33855" xr:uid="{00000000-0005-0000-0000-000027550000}"/>
    <cellStyle name="n_Flash September eresMas_2005-01 Externe_ROW_1_ROW ARPU" xfId="33856" xr:uid="{00000000-0005-0000-0000-000028550000}"/>
    <cellStyle name="n_Flash September eresMas_2005-01 Externe_ROW_Group" xfId="33857" xr:uid="{00000000-0005-0000-0000-000029550000}"/>
    <cellStyle name="n_Flash September eresMas_2005-01 Externe_ROW_ROW ARPU" xfId="33858" xr:uid="{00000000-0005-0000-0000-00002A550000}"/>
    <cellStyle name="n_Flash September eresMas_2005-01 Externe_Spain ARPU + AUPU" xfId="33859" xr:uid="{00000000-0005-0000-0000-00002B550000}"/>
    <cellStyle name="n_Flash September eresMas_2005-01 Externe_Spain ARPU + AUPU_Group" xfId="33860" xr:uid="{00000000-0005-0000-0000-00002C550000}"/>
    <cellStyle name="n_Flash September eresMas_2005-01 Externe_Spain ARPU + AUPU_ROW ARPU" xfId="33861" xr:uid="{00000000-0005-0000-0000-00002D550000}"/>
    <cellStyle name="n_Flash September eresMas_2005-01 Externe_Spain KPIs" xfId="6940" xr:uid="{00000000-0005-0000-0000-00002E550000}"/>
    <cellStyle name="n_Flash September eresMas_2005-01 Externe_Spain KPIs 2" xfId="16306" xr:uid="{00000000-0005-0000-0000-00002F550000}"/>
    <cellStyle name="n_Flash September eresMas_2005-01 Externe_Spain KPIs_1" xfId="51754" xr:uid="{00000000-0005-0000-0000-000030550000}"/>
    <cellStyle name="n_Flash September eresMas_2005-01 Externe_Telecoms - Operational KPIs" xfId="50057" xr:uid="{00000000-0005-0000-0000-000031550000}"/>
    <cellStyle name="n_Flash September eresMas_2005-01 Externe_UAG_report_CA 06-09 (06-09-28)" xfId="2258" xr:uid="{00000000-0005-0000-0000-000032550000}"/>
    <cellStyle name="n_Flash September eresMas_2005-01 Externe_UAG_report_CA 06-09 (06-09-28)_A&amp;ME KPIs" xfId="53538" xr:uid="{00000000-0005-0000-0000-000033550000}"/>
    <cellStyle name="n_Flash September eresMas_2005-01 Externe_UAG_report_CA 06-09 (06-09-28)_Enterprise" xfId="9759" xr:uid="{00000000-0005-0000-0000-000034550000}"/>
    <cellStyle name="n_Flash September eresMas_2005-01 Externe_UAG_report_CA 06-09 (06-09-28)_France financials" xfId="23905" xr:uid="{00000000-0005-0000-0000-000035550000}"/>
    <cellStyle name="n_Flash September eresMas_2005-01 Externe_UAG_report_CA 06-09 (06-09-28)_France financials_1" xfId="25349" xr:uid="{00000000-0005-0000-0000-000036550000}"/>
    <cellStyle name="n_Flash September eresMas_2005-01 Externe_UAG_report_CA 06-09 (06-09-28)_France KPIs" xfId="5117" xr:uid="{00000000-0005-0000-0000-000037550000}"/>
    <cellStyle name="n_Flash September eresMas_2005-01 Externe_UAG_report_CA 06-09 (06-09-28)_France KPIs 2" xfId="14533" xr:uid="{00000000-0005-0000-0000-000038550000}"/>
    <cellStyle name="n_Flash September eresMas_2005-01 Externe_UAG_report_CA 06-09 (06-09-28)_France KPIs_1" xfId="12358" xr:uid="{00000000-0005-0000-0000-000039550000}"/>
    <cellStyle name="n_Flash September eresMas_2005-01 Externe_UAG_report_CA 06-09 (06-09-28)_GetCA Groupe Seg 2012-Q4 Soc" xfId="56126" xr:uid="{00000000-0005-0000-0000-00003A550000}"/>
    <cellStyle name="n_Flash September eresMas_2005-01 Externe_UAG_report_CA 06-09 (06-09-28)_Group" xfId="33863" xr:uid="{00000000-0005-0000-0000-00003B550000}"/>
    <cellStyle name="n_Flash September eresMas_2005-01 Externe_UAG_report_CA 06-09 (06-09-28)_Group - financial KPIs" xfId="22161" xr:uid="{00000000-0005-0000-0000-00003C550000}"/>
    <cellStyle name="n_Flash September eresMas_2005-01 Externe_UAG_report_CA 06-09 (06-09-28)_Group - operational KPIs" xfId="3228" xr:uid="{00000000-0005-0000-0000-00003D550000}"/>
    <cellStyle name="n_Flash September eresMas_2005-01 Externe_UAG_report_CA 06-09 (06-09-28)_Group - operational KPIs_1" xfId="10604" xr:uid="{00000000-0005-0000-0000-00003E550000}"/>
    <cellStyle name="n_Flash September eresMas_2005-01 Externe_UAG_report_CA 06-09 (06-09-28)_Group - operational KPIs_1 2" xfId="18303" xr:uid="{00000000-0005-0000-0000-00003F550000}"/>
    <cellStyle name="n_Flash September eresMas_2005-01 Externe_UAG_report_CA 06-09 (06-09-28)_Group - operational KPIs_2" xfId="20420" xr:uid="{00000000-0005-0000-0000-000040550000}"/>
    <cellStyle name="n_Flash September eresMas_2005-01 Externe_UAG_report_CA 06-09 (06-09-28)_IC&amp;SS" xfId="19565" xr:uid="{00000000-0005-0000-0000-000041550000}"/>
    <cellStyle name="n_Flash September eresMas_2005-01 Externe_UAG_report_CA 06-09 (06-09-28)_Orange - Market France KPIs" xfId="56125" xr:uid="{00000000-0005-0000-0000-000042550000}"/>
    <cellStyle name="n_Flash September eresMas_2005-01 Externe_UAG_report_CA 06-09 (06-09-28)_Poland KPIs" xfId="8479" xr:uid="{00000000-0005-0000-0000-000043550000}"/>
    <cellStyle name="n_Flash September eresMas_2005-01 Externe_UAG_report_CA 06-09 (06-09-28)_Poland KPIs_1" xfId="33862" xr:uid="{00000000-0005-0000-0000-000044550000}"/>
    <cellStyle name="n_Flash September eresMas_2005-01 Externe_UAG_report_CA 06-09 (06-09-28)_ROW" xfId="33864" xr:uid="{00000000-0005-0000-0000-000045550000}"/>
    <cellStyle name="n_Flash September eresMas_2005-01 Externe_UAG_report_CA 06-09 (06-09-28)_ROW ARPU" xfId="33865" xr:uid="{00000000-0005-0000-0000-000046550000}"/>
    <cellStyle name="n_Flash September eresMas_2005-01 Externe_UAG_report_CA 06-09 (06-09-28)_RoW KPIs" xfId="9191" xr:uid="{00000000-0005-0000-0000-000047550000}"/>
    <cellStyle name="n_Flash September eresMas_2005-01 Externe_UAG_report_CA 06-09 (06-09-28)_ROW_1" xfId="33866" xr:uid="{00000000-0005-0000-0000-000048550000}"/>
    <cellStyle name="n_Flash September eresMas_2005-01 Externe_UAG_report_CA 06-09 (06-09-28)_ROW_1_Group" xfId="33867" xr:uid="{00000000-0005-0000-0000-000049550000}"/>
    <cellStyle name="n_Flash September eresMas_2005-01 Externe_UAG_report_CA 06-09 (06-09-28)_ROW_1_ROW ARPU" xfId="33868" xr:uid="{00000000-0005-0000-0000-00004A550000}"/>
    <cellStyle name="n_Flash September eresMas_2005-01 Externe_UAG_report_CA 06-09 (06-09-28)_ROW_Group" xfId="33869" xr:uid="{00000000-0005-0000-0000-00004B550000}"/>
    <cellStyle name="n_Flash September eresMas_2005-01 Externe_UAG_report_CA 06-09 (06-09-28)_ROW_ROW ARPU" xfId="33870" xr:uid="{00000000-0005-0000-0000-00004C550000}"/>
    <cellStyle name="n_Flash September eresMas_2005-01 Externe_UAG_report_CA 06-09 (06-09-28)_Spain ARPU + AUPU" xfId="33871" xr:uid="{00000000-0005-0000-0000-00004D550000}"/>
    <cellStyle name="n_Flash September eresMas_2005-01 Externe_UAG_report_CA 06-09 (06-09-28)_Spain ARPU + AUPU_Group" xfId="33872" xr:uid="{00000000-0005-0000-0000-00004E550000}"/>
    <cellStyle name="n_Flash September eresMas_2005-01 Externe_UAG_report_CA 06-09 (06-09-28)_Spain ARPU + AUPU_ROW ARPU" xfId="33873" xr:uid="{00000000-0005-0000-0000-00004F550000}"/>
    <cellStyle name="n_Flash September eresMas_2005-01 Externe_UAG_report_CA 06-09 (06-09-28)_Spain KPIs" xfId="6947" xr:uid="{00000000-0005-0000-0000-000050550000}"/>
    <cellStyle name="n_Flash September eresMas_2005-01 Externe_UAG_report_CA 06-09 (06-09-28)_Spain KPIs 2" xfId="16313" xr:uid="{00000000-0005-0000-0000-000051550000}"/>
    <cellStyle name="n_Flash September eresMas_2005-01 Externe_UAG_report_CA 06-09 (06-09-28)_Spain KPIs_1" xfId="51761" xr:uid="{00000000-0005-0000-0000-000052550000}"/>
    <cellStyle name="n_Flash September eresMas_2005-01 Externe_UAG_report_CA 06-09 (06-09-28)_Telecoms - Operational KPIs" xfId="50064" xr:uid="{00000000-0005-0000-0000-000053550000}"/>
    <cellStyle name="n_Flash September eresMas_2005-01 Externe_UAG_report_CA 06-10 (06-11-06)" xfId="2259" xr:uid="{00000000-0005-0000-0000-000054550000}"/>
    <cellStyle name="n_Flash September eresMas_2005-01 Externe_UAG_report_CA 06-10 (06-11-06)_A&amp;ME KPIs" xfId="53539" xr:uid="{00000000-0005-0000-0000-000055550000}"/>
    <cellStyle name="n_Flash September eresMas_2005-01 Externe_UAG_report_CA 06-10 (06-11-06)_Enterprise" xfId="9760" xr:uid="{00000000-0005-0000-0000-000056550000}"/>
    <cellStyle name="n_Flash September eresMas_2005-01 Externe_UAG_report_CA 06-10 (06-11-06)_France financials" xfId="23906" xr:uid="{00000000-0005-0000-0000-000057550000}"/>
    <cellStyle name="n_Flash September eresMas_2005-01 Externe_UAG_report_CA 06-10 (06-11-06)_France financials_1" xfId="25350" xr:uid="{00000000-0005-0000-0000-000058550000}"/>
    <cellStyle name="n_Flash September eresMas_2005-01 Externe_UAG_report_CA 06-10 (06-11-06)_France KPIs" xfId="5118" xr:uid="{00000000-0005-0000-0000-000059550000}"/>
    <cellStyle name="n_Flash September eresMas_2005-01 Externe_UAG_report_CA 06-10 (06-11-06)_France KPIs 2" xfId="14534" xr:uid="{00000000-0005-0000-0000-00005A550000}"/>
    <cellStyle name="n_Flash September eresMas_2005-01 Externe_UAG_report_CA 06-10 (06-11-06)_France KPIs_1" xfId="12359" xr:uid="{00000000-0005-0000-0000-00005B550000}"/>
    <cellStyle name="n_Flash September eresMas_2005-01 Externe_UAG_report_CA 06-10 (06-11-06)_GetCA Groupe Seg 2012-Q4 Soc" xfId="56128" xr:uid="{00000000-0005-0000-0000-00005C550000}"/>
    <cellStyle name="n_Flash September eresMas_2005-01 Externe_UAG_report_CA 06-10 (06-11-06)_Group" xfId="33875" xr:uid="{00000000-0005-0000-0000-00005D550000}"/>
    <cellStyle name="n_Flash September eresMas_2005-01 Externe_UAG_report_CA 06-10 (06-11-06)_Group - financial KPIs" xfId="22162" xr:uid="{00000000-0005-0000-0000-00005E550000}"/>
    <cellStyle name="n_Flash September eresMas_2005-01 Externe_UAG_report_CA 06-10 (06-11-06)_Group - operational KPIs" xfId="3229" xr:uid="{00000000-0005-0000-0000-00005F550000}"/>
    <cellStyle name="n_Flash September eresMas_2005-01 Externe_UAG_report_CA 06-10 (06-11-06)_Group - operational KPIs_1" xfId="10605" xr:uid="{00000000-0005-0000-0000-000060550000}"/>
    <cellStyle name="n_Flash September eresMas_2005-01 Externe_UAG_report_CA 06-10 (06-11-06)_Group - operational KPIs_1 2" xfId="18304" xr:uid="{00000000-0005-0000-0000-000061550000}"/>
    <cellStyle name="n_Flash September eresMas_2005-01 Externe_UAG_report_CA 06-10 (06-11-06)_Group - operational KPIs_2" xfId="20421" xr:uid="{00000000-0005-0000-0000-000062550000}"/>
    <cellStyle name="n_Flash September eresMas_2005-01 Externe_UAG_report_CA 06-10 (06-11-06)_IC&amp;SS" xfId="19765" xr:uid="{00000000-0005-0000-0000-000063550000}"/>
    <cellStyle name="n_Flash September eresMas_2005-01 Externe_UAG_report_CA 06-10 (06-11-06)_Orange - Market France KPIs" xfId="56127" xr:uid="{00000000-0005-0000-0000-000064550000}"/>
    <cellStyle name="n_Flash September eresMas_2005-01 Externe_UAG_report_CA 06-10 (06-11-06)_Poland KPIs" xfId="8480" xr:uid="{00000000-0005-0000-0000-000065550000}"/>
    <cellStyle name="n_Flash September eresMas_2005-01 Externe_UAG_report_CA 06-10 (06-11-06)_Poland KPIs_1" xfId="33874" xr:uid="{00000000-0005-0000-0000-000066550000}"/>
    <cellStyle name="n_Flash September eresMas_2005-01 Externe_UAG_report_CA 06-10 (06-11-06)_ROW" xfId="33876" xr:uid="{00000000-0005-0000-0000-000067550000}"/>
    <cellStyle name="n_Flash September eresMas_2005-01 Externe_UAG_report_CA 06-10 (06-11-06)_ROW ARPU" xfId="33877" xr:uid="{00000000-0005-0000-0000-000068550000}"/>
    <cellStyle name="n_Flash September eresMas_2005-01 Externe_UAG_report_CA 06-10 (06-11-06)_RoW KPIs" xfId="9192" xr:uid="{00000000-0005-0000-0000-000069550000}"/>
    <cellStyle name="n_Flash September eresMas_2005-01 Externe_UAG_report_CA 06-10 (06-11-06)_ROW_1" xfId="33878" xr:uid="{00000000-0005-0000-0000-00006A550000}"/>
    <cellStyle name="n_Flash September eresMas_2005-01 Externe_UAG_report_CA 06-10 (06-11-06)_ROW_1_Group" xfId="33879" xr:uid="{00000000-0005-0000-0000-00006B550000}"/>
    <cellStyle name="n_Flash September eresMas_2005-01 Externe_UAG_report_CA 06-10 (06-11-06)_ROW_1_ROW ARPU" xfId="33880" xr:uid="{00000000-0005-0000-0000-00006C550000}"/>
    <cellStyle name="n_Flash September eresMas_2005-01 Externe_UAG_report_CA 06-10 (06-11-06)_ROW_Group" xfId="33881" xr:uid="{00000000-0005-0000-0000-00006D550000}"/>
    <cellStyle name="n_Flash September eresMas_2005-01 Externe_UAG_report_CA 06-10 (06-11-06)_ROW_ROW ARPU" xfId="33882" xr:uid="{00000000-0005-0000-0000-00006E550000}"/>
    <cellStyle name="n_Flash September eresMas_2005-01 Externe_UAG_report_CA 06-10 (06-11-06)_Spain ARPU + AUPU" xfId="33883" xr:uid="{00000000-0005-0000-0000-00006F550000}"/>
    <cellStyle name="n_Flash September eresMas_2005-01 Externe_UAG_report_CA 06-10 (06-11-06)_Spain ARPU + AUPU_Group" xfId="33884" xr:uid="{00000000-0005-0000-0000-000070550000}"/>
    <cellStyle name="n_Flash September eresMas_2005-01 Externe_UAG_report_CA 06-10 (06-11-06)_Spain ARPU + AUPU_ROW ARPU" xfId="33885" xr:uid="{00000000-0005-0000-0000-000071550000}"/>
    <cellStyle name="n_Flash September eresMas_2005-01 Externe_UAG_report_CA 06-10 (06-11-06)_Spain KPIs" xfId="6948" xr:uid="{00000000-0005-0000-0000-000072550000}"/>
    <cellStyle name="n_Flash September eresMas_2005-01 Externe_UAG_report_CA 06-10 (06-11-06)_Spain KPIs 2" xfId="16314" xr:uid="{00000000-0005-0000-0000-000073550000}"/>
    <cellStyle name="n_Flash September eresMas_2005-01 Externe_UAG_report_CA 06-10 (06-11-06)_Spain KPIs_1" xfId="51762" xr:uid="{00000000-0005-0000-0000-000074550000}"/>
    <cellStyle name="n_Flash September eresMas_2005-01 Externe_UAG_report_CA 06-10 (06-11-06)_Telecoms - Operational KPIs" xfId="50065" xr:uid="{00000000-0005-0000-0000-000075550000}"/>
    <cellStyle name="n_Flash September eresMas_29 - PSTN revenues" xfId="2260" xr:uid="{00000000-0005-0000-0000-000076550000}"/>
    <cellStyle name="n_Flash September eresMas_29 - PSTN revenues_A&amp;ME KPIs" xfId="53540" xr:uid="{00000000-0005-0000-0000-000077550000}"/>
    <cellStyle name="n_Flash September eresMas_29 - PSTN revenues_France financials" xfId="23907" xr:uid="{00000000-0005-0000-0000-000078550000}"/>
    <cellStyle name="n_Flash September eresMas_29 - PSTN revenues_France KPIs" xfId="5119" xr:uid="{00000000-0005-0000-0000-000079550000}"/>
    <cellStyle name="n_Flash September eresMas_29 - PSTN revenues_France KPIs 2" xfId="14535" xr:uid="{00000000-0005-0000-0000-00007A550000}"/>
    <cellStyle name="n_Flash September eresMas_29 - PSTN revenues_France KPIs_1" xfId="12360" xr:uid="{00000000-0005-0000-0000-00007B550000}"/>
    <cellStyle name="n_Flash September eresMas_29 - PSTN revenues_Group" xfId="33887" xr:uid="{00000000-0005-0000-0000-00007C550000}"/>
    <cellStyle name="n_Flash September eresMas_29 - PSTN revenues_Group - financial KPIs" xfId="22163" xr:uid="{00000000-0005-0000-0000-00007D550000}"/>
    <cellStyle name="n_Flash September eresMas_29 - PSTN revenues_Group - operational KPIs" xfId="10606" xr:uid="{00000000-0005-0000-0000-00007E550000}"/>
    <cellStyle name="n_Flash September eresMas_29 - PSTN revenues_Group - operational KPIs 2" xfId="18305" xr:uid="{00000000-0005-0000-0000-00007F550000}"/>
    <cellStyle name="n_Flash September eresMas_29 - PSTN revenues_Group - operational KPIs_1" xfId="20422" xr:uid="{00000000-0005-0000-0000-000080550000}"/>
    <cellStyle name="n_Flash September eresMas_29 - PSTN revenues_Orange - Market France KPIs" xfId="56129" xr:uid="{00000000-0005-0000-0000-000081550000}"/>
    <cellStyle name="n_Flash September eresMas_29 - PSTN revenues_Poland KPIs" xfId="33886" xr:uid="{00000000-0005-0000-0000-000082550000}"/>
    <cellStyle name="n_Flash September eresMas_29 - PSTN revenues_ROW" xfId="33888" xr:uid="{00000000-0005-0000-0000-000083550000}"/>
    <cellStyle name="n_Flash September eresMas_29 - PSTN revenues_ROW ARPU" xfId="33889" xr:uid="{00000000-0005-0000-0000-000084550000}"/>
    <cellStyle name="n_Flash September eresMas_29 - PSTN revenues_ROW_1" xfId="33890" xr:uid="{00000000-0005-0000-0000-000085550000}"/>
    <cellStyle name="n_Flash September eresMas_29 - PSTN revenues_ROW_1_Group" xfId="33891" xr:uid="{00000000-0005-0000-0000-000086550000}"/>
    <cellStyle name="n_Flash September eresMas_29 - PSTN revenues_ROW_1_ROW ARPU" xfId="33892" xr:uid="{00000000-0005-0000-0000-000087550000}"/>
    <cellStyle name="n_Flash September eresMas_29 - PSTN revenues_ROW_Group" xfId="33893" xr:uid="{00000000-0005-0000-0000-000088550000}"/>
    <cellStyle name="n_Flash September eresMas_29 - PSTN revenues_ROW_ROW ARPU" xfId="33894" xr:uid="{00000000-0005-0000-0000-000089550000}"/>
    <cellStyle name="n_Flash September eresMas_29 - PSTN revenues_Spain ARPU + AUPU" xfId="33895" xr:uid="{00000000-0005-0000-0000-00008A550000}"/>
    <cellStyle name="n_Flash September eresMas_29 - PSTN revenues_Spain ARPU + AUPU_Group" xfId="33896" xr:uid="{00000000-0005-0000-0000-00008B550000}"/>
    <cellStyle name="n_Flash September eresMas_29 - PSTN revenues_Spain ARPU + AUPU_ROW ARPU" xfId="33897" xr:uid="{00000000-0005-0000-0000-00008C550000}"/>
    <cellStyle name="n_Flash September eresMas_29 - PSTN revenues_Spain KPIs" xfId="6949" xr:uid="{00000000-0005-0000-0000-00008D550000}"/>
    <cellStyle name="n_Flash September eresMas_29 - PSTN revenues_Spain KPIs 2" xfId="16315" xr:uid="{00000000-0005-0000-0000-00008E550000}"/>
    <cellStyle name="n_Flash September eresMas_29 - PSTN revenues_Spain KPIs_1" xfId="51763" xr:uid="{00000000-0005-0000-0000-00008F550000}"/>
    <cellStyle name="n_Flash September eresMas_29 - PSTN revenues_Telecoms - Operational KPIs" xfId="50066" xr:uid="{00000000-0005-0000-0000-000090550000}"/>
    <cellStyle name="n_Flash September eresMas_3- Commercial Expenses" xfId="2261" xr:uid="{00000000-0005-0000-0000-000091550000}"/>
    <cellStyle name="n_Flash September eresMas_3- Commercial Expenses_A&amp;ME KPIs" xfId="53541" xr:uid="{00000000-0005-0000-0000-000092550000}"/>
    <cellStyle name="n_Flash September eresMas_3- Commercial Expenses_France financials" xfId="23908" xr:uid="{00000000-0005-0000-0000-000093550000}"/>
    <cellStyle name="n_Flash September eresMas_3- Commercial Expenses_France KPIs" xfId="5120" xr:uid="{00000000-0005-0000-0000-000094550000}"/>
    <cellStyle name="n_Flash September eresMas_3- Commercial Expenses_France KPIs 2" xfId="14536" xr:uid="{00000000-0005-0000-0000-000095550000}"/>
    <cellStyle name="n_Flash September eresMas_3- Commercial Expenses_France KPIs_1" xfId="12361" xr:uid="{00000000-0005-0000-0000-000096550000}"/>
    <cellStyle name="n_Flash September eresMas_3- Commercial Expenses_Group" xfId="33899" xr:uid="{00000000-0005-0000-0000-000097550000}"/>
    <cellStyle name="n_Flash September eresMas_3- Commercial Expenses_Group - financial KPIs" xfId="22164" xr:uid="{00000000-0005-0000-0000-000098550000}"/>
    <cellStyle name="n_Flash September eresMas_3- Commercial Expenses_Group - operational KPIs" xfId="10607" xr:uid="{00000000-0005-0000-0000-000099550000}"/>
    <cellStyle name="n_Flash September eresMas_3- Commercial Expenses_Group - operational KPIs 2" xfId="18306" xr:uid="{00000000-0005-0000-0000-00009A550000}"/>
    <cellStyle name="n_Flash September eresMas_3- Commercial Expenses_Group - operational KPIs_1" xfId="20423" xr:uid="{00000000-0005-0000-0000-00009B550000}"/>
    <cellStyle name="n_Flash September eresMas_3- Commercial Expenses_Orange - Market France KPIs" xfId="56130" xr:uid="{00000000-0005-0000-0000-00009C550000}"/>
    <cellStyle name="n_Flash September eresMas_3- Commercial Expenses_Poland KPIs" xfId="33898" xr:uid="{00000000-0005-0000-0000-00009D550000}"/>
    <cellStyle name="n_Flash September eresMas_3- Commercial Expenses_ROW" xfId="33900" xr:uid="{00000000-0005-0000-0000-00009E550000}"/>
    <cellStyle name="n_Flash September eresMas_3- Commercial Expenses_ROW ARPU" xfId="33901" xr:uid="{00000000-0005-0000-0000-00009F550000}"/>
    <cellStyle name="n_Flash September eresMas_3- Commercial Expenses_ROW_1" xfId="33902" xr:uid="{00000000-0005-0000-0000-0000A0550000}"/>
    <cellStyle name="n_Flash September eresMas_3- Commercial Expenses_ROW_1_Group" xfId="33903" xr:uid="{00000000-0005-0000-0000-0000A1550000}"/>
    <cellStyle name="n_Flash September eresMas_3- Commercial Expenses_ROW_1_ROW ARPU" xfId="33904" xr:uid="{00000000-0005-0000-0000-0000A2550000}"/>
    <cellStyle name="n_Flash September eresMas_3- Commercial Expenses_ROW_Group" xfId="33905" xr:uid="{00000000-0005-0000-0000-0000A3550000}"/>
    <cellStyle name="n_Flash September eresMas_3- Commercial Expenses_ROW_ROW ARPU" xfId="33906" xr:uid="{00000000-0005-0000-0000-0000A4550000}"/>
    <cellStyle name="n_Flash September eresMas_3- Commercial Expenses_Spain ARPU + AUPU" xfId="33907" xr:uid="{00000000-0005-0000-0000-0000A5550000}"/>
    <cellStyle name="n_Flash September eresMas_3- Commercial Expenses_Spain ARPU + AUPU_Group" xfId="33908" xr:uid="{00000000-0005-0000-0000-0000A6550000}"/>
    <cellStyle name="n_Flash September eresMas_3- Commercial Expenses_Spain ARPU + AUPU_ROW ARPU" xfId="33909" xr:uid="{00000000-0005-0000-0000-0000A7550000}"/>
    <cellStyle name="n_Flash September eresMas_3- Commercial Expenses_Spain KPIs" xfId="6950" xr:uid="{00000000-0005-0000-0000-0000A8550000}"/>
    <cellStyle name="n_Flash September eresMas_3- Commercial Expenses_Spain KPIs 2" xfId="16316" xr:uid="{00000000-0005-0000-0000-0000A9550000}"/>
    <cellStyle name="n_Flash September eresMas_3- Commercial Expenses_Spain KPIs_1" xfId="51764" xr:uid="{00000000-0005-0000-0000-0000AA550000}"/>
    <cellStyle name="n_Flash September eresMas_3- Commercial Expenses_Telecoms - Operational KPIs" xfId="50067" xr:uid="{00000000-0005-0000-0000-0000AB550000}"/>
    <cellStyle name="n_Flash September eresMas_4- Communication" xfId="2262" xr:uid="{00000000-0005-0000-0000-0000AC550000}"/>
    <cellStyle name="n_Flash September eresMas_4- Communication_A&amp;ME KPIs" xfId="53542" xr:uid="{00000000-0005-0000-0000-0000AD550000}"/>
    <cellStyle name="n_Flash September eresMas_4- Communication_DATA KPI Personal" xfId="33911" xr:uid="{00000000-0005-0000-0000-0000AE550000}"/>
    <cellStyle name="n_Flash September eresMas_4- Communication_DATA KPI Personal_Group" xfId="33912" xr:uid="{00000000-0005-0000-0000-0000AF550000}"/>
    <cellStyle name="n_Flash September eresMas_4- Communication_DATA KPI Personal_ROW ARPU" xfId="33913" xr:uid="{00000000-0005-0000-0000-0000B0550000}"/>
    <cellStyle name="n_Flash September eresMas_4- Communication_EE_CoA_BS - mapped V4" xfId="33914" xr:uid="{00000000-0005-0000-0000-0000B1550000}"/>
    <cellStyle name="n_Flash September eresMas_4- Communication_EE_CoA_BS - mapped V4_Group" xfId="33915" xr:uid="{00000000-0005-0000-0000-0000B2550000}"/>
    <cellStyle name="n_Flash September eresMas_4- Communication_EE_CoA_BS - mapped V4_ROW ARPU" xfId="33916" xr:uid="{00000000-0005-0000-0000-0000B3550000}"/>
    <cellStyle name="n_Flash September eresMas_4- Communication_France financials" xfId="23909" xr:uid="{00000000-0005-0000-0000-0000B4550000}"/>
    <cellStyle name="n_Flash September eresMas_4- Communication_France KPIs" xfId="5121" xr:uid="{00000000-0005-0000-0000-0000B5550000}"/>
    <cellStyle name="n_Flash September eresMas_4- Communication_France KPIs 2" xfId="14537" xr:uid="{00000000-0005-0000-0000-0000B6550000}"/>
    <cellStyle name="n_Flash September eresMas_4- Communication_France KPIs_1" xfId="12362" xr:uid="{00000000-0005-0000-0000-0000B7550000}"/>
    <cellStyle name="n_Flash September eresMas_4- Communication_Group" xfId="33917" xr:uid="{00000000-0005-0000-0000-0000B8550000}"/>
    <cellStyle name="n_Flash September eresMas_4- Communication_Group - financial KPIs" xfId="22165" xr:uid="{00000000-0005-0000-0000-0000B9550000}"/>
    <cellStyle name="n_Flash September eresMas_4- Communication_Group - operational KPIs" xfId="10608" xr:uid="{00000000-0005-0000-0000-0000BA550000}"/>
    <cellStyle name="n_Flash September eresMas_4- Communication_Group - operational KPIs 2" xfId="18307" xr:uid="{00000000-0005-0000-0000-0000BB550000}"/>
    <cellStyle name="n_Flash September eresMas_4- Communication_Group - operational KPIs_1" xfId="20424" xr:uid="{00000000-0005-0000-0000-0000BC550000}"/>
    <cellStyle name="n_Flash September eresMas_4- Communication_Orange - Market France KPIs" xfId="56131" xr:uid="{00000000-0005-0000-0000-0000BD550000}"/>
    <cellStyle name="n_Flash September eresMas_4- Communication_Poland KPIs" xfId="33910" xr:uid="{00000000-0005-0000-0000-0000BE550000}"/>
    <cellStyle name="n_Flash September eresMas_4- Communication_Reporting Valeur_Mobile_2010_10" xfId="33918" xr:uid="{00000000-0005-0000-0000-0000BF550000}"/>
    <cellStyle name="n_Flash September eresMas_4- Communication_Reporting Valeur_Mobile_2010_10_Group" xfId="33919" xr:uid="{00000000-0005-0000-0000-0000C0550000}"/>
    <cellStyle name="n_Flash September eresMas_4- Communication_Reporting Valeur_Mobile_2010_10_ROW" xfId="33920" xr:uid="{00000000-0005-0000-0000-0000C1550000}"/>
    <cellStyle name="n_Flash September eresMas_4- Communication_Reporting Valeur_Mobile_2010_10_ROW ARPU" xfId="33921" xr:uid="{00000000-0005-0000-0000-0000C2550000}"/>
    <cellStyle name="n_Flash September eresMas_4- Communication_Reporting Valeur_Mobile_2010_10_ROW_Group" xfId="33922" xr:uid="{00000000-0005-0000-0000-0000C3550000}"/>
    <cellStyle name="n_Flash September eresMas_4- Communication_Reporting Valeur_Mobile_2010_10_ROW_ROW ARPU" xfId="33923" xr:uid="{00000000-0005-0000-0000-0000C4550000}"/>
    <cellStyle name="n_Flash September eresMas_4- Communication_ROW" xfId="33924" xr:uid="{00000000-0005-0000-0000-0000C5550000}"/>
    <cellStyle name="n_Flash September eresMas_4- Communication_ROW ARPU" xfId="33925" xr:uid="{00000000-0005-0000-0000-0000C6550000}"/>
    <cellStyle name="n_Flash September eresMas_4- Communication_ROW_1" xfId="33926" xr:uid="{00000000-0005-0000-0000-0000C7550000}"/>
    <cellStyle name="n_Flash September eresMas_4- Communication_ROW_1_Group" xfId="33927" xr:uid="{00000000-0005-0000-0000-0000C8550000}"/>
    <cellStyle name="n_Flash September eresMas_4- Communication_ROW_1_ROW ARPU" xfId="33928" xr:uid="{00000000-0005-0000-0000-0000C9550000}"/>
    <cellStyle name="n_Flash September eresMas_4- Communication_ROW_Group" xfId="33929" xr:uid="{00000000-0005-0000-0000-0000CA550000}"/>
    <cellStyle name="n_Flash September eresMas_4- Communication_ROW_ROW ARPU" xfId="33930" xr:uid="{00000000-0005-0000-0000-0000CB550000}"/>
    <cellStyle name="n_Flash September eresMas_4- Communication_Spain ARPU + AUPU" xfId="33931" xr:uid="{00000000-0005-0000-0000-0000CC550000}"/>
    <cellStyle name="n_Flash September eresMas_4- Communication_Spain ARPU + AUPU_Group" xfId="33932" xr:uid="{00000000-0005-0000-0000-0000CD550000}"/>
    <cellStyle name="n_Flash September eresMas_4- Communication_Spain ARPU + AUPU_ROW ARPU" xfId="33933" xr:uid="{00000000-0005-0000-0000-0000CE550000}"/>
    <cellStyle name="n_Flash September eresMas_4- Communication_Spain KPIs" xfId="6951" xr:uid="{00000000-0005-0000-0000-0000CF550000}"/>
    <cellStyle name="n_Flash September eresMas_4- Communication_Spain KPIs 2" xfId="16317" xr:uid="{00000000-0005-0000-0000-0000D0550000}"/>
    <cellStyle name="n_Flash September eresMas_4- Communication_Spain KPIs_1" xfId="51765" xr:uid="{00000000-0005-0000-0000-0000D1550000}"/>
    <cellStyle name="n_Flash September eresMas_4- Communication_Telecoms - Operational KPIs" xfId="50068" xr:uid="{00000000-0005-0000-0000-0000D2550000}"/>
    <cellStyle name="n_Flash September eresMas_4- xDSL internet revenues" xfId="2263" xr:uid="{00000000-0005-0000-0000-0000D3550000}"/>
    <cellStyle name="n_Flash September eresMas_4- xDSL internet revenues_A&amp;ME KPIs" xfId="53543" xr:uid="{00000000-0005-0000-0000-0000D4550000}"/>
    <cellStyle name="n_Flash September eresMas_4- xDSL internet revenues_France financials" xfId="23910" xr:uid="{00000000-0005-0000-0000-0000D5550000}"/>
    <cellStyle name="n_Flash September eresMas_4- xDSL internet revenues_France KPIs" xfId="5122" xr:uid="{00000000-0005-0000-0000-0000D6550000}"/>
    <cellStyle name="n_Flash September eresMas_4- xDSL internet revenues_France KPIs 2" xfId="14538" xr:uid="{00000000-0005-0000-0000-0000D7550000}"/>
    <cellStyle name="n_Flash September eresMas_4- xDSL internet revenues_France KPIs_1" xfId="12363" xr:uid="{00000000-0005-0000-0000-0000D8550000}"/>
    <cellStyle name="n_Flash September eresMas_4- xDSL internet revenues_Group" xfId="33935" xr:uid="{00000000-0005-0000-0000-0000D9550000}"/>
    <cellStyle name="n_Flash September eresMas_4- xDSL internet revenues_Group - financial KPIs" xfId="22166" xr:uid="{00000000-0005-0000-0000-0000DA550000}"/>
    <cellStyle name="n_Flash September eresMas_4- xDSL internet revenues_Group - operational KPIs" xfId="10609" xr:uid="{00000000-0005-0000-0000-0000DB550000}"/>
    <cellStyle name="n_Flash September eresMas_4- xDSL internet revenues_Group - operational KPIs 2" xfId="18308" xr:uid="{00000000-0005-0000-0000-0000DC550000}"/>
    <cellStyle name="n_Flash September eresMas_4- xDSL internet revenues_Group - operational KPIs_1" xfId="20425" xr:uid="{00000000-0005-0000-0000-0000DD550000}"/>
    <cellStyle name="n_Flash September eresMas_4- xDSL internet revenues_Orange - Market France KPIs" xfId="56132" xr:uid="{00000000-0005-0000-0000-0000DE550000}"/>
    <cellStyle name="n_Flash September eresMas_4- xDSL internet revenues_Poland KPIs" xfId="33934" xr:uid="{00000000-0005-0000-0000-0000DF550000}"/>
    <cellStyle name="n_Flash September eresMas_4- xDSL internet revenues_ROW" xfId="33936" xr:uid="{00000000-0005-0000-0000-0000E0550000}"/>
    <cellStyle name="n_Flash September eresMas_4- xDSL internet revenues_ROW ARPU" xfId="33937" xr:uid="{00000000-0005-0000-0000-0000E1550000}"/>
    <cellStyle name="n_Flash September eresMas_4- xDSL internet revenues_ROW_1" xfId="33938" xr:uid="{00000000-0005-0000-0000-0000E2550000}"/>
    <cellStyle name="n_Flash September eresMas_4- xDSL internet revenues_ROW_1_Group" xfId="33939" xr:uid="{00000000-0005-0000-0000-0000E3550000}"/>
    <cellStyle name="n_Flash September eresMas_4- xDSL internet revenues_ROW_1_ROW ARPU" xfId="33940" xr:uid="{00000000-0005-0000-0000-0000E4550000}"/>
    <cellStyle name="n_Flash September eresMas_4- xDSL internet revenues_ROW_Group" xfId="33941" xr:uid="{00000000-0005-0000-0000-0000E5550000}"/>
    <cellStyle name="n_Flash September eresMas_4- xDSL internet revenues_ROW_ROW ARPU" xfId="33942" xr:uid="{00000000-0005-0000-0000-0000E6550000}"/>
    <cellStyle name="n_Flash September eresMas_4- xDSL internet revenues_Spain ARPU + AUPU" xfId="33943" xr:uid="{00000000-0005-0000-0000-0000E7550000}"/>
    <cellStyle name="n_Flash September eresMas_4- xDSL internet revenues_Spain ARPU + AUPU_Group" xfId="33944" xr:uid="{00000000-0005-0000-0000-0000E8550000}"/>
    <cellStyle name="n_Flash September eresMas_4- xDSL internet revenues_Spain ARPU + AUPU_ROW ARPU" xfId="33945" xr:uid="{00000000-0005-0000-0000-0000E9550000}"/>
    <cellStyle name="n_Flash September eresMas_4- xDSL internet revenues_Spain KPIs" xfId="6952" xr:uid="{00000000-0005-0000-0000-0000EA550000}"/>
    <cellStyle name="n_Flash September eresMas_4- xDSL internet revenues_Spain KPIs 2" xfId="16318" xr:uid="{00000000-0005-0000-0000-0000EB550000}"/>
    <cellStyle name="n_Flash September eresMas_4- xDSL internet revenues_Spain KPIs_1" xfId="51766" xr:uid="{00000000-0005-0000-0000-0000EC550000}"/>
    <cellStyle name="n_Flash September eresMas_4- xDSL internet revenues_Telecoms - Operational KPIs" xfId="50069" xr:uid="{00000000-0005-0000-0000-0000ED550000}"/>
    <cellStyle name="n_Flash September eresMas_7 - PSTN revenues" xfId="2264" xr:uid="{00000000-0005-0000-0000-0000EE550000}"/>
    <cellStyle name="n_Flash September eresMas_7 - PSTN revenues_A&amp;ME KPIs" xfId="53544" xr:uid="{00000000-0005-0000-0000-0000EF550000}"/>
    <cellStyle name="n_Flash September eresMas_7 - PSTN revenues_France financials" xfId="23911" xr:uid="{00000000-0005-0000-0000-0000F0550000}"/>
    <cellStyle name="n_Flash September eresMas_7 - PSTN revenues_France KPIs" xfId="5123" xr:uid="{00000000-0005-0000-0000-0000F1550000}"/>
    <cellStyle name="n_Flash September eresMas_7 - PSTN revenues_France KPIs 2" xfId="14539" xr:uid="{00000000-0005-0000-0000-0000F2550000}"/>
    <cellStyle name="n_Flash September eresMas_7 - PSTN revenues_France KPIs_1" xfId="12364" xr:uid="{00000000-0005-0000-0000-0000F3550000}"/>
    <cellStyle name="n_Flash September eresMas_7 - PSTN revenues_Group" xfId="33947" xr:uid="{00000000-0005-0000-0000-0000F4550000}"/>
    <cellStyle name="n_Flash September eresMas_7 - PSTN revenues_Group - financial KPIs" xfId="22167" xr:uid="{00000000-0005-0000-0000-0000F5550000}"/>
    <cellStyle name="n_Flash September eresMas_7 - PSTN revenues_Group - operational KPIs" xfId="10610" xr:uid="{00000000-0005-0000-0000-0000F6550000}"/>
    <cellStyle name="n_Flash September eresMas_7 - PSTN revenues_Group - operational KPIs 2" xfId="18309" xr:uid="{00000000-0005-0000-0000-0000F7550000}"/>
    <cellStyle name="n_Flash September eresMas_7 - PSTN revenues_Group - operational KPIs_1" xfId="20426" xr:uid="{00000000-0005-0000-0000-0000F8550000}"/>
    <cellStyle name="n_Flash September eresMas_7 - PSTN revenues_Orange - Market France KPIs" xfId="56133" xr:uid="{00000000-0005-0000-0000-0000F9550000}"/>
    <cellStyle name="n_Flash September eresMas_7 - PSTN revenues_Poland KPIs" xfId="33946" xr:uid="{00000000-0005-0000-0000-0000FA550000}"/>
    <cellStyle name="n_Flash September eresMas_7 - PSTN revenues_ROW" xfId="33948" xr:uid="{00000000-0005-0000-0000-0000FB550000}"/>
    <cellStyle name="n_Flash September eresMas_7 - PSTN revenues_ROW ARPU" xfId="33949" xr:uid="{00000000-0005-0000-0000-0000FC550000}"/>
    <cellStyle name="n_Flash September eresMas_7 - PSTN revenues_ROW_1" xfId="33950" xr:uid="{00000000-0005-0000-0000-0000FD550000}"/>
    <cellStyle name="n_Flash September eresMas_7 - PSTN revenues_ROW_1_Group" xfId="33951" xr:uid="{00000000-0005-0000-0000-0000FE550000}"/>
    <cellStyle name="n_Flash September eresMas_7 - PSTN revenues_ROW_1_ROW ARPU" xfId="33952" xr:uid="{00000000-0005-0000-0000-0000FF550000}"/>
    <cellStyle name="n_Flash September eresMas_7 - PSTN revenues_ROW_Group" xfId="33953" xr:uid="{00000000-0005-0000-0000-000000560000}"/>
    <cellStyle name="n_Flash September eresMas_7 - PSTN revenues_ROW_ROW ARPU" xfId="33954" xr:uid="{00000000-0005-0000-0000-000001560000}"/>
    <cellStyle name="n_Flash September eresMas_7 - PSTN revenues_Spain ARPU + AUPU" xfId="33955" xr:uid="{00000000-0005-0000-0000-000002560000}"/>
    <cellStyle name="n_Flash September eresMas_7 - PSTN revenues_Spain ARPU + AUPU_Group" xfId="33956" xr:uid="{00000000-0005-0000-0000-000003560000}"/>
    <cellStyle name="n_Flash September eresMas_7 - PSTN revenues_Spain ARPU + AUPU_ROW ARPU" xfId="33957" xr:uid="{00000000-0005-0000-0000-000004560000}"/>
    <cellStyle name="n_Flash September eresMas_7 - PSTN revenues_Spain KPIs" xfId="6953" xr:uid="{00000000-0005-0000-0000-000005560000}"/>
    <cellStyle name="n_Flash September eresMas_7 - PSTN revenues_Spain KPIs 2" xfId="16319" xr:uid="{00000000-0005-0000-0000-000006560000}"/>
    <cellStyle name="n_Flash September eresMas_7 - PSTN revenues_Spain KPIs_1" xfId="51767" xr:uid="{00000000-0005-0000-0000-000007560000}"/>
    <cellStyle name="n_Flash September eresMas_7 - PSTN revenues_Telecoms - Operational KPIs" xfId="50070" xr:uid="{00000000-0005-0000-0000-000008560000}"/>
    <cellStyle name="n_Flash September eresMas_a- Analyse Wanadoo Externe" xfId="2265" xr:uid="{00000000-0005-0000-0000-000009560000}"/>
    <cellStyle name="n_Flash September eresMas_a- Analyse Wanadoo Externe_01 Synthèse DM pour modèle" xfId="2266" xr:uid="{00000000-0005-0000-0000-00000A560000}"/>
    <cellStyle name="n_Flash September eresMas_a- Analyse Wanadoo Externe_01 Synthèse DM pour modèle_A&amp;ME KPIs" xfId="53546" xr:uid="{00000000-0005-0000-0000-00000B560000}"/>
    <cellStyle name="n_Flash September eresMas_a- Analyse Wanadoo Externe_01 Synthèse DM pour modèle_France financials" xfId="23913" xr:uid="{00000000-0005-0000-0000-00000C560000}"/>
    <cellStyle name="n_Flash September eresMas_a- Analyse Wanadoo Externe_01 Synthèse DM pour modèle_France KPIs" xfId="5125" xr:uid="{00000000-0005-0000-0000-00000D560000}"/>
    <cellStyle name="n_Flash September eresMas_a- Analyse Wanadoo Externe_01 Synthèse DM pour modèle_France KPIs 2" xfId="14541" xr:uid="{00000000-0005-0000-0000-00000E560000}"/>
    <cellStyle name="n_Flash September eresMas_a- Analyse Wanadoo Externe_01 Synthèse DM pour modèle_France KPIs_1" xfId="12366" xr:uid="{00000000-0005-0000-0000-00000F560000}"/>
    <cellStyle name="n_Flash September eresMas_a- Analyse Wanadoo Externe_01 Synthèse DM pour modèle_Group" xfId="33960" xr:uid="{00000000-0005-0000-0000-000010560000}"/>
    <cellStyle name="n_Flash September eresMas_a- Analyse Wanadoo Externe_01 Synthèse DM pour modèle_Group - financial KPIs" xfId="22169" xr:uid="{00000000-0005-0000-0000-000011560000}"/>
    <cellStyle name="n_Flash September eresMas_a- Analyse Wanadoo Externe_01 Synthèse DM pour modèle_Group - operational KPIs" xfId="10612" xr:uid="{00000000-0005-0000-0000-000012560000}"/>
    <cellStyle name="n_Flash September eresMas_a- Analyse Wanadoo Externe_01 Synthèse DM pour modèle_Group - operational KPIs 2" xfId="18311" xr:uid="{00000000-0005-0000-0000-000013560000}"/>
    <cellStyle name="n_Flash September eresMas_a- Analyse Wanadoo Externe_01 Synthèse DM pour modèle_Group - operational KPIs_1" xfId="20428" xr:uid="{00000000-0005-0000-0000-000014560000}"/>
    <cellStyle name="n_Flash September eresMas_a- Analyse Wanadoo Externe_01 Synthèse DM pour modèle_Orange - Market France KPIs" xfId="56135" xr:uid="{00000000-0005-0000-0000-000015560000}"/>
    <cellStyle name="n_Flash September eresMas_a- Analyse Wanadoo Externe_01 Synthèse DM pour modèle_Poland KPIs" xfId="33959" xr:uid="{00000000-0005-0000-0000-000016560000}"/>
    <cellStyle name="n_Flash September eresMas_a- Analyse Wanadoo Externe_01 Synthèse DM pour modèle_ROW" xfId="33961" xr:uid="{00000000-0005-0000-0000-000017560000}"/>
    <cellStyle name="n_Flash September eresMas_a- Analyse Wanadoo Externe_01 Synthèse DM pour modèle_ROW ARPU" xfId="33962" xr:uid="{00000000-0005-0000-0000-000018560000}"/>
    <cellStyle name="n_Flash September eresMas_a- Analyse Wanadoo Externe_01 Synthèse DM pour modèle_ROW_1" xfId="33963" xr:uid="{00000000-0005-0000-0000-000019560000}"/>
    <cellStyle name="n_Flash September eresMas_a- Analyse Wanadoo Externe_01 Synthèse DM pour modèle_ROW_1_Group" xfId="33964" xr:uid="{00000000-0005-0000-0000-00001A560000}"/>
    <cellStyle name="n_Flash September eresMas_a- Analyse Wanadoo Externe_01 Synthèse DM pour modèle_ROW_1_ROW ARPU" xfId="33965" xr:uid="{00000000-0005-0000-0000-00001B560000}"/>
    <cellStyle name="n_Flash September eresMas_a- Analyse Wanadoo Externe_01 Synthèse DM pour modèle_ROW_Group" xfId="33966" xr:uid="{00000000-0005-0000-0000-00001C560000}"/>
    <cellStyle name="n_Flash September eresMas_a- Analyse Wanadoo Externe_01 Synthèse DM pour modèle_ROW_ROW ARPU" xfId="33967" xr:uid="{00000000-0005-0000-0000-00001D560000}"/>
    <cellStyle name="n_Flash September eresMas_a- Analyse Wanadoo Externe_01 Synthèse DM pour modèle_Spain ARPU + AUPU" xfId="33968" xr:uid="{00000000-0005-0000-0000-00001E560000}"/>
    <cellStyle name="n_Flash September eresMas_a- Analyse Wanadoo Externe_01 Synthèse DM pour modèle_Spain ARPU + AUPU_Group" xfId="33969" xr:uid="{00000000-0005-0000-0000-00001F560000}"/>
    <cellStyle name="n_Flash September eresMas_a- Analyse Wanadoo Externe_01 Synthèse DM pour modèle_Spain ARPU + AUPU_ROW ARPU" xfId="33970" xr:uid="{00000000-0005-0000-0000-000020560000}"/>
    <cellStyle name="n_Flash September eresMas_a- Analyse Wanadoo Externe_01 Synthèse DM pour modèle_Spain KPIs" xfId="6955" xr:uid="{00000000-0005-0000-0000-000021560000}"/>
    <cellStyle name="n_Flash September eresMas_a- Analyse Wanadoo Externe_01 Synthèse DM pour modèle_Spain KPIs 2" xfId="16321" xr:uid="{00000000-0005-0000-0000-000022560000}"/>
    <cellStyle name="n_Flash September eresMas_a- Analyse Wanadoo Externe_01 Synthèse DM pour modèle_Spain KPIs_1" xfId="51769" xr:uid="{00000000-0005-0000-0000-000023560000}"/>
    <cellStyle name="n_Flash September eresMas_a- Analyse Wanadoo Externe_01 Synthèse DM pour modèle_Telecoms - Operational KPIs" xfId="50072" xr:uid="{00000000-0005-0000-0000-000024560000}"/>
    <cellStyle name="n_Flash September eresMas_a- Analyse Wanadoo Externe_0703 Préflashde L23 Analyse CA trafic 07-03 (07-04-03)" xfId="2267" xr:uid="{00000000-0005-0000-0000-000025560000}"/>
    <cellStyle name="n_Flash September eresMas_a- Analyse Wanadoo Externe_0703 Préflashde L23 Analyse CA trafic 07-03 (07-04-03)_A&amp;ME KPIs" xfId="53547" xr:uid="{00000000-0005-0000-0000-000026560000}"/>
    <cellStyle name="n_Flash September eresMas_a- Analyse Wanadoo Externe_0703 Préflashde L23 Analyse CA trafic 07-03 (07-04-03)_Enterprise" xfId="9762" xr:uid="{00000000-0005-0000-0000-000027560000}"/>
    <cellStyle name="n_Flash September eresMas_a- Analyse Wanadoo Externe_0703 Préflashde L23 Analyse CA trafic 07-03 (07-04-03)_France financials" xfId="23914" xr:uid="{00000000-0005-0000-0000-000028560000}"/>
    <cellStyle name="n_Flash September eresMas_a- Analyse Wanadoo Externe_0703 Préflashde L23 Analyse CA trafic 07-03 (07-04-03)_France financials_1" xfId="25352" xr:uid="{00000000-0005-0000-0000-000029560000}"/>
    <cellStyle name="n_Flash September eresMas_a- Analyse Wanadoo Externe_0703 Préflashde L23 Analyse CA trafic 07-03 (07-04-03)_France KPIs" xfId="5126" xr:uid="{00000000-0005-0000-0000-00002A560000}"/>
    <cellStyle name="n_Flash September eresMas_a- Analyse Wanadoo Externe_0703 Préflashde L23 Analyse CA trafic 07-03 (07-04-03)_France KPIs 2" xfId="14542" xr:uid="{00000000-0005-0000-0000-00002B560000}"/>
    <cellStyle name="n_Flash September eresMas_a- Analyse Wanadoo Externe_0703 Préflashde L23 Analyse CA trafic 07-03 (07-04-03)_France KPIs_1" xfId="12367" xr:uid="{00000000-0005-0000-0000-00002C560000}"/>
    <cellStyle name="n_Flash September eresMas_a- Analyse Wanadoo Externe_0703 Préflashde L23 Analyse CA trafic 07-03 (07-04-03)_GetCA Groupe Seg 2012-Q4 Soc" xfId="56137" xr:uid="{00000000-0005-0000-0000-00002D560000}"/>
    <cellStyle name="n_Flash September eresMas_a- Analyse Wanadoo Externe_0703 Préflashde L23 Analyse CA trafic 07-03 (07-04-03)_Group" xfId="33972" xr:uid="{00000000-0005-0000-0000-00002E560000}"/>
    <cellStyle name="n_Flash September eresMas_a- Analyse Wanadoo Externe_0703 Préflashde L23 Analyse CA trafic 07-03 (07-04-03)_Group - financial KPIs" xfId="22170" xr:uid="{00000000-0005-0000-0000-00002F560000}"/>
    <cellStyle name="n_Flash September eresMas_a- Analyse Wanadoo Externe_0703 Préflashde L23 Analyse CA trafic 07-03 (07-04-03)_Group - operational KPIs" xfId="3231" xr:uid="{00000000-0005-0000-0000-000030560000}"/>
    <cellStyle name="n_Flash September eresMas_a- Analyse Wanadoo Externe_0703 Préflashde L23 Analyse CA trafic 07-03 (07-04-03)_Group - operational KPIs_1" xfId="10613" xr:uid="{00000000-0005-0000-0000-000031560000}"/>
    <cellStyle name="n_Flash September eresMas_a- Analyse Wanadoo Externe_0703 Préflashde L23 Analyse CA trafic 07-03 (07-04-03)_Group - operational KPIs_1 2" xfId="18312" xr:uid="{00000000-0005-0000-0000-000032560000}"/>
    <cellStyle name="n_Flash September eresMas_a- Analyse Wanadoo Externe_0703 Préflashde L23 Analyse CA trafic 07-03 (07-04-03)_Group - operational KPIs_2" xfId="20429" xr:uid="{00000000-0005-0000-0000-000033560000}"/>
    <cellStyle name="n_Flash September eresMas_a- Analyse Wanadoo Externe_0703 Préflashde L23 Analyse CA trafic 07-03 (07-04-03)_IC&amp;SS" xfId="17532" xr:uid="{00000000-0005-0000-0000-000034560000}"/>
    <cellStyle name="n_Flash September eresMas_a- Analyse Wanadoo Externe_0703 Préflashde L23 Analyse CA trafic 07-03 (07-04-03)_Orange - Market France KPIs" xfId="56136" xr:uid="{00000000-0005-0000-0000-000035560000}"/>
    <cellStyle name="n_Flash September eresMas_a- Analyse Wanadoo Externe_0703 Préflashde L23 Analyse CA trafic 07-03 (07-04-03)_Poland KPIs" xfId="8482" xr:uid="{00000000-0005-0000-0000-000036560000}"/>
    <cellStyle name="n_Flash September eresMas_a- Analyse Wanadoo Externe_0703 Préflashde L23 Analyse CA trafic 07-03 (07-04-03)_Poland KPIs_1" xfId="33971" xr:uid="{00000000-0005-0000-0000-000037560000}"/>
    <cellStyle name="n_Flash September eresMas_a- Analyse Wanadoo Externe_0703 Préflashde L23 Analyse CA trafic 07-03 (07-04-03)_ROW" xfId="33973" xr:uid="{00000000-0005-0000-0000-000038560000}"/>
    <cellStyle name="n_Flash September eresMas_a- Analyse Wanadoo Externe_0703 Préflashde L23 Analyse CA trafic 07-03 (07-04-03)_ROW ARPU" xfId="33974" xr:uid="{00000000-0005-0000-0000-000039560000}"/>
    <cellStyle name="n_Flash September eresMas_a- Analyse Wanadoo Externe_0703 Préflashde L23 Analyse CA trafic 07-03 (07-04-03)_RoW KPIs" xfId="9194" xr:uid="{00000000-0005-0000-0000-00003A560000}"/>
    <cellStyle name="n_Flash September eresMas_a- Analyse Wanadoo Externe_0703 Préflashde L23 Analyse CA trafic 07-03 (07-04-03)_ROW_1" xfId="33975" xr:uid="{00000000-0005-0000-0000-00003B560000}"/>
    <cellStyle name="n_Flash September eresMas_a- Analyse Wanadoo Externe_0703 Préflashde L23 Analyse CA trafic 07-03 (07-04-03)_ROW_1_Group" xfId="33976" xr:uid="{00000000-0005-0000-0000-00003C560000}"/>
    <cellStyle name="n_Flash September eresMas_a- Analyse Wanadoo Externe_0703 Préflashde L23 Analyse CA trafic 07-03 (07-04-03)_ROW_1_ROW ARPU" xfId="33977" xr:uid="{00000000-0005-0000-0000-00003D560000}"/>
    <cellStyle name="n_Flash September eresMas_a- Analyse Wanadoo Externe_0703 Préflashde L23 Analyse CA trafic 07-03 (07-04-03)_ROW_Group" xfId="33978" xr:uid="{00000000-0005-0000-0000-00003E560000}"/>
    <cellStyle name="n_Flash September eresMas_a- Analyse Wanadoo Externe_0703 Préflashde L23 Analyse CA trafic 07-03 (07-04-03)_ROW_ROW ARPU" xfId="33979" xr:uid="{00000000-0005-0000-0000-00003F560000}"/>
    <cellStyle name="n_Flash September eresMas_a- Analyse Wanadoo Externe_0703 Préflashde L23 Analyse CA trafic 07-03 (07-04-03)_Spain ARPU + AUPU" xfId="33980" xr:uid="{00000000-0005-0000-0000-000040560000}"/>
    <cellStyle name="n_Flash September eresMas_a- Analyse Wanadoo Externe_0703 Préflashde L23 Analyse CA trafic 07-03 (07-04-03)_Spain ARPU + AUPU_Group" xfId="33981" xr:uid="{00000000-0005-0000-0000-000041560000}"/>
    <cellStyle name="n_Flash September eresMas_a- Analyse Wanadoo Externe_0703 Préflashde L23 Analyse CA trafic 07-03 (07-04-03)_Spain ARPU + AUPU_ROW ARPU" xfId="33982" xr:uid="{00000000-0005-0000-0000-000042560000}"/>
    <cellStyle name="n_Flash September eresMas_a- Analyse Wanadoo Externe_0703 Préflashde L23 Analyse CA trafic 07-03 (07-04-03)_Spain KPIs" xfId="6956" xr:uid="{00000000-0005-0000-0000-000043560000}"/>
    <cellStyle name="n_Flash September eresMas_a- Analyse Wanadoo Externe_0703 Préflashde L23 Analyse CA trafic 07-03 (07-04-03)_Spain KPIs 2" xfId="16322" xr:uid="{00000000-0005-0000-0000-000044560000}"/>
    <cellStyle name="n_Flash September eresMas_a- Analyse Wanadoo Externe_0703 Préflashde L23 Analyse CA trafic 07-03 (07-04-03)_Spain KPIs_1" xfId="51770" xr:uid="{00000000-0005-0000-0000-000045560000}"/>
    <cellStyle name="n_Flash September eresMas_a- Analyse Wanadoo Externe_0703 Préflashde L23 Analyse CA trafic 07-03 (07-04-03)_Telecoms - Operational KPIs" xfId="50073" xr:uid="{00000000-0005-0000-0000-000046560000}"/>
    <cellStyle name="n_Flash September eresMas_a- Analyse Wanadoo Externe_A&amp;ME KPIs" xfId="53545" xr:uid="{00000000-0005-0000-0000-000047560000}"/>
    <cellStyle name="n_Flash September eresMas_a- Analyse Wanadoo Externe_Base Forfaits 06-07" xfId="2268" xr:uid="{00000000-0005-0000-0000-000048560000}"/>
    <cellStyle name="n_Flash September eresMas_a- Analyse Wanadoo Externe_Base Forfaits 06-07_A&amp;ME KPIs" xfId="53548" xr:uid="{00000000-0005-0000-0000-000049560000}"/>
    <cellStyle name="n_Flash September eresMas_a- Analyse Wanadoo Externe_Base Forfaits 06-07_Enterprise" xfId="9763" xr:uid="{00000000-0005-0000-0000-00004A560000}"/>
    <cellStyle name="n_Flash September eresMas_a- Analyse Wanadoo Externe_Base Forfaits 06-07_France financials" xfId="23915" xr:uid="{00000000-0005-0000-0000-00004B560000}"/>
    <cellStyle name="n_Flash September eresMas_a- Analyse Wanadoo Externe_Base Forfaits 06-07_France financials_1" xfId="25353" xr:uid="{00000000-0005-0000-0000-00004C560000}"/>
    <cellStyle name="n_Flash September eresMas_a- Analyse Wanadoo Externe_Base Forfaits 06-07_France KPIs" xfId="5127" xr:uid="{00000000-0005-0000-0000-00004D560000}"/>
    <cellStyle name="n_Flash September eresMas_a- Analyse Wanadoo Externe_Base Forfaits 06-07_France KPIs 2" xfId="14543" xr:uid="{00000000-0005-0000-0000-00004E560000}"/>
    <cellStyle name="n_Flash September eresMas_a- Analyse Wanadoo Externe_Base Forfaits 06-07_France KPIs_1" xfId="12368" xr:uid="{00000000-0005-0000-0000-00004F560000}"/>
    <cellStyle name="n_Flash September eresMas_a- Analyse Wanadoo Externe_Base Forfaits 06-07_GetCA Groupe Seg 2012-Q4 Soc" xfId="56139" xr:uid="{00000000-0005-0000-0000-000050560000}"/>
    <cellStyle name="n_Flash September eresMas_a- Analyse Wanadoo Externe_Base Forfaits 06-07_Group" xfId="33984" xr:uid="{00000000-0005-0000-0000-000051560000}"/>
    <cellStyle name="n_Flash September eresMas_a- Analyse Wanadoo Externe_Base Forfaits 06-07_Group - financial KPIs" xfId="22171" xr:uid="{00000000-0005-0000-0000-000052560000}"/>
    <cellStyle name="n_Flash September eresMas_a- Analyse Wanadoo Externe_Base Forfaits 06-07_Group - operational KPIs" xfId="3232" xr:uid="{00000000-0005-0000-0000-000053560000}"/>
    <cellStyle name="n_Flash September eresMas_a- Analyse Wanadoo Externe_Base Forfaits 06-07_Group - operational KPIs_1" xfId="10614" xr:uid="{00000000-0005-0000-0000-000054560000}"/>
    <cellStyle name="n_Flash September eresMas_a- Analyse Wanadoo Externe_Base Forfaits 06-07_Group - operational KPIs_1 2" xfId="18313" xr:uid="{00000000-0005-0000-0000-000055560000}"/>
    <cellStyle name="n_Flash September eresMas_a- Analyse Wanadoo Externe_Base Forfaits 06-07_Group - operational KPIs_2" xfId="20430" xr:uid="{00000000-0005-0000-0000-000056560000}"/>
    <cellStyle name="n_Flash September eresMas_a- Analyse Wanadoo Externe_Base Forfaits 06-07_IC&amp;SS" xfId="19564" xr:uid="{00000000-0005-0000-0000-000057560000}"/>
    <cellStyle name="n_Flash September eresMas_a- Analyse Wanadoo Externe_Base Forfaits 06-07_Orange - Market France KPIs" xfId="56138" xr:uid="{00000000-0005-0000-0000-000058560000}"/>
    <cellStyle name="n_Flash September eresMas_a- Analyse Wanadoo Externe_Base Forfaits 06-07_Poland KPIs" xfId="8483" xr:uid="{00000000-0005-0000-0000-000059560000}"/>
    <cellStyle name="n_Flash September eresMas_a- Analyse Wanadoo Externe_Base Forfaits 06-07_Poland KPIs_1" xfId="33983" xr:uid="{00000000-0005-0000-0000-00005A560000}"/>
    <cellStyle name="n_Flash September eresMas_a- Analyse Wanadoo Externe_Base Forfaits 06-07_ROW" xfId="33985" xr:uid="{00000000-0005-0000-0000-00005B560000}"/>
    <cellStyle name="n_Flash September eresMas_a- Analyse Wanadoo Externe_Base Forfaits 06-07_ROW ARPU" xfId="33986" xr:uid="{00000000-0005-0000-0000-00005C560000}"/>
    <cellStyle name="n_Flash September eresMas_a- Analyse Wanadoo Externe_Base Forfaits 06-07_RoW KPIs" xfId="9195" xr:uid="{00000000-0005-0000-0000-00005D560000}"/>
    <cellStyle name="n_Flash September eresMas_a- Analyse Wanadoo Externe_Base Forfaits 06-07_ROW_1" xfId="33987" xr:uid="{00000000-0005-0000-0000-00005E560000}"/>
    <cellStyle name="n_Flash September eresMas_a- Analyse Wanadoo Externe_Base Forfaits 06-07_ROW_1_Group" xfId="33988" xr:uid="{00000000-0005-0000-0000-00005F560000}"/>
    <cellStyle name="n_Flash September eresMas_a- Analyse Wanadoo Externe_Base Forfaits 06-07_ROW_1_ROW ARPU" xfId="33989" xr:uid="{00000000-0005-0000-0000-000060560000}"/>
    <cellStyle name="n_Flash September eresMas_a- Analyse Wanadoo Externe_Base Forfaits 06-07_ROW_Group" xfId="33990" xr:uid="{00000000-0005-0000-0000-000061560000}"/>
    <cellStyle name="n_Flash September eresMas_a- Analyse Wanadoo Externe_Base Forfaits 06-07_ROW_ROW ARPU" xfId="33991" xr:uid="{00000000-0005-0000-0000-000062560000}"/>
    <cellStyle name="n_Flash September eresMas_a- Analyse Wanadoo Externe_Base Forfaits 06-07_Spain ARPU + AUPU" xfId="33992" xr:uid="{00000000-0005-0000-0000-000063560000}"/>
    <cellStyle name="n_Flash September eresMas_a- Analyse Wanadoo Externe_Base Forfaits 06-07_Spain ARPU + AUPU_Group" xfId="33993" xr:uid="{00000000-0005-0000-0000-000064560000}"/>
    <cellStyle name="n_Flash September eresMas_a- Analyse Wanadoo Externe_Base Forfaits 06-07_Spain ARPU + AUPU_ROW ARPU" xfId="33994" xr:uid="{00000000-0005-0000-0000-000065560000}"/>
    <cellStyle name="n_Flash September eresMas_a- Analyse Wanadoo Externe_Base Forfaits 06-07_Spain KPIs" xfId="6957" xr:uid="{00000000-0005-0000-0000-000066560000}"/>
    <cellStyle name="n_Flash September eresMas_a- Analyse Wanadoo Externe_Base Forfaits 06-07_Spain KPIs 2" xfId="16323" xr:uid="{00000000-0005-0000-0000-000067560000}"/>
    <cellStyle name="n_Flash September eresMas_a- Analyse Wanadoo Externe_Base Forfaits 06-07_Spain KPIs_1" xfId="51771" xr:uid="{00000000-0005-0000-0000-000068560000}"/>
    <cellStyle name="n_Flash September eresMas_a- Analyse Wanadoo Externe_Base Forfaits 06-07_Telecoms - Operational KPIs" xfId="50074" xr:uid="{00000000-0005-0000-0000-000069560000}"/>
    <cellStyle name="n_Flash September eresMas_a- Analyse Wanadoo Externe_CA BAC SCR-VM 06-07 (31-07-06)" xfId="2269" xr:uid="{00000000-0005-0000-0000-00006A560000}"/>
    <cellStyle name="n_Flash September eresMas_a- Analyse Wanadoo Externe_CA BAC SCR-VM 06-07 (31-07-06)_A&amp;ME KPIs" xfId="53549" xr:uid="{00000000-0005-0000-0000-00006B560000}"/>
    <cellStyle name="n_Flash September eresMas_a- Analyse Wanadoo Externe_CA BAC SCR-VM 06-07 (31-07-06)_Enterprise" xfId="9764" xr:uid="{00000000-0005-0000-0000-00006C560000}"/>
    <cellStyle name="n_Flash September eresMas_a- Analyse Wanadoo Externe_CA BAC SCR-VM 06-07 (31-07-06)_France financials" xfId="23916" xr:uid="{00000000-0005-0000-0000-00006D560000}"/>
    <cellStyle name="n_Flash September eresMas_a- Analyse Wanadoo Externe_CA BAC SCR-VM 06-07 (31-07-06)_France financials_1" xfId="25354" xr:uid="{00000000-0005-0000-0000-00006E560000}"/>
    <cellStyle name="n_Flash September eresMas_a- Analyse Wanadoo Externe_CA BAC SCR-VM 06-07 (31-07-06)_France KPIs" xfId="5128" xr:uid="{00000000-0005-0000-0000-00006F560000}"/>
    <cellStyle name="n_Flash September eresMas_a- Analyse Wanadoo Externe_CA BAC SCR-VM 06-07 (31-07-06)_France KPIs 2" xfId="14544" xr:uid="{00000000-0005-0000-0000-000070560000}"/>
    <cellStyle name="n_Flash September eresMas_a- Analyse Wanadoo Externe_CA BAC SCR-VM 06-07 (31-07-06)_France KPIs_1" xfId="12369" xr:uid="{00000000-0005-0000-0000-000071560000}"/>
    <cellStyle name="n_Flash September eresMas_a- Analyse Wanadoo Externe_CA BAC SCR-VM 06-07 (31-07-06)_GetCA Groupe Seg 2012-Q4 Soc" xfId="56141" xr:uid="{00000000-0005-0000-0000-000072560000}"/>
    <cellStyle name="n_Flash September eresMas_a- Analyse Wanadoo Externe_CA BAC SCR-VM 06-07 (31-07-06)_Group" xfId="33996" xr:uid="{00000000-0005-0000-0000-000073560000}"/>
    <cellStyle name="n_Flash September eresMas_a- Analyse Wanadoo Externe_CA BAC SCR-VM 06-07 (31-07-06)_Group - financial KPIs" xfId="22172" xr:uid="{00000000-0005-0000-0000-000074560000}"/>
    <cellStyle name="n_Flash September eresMas_a- Analyse Wanadoo Externe_CA BAC SCR-VM 06-07 (31-07-06)_Group - operational KPIs" xfId="3233" xr:uid="{00000000-0005-0000-0000-000075560000}"/>
    <cellStyle name="n_Flash September eresMas_a- Analyse Wanadoo Externe_CA BAC SCR-VM 06-07 (31-07-06)_Group - operational KPIs_1" xfId="10615" xr:uid="{00000000-0005-0000-0000-000076560000}"/>
    <cellStyle name="n_Flash September eresMas_a- Analyse Wanadoo Externe_CA BAC SCR-VM 06-07 (31-07-06)_Group - operational KPIs_1 2" xfId="18314" xr:uid="{00000000-0005-0000-0000-000077560000}"/>
    <cellStyle name="n_Flash September eresMas_a- Analyse Wanadoo Externe_CA BAC SCR-VM 06-07 (31-07-06)_Group - operational KPIs_2" xfId="20431" xr:uid="{00000000-0005-0000-0000-000078560000}"/>
    <cellStyle name="n_Flash September eresMas_a- Analyse Wanadoo Externe_CA BAC SCR-VM 06-07 (31-07-06)_IC&amp;SS" xfId="19764" xr:uid="{00000000-0005-0000-0000-000079560000}"/>
    <cellStyle name="n_Flash September eresMas_a- Analyse Wanadoo Externe_CA BAC SCR-VM 06-07 (31-07-06)_Orange - Market France KPIs" xfId="56140" xr:uid="{00000000-0005-0000-0000-00007A560000}"/>
    <cellStyle name="n_Flash September eresMas_a- Analyse Wanadoo Externe_CA BAC SCR-VM 06-07 (31-07-06)_Poland KPIs" xfId="8484" xr:uid="{00000000-0005-0000-0000-00007B560000}"/>
    <cellStyle name="n_Flash September eresMas_a- Analyse Wanadoo Externe_CA BAC SCR-VM 06-07 (31-07-06)_Poland KPIs_1" xfId="33995" xr:uid="{00000000-0005-0000-0000-00007C560000}"/>
    <cellStyle name="n_Flash September eresMas_a- Analyse Wanadoo Externe_CA BAC SCR-VM 06-07 (31-07-06)_ROW" xfId="33997" xr:uid="{00000000-0005-0000-0000-00007D560000}"/>
    <cellStyle name="n_Flash September eresMas_a- Analyse Wanadoo Externe_CA BAC SCR-VM 06-07 (31-07-06)_ROW ARPU" xfId="33998" xr:uid="{00000000-0005-0000-0000-00007E560000}"/>
    <cellStyle name="n_Flash September eresMas_a- Analyse Wanadoo Externe_CA BAC SCR-VM 06-07 (31-07-06)_RoW KPIs" xfId="9196" xr:uid="{00000000-0005-0000-0000-00007F560000}"/>
    <cellStyle name="n_Flash September eresMas_a- Analyse Wanadoo Externe_CA BAC SCR-VM 06-07 (31-07-06)_ROW_1" xfId="33999" xr:uid="{00000000-0005-0000-0000-000080560000}"/>
    <cellStyle name="n_Flash September eresMas_a- Analyse Wanadoo Externe_CA BAC SCR-VM 06-07 (31-07-06)_ROW_1_Group" xfId="34000" xr:uid="{00000000-0005-0000-0000-000081560000}"/>
    <cellStyle name="n_Flash September eresMas_a- Analyse Wanadoo Externe_CA BAC SCR-VM 06-07 (31-07-06)_ROW_1_ROW ARPU" xfId="34001" xr:uid="{00000000-0005-0000-0000-000082560000}"/>
    <cellStyle name="n_Flash September eresMas_a- Analyse Wanadoo Externe_CA BAC SCR-VM 06-07 (31-07-06)_ROW_Group" xfId="34002" xr:uid="{00000000-0005-0000-0000-000083560000}"/>
    <cellStyle name="n_Flash September eresMas_a- Analyse Wanadoo Externe_CA BAC SCR-VM 06-07 (31-07-06)_ROW_ROW ARPU" xfId="34003" xr:uid="{00000000-0005-0000-0000-000084560000}"/>
    <cellStyle name="n_Flash September eresMas_a- Analyse Wanadoo Externe_CA BAC SCR-VM 06-07 (31-07-06)_Spain ARPU + AUPU" xfId="34004" xr:uid="{00000000-0005-0000-0000-000085560000}"/>
    <cellStyle name="n_Flash September eresMas_a- Analyse Wanadoo Externe_CA BAC SCR-VM 06-07 (31-07-06)_Spain ARPU + AUPU_Group" xfId="34005" xr:uid="{00000000-0005-0000-0000-000086560000}"/>
    <cellStyle name="n_Flash September eresMas_a- Analyse Wanadoo Externe_CA BAC SCR-VM 06-07 (31-07-06)_Spain ARPU + AUPU_ROW ARPU" xfId="34006" xr:uid="{00000000-0005-0000-0000-000087560000}"/>
    <cellStyle name="n_Flash September eresMas_a- Analyse Wanadoo Externe_CA BAC SCR-VM 06-07 (31-07-06)_Spain KPIs" xfId="6958" xr:uid="{00000000-0005-0000-0000-000088560000}"/>
    <cellStyle name="n_Flash September eresMas_a- Analyse Wanadoo Externe_CA BAC SCR-VM 06-07 (31-07-06)_Spain KPIs 2" xfId="16324" xr:uid="{00000000-0005-0000-0000-000089560000}"/>
    <cellStyle name="n_Flash September eresMas_a- Analyse Wanadoo Externe_CA BAC SCR-VM 06-07 (31-07-06)_Spain KPIs_1" xfId="51772" xr:uid="{00000000-0005-0000-0000-00008A560000}"/>
    <cellStyle name="n_Flash September eresMas_a- Analyse Wanadoo Externe_CA BAC SCR-VM 06-07 (31-07-06)_Telecoms - Operational KPIs" xfId="50075" xr:uid="{00000000-0005-0000-0000-00008B560000}"/>
    <cellStyle name="n_Flash September eresMas_a- Analyse Wanadoo Externe_CA forfaits 0607 (06-08-14)" xfId="2270" xr:uid="{00000000-0005-0000-0000-00008C560000}"/>
    <cellStyle name="n_Flash September eresMas_a- Analyse Wanadoo Externe_CA forfaits 0607 (06-08-14)_A&amp;ME KPIs" xfId="53550" xr:uid="{00000000-0005-0000-0000-00008D560000}"/>
    <cellStyle name="n_Flash September eresMas_a- Analyse Wanadoo Externe_CA forfaits 0607 (06-08-14)_France financials" xfId="23917" xr:uid="{00000000-0005-0000-0000-00008E560000}"/>
    <cellStyle name="n_Flash September eresMas_a- Analyse Wanadoo Externe_CA forfaits 0607 (06-08-14)_France KPIs" xfId="5129" xr:uid="{00000000-0005-0000-0000-00008F560000}"/>
    <cellStyle name="n_Flash September eresMas_a- Analyse Wanadoo Externe_CA forfaits 0607 (06-08-14)_France KPIs 2" xfId="14545" xr:uid="{00000000-0005-0000-0000-000090560000}"/>
    <cellStyle name="n_Flash September eresMas_a- Analyse Wanadoo Externe_CA forfaits 0607 (06-08-14)_France KPIs_1" xfId="12370" xr:uid="{00000000-0005-0000-0000-000091560000}"/>
    <cellStyle name="n_Flash September eresMas_a- Analyse Wanadoo Externe_CA forfaits 0607 (06-08-14)_Group" xfId="34008" xr:uid="{00000000-0005-0000-0000-000092560000}"/>
    <cellStyle name="n_Flash September eresMas_a- Analyse Wanadoo Externe_CA forfaits 0607 (06-08-14)_Group - financial KPIs" xfId="22173" xr:uid="{00000000-0005-0000-0000-000093560000}"/>
    <cellStyle name="n_Flash September eresMas_a- Analyse Wanadoo Externe_CA forfaits 0607 (06-08-14)_Group - operational KPIs" xfId="10616" xr:uid="{00000000-0005-0000-0000-000094560000}"/>
    <cellStyle name="n_Flash September eresMas_a- Analyse Wanadoo Externe_CA forfaits 0607 (06-08-14)_Group - operational KPIs 2" xfId="18315" xr:uid="{00000000-0005-0000-0000-000095560000}"/>
    <cellStyle name="n_Flash September eresMas_a- Analyse Wanadoo Externe_CA forfaits 0607 (06-08-14)_Group - operational KPIs_1" xfId="20432" xr:uid="{00000000-0005-0000-0000-000096560000}"/>
    <cellStyle name="n_Flash September eresMas_a- Analyse Wanadoo Externe_CA forfaits 0607 (06-08-14)_Orange - Market France KPIs" xfId="56142" xr:uid="{00000000-0005-0000-0000-000097560000}"/>
    <cellStyle name="n_Flash September eresMas_a- Analyse Wanadoo Externe_CA forfaits 0607 (06-08-14)_Poland KPIs" xfId="34007" xr:uid="{00000000-0005-0000-0000-000098560000}"/>
    <cellStyle name="n_Flash September eresMas_a- Analyse Wanadoo Externe_CA forfaits 0607 (06-08-14)_ROW" xfId="34009" xr:uid="{00000000-0005-0000-0000-000099560000}"/>
    <cellStyle name="n_Flash September eresMas_a- Analyse Wanadoo Externe_CA forfaits 0607 (06-08-14)_ROW ARPU" xfId="34010" xr:uid="{00000000-0005-0000-0000-00009A560000}"/>
    <cellStyle name="n_Flash September eresMas_a- Analyse Wanadoo Externe_CA forfaits 0607 (06-08-14)_ROW_1" xfId="34011" xr:uid="{00000000-0005-0000-0000-00009B560000}"/>
    <cellStyle name="n_Flash September eresMas_a- Analyse Wanadoo Externe_CA forfaits 0607 (06-08-14)_ROW_1_Group" xfId="34012" xr:uid="{00000000-0005-0000-0000-00009C560000}"/>
    <cellStyle name="n_Flash September eresMas_a- Analyse Wanadoo Externe_CA forfaits 0607 (06-08-14)_ROW_1_ROW ARPU" xfId="34013" xr:uid="{00000000-0005-0000-0000-00009D560000}"/>
    <cellStyle name="n_Flash September eresMas_a- Analyse Wanadoo Externe_CA forfaits 0607 (06-08-14)_ROW_Group" xfId="34014" xr:uid="{00000000-0005-0000-0000-00009E560000}"/>
    <cellStyle name="n_Flash September eresMas_a- Analyse Wanadoo Externe_CA forfaits 0607 (06-08-14)_ROW_ROW ARPU" xfId="34015" xr:uid="{00000000-0005-0000-0000-00009F560000}"/>
    <cellStyle name="n_Flash September eresMas_a- Analyse Wanadoo Externe_CA forfaits 0607 (06-08-14)_Spain ARPU + AUPU" xfId="34016" xr:uid="{00000000-0005-0000-0000-0000A0560000}"/>
    <cellStyle name="n_Flash September eresMas_a- Analyse Wanadoo Externe_CA forfaits 0607 (06-08-14)_Spain ARPU + AUPU_Group" xfId="34017" xr:uid="{00000000-0005-0000-0000-0000A1560000}"/>
    <cellStyle name="n_Flash September eresMas_a- Analyse Wanadoo Externe_CA forfaits 0607 (06-08-14)_Spain ARPU + AUPU_ROW ARPU" xfId="34018" xr:uid="{00000000-0005-0000-0000-0000A2560000}"/>
    <cellStyle name="n_Flash September eresMas_a- Analyse Wanadoo Externe_CA forfaits 0607 (06-08-14)_Spain KPIs" xfId="6959" xr:uid="{00000000-0005-0000-0000-0000A3560000}"/>
    <cellStyle name="n_Flash September eresMas_a- Analyse Wanadoo Externe_CA forfaits 0607 (06-08-14)_Spain KPIs 2" xfId="16325" xr:uid="{00000000-0005-0000-0000-0000A4560000}"/>
    <cellStyle name="n_Flash September eresMas_a- Analyse Wanadoo Externe_CA forfaits 0607 (06-08-14)_Spain KPIs_1" xfId="51773" xr:uid="{00000000-0005-0000-0000-0000A5560000}"/>
    <cellStyle name="n_Flash September eresMas_a- Analyse Wanadoo Externe_CA forfaits 0607 (06-08-14)_Telecoms - Operational KPIs" xfId="50076" xr:uid="{00000000-0005-0000-0000-0000A6560000}"/>
    <cellStyle name="n_Flash September eresMas_a- Analyse Wanadoo Externe_Classeur2" xfId="2271" xr:uid="{00000000-0005-0000-0000-0000A7560000}"/>
    <cellStyle name="n_Flash September eresMas_a- Analyse Wanadoo Externe_Classeur2_A&amp;ME KPIs" xfId="53551" xr:uid="{00000000-0005-0000-0000-0000A8560000}"/>
    <cellStyle name="n_Flash September eresMas_a- Analyse Wanadoo Externe_Classeur2_France financials" xfId="23918" xr:uid="{00000000-0005-0000-0000-0000A9560000}"/>
    <cellStyle name="n_Flash September eresMas_a- Analyse Wanadoo Externe_Classeur2_France KPIs" xfId="5130" xr:uid="{00000000-0005-0000-0000-0000AA560000}"/>
    <cellStyle name="n_Flash September eresMas_a- Analyse Wanadoo Externe_Classeur2_France KPIs 2" xfId="14546" xr:uid="{00000000-0005-0000-0000-0000AB560000}"/>
    <cellStyle name="n_Flash September eresMas_a- Analyse Wanadoo Externe_Classeur2_France KPIs_1" xfId="12371" xr:uid="{00000000-0005-0000-0000-0000AC560000}"/>
    <cellStyle name="n_Flash September eresMas_a- Analyse Wanadoo Externe_Classeur2_Group" xfId="34020" xr:uid="{00000000-0005-0000-0000-0000AD560000}"/>
    <cellStyle name="n_Flash September eresMas_a- Analyse Wanadoo Externe_Classeur2_Group - financial KPIs" xfId="22174" xr:uid="{00000000-0005-0000-0000-0000AE560000}"/>
    <cellStyle name="n_Flash September eresMas_a- Analyse Wanadoo Externe_Classeur2_Group - operational KPIs" xfId="10617" xr:uid="{00000000-0005-0000-0000-0000AF560000}"/>
    <cellStyle name="n_Flash September eresMas_a- Analyse Wanadoo Externe_Classeur2_Group - operational KPIs 2" xfId="18316" xr:uid="{00000000-0005-0000-0000-0000B0560000}"/>
    <cellStyle name="n_Flash September eresMas_a- Analyse Wanadoo Externe_Classeur2_Group - operational KPIs_1" xfId="20433" xr:uid="{00000000-0005-0000-0000-0000B1560000}"/>
    <cellStyle name="n_Flash September eresMas_a- Analyse Wanadoo Externe_Classeur2_Orange - Market France KPIs" xfId="56143" xr:uid="{00000000-0005-0000-0000-0000B2560000}"/>
    <cellStyle name="n_Flash September eresMas_a- Analyse Wanadoo Externe_Classeur2_Poland KPIs" xfId="34019" xr:uid="{00000000-0005-0000-0000-0000B3560000}"/>
    <cellStyle name="n_Flash September eresMas_a- Analyse Wanadoo Externe_Classeur2_ROW" xfId="34021" xr:uid="{00000000-0005-0000-0000-0000B4560000}"/>
    <cellStyle name="n_Flash September eresMas_a- Analyse Wanadoo Externe_Classeur2_ROW ARPU" xfId="34022" xr:uid="{00000000-0005-0000-0000-0000B5560000}"/>
    <cellStyle name="n_Flash September eresMas_a- Analyse Wanadoo Externe_Classeur2_ROW_1" xfId="34023" xr:uid="{00000000-0005-0000-0000-0000B6560000}"/>
    <cellStyle name="n_Flash September eresMas_a- Analyse Wanadoo Externe_Classeur2_ROW_1_Group" xfId="34024" xr:uid="{00000000-0005-0000-0000-0000B7560000}"/>
    <cellStyle name="n_Flash September eresMas_a- Analyse Wanadoo Externe_Classeur2_ROW_1_ROW ARPU" xfId="34025" xr:uid="{00000000-0005-0000-0000-0000B8560000}"/>
    <cellStyle name="n_Flash September eresMas_a- Analyse Wanadoo Externe_Classeur2_ROW_Group" xfId="34026" xr:uid="{00000000-0005-0000-0000-0000B9560000}"/>
    <cellStyle name="n_Flash September eresMas_a- Analyse Wanadoo Externe_Classeur2_ROW_ROW ARPU" xfId="34027" xr:uid="{00000000-0005-0000-0000-0000BA560000}"/>
    <cellStyle name="n_Flash September eresMas_a- Analyse Wanadoo Externe_Classeur2_Spain ARPU + AUPU" xfId="34028" xr:uid="{00000000-0005-0000-0000-0000BB560000}"/>
    <cellStyle name="n_Flash September eresMas_a- Analyse Wanadoo Externe_Classeur2_Spain ARPU + AUPU_Group" xfId="34029" xr:uid="{00000000-0005-0000-0000-0000BC560000}"/>
    <cellStyle name="n_Flash September eresMas_a- Analyse Wanadoo Externe_Classeur2_Spain ARPU + AUPU_ROW ARPU" xfId="34030" xr:uid="{00000000-0005-0000-0000-0000BD560000}"/>
    <cellStyle name="n_Flash September eresMas_a- Analyse Wanadoo Externe_Classeur2_Spain KPIs" xfId="6960" xr:uid="{00000000-0005-0000-0000-0000BE560000}"/>
    <cellStyle name="n_Flash September eresMas_a- Analyse Wanadoo Externe_Classeur2_Spain KPIs 2" xfId="16326" xr:uid="{00000000-0005-0000-0000-0000BF560000}"/>
    <cellStyle name="n_Flash September eresMas_a- Analyse Wanadoo Externe_Classeur2_Spain KPIs_1" xfId="51774" xr:uid="{00000000-0005-0000-0000-0000C0560000}"/>
    <cellStyle name="n_Flash September eresMas_a- Analyse Wanadoo Externe_Classeur2_Telecoms - Operational KPIs" xfId="50077" xr:uid="{00000000-0005-0000-0000-0000C1560000}"/>
    <cellStyle name="n_Flash September eresMas_a- Analyse Wanadoo Externe_Classeur5" xfId="2272" xr:uid="{00000000-0005-0000-0000-0000C2560000}"/>
    <cellStyle name="n_Flash September eresMas_a- Analyse Wanadoo Externe_Classeur5_A&amp;ME KPIs" xfId="53552" xr:uid="{00000000-0005-0000-0000-0000C3560000}"/>
    <cellStyle name="n_Flash September eresMas_a- Analyse Wanadoo Externe_Classeur5_Enterprise" xfId="9765" xr:uid="{00000000-0005-0000-0000-0000C4560000}"/>
    <cellStyle name="n_Flash September eresMas_a- Analyse Wanadoo Externe_Classeur5_France financials" xfId="23919" xr:uid="{00000000-0005-0000-0000-0000C5560000}"/>
    <cellStyle name="n_Flash September eresMas_a- Analyse Wanadoo Externe_Classeur5_France financials_1" xfId="25355" xr:uid="{00000000-0005-0000-0000-0000C6560000}"/>
    <cellStyle name="n_Flash September eresMas_a- Analyse Wanadoo Externe_Classeur5_France KPIs" xfId="5131" xr:uid="{00000000-0005-0000-0000-0000C7560000}"/>
    <cellStyle name="n_Flash September eresMas_a- Analyse Wanadoo Externe_Classeur5_France KPIs 2" xfId="14547" xr:uid="{00000000-0005-0000-0000-0000C8560000}"/>
    <cellStyle name="n_Flash September eresMas_a- Analyse Wanadoo Externe_Classeur5_France KPIs_1" xfId="12372" xr:uid="{00000000-0005-0000-0000-0000C9560000}"/>
    <cellStyle name="n_Flash September eresMas_a- Analyse Wanadoo Externe_Classeur5_GetCA Groupe Seg 2012-Q4 Soc" xfId="56145" xr:uid="{00000000-0005-0000-0000-0000CA560000}"/>
    <cellStyle name="n_Flash September eresMas_a- Analyse Wanadoo Externe_Classeur5_Group" xfId="34032" xr:uid="{00000000-0005-0000-0000-0000CB560000}"/>
    <cellStyle name="n_Flash September eresMas_a- Analyse Wanadoo Externe_Classeur5_Group - financial KPIs" xfId="22175" xr:uid="{00000000-0005-0000-0000-0000CC560000}"/>
    <cellStyle name="n_Flash September eresMas_a- Analyse Wanadoo Externe_Classeur5_Group - operational KPIs" xfId="3234" xr:uid="{00000000-0005-0000-0000-0000CD560000}"/>
    <cellStyle name="n_Flash September eresMas_a- Analyse Wanadoo Externe_Classeur5_Group - operational KPIs_1" xfId="10618" xr:uid="{00000000-0005-0000-0000-0000CE560000}"/>
    <cellStyle name="n_Flash September eresMas_a- Analyse Wanadoo Externe_Classeur5_Group - operational KPIs_1 2" xfId="18317" xr:uid="{00000000-0005-0000-0000-0000CF560000}"/>
    <cellStyle name="n_Flash September eresMas_a- Analyse Wanadoo Externe_Classeur5_Group - operational KPIs_2" xfId="20434" xr:uid="{00000000-0005-0000-0000-0000D0560000}"/>
    <cellStyle name="n_Flash September eresMas_a- Analyse Wanadoo Externe_Classeur5_IC&amp;SS" xfId="17602" xr:uid="{00000000-0005-0000-0000-0000D1560000}"/>
    <cellStyle name="n_Flash September eresMas_a- Analyse Wanadoo Externe_Classeur5_Orange - Market France KPIs" xfId="56144" xr:uid="{00000000-0005-0000-0000-0000D2560000}"/>
    <cellStyle name="n_Flash September eresMas_a- Analyse Wanadoo Externe_Classeur5_Poland KPIs" xfId="8485" xr:uid="{00000000-0005-0000-0000-0000D3560000}"/>
    <cellStyle name="n_Flash September eresMas_a- Analyse Wanadoo Externe_Classeur5_Poland KPIs_1" xfId="34031" xr:uid="{00000000-0005-0000-0000-0000D4560000}"/>
    <cellStyle name="n_Flash September eresMas_a- Analyse Wanadoo Externe_Classeur5_ROW" xfId="34033" xr:uid="{00000000-0005-0000-0000-0000D5560000}"/>
    <cellStyle name="n_Flash September eresMas_a- Analyse Wanadoo Externe_Classeur5_ROW ARPU" xfId="34034" xr:uid="{00000000-0005-0000-0000-0000D6560000}"/>
    <cellStyle name="n_Flash September eresMas_a- Analyse Wanadoo Externe_Classeur5_RoW KPIs" xfId="9197" xr:uid="{00000000-0005-0000-0000-0000D7560000}"/>
    <cellStyle name="n_Flash September eresMas_a- Analyse Wanadoo Externe_Classeur5_ROW_1" xfId="34035" xr:uid="{00000000-0005-0000-0000-0000D8560000}"/>
    <cellStyle name="n_Flash September eresMas_a- Analyse Wanadoo Externe_Classeur5_ROW_1_Group" xfId="34036" xr:uid="{00000000-0005-0000-0000-0000D9560000}"/>
    <cellStyle name="n_Flash September eresMas_a- Analyse Wanadoo Externe_Classeur5_ROW_1_ROW ARPU" xfId="34037" xr:uid="{00000000-0005-0000-0000-0000DA560000}"/>
    <cellStyle name="n_Flash September eresMas_a- Analyse Wanadoo Externe_Classeur5_ROW_Group" xfId="34038" xr:uid="{00000000-0005-0000-0000-0000DB560000}"/>
    <cellStyle name="n_Flash September eresMas_a- Analyse Wanadoo Externe_Classeur5_ROW_ROW ARPU" xfId="34039" xr:uid="{00000000-0005-0000-0000-0000DC560000}"/>
    <cellStyle name="n_Flash September eresMas_a- Analyse Wanadoo Externe_Classeur5_Spain ARPU + AUPU" xfId="34040" xr:uid="{00000000-0005-0000-0000-0000DD560000}"/>
    <cellStyle name="n_Flash September eresMas_a- Analyse Wanadoo Externe_Classeur5_Spain ARPU + AUPU_Group" xfId="34041" xr:uid="{00000000-0005-0000-0000-0000DE560000}"/>
    <cellStyle name="n_Flash September eresMas_a- Analyse Wanadoo Externe_Classeur5_Spain ARPU + AUPU_ROW ARPU" xfId="34042" xr:uid="{00000000-0005-0000-0000-0000DF560000}"/>
    <cellStyle name="n_Flash September eresMas_a- Analyse Wanadoo Externe_Classeur5_Spain KPIs" xfId="6961" xr:uid="{00000000-0005-0000-0000-0000E0560000}"/>
    <cellStyle name="n_Flash September eresMas_a- Analyse Wanadoo Externe_Classeur5_Spain KPIs 2" xfId="16327" xr:uid="{00000000-0005-0000-0000-0000E1560000}"/>
    <cellStyle name="n_Flash September eresMas_a- Analyse Wanadoo Externe_Classeur5_Spain KPIs_1" xfId="51775" xr:uid="{00000000-0005-0000-0000-0000E2560000}"/>
    <cellStyle name="n_Flash September eresMas_a- Analyse Wanadoo Externe_Classeur5_Telecoms - Operational KPIs" xfId="50078" xr:uid="{00000000-0005-0000-0000-0000E3560000}"/>
    <cellStyle name="n_Flash September eresMas_a- Analyse Wanadoo Externe_DATA KPI Personal" xfId="34043" xr:uid="{00000000-0005-0000-0000-0000E4560000}"/>
    <cellStyle name="n_Flash September eresMas_a- Analyse Wanadoo Externe_DATA KPI Personal_Group" xfId="34044" xr:uid="{00000000-0005-0000-0000-0000E5560000}"/>
    <cellStyle name="n_Flash September eresMas_a- Analyse Wanadoo Externe_DATA KPI Personal_ROW ARPU" xfId="34045" xr:uid="{00000000-0005-0000-0000-0000E6560000}"/>
    <cellStyle name="n_Flash September eresMas_a- Analyse Wanadoo Externe_EE_CoA_BS - mapped V4" xfId="34046" xr:uid="{00000000-0005-0000-0000-0000E7560000}"/>
    <cellStyle name="n_Flash September eresMas_a- Analyse Wanadoo Externe_EE_CoA_BS - mapped V4_Group" xfId="34047" xr:uid="{00000000-0005-0000-0000-0000E8560000}"/>
    <cellStyle name="n_Flash September eresMas_a- Analyse Wanadoo Externe_EE_CoA_BS - mapped V4_ROW ARPU" xfId="34048" xr:uid="{00000000-0005-0000-0000-0000E9560000}"/>
    <cellStyle name="n_Flash September eresMas_a- Analyse Wanadoo Externe_Enterprise" xfId="9761" xr:uid="{00000000-0005-0000-0000-0000EA560000}"/>
    <cellStyle name="n_Flash September eresMas_a- Analyse Wanadoo Externe_France financials" xfId="23912" xr:uid="{00000000-0005-0000-0000-0000EB560000}"/>
    <cellStyle name="n_Flash September eresMas_a- Analyse Wanadoo Externe_France financials_1" xfId="25351" xr:uid="{00000000-0005-0000-0000-0000EC560000}"/>
    <cellStyle name="n_Flash September eresMas_a- Analyse Wanadoo Externe_France KPIs" xfId="5124" xr:uid="{00000000-0005-0000-0000-0000ED560000}"/>
    <cellStyle name="n_Flash September eresMas_a- Analyse Wanadoo Externe_France KPIs 2" xfId="14540" xr:uid="{00000000-0005-0000-0000-0000EE560000}"/>
    <cellStyle name="n_Flash September eresMas_a- Analyse Wanadoo Externe_France KPIs_1" xfId="12365" xr:uid="{00000000-0005-0000-0000-0000EF560000}"/>
    <cellStyle name="n_Flash September eresMas_a- Analyse Wanadoo Externe_GetCA Groupe Seg 2012-Q4 Soc" xfId="56146" xr:uid="{00000000-0005-0000-0000-0000F0560000}"/>
    <cellStyle name="n_Flash September eresMas_a- Analyse Wanadoo Externe_Group" xfId="34049" xr:uid="{00000000-0005-0000-0000-0000F1560000}"/>
    <cellStyle name="n_Flash September eresMas_a- Analyse Wanadoo Externe_Group - financial KPIs" xfId="22168" xr:uid="{00000000-0005-0000-0000-0000F2560000}"/>
    <cellStyle name="n_Flash September eresMas_a- Analyse Wanadoo Externe_Group - operational KPIs" xfId="3230" xr:uid="{00000000-0005-0000-0000-0000F3560000}"/>
    <cellStyle name="n_Flash September eresMas_a- Analyse Wanadoo Externe_Group - operational KPIs_1" xfId="10611" xr:uid="{00000000-0005-0000-0000-0000F4560000}"/>
    <cellStyle name="n_Flash September eresMas_a- Analyse Wanadoo Externe_Group - operational KPIs_1 2" xfId="18310" xr:uid="{00000000-0005-0000-0000-0000F5560000}"/>
    <cellStyle name="n_Flash September eresMas_a- Analyse Wanadoo Externe_Group - operational KPIs_2" xfId="20427" xr:uid="{00000000-0005-0000-0000-0000F6560000}"/>
    <cellStyle name="n_Flash September eresMas_a- Analyse Wanadoo Externe_IC&amp;SS" xfId="17601" xr:uid="{00000000-0005-0000-0000-0000F7560000}"/>
    <cellStyle name="n_Flash September eresMas_a- Analyse Wanadoo Externe_Orange - Market France KPIs" xfId="56134" xr:uid="{00000000-0005-0000-0000-0000F8560000}"/>
    <cellStyle name="n_Flash September eresMas_a- Analyse Wanadoo Externe_PFA_Mn MTV_060413" xfId="2273" xr:uid="{00000000-0005-0000-0000-0000F9560000}"/>
    <cellStyle name="n_Flash September eresMas_a- Analyse Wanadoo Externe_PFA_Mn MTV_060413_A&amp;ME KPIs" xfId="53553" xr:uid="{00000000-0005-0000-0000-0000FA560000}"/>
    <cellStyle name="n_Flash September eresMas_a- Analyse Wanadoo Externe_PFA_Mn MTV_060413_France financials" xfId="23920" xr:uid="{00000000-0005-0000-0000-0000FB560000}"/>
    <cellStyle name="n_Flash September eresMas_a- Analyse Wanadoo Externe_PFA_Mn MTV_060413_France KPIs" xfId="5132" xr:uid="{00000000-0005-0000-0000-0000FC560000}"/>
    <cellStyle name="n_Flash September eresMas_a- Analyse Wanadoo Externe_PFA_Mn MTV_060413_France KPIs 2" xfId="14548" xr:uid="{00000000-0005-0000-0000-0000FD560000}"/>
    <cellStyle name="n_Flash September eresMas_a- Analyse Wanadoo Externe_PFA_Mn MTV_060413_France KPIs_1" xfId="12373" xr:uid="{00000000-0005-0000-0000-0000FE560000}"/>
    <cellStyle name="n_Flash September eresMas_a- Analyse Wanadoo Externe_PFA_Mn MTV_060413_Group" xfId="34051" xr:uid="{00000000-0005-0000-0000-0000FF560000}"/>
    <cellStyle name="n_Flash September eresMas_a- Analyse Wanadoo Externe_PFA_Mn MTV_060413_Group - financial KPIs" xfId="22176" xr:uid="{00000000-0005-0000-0000-000000570000}"/>
    <cellStyle name="n_Flash September eresMas_a- Analyse Wanadoo Externe_PFA_Mn MTV_060413_Group - operational KPIs" xfId="10619" xr:uid="{00000000-0005-0000-0000-000001570000}"/>
    <cellStyle name="n_Flash September eresMas_a- Analyse Wanadoo Externe_PFA_Mn MTV_060413_Group - operational KPIs 2" xfId="18318" xr:uid="{00000000-0005-0000-0000-000002570000}"/>
    <cellStyle name="n_Flash September eresMas_a- Analyse Wanadoo Externe_PFA_Mn MTV_060413_Group - operational KPIs_1" xfId="20435" xr:uid="{00000000-0005-0000-0000-000003570000}"/>
    <cellStyle name="n_Flash September eresMas_a- Analyse Wanadoo Externe_PFA_Mn MTV_060413_Orange - Market France KPIs" xfId="56147" xr:uid="{00000000-0005-0000-0000-000004570000}"/>
    <cellStyle name="n_Flash September eresMas_a- Analyse Wanadoo Externe_PFA_Mn MTV_060413_Poland KPIs" xfId="34050" xr:uid="{00000000-0005-0000-0000-000005570000}"/>
    <cellStyle name="n_Flash September eresMas_a- Analyse Wanadoo Externe_PFA_Mn MTV_060413_ROW" xfId="34052" xr:uid="{00000000-0005-0000-0000-000006570000}"/>
    <cellStyle name="n_Flash September eresMas_a- Analyse Wanadoo Externe_PFA_Mn MTV_060413_ROW ARPU" xfId="34053" xr:uid="{00000000-0005-0000-0000-000007570000}"/>
    <cellStyle name="n_Flash September eresMas_a- Analyse Wanadoo Externe_PFA_Mn MTV_060413_ROW_1" xfId="34054" xr:uid="{00000000-0005-0000-0000-000008570000}"/>
    <cellStyle name="n_Flash September eresMas_a- Analyse Wanadoo Externe_PFA_Mn MTV_060413_ROW_1_Group" xfId="34055" xr:uid="{00000000-0005-0000-0000-000009570000}"/>
    <cellStyle name="n_Flash September eresMas_a- Analyse Wanadoo Externe_PFA_Mn MTV_060413_ROW_1_ROW ARPU" xfId="34056" xr:uid="{00000000-0005-0000-0000-00000A570000}"/>
    <cellStyle name="n_Flash September eresMas_a- Analyse Wanadoo Externe_PFA_Mn MTV_060413_ROW_Group" xfId="34057" xr:uid="{00000000-0005-0000-0000-00000B570000}"/>
    <cellStyle name="n_Flash September eresMas_a- Analyse Wanadoo Externe_PFA_Mn MTV_060413_ROW_ROW ARPU" xfId="34058" xr:uid="{00000000-0005-0000-0000-00000C570000}"/>
    <cellStyle name="n_Flash September eresMas_a- Analyse Wanadoo Externe_PFA_Mn MTV_060413_Spain ARPU + AUPU" xfId="34059" xr:uid="{00000000-0005-0000-0000-00000D570000}"/>
    <cellStyle name="n_Flash September eresMas_a- Analyse Wanadoo Externe_PFA_Mn MTV_060413_Spain ARPU + AUPU_Group" xfId="34060" xr:uid="{00000000-0005-0000-0000-00000E570000}"/>
    <cellStyle name="n_Flash September eresMas_a- Analyse Wanadoo Externe_PFA_Mn MTV_060413_Spain ARPU + AUPU_ROW ARPU" xfId="34061" xr:uid="{00000000-0005-0000-0000-00000F570000}"/>
    <cellStyle name="n_Flash September eresMas_a- Analyse Wanadoo Externe_PFA_Mn MTV_060413_Spain KPIs" xfId="6962" xr:uid="{00000000-0005-0000-0000-000010570000}"/>
    <cellStyle name="n_Flash September eresMas_a- Analyse Wanadoo Externe_PFA_Mn MTV_060413_Spain KPIs 2" xfId="16328" xr:uid="{00000000-0005-0000-0000-000011570000}"/>
    <cellStyle name="n_Flash September eresMas_a- Analyse Wanadoo Externe_PFA_Mn MTV_060413_Spain KPIs_1" xfId="51776" xr:uid="{00000000-0005-0000-0000-000012570000}"/>
    <cellStyle name="n_Flash September eresMas_a- Analyse Wanadoo Externe_PFA_Mn MTV_060413_Telecoms - Operational KPIs" xfId="50079" xr:uid="{00000000-0005-0000-0000-000013570000}"/>
    <cellStyle name="n_Flash September eresMas_a- Analyse Wanadoo Externe_PFA_Mn_0603_V0 0" xfId="2274" xr:uid="{00000000-0005-0000-0000-000014570000}"/>
    <cellStyle name="n_Flash September eresMas_a- Analyse Wanadoo Externe_PFA_Mn_0603_V0 0_A&amp;ME KPIs" xfId="53554" xr:uid="{00000000-0005-0000-0000-000015570000}"/>
    <cellStyle name="n_Flash September eresMas_a- Analyse Wanadoo Externe_PFA_Mn_0603_V0 0_France financials" xfId="23921" xr:uid="{00000000-0005-0000-0000-000016570000}"/>
    <cellStyle name="n_Flash September eresMas_a- Analyse Wanadoo Externe_PFA_Mn_0603_V0 0_France KPIs" xfId="5133" xr:uid="{00000000-0005-0000-0000-000017570000}"/>
    <cellStyle name="n_Flash September eresMas_a- Analyse Wanadoo Externe_PFA_Mn_0603_V0 0_France KPIs 2" xfId="14549" xr:uid="{00000000-0005-0000-0000-000018570000}"/>
    <cellStyle name="n_Flash September eresMas_a- Analyse Wanadoo Externe_PFA_Mn_0603_V0 0_France KPIs_1" xfId="12374" xr:uid="{00000000-0005-0000-0000-000019570000}"/>
    <cellStyle name="n_Flash September eresMas_a- Analyse Wanadoo Externe_PFA_Mn_0603_V0 0_Group" xfId="34063" xr:uid="{00000000-0005-0000-0000-00001A570000}"/>
    <cellStyle name="n_Flash September eresMas_a- Analyse Wanadoo Externe_PFA_Mn_0603_V0 0_Group - financial KPIs" xfId="22177" xr:uid="{00000000-0005-0000-0000-00001B570000}"/>
    <cellStyle name="n_Flash September eresMas_a- Analyse Wanadoo Externe_PFA_Mn_0603_V0 0_Group - operational KPIs" xfId="10620" xr:uid="{00000000-0005-0000-0000-00001C570000}"/>
    <cellStyle name="n_Flash September eresMas_a- Analyse Wanadoo Externe_PFA_Mn_0603_V0 0_Group - operational KPIs 2" xfId="18319" xr:uid="{00000000-0005-0000-0000-00001D570000}"/>
    <cellStyle name="n_Flash September eresMas_a- Analyse Wanadoo Externe_PFA_Mn_0603_V0 0_Group - operational KPIs_1" xfId="20436" xr:uid="{00000000-0005-0000-0000-00001E570000}"/>
    <cellStyle name="n_Flash September eresMas_a- Analyse Wanadoo Externe_PFA_Mn_0603_V0 0_Orange - Market France KPIs" xfId="56148" xr:uid="{00000000-0005-0000-0000-00001F570000}"/>
    <cellStyle name="n_Flash September eresMas_a- Analyse Wanadoo Externe_PFA_Mn_0603_V0 0_Poland KPIs" xfId="34062" xr:uid="{00000000-0005-0000-0000-000020570000}"/>
    <cellStyle name="n_Flash September eresMas_a- Analyse Wanadoo Externe_PFA_Mn_0603_V0 0_ROW" xfId="34064" xr:uid="{00000000-0005-0000-0000-000021570000}"/>
    <cellStyle name="n_Flash September eresMas_a- Analyse Wanadoo Externe_PFA_Mn_0603_V0 0_ROW ARPU" xfId="34065" xr:uid="{00000000-0005-0000-0000-000022570000}"/>
    <cellStyle name="n_Flash September eresMas_a- Analyse Wanadoo Externe_PFA_Mn_0603_V0 0_ROW_1" xfId="34066" xr:uid="{00000000-0005-0000-0000-000023570000}"/>
    <cellStyle name="n_Flash September eresMas_a- Analyse Wanadoo Externe_PFA_Mn_0603_V0 0_ROW_1_Group" xfId="34067" xr:uid="{00000000-0005-0000-0000-000024570000}"/>
    <cellStyle name="n_Flash September eresMas_a- Analyse Wanadoo Externe_PFA_Mn_0603_V0 0_ROW_1_ROW ARPU" xfId="34068" xr:uid="{00000000-0005-0000-0000-000025570000}"/>
    <cellStyle name="n_Flash September eresMas_a- Analyse Wanadoo Externe_PFA_Mn_0603_V0 0_ROW_Group" xfId="34069" xr:uid="{00000000-0005-0000-0000-000026570000}"/>
    <cellStyle name="n_Flash September eresMas_a- Analyse Wanadoo Externe_PFA_Mn_0603_V0 0_ROW_ROW ARPU" xfId="34070" xr:uid="{00000000-0005-0000-0000-000027570000}"/>
    <cellStyle name="n_Flash September eresMas_a- Analyse Wanadoo Externe_PFA_Mn_0603_V0 0_Spain ARPU + AUPU" xfId="34071" xr:uid="{00000000-0005-0000-0000-000028570000}"/>
    <cellStyle name="n_Flash September eresMas_a- Analyse Wanadoo Externe_PFA_Mn_0603_V0 0_Spain ARPU + AUPU_Group" xfId="34072" xr:uid="{00000000-0005-0000-0000-000029570000}"/>
    <cellStyle name="n_Flash September eresMas_a- Analyse Wanadoo Externe_PFA_Mn_0603_V0 0_Spain ARPU + AUPU_ROW ARPU" xfId="34073" xr:uid="{00000000-0005-0000-0000-00002A570000}"/>
    <cellStyle name="n_Flash September eresMas_a- Analyse Wanadoo Externe_PFA_Mn_0603_V0 0_Spain KPIs" xfId="6963" xr:uid="{00000000-0005-0000-0000-00002B570000}"/>
    <cellStyle name="n_Flash September eresMas_a- Analyse Wanadoo Externe_PFA_Mn_0603_V0 0_Spain KPIs 2" xfId="16329" xr:uid="{00000000-0005-0000-0000-00002C570000}"/>
    <cellStyle name="n_Flash September eresMas_a- Analyse Wanadoo Externe_PFA_Mn_0603_V0 0_Spain KPIs_1" xfId="51777" xr:uid="{00000000-0005-0000-0000-00002D570000}"/>
    <cellStyle name="n_Flash September eresMas_a- Analyse Wanadoo Externe_PFA_Mn_0603_V0 0_Telecoms - Operational KPIs" xfId="50080" xr:uid="{00000000-0005-0000-0000-00002E570000}"/>
    <cellStyle name="n_Flash September eresMas_a- Analyse Wanadoo Externe_PFA_Parcs_0600706" xfId="2275" xr:uid="{00000000-0005-0000-0000-00002F570000}"/>
    <cellStyle name="n_Flash September eresMas_a- Analyse Wanadoo Externe_PFA_Parcs_0600706_A&amp;ME KPIs" xfId="53555" xr:uid="{00000000-0005-0000-0000-000030570000}"/>
    <cellStyle name="n_Flash September eresMas_a- Analyse Wanadoo Externe_PFA_Parcs_0600706_France financials" xfId="23922" xr:uid="{00000000-0005-0000-0000-000031570000}"/>
    <cellStyle name="n_Flash September eresMas_a- Analyse Wanadoo Externe_PFA_Parcs_0600706_France KPIs" xfId="5134" xr:uid="{00000000-0005-0000-0000-000032570000}"/>
    <cellStyle name="n_Flash September eresMas_a- Analyse Wanadoo Externe_PFA_Parcs_0600706_France KPIs 2" xfId="14550" xr:uid="{00000000-0005-0000-0000-000033570000}"/>
    <cellStyle name="n_Flash September eresMas_a- Analyse Wanadoo Externe_PFA_Parcs_0600706_France KPIs_1" xfId="12375" xr:uid="{00000000-0005-0000-0000-000034570000}"/>
    <cellStyle name="n_Flash September eresMas_a- Analyse Wanadoo Externe_PFA_Parcs_0600706_Group" xfId="34075" xr:uid="{00000000-0005-0000-0000-000035570000}"/>
    <cellStyle name="n_Flash September eresMas_a- Analyse Wanadoo Externe_PFA_Parcs_0600706_Group - financial KPIs" xfId="22178" xr:uid="{00000000-0005-0000-0000-000036570000}"/>
    <cellStyle name="n_Flash September eresMas_a- Analyse Wanadoo Externe_PFA_Parcs_0600706_Group - operational KPIs" xfId="10621" xr:uid="{00000000-0005-0000-0000-000037570000}"/>
    <cellStyle name="n_Flash September eresMas_a- Analyse Wanadoo Externe_PFA_Parcs_0600706_Group - operational KPIs 2" xfId="18320" xr:uid="{00000000-0005-0000-0000-000038570000}"/>
    <cellStyle name="n_Flash September eresMas_a- Analyse Wanadoo Externe_PFA_Parcs_0600706_Group - operational KPIs_1" xfId="20437" xr:uid="{00000000-0005-0000-0000-000039570000}"/>
    <cellStyle name="n_Flash September eresMas_a- Analyse Wanadoo Externe_PFA_Parcs_0600706_Orange - Market France KPIs" xfId="56149" xr:uid="{00000000-0005-0000-0000-00003A570000}"/>
    <cellStyle name="n_Flash September eresMas_a- Analyse Wanadoo Externe_PFA_Parcs_0600706_Poland KPIs" xfId="34074" xr:uid="{00000000-0005-0000-0000-00003B570000}"/>
    <cellStyle name="n_Flash September eresMas_a- Analyse Wanadoo Externe_PFA_Parcs_0600706_ROW" xfId="34076" xr:uid="{00000000-0005-0000-0000-00003C570000}"/>
    <cellStyle name="n_Flash September eresMas_a- Analyse Wanadoo Externe_PFA_Parcs_0600706_ROW ARPU" xfId="34077" xr:uid="{00000000-0005-0000-0000-00003D570000}"/>
    <cellStyle name="n_Flash September eresMas_a- Analyse Wanadoo Externe_PFA_Parcs_0600706_ROW_1" xfId="34078" xr:uid="{00000000-0005-0000-0000-00003E570000}"/>
    <cellStyle name="n_Flash September eresMas_a- Analyse Wanadoo Externe_PFA_Parcs_0600706_ROW_1_Group" xfId="34079" xr:uid="{00000000-0005-0000-0000-00003F570000}"/>
    <cellStyle name="n_Flash September eresMas_a- Analyse Wanadoo Externe_PFA_Parcs_0600706_ROW_1_ROW ARPU" xfId="34080" xr:uid="{00000000-0005-0000-0000-000040570000}"/>
    <cellStyle name="n_Flash September eresMas_a- Analyse Wanadoo Externe_PFA_Parcs_0600706_ROW_Group" xfId="34081" xr:uid="{00000000-0005-0000-0000-000041570000}"/>
    <cellStyle name="n_Flash September eresMas_a- Analyse Wanadoo Externe_PFA_Parcs_0600706_ROW_ROW ARPU" xfId="34082" xr:uid="{00000000-0005-0000-0000-000042570000}"/>
    <cellStyle name="n_Flash September eresMas_a- Analyse Wanadoo Externe_PFA_Parcs_0600706_Spain ARPU + AUPU" xfId="34083" xr:uid="{00000000-0005-0000-0000-000043570000}"/>
    <cellStyle name="n_Flash September eresMas_a- Analyse Wanadoo Externe_PFA_Parcs_0600706_Spain ARPU + AUPU_Group" xfId="34084" xr:uid="{00000000-0005-0000-0000-000044570000}"/>
    <cellStyle name="n_Flash September eresMas_a- Analyse Wanadoo Externe_PFA_Parcs_0600706_Spain ARPU + AUPU_ROW ARPU" xfId="34085" xr:uid="{00000000-0005-0000-0000-000045570000}"/>
    <cellStyle name="n_Flash September eresMas_a- Analyse Wanadoo Externe_PFA_Parcs_0600706_Spain KPIs" xfId="6964" xr:uid="{00000000-0005-0000-0000-000046570000}"/>
    <cellStyle name="n_Flash September eresMas_a- Analyse Wanadoo Externe_PFA_Parcs_0600706_Spain KPIs 2" xfId="16330" xr:uid="{00000000-0005-0000-0000-000047570000}"/>
    <cellStyle name="n_Flash September eresMas_a- Analyse Wanadoo Externe_PFA_Parcs_0600706_Spain KPIs_1" xfId="51778" xr:uid="{00000000-0005-0000-0000-000048570000}"/>
    <cellStyle name="n_Flash September eresMas_a- Analyse Wanadoo Externe_PFA_Parcs_0600706_Telecoms - Operational KPIs" xfId="50081" xr:uid="{00000000-0005-0000-0000-000049570000}"/>
    <cellStyle name="n_Flash September eresMas_a- Analyse Wanadoo Externe_Poland KPIs" xfId="8481" xr:uid="{00000000-0005-0000-0000-00004A570000}"/>
    <cellStyle name="n_Flash September eresMas_a- Analyse Wanadoo Externe_Poland KPIs_1" xfId="33958" xr:uid="{00000000-0005-0000-0000-00004B570000}"/>
    <cellStyle name="n_Flash September eresMas_a- Analyse Wanadoo Externe_Reporting Valeur_Mobile_2010_10" xfId="34086" xr:uid="{00000000-0005-0000-0000-00004C570000}"/>
    <cellStyle name="n_Flash September eresMas_a- Analyse Wanadoo Externe_Reporting Valeur_Mobile_2010_10_Group" xfId="34087" xr:uid="{00000000-0005-0000-0000-00004D570000}"/>
    <cellStyle name="n_Flash September eresMas_a- Analyse Wanadoo Externe_Reporting Valeur_Mobile_2010_10_ROW" xfId="34088" xr:uid="{00000000-0005-0000-0000-00004E570000}"/>
    <cellStyle name="n_Flash September eresMas_a- Analyse Wanadoo Externe_Reporting Valeur_Mobile_2010_10_ROW ARPU" xfId="34089" xr:uid="{00000000-0005-0000-0000-00004F570000}"/>
    <cellStyle name="n_Flash September eresMas_a- Analyse Wanadoo Externe_Reporting Valeur_Mobile_2010_10_ROW_Group" xfId="34090" xr:uid="{00000000-0005-0000-0000-000050570000}"/>
    <cellStyle name="n_Flash September eresMas_a- Analyse Wanadoo Externe_Reporting Valeur_Mobile_2010_10_ROW_ROW ARPU" xfId="34091" xr:uid="{00000000-0005-0000-0000-000051570000}"/>
    <cellStyle name="n_Flash September eresMas_a- Analyse Wanadoo Externe_ROW" xfId="34092" xr:uid="{00000000-0005-0000-0000-000052570000}"/>
    <cellStyle name="n_Flash September eresMas_a- Analyse Wanadoo Externe_ROW ARPU" xfId="34093" xr:uid="{00000000-0005-0000-0000-000053570000}"/>
    <cellStyle name="n_Flash September eresMas_a- Analyse Wanadoo Externe_RoW KPIs" xfId="9193" xr:uid="{00000000-0005-0000-0000-000054570000}"/>
    <cellStyle name="n_Flash September eresMas_a- Analyse Wanadoo Externe_ROW_1" xfId="34094" xr:uid="{00000000-0005-0000-0000-000055570000}"/>
    <cellStyle name="n_Flash September eresMas_a- Analyse Wanadoo Externe_ROW_1_Group" xfId="34095" xr:uid="{00000000-0005-0000-0000-000056570000}"/>
    <cellStyle name="n_Flash September eresMas_a- Analyse Wanadoo Externe_ROW_1_ROW ARPU" xfId="34096" xr:uid="{00000000-0005-0000-0000-000057570000}"/>
    <cellStyle name="n_Flash September eresMas_a- Analyse Wanadoo Externe_ROW_Group" xfId="34097" xr:uid="{00000000-0005-0000-0000-000058570000}"/>
    <cellStyle name="n_Flash September eresMas_a- Analyse Wanadoo Externe_ROW_ROW ARPU" xfId="34098" xr:uid="{00000000-0005-0000-0000-000059570000}"/>
    <cellStyle name="n_Flash September eresMas_a- Analyse Wanadoo Externe_Spain ARPU + AUPU" xfId="34099" xr:uid="{00000000-0005-0000-0000-00005A570000}"/>
    <cellStyle name="n_Flash September eresMas_a- Analyse Wanadoo Externe_Spain ARPU + AUPU_Group" xfId="34100" xr:uid="{00000000-0005-0000-0000-00005B570000}"/>
    <cellStyle name="n_Flash September eresMas_a- Analyse Wanadoo Externe_Spain ARPU + AUPU_ROW ARPU" xfId="34101" xr:uid="{00000000-0005-0000-0000-00005C570000}"/>
    <cellStyle name="n_Flash September eresMas_a- Analyse Wanadoo Externe_Spain KPIs" xfId="6954" xr:uid="{00000000-0005-0000-0000-00005D570000}"/>
    <cellStyle name="n_Flash September eresMas_a- Analyse Wanadoo Externe_Spain KPIs 2" xfId="16320" xr:uid="{00000000-0005-0000-0000-00005E570000}"/>
    <cellStyle name="n_Flash September eresMas_a- Analyse Wanadoo Externe_Spain KPIs_1" xfId="51768" xr:uid="{00000000-0005-0000-0000-00005F570000}"/>
    <cellStyle name="n_Flash September eresMas_a- Analyse Wanadoo Externe_Telecoms - Operational KPIs" xfId="50071" xr:uid="{00000000-0005-0000-0000-000060570000}"/>
    <cellStyle name="n_Flash September eresMas_a- Analyse Wanadoo Externe_UAG_report_CA 06-09 (06-09-28)" xfId="2276" xr:uid="{00000000-0005-0000-0000-000061570000}"/>
    <cellStyle name="n_Flash September eresMas_a- Analyse Wanadoo Externe_UAG_report_CA 06-09 (06-09-28)_A&amp;ME KPIs" xfId="53556" xr:uid="{00000000-0005-0000-0000-000062570000}"/>
    <cellStyle name="n_Flash September eresMas_a- Analyse Wanadoo Externe_UAG_report_CA 06-09 (06-09-28)_Enterprise" xfId="9766" xr:uid="{00000000-0005-0000-0000-000063570000}"/>
    <cellStyle name="n_Flash September eresMas_a- Analyse Wanadoo Externe_UAG_report_CA 06-09 (06-09-28)_France financials" xfId="23923" xr:uid="{00000000-0005-0000-0000-000064570000}"/>
    <cellStyle name="n_Flash September eresMas_a- Analyse Wanadoo Externe_UAG_report_CA 06-09 (06-09-28)_France financials_1" xfId="25356" xr:uid="{00000000-0005-0000-0000-000065570000}"/>
    <cellStyle name="n_Flash September eresMas_a- Analyse Wanadoo Externe_UAG_report_CA 06-09 (06-09-28)_France KPIs" xfId="5135" xr:uid="{00000000-0005-0000-0000-000066570000}"/>
    <cellStyle name="n_Flash September eresMas_a- Analyse Wanadoo Externe_UAG_report_CA 06-09 (06-09-28)_France KPIs 2" xfId="14551" xr:uid="{00000000-0005-0000-0000-000067570000}"/>
    <cellStyle name="n_Flash September eresMas_a- Analyse Wanadoo Externe_UAG_report_CA 06-09 (06-09-28)_France KPIs_1" xfId="12376" xr:uid="{00000000-0005-0000-0000-000068570000}"/>
    <cellStyle name="n_Flash September eresMas_a- Analyse Wanadoo Externe_UAG_report_CA 06-09 (06-09-28)_GetCA Groupe Seg 2012-Q4 Soc" xfId="56151" xr:uid="{00000000-0005-0000-0000-000069570000}"/>
    <cellStyle name="n_Flash September eresMas_a- Analyse Wanadoo Externe_UAG_report_CA 06-09 (06-09-28)_Group" xfId="34103" xr:uid="{00000000-0005-0000-0000-00006A570000}"/>
    <cellStyle name="n_Flash September eresMas_a- Analyse Wanadoo Externe_UAG_report_CA 06-09 (06-09-28)_Group - financial KPIs" xfId="22179" xr:uid="{00000000-0005-0000-0000-00006B570000}"/>
    <cellStyle name="n_Flash September eresMas_a- Analyse Wanadoo Externe_UAG_report_CA 06-09 (06-09-28)_Group - operational KPIs" xfId="3235" xr:uid="{00000000-0005-0000-0000-00006C570000}"/>
    <cellStyle name="n_Flash September eresMas_a- Analyse Wanadoo Externe_UAG_report_CA 06-09 (06-09-28)_Group - operational KPIs_1" xfId="10622" xr:uid="{00000000-0005-0000-0000-00006D570000}"/>
    <cellStyle name="n_Flash September eresMas_a- Analyse Wanadoo Externe_UAG_report_CA 06-09 (06-09-28)_Group - operational KPIs_1 2" xfId="18321" xr:uid="{00000000-0005-0000-0000-00006E570000}"/>
    <cellStyle name="n_Flash September eresMas_a- Analyse Wanadoo Externe_UAG_report_CA 06-09 (06-09-28)_Group - operational KPIs_2" xfId="20438" xr:uid="{00000000-0005-0000-0000-00006F570000}"/>
    <cellStyle name="n_Flash September eresMas_a- Analyse Wanadoo Externe_UAG_report_CA 06-09 (06-09-28)_IC&amp;SS" xfId="17662" xr:uid="{00000000-0005-0000-0000-000070570000}"/>
    <cellStyle name="n_Flash September eresMas_a- Analyse Wanadoo Externe_UAG_report_CA 06-09 (06-09-28)_Orange - Market France KPIs" xfId="56150" xr:uid="{00000000-0005-0000-0000-000071570000}"/>
    <cellStyle name="n_Flash September eresMas_a- Analyse Wanadoo Externe_UAG_report_CA 06-09 (06-09-28)_Poland KPIs" xfId="8486" xr:uid="{00000000-0005-0000-0000-000072570000}"/>
    <cellStyle name="n_Flash September eresMas_a- Analyse Wanadoo Externe_UAG_report_CA 06-09 (06-09-28)_Poland KPIs_1" xfId="34102" xr:uid="{00000000-0005-0000-0000-000073570000}"/>
    <cellStyle name="n_Flash September eresMas_a- Analyse Wanadoo Externe_UAG_report_CA 06-09 (06-09-28)_ROW" xfId="34104" xr:uid="{00000000-0005-0000-0000-000074570000}"/>
    <cellStyle name="n_Flash September eresMas_a- Analyse Wanadoo Externe_UAG_report_CA 06-09 (06-09-28)_ROW ARPU" xfId="34105" xr:uid="{00000000-0005-0000-0000-000075570000}"/>
    <cellStyle name="n_Flash September eresMas_a- Analyse Wanadoo Externe_UAG_report_CA 06-09 (06-09-28)_RoW KPIs" xfId="9198" xr:uid="{00000000-0005-0000-0000-000076570000}"/>
    <cellStyle name="n_Flash September eresMas_a- Analyse Wanadoo Externe_UAG_report_CA 06-09 (06-09-28)_ROW_1" xfId="34106" xr:uid="{00000000-0005-0000-0000-000077570000}"/>
    <cellStyle name="n_Flash September eresMas_a- Analyse Wanadoo Externe_UAG_report_CA 06-09 (06-09-28)_ROW_1_Group" xfId="34107" xr:uid="{00000000-0005-0000-0000-000078570000}"/>
    <cellStyle name="n_Flash September eresMas_a- Analyse Wanadoo Externe_UAG_report_CA 06-09 (06-09-28)_ROW_1_ROW ARPU" xfId="34108" xr:uid="{00000000-0005-0000-0000-000079570000}"/>
    <cellStyle name="n_Flash September eresMas_a- Analyse Wanadoo Externe_UAG_report_CA 06-09 (06-09-28)_ROW_Group" xfId="34109" xr:uid="{00000000-0005-0000-0000-00007A570000}"/>
    <cellStyle name="n_Flash September eresMas_a- Analyse Wanadoo Externe_UAG_report_CA 06-09 (06-09-28)_ROW_ROW ARPU" xfId="34110" xr:uid="{00000000-0005-0000-0000-00007B570000}"/>
    <cellStyle name="n_Flash September eresMas_a- Analyse Wanadoo Externe_UAG_report_CA 06-09 (06-09-28)_Spain ARPU + AUPU" xfId="34111" xr:uid="{00000000-0005-0000-0000-00007C570000}"/>
    <cellStyle name="n_Flash September eresMas_a- Analyse Wanadoo Externe_UAG_report_CA 06-09 (06-09-28)_Spain ARPU + AUPU_Group" xfId="34112" xr:uid="{00000000-0005-0000-0000-00007D570000}"/>
    <cellStyle name="n_Flash September eresMas_a- Analyse Wanadoo Externe_UAG_report_CA 06-09 (06-09-28)_Spain ARPU + AUPU_ROW ARPU" xfId="34113" xr:uid="{00000000-0005-0000-0000-00007E570000}"/>
    <cellStyle name="n_Flash September eresMas_a- Analyse Wanadoo Externe_UAG_report_CA 06-09 (06-09-28)_Spain KPIs" xfId="6965" xr:uid="{00000000-0005-0000-0000-00007F570000}"/>
    <cellStyle name="n_Flash September eresMas_a- Analyse Wanadoo Externe_UAG_report_CA 06-09 (06-09-28)_Spain KPIs 2" xfId="16331" xr:uid="{00000000-0005-0000-0000-000080570000}"/>
    <cellStyle name="n_Flash September eresMas_a- Analyse Wanadoo Externe_UAG_report_CA 06-09 (06-09-28)_Spain KPIs_1" xfId="51779" xr:uid="{00000000-0005-0000-0000-000081570000}"/>
    <cellStyle name="n_Flash September eresMas_a- Analyse Wanadoo Externe_UAG_report_CA 06-09 (06-09-28)_Telecoms - Operational KPIs" xfId="50082" xr:uid="{00000000-0005-0000-0000-000082570000}"/>
    <cellStyle name="n_Flash September eresMas_a- Analyse Wanadoo Externe_UAG_report_CA 06-10 (06-11-06)" xfId="2277" xr:uid="{00000000-0005-0000-0000-000083570000}"/>
    <cellStyle name="n_Flash September eresMas_a- Analyse Wanadoo Externe_UAG_report_CA 06-10 (06-11-06)_A&amp;ME KPIs" xfId="53557" xr:uid="{00000000-0005-0000-0000-000084570000}"/>
    <cellStyle name="n_Flash September eresMas_a- Analyse Wanadoo Externe_UAG_report_CA 06-10 (06-11-06)_Enterprise" xfId="9767" xr:uid="{00000000-0005-0000-0000-000085570000}"/>
    <cellStyle name="n_Flash September eresMas_a- Analyse Wanadoo Externe_UAG_report_CA 06-10 (06-11-06)_France financials" xfId="23924" xr:uid="{00000000-0005-0000-0000-000086570000}"/>
    <cellStyle name="n_Flash September eresMas_a- Analyse Wanadoo Externe_UAG_report_CA 06-10 (06-11-06)_France financials_1" xfId="25357" xr:uid="{00000000-0005-0000-0000-000087570000}"/>
    <cellStyle name="n_Flash September eresMas_a- Analyse Wanadoo Externe_UAG_report_CA 06-10 (06-11-06)_France KPIs" xfId="5136" xr:uid="{00000000-0005-0000-0000-000088570000}"/>
    <cellStyle name="n_Flash September eresMas_a- Analyse Wanadoo Externe_UAG_report_CA 06-10 (06-11-06)_France KPIs 2" xfId="14552" xr:uid="{00000000-0005-0000-0000-000089570000}"/>
    <cellStyle name="n_Flash September eresMas_a- Analyse Wanadoo Externe_UAG_report_CA 06-10 (06-11-06)_France KPIs_1" xfId="12377" xr:uid="{00000000-0005-0000-0000-00008A570000}"/>
    <cellStyle name="n_Flash September eresMas_a- Analyse Wanadoo Externe_UAG_report_CA 06-10 (06-11-06)_GetCA Groupe Seg 2012-Q4 Soc" xfId="56153" xr:uid="{00000000-0005-0000-0000-00008B570000}"/>
    <cellStyle name="n_Flash September eresMas_a- Analyse Wanadoo Externe_UAG_report_CA 06-10 (06-11-06)_Group" xfId="34115" xr:uid="{00000000-0005-0000-0000-00008C570000}"/>
    <cellStyle name="n_Flash September eresMas_a- Analyse Wanadoo Externe_UAG_report_CA 06-10 (06-11-06)_Group - financial KPIs" xfId="22180" xr:uid="{00000000-0005-0000-0000-00008D570000}"/>
    <cellStyle name="n_Flash September eresMas_a- Analyse Wanadoo Externe_UAG_report_CA 06-10 (06-11-06)_Group - operational KPIs" xfId="3236" xr:uid="{00000000-0005-0000-0000-00008E570000}"/>
    <cellStyle name="n_Flash September eresMas_a- Analyse Wanadoo Externe_UAG_report_CA 06-10 (06-11-06)_Group - operational KPIs_1" xfId="10623" xr:uid="{00000000-0005-0000-0000-00008F570000}"/>
    <cellStyle name="n_Flash September eresMas_a- Analyse Wanadoo Externe_UAG_report_CA 06-10 (06-11-06)_Group - operational KPIs_1 2" xfId="18322" xr:uid="{00000000-0005-0000-0000-000090570000}"/>
    <cellStyle name="n_Flash September eresMas_a- Analyse Wanadoo Externe_UAG_report_CA 06-10 (06-11-06)_Group - operational KPIs_2" xfId="20439" xr:uid="{00000000-0005-0000-0000-000091570000}"/>
    <cellStyle name="n_Flash September eresMas_a- Analyse Wanadoo Externe_UAG_report_CA 06-10 (06-11-06)_IC&amp;SS" xfId="19553" xr:uid="{00000000-0005-0000-0000-000092570000}"/>
    <cellStyle name="n_Flash September eresMas_a- Analyse Wanadoo Externe_UAG_report_CA 06-10 (06-11-06)_Orange - Market France KPIs" xfId="56152" xr:uid="{00000000-0005-0000-0000-000093570000}"/>
    <cellStyle name="n_Flash September eresMas_a- Analyse Wanadoo Externe_UAG_report_CA 06-10 (06-11-06)_Poland KPIs" xfId="8487" xr:uid="{00000000-0005-0000-0000-000094570000}"/>
    <cellStyle name="n_Flash September eresMas_a- Analyse Wanadoo Externe_UAG_report_CA 06-10 (06-11-06)_Poland KPIs_1" xfId="34114" xr:uid="{00000000-0005-0000-0000-000095570000}"/>
    <cellStyle name="n_Flash September eresMas_a- Analyse Wanadoo Externe_UAG_report_CA 06-10 (06-11-06)_ROW" xfId="34116" xr:uid="{00000000-0005-0000-0000-000096570000}"/>
    <cellStyle name="n_Flash September eresMas_a- Analyse Wanadoo Externe_UAG_report_CA 06-10 (06-11-06)_ROW ARPU" xfId="34117" xr:uid="{00000000-0005-0000-0000-000097570000}"/>
    <cellStyle name="n_Flash September eresMas_a- Analyse Wanadoo Externe_UAG_report_CA 06-10 (06-11-06)_RoW KPIs" xfId="9199" xr:uid="{00000000-0005-0000-0000-000098570000}"/>
    <cellStyle name="n_Flash September eresMas_a- Analyse Wanadoo Externe_UAG_report_CA 06-10 (06-11-06)_ROW_1" xfId="34118" xr:uid="{00000000-0005-0000-0000-000099570000}"/>
    <cellStyle name="n_Flash September eresMas_a- Analyse Wanadoo Externe_UAG_report_CA 06-10 (06-11-06)_ROW_1_Group" xfId="34119" xr:uid="{00000000-0005-0000-0000-00009A570000}"/>
    <cellStyle name="n_Flash September eresMas_a- Analyse Wanadoo Externe_UAG_report_CA 06-10 (06-11-06)_ROW_1_ROW ARPU" xfId="34120" xr:uid="{00000000-0005-0000-0000-00009B570000}"/>
    <cellStyle name="n_Flash September eresMas_a- Analyse Wanadoo Externe_UAG_report_CA 06-10 (06-11-06)_ROW_Group" xfId="34121" xr:uid="{00000000-0005-0000-0000-00009C570000}"/>
    <cellStyle name="n_Flash September eresMas_a- Analyse Wanadoo Externe_UAG_report_CA 06-10 (06-11-06)_ROW_ROW ARPU" xfId="34122" xr:uid="{00000000-0005-0000-0000-00009D570000}"/>
    <cellStyle name="n_Flash September eresMas_a- Analyse Wanadoo Externe_UAG_report_CA 06-10 (06-11-06)_Spain ARPU + AUPU" xfId="34123" xr:uid="{00000000-0005-0000-0000-00009E570000}"/>
    <cellStyle name="n_Flash September eresMas_a- Analyse Wanadoo Externe_UAG_report_CA 06-10 (06-11-06)_Spain ARPU + AUPU_Group" xfId="34124" xr:uid="{00000000-0005-0000-0000-00009F570000}"/>
    <cellStyle name="n_Flash September eresMas_a- Analyse Wanadoo Externe_UAG_report_CA 06-10 (06-11-06)_Spain ARPU + AUPU_ROW ARPU" xfId="34125" xr:uid="{00000000-0005-0000-0000-0000A0570000}"/>
    <cellStyle name="n_Flash September eresMas_a- Analyse Wanadoo Externe_UAG_report_CA 06-10 (06-11-06)_Spain KPIs" xfId="6966" xr:uid="{00000000-0005-0000-0000-0000A1570000}"/>
    <cellStyle name="n_Flash September eresMas_a- Analyse Wanadoo Externe_UAG_report_CA 06-10 (06-11-06)_Spain KPIs 2" xfId="16332" xr:uid="{00000000-0005-0000-0000-0000A2570000}"/>
    <cellStyle name="n_Flash September eresMas_a- Analyse Wanadoo Externe_UAG_report_CA 06-10 (06-11-06)_Spain KPIs_1" xfId="51780" xr:uid="{00000000-0005-0000-0000-0000A3570000}"/>
    <cellStyle name="n_Flash September eresMas_a- Analyse Wanadoo Externe_UAG_report_CA 06-10 (06-11-06)_Telecoms - Operational KPIs" xfId="50083" xr:uid="{00000000-0005-0000-0000-0000A4570000}"/>
    <cellStyle name="n_Flash September eresMas_a- Analyse Wanadoo Externe_V&amp;M trajectoires V1 (06-08-11)" xfId="2278" xr:uid="{00000000-0005-0000-0000-0000A5570000}"/>
    <cellStyle name="n_Flash September eresMas_a- Analyse Wanadoo Externe_V&amp;M trajectoires V1 (06-08-11)_A&amp;ME KPIs" xfId="53558" xr:uid="{00000000-0005-0000-0000-0000A6570000}"/>
    <cellStyle name="n_Flash September eresMas_a- Analyse Wanadoo Externe_V&amp;M trajectoires V1 (06-08-11)_Enterprise" xfId="9768" xr:uid="{00000000-0005-0000-0000-0000A7570000}"/>
    <cellStyle name="n_Flash September eresMas_a- Analyse Wanadoo Externe_V&amp;M trajectoires V1 (06-08-11)_France financials" xfId="23925" xr:uid="{00000000-0005-0000-0000-0000A8570000}"/>
    <cellStyle name="n_Flash September eresMas_a- Analyse Wanadoo Externe_V&amp;M trajectoires V1 (06-08-11)_France financials_1" xfId="25358" xr:uid="{00000000-0005-0000-0000-0000A9570000}"/>
    <cellStyle name="n_Flash September eresMas_a- Analyse Wanadoo Externe_V&amp;M trajectoires V1 (06-08-11)_France KPIs" xfId="5137" xr:uid="{00000000-0005-0000-0000-0000AA570000}"/>
    <cellStyle name="n_Flash September eresMas_a- Analyse Wanadoo Externe_V&amp;M trajectoires V1 (06-08-11)_France KPIs 2" xfId="14553" xr:uid="{00000000-0005-0000-0000-0000AB570000}"/>
    <cellStyle name="n_Flash September eresMas_a- Analyse Wanadoo Externe_V&amp;M trajectoires V1 (06-08-11)_France KPIs_1" xfId="12378" xr:uid="{00000000-0005-0000-0000-0000AC570000}"/>
    <cellStyle name="n_Flash September eresMas_a- Analyse Wanadoo Externe_V&amp;M trajectoires V1 (06-08-11)_GetCA Groupe Seg 2012-Q4 Soc" xfId="56155" xr:uid="{00000000-0005-0000-0000-0000AD570000}"/>
    <cellStyle name="n_Flash September eresMas_a- Analyse Wanadoo Externe_V&amp;M trajectoires V1 (06-08-11)_Group" xfId="34127" xr:uid="{00000000-0005-0000-0000-0000AE570000}"/>
    <cellStyle name="n_Flash September eresMas_a- Analyse Wanadoo Externe_V&amp;M trajectoires V1 (06-08-11)_Group - financial KPIs" xfId="22181" xr:uid="{00000000-0005-0000-0000-0000AF570000}"/>
    <cellStyle name="n_Flash September eresMas_a- Analyse Wanadoo Externe_V&amp;M trajectoires V1 (06-08-11)_Group - operational KPIs" xfId="3237" xr:uid="{00000000-0005-0000-0000-0000B0570000}"/>
    <cellStyle name="n_Flash September eresMas_a- Analyse Wanadoo Externe_V&amp;M trajectoires V1 (06-08-11)_Group - operational KPIs_1" xfId="10624" xr:uid="{00000000-0005-0000-0000-0000B1570000}"/>
    <cellStyle name="n_Flash September eresMas_a- Analyse Wanadoo Externe_V&amp;M trajectoires V1 (06-08-11)_Group - operational KPIs_1 2" xfId="18323" xr:uid="{00000000-0005-0000-0000-0000B2570000}"/>
    <cellStyle name="n_Flash September eresMas_a- Analyse Wanadoo Externe_V&amp;M trajectoires V1 (06-08-11)_Group - operational KPIs_2" xfId="20440" xr:uid="{00000000-0005-0000-0000-0000B3570000}"/>
    <cellStyle name="n_Flash September eresMas_a- Analyse Wanadoo Externe_V&amp;M trajectoires V1 (06-08-11)_IC&amp;SS" xfId="19563" xr:uid="{00000000-0005-0000-0000-0000B4570000}"/>
    <cellStyle name="n_Flash September eresMas_a- Analyse Wanadoo Externe_V&amp;M trajectoires V1 (06-08-11)_Orange - Market France KPIs" xfId="56154" xr:uid="{00000000-0005-0000-0000-0000B5570000}"/>
    <cellStyle name="n_Flash September eresMas_a- Analyse Wanadoo Externe_V&amp;M trajectoires V1 (06-08-11)_Poland KPIs" xfId="8488" xr:uid="{00000000-0005-0000-0000-0000B6570000}"/>
    <cellStyle name="n_Flash September eresMas_a- Analyse Wanadoo Externe_V&amp;M trajectoires V1 (06-08-11)_Poland KPIs_1" xfId="34126" xr:uid="{00000000-0005-0000-0000-0000B7570000}"/>
    <cellStyle name="n_Flash September eresMas_a- Analyse Wanadoo Externe_V&amp;M trajectoires V1 (06-08-11)_ROW" xfId="34128" xr:uid="{00000000-0005-0000-0000-0000B8570000}"/>
    <cellStyle name="n_Flash September eresMas_a- Analyse Wanadoo Externe_V&amp;M trajectoires V1 (06-08-11)_ROW ARPU" xfId="34129" xr:uid="{00000000-0005-0000-0000-0000B9570000}"/>
    <cellStyle name="n_Flash September eresMas_a- Analyse Wanadoo Externe_V&amp;M trajectoires V1 (06-08-11)_RoW KPIs" xfId="9200" xr:uid="{00000000-0005-0000-0000-0000BA570000}"/>
    <cellStyle name="n_Flash September eresMas_a- Analyse Wanadoo Externe_V&amp;M trajectoires V1 (06-08-11)_ROW_1" xfId="34130" xr:uid="{00000000-0005-0000-0000-0000BB570000}"/>
    <cellStyle name="n_Flash September eresMas_a- Analyse Wanadoo Externe_V&amp;M trajectoires V1 (06-08-11)_ROW_1_Group" xfId="34131" xr:uid="{00000000-0005-0000-0000-0000BC570000}"/>
    <cellStyle name="n_Flash September eresMas_a- Analyse Wanadoo Externe_V&amp;M trajectoires V1 (06-08-11)_ROW_1_ROW ARPU" xfId="34132" xr:uid="{00000000-0005-0000-0000-0000BD570000}"/>
    <cellStyle name="n_Flash September eresMas_a- Analyse Wanadoo Externe_V&amp;M trajectoires V1 (06-08-11)_ROW_Group" xfId="34133" xr:uid="{00000000-0005-0000-0000-0000BE570000}"/>
    <cellStyle name="n_Flash September eresMas_a- Analyse Wanadoo Externe_V&amp;M trajectoires V1 (06-08-11)_ROW_ROW ARPU" xfId="34134" xr:uid="{00000000-0005-0000-0000-0000BF570000}"/>
    <cellStyle name="n_Flash September eresMas_a- Analyse Wanadoo Externe_V&amp;M trajectoires V1 (06-08-11)_Spain ARPU + AUPU" xfId="34135" xr:uid="{00000000-0005-0000-0000-0000C0570000}"/>
    <cellStyle name="n_Flash September eresMas_a- Analyse Wanadoo Externe_V&amp;M trajectoires V1 (06-08-11)_Spain ARPU + AUPU_Group" xfId="34136" xr:uid="{00000000-0005-0000-0000-0000C1570000}"/>
    <cellStyle name="n_Flash September eresMas_a- Analyse Wanadoo Externe_V&amp;M trajectoires V1 (06-08-11)_Spain ARPU + AUPU_ROW ARPU" xfId="34137" xr:uid="{00000000-0005-0000-0000-0000C2570000}"/>
    <cellStyle name="n_Flash September eresMas_a- Analyse Wanadoo Externe_V&amp;M trajectoires V1 (06-08-11)_Spain KPIs" xfId="6967" xr:uid="{00000000-0005-0000-0000-0000C3570000}"/>
    <cellStyle name="n_Flash September eresMas_a- Analyse Wanadoo Externe_V&amp;M trajectoires V1 (06-08-11)_Spain KPIs 2" xfId="16333" xr:uid="{00000000-0005-0000-0000-0000C4570000}"/>
    <cellStyle name="n_Flash September eresMas_a- Analyse Wanadoo Externe_V&amp;M trajectoires V1 (06-08-11)_Spain KPIs_1" xfId="51781" xr:uid="{00000000-0005-0000-0000-0000C5570000}"/>
    <cellStyle name="n_Flash September eresMas_a- Analyse Wanadoo Externe_V&amp;M trajectoires V1 (06-08-11)_Telecoms - Operational KPIs" xfId="50084" xr:uid="{00000000-0005-0000-0000-0000C6570000}"/>
    <cellStyle name="n_Flash September eresMas_A&amp;ME KPIs" xfId="53367" xr:uid="{00000000-0005-0000-0000-0000C7570000}"/>
    <cellStyle name="n_Flash September eresMas_accès mars + PFA VL" xfId="2279" xr:uid="{00000000-0005-0000-0000-0000C8570000}"/>
    <cellStyle name="n_Flash September eresMas_accès mars + PFA VL_A&amp;ME KPIs" xfId="53559" xr:uid="{00000000-0005-0000-0000-0000C9570000}"/>
    <cellStyle name="n_Flash September eresMas_accès mars + PFA VL_Enterprise" xfId="9769" xr:uid="{00000000-0005-0000-0000-0000CA570000}"/>
    <cellStyle name="n_Flash September eresMas_accès mars + PFA VL_France financials" xfId="23926" xr:uid="{00000000-0005-0000-0000-0000CB570000}"/>
    <cellStyle name="n_Flash September eresMas_accès mars + PFA VL_France financials_1" xfId="25359" xr:uid="{00000000-0005-0000-0000-0000CC570000}"/>
    <cellStyle name="n_Flash September eresMas_accès mars + PFA VL_France KPIs" xfId="5138" xr:uid="{00000000-0005-0000-0000-0000CD570000}"/>
    <cellStyle name="n_Flash September eresMas_accès mars + PFA VL_France KPIs 2" xfId="14554" xr:uid="{00000000-0005-0000-0000-0000CE570000}"/>
    <cellStyle name="n_Flash September eresMas_accès mars + PFA VL_France KPIs_1" xfId="12379" xr:uid="{00000000-0005-0000-0000-0000CF570000}"/>
    <cellStyle name="n_Flash September eresMas_accès mars + PFA VL_GetCA Groupe Seg 2012-Q4 Soc" xfId="56157" xr:uid="{00000000-0005-0000-0000-0000D0570000}"/>
    <cellStyle name="n_Flash September eresMas_accès mars + PFA VL_Group" xfId="34139" xr:uid="{00000000-0005-0000-0000-0000D1570000}"/>
    <cellStyle name="n_Flash September eresMas_accès mars + PFA VL_Group - financial KPIs" xfId="22182" xr:uid="{00000000-0005-0000-0000-0000D2570000}"/>
    <cellStyle name="n_Flash September eresMas_accès mars + PFA VL_Group - operational KPIs" xfId="3238" xr:uid="{00000000-0005-0000-0000-0000D3570000}"/>
    <cellStyle name="n_Flash September eresMas_accès mars + PFA VL_Group - operational KPIs_1" xfId="10625" xr:uid="{00000000-0005-0000-0000-0000D4570000}"/>
    <cellStyle name="n_Flash September eresMas_accès mars + PFA VL_Group - operational KPIs_1 2" xfId="18324" xr:uid="{00000000-0005-0000-0000-0000D5570000}"/>
    <cellStyle name="n_Flash September eresMas_accès mars + PFA VL_Group - operational KPIs_2" xfId="20441" xr:uid="{00000000-0005-0000-0000-0000D6570000}"/>
    <cellStyle name="n_Flash September eresMas_accès mars + PFA VL_IC&amp;SS" xfId="19763" xr:uid="{00000000-0005-0000-0000-0000D7570000}"/>
    <cellStyle name="n_Flash September eresMas_accès mars + PFA VL_Orange - Market France KPIs" xfId="56156" xr:uid="{00000000-0005-0000-0000-0000D8570000}"/>
    <cellStyle name="n_Flash September eresMas_accès mars + PFA VL_Poland KPIs" xfId="8489" xr:uid="{00000000-0005-0000-0000-0000D9570000}"/>
    <cellStyle name="n_Flash September eresMas_accès mars + PFA VL_Poland KPIs_1" xfId="34138" xr:uid="{00000000-0005-0000-0000-0000DA570000}"/>
    <cellStyle name="n_Flash September eresMas_accès mars + PFA VL_ROW" xfId="34140" xr:uid="{00000000-0005-0000-0000-0000DB570000}"/>
    <cellStyle name="n_Flash September eresMas_accès mars + PFA VL_ROW ARPU" xfId="34141" xr:uid="{00000000-0005-0000-0000-0000DC570000}"/>
    <cellStyle name="n_Flash September eresMas_accès mars + PFA VL_RoW KPIs" xfId="9201" xr:uid="{00000000-0005-0000-0000-0000DD570000}"/>
    <cellStyle name="n_Flash September eresMas_accès mars + PFA VL_ROW_1" xfId="34142" xr:uid="{00000000-0005-0000-0000-0000DE570000}"/>
    <cellStyle name="n_Flash September eresMas_accès mars + PFA VL_ROW_1_Group" xfId="34143" xr:uid="{00000000-0005-0000-0000-0000DF570000}"/>
    <cellStyle name="n_Flash September eresMas_accès mars + PFA VL_ROW_1_ROW ARPU" xfId="34144" xr:uid="{00000000-0005-0000-0000-0000E0570000}"/>
    <cellStyle name="n_Flash September eresMas_accès mars + PFA VL_ROW_Group" xfId="34145" xr:uid="{00000000-0005-0000-0000-0000E1570000}"/>
    <cellStyle name="n_Flash September eresMas_accès mars + PFA VL_ROW_ROW ARPU" xfId="34146" xr:uid="{00000000-0005-0000-0000-0000E2570000}"/>
    <cellStyle name="n_Flash September eresMas_accès mars + PFA VL_Spain ARPU + AUPU" xfId="34147" xr:uid="{00000000-0005-0000-0000-0000E3570000}"/>
    <cellStyle name="n_Flash September eresMas_accès mars + PFA VL_Spain ARPU + AUPU_Group" xfId="34148" xr:uid="{00000000-0005-0000-0000-0000E4570000}"/>
    <cellStyle name="n_Flash September eresMas_accès mars + PFA VL_Spain ARPU + AUPU_ROW ARPU" xfId="34149" xr:uid="{00000000-0005-0000-0000-0000E5570000}"/>
    <cellStyle name="n_Flash September eresMas_accès mars + PFA VL_Spain KPIs" xfId="6968" xr:uid="{00000000-0005-0000-0000-0000E6570000}"/>
    <cellStyle name="n_Flash September eresMas_accès mars + PFA VL_Spain KPIs 2" xfId="16334" xr:uid="{00000000-0005-0000-0000-0000E7570000}"/>
    <cellStyle name="n_Flash September eresMas_accès mars + PFA VL_Spain KPIs_1" xfId="51782" xr:uid="{00000000-0005-0000-0000-0000E8570000}"/>
    <cellStyle name="n_Flash September eresMas_accès mars + PFA VL_Telecoms - Operational KPIs" xfId="50085" xr:uid="{00000000-0005-0000-0000-0000E9570000}"/>
    <cellStyle name="n_Flash September eresMas_B 2005" xfId="2280" xr:uid="{00000000-0005-0000-0000-0000EA570000}"/>
    <cellStyle name="n_Flash September eresMas_B 2005_A&amp;ME KPIs" xfId="53560" xr:uid="{00000000-0005-0000-0000-0000EB570000}"/>
    <cellStyle name="n_Flash September eresMas_B 2005_DATA KPI Personal" xfId="34151" xr:uid="{00000000-0005-0000-0000-0000EC570000}"/>
    <cellStyle name="n_Flash September eresMas_B 2005_DATA KPI Personal_Group" xfId="34152" xr:uid="{00000000-0005-0000-0000-0000ED570000}"/>
    <cellStyle name="n_Flash September eresMas_B 2005_DATA KPI Personal_ROW ARPU" xfId="34153" xr:uid="{00000000-0005-0000-0000-0000EE570000}"/>
    <cellStyle name="n_Flash September eresMas_B 2005_EE_CoA_BS - mapped V4" xfId="34154" xr:uid="{00000000-0005-0000-0000-0000EF570000}"/>
    <cellStyle name="n_Flash September eresMas_B 2005_EE_CoA_BS - mapped V4_Group" xfId="34155" xr:uid="{00000000-0005-0000-0000-0000F0570000}"/>
    <cellStyle name="n_Flash September eresMas_B 2005_EE_CoA_BS - mapped V4_ROW ARPU" xfId="34156" xr:uid="{00000000-0005-0000-0000-0000F1570000}"/>
    <cellStyle name="n_Flash September eresMas_B 2005_France financials" xfId="23927" xr:uid="{00000000-0005-0000-0000-0000F2570000}"/>
    <cellStyle name="n_Flash September eresMas_B 2005_France KPIs" xfId="5139" xr:uid="{00000000-0005-0000-0000-0000F3570000}"/>
    <cellStyle name="n_Flash September eresMas_B 2005_France KPIs 2" xfId="14555" xr:uid="{00000000-0005-0000-0000-0000F4570000}"/>
    <cellStyle name="n_Flash September eresMas_B 2005_France KPIs_1" xfId="12380" xr:uid="{00000000-0005-0000-0000-0000F5570000}"/>
    <cellStyle name="n_Flash September eresMas_B 2005_Group" xfId="34157" xr:uid="{00000000-0005-0000-0000-0000F6570000}"/>
    <cellStyle name="n_Flash September eresMas_B 2005_Group - financial KPIs" xfId="22183" xr:uid="{00000000-0005-0000-0000-0000F7570000}"/>
    <cellStyle name="n_Flash September eresMas_B 2005_Group - operational KPIs" xfId="10626" xr:uid="{00000000-0005-0000-0000-0000F8570000}"/>
    <cellStyle name="n_Flash September eresMas_B 2005_Group - operational KPIs 2" xfId="18325" xr:uid="{00000000-0005-0000-0000-0000F9570000}"/>
    <cellStyle name="n_Flash September eresMas_B 2005_Group - operational KPIs_1" xfId="20442" xr:uid="{00000000-0005-0000-0000-0000FA570000}"/>
    <cellStyle name="n_Flash September eresMas_B 2005_Orange - Market France KPIs" xfId="56158" xr:uid="{00000000-0005-0000-0000-0000FB570000}"/>
    <cellStyle name="n_Flash September eresMas_B 2005_Poland KPIs" xfId="34150" xr:uid="{00000000-0005-0000-0000-0000FC570000}"/>
    <cellStyle name="n_Flash September eresMas_B 2005_Reporting Valeur_Mobile_2010_10" xfId="34158" xr:uid="{00000000-0005-0000-0000-0000FD570000}"/>
    <cellStyle name="n_Flash September eresMas_B 2005_Reporting Valeur_Mobile_2010_10_Group" xfId="34159" xr:uid="{00000000-0005-0000-0000-0000FE570000}"/>
    <cellStyle name="n_Flash September eresMas_B 2005_Reporting Valeur_Mobile_2010_10_ROW" xfId="34160" xr:uid="{00000000-0005-0000-0000-0000FF570000}"/>
    <cellStyle name="n_Flash September eresMas_B 2005_Reporting Valeur_Mobile_2010_10_ROW ARPU" xfId="34161" xr:uid="{00000000-0005-0000-0000-000000580000}"/>
    <cellStyle name="n_Flash September eresMas_B 2005_Reporting Valeur_Mobile_2010_10_ROW_Group" xfId="34162" xr:uid="{00000000-0005-0000-0000-000001580000}"/>
    <cellStyle name="n_Flash September eresMas_B 2005_Reporting Valeur_Mobile_2010_10_ROW_ROW ARPU" xfId="34163" xr:uid="{00000000-0005-0000-0000-000002580000}"/>
    <cellStyle name="n_Flash September eresMas_B 2005_ROW" xfId="34164" xr:uid="{00000000-0005-0000-0000-000003580000}"/>
    <cellStyle name="n_Flash September eresMas_B 2005_ROW ARPU" xfId="34165" xr:uid="{00000000-0005-0000-0000-000004580000}"/>
    <cellStyle name="n_Flash September eresMas_B 2005_ROW_1" xfId="34166" xr:uid="{00000000-0005-0000-0000-000005580000}"/>
    <cellStyle name="n_Flash September eresMas_B 2005_ROW_1_Group" xfId="34167" xr:uid="{00000000-0005-0000-0000-000006580000}"/>
    <cellStyle name="n_Flash September eresMas_B 2005_ROW_1_ROW ARPU" xfId="34168" xr:uid="{00000000-0005-0000-0000-000007580000}"/>
    <cellStyle name="n_Flash September eresMas_B 2005_ROW_Group" xfId="34169" xr:uid="{00000000-0005-0000-0000-000008580000}"/>
    <cellStyle name="n_Flash September eresMas_B 2005_ROW_ROW ARPU" xfId="34170" xr:uid="{00000000-0005-0000-0000-000009580000}"/>
    <cellStyle name="n_Flash September eresMas_B 2005_Spain ARPU + AUPU" xfId="34171" xr:uid="{00000000-0005-0000-0000-00000A580000}"/>
    <cellStyle name="n_Flash September eresMas_B 2005_Spain ARPU + AUPU_Group" xfId="34172" xr:uid="{00000000-0005-0000-0000-00000B580000}"/>
    <cellStyle name="n_Flash September eresMas_B 2005_Spain ARPU + AUPU_ROW ARPU" xfId="34173" xr:uid="{00000000-0005-0000-0000-00000C580000}"/>
    <cellStyle name="n_Flash September eresMas_B 2005_Spain KPIs" xfId="6969" xr:uid="{00000000-0005-0000-0000-00000D580000}"/>
    <cellStyle name="n_Flash September eresMas_B 2005_Spain KPIs 2" xfId="16335" xr:uid="{00000000-0005-0000-0000-00000E580000}"/>
    <cellStyle name="n_Flash September eresMas_B 2005_Spain KPIs_1" xfId="51783" xr:uid="{00000000-0005-0000-0000-00000F580000}"/>
    <cellStyle name="n_Flash September eresMas_B 2005_Telecoms - Operational KPIs" xfId="50086" xr:uid="{00000000-0005-0000-0000-000010580000}"/>
    <cellStyle name="n_Flash September eresMas_backup-CA publi - SRCDAC-v2" xfId="2281" xr:uid="{00000000-0005-0000-0000-000011580000}"/>
    <cellStyle name="n_Flash September eresMas_backup-CA publi - SRCDAC-v2_A&amp;ME KPIs" xfId="53561" xr:uid="{00000000-0005-0000-0000-000012580000}"/>
    <cellStyle name="n_Flash September eresMas_backup-CA publi - SRCDAC-v2_Enterprise" xfId="9770" xr:uid="{00000000-0005-0000-0000-000013580000}"/>
    <cellStyle name="n_Flash September eresMas_backup-CA publi - SRCDAC-v2_France financials" xfId="23928" xr:uid="{00000000-0005-0000-0000-000014580000}"/>
    <cellStyle name="n_Flash September eresMas_backup-CA publi - SRCDAC-v2_France financials_1" xfId="25360" xr:uid="{00000000-0005-0000-0000-000015580000}"/>
    <cellStyle name="n_Flash September eresMas_backup-CA publi - SRCDAC-v2_France KPIs" xfId="5140" xr:uid="{00000000-0005-0000-0000-000016580000}"/>
    <cellStyle name="n_Flash September eresMas_backup-CA publi - SRCDAC-v2_France KPIs 2" xfId="14556" xr:uid="{00000000-0005-0000-0000-000017580000}"/>
    <cellStyle name="n_Flash September eresMas_backup-CA publi - SRCDAC-v2_France KPIs_1" xfId="12381" xr:uid="{00000000-0005-0000-0000-000018580000}"/>
    <cellStyle name="n_Flash September eresMas_backup-CA publi - SRCDAC-v2_GetCA Groupe Seg 2012-Q4 Soc" xfId="56160" xr:uid="{00000000-0005-0000-0000-000019580000}"/>
    <cellStyle name="n_Flash September eresMas_backup-CA publi - SRCDAC-v2_Group" xfId="34175" xr:uid="{00000000-0005-0000-0000-00001A580000}"/>
    <cellStyle name="n_Flash September eresMas_backup-CA publi - SRCDAC-v2_Group - financial KPIs" xfId="22184" xr:uid="{00000000-0005-0000-0000-00001B580000}"/>
    <cellStyle name="n_Flash September eresMas_backup-CA publi - SRCDAC-v2_Group - operational KPIs" xfId="3239" xr:uid="{00000000-0005-0000-0000-00001C580000}"/>
    <cellStyle name="n_Flash September eresMas_backup-CA publi - SRCDAC-v2_Group - operational KPIs_1" xfId="10627" xr:uid="{00000000-0005-0000-0000-00001D580000}"/>
    <cellStyle name="n_Flash September eresMas_backup-CA publi - SRCDAC-v2_Group - operational KPIs_1 2" xfId="18326" xr:uid="{00000000-0005-0000-0000-00001E580000}"/>
    <cellStyle name="n_Flash September eresMas_backup-CA publi - SRCDAC-v2_Group - operational KPIs_2" xfId="20443" xr:uid="{00000000-0005-0000-0000-00001F580000}"/>
    <cellStyle name="n_Flash September eresMas_backup-CA publi - SRCDAC-v2_IC&amp;SS" xfId="13566" xr:uid="{00000000-0005-0000-0000-000020580000}"/>
    <cellStyle name="n_Flash September eresMas_backup-CA publi - SRCDAC-v2_Orange - Market France KPIs" xfId="56159" xr:uid="{00000000-0005-0000-0000-000021580000}"/>
    <cellStyle name="n_Flash September eresMas_backup-CA publi - SRCDAC-v2_Poland KPIs" xfId="8490" xr:uid="{00000000-0005-0000-0000-000022580000}"/>
    <cellStyle name="n_Flash September eresMas_backup-CA publi - SRCDAC-v2_Poland KPIs_1" xfId="34174" xr:uid="{00000000-0005-0000-0000-000023580000}"/>
    <cellStyle name="n_Flash September eresMas_backup-CA publi - SRCDAC-v2_ROW" xfId="34176" xr:uid="{00000000-0005-0000-0000-000024580000}"/>
    <cellStyle name="n_Flash September eresMas_backup-CA publi - SRCDAC-v2_ROW ARPU" xfId="34177" xr:uid="{00000000-0005-0000-0000-000025580000}"/>
    <cellStyle name="n_Flash September eresMas_backup-CA publi - SRCDAC-v2_RoW KPIs" xfId="9202" xr:uid="{00000000-0005-0000-0000-000026580000}"/>
    <cellStyle name="n_Flash September eresMas_backup-CA publi - SRCDAC-v2_ROW_1" xfId="34178" xr:uid="{00000000-0005-0000-0000-000027580000}"/>
    <cellStyle name="n_Flash September eresMas_backup-CA publi - SRCDAC-v2_ROW_1_Group" xfId="34179" xr:uid="{00000000-0005-0000-0000-000028580000}"/>
    <cellStyle name="n_Flash September eresMas_backup-CA publi - SRCDAC-v2_ROW_1_ROW ARPU" xfId="34180" xr:uid="{00000000-0005-0000-0000-000029580000}"/>
    <cellStyle name="n_Flash September eresMas_backup-CA publi - SRCDAC-v2_ROW_Group" xfId="34181" xr:uid="{00000000-0005-0000-0000-00002A580000}"/>
    <cellStyle name="n_Flash September eresMas_backup-CA publi - SRCDAC-v2_ROW_ROW ARPU" xfId="34182" xr:uid="{00000000-0005-0000-0000-00002B580000}"/>
    <cellStyle name="n_Flash September eresMas_backup-CA publi - SRCDAC-v2_Spain ARPU + AUPU" xfId="34183" xr:uid="{00000000-0005-0000-0000-00002C580000}"/>
    <cellStyle name="n_Flash September eresMas_backup-CA publi - SRCDAC-v2_Spain ARPU + AUPU_Group" xfId="34184" xr:uid="{00000000-0005-0000-0000-00002D580000}"/>
    <cellStyle name="n_Flash September eresMas_backup-CA publi - SRCDAC-v2_Spain ARPU + AUPU_ROW ARPU" xfId="34185" xr:uid="{00000000-0005-0000-0000-00002E580000}"/>
    <cellStyle name="n_Flash September eresMas_backup-CA publi - SRCDAC-v2_Spain KPIs" xfId="6970" xr:uid="{00000000-0005-0000-0000-00002F580000}"/>
    <cellStyle name="n_Flash September eresMas_backup-CA publi - SRCDAC-v2_Spain KPIs 2" xfId="16336" xr:uid="{00000000-0005-0000-0000-000030580000}"/>
    <cellStyle name="n_Flash September eresMas_backup-CA publi - SRCDAC-v2_Spain KPIs_1" xfId="51784" xr:uid="{00000000-0005-0000-0000-000031580000}"/>
    <cellStyle name="n_Flash September eresMas_backup-CA publi - SRCDAC-v2_Telecoms - Operational KPIs" xfId="50087" xr:uid="{00000000-0005-0000-0000-000032580000}"/>
    <cellStyle name="n_Flash September eresMas_Base Forfaits 06-07" xfId="2282" xr:uid="{00000000-0005-0000-0000-000033580000}"/>
    <cellStyle name="n_Flash September eresMas_Base Forfaits 06-07_A&amp;ME KPIs" xfId="53562" xr:uid="{00000000-0005-0000-0000-000034580000}"/>
    <cellStyle name="n_Flash September eresMas_Base Forfaits 06-07_Enterprise" xfId="9771" xr:uid="{00000000-0005-0000-0000-000035580000}"/>
    <cellStyle name="n_Flash September eresMas_Base Forfaits 06-07_France financials" xfId="23929" xr:uid="{00000000-0005-0000-0000-000036580000}"/>
    <cellStyle name="n_Flash September eresMas_Base Forfaits 06-07_France financials_1" xfId="25361" xr:uid="{00000000-0005-0000-0000-000037580000}"/>
    <cellStyle name="n_Flash September eresMas_Base Forfaits 06-07_France KPIs" xfId="5141" xr:uid="{00000000-0005-0000-0000-000038580000}"/>
    <cellStyle name="n_Flash September eresMas_Base Forfaits 06-07_France KPIs 2" xfId="14557" xr:uid="{00000000-0005-0000-0000-000039580000}"/>
    <cellStyle name="n_Flash September eresMas_Base Forfaits 06-07_France KPIs_1" xfId="12382" xr:uid="{00000000-0005-0000-0000-00003A580000}"/>
    <cellStyle name="n_Flash September eresMas_Base Forfaits 06-07_GetCA Groupe Seg 2012-Q4 Soc" xfId="56162" xr:uid="{00000000-0005-0000-0000-00003B580000}"/>
    <cellStyle name="n_Flash September eresMas_Base Forfaits 06-07_Group" xfId="34187" xr:uid="{00000000-0005-0000-0000-00003C580000}"/>
    <cellStyle name="n_Flash September eresMas_Base Forfaits 06-07_Group - financial KPIs" xfId="22185" xr:uid="{00000000-0005-0000-0000-00003D580000}"/>
    <cellStyle name="n_Flash September eresMas_Base Forfaits 06-07_Group - operational KPIs" xfId="3240" xr:uid="{00000000-0005-0000-0000-00003E580000}"/>
    <cellStyle name="n_Flash September eresMas_Base Forfaits 06-07_Group - operational KPIs_1" xfId="10628" xr:uid="{00000000-0005-0000-0000-00003F580000}"/>
    <cellStyle name="n_Flash September eresMas_Base Forfaits 06-07_Group - operational KPIs_1 2" xfId="18327" xr:uid="{00000000-0005-0000-0000-000040580000}"/>
    <cellStyle name="n_Flash September eresMas_Base Forfaits 06-07_Group - operational KPIs_2" xfId="20444" xr:uid="{00000000-0005-0000-0000-000041580000}"/>
    <cellStyle name="n_Flash September eresMas_Base Forfaits 06-07_IC&amp;SS" xfId="13786" xr:uid="{00000000-0005-0000-0000-000042580000}"/>
    <cellStyle name="n_Flash September eresMas_Base Forfaits 06-07_Orange - Market France KPIs" xfId="56161" xr:uid="{00000000-0005-0000-0000-000043580000}"/>
    <cellStyle name="n_Flash September eresMas_Base Forfaits 06-07_Poland KPIs" xfId="8491" xr:uid="{00000000-0005-0000-0000-000044580000}"/>
    <cellStyle name="n_Flash September eresMas_Base Forfaits 06-07_Poland KPIs_1" xfId="34186" xr:uid="{00000000-0005-0000-0000-000045580000}"/>
    <cellStyle name="n_Flash September eresMas_Base Forfaits 06-07_ROW" xfId="34188" xr:uid="{00000000-0005-0000-0000-000046580000}"/>
    <cellStyle name="n_Flash September eresMas_Base Forfaits 06-07_ROW ARPU" xfId="34189" xr:uid="{00000000-0005-0000-0000-000047580000}"/>
    <cellStyle name="n_Flash September eresMas_Base Forfaits 06-07_RoW KPIs" xfId="9203" xr:uid="{00000000-0005-0000-0000-000048580000}"/>
    <cellStyle name="n_Flash September eresMas_Base Forfaits 06-07_ROW_1" xfId="34190" xr:uid="{00000000-0005-0000-0000-000049580000}"/>
    <cellStyle name="n_Flash September eresMas_Base Forfaits 06-07_ROW_1_Group" xfId="34191" xr:uid="{00000000-0005-0000-0000-00004A580000}"/>
    <cellStyle name="n_Flash September eresMas_Base Forfaits 06-07_ROW_1_ROW ARPU" xfId="34192" xr:uid="{00000000-0005-0000-0000-00004B580000}"/>
    <cellStyle name="n_Flash September eresMas_Base Forfaits 06-07_ROW_Group" xfId="34193" xr:uid="{00000000-0005-0000-0000-00004C580000}"/>
    <cellStyle name="n_Flash September eresMas_Base Forfaits 06-07_ROW_ROW ARPU" xfId="34194" xr:uid="{00000000-0005-0000-0000-00004D580000}"/>
    <cellStyle name="n_Flash September eresMas_Base Forfaits 06-07_Spain ARPU + AUPU" xfId="34195" xr:uid="{00000000-0005-0000-0000-00004E580000}"/>
    <cellStyle name="n_Flash September eresMas_Base Forfaits 06-07_Spain ARPU + AUPU_Group" xfId="34196" xr:uid="{00000000-0005-0000-0000-00004F580000}"/>
    <cellStyle name="n_Flash September eresMas_Base Forfaits 06-07_Spain ARPU + AUPU_ROW ARPU" xfId="34197" xr:uid="{00000000-0005-0000-0000-000050580000}"/>
    <cellStyle name="n_Flash September eresMas_Base Forfaits 06-07_Spain KPIs" xfId="6971" xr:uid="{00000000-0005-0000-0000-000051580000}"/>
    <cellStyle name="n_Flash September eresMas_Base Forfaits 06-07_Spain KPIs 2" xfId="16337" xr:uid="{00000000-0005-0000-0000-000052580000}"/>
    <cellStyle name="n_Flash September eresMas_Base Forfaits 06-07_Spain KPIs_1" xfId="51785" xr:uid="{00000000-0005-0000-0000-000053580000}"/>
    <cellStyle name="n_Flash September eresMas_Base Forfaits 06-07_Telecoms - Operational KPIs" xfId="50088" xr:uid="{00000000-0005-0000-0000-000054580000}"/>
    <cellStyle name="n_Flash September eresMas_Block chart template" xfId="19562" xr:uid="{00000000-0005-0000-0000-000055580000}"/>
    <cellStyle name="n_Flash September eresMas_Block chart template_France financials" xfId="23930" xr:uid="{00000000-0005-0000-0000-000056580000}"/>
    <cellStyle name="n_Flash September eresMas_Block chart template_Group - financial KPIs" xfId="22186" xr:uid="{00000000-0005-0000-0000-000057580000}"/>
    <cellStyle name="n_Flash September eresMas_BR Excel tool Reporting 200804 template" xfId="19762" xr:uid="{00000000-0005-0000-0000-000058580000}"/>
    <cellStyle name="n_Flash September eresMas_BR Excel tool Reporting 200804 template_France financials" xfId="23931" xr:uid="{00000000-0005-0000-0000-000059580000}"/>
    <cellStyle name="n_Flash September eresMas_BR Excel tool Reporting 200804 template_Group - financial KPIs" xfId="22187" xr:uid="{00000000-0005-0000-0000-00005A580000}"/>
    <cellStyle name="n_Flash September eresMas_Buffer B04" xfId="2283" xr:uid="{00000000-0005-0000-0000-00005B580000}"/>
    <cellStyle name="n_Flash September eresMas_Buffer B04_01 Synthèse DM pour modèle" xfId="2284" xr:uid="{00000000-0005-0000-0000-00005C580000}"/>
    <cellStyle name="n_Flash September eresMas_Buffer B04_01 Synthèse DM pour modèle_A&amp;ME KPIs" xfId="53564" xr:uid="{00000000-0005-0000-0000-00005D580000}"/>
    <cellStyle name="n_Flash September eresMas_Buffer B04_01 Synthèse DM pour modèle_France financials" xfId="23933" xr:uid="{00000000-0005-0000-0000-00005E580000}"/>
    <cellStyle name="n_Flash September eresMas_Buffer B04_01 Synthèse DM pour modèle_France KPIs" xfId="5143" xr:uid="{00000000-0005-0000-0000-00005F580000}"/>
    <cellStyle name="n_Flash September eresMas_Buffer B04_01 Synthèse DM pour modèle_France KPIs 2" xfId="14559" xr:uid="{00000000-0005-0000-0000-000060580000}"/>
    <cellStyle name="n_Flash September eresMas_Buffer B04_01 Synthèse DM pour modèle_France KPIs_1" xfId="12384" xr:uid="{00000000-0005-0000-0000-000061580000}"/>
    <cellStyle name="n_Flash September eresMas_Buffer B04_01 Synthèse DM pour modèle_Group" xfId="34200" xr:uid="{00000000-0005-0000-0000-000062580000}"/>
    <cellStyle name="n_Flash September eresMas_Buffer B04_01 Synthèse DM pour modèle_Group - financial KPIs" xfId="22189" xr:uid="{00000000-0005-0000-0000-000063580000}"/>
    <cellStyle name="n_Flash September eresMas_Buffer B04_01 Synthèse DM pour modèle_Group - operational KPIs" xfId="10630" xr:uid="{00000000-0005-0000-0000-000064580000}"/>
    <cellStyle name="n_Flash September eresMas_Buffer B04_01 Synthèse DM pour modèle_Group - operational KPIs 2" xfId="18329" xr:uid="{00000000-0005-0000-0000-000065580000}"/>
    <cellStyle name="n_Flash September eresMas_Buffer B04_01 Synthèse DM pour modèle_Group - operational KPIs_1" xfId="20446" xr:uid="{00000000-0005-0000-0000-000066580000}"/>
    <cellStyle name="n_Flash September eresMas_Buffer B04_01 Synthèse DM pour modèle_Orange - Market France KPIs" xfId="56164" xr:uid="{00000000-0005-0000-0000-000067580000}"/>
    <cellStyle name="n_Flash September eresMas_Buffer B04_01 Synthèse DM pour modèle_Poland KPIs" xfId="34199" xr:uid="{00000000-0005-0000-0000-000068580000}"/>
    <cellStyle name="n_Flash September eresMas_Buffer B04_01 Synthèse DM pour modèle_ROW" xfId="34201" xr:uid="{00000000-0005-0000-0000-000069580000}"/>
    <cellStyle name="n_Flash September eresMas_Buffer B04_01 Synthèse DM pour modèle_ROW ARPU" xfId="34202" xr:uid="{00000000-0005-0000-0000-00006A580000}"/>
    <cellStyle name="n_Flash September eresMas_Buffer B04_01 Synthèse DM pour modèle_ROW_1" xfId="34203" xr:uid="{00000000-0005-0000-0000-00006B580000}"/>
    <cellStyle name="n_Flash September eresMas_Buffer B04_01 Synthèse DM pour modèle_ROW_1_Group" xfId="34204" xr:uid="{00000000-0005-0000-0000-00006C580000}"/>
    <cellStyle name="n_Flash September eresMas_Buffer B04_01 Synthèse DM pour modèle_ROW_1_ROW ARPU" xfId="34205" xr:uid="{00000000-0005-0000-0000-00006D580000}"/>
    <cellStyle name="n_Flash September eresMas_Buffer B04_01 Synthèse DM pour modèle_ROW_Group" xfId="34206" xr:uid="{00000000-0005-0000-0000-00006E580000}"/>
    <cellStyle name="n_Flash September eresMas_Buffer B04_01 Synthèse DM pour modèle_ROW_ROW ARPU" xfId="34207" xr:uid="{00000000-0005-0000-0000-00006F580000}"/>
    <cellStyle name="n_Flash September eresMas_Buffer B04_01 Synthèse DM pour modèle_Spain ARPU + AUPU" xfId="34208" xr:uid="{00000000-0005-0000-0000-000070580000}"/>
    <cellStyle name="n_Flash September eresMas_Buffer B04_01 Synthèse DM pour modèle_Spain ARPU + AUPU_Group" xfId="34209" xr:uid="{00000000-0005-0000-0000-000071580000}"/>
    <cellStyle name="n_Flash September eresMas_Buffer B04_01 Synthèse DM pour modèle_Spain ARPU + AUPU_ROW ARPU" xfId="34210" xr:uid="{00000000-0005-0000-0000-000072580000}"/>
    <cellStyle name="n_Flash September eresMas_Buffer B04_01 Synthèse DM pour modèle_Spain KPIs" xfId="6973" xr:uid="{00000000-0005-0000-0000-000073580000}"/>
    <cellStyle name="n_Flash September eresMas_Buffer B04_01 Synthèse DM pour modèle_Spain KPIs 2" xfId="16339" xr:uid="{00000000-0005-0000-0000-000074580000}"/>
    <cellStyle name="n_Flash September eresMas_Buffer B04_01 Synthèse DM pour modèle_Spain KPIs_1" xfId="51787" xr:uid="{00000000-0005-0000-0000-000075580000}"/>
    <cellStyle name="n_Flash September eresMas_Buffer B04_01 Synthèse DM pour modèle_Telecoms - Operational KPIs" xfId="50090" xr:uid="{00000000-0005-0000-0000-000076580000}"/>
    <cellStyle name="n_Flash September eresMas_Buffer B04_0703 Préflashde L23 Analyse CA trafic 07-03 (07-04-03)" xfId="2285" xr:uid="{00000000-0005-0000-0000-000077580000}"/>
    <cellStyle name="n_Flash September eresMas_Buffer B04_0703 Préflashde L23 Analyse CA trafic 07-03 (07-04-03)_A&amp;ME KPIs" xfId="53565" xr:uid="{00000000-0005-0000-0000-000078580000}"/>
    <cellStyle name="n_Flash September eresMas_Buffer B04_0703 Préflashde L23 Analyse CA trafic 07-03 (07-04-03)_Enterprise" xfId="9773" xr:uid="{00000000-0005-0000-0000-000079580000}"/>
    <cellStyle name="n_Flash September eresMas_Buffer B04_0703 Préflashde L23 Analyse CA trafic 07-03 (07-04-03)_France financials" xfId="23934" xr:uid="{00000000-0005-0000-0000-00007A580000}"/>
    <cellStyle name="n_Flash September eresMas_Buffer B04_0703 Préflashde L23 Analyse CA trafic 07-03 (07-04-03)_France financials_1" xfId="25363" xr:uid="{00000000-0005-0000-0000-00007B580000}"/>
    <cellStyle name="n_Flash September eresMas_Buffer B04_0703 Préflashde L23 Analyse CA trafic 07-03 (07-04-03)_France KPIs" xfId="5144" xr:uid="{00000000-0005-0000-0000-00007C580000}"/>
    <cellStyle name="n_Flash September eresMas_Buffer B04_0703 Préflashde L23 Analyse CA trafic 07-03 (07-04-03)_France KPIs 2" xfId="14560" xr:uid="{00000000-0005-0000-0000-00007D580000}"/>
    <cellStyle name="n_Flash September eresMas_Buffer B04_0703 Préflashde L23 Analyse CA trafic 07-03 (07-04-03)_France KPIs_1" xfId="12385" xr:uid="{00000000-0005-0000-0000-00007E580000}"/>
    <cellStyle name="n_Flash September eresMas_Buffer B04_0703 Préflashde L23 Analyse CA trafic 07-03 (07-04-03)_GetCA Groupe Seg 2012-Q4 Soc" xfId="56166" xr:uid="{00000000-0005-0000-0000-00007F580000}"/>
    <cellStyle name="n_Flash September eresMas_Buffer B04_0703 Préflashde L23 Analyse CA trafic 07-03 (07-04-03)_Group" xfId="34212" xr:uid="{00000000-0005-0000-0000-000080580000}"/>
    <cellStyle name="n_Flash September eresMas_Buffer B04_0703 Préflashde L23 Analyse CA trafic 07-03 (07-04-03)_Group - financial KPIs" xfId="22190" xr:uid="{00000000-0005-0000-0000-000081580000}"/>
    <cellStyle name="n_Flash September eresMas_Buffer B04_0703 Préflashde L23 Analyse CA trafic 07-03 (07-04-03)_Group - operational KPIs" xfId="3242" xr:uid="{00000000-0005-0000-0000-000082580000}"/>
    <cellStyle name="n_Flash September eresMas_Buffer B04_0703 Préflashde L23 Analyse CA trafic 07-03 (07-04-03)_Group - operational KPIs_1" xfId="10631" xr:uid="{00000000-0005-0000-0000-000083580000}"/>
    <cellStyle name="n_Flash September eresMas_Buffer B04_0703 Préflashde L23 Analyse CA trafic 07-03 (07-04-03)_Group - operational KPIs_1 2" xfId="18330" xr:uid="{00000000-0005-0000-0000-000084580000}"/>
    <cellStyle name="n_Flash September eresMas_Buffer B04_0703 Préflashde L23 Analyse CA trafic 07-03 (07-04-03)_Group - operational KPIs_2" xfId="20447" xr:uid="{00000000-0005-0000-0000-000085580000}"/>
    <cellStyle name="n_Flash September eresMas_Buffer B04_0703 Préflashde L23 Analyse CA trafic 07-03 (07-04-03)_IC&amp;SS" xfId="17712" xr:uid="{00000000-0005-0000-0000-000086580000}"/>
    <cellStyle name="n_Flash September eresMas_Buffer B04_0703 Préflashde L23 Analyse CA trafic 07-03 (07-04-03)_Orange - Market France KPIs" xfId="56165" xr:uid="{00000000-0005-0000-0000-000087580000}"/>
    <cellStyle name="n_Flash September eresMas_Buffer B04_0703 Préflashde L23 Analyse CA trafic 07-03 (07-04-03)_Poland KPIs" xfId="8493" xr:uid="{00000000-0005-0000-0000-000088580000}"/>
    <cellStyle name="n_Flash September eresMas_Buffer B04_0703 Préflashde L23 Analyse CA trafic 07-03 (07-04-03)_Poland KPIs_1" xfId="34211" xr:uid="{00000000-0005-0000-0000-000089580000}"/>
    <cellStyle name="n_Flash September eresMas_Buffer B04_0703 Préflashde L23 Analyse CA trafic 07-03 (07-04-03)_ROW" xfId="34213" xr:uid="{00000000-0005-0000-0000-00008A580000}"/>
    <cellStyle name="n_Flash September eresMas_Buffer B04_0703 Préflashde L23 Analyse CA trafic 07-03 (07-04-03)_ROW ARPU" xfId="34214" xr:uid="{00000000-0005-0000-0000-00008B580000}"/>
    <cellStyle name="n_Flash September eresMas_Buffer B04_0703 Préflashde L23 Analyse CA trafic 07-03 (07-04-03)_RoW KPIs" xfId="9205" xr:uid="{00000000-0005-0000-0000-00008C580000}"/>
    <cellStyle name="n_Flash September eresMas_Buffer B04_0703 Préflashde L23 Analyse CA trafic 07-03 (07-04-03)_ROW_1" xfId="34215" xr:uid="{00000000-0005-0000-0000-00008D580000}"/>
    <cellStyle name="n_Flash September eresMas_Buffer B04_0703 Préflashde L23 Analyse CA trafic 07-03 (07-04-03)_ROW_1_Group" xfId="34216" xr:uid="{00000000-0005-0000-0000-00008E580000}"/>
    <cellStyle name="n_Flash September eresMas_Buffer B04_0703 Préflashde L23 Analyse CA trafic 07-03 (07-04-03)_ROW_1_ROW ARPU" xfId="34217" xr:uid="{00000000-0005-0000-0000-00008F580000}"/>
    <cellStyle name="n_Flash September eresMas_Buffer B04_0703 Préflashde L23 Analyse CA trafic 07-03 (07-04-03)_ROW_Group" xfId="34218" xr:uid="{00000000-0005-0000-0000-000090580000}"/>
    <cellStyle name="n_Flash September eresMas_Buffer B04_0703 Préflashde L23 Analyse CA trafic 07-03 (07-04-03)_ROW_ROW ARPU" xfId="34219" xr:uid="{00000000-0005-0000-0000-000091580000}"/>
    <cellStyle name="n_Flash September eresMas_Buffer B04_0703 Préflashde L23 Analyse CA trafic 07-03 (07-04-03)_Spain ARPU + AUPU" xfId="34220" xr:uid="{00000000-0005-0000-0000-000092580000}"/>
    <cellStyle name="n_Flash September eresMas_Buffer B04_0703 Préflashde L23 Analyse CA trafic 07-03 (07-04-03)_Spain ARPU + AUPU_Group" xfId="34221" xr:uid="{00000000-0005-0000-0000-000093580000}"/>
    <cellStyle name="n_Flash September eresMas_Buffer B04_0703 Préflashde L23 Analyse CA trafic 07-03 (07-04-03)_Spain ARPU + AUPU_ROW ARPU" xfId="34222" xr:uid="{00000000-0005-0000-0000-000094580000}"/>
    <cellStyle name="n_Flash September eresMas_Buffer B04_0703 Préflashde L23 Analyse CA trafic 07-03 (07-04-03)_Spain KPIs" xfId="6974" xr:uid="{00000000-0005-0000-0000-000095580000}"/>
    <cellStyle name="n_Flash September eresMas_Buffer B04_0703 Préflashde L23 Analyse CA trafic 07-03 (07-04-03)_Spain KPIs 2" xfId="16340" xr:uid="{00000000-0005-0000-0000-000096580000}"/>
    <cellStyle name="n_Flash September eresMas_Buffer B04_0703 Préflashde L23 Analyse CA trafic 07-03 (07-04-03)_Spain KPIs_1" xfId="51788" xr:uid="{00000000-0005-0000-0000-000097580000}"/>
    <cellStyle name="n_Flash September eresMas_Buffer B04_0703 Préflashde L23 Analyse CA trafic 07-03 (07-04-03)_Telecoms - Operational KPIs" xfId="50091" xr:uid="{00000000-0005-0000-0000-000098580000}"/>
    <cellStyle name="n_Flash September eresMas_Buffer B04_A&amp;ME KPIs" xfId="53563" xr:uid="{00000000-0005-0000-0000-000099580000}"/>
    <cellStyle name="n_Flash September eresMas_Buffer B04_Base Forfaits 06-07" xfId="2286" xr:uid="{00000000-0005-0000-0000-00009A580000}"/>
    <cellStyle name="n_Flash September eresMas_Buffer B04_Base Forfaits 06-07_A&amp;ME KPIs" xfId="53566" xr:uid="{00000000-0005-0000-0000-00009B580000}"/>
    <cellStyle name="n_Flash September eresMas_Buffer B04_Base Forfaits 06-07_Enterprise" xfId="9774" xr:uid="{00000000-0005-0000-0000-00009C580000}"/>
    <cellStyle name="n_Flash September eresMas_Buffer B04_Base Forfaits 06-07_France financials" xfId="23935" xr:uid="{00000000-0005-0000-0000-00009D580000}"/>
    <cellStyle name="n_Flash September eresMas_Buffer B04_Base Forfaits 06-07_France financials_1" xfId="25364" xr:uid="{00000000-0005-0000-0000-00009E580000}"/>
    <cellStyle name="n_Flash September eresMas_Buffer B04_Base Forfaits 06-07_France KPIs" xfId="5145" xr:uid="{00000000-0005-0000-0000-00009F580000}"/>
    <cellStyle name="n_Flash September eresMas_Buffer B04_Base Forfaits 06-07_France KPIs 2" xfId="14561" xr:uid="{00000000-0005-0000-0000-0000A0580000}"/>
    <cellStyle name="n_Flash September eresMas_Buffer B04_Base Forfaits 06-07_France KPIs_1" xfId="12386" xr:uid="{00000000-0005-0000-0000-0000A1580000}"/>
    <cellStyle name="n_Flash September eresMas_Buffer B04_Base Forfaits 06-07_GetCA Groupe Seg 2012-Q4 Soc" xfId="56168" xr:uid="{00000000-0005-0000-0000-0000A2580000}"/>
    <cellStyle name="n_Flash September eresMas_Buffer B04_Base Forfaits 06-07_Group" xfId="34224" xr:uid="{00000000-0005-0000-0000-0000A3580000}"/>
    <cellStyle name="n_Flash September eresMas_Buffer B04_Base Forfaits 06-07_Group - financial KPIs" xfId="22191" xr:uid="{00000000-0005-0000-0000-0000A4580000}"/>
    <cellStyle name="n_Flash September eresMas_Buffer B04_Base Forfaits 06-07_Group - operational KPIs" xfId="3243" xr:uid="{00000000-0005-0000-0000-0000A5580000}"/>
    <cellStyle name="n_Flash September eresMas_Buffer B04_Base Forfaits 06-07_Group - operational KPIs_1" xfId="10632" xr:uid="{00000000-0005-0000-0000-0000A6580000}"/>
    <cellStyle name="n_Flash September eresMas_Buffer B04_Base Forfaits 06-07_Group - operational KPIs_1 2" xfId="18331" xr:uid="{00000000-0005-0000-0000-0000A7580000}"/>
    <cellStyle name="n_Flash September eresMas_Buffer B04_Base Forfaits 06-07_Group - operational KPIs_2" xfId="20448" xr:uid="{00000000-0005-0000-0000-0000A8580000}"/>
    <cellStyle name="n_Flash September eresMas_Buffer B04_Base Forfaits 06-07_IC&amp;SS" xfId="19561" xr:uid="{00000000-0005-0000-0000-0000A9580000}"/>
    <cellStyle name="n_Flash September eresMas_Buffer B04_Base Forfaits 06-07_Orange - Market France KPIs" xfId="56167" xr:uid="{00000000-0005-0000-0000-0000AA580000}"/>
    <cellStyle name="n_Flash September eresMas_Buffer B04_Base Forfaits 06-07_Poland KPIs" xfId="8494" xr:uid="{00000000-0005-0000-0000-0000AB580000}"/>
    <cellStyle name="n_Flash September eresMas_Buffer B04_Base Forfaits 06-07_Poland KPIs_1" xfId="34223" xr:uid="{00000000-0005-0000-0000-0000AC580000}"/>
    <cellStyle name="n_Flash September eresMas_Buffer B04_Base Forfaits 06-07_ROW" xfId="34225" xr:uid="{00000000-0005-0000-0000-0000AD580000}"/>
    <cellStyle name="n_Flash September eresMas_Buffer B04_Base Forfaits 06-07_ROW ARPU" xfId="34226" xr:uid="{00000000-0005-0000-0000-0000AE580000}"/>
    <cellStyle name="n_Flash September eresMas_Buffer B04_Base Forfaits 06-07_RoW KPIs" xfId="9206" xr:uid="{00000000-0005-0000-0000-0000AF580000}"/>
    <cellStyle name="n_Flash September eresMas_Buffer B04_Base Forfaits 06-07_ROW_1" xfId="34227" xr:uid="{00000000-0005-0000-0000-0000B0580000}"/>
    <cellStyle name="n_Flash September eresMas_Buffer B04_Base Forfaits 06-07_ROW_1_Group" xfId="34228" xr:uid="{00000000-0005-0000-0000-0000B1580000}"/>
    <cellStyle name="n_Flash September eresMas_Buffer B04_Base Forfaits 06-07_ROW_1_ROW ARPU" xfId="34229" xr:uid="{00000000-0005-0000-0000-0000B2580000}"/>
    <cellStyle name="n_Flash September eresMas_Buffer B04_Base Forfaits 06-07_ROW_Group" xfId="34230" xr:uid="{00000000-0005-0000-0000-0000B3580000}"/>
    <cellStyle name="n_Flash September eresMas_Buffer B04_Base Forfaits 06-07_ROW_ROW ARPU" xfId="34231" xr:uid="{00000000-0005-0000-0000-0000B4580000}"/>
    <cellStyle name="n_Flash September eresMas_Buffer B04_Base Forfaits 06-07_Spain ARPU + AUPU" xfId="34232" xr:uid="{00000000-0005-0000-0000-0000B5580000}"/>
    <cellStyle name="n_Flash September eresMas_Buffer B04_Base Forfaits 06-07_Spain ARPU + AUPU_Group" xfId="34233" xr:uid="{00000000-0005-0000-0000-0000B6580000}"/>
    <cellStyle name="n_Flash September eresMas_Buffer B04_Base Forfaits 06-07_Spain ARPU + AUPU_ROW ARPU" xfId="34234" xr:uid="{00000000-0005-0000-0000-0000B7580000}"/>
    <cellStyle name="n_Flash September eresMas_Buffer B04_Base Forfaits 06-07_Spain KPIs" xfId="6975" xr:uid="{00000000-0005-0000-0000-0000B8580000}"/>
    <cellStyle name="n_Flash September eresMas_Buffer B04_Base Forfaits 06-07_Spain KPIs 2" xfId="16341" xr:uid="{00000000-0005-0000-0000-0000B9580000}"/>
    <cellStyle name="n_Flash September eresMas_Buffer B04_Base Forfaits 06-07_Spain KPIs_1" xfId="51789" xr:uid="{00000000-0005-0000-0000-0000BA580000}"/>
    <cellStyle name="n_Flash September eresMas_Buffer B04_Base Forfaits 06-07_Telecoms - Operational KPIs" xfId="50092" xr:uid="{00000000-0005-0000-0000-0000BB580000}"/>
    <cellStyle name="n_Flash September eresMas_Buffer B04_CA BAC SCR-VM 06-07 (31-07-06)" xfId="2287" xr:uid="{00000000-0005-0000-0000-0000BC580000}"/>
    <cellStyle name="n_Flash September eresMas_Buffer B04_CA BAC SCR-VM 06-07 (31-07-06)_A&amp;ME KPIs" xfId="53567" xr:uid="{00000000-0005-0000-0000-0000BD580000}"/>
    <cellStyle name="n_Flash September eresMas_Buffer B04_CA BAC SCR-VM 06-07 (31-07-06)_Enterprise" xfId="9775" xr:uid="{00000000-0005-0000-0000-0000BE580000}"/>
    <cellStyle name="n_Flash September eresMas_Buffer B04_CA BAC SCR-VM 06-07 (31-07-06)_France financials" xfId="23936" xr:uid="{00000000-0005-0000-0000-0000BF580000}"/>
    <cellStyle name="n_Flash September eresMas_Buffer B04_CA BAC SCR-VM 06-07 (31-07-06)_France financials_1" xfId="25365" xr:uid="{00000000-0005-0000-0000-0000C0580000}"/>
    <cellStyle name="n_Flash September eresMas_Buffer B04_CA BAC SCR-VM 06-07 (31-07-06)_France KPIs" xfId="5146" xr:uid="{00000000-0005-0000-0000-0000C1580000}"/>
    <cellStyle name="n_Flash September eresMas_Buffer B04_CA BAC SCR-VM 06-07 (31-07-06)_France KPIs 2" xfId="14562" xr:uid="{00000000-0005-0000-0000-0000C2580000}"/>
    <cellStyle name="n_Flash September eresMas_Buffer B04_CA BAC SCR-VM 06-07 (31-07-06)_France KPIs_1" xfId="12387" xr:uid="{00000000-0005-0000-0000-0000C3580000}"/>
    <cellStyle name="n_Flash September eresMas_Buffer B04_CA BAC SCR-VM 06-07 (31-07-06)_GetCA Groupe Seg 2012-Q4 Soc" xfId="56170" xr:uid="{00000000-0005-0000-0000-0000C4580000}"/>
    <cellStyle name="n_Flash September eresMas_Buffer B04_CA BAC SCR-VM 06-07 (31-07-06)_Group" xfId="34236" xr:uid="{00000000-0005-0000-0000-0000C5580000}"/>
    <cellStyle name="n_Flash September eresMas_Buffer B04_CA BAC SCR-VM 06-07 (31-07-06)_Group - financial KPIs" xfId="22192" xr:uid="{00000000-0005-0000-0000-0000C6580000}"/>
    <cellStyle name="n_Flash September eresMas_Buffer B04_CA BAC SCR-VM 06-07 (31-07-06)_Group - operational KPIs" xfId="3244" xr:uid="{00000000-0005-0000-0000-0000C7580000}"/>
    <cellStyle name="n_Flash September eresMas_Buffer B04_CA BAC SCR-VM 06-07 (31-07-06)_Group - operational KPIs_1" xfId="10633" xr:uid="{00000000-0005-0000-0000-0000C8580000}"/>
    <cellStyle name="n_Flash September eresMas_Buffer B04_CA BAC SCR-VM 06-07 (31-07-06)_Group - operational KPIs_1 2" xfId="18332" xr:uid="{00000000-0005-0000-0000-0000C9580000}"/>
    <cellStyle name="n_Flash September eresMas_Buffer B04_CA BAC SCR-VM 06-07 (31-07-06)_Group - operational KPIs_2" xfId="20449" xr:uid="{00000000-0005-0000-0000-0000CA580000}"/>
    <cellStyle name="n_Flash September eresMas_Buffer B04_CA BAC SCR-VM 06-07 (31-07-06)_IC&amp;SS" xfId="19761" xr:uid="{00000000-0005-0000-0000-0000CB580000}"/>
    <cellStyle name="n_Flash September eresMas_Buffer B04_CA BAC SCR-VM 06-07 (31-07-06)_Orange - Market France KPIs" xfId="56169" xr:uid="{00000000-0005-0000-0000-0000CC580000}"/>
    <cellStyle name="n_Flash September eresMas_Buffer B04_CA BAC SCR-VM 06-07 (31-07-06)_Poland KPIs" xfId="8495" xr:uid="{00000000-0005-0000-0000-0000CD580000}"/>
    <cellStyle name="n_Flash September eresMas_Buffer B04_CA BAC SCR-VM 06-07 (31-07-06)_Poland KPIs_1" xfId="34235" xr:uid="{00000000-0005-0000-0000-0000CE580000}"/>
    <cellStyle name="n_Flash September eresMas_Buffer B04_CA BAC SCR-VM 06-07 (31-07-06)_ROW" xfId="34237" xr:uid="{00000000-0005-0000-0000-0000CF580000}"/>
    <cellStyle name="n_Flash September eresMas_Buffer B04_CA BAC SCR-VM 06-07 (31-07-06)_ROW ARPU" xfId="34238" xr:uid="{00000000-0005-0000-0000-0000D0580000}"/>
    <cellStyle name="n_Flash September eresMas_Buffer B04_CA BAC SCR-VM 06-07 (31-07-06)_RoW KPIs" xfId="9207" xr:uid="{00000000-0005-0000-0000-0000D1580000}"/>
    <cellStyle name="n_Flash September eresMas_Buffer B04_CA BAC SCR-VM 06-07 (31-07-06)_ROW_1" xfId="34239" xr:uid="{00000000-0005-0000-0000-0000D2580000}"/>
    <cellStyle name="n_Flash September eresMas_Buffer B04_CA BAC SCR-VM 06-07 (31-07-06)_ROW_1_Group" xfId="34240" xr:uid="{00000000-0005-0000-0000-0000D3580000}"/>
    <cellStyle name="n_Flash September eresMas_Buffer B04_CA BAC SCR-VM 06-07 (31-07-06)_ROW_1_ROW ARPU" xfId="34241" xr:uid="{00000000-0005-0000-0000-0000D4580000}"/>
    <cellStyle name="n_Flash September eresMas_Buffer B04_CA BAC SCR-VM 06-07 (31-07-06)_ROW_Group" xfId="34242" xr:uid="{00000000-0005-0000-0000-0000D5580000}"/>
    <cellStyle name="n_Flash September eresMas_Buffer B04_CA BAC SCR-VM 06-07 (31-07-06)_ROW_ROW ARPU" xfId="34243" xr:uid="{00000000-0005-0000-0000-0000D6580000}"/>
    <cellStyle name="n_Flash September eresMas_Buffer B04_CA BAC SCR-VM 06-07 (31-07-06)_Spain ARPU + AUPU" xfId="34244" xr:uid="{00000000-0005-0000-0000-0000D7580000}"/>
    <cellStyle name="n_Flash September eresMas_Buffer B04_CA BAC SCR-VM 06-07 (31-07-06)_Spain ARPU + AUPU_Group" xfId="34245" xr:uid="{00000000-0005-0000-0000-0000D8580000}"/>
    <cellStyle name="n_Flash September eresMas_Buffer B04_CA BAC SCR-VM 06-07 (31-07-06)_Spain ARPU + AUPU_ROW ARPU" xfId="34246" xr:uid="{00000000-0005-0000-0000-0000D9580000}"/>
    <cellStyle name="n_Flash September eresMas_Buffer B04_CA BAC SCR-VM 06-07 (31-07-06)_Spain KPIs" xfId="6976" xr:uid="{00000000-0005-0000-0000-0000DA580000}"/>
    <cellStyle name="n_Flash September eresMas_Buffer B04_CA BAC SCR-VM 06-07 (31-07-06)_Spain KPIs 2" xfId="16342" xr:uid="{00000000-0005-0000-0000-0000DB580000}"/>
    <cellStyle name="n_Flash September eresMas_Buffer B04_CA BAC SCR-VM 06-07 (31-07-06)_Spain KPIs_1" xfId="51790" xr:uid="{00000000-0005-0000-0000-0000DC580000}"/>
    <cellStyle name="n_Flash September eresMas_Buffer B04_CA BAC SCR-VM 06-07 (31-07-06)_Telecoms - Operational KPIs" xfId="50093" xr:uid="{00000000-0005-0000-0000-0000DD580000}"/>
    <cellStyle name="n_Flash September eresMas_Buffer B04_CA forfaits 0607 (06-08-14)" xfId="2288" xr:uid="{00000000-0005-0000-0000-0000DE580000}"/>
    <cellStyle name="n_Flash September eresMas_Buffer B04_CA forfaits 0607 (06-08-14)_A&amp;ME KPIs" xfId="53568" xr:uid="{00000000-0005-0000-0000-0000DF580000}"/>
    <cellStyle name="n_Flash September eresMas_Buffer B04_CA forfaits 0607 (06-08-14)_France financials" xfId="23937" xr:uid="{00000000-0005-0000-0000-0000E0580000}"/>
    <cellStyle name="n_Flash September eresMas_Buffer B04_CA forfaits 0607 (06-08-14)_France KPIs" xfId="5147" xr:uid="{00000000-0005-0000-0000-0000E1580000}"/>
    <cellStyle name="n_Flash September eresMas_Buffer B04_CA forfaits 0607 (06-08-14)_France KPIs 2" xfId="14563" xr:uid="{00000000-0005-0000-0000-0000E2580000}"/>
    <cellStyle name="n_Flash September eresMas_Buffer B04_CA forfaits 0607 (06-08-14)_France KPIs_1" xfId="12388" xr:uid="{00000000-0005-0000-0000-0000E3580000}"/>
    <cellStyle name="n_Flash September eresMas_Buffer B04_CA forfaits 0607 (06-08-14)_Group" xfId="34248" xr:uid="{00000000-0005-0000-0000-0000E4580000}"/>
    <cellStyle name="n_Flash September eresMas_Buffer B04_CA forfaits 0607 (06-08-14)_Group - financial KPIs" xfId="22193" xr:uid="{00000000-0005-0000-0000-0000E5580000}"/>
    <cellStyle name="n_Flash September eresMas_Buffer B04_CA forfaits 0607 (06-08-14)_Group - operational KPIs" xfId="10634" xr:uid="{00000000-0005-0000-0000-0000E6580000}"/>
    <cellStyle name="n_Flash September eresMas_Buffer B04_CA forfaits 0607 (06-08-14)_Group - operational KPIs 2" xfId="18333" xr:uid="{00000000-0005-0000-0000-0000E7580000}"/>
    <cellStyle name="n_Flash September eresMas_Buffer B04_CA forfaits 0607 (06-08-14)_Group - operational KPIs_1" xfId="20450" xr:uid="{00000000-0005-0000-0000-0000E8580000}"/>
    <cellStyle name="n_Flash September eresMas_Buffer B04_CA forfaits 0607 (06-08-14)_Orange - Market France KPIs" xfId="56171" xr:uid="{00000000-0005-0000-0000-0000E9580000}"/>
    <cellStyle name="n_Flash September eresMas_Buffer B04_CA forfaits 0607 (06-08-14)_Poland KPIs" xfId="34247" xr:uid="{00000000-0005-0000-0000-0000EA580000}"/>
    <cellStyle name="n_Flash September eresMas_Buffer B04_CA forfaits 0607 (06-08-14)_ROW" xfId="34249" xr:uid="{00000000-0005-0000-0000-0000EB580000}"/>
    <cellStyle name="n_Flash September eresMas_Buffer B04_CA forfaits 0607 (06-08-14)_ROW ARPU" xfId="34250" xr:uid="{00000000-0005-0000-0000-0000EC580000}"/>
    <cellStyle name="n_Flash September eresMas_Buffer B04_CA forfaits 0607 (06-08-14)_ROW_1" xfId="34251" xr:uid="{00000000-0005-0000-0000-0000ED580000}"/>
    <cellStyle name="n_Flash September eresMas_Buffer B04_CA forfaits 0607 (06-08-14)_ROW_1_Group" xfId="34252" xr:uid="{00000000-0005-0000-0000-0000EE580000}"/>
    <cellStyle name="n_Flash September eresMas_Buffer B04_CA forfaits 0607 (06-08-14)_ROW_1_ROW ARPU" xfId="34253" xr:uid="{00000000-0005-0000-0000-0000EF580000}"/>
    <cellStyle name="n_Flash September eresMas_Buffer B04_CA forfaits 0607 (06-08-14)_ROW_Group" xfId="34254" xr:uid="{00000000-0005-0000-0000-0000F0580000}"/>
    <cellStyle name="n_Flash September eresMas_Buffer B04_CA forfaits 0607 (06-08-14)_ROW_ROW ARPU" xfId="34255" xr:uid="{00000000-0005-0000-0000-0000F1580000}"/>
    <cellStyle name="n_Flash September eresMas_Buffer B04_CA forfaits 0607 (06-08-14)_Spain ARPU + AUPU" xfId="34256" xr:uid="{00000000-0005-0000-0000-0000F2580000}"/>
    <cellStyle name="n_Flash September eresMas_Buffer B04_CA forfaits 0607 (06-08-14)_Spain ARPU + AUPU_Group" xfId="34257" xr:uid="{00000000-0005-0000-0000-0000F3580000}"/>
    <cellStyle name="n_Flash September eresMas_Buffer B04_CA forfaits 0607 (06-08-14)_Spain ARPU + AUPU_ROW ARPU" xfId="34258" xr:uid="{00000000-0005-0000-0000-0000F4580000}"/>
    <cellStyle name="n_Flash September eresMas_Buffer B04_CA forfaits 0607 (06-08-14)_Spain KPIs" xfId="6977" xr:uid="{00000000-0005-0000-0000-0000F5580000}"/>
    <cellStyle name="n_Flash September eresMas_Buffer B04_CA forfaits 0607 (06-08-14)_Spain KPIs 2" xfId="16343" xr:uid="{00000000-0005-0000-0000-0000F6580000}"/>
    <cellStyle name="n_Flash September eresMas_Buffer B04_CA forfaits 0607 (06-08-14)_Spain KPIs_1" xfId="51791" xr:uid="{00000000-0005-0000-0000-0000F7580000}"/>
    <cellStyle name="n_Flash September eresMas_Buffer B04_CA forfaits 0607 (06-08-14)_Telecoms - Operational KPIs" xfId="50094" xr:uid="{00000000-0005-0000-0000-0000F8580000}"/>
    <cellStyle name="n_Flash September eresMas_Buffer B04_Classeur2" xfId="2289" xr:uid="{00000000-0005-0000-0000-0000F9580000}"/>
    <cellStyle name="n_Flash September eresMas_Buffer B04_Classeur2_A&amp;ME KPIs" xfId="53569" xr:uid="{00000000-0005-0000-0000-0000FA580000}"/>
    <cellStyle name="n_Flash September eresMas_Buffer B04_Classeur2_France financials" xfId="23938" xr:uid="{00000000-0005-0000-0000-0000FB580000}"/>
    <cellStyle name="n_Flash September eresMas_Buffer B04_Classeur2_France KPIs" xfId="5148" xr:uid="{00000000-0005-0000-0000-0000FC580000}"/>
    <cellStyle name="n_Flash September eresMas_Buffer B04_Classeur2_France KPIs 2" xfId="14564" xr:uid="{00000000-0005-0000-0000-0000FD580000}"/>
    <cellStyle name="n_Flash September eresMas_Buffer B04_Classeur2_France KPIs_1" xfId="12389" xr:uid="{00000000-0005-0000-0000-0000FE580000}"/>
    <cellStyle name="n_Flash September eresMas_Buffer B04_Classeur2_Group" xfId="34260" xr:uid="{00000000-0005-0000-0000-0000FF580000}"/>
    <cellStyle name="n_Flash September eresMas_Buffer B04_Classeur2_Group - financial KPIs" xfId="22194" xr:uid="{00000000-0005-0000-0000-000000590000}"/>
    <cellStyle name="n_Flash September eresMas_Buffer B04_Classeur2_Group - operational KPIs" xfId="10635" xr:uid="{00000000-0005-0000-0000-000001590000}"/>
    <cellStyle name="n_Flash September eresMas_Buffer B04_Classeur2_Group - operational KPIs 2" xfId="18334" xr:uid="{00000000-0005-0000-0000-000002590000}"/>
    <cellStyle name="n_Flash September eresMas_Buffer B04_Classeur2_Group - operational KPIs_1" xfId="20451" xr:uid="{00000000-0005-0000-0000-000003590000}"/>
    <cellStyle name="n_Flash September eresMas_Buffer B04_Classeur2_Orange - Market France KPIs" xfId="56172" xr:uid="{00000000-0005-0000-0000-000004590000}"/>
    <cellStyle name="n_Flash September eresMas_Buffer B04_Classeur2_Poland KPIs" xfId="34259" xr:uid="{00000000-0005-0000-0000-000005590000}"/>
    <cellStyle name="n_Flash September eresMas_Buffer B04_Classeur2_ROW" xfId="34261" xr:uid="{00000000-0005-0000-0000-000006590000}"/>
    <cellStyle name="n_Flash September eresMas_Buffer B04_Classeur2_ROW ARPU" xfId="34262" xr:uid="{00000000-0005-0000-0000-000007590000}"/>
    <cellStyle name="n_Flash September eresMas_Buffer B04_Classeur2_ROW_1" xfId="34263" xr:uid="{00000000-0005-0000-0000-000008590000}"/>
    <cellStyle name="n_Flash September eresMas_Buffer B04_Classeur2_ROW_1_Group" xfId="34264" xr:uid="{00000000-0005-0000-0000-000009590000}"/>
    <cellStyle name="n_Flash September eresMas_Buffer B04_Classeur2_ROW_1_ROW ARPU" xfId="34265" xr:uid="{00000000-0005-0000-0000-00000A590000}"/>
    <cellStyle name="n_Flash September eresMas_Buffer B04_Classeur2_ROW_Group" xfId="34266" xr:uid="{00000000-0005-0000-0000-00000B590000}"/>
    <cellStyle name="n_Flash September eresMas_Buffer B04_Classeur2_ROW_ROW ARPU" xfId="34267" xr:uid="{00000000-0005-0000-0000-00000C590000}"/>
    <cellStyle name="n_Flash September eresMas_Buffer B04_Classeur2_Spain ARPU + AUPU" xfId="34268" xr:uid="{00000000-0005-0000-0000-00000D590000}"/>
    <cellStyle name="n_Flash September eresMas_Buffer B04_Classeur2_Spain ARPU + AUPU_Group" xfId="34269" xr:uid="{00000000-0005-0000-0000-00000E590000}"/>
    <cellStyle name="n_Flash September eresMas_Buffer B04_Classeur2_Spain ARPU + AUPU_ROW ARPU" xfId="34270" xr:uid="{00000000-0005-0000-0000-00000F590000}"/>
    <cellStyle name="n_Flash September eresMas_Buffer B04_Classeur2_Spain KPIs" xfId="6978" xr:uid="{00000000-0005-0000-0000-000010590000}"/>
    <cellStyle name="n_Flash September eresMas_Buffer B04_Classeur2_Spain KPIs 2" xfId="16344" xr:uid="{00000000-0005-0000-0000-000011590000}"/>
    <cellStyle name="n_Flash September eresMas_Buffer B04_Classeur2_Spain KPIs_1" xfId="51792" xr:uid="{00000000-0005-0000-0000-000012590000}"/>
    <cellStyle name="n_Flash September eresMas_Buffer B04_Classeur2_Telecoms - Operational KPIs" xfId="50095" xr:uid="{00000000-0005-0000-0000-000013590000}"/>
    <cellStyle name="n_Flash September eresMas_Buffer B04_Classeur5" xfId="2290" xr:uid="{00000000-0005-0000-0000-000014590000}"/>
    <cellStyle name="n_Flash September eresMas_Buffer B04_Classeur5_A&amp;ME KPIs" xfId="53570" xr:uid="{00000000-0005-0000-0000-000015590000}"/>
    <cellStyle name="n_Flash September eresMas_Buffer B04_Classeur5_Enterprise" xfId="9776" xr:uid="{00000000-0005-0000-0000-000016590000}"/>
    <cellStyle name="n_Flash September eresMas_Buffer B04_Classeur5_France financials" xfId="23939" xr:uid="{00000000-0005-0000-0000-000017590000}"/>
    <cellStyle name="n_Flash September eresMas_Buffer B04_Classeur5_France financials_1" xfId="25366" xr:uid="{00000000-0005-0000-0000-000018590000}"/>
    <cellStyle name="n_Flash September eresMas_Buffer B04_Classeur5_France KPIs" xfId="5149" xr:uid="{00000000-0005-0000-0000-000019590000}"/>
    <cellStyle name="n_Flash September eresMas_Buffer B04_Classeur5_France KPIs 2" xfId="14565" xr:uid="{00000000-0005-0000-0000-00001A590000}"/>
    <cellStyle name="n_Flash September eresMas_Buffer B04_Classeur5_France KPIs_1" xfId="12390" xr:uid="{00000000-0005-0000-0000-00001B590000}"/>
    <cellStyle name="n_Flash September eresMas_Buffer B04_Classeur5_GetCA Groupe Seg 2012-Q4 Soc" xfId="56174" xr:uid="{00000000-0005-0000-0000-00001C590000}"/>
    <cellStyle name="n_Flash September eresMas_Buffer B04_Classeur5_Group" xfId="34272" xr:uid="{00000000-0005-0000-0000-00001D590000}"/>
    <cellStyle name="n_Flash September eresMas_Buffer B04_Classeur5_Group - financial KPIs" xfId="22195" xr:uid="{00000000-0005-0000-0000-00001E590000}"/>
    <cellStyle name="n_Flash September eresMas_Buffer B04_Classeur5_Group - operational KPIs" xfId="3245" xr:uid="{00000000-0005-0000-0000-00001F590000}"/>
    <cellStyle name="n_Flash September eresMas_Buffer B04_Classeur5_Group - operational KPIs_1" xfId="10636" xr:uid="{00000000-0005-0000-0000-000020590000}"/>
    <cellStyle name="n_Flash September eresMas_Buffer B04_Classeur5_Group - operational KPIs_1 2" xfId="18335" xr:uid="{00000000-0005-0000-0000-000021590000}"/>
    <cellStyle name="n_Flash September eresMas_Buffer B04_Classeur5_Group - operational KPIs_2" xfId="20452" xr:uid="{00000000-0005-0000-0000-000022590000}"/>
    <cellStyle name="n_Flash September eresMas_Buffer B04_Classeur5_IC&amp;SS" xfId="17604" xr:uid="{00000000-0005-0000-0000-000023590000}"/>
    <cellStyle name="n_Flash September eresMas_Buffer B04_Classeur5_Orange - Market France KPIs" xfId="56173" xr:uid="{00000000-0005-0000-0000-000024590000}"/>
    <cellStyle name="n_Flash September eresMas_Buffer B04_Classeur5_Poland KPIs" xfId="8496" xr:uid="{00000000-0005-0000-0000-000025590000}"/>
    <cellStyle name="n_Flash September eresMas_Buffer B04_Classeur5_Poland KPIs_1" xfId="34271" xr:uid="{00000000-0005-0000-0000-000026590000}"/>
    <cellStyle name="n_Flash September eresMas_Buffer B04_Classeur5_ROW" xfId="34273" xr:uid="{00000000-0005-0000-0000-000027590000}"/>
    <cellStyle name="n_Flash September eresMas_Buffer B04_Classeur5_ROW ARPU" xfId="34274" xr:uid="{00000000-0005-0000-0000-000028590000}"/>
    <cellStyle name="n_Flash September eresMas_Buffer B04_Classeur5_RoW KPIs" xfId="9208" xr:uid="{00000000-0005-0000-0000-000029590000}"/>
    <cellStyle name="n_Flash September eresMas_Buffer B04_Classeur5_ROW_1" xfId="34275" xr:uid="{00000000-0005-0000-0000-00002A590000}"/>
    <cellStyle name="n_Flash September eresMas_Buffer B04_Classeur5_ROW_1_Group" xfId="34276" xr:uid="{00000000-0005-0000-0000-00002B590000}"/>
    <cellStyle name="n_Flash September eresMas_Buffer B04_Classeur5_ROW_1_ROW ARPU" xfId="34277" xr:uid="{00000000-0005-0000-0000-00002C590000}"/>
    <cellStyle name="n_Flash September eresMas_Buffer B04_Classeur5_ROW_Group" xfId="34278" xr:uid="{00000000-0005-0000-0000-00002D590000}"/>
    <cellStyle name="n_Flash September eresMas_Buffer B04_Classeur5_ROW_ROW ARPU" xfId="34279" xr:uid="{00000000-0005-0000-0000-00002E590000}"/>
    <cellStyle name="n_Flash September eresMas_Buffer B04_Classeur5_Spain ARPU + AUPU" xfId="34280" xr:uid="{00000000-0005-0000-0000-00002F590000}"/>
    <cellStyle name="n_Flash September eresMas_Buffer B04_Classeur5_Spain ARPU + AUPU_Group" xfId="34281" xr:uid="{00000000-0005-0000-0000-000030590000}"/>
    <cellStyle name="n_Flash September eresMas_Buffer B04_Classeur5_Spain ARPU + AUPU_ROW ARPU" xfId="34282" xr:uid="{00000000-0005-0000-0000-000031590000}"/>
    <cellStyle name="n_Flash September eresMas_Buffer B04_Classeur5_Spain KPIs" xfId="6979" xr:uid="{00000000-0005-0000-0000-000032590000}"/>
    <cellStyle name="n_Flash September eresMas_Buffer B04_Classeur5_Spain KPIs 2" xfId="16345" xr:uid="{00000000-0005-0000-0000-000033590000}"/>
    <cellStyle name="n_Flash September eresMas_Buffer B04_Classeur5_Spain KPIs_1" xfId="51793" xr:uid="{00000000-0005-0000-0000-000034590000}"/>
    <cellStyle name="n_Flash September eresMas_Buffer B04_Classeur5_Telecoms - Operational KPIs" xfId="50096" xr:uid="{00000000-0005-0000-0000-000035590000}"/>
    <cellStyle name="n_Flash September eresMas_Buffer B04_DATA KPI Personal" xfId="34283" xr:uid="{00000000-0005-0000-0000-000036590000}"/>
    <cellStyle name="n_Flash September eresMas_Buffer B04_DATA KPI Personal_Group" xfId="34284" xr:uid="{00000000-0005-0000-0000-000037590000}"/>
    <cellStyle name="n_Flash September eresMas_Buffer B04_DATA KPI Personal_ROW ARPU" xfId="34285" xr:uid="{00000000-0005-0000-0000-000038590000}"/>
    <cellStyle name="n_Flash September eresMas_Buffer B04_EE_CoA_BS - mapped V4" xfId="34286" xr:uid="{00000000-0005-0000-0000-000039590000}"/>
    <cellStyle name="n_Flash September eresMas_Buffer B04_EE_CoA_BS - mapped V4_Group" xfId="34287" xr:uid="{00000000-0005-0000-0000-00003A590000}"/>
    <cellStyle name="n_Flash September eresMas_Buffer B04_EE_CoA_BS - mapped V4_ROW ARPU" xfId="34288" xr:uid="{00000000-0005-0000-0000-00003B590000}"/>
    <cellStyle name="n_Flash September eresMas_Buffer B04_Enterprise" xfId="9772" xr:uid="{00000000-0005-0000-0000-00003C590000}"/>
    <cellStyle name="n_Flash September eresMas_Buffer B04_France financials" xfId="23932" xr:uid="{00000000-0005-0000-0000-00003D590000}"/>
    <cellStyle name="n_Flash September eresMas_Buffer B04_France financials_1" xfId="25362" xr:uid="{00000000-0005-0000-0000-00003E590000}"/>
    <cellStyle name="n_Flash September eresMas_Buffer B04_France KPIs" xfId="5142" xr:uid="{00000000-0005-0000-0000-00003F590000}"/>
    <cellStyle name="n_Flash September eresMas_Buffer B04_France KPIs 2" xfId="14558" xr:uid="{00000000-0005-0000-0000-000040590000}"/>
    <cellStyle name="n_Flash September eresMas_Buffer B04_France KPIs_1" xfId="12383" xr:uid="{00000000-0005-0000-0000-000041590000}"/>
    <cellStyle name="n_Flash September eresMas_Buffer B04_GetCA Groupe Seg 2012-Q4 Soc" xfId="56175" xr:uid="{00000000-0005-0000-0000-000042590000}"/>
    <cellStyle name="n_Flash September eresMas_Buffer B04_Group" xfId="34289" xr:uid="{00000000-0005-0000-0000-000043590000}"/>
    <cellStyle name="n_Flash September eresMas_Buffer B04_Group - financial KPIs" xfId="22188" xr:uid="{00000000-0005-0000-0000-000044590000}"/>
    <cellStyle name="n_Flash September eresMas_Buffer B04_Group - operational KPIs" xfId="3241" xr:uid="{00000000-0005-0000-0000-000045590000}"/>
    <cellStyle name="n_Flash September eresMas_Buffer B04_Group - operational KPIs_1" xfId="10629" xr:uid="{00000000-0005-0000-0000-000046590000}"/>
    <cellStyle name="n_Flash September eresMas_Buffer B04_Group - operational KPIs_1 2" xfId="18328" xr:uid="{00000000-0005-0000-0000-000047590000}"/>
    <cellStyle name="n_Flash September eresMas_Buffer B04_Group - operational KPIs_2" xfId="20445" xr:uid="{00000000-0005-0000-0000-000048590000}"/>
    <cellStyle name="n_Flash September eresMas_Buffer B04_IC&amp;SS" xfId="17603" xr:uid="{00000000-0005-0000-0000-000049590000}"/>
    <cellStyle name="n_Flash September eresMas_Buffer B04_Orange - Market France KPIs" xfId="56163" xr:uid="{00000000-0005-0000-0000-00004A590000}"/>
    <cellStyle name="n_Flash September eresMas_Buffer B04_PFA_Mn MTV_060413" xfId="2291" xr:uid="{00000000-0005-0000-0000-00004B590000}"/>
    <cellStyle name="n_Flash September eresMas_Buffer B04_PFA_Mn MTV_060413_A&amp;ME KPIs" xfId="53571" xr:uid="{00000000-0005-0000-0000-00004C590000}"/>
    <cellStyle name="n_Flash September eresMas_Buffer B04_PFA_Mn MTV_060413_France financials" xfId="23940" xr:uid="{00000000-0005-0000-0000-00004D590000}"/>
    <cellStyle name="n_Flash September eresMas_Buffer B04_PFA_Mn MTV_060413_France KPIs" xfId="5150" xr:uid="{00000000-0005-0000-0000-00004E590000}"/>
    <cellStyle name="n_Flash September eresMas_Buffer B04_PFA_Mn MTV_060413_France KPIs 2" xfId="14566" xr:uid="{00000000-0005-0000-0000-00004F590000}"/>
    <cellStyle name="n_Flash September eresMas_Buffer B04_PFA_Mn MTV_060413_France KPIs_1" xfId="12391" xr:uid="{00000000-0005-0000-0000-000050590000}"/>
    <cellStyle name="n_Flash September eresMas_Buffer B04_PFA_Mn MTV_060413_Group" xfId="34291" xr:uid="{00000000-0005-0000-0000-000051590000}"/>
    <cellStyle name="n_Flash September eresMas_Buffer B04_PFA_Mn MTV_060413_Group - financial KPIs" xfId="22196" xr:uid="{00000000-0005-0000-0000-000052590000}"/>
    <cellStyle name="n_Flash September eresMas_Buffer B04_PFA_Mn MTV_060413_Group - operational KPIs" xfId="10637" xr:uid="{00000000-0005-0000-0000-000053590000}"/>
    <cellStyle name="n_Flash September eresMas_Buffer B04_PFA_Mn MTV_060413_Group - operational KPIs 2" xfId="18336" xr:uid="{00000000-0005-0000-0000-000054590000}"/>
    <cellStyle name="n_Flash September eresMas_Buffer B04_PFA_Mn MTV_060413_Group - operational KPIs_1" xfId="20453" xr:uid="{00000000-0005-0000-0000-000055590000}"/>
    <cellStyle name="n_Flash September eresMas_Buffer B04_PFA_Mn MTV_060413_Orange - Market France KPIs" xfId="56176" xr:uid="{00000000-0005-0000-0000-000056590000}"/>
    <cellStyle name="n_Flash September eresMas_Buffer B04_PFA_Mn MTV_060413_Poland KPIs" xfId="34290" xr:uid="{00000000-0005-0000-0000-000057590000}"/>
    <cellStyle name="n_Flash September eresMas_Buffer B04_PFA_Mn MTV_060413_ROW" xfId="34292" xr:uid="{00000000-0005-0000-0000-000058590000}"/>
    <cellStyle name="n_Flash September eresMas_Buffer B04_PFA_Mn MTV_060413_ROW ARPU" xfId="34293" xr:uid="{00000000-0005-0000-0000-000059590000}"/>
    <cellStyle name="n_Flash September eresMas_Buffer B04_PFA_Mn MTV_060413_ROW_1" xfId="34294" xr:uid="{00000000-0005-0000-0000-00005A590000}"/>
    <cellStyle name="n_Flash September eresMas_Buffer B04_PFA_Mn MTV_060413_ROW_1_Group" xfId="34295" xr:uid="{00000000-0005-0000-0000-00005B590000}"/>
    <cellStyle name="n_Flash September eresMas_Buffer B04_PFA_Mn MTV_060413_ROW_1_ROW ARPU" xfId="34296" xr:uid="{00000000-0005-0000-0000-00005C590000}"/>
    <cellStyle name="n_Flash September eresMas_Buffer B04_PFA_Mn MTV_060413_ROW_Group" xfId="34297" xr:uid="{00000000-0005-0000-0000-00005D590000}"/>
    <cellStyle name="n_Flash September eresMas_Buffer B04_PFA_Mn MTV_060413_ROW_ROW ARPU" xfId="34298" xr:uid="{00000000-0005-0000-0000-00005E590000}"/>
    <cellStyle name="n_Flash September eresMas_Buffer B04_PFA_Mn MTV_060413_Spain ARPU + AUPU" xfId="34299" xr:uid="{00000000-0005-0000-0000-00005F590000}"/>
    <cellStyle name="n_Flash September eresMas_Buffer B04_PFA_Mn MTV_060413_Spain ARPU + AUPU_Group" xfId="34300" xr:uid="{00000000-0005-0000-0000-000060590000}"/>
    <cellStyle name="n_Flash September eresMas_Buffer B04_PFA_Mn MTV_060413_Spain ARPU + AUPU_ROW ARPU" xfId="34301" xr:uid="{00000000-0005-0000-0000-000061590000}"/>
    <cellStyle name="n_Flash September eresMas_Buffer B04_PFA_Mn MTV_060413_Spain KPIs" xfId="6980" xr:uid="{00000000-0005-0000-0000-000062590000}"/>
    <cellStyle name="n_Flash September eresMas_Buffer B04_PFA_Mn MTV_060413_Spain KPIs 2" xfId="16346" xr:uid="{00000000-0005-0000-0000-000063590000}"/>
    <cellStyle name="n_Flash September eresMas_Buffer B04_PFA_Mn MTV_060413_Spain KPIs_1" xfId="51794" xr:uid="{00000000-0005-0000-0000-000064590000}"/>
    <cellStyle name="n_Flash September eresMas_Buffer B04_PFA_Mn MTV_060413_Telecoms - Operational KPIs" xfId="50097" xr:uid="{00000000-0005-0000-0000-000065590000}"/>
    <cellStyle name="n_Flash September eresMas_Buffer B04_PFA_Mn_0603_V0 0" xfId="2292" xr:uid="{00000000-0005-0000-0000-000066590000}"/>
    <cellStyle name="n_Flash September eresMas_Buffer B04_PFA_Mn_0603_V0 0_A&amp;ME KPIs" xfId="53572" xr:uid="{00000000-0005-0000-0000-000067590000}"/>
    <cellStyle name="n_Flash September eresMas_Buffer B04_PFA_Mn_0603_V0 0_France financials" xfId="23941" xr:uid="{00000000-0005-0000-0000-000068590000}"/>
    <cellStyle name="n_Flash September eresMas_Buffer B04_PFA_Mn_0603_V0 0_France KPIs" xfId="5151" xr:uid="{00000000-0005-0000-0000-000069590000}"/>
    <cellStyle name="n_Flash September eresMas_Buffer B04_PFA_Mn_0603_V0 0_France KPIs 2" xfId="14567" xr:uid="{00000000-0005-0000-0000-00006A590000}"/>
    <cellStyle name="n_Flash September eresMas_Buffer B04_PFA_Mn_0603_V0 0_France KPIs_1" xfId="12392" xr:uid="{00000000-0005-0000-0000-00006B590000}"/>
    <cellStyle name="n_Flash September eresMas_Buffer B04_PFA_Mn_0603_V0 0_Group" xfId="34303" xr:uid="{00000000-0005-0000-0000-00006C590000}"/>
    <cellStyle name="n_Flash September eresMas_Buffer B04_PFA_Mn_0603_V0 0_Group - financial KPIs" xfId="22197" xr:uid="{00000000-0005-0000-0000-00006D590000}"/>
    <cellStyle name="n_Flash September eresMas_Buffer B04_PFA_Mn_0603_V0 0_Group - operational KPIs" xfId="10638" xr:uid="{00000000-0005-0000-0000-00006E590000}"/>
    <cellStyle name="n_Flash September eresMas_Buffer B04_PFA_Mn_0603_V0 0_Group - operational KPIs 2" xfId="18337" xr:uid="{00000000-0005-0000-0000-00006F590000}"/>
    <cellStyle name="n_Flash September eresMas_Buffer B04_PFA_Mn_0603_V0 0_Group - operational KPIs_1" xfId="20454" xr:uid="{00000000-0005-0000-0000-000070590000}"/>
    <cellStyle name="n_Flash September eresMas_Buffer B04_PFA_Mn_0603_V0 0_Orange - Market France KPIs" xfId="56177" xr:uid="{00000000-0005-0000-0000-000071590000}"/>
    <cellStyle name="n_Flash September eresMas_Buffer B04_PFA_Mn_0603_V0 0_Poland KPIs" xfId="34302" xr:uid="{00000000-0005-0000-0000-000072590000}"/>
    <cellStyle name="n_Flash September eresMas_Buffer B04_PFA_Mn_0603_V0 0_ROW" xfId="34304" xr:uid="{00000000-0005-0000-0000-000073590000}"/>
    <cellStyle name="n_Flash September eresMas_Buffer B04_PFA_Mn_0603_V0 0_ROW ARPU" xfId="34305" xr:uid="{00000000-0005-0000-0000-000074590000}"/>
    <cellStyle name="n_Flash September eresMas_Buffer B04_PFA_Mn_0603_V0 0_ROW_1" xfId="34306" xr:uid="{00000000-0005-0000-0000-000075590000}"/>
    <cellStyle name="n_Flash September eresMas_Buffer B04_PFA_Mn_0603_V0 0_ROW_1_Group" xfId="34307" xr:uid="{00000000-0005-0000-0000-000076590000}"/>
    <cellStyle name="n_Flash September eresMas_Buffer B04_PFA_Mn_0603_V0 0_ROW_1_ROW ARPU" xfId="34308" xr:uid="{00000000-0005-0000-0000-000077590000}"/>
    <cellStyle name="n_Flash September eresMas_Buffer B04_PFA_Mn_0603_V0 0_ROW_Group" xfId="34309" xr:uid="{00000000-0005-0000-0000-000078590000}"/>
    <cellStyle name="n_Flash September eresMas_Buffer B04_PFA_Mn_0603_V0 0_ROW_ROW ARPU" xfId="34310" xr:uid="{00000000-0005-0000-0000-000079590000}"/>
    <cellStyle name="n_Flash September eresMas_Buffer B04_PFA_Mn_0603_V0 0_Spain ARPU + AUPU" xfId="34311" xr:uid="{00000000-0005-0000-0000-00007A590000}"/>
    <cellStyle name="n_Flash September eresMas_Buffer B04_PFA_Mn_0603_V0 0_Spain ARPU + AUPU_Group" xfId="34312" xr:uid="{00000000-0005-0000-0000-00007B590000}"/>
    <cellStyle name="n_Flash September eresMas_Buffer B04_PFA_Mn_0603_V0 0_Spain ARPU + AUPU_ROW ARPU" xfId="34313" xr:uid="{00000000-0005-0000-0000-00007C590000}"/>
    <cellStyle name="n_Flash September eresMas_Buffer B04_PFA_Mn_0603_V0 0_Spain KPIs" xfId="6981" xr:uid="{00000000-0005-0000-0000-00007D590000}"/>
    <cellStyle name="n_Flash September eresMas_Buffer B04_PFA_Mn_0603_V0 0_Spain KPIs 2" xfId="16347" xr:uid="{00000000-0005-0000-0000-00007E590000}"/>
    <cellStyle name="n_Flash September eresMas_Buffer B04_PFA_Mn_0603_V0 0_Spain KPIs_1" xfId="51795" xr:uid="{00000000-0005-0000-0000-00007F590000}"/>
    <cellStyle name="n_Flash September eresMas_Buffer B04_PFA_Mn_0603_V0 0_Telecoms - Operational KPIs" xfId="50098" xr:uid="{00000000-0005-0000-0000-000080590000}"/>
    <cellStyle name="n_Flash September eresMas_Buffer B04_PFA_Parcs_0600706" xfId="2293" xr:uid="{00000000-0005-0000-0000-000081590000}"/>
    <cellStyle name="n_Flash September eresMas_Buffer B04_PFA_Parcs_0600706_A&amp;ME KPIs" xfId="53573" xr:uid="{00000000-0005-0000-0000-000082590000}"/>
    <cellStyle name="n_Flash September eresMas_Buffer B04_PFA_Parcs_0600706_France financials" xfId="23942" xr:uid="{00000000-0005-0000-0000-000083590000}"/>
    <cellStyle name="n_Flash September eresMas_Buffer B04_PFA_Parcs_0600706_France KPIs" xfId="5152" xr:uid="{00000000-0005-0000-0000-000084590000}"/>
    <cellStyle name="n_Flash September eresMas_Buffer B04_PFA_Parcs_0600706_France KPIs 2" xfId="14568" xr:uid="{00000000-0005-0000-0000-000085590000}"/>
    <cellStyle name="n_Flash September eresMas_Buffer B04_PFA_Parcs_0600706_France KPIs_1" xfId="12393" xr:uid="{00000000-0005-0000-0000-000086590000}"/>
    <cellStyle name="n_Flash September eresMas_Buffer B04_PFA_Parcs_0600706_Group" xfId="34315" xr:uid="{00000000-0005-0000-0000-000087590000}"/>
    <cellStyle name="n_Flash September eresMas_Buffer B04_PFA_Parcs_0600706_Group - financial KPIs" xfId="22198" xr:uid="{00000000-0005-0000-0000-000088590000}"/>
    <cellStyle name="n_Flash September eresMas_Buffer B04_PFA_Parcs_0600706_Group - operational KPIs" xfId="10639" xr:uid="{00000000-0005-0000-0000-000089590000}"/>
    <cellStyle name="n_Flash September eresMas_Buffer B04_PFA_Parcs_0600706_Group - operational KPIs 2" xfId="18338" xr:uid="{00000000-0005-0000-0000-00008A590000}"/>
    <cellStyle name="n_Flash September eresMas_Buffer B04_PFA_Parcs_0600706_Group - operational KPIs_1" xfId="20455" xr:uid="{00000000-0005-0000-0000-00008B590000}"/>
    <cellStyle name="n_Flash September eresMas_Buffer B04_PFA_Parcs_0600706_Orange - Market France KPIs" xfId="56178" xr:uid="{00000000-0005-0000-0000-00008C590000}"/>
    <cellStyle name="n_Flash September eresMas_Buffer B04_PFA_Parcs_0600706_Poland KPIs" xfId="34314" xr:uid="{00000000-0005-0000-0000-00008D590000}"/>
    <cellStyle name="n_Flash September eresMas_Buffer B04_PFA_Parcs_0600706_ROW" xfId="34316" xr:uid="{00000000-0005-0000-0000-00008E590000}"/>
    <cellStyle name="n_Flash September eresMas_Buffer B04_PFA_Parcs_0600706_ROW ARPU" xfId="34317" xr:uid="{00000000-0005-0000-0000-00008F590000}"/>
    <cellStyle name="n_Flash September eresMas_Buffer B04_PFA_Parcs_0600706_ROW_1" xfId="34318" xr:uid="{00000000-0005-0000-0000-000090590000}"/>
    <cellStyle name="n_Flash September eresMas_Buffer B04_PFA_Parcs_0600706_ROW_1_Group" xfId="34319" xr:uid="{00000000-0005-0000-0000-000091590000}"/>
    <cellStyle name="n_Flash September eresMas_Buffer B04_PFA_Parcs_0600706_ROW_1_ROW ARPU" xfId="34320" xr:uid="{00000000-0005-0000-0000-000092590000}"/>
    <cellStyle name="n_Flash September eresMas_Buffer B04_PFA_Parcs_0600706_ROW_Group" xfId="34321" xr:uid="{00000000-0005-0000-0000-000093590000}"/>
    <cellStyle name="n_Flash September eresMas_Buffer B04_PFA_Parcs_0600706_ROW_ROW ARPU" xfId="34322" xr:uid="{00000000-0005-0000-0000-000094590000}"/>
    <cellStyle name="n_Flash September eresMas_Buffer B04_PFA_Parcs_0600706_Spain ARPU + AUPU" xfId="34323" xr:uid="{00000000-0005-0000-0000-000095590000}"/>
    <cellStyle name="n_Flash September eresMas_Buffer B04_PFA_Parcs_0600706_Spain ARPU + AUPU_Group" xfId="34324" xr:uid="{00000000-0005-0000-0000-000096590000}"/>
    <cellStyle name="n_Flash September eresMas_Buffer B04_PFA_Parcs_0600706_Spain ARPU + AUPU_ROW ARPU" xfId="34325" xr:uid="{00000000-0005-0000-0000-000097590000}"/>
    <cellStyle name="n_Flash September eresMas_Buffer B04_PFA_Parcs_0600706_Spain KPIs" xfId="6982" xr:uid="{00000000-0005-0000-0000-000098590000}"/>
    <cellStyle name="n_Flash September eresMas_Buffer B04_PFA_Parcs_0600706_Spain KPIs 2" xfId="16348" xr:uid="{00000000-0005-0000-0000-000099590000}"/>
    <cellStyle name="n_Flash September eresMas_Buffer B04_PFA_Parcs_0600706_Spain KPIs_1" xfId="51796" xr:uid="{00000000-0005-0000-0000-00009A590000}"/>
    <cellStyle name="n_Flash September eresMas_Buffer B04_PFA_Parcs_0600706_Telecoms - Operational KPIs" xfId="50099" xr:uid="{00000000-0005-0000-0000-00009B590000}"/>
    <cellStyle name="n_Flash September eresMas_Buffer B04_Poland KPIs" xfId="8492" xr:uid="{00000000-0005-0000-0000-00009C590000}"/>
    <cellStyle name="n_Flash September eresMas_Buffer B04_Poland KPIs_1" xfId="34198" xr:uid="{00000000-0005-0000-0000-00009D590000}"/>
    <cellStyle name="n_Flash September eresMas_Buffer B04_Reporting Valeur_Mobile_2010_10" xfId="34326" xr:uid="{00000000-0005-0000-0000-00009E590000}"/>
    <cellStyle name="n_Flash September eresMas_Buffer B04_Reporting Valeur_Mobile_2010_10_Group" xfId="34327" xr:uid="{00000000-0005-0000-0000-00009F590000}"/>
    <cellStyle name="n_Flash September eresMas_Buffer B04_Reporting Valeur_Mobile_2010_10_ROW" xfId="34328" xr:uid="{00000000-0005-0000-0000-0000A0590000}"/>
    <cellStyle name="n_Flash September eresMas_Buffer B04_Reporting Valeur_Mobile_2010_10_ROW ARPU" xfId="34329" xr:uid="{00000000-0005-0000-0000-0000A1590000}"/>
    <cellStyle name="n_Flash September eresMas_Buffer B04_Reporting Valeur_Mobile_2010_10_ROW_Group" xfId="34330" xr:uid="{00000000-0005-0000-0000-0000A2590000}"/>
    <cellStyle name="n_Flash September eresMas_Buffer B04_Reporting Valeur_Mobile_2010_10_ROW_ROW ARPU" xfId="34331" xr:uid="{00000000-0005-0000-0000-0000A3590000}"/>
    <cellStyle name="n_Flash September eresMas_Buffer B04_ROW" xfId="34332" xr:uid="{00000000-0005-0000-0000-0000A4590000}"/>
    <cellStyle name="n_Flash September eresMas_Buffer B04_ROW ARPU" xfId="34333" xr:uid="{00000000-0005-0000-0000-0000A5590000}"/>
    <cellStyle name="n_Flash September eresMas_Buffer B04_RoW KPIs" xfId="9204" xr:uid="{00000000-0005-0000-0000-0000A6590000}"/>
    <cellStyle name="n_Flash September eresMas_Buffer B04_ROW_1" xfId="34334" xr:uid="{00000000-0005-0000-0000-0000A7590000}"/>
    <cellStyle name="n_Flash September eresMas_Buffer B04_ROW_1_Group" xfId="34335" xr:uid="{00000000-0005-0000-0000-0000A8590000}"/>
    <cellStyle name="n_Flash September eresMas_Buffer B04_ROW_1_ROW ARPU" xfId="34336" xr:uid="{00000000-0005-0000-0000-0000A9590000}"/>
    <cellStyle name="n_Flash September eresMas_Buffer B04_ROW_Group" xfId="34337" xr:uid="{00000000-0005-0000-0000-0000AA590000}"/>
    <cellStyle name="n_Flash September eresMas_Buffer B04_ROW_ROW ARPU" xfId="34338" xr:uid="{00000000-0005-0000-0000-0000AB590000}"/>
    <cellStyle name="n_Flash September eresMas_Buffer B04_Spain ARPU + AUPU" xfId="34339" xr:uid="{00000000-0005-0000-0000-0000AC590000}"/>
    <cellStyle name="n_Flash September eresMas_Buffer B04_Spain ARPU + AUPU_Group" xfId="34340" xr:uid="{00000000-0005-0000-0000-0000AD590000}"/>
    <cellStyle name="n_Flash September eresMas_Buffer B04_Spain ARPU + AUPU_ROW ARPU" xfId="34341" xr:uid="{00000000-0005-0000-0000-0000AE590000}"/>
    <cellStyle name="n_Flash September eresMas_Buffer B04_Spain KPIs" xfId="6972" xr:uid="{00000000-0005-0000-0000-0000AF590000}"/>
    <cellStyle name="n_Flash September eresMas_Buffer B04_Spain KPIs 2" xfId="16338" xr:uid="{00000000-0005-0000-0000-0000B0590000}"/>
    <cellStyle name="n_Flash September eresMas_Buffer B04_Spain KPIs_1" xfId="51786" xr:uid="{00000000-0005-0000-0000-0000B1590000}"/>
    <cellStyle name="n_Flash September eresMas_Buffer B04_Telecoms - Operational KPIs" xfId="50089" xr:uid="{00000000-0005-0000-0000-0000B2590000}"/>
    <cellStyle name="n_Flash September eresMas_Buffer B04_UAG_report_CA 06-09 (06-09-28)" xfId="2294" xr:uid="{00000000-0005-0000-0000-0000B3590000}"/>
    <cellStyle name="n_Flash September eresMas_Buffer B04_UAG_report_CA 06-09 (06-09-28)_A&amp;ME KPIs" xfId="53574" xr:uid="{00000000-0005-0000-0000-0000B4590000}"/>
    <cellStyle name="n_Flash September eresMas_Buffer B04_UAG_report_CA 06-09 (06-09-28)_Enterprise" xfId="9777" xr:uid="{00000000-0005-0000-0000-0000B5590000}"/>
    <cellStyle name="n_Flash September eresMas_Buffer B04_UAG_report_CA 06-09 (06-09-28)_France financials" xfId="23943" xr:uid="{00000000-0005-0000-0000-0000B6590000}"/>
    <cellStyle name="n_Flash September eresMas_Buffer B04_UAG_report_CA 06-09 (06-09-28)_France financials_1" xfId="25367" xr:uid="{00000000-0005-0000-0000-0000B7590000}"/>
    <cellStyle name="n_Flash September eresMas_Buffer B04_UAG_report_CA 06-09 (06-09-28)_France KPIs" xfId="5153" xr:uid="{00000000-0005-0000-0000-0000B8590000}"/>
    <cellStyle name="n_Flash September eresMas_Buffer B04_UAG_report_CA 06-09 (06-09-28)_France KPIs 2" xfId="14569" xr:uid="{00000000-0005-0000-0000-0000B9590000}"/>
    <cellStyle name="n_Flash September eresMas_Buffer B04_UAG_report_CA 06-09 (06-09-28)_France KPIs_1" xfId="12394" xr:uid="{00000000-0005-0000-0000-0000BA590000}"/>
    <cellStyle name="n_Flash September eresMas_Buffer B04_UAG_report_CA 06-09 (06-09-28)_GetCA Groupe Seg 2012-Q4 Soc" xfId="56180" xr:uid="{00000000-0005-0000-0000-0000BB590000}"/>
    <cellStyle name="n_Flash September eresMas_Buffer B04_UAG_report_CA 06-09 (06-09-28)_Group" xfId="34343" xr:uid="{00000000-0005-0000-0000-0000BC590000}"/>
    <cellStyle name="n_Flash September eresMas_Buffer B04_UAG_report_CA 06-09 (06-09-28)_Group - financial KPIs" xfId="22199" xr:uid="{00000000-0005-0000-0000-0000BD590000}"/>
    <cellStyle name="n_Flash September eresMas_Buffer B04_UAG_report_CA 06-09 (06-09-28)_Group - operational KPIs" xfId="3246" xr:uid="{00000000-0005-0000-0000-0000BE590000}"/>
    <cellStyle name="n_Flash September eresMas_Buffer B04_UAG_report_CA 06-09 (06-09-28)_Group - operational KPIs_1" xfId="10640" xr:uid="{00000000-0005-0000-0000-0000BF590000}"/>
    <cellStyle name="n_Flash September eresMas_Buffer B04_UAG_report_CA 06-09 (06-09-28)_Group - operational KPIs_1 2" xfId="18339" xr:uid="{00000000-0005-0000-0000-0000C0590000}"/>
    <cellStyle name="n_Flash September eresMas_Buffer B04_UAG_report_CA 06-09 (06-09-28)_Group - operational KPIs_2" xfId="20456" xr:uid="{00000000-0005-0000-0000-0000C1590000}"/>
    <cellStyle name="n_Flash September eresMas_Buffer B04_UAG_report_CA 06-09 (06-09-28)_IC&amp;SS" xfId="13884" xr:uid="{00000000-0005-0000-0000-0000C2590000}"/>
    <cellStyle name="n_Flash September eresMas_Buffer B04_UAG_report_CA 06-09 (06-09-28)_Orange - Market France KPIs" xfId="56179" xr:uid="{00000000-0005-0000-0000-0000C3590000}"/>
    <cellStyle name="n_Flash September eresMas_Buffer B04_UAG_report_CA 06-09 (06-09-28)_Poland KPIs" xfId="8497" xr:uid="{00000000-0005-0000-0000-0000C4590000}"/>
    <cellStyle name="n_Flash September eresMas_Buffer B04_UAG_report_CA 06-09 (06-09-28)_Poland KPIs_1" xfId="34342" xr:uid="{00000000-0005-0000-0000-0000C5590000}"/>
    <cellStyle name="n_Flash September eresMas_Buffer B04_UAG_report_CA 06-09 (06-09-28)_ROW" xfId="34344" xr:uid="{00000000-0005-0000-0000-0000C6590000}"/>
    <cellStyle name="n_Flash September eresMas_Buffer B04_UAG_report_CA 06-09 (06-09-28)_ROW ARPU" xfId="34345" xr:uid="{00000000-0005-0000-0000-0000C7590000}"/>
    <cellStyle name="n_Flash September eresMas_Buffer B04_UAG_report_CA 06-09 (06-09-28)_RoW KPIs" xfId="9209" xr:uid="{00000000-0005-0000-0000-0000C8590000}"/>
    <cellStyle name="n_Flash September eresMas_Buffer B04_UAG_report_CA 06-09 (06-09-28)_ROW_1" xfId="34346" xr:uid="{00000000-0005-0000-0000-0000C9590000}"/>
    <cellStyle name="n_Flash September eresMas_Buffer B04_UAG_report_CA 06-09 (06-09-28)_ROW_1_Group" xfId="34347" xr:uid="{00000000-0005-0000-0000-0000CA590000}"/>
    <cellStyle name="n_Flash September eresMas_Buffer B04_UAG_report_CA 06-09 (06-09-28)_ROW_1_ROW ARPU" xfId="34348" xr:uid="{00000000-0005-0000-0000-0000CB590000}"/>
    <cellStyle name="n_Flash September eresMas_Buffer B04_UAG_report_CA 06-09 (06-09-28)_ROW_Group" xfId="34349" xr:uid="{00000000-0005-0000-0000-0000CC590000}"/>
    <cellStyle name="n_Flash September eresMas_Buffer B04_UAG_report_CA 06-09 (06-09-28)_ROW_ROW ARPU" xfId="34350" xr:uid="{00000000-0005-0000-0000-0000CD590000}"/>
    <cellStyle name="n_Flash September eresMas_Buffer B04_UAG_report_CA 06-09 (06-09-28)_Spain ARPU + AUPU" xfId="34351" xr:uid="{00000000-0005-0000-0000-0000CE590000}"/>
    <cellStyle name="n_Flash September eresMas_Buffer B04_UAG_report_CA 06-09 (06-09-28)_Spain ARPU + AUPU_Group" xfId="34352" xr:uid="{00000000-0005-0000-0000-0000CF590000}"/>
    <cellStyle name="n_Flash September eresMas_Buffer B04_UAG_report_CA 06-09 (06-09-28)_Spain ARPU + AUPU_ROW ARPU" xfId="34353" xr:uid="{00000000-0005-0000-0000-0000D0590000}"/>
    <cellStyle name="n_Flash September eresMas_Buffer B04_UAG_report_CA 06-09 (06-09-28)_Spain KPIs" xfId="6983" xr:uid="{00000000-0005-0000-0000-0000D1590000}"/>
    <cellStyle name="n_Flash September eresMas_Buffer B04_UAG_report_CA 06-09 (06-09-28)_Spain KPIs 2" xfId="16349" xr:uid="{00000000-0005-0000-0000-0000D2590000}"/>
    <cellStyle name="n_Flash September eresMas_Buffer B04_UAG_report_CA 06-09 (06-09-28)_Spain KPIs_1" xfId="51797" xr:uid="{00000000-0005-0000-0000-0000D3590000}"/>
    <cellStyle name="n_Flash September eresMas_Buffer B04_UAG_report_CA 06-09 (06-09-28)_Telecoms - Operational KPIs" xfId="50100" xr:uid="{00000000-0005-0000-0000-0000D4590000}"/>
    <cellStyle name="n_Flash September eresMas_Buffer B04_UAG_report_CA 06-10 (06-11-06)" xfId="2295" xr:uid="{00000000-0005-0000-0000-0000D5590000}"/>
    <cellStyle name="n_Flash September eresMas_Buffer B04_UAG_report_CA 06-10 (06-11-06)_A&amp;ME KPIs" xfId="53575" xr:uid="{00000000-0005-0000-0000-0000D6590000}"/>
    <cellStyle name="n_Flash September eresMas_Buffer B04_UAG_report_CA 06-10 (06-11-06)_Enterprise" xfId="9778" xr:uid="{00000000-0005-0000-0000-0000D7590000}"/>
    <cellStyle name="n_Flash September eresMas_Buffer B04_UAG_report_CA 06-10 (06-11-06)_France financials" xfId="23944" xr:uid="{00000000-0005-0000-0000-0000D8590000}"/>
    <cellStyle name="n_Flash September eresMas_Buffer B04_UAG_report_CA 06-10 (06-11-06)_France financials_1" xfId="25368" xr:uid="{00000000-0005-0000-0000-0000D9590000}"/>
    <cellStyle name="n_Flash September eresMas_Buffer B04_UAG_report_CA 06-10 (06-11-06)_France KPIs" xfId="5154" xr:uid="{00000000-0005-0000-0000-0000DA590000}"/>
    <cellStyle name="n_Flash September eresMas_Buffer B04_UAG_report_CA 06-10 (06-11-06)_France KPIs 2" xfId="14570" xr:uid="{00000000-0005-0000-0000-0000DB590000}"/>
    <cellStyle name="n_Flash September eresMas_Buffer B04_UAG_report_CA 06-10 (06-11-06)_France KPIs_1" xfId="12395" xr:uid="{00000000-0005-0000-0000-0000DC590000}"/>
    <cellStyle name="n_Flash September eresMas_Buffer B04_UAG_report_CA 06-10 (06-11-06)_GetCA Groupe Seg 2012-Q4 Soc" xfId="56182" xr:uid="{00000000-0005-0000-0000-0000DD590000}"/>
    <cellStyle name="n_Flash September eresMas_Buffer B04_UAG_report_CA 06-10 (06-11-06)_Group" xfId="34355" xr:uid="{00000000-0005-0000-0000-0000DE590000}"/>
    <cellStyle name="n_Flash September eresMas_Buffer B04_UAG_report_CA 06-10 (06-11-06)_Group - financial KPIs" xfId="22200" xr:uid="{00000000-0005-0000-0000-0000DF590000}"/>
    <cellStyle name="n_Flash September eresMas_Buffer B04_UAG_report_CA 06-10 (06-11-06)_Group - operational KPIs" xfId="3247" xr:uid="{00000000-0005-0000-0000-0000E0590000}"/>
    <cellStyle name="n_Flash September eresMas_Buffer B04_UAG_report_CA 06-10 (06-11-06)_Group - operational KPIs_1" xfId="10641" xr:uid="{00000000-0005-0000-0000-0000E1590000}"/>
    <cellStyle name="n_Flash September eresMas_Buffer B04_UAG_report_CA 06-10 (06-11-06)_Group - operational KPIs_1 2" xfId="18340" xr:uid="{00000000-0005-0000-0000-0000E2590000}"/>
    <cellStyle name="n_Flash September eresMas_Buffer B04_UAG_report_CA 06-10 (06-11-06)_Group - operational KPIs_2" xfId="20457" xr:uid="{00000000-0005-0000-0000-0000E3590000}"/>
    <cellStyle name="n_Flash September eresMas_Buffer B04_UAG_report_CA 06-10 (06-11-06)_IC&amp;SS" xfId="19753" xr:uid="{00000000-0005-0000-0000-0000E4590000}"/>
    <cellStyle name="n_Flash September eresMas_Buffer B04_UAG_report_CA 06-10 (06-11-06)_Orange - Market France KPIs" xfId="56181" xr:uid="{00000000-0005-0000-0000-0000E5590000}"/>
    <cellStyle name="n_Flash September eresMas_Buffer B04_UAG_report_CA 06-10 (06-11-06)_Poland KPIs" xfId="8498" xr:uid="{00000000-0005-0000-0000-0000E6590000}"/>
    <cellStyle name="n_Flash September eresMas_Buffer B04_UAG_report_CA 06-10 (06-11-06)_Poland KPIs_1" xfId="34354" xr:uid="{00000000-0005-0000-0000-0000E7590000}"/>
    <cellStyle name="n_Flash September eresMas_Buffer B04_UAG_report_CA 06-10 (06-11-06)_ROW" xfId="34356" xr:uid="{00000000-0005-0000-0000-0000E8590000}"/>
    <cellStyle name="n_Flash September eresMas_Buffer B04_UAG_report_CA 06-10 (06-11-06)_ROW ARPU" xfId="34357" xr:uid="{00000000-0005-0000-0000-0000E9590000}"/>
    <cellStyle name="n_Flash September eresMas_Buffer B04_UAG_report_CA 06-10 (06-11-06)_RoW KPIs" xfId="9210" xr:uid="{00000000-0005-0000-0000-0000EA590000}"/>
    <cellStyle name="n_Flash September eresMas_Buffer B04_UAG_report_CA 06-10 (06-11-06)_ROW_1" xfId="34358" xr:uid="{00000000-0005-0000-0000-0000EB590000}"/>
    <cellStyle name="n_Flash September eresMas_Buffer B04_UAG_report_CA 06-10 (06-11-06)_ROW_1_Group" xfId="34359" xr:uid="{00000000-0005-0000-0000-0000EC590000}"/>
    <cellStyle name="n_Flash September eresMas_Buffer B04_UAG_report_CA 06-10 (06-11-06)_ROW_1_ROW ARPU" xfId="34360" xr:uid="{00000000-0005-0000-0000-0000ED590000}"/>
    <cellStyle name="n_Flash September eresMas_Buffer B04_UAG_report_CA 06-10 (06-11-06)_ROW_Group" xfId="34361" xr:uid="{00000000-0005-0000-0000-0000EE590000}"/>
    <cellStyle name="n_Flash September eresMas_Buffer B04_UAG_report_CA 06-10 (06-11-06)_ROW_ROW ARPU" xfId="34362" xr:uid="{00000000-0005-0000-0000-0000EF590000}"/>
    <cellStyle name="n_Flash September eresMas_Buffer B04_UAG_report_CA 06-10 (06-11-06)_Spain ARPU + AUPU" xfId="34363" xr:uid="{00000000-0005-0000-0000-0000F0590000}"/>
    <cellStyle name="n_Flash September eresMas_Buffer B04_UAG_report_CA 06-10 (06-11-06)_Spain ARPU + AUPU_Group" xfId="34364" xr:uid="{00000000-0005-0000-0000-0000F1590000}"/>
    <cellStyle name="n_Flash September eresMas_Buffer B04_UAG_report_CA 06-10 (06-11-06)_Spain ARPU + AUPU_ROW ARPU" xfId="34365" xr:uid="{00000000-0005-0000-0000-0000F2590000}"/>
    <cellStyle name="n_Flash September eresMas_Buffer B04_UAG_report_CA 06-10 (06-11-06)_Spain KPIs" xfId="6984" xr:uid="{00000000-0005-0000-0000-0000F3590000}"/>
    <cellStyle name="n_Flash September eresMas_Buffer B04_UAG_report_CA 06-10 (06-11-06)_Spain KPIs 2" xfId="16350" xr:uid="{00000000-0005-0000-0000-0000F4590000}"/>
    <cellStyle name="n_Flash September eresMas_Buffer B04_UAG_report_CA 06-10 (06-11-06)_Spain KPIs_1" xfId="51798" xr:uid="{00000000-0005-0000-0000-0000F5590000}"/>
    <cellStyle name="n_Flash September eresMas_Buffer B04_UAG_report_CA 06-10 (06-11-06)_Telecoms - Operational KPIs" xfId="50101" xr:uid="{00000000-0005-0000-0000-0000F6590000}"/>
    <cellStyle name="n_Flash September eresMas_Buffer B04_V&amp;M trajectoires V1 (06-08-11)" xfId="2296" xr:uid="{00000000-0005-0000-0000-0000F7590000}"/>
    <cellStyle name="n_Flash September eresMas_Buffer B04_V&amp;M trajectoires V1 (06-08-11)_A&amp;ME KPIs" xfId="53576" xr:uid="{00000000-0005-0000-0000-0000F8590000}"/>
    <cellStyle name="n_Flash September eresMas_Buffer B04_V&amp;M trajectoires V1 (06-08-11)_Enterprise" xfId="9779" xr:uid="{00000000-0005-0000-0000-0000F9590000}"/>
    <cellStyle name="n_Flash September eresMas_Buffer B04_V&amp;M trajectoires V1 (06-08-11)_France financials" xfId="23945" xr:uid="{00000000-0005-0000-0000-0000FA590000}"/>
    <cellStyle name="n_Flash September eresMas_Buffer B04_V&amp;M trajectoires V1 (06-08-11)_France financials_1" xfId="25369" xr:uid="{00000000-0005-0000-0000-0000FB590000}"/>
    <cellStyle name="n_Flash September eresMas_Buffer B04_V&amp;M trajectoires V1 (06-08-11)_France KPIs" xfId="5155" xr:uid="{00000000-0005-0000-0000-0000FC590000}"/>
    <cellStyle name="n_Flash September eresMas_Buffer B04_V&amp;M trajectoires V1 (06-08-11)_France KPIs 2" xfId="14571" xr:uid="{00000000-0005-0000-0000-0000FD590000}"/>
    <cellStyle name="n_Flash September eresMas_Buffer B04_V&amp;M trajectoires V1 (06-08-11)_France KPIs_1" xfId="12396" xr:uid="{00000000-0005-0000-0000-0000FE590000}"/>
    <cellStyle name="n_Flash September eresMas_Buffer B04_V&amp;M trajectoires V1 (06-08-11)_GetCA Groupe Seg 2012-Q4 Soc" xfId="56184" xr:uid="{00000000-0005-0000-0000-0000FF590000}"/>
    <cellStyle name="n_Flash September eresMas_Buffer B04_V&amp;M trajectoires V1 (06-08-11)_Group" xfId="34367" xr:uid="{00000000-0005-0000-0000-0000005A0000}"/>
    <cellStyle name="n_Flash September eresMas_Buffer B04_V&amp;M trajectoires V1 (06-08-11)_Group - financial KPIs" xfId="22201" xr:uid="{00000000-0005-0000-0000-0000015A0000}"/>
    <cellStyle name="n_Flash September eresMas_Buffer B04_V&amp;M trajectoires V1 (06-08-11)_Group - operational KPIs" xfId="3248" xr:uid="{00000000-0005-0000-0000-0000025A0000}"/>
    <cellStyle name="n_Flash September eresMas_Buffer B04_V&amp;M trajectoires V1 (06-08-11)_Group - operational KPIs_1" xfId="10642" xr:uid="{00000000-0005-0000-0000-0000035A0000}"/>
    <cellStyle name="n_Flash September eresMas_Buffer B04_V&amp;M trajectoires V1 (06-08-11)_Group - operational KPIs_1 2" xfId="18341" xr:uid="{00000000-0005-0000-0000-0000045A0000}"/>
    <cellStyle name="n_Flash September eresMas_Buffer B04_V&amp;M trajectoires V1 (06-08-11)_Group - operational KPIs_2" xfId="20458" xr:uid="{00000000-0005-0000-0000-0000055A0000}"/>
    <cellStyle name="n_Flash September eresMas_Buffer B04_V&amp;M trajectoires V1 (06-08-11)_IC&amp;SS" xfId="17612" xr:uid="{00000000-0005-0000-0000-0000065A0000}"/>
    <cellStyle name="n_Flash September eresMas_Buffer B04_V&amp;M trajectoires V1 (06-08-11)_Orange - Market France KPIs" xfId="56183" xr:uid="{00000000-0005-0000-0000-0000075A0000}"/>
    <cellStyle name="n_Flash September eresMas_Buffer B04_V&amp;M trajectoires V1 (06-08-11)_Poland KPIs" xfId="8499" xr:uid="{00000000-0005-0000-0000-0000085A0000}"/>
    <cellStyle name="n_Flash September eresMas_Buffer B04_V&amp;M trajectoires V1 (06-08-11)_Poland KPIs_1" xfId="34366" xr:uid="{00000000-0005-0000-0000-0000095A0000}"/>
    <cellStyle name="n_Flash September eresMas_Buffer B04_V&amp;M trajectoires V1 (06-08-11)_ROW" xfId="34368" xr:uid="{00000000-0005-0000-0000-00000A5A0000}"/>
    <cellStyle name="n_Flash September eresMas_Buffer B04_V&amp;M trajectoires V1 (06-08-11)_ROW ARPU" xfId="34369" xr:uid="{00000000-0005-0000-0000-00000B5A0000}"/>
    <cellStyle name="n_Flash September eresMas_Buffer B04_V&amp;M trajectoires V1 (06-08-11)_RoW KPIs" xfId="9211" xr:uid="{00000000-0005-0000-0000-00000C5A0000}"/>
    <cellStyle name="n_Flash September eresMas_Buffer B04_V&amp;M trajectoires V1 (06-08-11)_ROW_1" xfId="34370" xr:uid="{00000000-0005-0000-0000-00000D5A0000}"/>
    <cellStyle name="n_Flash September eresMas_Buffer B04_V&amp;M trajectoires V1 (06-08-11)_ROW_1_Group" xfId="34371" xr:uid="{00000000-0005-0000-0000-00000E5A0000}"/>
    <cellStyle name="n_Flash September eresMas_Buffer B04_V&amp;M trajectoires V1 (06-08-11)_ROW_1_ROW ARPU" xfId="34372" xr:uid="{00000000-0005-0000-0000-00000F5A0000}"/>
    <cellStyle name="n_Flash September eresMas_Buffer B04_V&amp;M trajectoires V1 (06-08-11)_ROW_Group" xfId="34373" xr:uid="{00000000-0005-0000-0000-0000105A0000}"/>
    <cellStyle name="n_Flash September eresMas_Buffer B04_V&amp;M trajectoires V1 (06-08-11)_ROW_ROW ARPU" xfId="34374" xr:uid="{00000000-0005-0000-0000-0000115A0000}"/>
    <cellStyle name="n_Flash September eresMas_Buffer B04_V&amp;M trajectoires V1 (06-08-11)_Spain ARPU + AUPU" xfId="34375" xr:uid="{00000000-0005-0000-0000-0000125A0000}"/>
    <cellStyle name="n_Flash September eresMas_Buffer B04_V&amp;M trajectoires V1 (06-08-11)_Spain ARPU + AUPU_Group" xfId="34376" xr:uid="{00000000-0005-0000-0000-0000135A0000}"/>
    <cellStyle name="n_Flash September eresMas_Buffer B04_V&amp;M trajectoires V1 (06-08-11)_Spain ARPU + AUPU_ROW ARPU" xfId="34377" xr:uid="{00000000-0005-0000-0000-0000145A0000}"/>
    <cellStyle name="n_Flash September eresMas_Buffer B04_V&amp;M trajectoires V1 (06-08-11)_Spain KPIs" xfId="6985" xr:uid="{00000000-0005-0000-0000-0000155A0000}"/>
    <cellStyle name="n_Flash September eresMas_Buffer B04_V&amp;M trajectoires V1 (06-08-11)_Spain KPIs 2" xfId="16351" xr:uid="{00000000-0005-0000-0000-0000165A0000}"/>
    <cellStyle name="n_Flash September eresMas_Buffer B04_V&amp;M trajectoires V1 (06-08-11)_Spain KPIs_1" xfId="51799" xr:uid="{00000000-0005-0000-0000-0000175A0000}"/>
    <cellStyle name="n_Flash September eresMas_Buffer B04_V&amp;M trajectoires V1 (06-08-11)_Telecoms - Operational KPIs" xfId="50102" xr:uid="{00000000-0005-0000-0000-0000185A0000}"/>
    <cellStyle name="n_Flash September eresMas_CA BAC SCR-VM 06-07 (31-07-06)" xfId="2297" xr:uid="{00000000-0005-0000-0000-0000195A0000}"/>
    <cellStyle name="n_Flash September eresMas_CA BAC SCR-VM 06-07 (31-07-06)_A&amp;ME KPIs" xfId="53577" xr:uid="{00000000-0005-0000-0000-00001A5A0000}"/>
    <cellStyle name="n_Flash September eresMas_CA BAC SCR-VM 06-07 (31-07-06)_Enterprise" xfId="9780" xr:uid="{00000000-0005-0000-0000-00001B5A0000}"/>
    <cellStyle name="n_Flash September eresMas_CA BAC SCR-VM 06-07 (31-07-06)_France financials" xfId="23946" xr:uid="{00000000-0005-0000-0000-00001C5A0000}"/>
    <cellStyle name="n_Flash September eresMas_CA BAC SCR-VM 06-07 (31-07-06)_France financials_1" xfId="25370" xr:uid="{00000000-0005-0000-0000-00001D5A0000}"/>
    <cellStyle name="n_Flash September eresMas_CA BAC SCR-VM 06-07 (31-07-06)_France KPIs" xfId="5156" xr:uid="{00000000-0005-0000-0000-00001E5A0000}"/>
    <cellStyle name="n_Flash September eresMas_CA BAC SCR-VM 06-07 (31-07-06)_France KPIs 2" xfId="14572" xr:uid="{00000000-0005-0000-0000-00001F5A0000}"/>
    <cellStyle name="n_Flash September eresMas_CA BAC SCR-VM 06-07 (31-07-06)_France KPIs_1" xfId="12397" xr:uid="{00000000-0005-0000-0000-0000205A0000}"/>
    <cellStyle name="n_Flash September eresMas_CA BAC SCR-VM 06-07 (31-07-06)_GetCA Groupe Seg 2012-Q4 Soc" xfId="56186" xr:uid="{00000000-0005-0000-0000-0000215A0000}"/>
    <cellStyle name="n_Flash September eresMas_CA BAC SCR-VM 06-07 (31-07-06)_Group" xfId="34379" xr:uid="{00000000-0005-0000-0000-0000225A0000}"/>
    <cellStyle name="n_Flash September eresMas_CA BAC SCR-VM 06-07 (31-07-06)_Group - financial KPIs" xfId="22202" xr:uid="{00000000-0005-0000-0000-0000235A0000}"/>
    <cellStyle name="n_Flash September eresMas_CA BAC SCR-VM 06-07 (31-07-06)_Group - operational KPIs" xfId="3249" xr:uid="{00000000-0005-0000-0000-0000245A0000}"/>
    <cellStyle name="n_Flash September eresMas_CA BAC SCR-VM 06-07 (31-07-06)_Group - operational KPIs_1" xfId="10643" xr:uid="{00000000-0005-0000-0000-0000255A0000}"/>
    <cellStyle name="n_Flash September eresMas_CA BAC SCR-VM 06-07 (31-07-06)_Group - operational KPIs_1 2" xfId="18342" xr:uid="{00000000-0005-0000-0000-0000265A0000}"/>
    <cellStyle name="n_Flash September eresMas_CA BAC SCR-VM 06-07 (31-07-06)_Group - operational KPIs_2" xfId="20459" xr:uid="{00000000-0005-0000-0000-0000275A0000}"/>
    <cellStyle name="n_Flash September eresMas_CA BAC SCR-VM 06-07 (31-07-06)_IC&amp;SS" xfId="19560" xr:uid="{00000000-0005-0000-0000-0000285A0000}"/>
    <cellStyle name="n_Flash September eresMas_CA BAC SCR-VM 06-07 (31-07-06)_Orange - Market France KPIs" xfId="56185" xr:uid="{00000000-0005-0000-0000-0000295A0000}"/>
    <cellStyle name="n_Flash September eresMas_CA BAC SCR-VM 06-07 (31-07-06)_Poland KPIs" xfId="8500" xr:uid="{00000000-0005-0000-0000-00002A5A0000}"/>
    <cellStyle name="n_Flash September eresMas_CA BAC SCR-VM 06-07 (31-07-06)_Poland KPIs_1" xfId="34378" xr:uid="{00000000-0005-0000-0000-00002B5A0000}"/>
    <cellStyle name="n_Flash September eresMas_CA BAC SCR-VM 06-07 (31-07-06)_ROW" xfId="34380" xr:uid="{00000000-0005-0000-0000-00002C5A0000}"/>
    <cellStyle name="n_Flash September eresMas_CA BAC SCR-VM 06-07 (31-07-06)_ROW ARPU" xfId="34381" xr:uid="{00000000-0005-0000-0000-00002D5A0000}"/>
    <cellStyle name="n_Flash September eresMas_CA BAC SCR-VM 06-07 (31-07-06)_RoW KPIs" xfId="9212" xr:uid="{00000000-0005-0000-0000-00002E5A0000}"/>
    <cellStyle name="n_Flash September eresMas_CA BAC SCR-VM 06-07 (31-07-06)_ROW_1" xfId="34382" xr:uid="{00000000-0005-0000-0000-00002F5A0000}"/>
    <cellStyle name="n_Flash September eresMas_CA BAC SCR-VM 06-07 (31-07-06)_ROW_1_Group" xfId="34383" xr:uid="{00000000-0005-0000-0000-0000305A0000}"/>
    <cellStyle name="n_Flash September eresMas_CA BAC SCR-VM 06-07 (31-07-06)_ROW_1_ROW ARPU" xfId="34384" xr:uid="{00000000-0005-0000-0000-0000315A0000}"/>
    <cellStyle name="n_Flash September eresMas_CA BAC SCR-VM 06-07 (31-07-06)_ROW_Group" xfId="34385" xr:uid="{00000000-0005-0000-0000-0000325A0000}"/>
    <cellStyle name="n_Flash September eresMas_CA BAC SCR-VM 06-07 (31-07-06)_ROW_ROW ARPU" xfId="34386" xr:uid="{00000000-0005-0000-0000-0000335A0000}"/>
    <cellStyle name="n_Flash September eresMas_CA BAC SCR-VM 06-07 (31-07-06)_Spain ARPU + AUPU" xfId="34387" xr:uid="{00000000-0005-0000-0000-0000345A0000}"/>
    <cellStyle name="n_Flash September eresMas_CA BAC SCR-VM 06-07 (31-07-06)_Spain ARPU + AUPU_Group" xfId="34388" xr:uid="{00000000-0005-0000-0000-0000355A0000}"/>
    <cellStyle name="n_Flash September eresMas_CA BAC SCR-VM 06-07 (31-07-06)_Spain ARPU + AUPU_ROW ARPU" xfId="34389" xr:uid="{00000000-0005-0000-0000-0000365A0000}"/>
    <cellStyle name="n_Flash September eresMas_CA BAC SCR-VM 06-07 (31-07-06)_Spain KPIs" xfId="6986" xr:uid="{00000000-0005-0000-0000-0000375A0000}"/>
    <cellStyle name="n_Flash September eresMas_CA BAC SCR-VM 06-07 (31-07-06)_Spain KPIs 2" xfId="16352" xr:uid="{00000000-0005-0000-0000-0000385A0000}"/>
    <cellStyle name="n_Flash September eresMas_CA BAC SCR-VM 06-07 (31-07-06)_Spain KPIs_1" xfId="51800" xr:uid="{00000000-0005-0000-0000-0000395A0000}"/>
    <cellStyle name="n_Flash September eresMas_CA BAC SCR-VM 06-07 (31-07-06)_Telecoms - Operational KPIs" xfId="50103" xr:uid="{00000000-0005-0000-0000-00003A5A0000}"/>
    <cellStyle name="n_Flash September eresMas_CA CARAT Home FR" xfId="2298" xr:uid="{00000000-0005-0000-0000-00003B5A0000}"/>
    <cellStyle name="n_Flash September eresMas_CA CARAT Home FR_01 Synthèse DM pour modèle" xfId="2299" xr:uid="{00000000-0005-0000-0000-00003C5A0000}"/>
    <cellStyle name="n_Flash September eresMas_CA CARAT Home FR_01 Synthèse DM pour modèle_A&amp;ME KPIs" xfId="53579" xr:uid="{00000000-0005-0000-0000-00003D5A0000}"/>
    <cellStyle name="n_Flash September eresMas_CA CARAT Home FR_01 Synthèse DM pour modèle_France financials" xfId="23948" xr:uid="{00000000-0005-0000-0000-00003E5A0000}"/>
    <cellStyle name="n_Flash September eresMas_CA CARAT Home FR_01 Synthèse DM pour modèle_France KPIs" xfId="5158" xr:uid="{00000000-0005-0000-0000-00003F5A0000}"/>
    <cellStyle name="n_Flash September eresMas_CA CARAT Home FR_01 Synthèse DM pour modèle_France KPIs 2" xfId="14574" xr:uid="{00000000-0005-0000-0000-0000405A0000}"/>
    <cellStyle name="n_Flash September eresMas_CA CARAT Home FR_01 Synthèse DM pour modèle_France KPIs_1" xfId="12399" xr:uid="{00000000-0005-0000-0000-0000415A0000}"/>
    <cellStyle name="n_Flash September eresMas_CA CARAT Home FR_01 Synthèse DM pour modèle_Group" xfId="34392" xr:uid="{00000000-0005-0000-0000-0000425A0000}"/>
    <cellStyle name="n_Flash September eresMas_CA CARAT Home FR_01 Synthèse DM pour modèle_Group - financial KPIs" xfId="22204" xr:uid="{00000000-0005-0000-0000-0000435A0000}"/>
    <cellStyle name="n_Flash September eresMas_CA CARAT Home FR_01 Synthèse DM pour modèle_Group - operational KPIs" xfId="10645" xr:uid="{00000000-0005-0000-0000-0000445A0000}"/>
    <cellStyle name="n_Flash September eresMas_CA CARAT Home FR_01 Synthèse DM pour modèle_Group - operational KPIs 2" xfId="18344" xr:uid="{00000000-0005-0000-0000-0000455A0000}"/>
    <cellStyle name="n_Flash September eresMas_CA CARAT Home FR_01 Synthèse DM pour modèle_Group - operational KPIs_1" xfId="20461" xr:uid="{00000000-0005-0000-0000-0000465A0000}"/>
    <cellStyle name="n_Flash September eresMas_CA CARAT Home FR_01 Synthèse DM pour modèle_Orange - Market France KPIs" xfId="56188" xr:uid="{00000000-0005-0000-0000-0000475A0000}"/>
    <cellStyle name="n_Flash September eresMas_CA CARAT Home FR_01 Synthèse DM pour modèle_Poland KPIs" xfId="34391" xr:uid="{00000000-0005-0000-0000-0000485A0000}"/>
    <cellStyle name="n_Flash September eresMas_CA CARAT Home FR_01 Synthèse DM pour modèle_ROW" xfId="34393" xr:uid="{00000000-0005-0000-0000-0000495A0000}"/>
    <cellStyle name="n_Flash September eresMas_CA CARAT Home FR_01 Synthèse DM pour modèle_ROW ARPU" xfId="34394" xr:uid="{00000000-0005-0000-0000-00004A5A0000}"/>
    <cellStyle name="n_Flash September eresMas_CA CARAT Home FR_01 Synthèse DM pour modèle_ROW_1" xfId="34395" xr:uid="{00000000-0005-0000-0000-00004B5A0000}"/>
    <cellStyle name="n_Flash September eresMas_CA CARAT Home FR_01 Synthèse DM pour modèle_ROW_1_Group" xfId="34396" xr:uid="{00000000-0005-0000-0000-00004C5A0000}"/>
    <cellStyle name="n_Flash September eresMas_CA CARAT Home FR_01 Synthèse DM pour modèle_ROW_1_ROW ARPU" xfId="34397" xr:uid="{00000000-0005-0000-0000-00004D5A0000}"/>
    <cellStyle name="n_Flash September eresMas_CA CARAT Home FR_01 Synthèse DM pour modèle_ROW_Group" xfId="34398" xr:uid="{00000000-0005-0000-0000-00004E5A0000}"/>
    <cellStyle name="n_Flash September eresMas_CA CARAT Home FR_01 Synthèse DM pour modèle_ROW_ROW ARPU" xfId="34399" xr:uid="{00000000-0005-0000-0000-00004F5A0000}"/>
    <cellStyle name="n_Flash September eresMas_CA CARAT Home FR_01 Synthèse DM pour modèle_Spain ARPU + AUPU" xfId="34400" xr:uid="{00000000-0005-0000-0000-0000505A0000}"/>
    <cellStyle name="n_Flash September eresMas_CA CARAT Home FR_01 Synthèse DM pour modèle_Spain ARPU + AUPU_Group" xfId="34401" xr:uid="{00000000-0005-0000-0000-0000515A0000}"/>
    <cellStyle name="n_Flash September eresMas_CA CARAT Home FR_01 Synthèse DM pour modèle_Spain ARPU + AUPU_ROW ARPU" xfId="34402" xr:uid="{00000000-0005-0000-0000-0000525A0000}"/>
    <cellStyle name="n_Flash September eresMas_CA CARAT Home FR_01 Synthèse DM pour modèle_Spain KPIs" xfId="6988" xr:uid="{00000000-0005-0000-0000-0000535A0000}"/>
    <cellStyle name="n_Flash September eresMas_CA CARAT Home FR_01 Synthèse DM pour modèle_Spain KPIs 2" xfId="16354" xr:uid="{00000000-0005-0000-0000-0000545A0000}"/>
    <cellStyle name="n_Flash September eresMas_CA CARAT Home FR_01 Synthèse DM pour modèle_Spain KPIs_1" xfId="51802" xr:uid="{00000000-0005-0000-0000-0000555A0000}"/>
    <cellStyle name="n_Flash September eresMas_CA CARAT Home FR_01 Synthèse DM pour modèle_Telecoms - Operational KPIs" xfId="50105" xr:uid="{00000000-0005-0000-0000-0000565A0000}"/>
    <cellStyle name="n_Flash September eresMas_CA CARAT Home FR_0703 Préflashde L23 Analyse CA trafic 07-03 (07-04-03)" xfId="2300" xr:uid="{00000000-0005-0000-0000-0000575A0000}"/>
    <cellStyle name="n_Flash September eresMas_CA CARAT Home FR_0703 Préflashde L23 Analyse CA trafic 07-03 (07-04-03)_A&amp;ME KPIs" xfId="53580" xr:uid="{00000000-0005-0000-0000-0000585A0000}"/>
    <cellStyle name="n_Flash September eresMas_CA CARAT Home FR_0703 Préflashde L23 Analyse CA trafic 07-03 (07-04-03)_Enterprise" xfId="9782" xr:uid="{00000000-0005-0000-0000-0000595A0000}"/>
    <cellStyle name="n_Flash September eresMas_CA CARAT Home FR_0703 Préflashde L23 Analyse CA trafic 07-03 (07-04-03)_France financials" xfId="23949" xr:uid="{00000000-0005-0000-0000-00005A5A0000}"/>
    <cellStyle name="n_Flash September eresMas_CA CARAT Home FR_0703 Préflashde L23 Analyse CA trafic 07-03 (07-04-03)_France financials_1" xfId="25372" xr:uid="{00000000-0005-0000-0000-00005B5A0000}"/>
    <cellStyle name="n_Flash September eresMas_CA CARAT Home FR_0703 Préflashde L23 Analyse CA trafic 07-03 (07-04-03)_France KPIs" xfId="5159" xr:uid="{00000000-0005-0000-0000-00005C5A0000}"/>
    <cellStyle name="n_Flash September eresMas_CA CARAT Home FR_0703 Préflashde L23 Analyse CA trafic 07-03 (07-04-03)_France KPIs 2" xfId="14575" xr:uid="{00000000-0005-0000-0000-00005D5A0000}"/>
    <cellStyle name="n_Flash September eresMas_CA CARAT Home FR_0703 Préflashde L23 Analyse CA trafic 07-03 (07-04-03)_France KPIs_1" xfId="12400" xr:uid="{00000000-0005-0000-0000-00005E5A0000}"/>
    <cellStyle name="n_Flash September eresMas_CA CARAT Home FR_0703 Préflashde L23 Analyse CA trafic 07-03 (07-04-03)_GetCA Groupe Seg 2012-Q4 Soc" xfId="56190" xr:uid="{00000000-0005-0000-0000-00005F5A0000}"/>
    <cellStyle name="n_Flash September eresMas_CA CARAT Home FR_0703 Préflashde L23 Analyse CA trafic 07-03 (07-04-03)_Group" xfId="34404" xr:uid="{00000000-0005-0000-0000-0000605A0000}"/>
    <cellStyle name="n_Flash September eresMas_CA CARAT Home FR_0703 Préflashde L23 Analyse CA trafic 07-03 (07-04-03)_Group - financial KPIs" xfId="22205" xr:uid="{00000000-0005-0000-0000-0000615A0000}"/>
    <cellStyle name="n_Flash September eresMas_CA CARAT Home FR_0703 Préflashde L23 Analyse CA trafic 07-03 (07-04-03)_Group - operational KPIs" xfId="3251" xr:uid="{00000000-0005-0000-0000-0000625A0000}"/>
    <cellStyle name="n_Flash September eresMas_CA CARAT Home FR_0703 Préflashde L23 Analyse CA trafic 07-03 (07-04-03)_Group - operational KPIs_1" xfId="10646" xr:uid="{00000000-0005-0000-0000-0000635A0000}"/>
    <cellStyle name="n_Flash September eresMas_CA CARAT Home FR_0703 Préflashde L23 Analyse CA trafic 07-03 (07-04-03)_Group - operational KPIs_1 2" xfId="18345" xr:uid="{00000000-0005-0000-0000-0000645A0000}"/>
    <cellStyle name="n_Flash September eresMas_CA CARAT Home FR_0703 Préflashde L23 Analyse CA trafic 07-03 (07-04-03)_Group - operational KPIs_2" xfId="20462" xr:uid="{00000000-0005-0000-0000-0000655A0000}"/>
    <cellStyle name="n_Flash September eresMas_CA CARAT Home FR_0703 Préflashde L23 Analyse CA trafic 07-03 (07-04-03)_IC&amp;SS" xfId="17605" xr:uid="{00000000-0005-0000-0000-0000665A0000}"/>
    <cellStyle name="n_Flash September eresMas_CA CARAT Home FR_0703 Préflashde L23 Analyse CA trafic 07-03 (07-04-03)_Orange - Market France KPIs" xfId="56189" xr:uid="{00000000-0005-0000-0000-0000675A0000}"/>
    <cellStyle name="n_Flash September eresMas_CA CARAT Home FR_0703 Préflashde L23 Analyse CA trafic 07-03 (07-04-03)_Poland KPIs" xfId="8502" xr:uid="{00000000-0005-0000-0000-0000685A0000}"/>
    <cellStyle name="n_Flash September eresMas_CA CARAT Home FR_0703 Préflashde L23 Analyse CA trafic 07-03 (07-04-03)_Poland KPIs_1" xfId="34403" xr:uid="{00000000-0005-0000-0000-0000695A0000}"/>
    <cellStyle name="n_Flash September eresMas_CA CARAT Home FR_0703 Préflashde L23 Analyse CA trafic 07-03 (07-04-03)_ROW" xfId="34405" xr:uid="{00000000-0005-0000-0000-00006A5A0000}"/>
    <cellStyle name="n_Flash September eresMas_CA CARAT Home FR_0703 Préflashde L23 Analyse CA trafic 07-03 (07-04-03)_ROW ARPU" xfId="34406" xr:uid="{00000000-0005-0000-0000-00006B5A0000}"/>
    <cellStyle name="n_Flash September eresMas_CA CARAT Home FR_0703 Préflashde L23 Analyse CA trafic 07-03 (07-04-03)_RoW KPIs" xfId="9214" xr:uid="{00000000-0005-0000-0000-00006C5A0000}"/>
    <cellStyle name="n_Flash September eresMas_CA CARAT Home FR_0703 Préflashde L23 Analyse CA trafic 07-03 (07-04-03)_ROW_1" xfId="34407" xr:uid="{00000000-0005-0000-0000-00006D5A0000}"/>
    <cellStyle name="n_Flash September eresMas_CA CARAT Home FR_0703 Préflashde L23 Analyse CA trafic 07-03 (07-04-03)_ROW_1_Group" xfId="34408" xr:uid="{00000000-0005-0000-0000-00006E5A0000}"/>
    <cellStyle name="n_Flash September eresMas_CA CARAT Home FR_0703 Préflashde L23 Analyse CA trafic 07-03 (07-04-03)_ROW_1_ROW ARPU" xfId="34409" xr:uid="{00000000-0005-0000-0000-00006F5A0000}"/>
    <cellStyle name="n_Flash September eresMas_CA CARAT Home FR_0703 Préflashde L23 Analyse CA trafic 07-03 (07-04-03)_ROW_Group" xfId="34410" xr:uid="{00000000-0005-0000-0000-0000705A0000}"/>
    <cellStyle name="n_Flash September eresMas_CA CARAT Home FR_0703 Préflashde L23 Analyse CA trafic 07-03 (07-04-03)_ROW_ROW ARPU" xfId="34411" xr:uid="{00000000-0005-0000-0000-0000715A0000}"/>
    <cellStyle name="n_Flash September eresMas_CA CARAT Home FR_0703 Préflashde L23 Analyse CA trafic 07-03 (07-04-03)_Spain ARPU + AUPU" xfId="34412" xr:uid="{00000000-0005-0000-0000-0000725A0000}"/>
    <cellStyle name="n_Flash September eresMas_CA CARAT Home FR_0703 Préflashde L23 Analyse CA trafic 07-03 (07-04-03)_Spain ARPU + AUPU_Group" xfId="34413" xr:uid="{00000000-0005-0000-0000-0000735A0000}"/>
    <cellStyle name="n_Flash September eresMas_CA CARAT Home FR_0703 Préflashde L23 Analyse CA trafic 07-03 (07-04-03)_Spain ARPU + AUPU_ROW ARPU" xfId="34414" xr:uid="{00000000-0005-0000-0000-0000745A0000}"/>
    <cellStyle name="n_Flash September eresMas_CA CARAT Home FR_0703 Préflashde L23 Analyse CA trafic 07-03 (07-04-03)_Spain KPIs" xfId="6989" xr:uid="{00000000-0005-0000-0000-0000755A0000}"/>
    <cellStyle name="n_Flash September eresMas_CA CARAT Home FR_0703 Préflashde L23 Analyse CA trafic 07-03 (07-04-03)_Spain KPIs 2" xfId="16355" xr:uid="{00000000-0005-0000-0000-0000765A0000}"/>
    <cellStyle name="n_Flash September eresMas_CA CARAT Home FR_0703 Préflashde L23 Analyse CA trafic 07-03 (07-04-03)_Spain KPIs_1" xfId="51803" xr:uid="{00000000-0005-0000-0000-0000775A0000}"/>
    <cellStyle name="n_Flash September eresMas_CA CARAT Home FR_0703 Préflashde L23 Analyse CA trafic 07-03 (07-04-03)_Telecoms - Operational KPIs" xfId="50106" xr:uid="{00000000-0005-0000-0000-0000785A0000}"/>
    <cellStyle name="n_Flash September eresMas_CA CARAT Home FR_A&amp;ME KPIs" xfId="53578" xr:uid="{00000000-0005-0000-0000-0000795A0000}"/>
    <cellStyle name="n_Flash September eresMas_CA CARAT Home FR_Base Forfaits 06-07" xfId="2301" xr:uid="{00000000-0005-0000-0000-00007A5A0000}"/>
    <cellStyle name="n_Flash September eresMas_CA CARAT Home FR_Base Forfaits 06-07_A&amp;ME KPIs" xfId="53581" xr:uid="{00000000-0005-0000-0000-00007B5A0000}"/>
    <cellStyle name="n_Flash September eresMas_CA CARAT Home FR_Base Forfaits 06-07_Enterprise" xfId="9783" xr:uid="{00000000-0005-0000-0000-00007C5A0000}"/>
    <cellStyle name="n_Flash September eresMas_CA CARAT Home FR_Base Forfaits 06-07_France financials" xfId="23950" xr:uid="{00000000-0005-0000-0000-00007D5A0000}"/>
    <cellStyle name="n_Flash September eresMas_CA CARAT Home FR_Base Forfaits 06-07_France financials_1" xfId="25373" xr:uid="{00000000-0005-0000-0000-00007E5A0000}"/>
    <cellStyle name="n_Flash September eresMas_CA CARAT Home FR_Base Forfaits 06-07_France KPIs" xfId="5160" xr:uid="{00000000-0005-0000-0000-00007F5A0000}"/>
    <cellStyle name="n_Flash September eresMas_CA CARAT Home FR_Base Forfaits 06-07_France KPIs 2" xfId="14576" xr:uid="{00000000-0005-0000-0000-0000805A0000}"/>
    <cellStyle name="n_Flash September eresMas_CA CARAT Home FR_Base Forfaits 06-07_France KPIs_1" xfId="12401" xr:uid="{00000000-0005-0000-0000-0000815A0000}"/>
    <cellStyle name="n_Flash September eresMas_CA CARAT Home FR_Base Forfaits 06-07_GetCA Groupe Seg 2012-Q4 Soc" xfId="56192" xr:uid="{00000000-0005-0000-0000-0000825A0000}"/>
    <cellStyle name="n_Flash September eresMas_CA CARAT Home FR_Base Forfaits 06-07_Group" xfId="34416" xr:uid="{00000000-0005-0000-0000-0000835A0000}"/>
    <cellStyle name="n_Flash September eresMas_CA CARAT Home FR_Base Forfaits 06-07_Group - financial KPIs" xfId="22206" xr:uid="{00000000-0005-0000-0000-0000845A0000}"/>
    <cellStyle name="n_Flash September eresMas_CA CARAT Home FR_Base Forfaits 06-07_Group - operational KPIs" xfId="3252" xr:uid="{00000000-0005-0000-0000-0000855A0000}"/>
    <cellStyle name="n_Flash September eresMas_CA CARAT Home FR_Base Forfaits 06-07_Group - operational KPIs_1" xfId="10647" xr:uid="{00000000-0005-0000-0000-0000865A0000}"/>
    <cellStyle name="n_Flash September eresMas_CA CARAT Home FR_Base Forfaits 06-07_Group - operational KPIs_1 2" xfId="18346" xr:uid="{00000000-0005-0000-0000-0000875A0000}"/>
    <cellStyle name="n_Flash September eresMas_CA CARAT Home FR_Base Forfaits 06-07_Group - operational KPIs_2" xfId="20463" xr:uid="{00000000-0005-0000-0000-0000885A0000}"/>
    <cellStyle name="n_Flash September eresMas_CA CARAT Home FR_Base Forfaits 06-07_IC&amp;SS" xfId="17533" xr:uid="{00000000-0005-0000-0000-0000895A0000}"/>
    <cellStyle name="n_Flash September eresMas_CA CARAT Home FR_Base Forfaits 06-07_Orange - Market France KPIs" xfId="56191" xr:uid="{00000000-0005-0000-0000-00008A5A0000}"/>
    <cellStyle name="n_Flash September eresMas_CA CARAT Home FR_Base Forfaits 06-07_Poland KPIs" xfId="8503" xr:uid="{00000000-0005-0000-0000-00008B5A0000}"/>
    <cellStyle name="n_Flash September eresMas_CA CARAT Home FR_Base Forfaits 06-07_Poland KPIs_1" xfId="34415" xr:uid="{00000000-0005-0000-0000-00008C5A0000}"/>
    <cellStyle name="n_Flash September eresMas_CA CARAT Home FR_Base Forfaits 06-07_ROW" xfId="34417" xr:uid="{00000000-0005-0000-0000-00008D5A0000}"/>
    <cellStyle name="n_Flash September eresMas_CA CARAT Home FR_Base Forfaits 06-07_ROW ARPU" xfId="34418" xr:uid="{00000000-0005-0000-0000-00008E5A0000}"/>
    <cellStyle name="n_Flash September eresMas_CA CARAT Home FR_Base Forfaits 06-07_RoW KPIs" xfId="9215" xr:uid="{00000000-0005-0000-0000-00008F5A0000}"/>
    <cellStyle name="n_Flash September eresMas_CA CARAT Home FR_Base Forfaits 06-07_ROW_1" xfId="34419" xr:uid="{00000000-0005-0000-0000-0000905A0000}"/>
    <cellStyle name="n_Flash September eresMas_CA CARAT Home FR_Base Forfaits 06-07_ROW_1_Group" xfId="34420" xr:uid="{00000000-0005-0000-0000-0000915A0000}"/>
    <cellStyle name="n_Flash September eresMas_CA CARAT Home FR_Base Forfaits 06-07_ROW_1_ROW ARPU" xfId="34421" xr:uid="{00000000-0005-0000-0000-0000925A0000}"/>
    <cellStyle name="n_Flash September eresMas_CA CARAT Home FR_Base Forfaits 06-07_ROW_Group" xfId="34422" xr:uid="{00000000-0005-0000-0000-0000935A0000}"/>
    <cellStyle name="n_Flash September eresMas_CA CARAT Home FR_Base Forfaits 06-07_ROW_ROW ARPU" xfId="34423" xr:uid="{00000000-0005-0000-0000-0000945A0000}"/>
    <cellStyle name="n_Flash September eresMas_CA CARAT Home FR_Base Forfaits 06-07_Spain ARPU + AUPU" xfId="34424" xr:uid="{00000000-0005-0000-0000-0000955A0000}"/>
    <cellStyle name="n_Flash September eresMas_CA CARAT Home FR_Base Forfaits 06-07_Spain ARPU + AUPU_Group" xfId="34425" xr:uid="{00000000-0005-0000-0000-0000965A0000}"/>
    <cellStyle name="n_Flash September eresMas_CA CARAT Home FR_Base Forfaits 06-07_Spain ARPU + AUPU_ROW ARPU" xfId="34426" xr:uid="{00000000-0005-0000-0000-0000975A0000}"/>
    <cellStyle name="n_Flash September eresMas_CA CARAT Home FR_Base Forfaits 06-07_Spain KPIs" xfId="6990" xr:uid="{00000000-0005-0000-0000-0000985A0000}"/>
    <cellStyle name="n_Flash September eresMas_CA CARAT Home FR_Base Forfaits 06-07_Spain KPIs 2" xfId="16356" xr:uid="{00000000-0005-0000-0000-0000995A0000}"/>
    <cellStyle name="n_Flash September eresMas_CA CARAT Home FR_Base Forfaits 06-07_Spain KPIs_1" xfId="51804" xr:uid="{00000000-0005-0000-0000-00009A5A0000}"/>
    <cellStyle name="n_Flash September eresMas_CA CARAT Home FR_Base Forfaits 06-07_Telecoms - Operational KPIs" xfId="50107" xr:uid="{00000000-0005-0000-0000-00009B5A0000}"/>
    <cellStyle name="n_Flash September eresMas_CA CARAT Home FR_CA BAC SCR-VM 06-07 (31-07-06)" xfId="2302" xr:uid="{00000000-0005-0000-0000-00009C5A0000}"/>
    <cellStyle name="n_Flash September eresMas_CA CARAT Home FR_CA BAC SCR-VM 06-07 (31-07-06)_A&amp;ME KPIs" xfId="53582" xr:uid="{00000000-0005-0000-0000-00009D5A0000}"/>
    <cellStyle name="n_Flash September eresMas_CA CARAT Home FR_CA BAC SCR-VM 06-07 (31-07-06)_Enterprise" xfId="9784" xr:uid="{00000000-0005-0000-0000-00009E5A0000}"/>
    <cellStyle name="n_Flash September eresMas_CA CARAT Home FR_CA BAC SCR-VM 06-07 (31-07-06)_France financials" xfId="23951" xr:uid="{00000000-0005-0000-0000-00009F5A0000}"/>
    <cellStyle name="n_Flash September eresMas_CA CARAT Home FR_CA BAC SCR-VM 06-07 (31-07-06)_France financials_1" xfId="25374" xr:uid="{00000000-0005-0000-0000-0000A05A0000}"/>
    <cellStyle name="n_Flash September eresMas_CA CARAT Home FR_CA BAC SCR-VM 06-07 (31-07-06)_France KPIs" xfId="5161" xr:uid="{00000000-0005-0000-0000-0000A15A0000}"/>
    <cellStyle name="n_Flash September eresMas_CA CARAT Home FR_CA BAC SCR-VM 06-07 (31-07-06)_France KPIs 2" xfId="14577" xr:uid="{00000000-0005-0000-0000-0000A25A0000}"/>
    <cellStyle name="n_Flash September eresMas_CA CARAT Home FR_CA BAC SCR-VM 06-07 (31-07-06)_France KPIs_1" xfId="12402" xr:uid="{00000000-0005-0000-0000-0000A35A0000}"/>
    <cellStyle name="n_Flash September eresMas_CA CARAT Home FR_CA BAC SCR-VM 06-07 (31-07-06)_GetCA Groupe Seg 2012-Q4 Soc" xfId="56194" xr:uid="{00000000-0005-0000-0000-0000A45A0000}"/>
    <cellStyle name="n_Flash September eresMas_CA CARAT Home FR_CA BAC SCR-VM 06-07 (31-07-06)_Group" xfId="34428" xr:uid="{00000000-0005-0000-0000-0000A55A0000}"/>
    <cellStyle name="n_Flash September eresMas_CA CARAT Home FR_CA BAC SCR-VM 06-07 (31-07-06)_Group - financial KPIs" xfId="22207" xr:uid="{00000000-0005-0000-0000-0000A65A0000}"/>
    <cellStyle name="n_Flash September eresMas_CA CARAT Home FR_CA BAC SCR-VM 06-07 (31-07-06)_Group - operational KPIs" xfId="3253" xr:uid="{00000000-0005-0000-0000-0000A75A0000}"/>
    <cellStyle name="n_Flash September eresMas_CA CARAT Home FR_CA BAC SCR-VM 06-07 (31-07-06)_Group - operational KPIs_1" xfId="10648" xr:uid="{00000000-0005-0000-0000-0000A85A0000}"/>
    <cellStyle name="n_Flash September eresMas_CA CARAT Home FR_CA BAC SCR-VM 06-07 (31-07-06)_Group - operational KPIs_1 2" xfId="18347" xr:uid="{00000000-0005-0000-0000-0000A95A0000}"/>
    <cellStyle name="n_Flash September eresMas_CA CARAT Home FR_CA BAC SCR-VM 06-07 (31-07-06)_Group - operational KPIs_2" xfId="20464" xr:uid="{00000000-0005-0000-0000-0000AA5A0000}"/>
    <cellStyle name="n_Flash September eresMas_CA CARAT Home FR_CA BAC SCR-VM 06-07 (31-07-06)_IC&amp;SS" xfId="19559" xr:uid="{00000000-0005-0000-0000-0000AB5A0000}"/>
    <cellStyle name="n_Flash September eresMas_CA CARAT Home FR_CA BAC SCR-VM 06-07 (31-07-06)_Orange - Market France KPIs" xfId="56193" xr:uid="{00000000-0005-0000-0000-0000AC5A0000}"/>
    <cellStyle name="n_Flash September eresMas_CA CARAT Home FR_CA BAC SCR-VM 06-07 (31-07-06)_Poland KPIs" xfId="8504" xr:uid="{00000000-0005-0000-0000-0000AD5A0000}"/>
    <cellStyle name="n_Flash September eresMas_CA CARAT Home FR_CA BAC SCR-VM 06-07 (31-07-06)_Poland KPIs_1" xfId="34427" xr:uid="{00000000-0005-0000-0000-0000AE5A0000}"/>
    <cellStyle name="n_Flash September eresMas_CA CARAT Home FR_CA BAC SCR-VM 06-07 (31-07-06)_ROW" xfId="34429" xr:uid="{00000000-0005-0000-0000-0000AF5A0000}"/>
    <cellStyle name="n_Flash September eresMas_CA CARAT Home FR_CA BAC SCR-VM 06-07 (31-07-06)_ROW ARPU" xfId="34430" xr:uid="{00000000-0005-0000-0000-0000B05A0000}"/>
    <cellStyle name="n_Flash September eresMas_CA CARAT Home FR_CA BAC SCR-VM 06-07 (31-07-06)_RoW KPIs" xfId="9216" xr:uid="{00000000-0005-0000-0000-0000B15A0000}"/>
    <cellStyle name="n_Flash September eresMas_CA CARAT Home FR_CA BAC SCR-VM 06-07 (31-07-06)_ROW_1" xfId="34431" xr:uid="{00000000-0005-0000-0000-0000B25A0000}"/>
    <cellStyle name="n_Flash September eresMas_CA CARAT Home FR_CA BAC SCR-VM 06-07 (31-07-06)_ROW_1_Group" xfId="34432" xr:uid="{00000000-0005-0000-0000-0000B35A0000}"/>
    <cellStyle name="n_Flash September eresMas_CA CARAT Home FR_CA BAC SCR-VM 06-07 (31-07-06)_ROW_1_ROW ARPU" xfId="34433" xr:uid="{00000000-0005-0000-0000-0000B45A0000}"/>
    <cellStyle name="n_Flash September eresMas_CA CARAT Home FR_CA BAC SCR-VM 06-07 (31-07-06)_ROW_Group" xfId="34434" xr:uid="{00000000-0005-0000-0000-0000B55A0000}"/>
    <cellStyle name="n_Flash September eresMas_CA CARAT Home FR_CA BAC SCR-VM 06-07 (31-07-06)_ROW_ROW ARPU" xfId="34435" xr:uid="{00000000-0005-0000-0000-0000B65A0000}"/>
    <cellStyle name="n_Flash September eresMas_CA CARAT Home FR_CA BAC SCR-VM 06-07 (31-07-06)_Spain ARPU + AUPU" xfId="34436" xr:uid="{00000000-0005-0000-0000-0000B75A0000}"/>
    <cellStyle name="n_Flash September eresMas_CA CARAT Home FR_CA BAC SCR-VM 06-07 (31-07-06)_Spain ARPU + AUPU_Group" xfId="34437" xr:uid="{00000000-0005-0000-0000-0000B85A0000}"/>
    <cellStyle name="n_Flash September eresMas_CA CARAT Home FR_CA BAC SCR-VM 06-07 (31-07-06)_Spain ARPU + AUPU_ROW ARPU" xfId="34438" xr:uid="{00000000-0005-0000-0000-0000B95A0000}"/>
    <cellStyle name="n_Flash September eresMas_CA CARAT Home FR_CA BAC SCR-VM 06-07 (31-07-06)_Spain KPIs" xfId="6991" xr:uid="{00000000-0005-0000-0000-0000BA5A0000}"/>
    <cellStyle name="n_Flash September eresMas_CA CARAT Home FR_CA BAC SCR-VM 06-07 (31-07-06)_Spain KPIs 2" xfId="16357" xr:uid="{00000000-0005-0000-0000-0000BB5A0000}"/>
    <cellStyle name="n_Flash September eresMas_CA CARAT Home FR_CA BAC SCR-VM 06-07 (31-07-06)_Spain KPIs_1" xfId="51805" xr:uid="{00000000-0005-0000-0000-0000BC5A0000}"/>
    <cellStyle name="n_Flash September eresMas_CA CARAT Home FR_CA BAC SCR-VM 06-07 (31-07-06)_Telecoms - Operational KPIs" xfId="50108" xr:uid="{00000000-0005-0000-0000-0000BD5A0000}"/>
    <cellStyle name="n_Flash September eresMas_CA CARAT Home FR_CA forfaits 0607 (06-08-14)" xfId="2303" xr:uid="{00000000-0005-0000-0000-0000BE5A0000}"/>
    <cellStyle name="n_Flash September eresMas_CA CARAT Home FR_CA forfaits 0607 (06-08-14)_A&amp;ME KPIs" xfId="53583" xr:uid="{00000000-0005-0000-0000-0000BF5A0000}"/>
    <cellStyle name="n_Flash September eresMas_CA CARAT Home FR_CA forfaits 0607 (06-08-14)_France financials" xfId="23952" xr:uid="{00000000-0005-0000-0000-0000C05A0000}"/>
    <cellStyle name="n_Flash September eresMas_CA CARAT Home FR_CA forfaits 0607 (06-08-14)_France KPIs" xfId="5162" xr:uid="{00000000-0005-0000-0000-0000C15A0000}"/>
    <cellStyle name="n_Flash September eresMas_CA CARAT Home FR_CA forfaits 0607 (06-08-14)_France KPIs 2" xfId="14578" xr:uid="{00000000-0005-0000-0000-0000C25A0000}"/>
    <cellStyle name="n_Flash September eresMas_CA CARAT Home FR_CA forfaits 0607 (06-08-14)_France KPIs_1" xfId="12403" xr:uid="{00000000-0005-0000-0000-0000C35A0000}"/>
    <cellStyle name="n_Flash September eresMas_CA CARAT Home FR_CA forfaits 0607 (06-08-14)_Group" xfId="34440" xr:uid="{00000000-0005-0000-0000-0000C45A0000}"/>
    <cellStyle name="n_Flash September eresMas_CA CARAT Home FR_CA forfaits 0607 (06-08-14)_Group - financial KPIs" xfId="22208" xr:uid="{00000000-0005-0000-0000-0000C55A0000}"/>
    <cellStyle name="n_Flash September eresMas_CA CARAT Home FR_CA forfaits 0607 (06-08-14)_Group - operational KPIs" xfId="10649" xr:uid="{00000000-0005-0000-0000-0000C65A0000}"/>
    <cellStyle name="n_Flash September eresMas_CA CARAT Home FR_CA forfaits 0607 (06-08-14)_Group - operational KPIs 2" xfId="18348" xr:uid="{00000000-0005-0000-0000-0000C75A0000}"/>
    <cellStyle name="n_Flash September eresMas_CA CARAT Home FR_CA forfaits 0607 (06-08-14)_Group - operational KPIs_1" xfId="20465" xr:uid="{00000000-0005-0000-0000-0000C85A0000}"/>
    <cellStyle name="n_Flash September eresMas_CA CARAT Home FR_CA forfaits 0607 (06-08-14)_Orange - Market France KPIs" xfId="56195" xr:uid="{00000000-0005-0000-0000-0000C95A0000}"/>
    <cellStyle name="n_Flash September eresMas_CA CARAT Home FR_CA forfaits 0607 (06-08-14)_Poland KPIs" xfId="34439" xr:uid="{00000000-0005-0000-0000-0000CA5A0000}"/>
    <cellStyle name="n_Flash September eresMas_CA CARAT Home FR_CA forfaits 0607 (06-08-14)_ROW" xfId="34441" xr:uid="{00000000-0005-0000-0000-0000CB5A0000}"/>
    <cellStyle name="n_Flash September eresMas_CA CARAT Home FR_CA forfaits 0607 (06-08-14)_ROW ARPU" xfId="34442" xr:uid="{00000000-0005-0000-0000-0000CC5A0000}"/>
    <cellStyle name="n_Flash September eresMas_CA CARAT Home FR_CA forfaits 0607 (06-08-14)_ROW_1" xfId="34443" xr:uid="{00000000-0005-0000-0000-0000CD5A0000}"/>
    <cellStyle name="n_Flash September eresMas_CA CARAT Home FR_CA forfaits 0607 (06-08-14)_ROW_1_Group" xfId="34444" xr:uid="{00000000-0005-0000-0000-0000CE5A0000}"/>
    <cellStyle name="n_Flash September eresMas_CA CARAT Home FR_CA forfaits 0607 (06-08-14)_ROW_1_ROW ARPU" xfId="34445" xr:uid="{00000000-0005-0000-0000-0000CF5A0000}"/>
    <cellStyle name="n_Flash September eresMas_CA CARAT Home FR_CA forfaits 0607 (06-08-14)_ROW_Group" xfId="34446" xr:uid="{00000000-0005-0000-0000-0000D05A0000}"/>
    <cellStyle name="n_Flash September eresMas_CA CARAT Home FR_CA forfaits 0607 (06-08-14)_ROW_ROW ARPU" xfId="34447" xr:uid="{00000000-0005-0000-0000-0000D15A0000}"/>
    <cellStyle name="n_Flash September eresMas_CA CARAT Home FR_CA forfaits 0607 (06-08-14)_Spain ARPU + AUPU" xfId="34448" xr:uid="{00000000-0005-0000-0000-0000D25A0000}"/>
    <cellStyle name="n_Flash September eresMas_CA CARAT Home FR_CA forfaits 0607 (06-08-14)_Spain ARPU + AUPU_Group" xfId="34449" xr:uid="{00000000-0005-0000-0000-0000D35A0000}"/>
    <cellStyle name="n_Flash September eresMas_CA CARAT Home FR_CA forfaits 0607 (06-08-14)_Spain ARPU + AUPU_ROW ARPU" xfId="34450" xr:uid="{00000000-0005-0000-0000-0000D45A0000}"/>
    <cellStyle name="n_Flash September eresMas_CA CARAT Home FR_CA forfaits 0607 (06-08-14)_Spain KPIs" xfId="6992" xr:uid="{00000000-0005-0000-0000-0000D55A0000}"/>
    <cellStyle name="n_Flash September eresMas_CA CARAT Home FR_CA forfaits 0607 (06-08-14)_Spain KPIs 2" xfId="16358" xr:uid="{00000000-0005-0000-0000-0000D65A0000}"/>
    <cellStyle name="n_Flash September eresMas_CA CARAT Home FR_CA forfaits 0607 (06-08-14)_Spain KPIs_1" xfId="51806" xr:uid="{00000000-0005-0000-0000-0000D75A0000}"/>
    <cellStyle name="n_Flash September eresMas_CA CARAT Home FR_CA forfaits 0607 (06-08-14)_Telecoms - Operational KPIs" xfId="50109" xr:uid="{00000000-0005-0000-0000-0000D85A0000}"/>
    <cellStyle name="n_Flash September eresMas_CA CARAT Home FR_Classeur2" xfId="2304" xr:uid="{00000000-0005-0000-0000-0000D95A0000}"/>
    <cellStyle name="n_Flash September eresMas_CA CARAT Home FR_Classeur2_A&amp;ME KPIs" xfId="53584" xr:uid="{00000000-0005-0000-0000-0000DA5A0000}"/>
    <cellStyle name="n_Flash September eresMas_CA CARAT Home FR_Classeur2_France financials" xfId="23953" xr:uid="{00000000-0005-0000-0000-0000DB5A0000}"/>
    <cellStyle name="n_Flash September eresMas_CA CARAT Home FR_Classeur2_France KPIs" xfId="5163" xr:uid="{00000000-0005-0000-0000-0000DC5A0000}"/>
    <cellStyle name="n_Flash September eresMas_CA CARAT Home FR_Classeur2_France KPIs 2" xfId="14579" xr:uid="{00000000-0005-0000-0000-0000DD5A0000}"/>
    <cellStyle name="n_Flash September eresMas_CA CARAT Home FR_Classeur2_France KPIs_1" xfId="12404" xr:uid="{00000000-0005-0000-0000-0000DE5A0000}"/>
    <cellStyle name="n_Flash September eresMas_CA CARAT Home FR_Classeur2_Group" xfId="34452" xr:uid="{00000000-0005-0000-0000-0000DF5A0000}"/>
    <cellStyle name="n_Flash September eresMas_CA CARAT Home FR_Classeur2_Group - financial KPIs" xfId="22209" xr:uid="{00000000-0005-0000-0000-0000E05A0000}"/>
    <cellStyle name="n_Flash September eresMas_CA CARAT Home FR_Classeur2_Group - operational KPIs" xfId="10650" xr:uid="{00000000-0005-0000-0000-0000E15A0000}"/>
    <cellStyle name="n_Flash September eresMas_CA CARAT Home FR_Classeur2_Group - operational KPIs 2" xfId="18349" xr:uid="{00000000-0005-0000-0000-0000E25A0000}"/>
    <cellStyle name="n_Flash September eresMas_CA CARAT Home FR_Classeur2_Group - operational KPIs_1" xfId="20466" xr:uid="{00000000-0005-0000-0000-0000E35A0000}"/>
    <cellStyle name="n_Flash September eresMas_CA CARAT Home FR_Classeur2_Orange - Market France KPIs" xfId="56196" xr:uid="{00000000-0005-0000-0000-0000E45A0000}"/>
    <cellStyle name="n_Flash September eresMas_CA CARAT Home FR_Classeur2_Poland KPIs" xfId="34451" xr:uid="{00000000-0005-0000-0000-0000E55A0000}"/>
    <cellStyle name="n_Flash September eresMas_CA CARAT Home FR_Classeur2_ROW" xfId="34453" xr:uid="{00000000-0005-0000-0000-0000E65A0000}"/>
    <cellStyle name="n_Flash September eresMas_CA CARAT Home FR_Classeur2_ROW ARPU" xfId="34454" xr:uid="{00000000-0005-0000-0000-0000E75A0000}"/>
    <cellStyle name="n_Flash September eresMas_CA CARAT Home FR_Classeur2_ROW_1" xfId="34455" xr:uid="{00000000-0005-0000-0000-0000E85A0000}"/>
    <cellStyle name="n_Flash September eresMas_CA CARAT Home FR_Classeur2_ROW_1_Group" xfId="34456" xr:uid="{00000000-0005-0000-0000-0000E95A0000}"/>
    <cellStyle name="n_Flash September eresMas_CA CARAT Home FR_Classeur2_ROW_1_ROW ARPU" xfId="34457" xr:uid="{00000000-0005-0000-0000-0000EA5A0000}"/>
    <cellStyle name="n_Flash September eresMas_CA CARAT Home FR_Classeur2_ROW_Group" xfId="34458" xr:uid="{00000000-0005-0000-0000-0000EB5A0000}"/>
    <cellStyle name="n_Flash September eresMas_CA CARAT Home FR_Classeur2_ROW_ROW ARPU" xfId="34459" xr:uid="{00000000-0005-0000-0000-0000EC5A0000}"/>
    <cellStyle name="n_Flash September eresMas_CA CARAT Home FR_Classeur2_Spain ARPU + AUPU" xfId="34460" xr:uid="{00000000-0005-0000-0000-0000ED5A0000}"/>
    <cellStyle name="n_Flash September eresMas_CA CARAT Home FR_Classeur2_Spain ARPU + AUPU_Group" xfId="34461" xr:uid="{00000000-0005-0000-0000-0000EE5A0000}"/>
    <cellStyle name="n_Flash September eresMas_CA CARAT Home FR_Classeur2_Spain ARPU + AUPU_ROW ARPU" xfId="34462" xr:uid="{00000000-0005-0000-0000-0000EF5A0000}"/>
    <cellStyle name="n_Flash September eresMas_CA CARAT Home FR_Classeur2_Spain KPIs" xfId="6993" xr:uid="{00000000-0005-0000-0000-0000F05A0000}"/>
    <cellStyle name="n_Flash September eresMas_CA CARAT Home FR_Classeur2_Spain KPIs 2" xfId="16359" xr:uid="{00000000-0005-0000-0000-0000F15A0000}"/>
    <cellStyle name="n_Flash September eresMas_CA CARAT Home FR_Classeur2_Spain KPIs_1" xfId="51807" xr:uid="{00000000-0005-0000-0000-0000F25A0000}"/>
    <cellStyle name="n_Flash September eresMas_CA CARAT Home FR_Classeur2_Telecoms - Operational KPIs" xfId="50110" xr:uid="{00000000-0005-0000-0000-0000F35A0000}"/>
    <cellStyle name="n_Flash September eresMas_CA CARAT Home FR_Classeur5" xfId="2305" xr:uid="{00000000-0005-0000-0000-0000F45A0000}"/>
    <cellStyle name="n_Flash September eresMas_CA CARAT Home FR_Classeur5_A&amp;ME KPIs" xfId="53585" xr:uid="{00000000-0005-0000-0000-0000F55A0000}"/>
    <cellStyle name="n_Flash September eresMas_CA CARAT Home FR_Classeur5_Enterprise" xfId="9785" xr:uid="{00000000-0005-0000-0000-0000F65A0000}"/>
    <cellStyle name="n_Flash September eresMas_CA CARAT Home FR_Classeur5_France financials" xfId="23954" xr:uid="{00000000-0005-0000-0000-0000F75A0000}"/>
    <cellStyle name="n_Flash September eresMas_CA CARAT Home FR_Classeur5_France financials_1" xfId="25375" xr:uid="{00000000-0005-0000-0000-0000F85A0000}"/>
    <cellStyle name="n_Flash September eresMas_CA CARAT Home FR_Classeur5_France KPIs" xfId="5164" xr:uid="{00000000-0005-0000-0000-0000F95A0000}"/>
    <cellStyle name="n_Flash September eresMas_CA CARAT Home FR_Classeur5_France KPIs 2" xfId="14580" xr:uid="{00000000-0005-0000-0000-0000FA5A0000}"/>
    <cellStyle name="n_Flash September eresMas_CA CARAT Home FR_Classeur5_France KPIs_1" xfId="12405" xr:uid="{00000000-0005-0000-0000-0000FB5A0000}"/>
    <cellStyle name="n_Flash September eresMas_CA CARAT Home FR_Classeur5_GetCA Groupe Seg 2012-Q4 Soc" xfId="56198" xr:uid="{00000000-0005-0000-0000-0000FC5A0000}"/>
    <cellStyle name="n_Flash September eresMas_CA CARAT Home FR_Classeur5_Group" xfId="34464" xr:uid="{00000000-0005-0000-0000-0000FD5A0000}"/>
    <cellStyle name="n_Flash September eresMas_CA CARAT Home FR_Classeur5_Group - financial KPIs" xfId="22210" xr:uid="{00000000-0005-0000-0000-0000FE5A0000}"/>
    <cellStyle name="n_Flash September eresMas_CA CARAT Home FR_Classeur5_Group - operational KPIs" xfId="3254" xr:uid="{00000000-0005-0000-0000-0000FF5A0000}"/>
    <cellStyle name="n_Flash September eresMas_CA CARAT Home FR_Classeur5_Group - operational KPIs_1" xfId="10651" xr:uid="{00000000-0005-0000-0000-0000005B0000}"/>
    <cellStyle name="n_Flash September eresMas_CA CARAT Home FR_Classeur5_Group - operational KPIs_1 2" xfId="18350" xr:uid="{00000000-0005-0000-0000-0000015B0000}"/>
    <cellStyle name="n_Flash September eresMas_CA CARAT Home FR_Classeur5_Group - operational KPIs_2" xfId="20467" xr:uid="{00000000-0005-0000-0000-0000025B0000}"/>
    <cellStyle name="n_Flash September eresMas_CA CARAT Home FR_Classeur5_IC&amp;SS" xfId="19759" xr:uid="{00000000-0005-0000-0000-0000035B0000}"/>
    <cellStyle name="n_Flash September eresMas_CA CARAT Home FR_Classeur5_Orange - Market France KPIs" xfId="56197" xr:uid="{00000000-0005-0000-0000-0000045B0000}"/>
    <cellStyle name="n_Flash September eresMas_CA CARAT Home FR_Classeur5_Poland KPIs" xfId="8505" xr:uid="{00000000-0005-0000-0000-0000055B0000}"/>
    <cellStyle name="n_Flash September eresMas_CA CARAT Home FR_Classeur5_Poland KPIs_1" xfId="34463" xr:uid="{00000000-0005-0000-0000-0000065B0000}"/>
    <cellStyle name="n_Flash September eresMas_CA CARAT Home FR_Classeur5_ROW" xfId="34465" xr:uid="{00000000-0005-0000-0000-0000075B0000}"/>
    <cellStyle name="n_Flash September eresMas_CA CARAT Home FR_Classeur5_ROW ARPU" xfId="34466" xr:uid="{00000000-0005-0000-0000-0000085B0000}"/>
    <cellStyle name="n_Flash September eresMas_CA CARAT Home FR_Classeur5_RoW KPIs" xfId="9217" xr:uid="{00000000-0005-0000-0000-0000095B0000}"/>
    <cellStyle name="n_Flash September eresMas_CA CARAT Home FR_Classeur5_ROW_1" xfId="34467" xr:uid="{00000000-0005-0000-0000-00000A5B0000}"/>
    <cellStyle name="n_Flash September eresMas_CA CARAT Home FR_Classeur5_ROW_1_Group" xfId="34468" xr:uid="{00000000-0005-0000-0000-00000B5B0000}"/>
    <cellStyle name="n_Flash September eresMas_CA CARAT Home FR_Classeur5_ROW_1_ROW ARPU" xfId="34469" xr:uid="{00000000-0005-0000-0000-00000C5B0000}"/>
    <cellStyle name="n_Flash September eresMas_CA CARAT Home FR_Classeur5_ROW_Group" xfId="34470" xr:uid="{00000000-0005-0000-0000-00000D5B0000}"/>
    <cellStyle name="n_Flash September eresMas_CA CARAT Home FR_Classeur5_ROW_ROW ARPU" xfId="34471" xr:uid="{00000000-0005-0000-0000-00000E5B0000}"/>
    <cellStyle name="n_Flash September eresMas_CA CARAT Home FR_Classeur5_Spain ARPU + AUPU" xfId="34472" xr:uid="{00000000-0005-0000-0000-00000F5B0000}"/>
    <cellStyle name="n_Flash September eresMas_CA CARAT Home FR_Classeur5_Spain ARPU + AUPU_Group" xfId="34473" xr:uid="{00000000-0005-0000-0000-0000105B0000}"/>
    <cellStyle name="n_Flash September eresMas_CA CARAT Home FR_Classeur5_Spain ARPU + AUPU_ROW ARPU" xfId="34474" xr:uid="{00000000-0005-0000-0000-0000115B0000}"/>
    <cellStyle name="n_Flash September eresMas_CA CARAT Home FR_Classeur5_Spain KPIs" xfId="6994" xr:uid="{00000000-0005-0000-0000-0000125B0000}"/>
    <cellStyle name="n_Flash September eresMas_CA CARAT Home FR_Classeur5_Spain KPIs 2" xfId="16360" xr:uid="{00000000-0005-0000-0000-0000135B0000}"/>
    <cellStyle name="n_Flash September eresMas_CA CARAT Home FR_Classeur5_Spain KPIs_1" xfId="51808" xr:uid="{00000000-0005-0000-0000-0000145B0000}"/>
    <cellStyle name="n_Flash September eresMas_CA CARAT Home FR_Classeur5_Telecoms - Operational KPIs" xfId="50111" xr:uid="{00000000-0005-0000-0000-0000155B0000}"/>
    <cellStyle name="n_Flash September eresMas_CA CARAT Home FR_DATA KPI Personal" xfId="34475" xr:uid="{00000000-0005-0000-0000-0000165B0000}"/>
    <cellStyle name="n_Flash September eresMas_CA CARAT Home FR_DATA KPI Personal_Group" xfId="34476" xr:uid="{00000000-0005-0000-0000-0000175B0000}"/>
    <cellStyle name="n_Flash September eresMas_CA CARAT Home FR_DATA KPI Personal_ROW ARPU" xfId="34477" xr:uid="{00000000-0005-0000-0000-0000185B0000}"/>
    <cellStyle name="n_Flash September eresMas_CA CARAT Home FR_EE_CoA_BS - mapped V4" xfId="34478" xr:uid="{00000000-0005-0000-0000-0000195B0000}"/>
    <cellStyle name="n_Flash September eresMas_CA CARAT Home FR_EE_CoA_BS - mapped V4_Group" xfId="34479" xr:uid="{00000000-0005-0000-0000-00001A5B0000}"/>
    <cellStyle name="n_Flash September eresMas_CA CARAT Home FR_EE_CoA_BS - mapped V4_ROW ARPU" xfId="34480" xr:uid="{00000000-0005-0000-0000-00001B5B0000}"/>
    <cellStyle name="n_Flash September eresMas_CA CARAT Home FR_Enterprise" xfId="9781" xr:uid="{00000000-0005-0000-0000-00001C5B0000}"/>
    <cellStyle name="n_Flash September eresMas_CA CARAT Home FR_France financials" xfId="23947" xr:uid="{00000000-0005-0000-0000-00001D5B0000}"/>
    <cellStyle name="n_Flash September eresMas_CA CARAT Home FR_France financials_1" xfId="25371" xr:uid="{00000000-0005-0000-0000-00001E5B0000}"/>
    <cellStyle name="n_Flash September eresMas_CA CARAT Home FR_France KPIs" xfId="5157" xr:uid="{00000000-0005-0000-0000-00001F5B0000}"/>
    <cellStyle name="n_Flash September eresMas_CA CARAT Home FR_France KPIs 2" xfId="14573" xr:uid="{00000000-0005-0000-0000-0000205B0000}"/>
    <cellStyle name="n_Flash September eresMas_CA CARAT Home FR_France KPIs_1" xfId="12398" xr:uid="{00000000-0005-0000-0000-0000215B0000}"/>
    <cellStyle name="n_Flash September eresMas_CA CARAT Home FR_GetCA Groupe Seg 2012-Q4 Soc" xfId="56199" xr:uid="{00000000-0005-0000-0000-0000225B0000}"/>
    <cellStyle name="n_Flash September eresMas_CA CARAT Home FR_Group" xfId="34481" xr:uid="{00000000-0005-0000-0000-0000235B0000}"/>
    <cellStyle name="n_Flash September eresMas_CA CARAT Home FR_Group - financial KPIs" xfId="22203" xr:uid="{00000000-0005-0000-0000-0000245B0000}"/>
    <cellStyle name="n_Flash September eresMas_CA CARAT Home FR_Group - operational KPIs" xfId="3250" xr:uid="{00000000-0005-0000-0000-0000255B0000}"/>
    <cellStyle name="n_Flash September eresMas_CA CARAT Home FR_Group - operational KPIs_1" xfId="10644" xr:uid="{00000000-0005-0000-0000-0000265B0000}"/>
    <cellStyle name="n_Flash September eresMas_CA CARAT Home FR_Group - operational KPIs_1 2" xfId="18343" xr:uid="{00000000-0005-0000-0000-0000275B0000}"/>
    <cellStyle name="n_Flash September eresMas_CA CARAT Home FR_Group - operational KPIs_2" xfId="20460" xr:uid="{00000000-0005-0000-0000-0000285B0000}"/>
    <cellStyle name="n_Flash September eresMas_CA CARAT Home FR_IC&amp;SS" xfId="19760" xr:uid="{00000000-0005-0000-0000-0000295B0000}"/>
    <cellStyle name="n_Flash September eresMas_CA CARAT Home FR_Orange - Market France KPIs" xfId="56187" xr:uid="{00000000-0005-0000-0000-00002A5B0000}"/>
    <cellStyle name="n_Flash September eresMas_CA CARAT Home FR_PFA_Mn MTV_060413" xfId="2306" xr:uid="{00000000-0005-0000-0000-00002B5B0000}"/>
    <cellStyle name="n_Flash September eresMas_CA CARAT Home FR_PFA_Mn MTV_060413_A&amp;ME KPIs" xfId="53586" xr:uid="{00000000-0005-0000-0000-00002C5B0000}"/>
    <cellStyle name="n_Flash September eresMas_CA CARAT Home FR_PFA_Mn MTV_060413_France financials" xfId="23955" xr:uid="{00000000-0005-0000-0000-00002D5B0000}"/>
    <cellStyle name="n_Flash September eresMas_CA CARAT Home FR_PFA_Mn MTV_060413_France KPIs" xfId="5165" xr:uid="{00000000-0005-0000-0000-00002E5B0000}"/>
    <cellStyle name="n_Flash September eresMas_CA CARAT Home FR_PFA_Mn MTV_060413_France KPIs 2" xfId="14581" xr:uid="{00000000-0005-0000-0000-00002F5B0000}"/>
    <cellStyle name="n_Flash September eresMas_CA CARAT Home FR_PFA_Mn MTV_060413_France KPIs_1" xfId="12406" xr:uid="{00000000-0005-0000-0000-0000305B0000}"/>
    <cellStyle name="n_Flash September eresMas_CA CARAT Home FR_PFA_Mn MTV_060413_Group" xfId="34483" xr:uid="{00000000-0005-0000-0000-0000315B0000}"/>
    <cellStyle name="n_Flash September eresMas_CA CARAT Home FR_PFA_Mn MTV_060413_Group - financial KPIs" xfId="22211" xr:uid="{00000000-0005-0000-0000-0000325B0000}"/>
    <cellStyle name="n_Flash September eresMas_CA CARAT Home FR_PFA_Mn MTV_060413_Group - operational KPIs" xfId="10652" xr:uid="{00000000-0005-0000-0000-0000335B0000}"/>
    <cellStyle name="n_Flash September eresMas_CA CARAT Home FR_PFA_Mn MTV_060413_Group - operational KPIs 2" xfId="18351" xr:uid="{00000000-0005-0000-0000-0000345B0000}"/>
    <cellStyle name="n_Flash September eresMas_CA CARAT Home FR_PFA_Mn MTV_060413_Group - operational KPIs_1" xfId="20468" xr:uid="{00000000-0005-0000-0000-0000355B0000}"/>
    <cellStyle name="n_Flash September eresMas_CA CARAT Home FR_PFA_Mn MTV_060413_Orange - Market France KPIs" xfId="56200" xr:uid="{00000000-0005-0000-0000-0000365B0000}"/>
    <cellStyle name="n_Flash September eresMas_CA CARAT Home FR_PFA_Mn MTV_060413_Poland KPIs" xfId="34482" xr:uid="{00000000-0005-0000-0000-0000375B0000}"/>
    <cellStyle name="n_Flash September eresMas_CA CARAT Home FR_PFA_Mn MTV_060413_ROW" xfId="34484" xr:uid="{00000000-0005-0000-0000-0000385B0000}"/>
    <cellStyle name="n_Flash September eresMas_CA CARAT Home FR_PFA_Mn MTV_060413_ROW ARPU" xfId="34485" xr:uid="{00000000-0005-0000-0000-0000395B0000}"/>
    <cellStyle name="n_Flash September eresMas_CA CARAT Home FR_PFA_Mn MTV_060413_ROW_1" xfId="34486" xr:uid="{00000000-0005-0000-0000-00003A5B0000}"/>
    <cellStyle name="n_Flash September eresMas_CA CARAT Home FR_PFA_Mn MTV_060413_ROW_1_Group" xfId="34487" xr:uid="{00000000-0005-0000-0000-00003B5B0000}"/>
    <cellStyle name="n_Flash September eresMas_CA CARAT Home FR_PFA_Mn MTV_060413_ROW_1_ROW ARPU" xfId="34488" xr:uid="{00000000-0005-0000-0000-00003C5B0000}"/>
    <cellStyle name="n_Flash September eresMas_CA CARAT Home FR_PFA_Mn MTV_060413_ROW_Group" xfId="34489" xr:uid="{00000000-0005-0000-0000-00003D5B0000}"/>
    <cellStyle name="n_Flash September eresMas_CA CARAT Home FR_PFA_Mn MTV_060413_ROW_ROW ARPU" xfId="34490" xr:uid="{00000000-0005-0000-0000-00003E5B0000}"/>
    <cellStyle name="n_Flash September eresMas_CA CARAT Home FR_PFA_Mn MTV_060413_Spain ARPU + AUPU" xfId="34491" xr:uid="{00000000-0005-0000-0000-00003F5B0000}"/>
    <cellStyle name="n_Flash September eresMas_CA CARAT Home FR_PFA_Mn MTV_060413_Spain ARPU + AUPU_Group" xfId="34492" xr:uid="{00000000-0005-0000-0000-0000405B0000}"/>
    <cellStyle name="n_Flash September eresMas_CA CARAT Home FR_PFA_Mn MTV_060413_Spain ARPU + AUPU_ROW ARPU" xfId="34493" xr:uid="{00000000-0005-0000-0000-0000415B0000}"/>
    <cellStyle name="n_Flash September eresMas_CA CARAT Home FR_PFA_Mn MTV_060413_Spain KPIs" xfId="6995" xr:uid="{00000000-0005-0000-0000-0000425B0000}"/>
    <cellStyle name="n_Flash September eresMas_CA CARAT Home FR_PFA_Mn MTV_060413_Spain KPIs 2" xfId="16361" xr:uid="{00000000-0005-0000-0000-0000435B0000}"/>
    <cellStyle name="n_Flash September eresMas_CA CARAT Home FR_PFA_Mn MTV_060413_Spain KPIs_1" xfId="51809" xr:uid="{00000000-0005-0000-0000-0000445B0000}"/>
    <cellStyle name="n_Flash September eresMas_CA CARAT Home FR_PFA_Mn MTV_060413_Telecoms - Operational KPIs" xfId="50112" xr:uid="{00000000-0005-0000-0000-0000455B0000}"/>
    <cellStyle name="n_Flash September eresMas_CA CARAT Home FR_PFA_Mn_0603_V0 0" xfId="2307" xr:uid="{00000000-0005-0000-0000-0000465B0000}"/>
    <cellStyle name="n_Flash September eresMas_CA CARAT Home FR_PFA_Mn_0603_V0 0_A&amp;ME KPIs" xfId="53587" xr:uid="{00000000-0005-0000-0000-0000475B0000}"/>
    <cellStyle name="n_Flash September eresMas_CA CARAT Home FR_PFA_Mn_0603_V0 0_France financials" xfId="23956" xr:uid="{00000000-0005-0000-0000-0000485B0000}"/>
    <cellStyle name="n_Flash September eresMas_CA CARAT Home FR_PFA_Mn_0603_V0 0_France KPIs" xfId="5166" xr:uid="{00000000-0005-0000-0000-0000495B0000}"/>
    <cellStyle name="n_Flash September eresMas_CA CARAT Home FR_PFA_Mn_0603_V0 0_France KPIs 2" xfId="14582" xr:uid="{00000000-0005-0000-0000-00004A5B0000}"/>
    <cellStyle name="n_Flash September eresMas_CA CARAT Home FR_PFA_Mn_0603_V0 0_France KPIs_1" xfId="12407" xr:uid="{00000000-0005-0000-0000-00004B5B0000}"/>
    <cellStyle name="n_Flash September eresMas_CA CARAT Home FR_PFA_Mn_0603_V0 0_Group" xfId="34495" xr:uid="{00000000-0005-0000-0000-00004C5B0000}"/>
    <cellStyle name="n_Flash September eresMas_CA CARAT Home FR_PFA_Mn_0603_V0 0_Group - financial KPIs" xfId="22212" xr:uid="{00000000-0005-0000-0000-00004D5B0000}"/>
    <cellStyle name="n_Flash September eresMas_CA CARAT Home FR_PFA_Mn_0603_V0 0_Group - operational KPIs" xfId="10653" xr:uid="{00000000-0005-0000-0000-00004E5B0000}"/>
    <cellStyle name="n_Flash September eresMas_CA CARAT Home FR_PFA_Mn_0603_V0 0_Group - operational KPIs 2" xfId="18352" xr:uid="{00000000-0005-0000-0000-00004F5B0000}"/>
    <cellStyle name="n_Flash September eresMas_CA CARAT Home FR_PFA_Mn_0603_V0 0_Group - operational KPIs_1" xfId="20469" xr:uid="{00000000-0005-0000-0000-0000505B0000}"/>
    <cellStyle name="n_Flash September eresMas_CA CARAT Home FR_PFA_Mn_0603_V0 0_Orange - Market France KPIs" xfId="56201" xr:uid="{00000000-0005-0000-0000-0000515B0000}"/>
    <cellStyle name="n_Flash September eresMas_CA CARAT Home FR_PFA_Mn_0603_V0 0_Poland KPIs" xfId="34494" xr:uid="{00000000-0005-0000-0000-0000525B0000}"/>
    <cellStyle name="n_Flash September eresMas_CA CARAT Home FR_PFA_Mn_0603_V0 0_ROW" xfId="34496" xr:uid="{00000000-0005-0000-0000-0000535B0000}"/>
    <cellStyle name="n_Flash September eresMas_CA CARAT Home FR_PFA_Mn_0603_V0 0_ROW ARPU" xfId="34497" xr:uid="{00000000-0005-0000-0000-0000545B0000}"/>
    <cellStyle name="n_Flash September eresMas_CA CARAT Home FR_PFA_Mn_0603_V0 0_ROW_1" xfId="34498" xr:uid="{00000000-0005-0000-0000-0000555B0000}"/>
    <cellStyle name="n_Flash September eresMas_CA CARAT Home FR_PFA_Mn_0603_V0 0_ROW_1_Group" xfId="34499" xr:uid="{00000000-0005-0000-0000-0000565B0000}"/>
    <cellStyle name="n_Flash September eresMas_CA CARAT Home FR_PFA_Mn_0603_V0 0_ROW_1_ROW ARPU" xfId="34500" xr:uid="{00000000-0005-0000-0000-0000575B0000}"/>
    <cellStyle name="n_Flash September eresMas_CA CARAT Home FR_PFA_Mn_0603_V0 0_ROW_Group" xfId="34501" xr:uid="{00000000-0005-0000-0000-0000585B0000}"/>
    <cellStyle name="n_Flash September eresMas_CA CARAT Home FR_PFA_Mn_0603_V0 0_ROW_ROW ARPU" xfId="34502" xr:uid="{00000000-0005-0000-0000-0000595B0000}"/>
    <cellStyle name="n_Flash September eresMas_CA CARAT Home FR_PFA_Mn_0603_V0 0_Spain ARPU + AUPU" xfId="34503" xr:uid="{00000000-0005-0000-0000-00005A5B0000}"/>
    <cellStyle name="n_Flash September eresMas_CA CARAT Home FR_PFA_Mn_0603_V0 0_Spain ARPU + AUPU_Group" xfId="34504" xr:uid="{00000000-0005-0000-0000-00005B5B0000}"/>
    <cellStyle name="n_Flash September eresMas_CA CARAT Home FR_PFA_Mn_0603_V0 0_Spain ARPU + AUPU_ROW ARPU" xfId="34505" xr:uid="{00000000-0005-0000-0000-00005C5B0000}"/>
    <cellStyle name="n_Flash September eresMas_CA CARAT Home FR_PFA_Mn_0603_V0 0_Spain KPIs" xfId="6996" xr:uid="{00000000-0005-0000-0000-00005D5B0000}"/>
    <cellStyle name="n_Flash September eresMas_CA CARAT Home FR_PFA_Mn_0603_V0 0_Spain KPIs 2" xfId="16362" xr:uid="{00000000-0005-0000-0000-00005E5B0000}"/>
    <cellStyle name="n_Flash September eresMas_CA CARAT Home FR_PFA_Mn_0603_V0 0_Spain KPIs_1" xfId="51810" xr:uid="{00000000-0005-0000-0000-00005F5B0000}"/>
    <cellStyle name="n_Flash September eresMas_CA CARAT Home FR_PFA_Mn_0603_V0 0_Telecoms - Operational KPIs" xfId="50113" xr:uid="{00000000-0005-0000-0000-0000605B0000}"/>
    <cellStyle name="n_Flash September eresMas_CA CARAT Home FR_PFA_Parcs_0600706" xfId="2308" xr:uid="{00000000-0005-0000-0000-0000615B0000}"/>
    <cellStyle name="n_Flash September eresMas_CA CARAT Home FR_PFA_Parcs_0600706_A&amp;ME KPIs" xfId="53588" xr:uid="{00000000-0005-0000-0000-0000625B0000}"/>
    <cellStyle name="n_Flash September eresMas_CA CARAT Home FR_PFA_Parcs_0600706_France financials" xfId="23957" xr:uid="{00000000-0005-0000-0000-0000635B0000}"/>
    <cellStyle name="n_Flash September eresMas_CA CARAT Home FR_PFA_Parcs_0600706_France KPIs" xfId="5167" xr:uid="{00000000-0005-0000-0000-0000645B0000}"/>
    <cellStyle name="n_Flash September eresMas_CA CARAT Home FR_PFA_Parcs_0600706_France KPIs 2" xfId="14583" xr:uid="{00000000-0005-0000-0000-0000655B0000}"/>
    <cellStyle name="n_Flash September eresMas_CA CARAT Home FR_PFA_Parcs_0600706_France KPIs_1" xfId="12408" xr:uid="{00000000-0005-0000-0000-0000665B0000}"/>
    <cellStyle name="n_Flash September eresMas_CA CARAT Home FR_PFA_Parcs_0600706_Group" xfId="34507" xr:uid="{00000000-0005-0000-0000-0000675B0000}"/>
    <cellStyle name="n_Flash September eresMas_CA CARAT Home FR_PFA_Parcs_0600706_Group - financial KPIs" xfId="22213" xr:uid="{00000000-0005-0000-0000-0000685B0000}"/>
    <cellStyle name="n_Flash September eresMas_CA CARAT Home FR_PFA_Parcs_0600706_Group - operational KPIs" xfId="10654" xr:uid="{00000000-0005-0000-0000-0000695B0000}"/>
    <cellStyle name="n_Flash September eresMas_CA CARAT Home FR_PFA_Parcs_0600706_Group - operational KPIs 2" xfId="18353" xr:uid="{00000000-0005-0000-0000-00006A5B0000}"/>
    <cellStyle name="n_Flash September eresMas_CA CARAT Home FR_PFA_Parcs_0600706_Group - operational KPIs_1" xfId="20470" xr:uid="{00000000-0005-0000-0000-00006B5B0000}"/>
    <cellStyle name="n_Flash September eresMas_CA CARAT Home FR_PFA_Parcs_0600706_Orange - Market France KPIs" xfId="56202" xr:uid="{00000000-0005-0000-0000-00006C5B0000}"/>
    <cellStyle name="n_Flash September eresMas_CA CARAT Home FR_PFA_Parcs_0600706_Poland KPIs" xfId="34506" xr:uid="{00000000-0005-0000-0000-00006D5B0000}"/>
    <cellStyle name="n_Flash September eresMas_CA CARAT Home FR_PFA_Parcs_0600706_ROW" xfId="34508" xr:uid="{00000000-0005-0000-0000-00006E5B0000}"/>
    <cellStyle name="n_Flash September eresMas_CA CARAT Home FR_PFA_Parcs_0600706_ROW ARPU" xfId="34509" xr:uid="{00000000-0005-0000-0000-00006F5B0000}"/>
    <cellStyle name="n_Flash September eresMas_CA CARAT Home FR_PFA_Parcs_0600706_ROW_1" xfId="34510" xr:uid="{00000000-0005-0000-0000-0000705B0000}"/>
    <cellStyle name="n_Flash September eresMas_CA CARAT Home FR_PFA_Parcs_0600706_ROW_1_Group" xfId="34511" xr:uid="{00000000-0005-0000-0000-0000715B0000}"/>
    <cellStyle name="n_Flash September eresMas_CA CARAT Home FR_PFA_Parcs_0600706_ROW_1_ROW ARPU" xfId="34512" xr:uid="{00000000-0005-0000-0000-0000725B0000}"/>
    <cellStyle name="n_Flash September eresMas_CA CARAT Home FR_PFA_Parcs_0600706_ROW_Group" xfId="34513" xr:uid="{00000000-0005-0000-0000-0000735B0000}"/>
    <cellStyle name="n_Flash September eresMas_CA CARAT Home FR_PFA_Parcs_0600706_ROW_ROW ARPU" xfId="34514" xr:uid="{00000000-0005-0000-0000-0000745B0000}"/>
    <cellStyle name="n_Flash September eresMas_CA CARAT Home FR_PFA_Parcs_0600706_Spain ARPU + AUPU" xfId="34515" xr:uid="{00000000-0005-0000-0000-0000755B0000}"/>
    <cellStyle name="n_Flash September eresMas_CA CARAT Home FR_PFA_Parcs_0600706_Spain ARPU + AUPU_Group" xfId="34516" xr:uid="{00000000-0005-0000-0000-0000765B0000}"/>
    <cellStyle name="n_Flash September eresMas_CA CARAT Home FR_PFA_Parcs_0600706_Spain ARPU + AUPU_ROW ARPU" xfId="34517" xr:uid="{00000000-0005-0000-0000-0000775B0000}"/>
    <cellStyle name="n_Flash September eresMas_CA CARAT Home FR_PFA_Parcs_0600706_Spain KPIs" xfId="6997" xr:uid="{00000000-0005-0000-0000-0000785B0000}"/>
    <cellStyle name="n_Flash September eresMas_CA CARAT Home FR_PFA_Parcs_0600706_Spain KPIs 2" xfId="16363" xr:uid="{00000000-0005-0000-0000-0000795B0000}"/>
    <cellStyle name="n_Flash September eresMas_CA CARAT Home FR_PFA_Parcs_0600706_Spain KPIs_1" xfId="51811" xr:uid="{00000000-0005-0000-0000-00007A5B0000}"/>
    <cellStyle name="n_Flash September eresMas_CA CARAT Home FR_PFA_Parcs_0600706_Telecoms - Operational KPIs" xfId="50114" xr:uid="{00000000-0005-0000-0000-00007B5B0000}"/>
    <cellStyle name="n_Flash September eresMas_CA CARAT Home FR_Poland KPIs" xfId="8501" xr:uid="{00000000-0005-0000-0000-00007C5B0000}"/>
    <cellStyle name="n_Flash September eresMas_CA CARAT Home FR_Poland KPIs_1" xfId="34390" xr:uid="{00000000-0005-0000-0000-00007D5B0000}"/>
    <cellStyle name="n_Flash September eresMas_CA CARAT Home FR_Reporting Valeur_Mobile_2010_10" xfId="34518" xr:uid="{00000000-0005-0000-0000-00007E5B0000}"/>
    <cellStyle name="n_Flash September eresMas_CA CARAT Home FR_Reporting Valeur_Mobile_2010_10_Group" xfId="34519" xr:uid="{00000000-0005-0000-0000-00007F5B0000}"/>
    <cellStyle name="n_Flash September eresMas_CA CARAT Home FR_Reporting Valeur_Mobile_2010_10_ROW" xfId="34520" xr:uid="{00000000-0005-0000-0000-0000805B0000}"/>
    <cellStyle name="n_Flash September eresMas_CA CARAT Home FR_Reporting Valeur_Mobile_2010_10_ROW ARPU" xfId="34521" xr:uid="{00000000-0005-0000-0000-0000815B0000}"/>
    <cellStyle name="n_Flash September eresMas_CA CARAT Home FR_Reporting Valeur_Mobile_2010_10_ROW_Group" xfId="34522" xr:uid="{00000000-0005-0000-0000-0000825B0000}"/>
    <cellStyle name="n_Flash September eresMas_CA CARAT Home FR_Reporting Valeur_Mobile_2010_10_ROW_ROW ARPU" xfId="34523" xr:uid="{00000000-0005-0000-0000-0000835B0000}"/>
    <cellStyle name="n_Flash September eresMas_CA CARAT Home FR_ROW" xfId="34524" xr:uid="{00000000-0005-0000-0000-0000845B0000}"/>
    <cellStyle name="n_Flash September eresMas_CA CARAT Home FR_ROW ARPU" xfId="34525" xr:uid="{00000000-0005-0000-0000-0000855B0000}"/>
    <cellStyle name="n_Flash September eresMas_CA CARAT Home FR_RoW KPIs" xfId="9213" xr:uid="{00000000-0005-0000-0000-0000865B0000}"/>
    <cellStyle name="n_Flash September eresMas_CA CARAT Home FR_ROW_1" xfId="34526" xr:uid="{00000000-0005-0000-0000-0000875B0000}"/>
    <cellStyle name="n_Flash September eresMas_CA CARAT Home FR_ROW_1_Group" xfId="34527" xr:uid="{00000000-0005-0000-0000-0000885B0000}"/>
    <cellStyle name="n_Flash September eresMas_CA CARAT Home FR_ROW_1_ROW ARPU" xfId="34528" xr:uid="{00000000-0005-0000-0000-0000895B0000}"/>
    <cellStyle name="n_Flash September eresMas_CA CARAT Home FR_ROW_Group" xfId="34529" xr:uid="{00000000-0005-0000-0000-00008A5B0000}"/>
    <cellStyle name="n_Flash September eresMas_CA CARAT Home FR_ROW_ROW ARPU" xfId="34530" xr:uid="{00000000-0005-0000-0000-00008B5B0000}"/>
    <cellStyle name="n_Flash September eresMas_CA CARAT Home FR_Spain ARPU + AUPU" xfId="34531" xr:uid="{00000000-0005-0000-0000-00008C5B0000}"/>
    <cellStyle name="n_Flash September eresMas_CA CARAT Home FR_Spain ARPU + AUPU_Group" xfId="34532" xr:uid="{00000000-0005-0000-0000-00008D5B0000}"/>
    <cellStyle name="n_Flash September eresMas_CA CARAT Home FR_Spain ARPU + AUPU_ROW ARPU" xfId="34533" xr:uid="{00000000-0005-0000-0000-00008E5B0000}"/>
    <cellStyle name="n_Flash September eresMas_CA CARAT Home FR_Spain KPIs" xfId="6987" xr:uid="{00000000-0005-0000-0000-00008F5B0000}"/>
    <cellStyle name="n_Flash September eresMas_CA CARAT Home FR_Spain KPIs 2" xfId="16353" xr:uid="{00000000-0005-0000-0000-0000905B0000}"/>
    <cellStyle name="n_Flash September eresMas_CA CARAT Home FR_Spain KPIs_1" xfId="51801" xr:uid="{00000000-0005-0000-0000-0000915B0000}"/>
    <cellStyle name="n_Flash September eresMas_CA CARAT Home FR_Telecoms - Operational KPIs" xfId="50104" xr:uid="{00000000-0005-0000-0000-0000925B0000}"/>
    <cellStyle name="n_Flash September eresMas_CA CARAT Home FR_UAG_report_CA 06-09 (06-09-28)" xfId="2309" xr:uid="{00000000-0005-0000-0000-0000935B0000}"/>
    <cellStyle name="n_Flash September eresMas_CA CARAT Home FR_UAG_report_CA 06-09 (06-09-28)_A&amp;ME KPIs" xfId="53589" xr:uid="{00000000-0005-0000-0000-0000945B0000}"/>
    <cellStyle name="n_Flash September eresMas_CA CARAT Home FR_UAG_report_CA 06-09 (06-09-28)_Enterprise" xfId="9786" xr:uid="{00000000-0005-0000-0000-0000955B0000}"/>
    <cellStyle name="n_Flash September eresMas_CA CARAT Home FR_UAG_report_CA 06-09 (06-09-28)_France financials" xfId="23958" xr:uid="{00000000-0005-0000-0000-0000965B0000}"/>
    <cellStyle name="n_Flash September eresMas_CA CARAT Home FR_UAG_report_CA 06-09 (06-09-28)_France financials_1" xfId="25376" xr:uid="{00000000-0005-0000-0000-0000975B0000}"/>
    <cellStyle name="n_Flash September eresMas_CA CARAT Home FR_UAG_report_CA 06-09 (06-09-28)_France KPIs" xfId="5168" xr:uid="{00000000-0005-0000-0000-0000985B0000}"/>
    <cellStyle name="n_Flash September eresMas_CA CARAT Home FR_UAG_report_CA 06-09 (06-09-28)_France KPIs 2" xfId="14584" xr:uid="{00000000-0005-0000-0000-0000995B0000}"/>
    <cellStyle name="n_Flash September eresMas_CA CARAT Home FR_UAG_report_CA 06-09 (06-09-28)_France KPIs_1" xfId="12409" xr:uid="{00000000-0005-0000-0000-00009A5B0000}"/>
    <cellStyle name="n_Flash September eresMas_CA CARAT Home FR_UAG_report_CA 06-09 (06-09-28)_GetCA Groupe Seg 2012-Q4 Soc" xfId="56204" xr:uid="{00000000-0005-0000-0000-00009B5B0000}"/>
    <cellStyle name="n_Flash September eresMas_CA CARAT Home FR_UAG_report_CA 06-09 (06-09-28)_Group" xfId="34535" xr:uid="{00000000-0005-0000-0000-00009C5B0000}"/>
    <cellStyle name="n_Flash September eresMas_CA CARAT Home FR_UAG_report_CA 06-09 (06-09-28)_Group - financial KPIs" xfId="22214" xr:uid="{00000000-0005-0000-0000-00009D5B0000}"/>
    <cellStyle name="n_Flash September eresMas_CA CARAT Home FR_UAG_report_CA 06-09 (06-09-28)_Group - operational KPIs" xfId="3255" xr:uid="{00000000-0005-0000-0000-00009E5B0000}"/>
    <cellStyle name="n_Flash September eresMas_CA CARAT Home FR_UAG_report_CA 06-09 (06-09-28)_Group - operational KPIs_1" xfId="10655" xr:uid="{00000000-0005-0000-0000-00009F5B0000}"/>
    <cellStyle name="n_Flash September eresMas_CA CARAT Home FR_UAG_report_CA 06-09 (06-09-28)_Group - operational KPIs_1 2" xfId="18354" xr:uid="{00000000-0005-0000-0000-0000A05B0000}"/>
    <cellStyle name="n_Flash September eresMas_CA CARAT Home FR_UAG_report_CA 06-09 (06-09-28)_Group - operational KPIs_2" xfId="20471" xr:uid="{00000000-0005-0000-0000-0000A15B0000}"/>
    <cellStyle name="n_Flash September eresMas_CA CARAT Home FR_UAG_report_CA 06-09 (06-09-28)_IC&amp;SS" xfId="17606" xr:uid="{00000000-0005-0000-0000-0000A25B0000}"/>
    <cellStyle name="n_Flash September eresMas_CA CARAT Home FR_UAG_report_CA 06-09 (06-09-28)_Orange - Market France KPIs" xfId="56203" xr:uid="{00000000-0005-0000-0000-0000A35B0000}"/>
    <cellStyle name="n_Flash September eresMas_CA CARAT Home FR_UAG_report_CA 06-09 (06-09-28)_Poland KPIs" xfId="8506" xr:uid="{00000000-0005-0000-0000-0000A45B0000}"/>
    <cellStyle name="n_Flash September eresMas_CA CARAT Home FR_UAG_report_CA 06-09 (06-09-28)_Poland KPIs_1" xfId="34534" xr:uid="{00000000-0005-0000-0000-0000A55B0000}"/>
    <cellStyle name="n_Flash September eresMas_CA CARAT Home FR_UAG_report_CA 06-09 (06-09-28)_ROW" xfId="34536" xr:uid="{00000000-0005-0000-0000-0000A65B0000}"/>
    <cellStyle name="n_Flash September eresMas_CA CARAT Home FR_UAG_report_CA 06-09 (06-09-28)_ROW ARPU" xfId="34537" xr:uid="{00000000-0005-0000-0000-0000A75B0000}"/>
    <cellStyle name="n_Flash September eresMas_CA CARAT Home FR_UAG_report_CA 06-09 (06-09-28)_RoW KPIs" xfId="9218" xr:uid="{00000000-0005-0000-0000-0000A85B0000}"/>
    <cellStyle name="n_Flash September eresMas_CA CARAT Home FR_UAG_report_CA 06-09 (06-09-28)_ROW_1" xfId="34538" xr:uid="{00000000-0005-0000-0000-0000A95B0000}"/>
    <cellStyle name="n_Flash September eresMas_CA CARAT Home FR_UAG_report_CA 06-09 (06-09-28)_ROW_1_Group" xfId="34539" xr:uid="{00000000-0005-0000-0000-0000AA5B0000}"/>
    <cellStyle name="n_Flash September eresMas_CA CARAT Home FR_UAG_report_CA 06-09 (06-09-28)_ROW_1_ROW ARPU" xfId="34540" xr:uid="{00000000-0005-0000-0000-0000AB5B0000}"/>
    <cellStyle name="n_Flash September eresMas_CA CARAT Home FR_UAG_report_CA 06-09 (06-09-28)_ROW_Group" xfId="34541" xr:uid="{00000000-0005-0000-0000-0000AC5B0000}"/>
    <cellStyle name="n_Flash September eresMas_CA CARAT Home FR_UAG_report_CA 06-09 (06-09-28)_ROW_ROW ARPU" xfId="34542" xr:uid="{00000000-0005-0000-0000-0000AD5B0000}"/>
    <cellStyle name="n_Flash September eresMas_CA CARAT Home FR_UAG_report_CA 06-09 (06-09-28)_Spain ARPU + AUPU" xfId="34543" xr:uid="{00000000-0005-0000-0000-0000AE5B0000}"/>
    <cellStyle name="n_Flash September eresMas_CA CARAT Home FR_UAG_report_CA 06-09 (06-09-28)_Spain ARPU + AUPU_Group" xfId="34544" xr:uid="{00000000-0005-0000-0000-0000AF5B0000}"/>
    <cellStyle name="n_Flash September eresMas_CA CARAT Home FR_UAG_report_CA 06-09 (06-09-28)_Spain ARPU + AUPU_ROW ARPU" xfId="34545" xr:uid="{00000000-0005-0000-0000-0000B05B0000}"/>
    <cellStyle name="n_Flash September eresMas_CA CARAT Home FR_UAG_report_CA 06-09 (06-09-28)_Spain KPIs" xfId="6998" xr:uid="{00000000-0005-0000-0000-0000B15B0000}"/>
    <cellStyle name="n_Flash September eresMas_CA CARAT Home FR_UAG_report_CA 06-09 (06-09-28)_Spain KPIs 2" xfId="16364" xr:uid="{00000000-0005-0000-0000-0000B25B0000}"/>
    <cellStyle name="n_Flash September eresMas_CA CARAT Home FR_UAG_report_CA 06-09 (06-09-28)_Spain KPIs_1" xfId="51812" xr:uid="{00000000-0005-0000-0000-0000B35B0000}"/>
    <cellStyle name="n_Flash September eresMas_CA CARAT Home FR_UAG_report_CA 06-09 (06-09-28)_Telecoms - Operational KPIs" xfId="50115" xr:uid="{00000000-0005-0000-0000-0000B45B0000}"/>
    <cellStyle name="n_Flash September eresMas_CA CARAT Home FR_UAG_report_CA 06-10 (06-11-06)" xfId="2310" xr:uid="{00000000-0005-0000-0000-0000B55B0000}"/>
    <cellStyle name="n_Flash September eresMas_CA CARAT Home FR_UAG_report_CA 06-10 (06-11-06)_A&amp;ME KPIs" xfId="53590" xr:uid="{00000000-0005-0000-0000-0000B65B0000}"/>
    <cellStyle name="n_Flash September eresMas_CA CARAT Home FR_UAG_report_CA 06-10 (06-11-06)_Enterprise" xfId="9787" xr:uid="{00000000-0005-0000-0000-0000B75B0000}"/>
    <cellStyle name="n_Flash September eresMas_CA CARAT Home FR_UAG_report_CA 06-10 (06-11-06)_France financials" xfId="23959" xr:uid="{00000000-0005-0000-0000-0000B85B0000}"/>
    <cellStyle name="n_Flash September eresMas_CA CARAT Home FR_UAG_report_CA 06-10 (06-11-06)_France financials_1" xfId="25377" xr:uid="{00000000-0005-0000-0000-0000B95B0000}"/>
    <cellStyle name="n_Flash September eresMas_CA CARAT Home FR_UAG_report_CA 06-10 (06-11-06)_France KPIs" xfId="5169" xr:uid="{00000000-0005-0000-0000-0000BA5B0000}"/>
    <cellStyle name="n_Flash September eresMas_CA CARAT Home FR_UAG_report_CA 06-10 (06-11-06)_France KPIs 2" xfId="14585" xr:uid="{00000000-0005-0000-0000-0000BB5B0000}"/>
    <cellStyle name="n_Flash September eresMas_CA CARAT Home FR_UAG_report_CA 06-10 (06-11-06)_France KPIs_1" xfId="12410" xr:uid="{00000000-0005-0000-0000-0000BC5B0000}"/>
    <cellStyle name="n_Flash September eresMas_CA CARAT Home FR_UAG_report_CA 06-10 (06-11-06)_GetCA Groupe Seg 2012-Q4 Soc" xfId="56206" xr:uid="{00000000-0005-0000-0000-0000BD5B0000}"/>
    <cellStyle name="n_Flash September eresMas_CA CARAT Home FR_UAG_report_CA 06-10 (06-11-06)_Group" xfId="34547" xr:uid="{00000000-0005-0000-0000-0000BE5B0000}"/>
    <cellStyle name="n_Flash September eresMas_CA CARAT Home FR_UAG_report_CA 06-10 (06-11-06)_Group - financial KPIs" xfId="22215" xr:uid="{00000000-0005-0000-0000-0000BF5B0000}"/>
    <cellStyle name="n_Flash September eresMas_CA CARAT Home FR_UAG_report_CA 06-10 (06-11-06)_Group - operational KPIs" xfId="3256" xr:uid="{00000000-0005-0000-0000-0000C05B0000}"/>
    <cellStyle name="n_Flash September eresMas_CA CARAT Home FR_UAG_report_CA 06-10 (06-11-06)_Group - operational KPIs_1" xfId="10656" xr:uid="{00000000-0005-0000-0000-0000C15B0000}"/>
    <cellStyle name="n_Flash September eresMas_CA CARAT Home FR_UAG_report_CA 06-10 (06-11-06)_Group - operational KPIs_1 2" xfId="18355" xr:uid="{00000000-0005-0000-0000-0000C25B0000}"/>
    <cellStyle name="n_Flash September eresMas_CA CARAT Home FR_UAG_report_CA 06-10 (06-11-06)_Group - operational KPIs_2" xfId="20472" xr:uid="{00000000-0005-0000-0000-0000C35B0000}"/>
    <cellStyle name="n_Flash September eresMas_CA CARAT Home FR_UAG_report_CA 06-10 (06-11-06)_IC&amp;SS" xfId="17663" xr:uid="{00000000-0005-0000-0000-0000C45B0000}"/>
    <cellStyle name="n_Flash September eresMas_CA CARAT Home FR_UAG_report_CA 06-10 (06-11-06)_Orange - Market France KPIs" xfId="56205" xr:uid="{00000000-0005-0000-0000-0000C55B0000}"/>
    <cellStyle name="n_Flash September eresMas_CA CARAT Home FR_UAG_report_CA 06-10 (06-11-06)_Poland KPIs" xfId="8507" xr:uid="{00000000-0005-0000-0000-0000C65B0000}"/>
    <cellStyle name="n_Flash September eresMas_CA CARAT Home FR_UAG_report_CA 06-10 (06-11-06)_Poland KPIs_1" xfId="34546" xr:uid="{00000000-0005-0000-0000-0000C75B0000}"/>
    <cellStyle name="n_Flash September eresMas_CA CARAT Home FR_UAG_report_CA 06-10 (06-11-06)_ROW" xfId="34548" xr:uid="{00000000-0005-0000-0000-0000C85B0000}"/>
    <cellStyle name="n_Flash September eresMas_CA CARAT Home FR_UAG_report_CA 06-10 (06-11-06)_ROW ARPU" xfId="34549" xr:uid="{00000000-0005-0000-0000-0000C95B0000}"/>
    <cellStyle name="n_Flash September eresMas_CA CARAT Home FR_UAG_report_CA 06-10 (06-11-06)_RoW KPIs" xfId="9219" xr:uid="{00000000-0005-0000-0000-0000CA5B0000}"/>
    <cellStyle name="n_Flash September eresMas_CA CARAT Home FR_UAG_report_CA 06-10 (06-11-06)_ROW_1" xfId="34550" xr:uid="{00000000-0005-0000-0000-0000CB5B0000}"/>
    <cellStyle name="n_Flash September eresMas_CA CARAT Home FR_UAG_report_CA 06-10 (06-11-06)_ROW_1_Group" xfId="34551" xr:uid="{00000000-0005-0000-0000-0000CC5B0000}"/>
    <cellStyle name="n_Flash September eresMas_CA CARAT Home FR_UAG_report_CA 06-10 (06-11-06)_ROW_1_ROW ARPU" xfId="34552" xr:uid="{00000000-0005-0000-0000-0000CD5B0000}"/>
    <cellStyle name="n_Flash September eresMas_CA CARAT Home FR_UAG_report_CA 06-10 (06-11-06)_ROW_Group" xfId="34553" xr:uid="{00000000-0005-0000-0000-0000CE5B0000}"/>
    <cellStyle name="n_Flash September eresMas_CA CARAT Home FR_UAG_report_CA 06-10 (06-11-06)_ROW_ROW ARPU" xfId="34554" xr:uid="{00000000-0005-0000-0000-0000CF5B0000}"/>
    <cellStyle name="n_Flash September eresMas_CA CARAT Home FR_UAG_report_CA 06-10 (06-11-06)_Spain ARPU + AUPU" xfId="34555" xr:uid="{00000000-0005-0000-0000-0000D05B0000}"/>
    <cellStyle name="n_Flash September eresMas_CA CARAT Home FR_UAG_report_CA 06-10 (06-11-06)_Spain ARPU + AUPU_Group" xfId="34556" xr:uid="{00000000-0005-0000-0000-0000D15B0000}"/>
    <cellStyle name="n_Flash September eresMas_CA CARAT Home FR_UAG_report_CA 06-10 (06-11-06)_Spain ARPU + AUPU_ROW ARPU" xfId="34557" xr:uid="{00000000-0005-0000-0000-0000D25B0000}"/>
    <cellStyle name="n_Flash September eresMas_CA CARAT Home FR_UAG_report_CA 06-10 (06-11-06)_Spain KPIs" xfId="6999" xr:uid="{00000000-0005-0000-0000-0000D35B0000}"/>
    <cellStyle name="n_Flash September eresMas_CA CARAT Home FR_UAG_report_CA 06-10 (06-11-06)_Spain KPIs 2" xfId="16365" xr:uid="{00000000-0005-0000-0000-0000D45B0000}"/>
    <cellStyle name="n_Flash September eresMas_CA CARAT Home FR_UAG_report_CA 06-10 (06-11-06)_Spain KPIs_1" xfId="51813" xr:uid="{00000000-0005-0000-0000-0000D55B0000}"/>
    <cellStyle name="n_Flash September eresMas_CA CARAT Home FR_UAG_report_CA 06-10 (06-11-06)_Telecoms - Operational KPIs" xfId="50116" xr:uid="{00000000-0005-0000-0000-0000D65B0000}"/>
    <cellStyle name="n_Flash September eresMas_CA CARAT Home FR_V&amp;M trajectoires V1 (06-08-11)" xfId="2311" xr:uid="{00000000-0005-0000-0000-0000D75B0000}"/>
    <cellStyle name="n_Flash September eresMas_CA CARAT Home FR_V&amp;M trajectoires V1 (06-08-11)_A&amp;ME KPIs" xfId="53591" xr:uid="{00000000-0005-0000-0000-0000D85B0000}"/>
    <cellStyle name="n_Flash September eresMas_CA CARAT Home FR_V&amp;M trajectoires V1 (06-08-11)_Enterprise" xfId="9788" xr:uid="{00000000-0005-0000-0000-0000D95B0000}"/>
    <cellStyle name="n_Flash September eresMas_CA CARAT Home FR_V&amp;M trajectoires V1 (06-08-11)_France financials" xfId="23960" xr:uid="{00000000-0005-0000-0000-0000DA5B0000}"/>
    <cellStyle name="n_Flash September eresMas_CA CARAT Home FR_V&amp;M trajectoires V1 (06-08-11)_France financials_1" xfId="25378" xr:uid="{00000000-0005-0000-0000-0000DB5B0000}"/>
    <cellStyle name="n_Flash September eresMas_CA CARAT Home FR_V&amp;M trajectoires V1 (06-08-11)_France KPIs" xfId="5170" xr:uid="{00000000-0005-0000-0000-0000DC5B0000}"/>
    <cellStyle name="n_Flash September eresMas_CA CARAT Home FR_V&amp;M trajectoires V1 (06-08-11)_France KPIs 2" xfId="14586" xr:uid="{00000000-0005-0000-0000-0000DD5B0000}"/>
    <cellStyle name="n_Flash September eresMas_CA CARAT Home FR_V&amp;M trajectoires V1 (06-08-11)_France KPIs_1" xfId="12411" xr:uid="{00000000-0005-0000-0000-0000DE5B0000}"/>
    <cellStyle name="n_Flash September eresMas_CA CARAT Home FR_V&amp;M trajectoires V1 (06-08-11)_GetCA Groupe Seg 2012-Q4 Soc" xfId="56208" xr:uid="{00000000-0005-0000-0000-0000DF5B0000}"/>
    <cellStyle name="n_Flash September eresMas_CA CARAT Home FR_V&amp;M trajectoires V1 (06-08-11)_Group" xfId="34559" xr:uid="{00000000-0005-0000-0000-0000E05B0000}"/>
    <cellStyle name="n_Flash September eresMas_CA CARAT Home FR_V&amp;M trajectoires V1 (06-08-11)_Group - financial KPIs" xfId="22216" xr:uid="{00000000-0005-0000-0000-0000E15B0000}"/>
    <cellStyle name="n_Flash September eresMas_CA CARAT Home FR_V&amp;M trajectoires V1 (06-08-11)_Group - operational KPIs" xfId="3257" xr:uid="{00000000-0005-0000-0000-0000E25B0000}"/>
    <cellStyle name="n_Flash September eresMas_CA CARAT Home FR_V&amp;M trajectoires V1 (06-08-11)_Group - operational KPIs_1" xfId="10657" xr:uid="{00000000-0005-0000-0000-0000E35B0000}"/>
    <cellStyle name="n_Flash September eresMas_CA CARAT Home FR_V&amp;M trajectoires V1 (06-08-11)_Group - operational KPIs_1 2" xfId="18356" xr:uid="{00000000-0005-0000-0000-0000E45B0000}"/>
    <cellStyle name="n_Flash September eresMas_CA CARAT Home FR_V&amp;M trajectoires V1 (06-08-11)_Group - operational KPIs_2" xfId="20473" xr:uid="{00000000-0005-0000-0000-0000E55B0000}"/>
    <cellStyle name="n_Flash September eresMas_CA CARAT Home FR_V&amp;M trajectoires V1 (06-08-11)_IC&amp;SS" xfId="19558" xr:uid="{00000000-0005-0000-0000-0000E65B0000}"/>
    <cellStyle name="n_Flash September eresMas_CA CARAT Home FR_V&amp;M trajectoires V1 (06-08-11)_Orange - Market France KPIs" xfId="56207" xr:uid="{00000000-0005-0000-0000-0000E75B0000}"/>
    <cellStyle name="n_Flash September eresMas_CA CARAT Home FR_V&amp;M trajectoires V1 (06-08-11)_Poland KPIs" xfId="8508" xr:uid="{00000000-0005-0000-0000-0000E85B0000}"/>
    <cellStyle name="n_Flash September eresMas_CA CARAT Home FR_V&amp;M trajectoires V1 (06-08-11)_Poland KPIs_1" xfId="34558" xr:uid="{00000000-0005-0000-0000-0000E95B0000}"/>
    <cellStyle name="n_Flash September eresMas_CA CARAT Home FR_V&amp;M trajectoires V1 (06-08-11)_ROW" xfId="34560" xr:uid="{00000000-0005-0000-0000-0000EA5B0000}"/>
    <cellStyle name="n_Flash September eresMas_CA CARAT Home FR_V&amp;M trajectoires V1 (06-08-11)_ROW ARPU" xfId="34561" xr:uid="{00000000-0005-0000-0000-0000EB5B0000}"/>
    <cellStyle name="n_Flash September eresMas_CA CARAT Home FR_V&amp;M trajectoires V1 (06-08-11)_RoW KPIs" xfId="9220" xr:uid="{00000000-0005-0000-0000-0000EC5B0000}"/>
    <cellStyle name="n_Flash September eresMas_CA CARAT Home FR_V&amp;M trajectoires V1 (06-08-11)_ROW_1" xfId="34562" xr:uid="{00000000-0005-0000-0000-0000ED5B0000}"/>
    <cellStyle name="n_Flash September eresMas_CA CARAT Home FR_V&amp;M trajectoires V1 (06-08-11)_ROW_1_Group" xfId="34563" xr:uid="{00000000-0005-0000-0000-0000EE5B0000}"/>
    <cellStyle name="n_Flash September eresMas_CA CARAT Home FR_V&amp;M trajectoires V1 (06-08-11)_ROW_1_ROW ARPU" xfId="34564" xr:uid="{00000000-0005-0000-0000-0000EF5B0000}"/>
    <cellStyle name="n_Flash September eresMas_CA CARAT Home FR_V&amp;M trajectoires V1 (06-08-11)_ROW_Group" xfId="34565" xr:uid="{00000000-0005-0000-0000-0000F05B0000}"/>
    <cellStyle name="n_Flash September eresMas_CA CARAT Home FR_V&amp;M trajectoires V1 (06-08-11)_ROW_ROW ARPU" xfId="34566" xr:uid="{00000000-0005-0000-0000-0000F15B0000}"/>
    <cellStyle name="n_Flash September eresMas_CA CARAT Home FR_V&amp;M trajectoires V1 (06-08-11)_Spain ARPU + AUPU" xfId="34567" xr:uid="{00000000-0005-0000-0000-0000F25B0000}"/>
    <cellStyle name="n_Flash September eresMas_CA CARAT Home FR_V&amp;M trajectoires V1 (06-08-11)_Spain ARPU + AUPU_Group" xfId="34568" xr:uid="{00000000-0005-0000-0000-0000F35B0000}"/>
    <cellStyle name="n_Flash September eresMas_CA CARAT Home FR_V&amp;M trajectoires V1 (06-08-11)_Spain ARPU + AUPU_ROW ARPU" xfId="34569" xr:uid="{00000000-0005-0000-0000-0000F45B0000}"/>
    <cellStyle name="n_Flash September eresMas_CA CARAT Home FR_V&amp;M trajectoires V1 (06-08-11)_Spain KPIs" xfId="7000" xr:uid="{00000000-0005-0000-0000-0000F55B0000}"/>
    <cellStyle name="n_Flash September eresMas_CA CARAT Home FR_V&amp;M trajectoires V1 (06-08-11)_Spain KPIs 2" xfId="16366" xr:uid="{00000000-0005-0000-0000-0000F65B0000}"/>
    <cellStyle name="n_Flash September eresMas_CA CARAT Home FR_V&amp;M trajectoires V1 (06-08-11)_Spain KPIs_1" xfId="51814" xr:uid="{00000000-0005-0000-0000-0000F75B0000}"/>
    <cellStyle name="n_Flash September eresMas_CA CARAT Home FR_V&amp;M trajectoires V1 (06-08-11)_Telecoms - Operational KPIs" xfId="50117" xr:uid="{00000000-0005-0000-0000-0000F85B0000}"/>
    <cellStyle name="n_Flash September eresMas_CA forfaits 0607 (06-08-14)" xfId="2312" xr:uid="{00000000-0005-0000-0000-0000F95B0000}"/>
    <cellStyle name="n_Flash September eresMas_CA forfaits 0607 (06-08-14)_A&amp;ME KPIs" xfId="53592" xr:uid="{00000000-0005-0000-0000-0000FA5B0000}"/>
    <cellStyle name="n_Flash September eresMas_CA forfaits 0607 (06-08-14)_France financials" xfId="23961" xr:uid="{00000000-0005-0000-0000-0000FB5B0000}"/>
    <cellStyle name="n_Flash September eresMas_CA forfaits 0607 (06-08-14)_France KPIs" xfId="5171" xr:uid="{00000000-0005-0000-0000-0000FC5B0000}"/>
    <cellStyle name="n_Flash September eresMas_CA forfaits 0607 (06-08-14)_France KPIs 2" xfId="14587" xr:uid="{00000000-0005-0000-0000-0000FD5B0000}"/>
    <cellStyle name="n_Flash September eresMas_CA forfaits 0607 (06-08-14)_France KPIs_1" xfId="12412" xr:uid="{00000000-0005-0000-0000-0000FE5B0000}"/>
    <cellStyle name="n_Flash September eresMas_CA forfaits 0607 (06-08-14)_Group" xfId="34571" xr:uid="{00000000-0005-0000-0000-0000FF5B0000}"/>
    <cellStyle name="n_Flash September eresMas_CA forfaits 0607 (06-08-14)_Group - financial KPIs" xfId="22217" xr:uid="{00000000-0005-0000-0000-0000005C0000}"/>
    <cellStyle name="n_Flash September eresMas_CA forfaits 0607 (06-08-14)_Group - operational KPIs" xfId="10658" xr:uid="{00000000-0005-0000-0000-0000015C0000}"/>
    <cellStyle name="n_Flash September eresMas_CA forfaits 0607 (06-08-14)_Group - operational KPIs 2" xfId="18357" xr:uid="{00000000-0005-0000-0000-0000025C0000}"/>
    <cellStyle name="n_Flash September eresMas_CA forfaits 0607 (06-08-14)_Group - operational KPIs_1" xfId="20474" xr:uid="{00000000-0005-0000-0000-0000035C0000}"/>
    <cellStyle name="n_Flash September eresMas_CA forfaits 0607 (06-08-14)_Orange - Market France KPIs" xfId="56209" xr:uid="{00000000-0005-0000-0000-0000045C0000}"/>
    <cellStyle name="n_Flash September eresMas_CA forfaits 0607 (06-08-14)_Poland KPIs" xfId="34570" xr:uid="{00000000-0005-0000-0000-0000055C0000}"/>
    <cellStyle name="n_Flash September eresMas_CA forfaits 0607 (06-08-14)_ROW" xfId="34572" xr:uid="{00000000-0005-0000-0000-0000065C0000}"/>
    <cellStyle name="n_Flash September eresMas_CA forfaits 0607 (06-08-14)_ROW ARPU" xfId="34573" xr:uid="{00000000-0005-0000-0000-0000075C0000}"/>
    <cellStyle name="n_Flash September eresMas_CA forfaits 0607 (06-08-14)_ROW_1" xfId="34574" xr:uid="{00000000-0005-0000-0000-0000085C0000}"/>
    <cellStyle name="n_Flash September eresMas_CA forfaits 0607 (06-08-14)_ROW_1_Group" xfId="34575" xr:uid="{00000000-0005-0000-0000-0000095C0000}"/>
    <cellStyle name="n_Flash September eresMas_CA forfaits 0607 (06-08-14)_ROW_1_ROW ARPU" xfId="34576" xr:uid="{00000000-0005-0000-0000-00000A5C0000}"/>
    <cellStyle name="n_Flash September eresMas_CA forfaits 0607 (06-08-14)_ROW_Group" xfId="34577" xr:uid="{00000000-0005-0000-0000-00000B5C0000}"/>
    <cellStyle name="n_Flash September eresMas_CA forfaits 0607 (06-08-14)_ROW_ROW ARPU" xfId="34578" xr:uid="{00000000-0005-0000-0000-00000C5C0000}"/>
    <cellStyle name="n_Flash September eresMas_CA forfaits 0607 (06-08-14)_Spain ARPU + AUPU" xfId="34579" xr:uid="{00000000-0005-0000-0000-00000D5C0000}"/>
    <cellStyle name="n_Flash September eresMas_CA forfaits 0607 (06-08-14)_Spain ARPU + AUPU_Group" xfId="34580" xr:uid="{00000000-0005-0000-0000-00000E5C0000}"/>
    <cellStyle name="n_Flash September eresMas_CA forfaits 0607 (06-08-14)_Spain ARPU + AUPU_ROW ARPU" xfId="34581" xr:uid="{00000000-0005-0000-0000-00000F5C0000}"/>
    <cellStyle name="n_Flash September eresMas_CA forfaits 0607 (06-08-14)_Spain KPIs" xfId="7001" xr:uid="{00000000-0005-0000-0000-0000105C0000}"/>
    <cellStyle name="n_Flash September eresMas_CA forfaits 0607 (06-08-14)_Spain KPIs 2" xfId="16367" xr:uid="{00000000-0005-0000-0000-0000115C0000}"/>
    <cellStyle name="n_Flash September eresMas_CA forfaits 0607 (06-08-14)_Spain KPIs_1" xfId="51815" xr:uid="{00000000-0005-0000-0000-0000125C0000}"/>
    <cellStyle name="n_Flash September eresMas_CA forfaits 0607 (06-08-14)_Telecoms - Operational KPIs" xfId="50118" xr:uid="{00000000-0005-0000-0000-0000135C0000}"/>
    <cellStyle name="n_Flash September eresMas_CA par ENTITE JUIN 06 val2" xfId="2313" xr:uid="{00000000-0005-0000-0000-0000145C0000}"/>
    <cellStyle name="n_Flash September eresMas_CA par ENTITE JUIN 06 val2_A&amp;ME KPIs" xfId="53593" xr:uid="{00000000-0005-0000-0000-0000155C0000}"/>
    <cellStyle name="n_Flash September eresMas_CA par ENTITE JUIN 06 val2_France financials" xfId="23962" xr:uid="{00000000-0005-0000-0000-0000165C0000}"/>
    <cellStyle name="n_Flash September eresMas_CA par ENTITE JUIN 06 val2_France KPIs" xfId="5172" xr:uid="{00000000-0005-0000-0000-0000175C0000}"/>
    <cellStyle name="n_Flash September eresMas_CA par ENTITE JUIN 06 val2_France KPIs 2" xfId="14588" xr:uid="{00000000-0005-0000-0000-0000185C0000}"/>
    <cellStyle name="n_Flash September eresMas_CA par ENTITE JUIN 06 val2_France KPIs_1" xfId="12413" xr:uid="{00000000-0005-0000-0000-0000195C0000}"/>
    <cellStyle name="n_Flash September eresMas_CA par ENTITE JUIN 06 val2_Group" xfId="34583" xr:uid="{00000000-0005-0000-0000-00001A5C0000}"/>
    <cellStyle name="n_Flash September eresMas_CA par ENTITE JUIN 06 val2_Group - financial KPIs" xfId="22218" xr:uid="{00000000-0005-0000-0000-00001B5C0000}"/>
    <cellStyle name="n_Flash September eresMas_CA par ENTITE JUIN 06 val2_Group - operational KPIs" xfId="10659" xr:uid="{00000000-0005-0000-0000-00001C5C0000}"/>
    <cellStyle name="n_Flash September eresMas_CA par ENTITE JUIN 06 val2_Group - operational KPIs 2" xfId="18358" xr:uid="{00000000-0005-0000-0000-00001D5C0000}"/>
    <cellStyle name="n_Flash September eresMas_CA par ENTITE JUIN 06 val2_Group - operational KPIs_1" xfId="20475" xr:uid="{00000000-0005-0000-0000-00001E5C0000}"/>
    <cellStyle name="n_Flash September eresMas_CA par ENTITE JUIN 06 val2_Orange - Market France KPIs" xfId="56210" xr:uid="{00000000-0005-0000-0000-00001F5C0000}"/>
    <cellStyle name="n_Flash September eresMas_CA par ENTITE JUIN 06 val2_Poland KPIs" xfId="34582" xr:uid="{00000000-0005-0000-0000-0000205C0000}"/>
    <cellStyle name="n_Flash September eresMas_CA par ENTITE JUIN 06 val2_ROW" xfId="34584" xr:uid="{00000000-0005-0000-0000-0000215C0000}"/>
    <cellStyle name="n_Flash September eresMas_CA par ENTITE JUIN 06 val2_ROW ARPU" xfId="34585" xr:uid="{00000000-0005-0000-0000-0000225C0000}"/>
    <cellStyle name="n_Flash September eresMas_CA par ENTITE JUIN 06 val2_ROW_1" xfId="34586" xr:uid="{00000000-0005-0000-0000-0000235C0000}"/>
    <cellStyle name="n_Flash September eresMas_CA par ENTITE JUIN 06 val2_ROW_1_Group" xfId="34587" xr:uid="{00000000-0005-0000-0000-0000245C0000}"/>
    <cellStyle name="n_Flash September eresMas_CA par ENTITE JUIN 06 val2_ROW_1_ROW ARPU" xfId="34588" xr:uid="{00000000-0005-0000-0000-0000255C0000}"/>
    <cellStyle name="n_Flash September eresMas_CA par ENTITE JUIN 06 val2_ROW_Group" xfId="34589" xr:uid="{00000000-0005-0000-0000-0000265C0000}"/>
    <cellStyle name="n_Flash September eresMas_CA par ENTITE JUIN 06 val2_ROW_ROW ARPU" xfId="34590" xr:uid="{00000000-0005-0000-0000-0000275C0000}"/>
    <cellStyle name="n_Flash September eresMas_CA par ENTITE JUIN 06 val2_Spain ARPU + AUPU" xfId="34591" xr:uid="{00000000-0005-0000-0000-0000285C0000}"/>
    <cellStyle name="n_Flash September eresMas_CA par ENTITE JUIN 06 val2_Spain ARPU + AUPU_Group" xfId="34592" xr:uid="{00000000-0005-0000-0000-0000295C0000}"/>
    <cellStyle name="n_Flash September eresMas_CA par ENTITE JUIN 06 val2_Spain ARPU + AUPU_ROW ARPU" xfId="34593" xr:uid="{00000000-0005-0000-0000-00002A5C0000}"/>
    <cellStyle name="n_Flash September eresMas_CA par ENTITE JUIN 06 val2_Spain KPIs" xfId="7002" xr:uid="{00000000-0005-0000-0000-00002B5C0000}"/>
    <cellStyle name="n_Flash September eresMas_CA par ENTITE JUIN 06 val2_Spain KPIs 2" xfId="16368" xr:uid="{00000000-0005-0000-0000-00002C5C0000}"/>
    <cellStyle name="n_Flash September eresMas_CA par ENTITE JUIN 06 val2_Spain KPIs_1" xfId="51816" xr:uid="{00000000-0005-0000-0000-00002D5C0000}"/>
    <cellStyle name="n_Flash September eresMas_CA par ENTITE JUIN 06 val2_Telecoms - Operational KPIs" xfId="50119" xr:uid="{00000000-0005-0000-0000-00002E5C0000}"/>
    <cellStyle name="n_Flash September eresMas_CA par produit Home France - juin 2006val" xfId="2314" xr:uid="{00000000-0005-0000-0000-00002F5C0000}"/>
    <cellStyle name="n_Flash September eresMas_CA par produit Home France - juin 2006val_A&amp;ME KPIs" xfId="53594" xr:uid="{00000000-0005-0000-0000-0000305C0000}"/>
    <cellStyle name="n_Flash September eresMas_CA par produit Home France - juin 2006val_France financials" xfId="23963" xr:uid="{00000000-0005-0000-0000-0000315C0000}"/>
    <cellStyle name="n_Flash September eresMas_CA par produit Home France - juin 2006val_France KPIs" xfId="5173" xr:uid="{00000000-0005-0000-0000-0000325C0000}"/>
    <cellStyle name="n_Flash September eresMas_CA par produit Home France - juin 2006val_France KPIs 2" xfId="14589" xr:uid="{00000000-0005-0000-0000-0000335C0000}"/>
    <cellStyle name="n_Flash September eresMas_CA par produit Home France - juin 2006val_France KPIs_1" xfId="12414" xr:uid="{00000000-0005-0000-0000-0000345C0000}"/>
    <cellStyle name="n_Flash September eresMas_CA par produit Home France - juin 2006val_Group" xfId="34595" xr:uid="{00000000-0005-0000-0000-0000355C0000}"/>
    <cellStyle name="n_Flash September eresMas_CA par produit Home France - juin 2006val_Group - financial KPIs" xfId="22219" xr:uid="{00000000-0005-0000-0000-0000365C0000}"/>
    <cellStyle name="n_Flash September eresMas_CA par produit Home France - juin 2006val_Group - operational KPIs" xfId="10660" xr:uid="{00000000-0005-0000-0000-0000375C0000}"/>
    <cellStyle name="n_Flash September eresMas_CA par produit Home France - juin 2006val_Group - operational KPIs 2" xfId="18359" xr:uid="{00000000-0005-0000-0000-0000385C0000}"/>
    <cellStyle name="n_Flash September eresMas_CA par produit Home France - juin 2006val_Group - operational KPIs_1" xfId="20476" xr:uid="{00000000-0005-0000-0000-0000395C0000}"/>
    <cellStyle name="n_Flash September eresMas_CA par produit Home France - juin 2006val_Orange - Market France KPIs" xfId="56211" xr:uid="{00000000-0005-0000-0000-00003A5C0000}"/>
    <cellStyle name="n_Flash September eresMas_CA par produit Home France - juin 2006val_Poland KPIs" xfId="34594" xr:uid="{00000000-0005-0000-0000-00003B5C0000}"/>
    <cellStyle name="n_Flash September eresMas_CA par produit Home France - juin 2006val_ROW" xfId="34596" xr:uid="{00000000-0005-0000-0000-00003C5C0000}"/>
    <cellStyle name="n_Flash September eresMas_CA par produit Home France - juin 2006val_ROW ARPU" xfId="34597" xr:uid="{00000000-0005-0000-0000-00003D5C0000}"/>
    <cellStyle name="n_Flash September eresMas_CA par produit Home France - juin 2006val_ROW_1" xfId="34598" xr:uid="{00000000-0005-0000-0000-00003E5C0000}"/>
    <cellStyle name="n_Flash September eresMas_CA par produit Home France - juin 2006val_ROW_1_Group" xfId="34599" xr:uid="{00000000-0005-0000-0000-00003F5C0000}"/>
    <cellStyle name="n_Flash September eresMas_CA par produit Home France - juin 2006val_ROW_1_ROW ARPU" xfId="34600" xr:uid="{00000000-0005-0000-0000-0000405C0000}"/>
    <cellStyle name="n_Flash September eresMas_CA par produit Home France - juin 2006val_ROW_Group" xfId="34601" xr:uid="{00000000-0005-0000-0000-0000415C0000}"/>
    <cellStyle name="n_Flash September eresMas_CA par produit Home France - juin 2006val_ROW_ROW ARPU" xfId="34602" xr:uid="{00000000-0005-0000-0000-0000425C0000}"/>
    <cellStyle name="n_Flash September eresMas_CA par produit Home France - juin 2006val_Spain ARPU + AUPU" xfId="34603" xr:uid="{00000000-0005-0000-0000-0000435C0000}"/>
    <cellStyle name="n_Flash September eresMas_CA par produit Home France - juin 2006val_Spain ARPU + AUPU_Group" xfId="34604" xr:uid="{00000000-0005-0000-0000-0000445C0000}"/>
    <cellStyle name="n_Flash September eresMas_CA par produit Home France - juin 2006val_Spain ARPU + AUPU_ROW ARPU" xfId="34605" xr:uid="{00000000-0005-0000-0000-0000455C0000}"/>
    <cellStyle name="n_Flash September eresMas_CA par produit Home France - juin 2006val_Spain KPIs" xfId="7003" xr:uid="{00000000-0005-0000-0000-0000465C0000}"/>
    <cellStyle name="n_Flash September eresMas_CA par produit Home France - juin 2006val_Spain KPIs 2" xfId="16369" xr:uid="{00000000-0005-0000-0000-0000475C0000}"/>
    <cellStyle name="n_Flash September eresMas_CA par produit Home France - juin 2006val_Spain KPIs_1" xfId="51817" xr:uid="{00000000-0005-0000-0000-0000485C0000}"/>
    <cellStyle name="n_Flash September eresMas_CA par produit Home France - juin 2006val_Telecoms - Operational KPIs" xfId="50120" xr:uid="{00000000-0005-0000-0000-0000495C0000}"/>
    <cellStyle name="n_Flash September eresMas_Classeur1" xfId="2315" xr:uid="{00000000-0005-0000-0000-00004A5C0000}"/>
    <cellStyle name="n_Flash September eresMas_Classeur1_01 Synthèse DM pour modèle" xfId="2316" xr:uid="{00000000-0005-0000-0000-00004B5C0000}"/>
    <cellStyle name="n_Flash September eresMas_Classeur1_01 Synthèse DM pour modèle_A&amp;ME KPIs" xfId="53596" xr:uid="{00000000-0005-0000-0000-00004C5C0000}"/>
    <cellStyle name="n_Flash September eresMas_Classeur1_01 Synthèse DM pour modèle_France financials" xfId="23965" xr:uid="{00000000-0005-0000-0000-00004D5C0000}"/>
    <cellStyle name="n_Flash September eresMas_Classeur1_01 Synthèse DM pour modèle_France KPIs" xfId="5175" xr:uid="{00000000-0005-0000-0000-00004E5C0000}"/>
    <cellStyle name="n_Flash September eresMas_Classeur1_01 Synthèse DM pour modèle_France KPIs 2" xfId="14591" xr:uid="{00000000-0005-0000-0000-00004F5C0000}"/>
    <cellStyle name="n_Flash September eresMas_Classeur1_01 Synthèse DM pour modèle_France KPIs_1" xfId="12416" xr:uid="{00000000-0005-0000-0000-0000505C0000}"/>
    <cellStyle name="n_Flash September eresMas_Classeur1_01 Synthèse DM pour modèle_Group" xfId="34608" xr:uid="{00000000-0005-0000-0000-0000515C0000}"/>
    <cellStyle name="n_Flash September eresMas_Classeur1_01 Synthèse DM pour modèle_Group - financial KPIs" xfId="22221" xr:uid="{00000000-0005-0000-0000-0000525C0000}"/>
    <cellStyle name="n_Flash September eresMas_Classeur1_01 Synthèse DM pour modèle_Group - operational KPIs" xfId="10662" xr:uid="{00000000-0005-0000-0000-0000535C0000}"/>
    <cellStyle name="n_Flash September eresMas_Classeur1_01 Synthèse DM pour modèle_Group - operational KPIs 2" xfId="18361" xr:uid="{00000000-0005-0000-0000-0000545C0000}"/>
    <cellStyle name="n_Flash September eresMas_Classeur1_01 Synthèse DM pour modèle_Group - operational KPIs_1" xfId="20478" xr:uid="{00000000-0005-0000-0000-0000555C0000}"/>
    <cellStyle name="n_Flash September eresMas_Classeur1_01 Synthèse DM pour modèle_Orange - Market France KPIs" xfId="56213" xr:uid="{00000000-0005-0000-0000-0000565C0000}"/>
    <cellStyle name="n_Flash September eresMas_Classeur1_01 Synthèse DM pour modèle_Poland KPIs" xfId="34607" xr:uid="{00000000-0005-0000-0000-0000575C0000}"/>
    <cellStyle name="n_Flash September eresMas_Classeur1_01 Synthèse DM pour modèle_ROW" xfId="34609" xr:uid="{00000000-0005-0000-0000-0000585C0000}"/>
    <cellStyle name="n_Flash September eresMas_Classeur1_01 Synthèse DM pour modèle_ROW ARPU" xfId="34610" xr:uid="{00000000-0005-0000-0000-0000595C0000}"/>
    <cellStyle name="n_Flash September eresMas_Classeur1_01 Synthèse DM pour modèle_ROW_1" xfId="34611" xr:uid="{00000000-0005-0000-0000-00005A5C0000}"/>
    <cellStyle name="n_Flash September eresMas_Classeur1_01 Synthèse DM pour modèle_ROW_1_Group" xfId="34612" xr:uid="{00000000-0005-0000-0000-00005B5C0000}"/>
    <cellStyle name="n_Flash September eresMas_Classeur1_01 Synthèse DM pour modèle_ROW_1_ROW ARPU" xfId="34613" xr:uid="{00000000-0005-0000-0000-00005C5C0000}"/>
    <cellStyle name="n_Flash September eresMas_Classeur1_01 Synthèse DM pour modèle_ROW_Group" xfId="34614" xr:uid="{00000000-0005-0000-0000-00005D5C0000}"/>
    <cellStyle name="n_Flash September eresMas_Classeur1_01 Synthèse DM pour modèle_ROW_ROW ARPU" xfId="34615" xr:uid="{00000000-0005-0000-0000-00005E5C0000}"/>
    <cellStyle name="n_Flash September eresMas_Classeur1_01 Synthèse DM pour modèle_Spain ARPU + AUPU" xfId="34616" xr:uid="{00000000-0005-0000-0000-00005F5C0000}"/>
    <cellStyle name="n_Flash September eresMas_Classeur1_01 Synthèse DM pour modèle_Spain ARPU + AUPU_Group" xfId="34617" xr:uid="{00000000-0005-0000-0000-0000605C0000}"/>
    <cellStyle name="n_Flash September eresMas_Classeur1_01 Synthèse DM pour modèle_Spain ARPU + AUPU_ROW ARPU" xfId="34618" xr:uid="{00000000-0005-0000-0000-0000615C0000}"/>
    <cellStyle name="n_Flash September eresMas_Classeur1_01 Synthèse DM pour modèle_Spain KPIs" xfId="7005" xr:uid="{00000000-0005-0000-0000-0000625C0000}"/>
    <cellStyle name="n_Flash September eresMas_Classeur1_01 Synthèse DM pour modèle_Spain KPIs 2" xfId="16371" xr:uid="{00000000-0005-0000-0000-0000635C0000}"/>
    <cellStyle name="n_Flash September eresMas_Classeur1_01 Synthèse DM pour modèle_Spain KPIs_1" xfId="51819" xr:uid="{00000000-0005-0000-0000-0000645C0000}"/>
    <cellStyle name="n_Flash September eresMas_Classeur1_01 Synthèse DM pour modèle_Telecoms - Operational KPIs" xfId="50122" xr:uid="{00000000-0005-0000-0000-0000655C0000}"/>
    <cellStyle name="n_Flash September eresMas_Classeur1_0703 Préflashde L23 Analyse CA trafic 07-03 (07-04-03)" xfId="2317" xr:uid="{00000000-0005-0000-0000-0000665C0000}"/>
    <cellStyle name="n_Flash September eresMas_Classeur1_0703 Préflashde L23 Analyse CA trafic 07-03 (07-04-03)_A&amp;ME KPIs" xfId="53597" xr:uid="{00000000-0005-0000-0000-0000675C0000}"/>
    <cellStyle name="n_Flash September eresMas_Classeur1_0703 Préflashde L23 Analyse CA trafic 07-03 (07-04-03)_Enterprise" xfId="9790" xr:uid="{00000000-0005-0000-0000-0000685C0000}"/>
    <cellStyle name="n_Flash September eresMas_Classeur1_0703 Préflashde L23 Analyse CA trafic 07-03 (07-04-03)_France financials" xfId="23966" xr:uid="{00000000-0005-0000-0000-0000695C0000}"/>
    <cellStyle name="n_Flash September eresMas_Classeur1_0703 Préflashde L23 Analyse CA trafic 07-03 (07-04-03)_France financials_1" xfId="25380" xr:uid="{00000000-0005-0000-0000-00006A5C0000}"/>
    <cellStyle name="n_Flash September eresMas_Classeur1_0703 Préflashde L23 Analyse CA trafic 07-03 (07-04-03)_France KPIs" xfId="5176" xr:uid="{00000000-0005-0000-0000-00006B5C0000}"/>
    <cellStyle name="n_Flash September eresMas_Classeur1_0703 Préflashde L23 Analyse CA trafic 07-03 (07-04-03)_France KPIs 2" xfId="14592" xr:uid="{00000000-0005-0000-0000-00006C5C0000}"/>
    <cellStyle name="n_Flash September eresMas_Classeur1_0703 Préflashde L23 Analyse CA trafic 07-03 (07-04-03)_France KPIs_1" xfId="12417" xr:uid="{00000000-0005-0000-0000-00006D5C0000}"/>
    <cellStyle name="n_Flash September eresMas_Classeur1_0703 Préflashde L23 Analyse CA trafic 07-03 (07-04-03)_GetCA Groupe Seg 2012-Q4 Soc" xfId="56215" xr:uid="{00000000-0005-0000-0000-00006E5C0000}"/>
    <cellStyle name="n_Flash September eresMas_Classeur1_0703 Préflashde L23 Analyse CA trafic 07-03 (07-04-03)_Group" xfId="34620" xr:uid="{00000000-0005-0000-0000-00006F5C0000}"/>
    <cellStyle name="n_Flash September eresMas_Classeur1_0703 Préflashde L23 Analyse CA trafic 07-03 (07-04-03)_Group - financial KPIs" xfId="22222" xr:uid="{00000000-0005-0000-0000-0000705C0000}"/>
    <cellStyle name="n_Flash September eresMas_Classeur1_0703 Préflashde L23 Analyse CA trafic 07-03 (07-04-03)_Group - operational KPIs" xfId="3259" xr:uid="{00000000-0005-0000-0000-0000715C0000}"/>
    <cellStyle name="n_Flash September eresMas_Classeur1_0703 Préflashde L23 Analyse CA trafic 07-03 (07-04-03)_Group - operational KPIs_1" xfId="10663" xr:uid="{00000000-0005-0000-0000-0000725C0000}"/>
    <cellStyle name="n_Flash September eresMas_Classeur1_0703 Préflashde L23 Analyse CA trafic 07-03 (07-04-03)_Group - operational KPIs_1 2" xfId="18362" xr:uid="{00000000-0005-0000-0000-0000735C0000}"/>
    <cellStyle name="n_Flash September eresMas_Classeur1_0703 Préflashde L23 Analyse CA trafic 07-03 (07-04-03)_Group - operational KPIs_2" xfId="20479" xr:uid="{00000000-0005-0000-0000-0000745C0000}"/>
    <cellStyle name="n_Flash September eresMas_Classeur1_0703 Préflashde L23 Analyse CA trafic 07-03 (07-04-03)_IC&amp;SS" xfId="17607" xr:uid="{00000000-0005-0000-0000-0000755C0000}"/>
    <cellStyle name="n_Flash September eresMas_Classeur1_0703 Préflashde L23 Analyse CA trafic 07-03 (07-04-03)_Orange - Market France KPIs" xfId="56214" xr:uid="{00000000-0005-0000-0000-0000765C0000}"/>
    <cellStyle name="n_Flash September eresMas_Classeur1_0703 Préflashde L23 Analyse CA trafic 07-03 (07-04-03)_Poland KPIs" xfId="8510" xr:uid="{00000000-0005-0000-0000-0000775C0000}"/>
    <cellStyle name="n_Flash September eresMas_Classeur1_0703 Préflashde L23 Analyse CA trafic 07-03 (07-04-03)_Poland KPIs_1" xfId="34619" xr:uid="{00000000-0005-0000-0000-0000785C0000}"/>
    <cellStyle name="n_Flash September eresMas_Classeur1_0703 Préflashde L23 Analyse CA trafic 07-03 (07-04-03)_ROW" xfId="34621" xr:uid="{00000000-0005-0000-0000-0000795C0000}"/>
    <cellStyle name="n_Flash September eresMas_Classeur1_0703 Préflashde L23 Analyse CA trafic 07-03 (07-04-03)_ROW ARPU" xfId="34622" xr:uid="{00000000-0005-0000-0000-00007A5C0000}"/>
    <cellStyle name="n_Flash September eresMas_Classeur1_0703 Préflashde L23 Analyse CA trafic 07-03 (07-04-03)_RoW KPIs" xfId="9222" xr:uid="{00000000-0005-0000-0000-00007B5C0000}"/>
    <cellStyle name="n_Flash September eresMas_Classeur1_0703 Préflashde L23 Analyse CA trafic 07-03 (07-04-03)_ROW_1" xfId="34623" xr:uid="{00000000-0005-0000-0000-00007C5C0000}"/>
    <cellStyle name="n_Flash September eresMas_Classeur1_0703 Préflashde L23 Analyse CA trafic 07-03 (07-04-03)_ROW_1_Group" xfId="34624" xr:uid="{00000000-0005-0000-0000-00007D5C0000}"/>
    <cellStyle name="n_Flash September eresMas_Classeur1_0703 Préflashde L23 Analyse CA trafic 07-03 (07-04-03)_ROW_1_ROW ARPU" xfId="34625" xr:uid="{00000000-0005-0000-0000-00007E5C0000}"/>
    <cellStyle name="n_Flash September eresMas_Classeur1_0703 Préflashde L23 Analyse CA trafic 07-03 (07-04-03)_ROW_Group" xfId="34626" xr:uid="{00000000-0005-0000-0000-00007F5C0000}"/>
    <cellStyle name="n_Flash September eresMas_Classeur1_0703 Préflashde L23 Analyse CA trafic 07-03 (07-04-03)_ROW_ROW ARPU" xfId="34627" xr:uid="{00000000-0005-0000-0000-0000805C0000}"/>
    <cellStyle name="n_Flash September eresMas_Classeur1_0703 Préflashde L23 Analyse CA trafic 07-03 (07-04-03)_Spain ARPU + AUPU" xfId="34628" xr:uid="{00000000-0005-0000-0000-0000815C0000}"/>
    <cellStyle name="n_Flash September eresMas_Classeur1_0703 Préflashde L23 Analyse CA trafic 07-03 (07-04-03)_Spain ARPU + AUPU_Group" xfId="34629" xr:uid="{00000000-0005-0000-0000-0000825C0000}"/>
    <cellStyle name="n_Flash September eresMas_Classeur1_0703 Préflashde L23 Analyse CA trafic 07-03 (07-04-03)_Spain ARPU + AUPU_ROW ARPU" xfId="34630" xr:uid="{00000000-0005-0000-0000-0000835C0000}"/>
    <cellStyle name="n_Flash September eresMas_Classeur1_0703 Préflashde L23 Analyse CA trafic 07-03 (07-04-03)_Spain KPIs" xfId="7006" xr:uid="{00000000-0005-0000-0000-0000845C0000}"/>
    <cellStyle name="n_Flash September eresMas_Classeur1_0703 Préflashde L23 Analyse CA trafic 07-03 (07-04-03)_Spain KPIs 2" xfId="16372" xr:uid="{00000000-0005-0000-0000-0000855C0000}"/>
    <cellStyle name="n_Flash September eresMas_Classeur1_0703 Préflashde L23 Analyse CA trafic 07-03 (07-04-03)_Spain KPIs_1" xfId="51820" xr:uid="{00000000-0005-0000-0000-0000865C0000}"/>
    <cellStyle name="n_Flash September eresMas_Classeur1_0703 Préflashde L23 Analyse CA trafic 07-03 (07-04-03)_Telecoms - Operational KPIs" xfId="50123" xr:uid="{00000000-0005-0000-0000-0000875C0000}"/>
    <cellStyle name="n_Flash September eresMas_Classeur1_A&amp;ME KPIs" xfId="53595" xr:uid="{00000000-0005-0000-0000-0000885C0000}"/>
    <cellStyle name="n_Flash September eresMas_Classeur1_Base Forfaits 06-07" xfId="2318" xr:uid="{00000000-0005-0000-0000-0000895C0000}"/>
    <cellStyle name="n_Flash September eresMas_Classeur1_Base Forfaits 06-07_A&amp;ME KPIs" xfId="53598" xr:uid="{00000000-0005-0000-0000-00008A5C0000}"/>
    <cellStyle name="n_Flash September eresMas_Classeur1_Base Forfaits 06-07_Enterprise" xfId="9791" xr:uid="{00000000-0005-0000-0000-00008B5C0000}"/>
    <cellStyle name="n_Flash September eresMas_Classeur1_Base Forfaits 06-07_France financials" xfId="23967" xr:uid="{00000000-0005-0000-0000-00008C5C0000}"/>
    <cellStyle name="n_Flash September eresMas_Classeur1_Base Forfaits 06-07_France financials_1" xfId="25381" xr:uid="{00000000-0005-0000-0000-00008D5C0000}"/>
    <cellStyle name="n_Flash September eresMas_Classeur1_Base Forfaits 06-07_France KPIs" xfId="5177" xr:uid="{00000000-0005-0000-0000-00008E5C0000}"/>
    <cellStyle name="n_Flash September eresMas_Classeur1_Base Forfaits 06-07_France KPIs 2" xfId="14593" xr:uid="{00000000-0005-0000-0000-00008F5C0000}"/>
    <cellStyle name="n_Flash September eresMas_Classeur1_Base Forfaits 06-07_France KPIs_1" xfId="12418" xr:uid="{00000000-0005-0000-0000-0000905C0000}"/>
    <cellStyle name="n_Flash September eresMas_Classeur1_Base Forfaits 06-07_GetCA Groupe Seg 2012-Q4 Soc" xfId="56217" xr:uid="{00000000-0005-0000-0000-0000915C0000}"/>
    <cellStyle name="n_Flash September eresMas_Classeur1_Base Forfaits 06-07_Group" xfId="34632" xr:uid="{00000000-0005-0000-0000-0000925C0000}"/>
    <cellStyle name="n_Flash September eresMas_Classeur1_Base Forfaits 06-07_Group - financial KPIs" xfId="22223" xr:uid="{00000000-0005-0000-0000-0000935C0000}"/>
    <cellStyle name="n_Flash September eresMas_Classeur1_Base Forfaits 06-07_Group - operational KPIs" xfId="3260" xr:uid="{00000000-0005-0000-0000-0000945C0000}"/>
    <cellStyle name="n_Flash September eresMas_Classeur1_Base Forfaits 06-07_Group - operational KPIs_1" xfId="10664" xr:uid="{00000000-0005-0000-0000-0000955C0000}"/>
    <cellStyle name="n_Flash September eresMas_Classeur1_Base Forfaits 06-07_Group - operational KPIs_1 2" xfId="18363" xr:uid="{00000000-0005-0000-0000-0000965C0000}"/>
    <cellStyle name="n_Flash September eresMas_Classeur1_Base Forfaits 06-07_Group - operational KPIs_2" xfId="20480" xr:uid="{00000000-0005-0000-0000-0000975C0000}"/>
    <cellStyle name="n_Flash September eresMas_Classeur1_Base Forfaits 06-07_IC&amp;SS" xfId="13788" xr:uid="{00000000-0005-0000-0000-0000985C0000}"/>
    <cellStyle name="n_Flash September eresMas_Classeur1_Base Forfaits 06-07_Orange - Market France KPIs" xfId="56216" xr:uid="{00000000-0005-0000-0000-0000995C0000}"/>
    <cellStyle name="n_Flash September eresMas_Classeur1_Base Forfaits 06-07_Poland KPIs" xfId="8511" xr:uid="{00000000-0005-0000-0000-00009A5C0000}"/>
    <cellStyle name="n_Flash September eresMas_Classeur1_Base Forfaits 06-07_Poland KPIs_1" xfId="34631" xr:uid="{00000000-0005-0000-0000-00009B5C0000}"/>
    <cellStyle name="n_Flash September eresMas_Classeur1_Base Forfaits 06-07_ROW" xfId="34633" xr:uid="{00000000-0005-0000-0000-00009C5C0000}"/>
    <cellStyle name="n_Flash September eresMas_Classeur1_Base Forfaits 06-07_ROW ARPU" xfId="34634" xr:uid="{00000000-0005-0000-0000-00009D5C0000}"/>
    <cellStyle name="n_Flash September eresMas_Classeur1_Base Forfaits 06-07_RoW KPIs" xfId="9223" xr:uid="{00000000-0005-0000-0000-00009E5C0000}"/>
    <cellStyle name="n_Flash September eresMas_Classeur1_Base Forfaits 06-07_ROW_1" xfId="34635" xr:uid="{00000000-0005-0000-0000-00009F5C0000}"/>
    <cellStyle name="n_Flash September eresMas_Classeur1_Base Forfaits 06-07_ROW_1_Group" xfId="34636" xr:uid="{00000000-0005-0000-0000-0000A05C0000}"/>
    <cellStyle name="n_Flash September eresMas_Classeur1_Base Forfaits 06-07_ROW_1_ROW ARPU" xfId="34637" xr:uid="{00000000-0005-0000-0000-0000A15C0000}"/>
    <cellStyle name="n_Flash September eresMas_Classeur1_Base Forfaits 06-07_ROW_Group" xfId="34638" xr:uid="{00000000-0005-0000-0000-0000A25C0000}"/>
    <cellStyle name="n_Flash September eresMas_Classeur1_Base Forfaits 06-07_ROW_ROW ARPU" xfId="34639" xr:uid="{00000000-0005-0000-0000-0000A35C0000}"/>
    <cellStyle name="n_Flash September eresMas_Classeur1_Base Forfaits 06-07_Spain ARPU + AUPU" xfId="34640" xr:uid="{00000000-0005-0000-0000-0000A45C0000}"/>
    <cellStyle name="n_Flash September eresMas_Classeur1_Base Forfaits 06-07_Spain ARPU + AUPU_Group" xfId="34641" xr:uid="{00000000-0005-0000-0000-0000A55C0000}"/>
    <cellStyle name="n_Flash September eresMas_Classeur1_Base Forfaits 06-07_Spain ARPU + AUPU_ROW ARPU" xfId="34642" xr:uid="{00000000-0005-0000-0000-0000A65C0000}"/>
    <cellStyle name="n_Flash September eresMas_Classeur1_Base Forfaits 06-07_Spain KPIs" xfId="7007" xr:uid="{00000000-0005-0000-0000-0000A75C0000}"/>
    <cellStyle name="n_Flash September eresMas_Classeur1_Base Forfaits 06-07_Spain KPIs 2" xfId="16373" xr:uid="{00000000-0005-0000-0000-0000A85C0000}"/>
    <cellStyle name="n_Flash September eresMas_Classeur1_Base Forfaits 06-07_Spain KPIs_1" xfId="51821" xr:uid="{00000000-0005-0000-0000-0000A95C0000}"/>
    <cellStyle name="n_Flash September eresMas_Classeur1_Base Forfaits 06-07_Telecoms - Operational KPIs" xfId="50124" xr:uid="{00000000-0005-0000-0000-0000AA5C0000}"/>
    <cellStyle name="n_Flash September eresMas_Classeur1_CA BAC SCR-VM 06-07 (31-07-06)" xfId="2319" xr:uid="{00000000-0005-0000-0000-0000AB5C0000}"/>
    <cellStyle name="n_Flash September eresMas_Classeur1_CA BAC SCR-VM 06-07 (31-07-06)_A&amp;ME KPIs" xfId="53599" xr:uid="{00000000-0005-0000-0000-0000AC5C0000}"/>
    <cellStyle name="n_Flash September eresMas_Classeur1_CA BAC SCR-VM 06-07 (31-07-06)_Enterprise" xfId="9792" xr:uid="{00000000-0005-0000-0000-0000AD5C0000}"/>
    <cellStyle name="n_Flash September eresMas_Classeur1_CA BAC SCR-VM 06-07 (31-07-06)_France financials" xfId="23968" xr:uid="{00000000-0005-0000-0000-0000AE5C0000}"/>
    <cellStyle name="n_Flash September eresMas_Classeur1_CA BAC SCR-VM 06-07 (31-07-06)_France financials_1" xfId="25382" xr:uid="{00000000-0005-0000-0000-0000AF5C0000}"/>
    <cellStyle name="n_Flash September eresMas_Classeur1_CA BAC SCR-VM 06-07 (31-07-06)_France KPIs" xfId="5178" xr:uid="{00000000-0005-0000-0000-0000B05C0000}"/>
    <cellStyle name="n_Flash September eresMas_Classeur1_CA BAC SCR-VM 06-07 (31-07-06)_France KPIs 2" xfId="14594" xr:uid="{00000000-0005-0000-0000-0000B15C0000}"/>
    <cellStyle name="n_Flash September eresMas_Classeur1_CA BAC SCR-VM 06-07 (31-07-06)_France KPIs_1" xfId="12419" xr:uid="{00000000-0005-0000-0000-0000B25C0000}"/>
    <cellStyle name="n_Flash September eresMas_Classeur1_CA BAC SCR-VM 06-07 (31-07-06)_GetCA Groupe Seg 2012-Q4 Soc" xfId="56219" xr:uid="{00000000-0005-0000-0000-0000B35C0000}"/>
    <cellStyle name="n_Flash September eresMas_Classeur1_CA BAC SCR-VM 06-07 (31-07-06)_Group" xfId="34644" xr:uid="{00000000-0005-0000-0000-0000B45C0000}"/>
    <cellStyle name="n_Flash September eresMas_Classeur1_CA BAC SCR-VM 06-07 (31-07-06)_Group - financial KPIs" xfId="22224" xr:uid="{00000000-0005-0000-0000-0000B55C0000}"/>
    <cellStyle name="n_Flash September eresMas_Classeur1_CA BAC SCR-VM 06-07 (31-07-06)_Group - operational KPIs" xfId="3261" xr:uid="{00000000-0005-0000-0000-0000B65C0000}"/>
    <cellStyle name="n_Flash September eresMas_Classeur1_CA BAC SCR-VM 06-07 (31-07-06)_Group - operational KPIs_1" xfId="10665" xr:uid="{00000000-0005-0000-0000-0000B75C0000}"/>
    <cellStyle name="n_Flash September eresMas_Classeur1_CA BAC SCR-VM 06-07 (31-07-06)_Group - operational KPIs_1 2" xfId="18364" xr:uid="{00000000-0005-0000-0000-0000B85C0000}"/>
    <cellStyle name="n_Flash September eresMas_Classeur1_CA BAC SCR-VM 06-07 (31-07-06)_Group - operational KPIs_2" xfId="20481" xr:uid="{00000000-0005-0000-0000-0000B95C0000}"/>
    <cellStyle name="n_Flash September eresMas_Classeur1_CA BAC SCR-VM 06-07 (31-07-06)_IC&amp;SS" xfId="19557" xr:uid="{00000000-0005-0000-0000-0000BA5C0000}"/>
    <cellStyle name="n_Flash September eresMas_Classeur1_CA BAC SCR-VM 06-07 (31-07-06)_Orange - Market France KPIs" xfId="56218" xr:uid="{00000000-0005-0000-0000-0000BB5C0000}"/>
    <cellStyle name="n_Flash September eresMas_Classeur1_CA BAC SCR-VM 06-07 (31-07-06)_Poland KPIs" xfId="8512" xr:uid="{00000000-0005-0000-0000-0000BC5C0000}"/>
    <cellStyle name="n_Flash September eresMas_Classeur1_CA BAC SCR-VM 06-07 (31-07-06)_Poland KPIs_1" xfId="34643" xr:uid="{00000000-0005-0000-0000-0000BD5C0000}"/>
    <cellStyle name="n_Flash September eresMas_Classeur1_CA BAC SCR-VM 06-07 (31-07-06)_ROW" xfId="34645" xr:uid="{00000000-0005-0000-0000-0000BE5C0000}"/>
    <cellStyle name="n_Flash September eresMas_Classeur1_CA BAC SCR-VM 06-07 (31-07-06)_ROW ARPU" xfId="34646" xr:uid="{00000000-0005-0000-0000-0000BF5C0000}"/>
    <cellStyle name="n_Flash September eresMas_Classeur1_CA BAC SCR-VM 06-07 (31-07-06)_RoW KPIs" xfId="9224" xr:uid="{00000000-0005-0000-0000-0000C05C0000}"/>
    <cellStyle name="n_Flash September eresMas_Classeur1_CA BAC SCR-VM 06-07 (31-07-06)_ROW_1" xfId="34647" xr:uid="{00000000-0005-0000-0000-0000C15C0000}"/>
    <cellStyle name="n_Flash September eresMas_Classeur1_CA BAC SCR-VM 06-07 (31-07-06)_ROW_1_Group" xfId="34648" xr:uid="{00000000-0005-0000-0000-0000C25C0000}"/>
    <cellStyle name="n_Flash September eresMas_Classeur1_CA BAC SCR-VM 06-07 (31-07-06)_ROW_1_ROW ARPU" xfId="34649" xr:uid="{00000000-0005-0000-0000-0000C35C0000}"/>
    <cellStyle name="n_Flash September eresMas_Classeur1_CA BAC SCR-VM 06-07 (31-07-06)_ROW_Group" xfId="34650" xr:uid="{00000000-0005-0000-0000-0000C45C0000}"/>
    <cellStyle name="n_Flash September eresMas_Classeur1_CA BAC SCR-VM 06-07 (31-07-06)_ROW_ROW ARPU" xfId="34651" xr:uid="{00000000-0005-0000-0000-0000C55C0000}"/>
    <cellStyle name="n_Flash September eresMas_Classeur1_CA BAC SCR-VM 06-07 (31-07-06)_Spain ARPU + AUPU" xfId="34652" xr:uid="{00000000-0005-0000-0000-0000C65C0000}"/>
    <cellStyle name="n_Flash September eresMas_Classeur1_CA BAC SCR-VM 06-07 (31-07-06)_Spain ARPU + AUPU_Group" xfId="34653" xr:uid="{00000000-0005-0000-0000-0000C75C0000}"/>
    <cellStyle name="n_Flash September eresMas_Classeur1_CA BAC SCR-VM 06-07 (31-07-06)_Spain ARPU + AUPU_ROW ARPU" xfId="34654" xr:uid="{00000000-0005-0000-0000-0000C85C0000}"/>
    <cellStyle name="n_Flash September eresMas_Classeur1_CA BAC SCR-VM 06-07 (31-07-06)_Spain KPIs" xfId="7008" xr:uid="{00000000-0005-0000-0000-0000C95C0000}"/>
    <cellStyle name="n_Flash September eresMas_Classeur1_CA BAC SCR-VM 06-07 (31-07-06)_Spain KPIs 2" xfId="16374" xr:uid="{00000000-0005-0000-0000-0000CA5C0000}"/>
    <cellStyle name="n_Flash September eresMas_Classeur1_CA BAC SCR-VM 06-07 (31-07-06)_Spain KPIs_1" xfId="51822" xr:uid="{00000000-0005-0000-0000-0000CB5C0000}"/>
    <cellStyle name="n_Flash September eresMas_Classeur1_CA BAC SCR-VM 06-07 (31-07-06)_Telecoms - Operational KPIs" xfId="50125" xr:uid="{00000000-0005-0000-0000-0000CC5C0000}"/>
    <cellStyle name="n_Flash September eresMas_Classeur1_CA forfaits 0607 (06-08-14)" xfId="2320" xr:uid="{00000000-0005-0000-0000-0000CD5C0000}"/>
    <cellStyle name="n_Flash September eresMas_Classeur1_CA forfaits 0607 (06-08-14)_A&amp;ME KPIs" xfId="53600" xr:uid="{00000000-0005-0000-0000-0000CE5C0000}"/>
    <cellStyle name="n_Flash September eresMas_Classeur1_CA forfaits 0607 (06-08-14)_France financials" xfId="23969" xr:uid="{00000000-0005-0000-0000-0000CF5C0000}"/>
    <cellStyle name="n_Flash September eresMas_Classeur1_CA forfaits 0607 (06-08-14)_France KPIs" xfId="5179" xr:uid="{00000000-0005-0000-0000-0000D05C0000}"/>
    <cellStyle name="n_Flash September eresMas_Classeur1_CA forfaits 0607 (06-08-14)_France KPIs 2" xfId="14595" xr:uid="{00000000-0005-0000-0000-0000D15C0000}"/>
    <cellStyle name="n_Flash September eresMas_Classeur1_CA forfaits 0607 (06-08-14)_France KPIs_1" xfId="12420" xr:uid="{00000000-0005-0000-0000-0000D25C0000}"/>
    <cellStyle name="n_Flash September eresMas_Classeur1_CA forfaits 0607 (06-08-14)_Group" xfId="34656" xr:uid="{00000000-0005-0000-0000-0000D35C0000}"/>
    <cellStyle name="n_Flash September eresMas_Classeur1_CA forfaits 0607 (06-08-14)_Group - financial KPIs" xfId="22225" xr:uid="{00000000-0005-0000-0000-0000D45C0000}"/>
    <cellStyle name="n_Flash September eresMas_Classeur1_CA forfaits 0607 (06-08-14)_Group - operational KPIs" xfId="10666" xr:uid="{00000000-0005-0000-0000-0000D55C0000}"/>
    <cellStyle name="n_Flash September eresMas_Classeur1_CA forfaits 0607 (06-08-14)_Group - operational KPIs 2" xfId="18365" xr:uid="{00000000-0005-0000-0000-0000D65C0000}"/>
    <cellStyle name="n_Flash September eresMas_Classeur1_CA forfaits 0607 (06-08-14)_Group - operational KPIs_1" xfId="20482" xr:uid="{00000000-0005-0000-0000-0000D75C0000}"/>
    <cellStyle name="n_Flash September eresMas_Classeur1_CA forfaits 0607 (06-08-14)_Orange - Market France KPIs" xfId="56220" xr:uid="{00000000-0005-0000-0000-0000D85C0000}"/>
    <cellStyle name="n_Flash September eresMas_Classeur1_CA forfaits 0607 (06-08-14)_Poland KPIs" xfId="34655" xr:uid="{00000000-0005-0000-0000-0000D95C0000}"/>
    <cellStyle name="n_Flash September eresMas_Classeur1_CA forfaits 0607 (06-08-14)_ROW" xfId="34657" xr:uid="{00000000-0005-0000-0000-0000DA5C0000}"/>
    <cellStyle name="n_Flash September eresMas_Classeur1_CA forfaits 0607 (06-08-14)_ROW ARPU" xfId="34658" xr:uid="{00000000-0005-0000-0000-0000DB5C0000}"/>
    <cellStyle name="n_Flash September eresMas_Classeur1_CA forfaits 0607 (06-08-14)_ROW_1" xfId="34659" xr:uid="{00000000-0005-0000-0000-0000DC5C0000}"/>
    <cellStyle name="n_Flash September eresMas_Classeur1_CA forfaits 0607 (06-08-14)_ROW_1_Group" xfId="34660" xr:uid="{00000000-0005-0000-0000-0000DD5C0000}"/>
    <cellStyle name="n_Flash September eresMas_Classeur1_CA forfaits 0607 (06-08-14)_ROW_1_ROW ARPU" xfId="34661" xr:uid="{00000000-0005-0000-0000-0000DE5C0000}"/>
    <cellStyle name="n_Flash September eresMas_Classeur1_CA forfaits 0607 (06-08-14)_ROW_Group" xfId="34662" xr:uid="{00000000-0005-0000-0000-0000DF5C0000}"/>
    <cellStyle name="n_Flash September eresMas_Classeur1_CA forfaits 0607 (06-08-14)_ROW_ROW ARPU" xfId="34663" xr:uid="{00000000-0005-0000-0000-0000E05C0000}"/>
    <cellStyle name="n_Flash September eresMas_Classeur1_CA forfaits 0607 (06-08-14)_Spain ARPU + AUPU" xfId="34664" xr:uid="{00000000-0005-0000-0000-0000E15C0000}"/>
    <cellStyle name="n_Flash September eresMas_Classeur1_CA forfaits 0607 (06-08-14)_Spain ARPU + AUPU_Group" xfId="34665" xr:uid="{00000000-0005-0000-0000-0000E25C0000}"/>
    <cellStyle name="n_Flash September eresMas_Classeur1_CA forfaits 0607 (06-08-14)_Spain ARPU + AUPU_ROW ARPU" xfId="34666" xr:uid="{00000000-0005-0000-0000-0000E35C0000}"/>
    <cellStyle name="n_Flash September eresMas_Classeur1_CA forfaits 0607 (06-08-14)_Spain KPIs" xfId="7009" xr:uid="{00000000-0005-0000-0000-0000E45C0000}"/>
    <cellStyle name="n_Flash September eresMas_Classeur1_CA forfaits 0607 (06-08-14)_Spain KPIs 2" xfId="16375" xr:uid="{00000000-0005-0000-0000-0000E55C0000}"/>
    <cellStyle name="n_Flash September eresMas_Classeur1_CA forfaits 0607 (06-08-14)_Spain KPIs_1" xfId="51823" xr:uid="{00000000-0005-0000-0000-0000E65C0000}"/>
    <cellStyle name="n_Flash September eresMas_Classeur1_CA forfaits 0607 (06-08-14)_Telecoms - Operational KPIs" xfId="50126" xr:uid="{00000000-0005-0000-0000-0000E75C0000}"/>
    <cellStyle name="n_Flash September eresMas_Classeur1_Classeur2" xfId="2321" xr:uid="{00000000-0005-0000-0000-0000E85C0000}"/>
    <cellStyle name="n_Flash September eresMas_Classeur1_Classeur2_A&amp;ME KPIs" xfId="53601" xr:uid="{00000000-0005-0000-0000-0000E95C0000}"/>
    <cellStyle name="n_Flash September eresMas_Classeur1_Classeur2_France financials" xfId="23970" xr:uid="{00000000-0005-0000-0000-0000EA5C0000}"/>
    <cellStyle name="n_Flash September eresMas_Classeur1_Classeur2_France KPIs" xfId="5180" xr:uid="{00000000-0005-0000-0000-0000EB5C0000}"/>
    <cellStyle name="n_Flash September eresMas_Classeur1_Classeur2_France KPIs 2" xfId="14596" xr:uid="{00000000-0005-0000-0000-0000EC5C0000}"/>
    <cellStyle name="n_Flash September eresMas_Classeur1_Classeur2_France KPIs_1" xfId="12421" xr:uid="{00000000-0005-0000-0000-0000ED5C0000}"/>
    <cellStyle name="n_Flash September eresMas_Classeur1_Classeur2_Group" xfId="34668" xr:uid="{00000000-0005-0000-0000-0000EE5C0000}"/>
    <cellStyle name="n_Flash September eresMas_Classeur1_Classeur2_Group - financial KPIs" xfId="22226" xr:uid="{00000000-0005-0000-0000-0000EF5C0000}"/>
    <cellStyle name="n_Flash September eresMas_Classeur1_Classeur2_Group - operational KPIs" xfId="10667" xr:uid="{00000000-0005-0000-0000-0000F05C0000}"/>
    <cellStyle name="n_Flash September eresMas_Classeur1_Classeur2_Group - operational KPIs 2" xfId="18366" xr:uid="{00000000-0005-0000-0000-0000F15C0000}"/>
    <cellStyle name="n_Flash September eresMas_Classeur1_Classeur2_Group - operational KPIs_1" xfId="20483" xr:uid="{00000000-0005-0000-0000-0000F25C0000}"/>
    <cellStyle name="n_Flash September eresMas_Classeur1_Classeur2_Orange - Market France KPIs" xfId="56221" xr:uid="{00000000-0005-0000-0000-0000F35C0000}"/>
    <cellStyle name="n_Flash September eresMas_Classeur1_Classeur2_Poland KPIs" xfId="34667" xr:uid="{00000000-0005-0000-0000-0000F45C0000}"/>
    <cellStyle name="n_Flash September eresMas_Classeur1_Classeur2_ROW" xfId="34669" xr:uid="{00000000-0005-0000-0000-0000F55C0000}"/>
    <cellStyle name="n_Flash September eresMas_Classeur1_Classeur2_ROW ARPU" xfId="34670" xr:uid="{00000000-0005-0000-0000-0000F65C0000}"/>
    <cellStyle name="n_Flash September eresMas_Classeur1_Classeur2_ROW_1" xfId="34671" xr:uid="{00000000-0005-0000-0000-0000F75C0000}"/>
    <cellStyle name="n_Flash September eresMas_Classeur1_Classeur2_ROW_1_Group" xfId="34672" xr:uid="{00000000-0005-0000-0000-0000F85C0000}"/>
    <cellStyle name="n_Flash September eresMas_Classeur1_Classeur2_ROW_1_ROW ARPU" xfId="34673" xr:uid="{00000000-0005-0000-0000-0000F95C0000}"/>
    <cellStyle name="n_Flash September eresMas_Classeur1_Classeur2_ROW_Group" xfId="34674" xr:uid="{00000000-0005-0000-0000-0000FA5C0000}"/>
    <cellStyle name="n_Flash September eresMas_Classeur1_Classeur2_ROW_ROW ARPU" xfId="34675" xr:uid="{00000000-0005-0000-0000-0000FB5C0000}"/>
    <cellStyle name="n_Flash September eresMas_Classeur1_Classeur2_Spain ARPU + AUPU" xfId="34676" xr:uid="{00000000-0005-0000-0000-0000FC5C0000}"/>
    <cellStyle name="n_Flash September eresMas_Classeur1_Classeur2_Spain ARPU + AUPU_Group" xfId="34677" xr:uid="{00000000-0005-0000-0000-0000FD5C0000}"/>
    <cellStyle name="n_Flash September eresMas_Classeur1_Classeur2_Spain ARPU + AUPU_ROW ARPU" xfId="34678" xr:uid="{00000000-0005-0000-0000-0000FE5C0000}"/>
    <cellStyle name="n_Flash September eresMas_Classeur1_Classeur2_Spain KPIs" xfId="7010" xr:uid="{00000000-0005-0000-0000-0000FF5C0000}"/>
    <cellStyle name="n_Flash September eresMas_Classeur1_Classeur2_Spain KPIs 2" xfId="16376" xr:uid="{00000000-0005-0000-0000-0000005D0000}"/>
    <cellStyle name="n_Flash September eresMas_Classeur1_Classeur2_Spain KPIs_1" xfId="51824" xr:uid="{00000000-0005-0000-0000-0000015D0000}"/>
    <cellStyle name="n_Flash September eresMas_Classeur1_Classeur2_Telecoms - Operational KPIs" xfId="50127" xr:uid="{00000000-0005-0000-0000-0000025D0000}"/>
    <cellStyle name="n_Flash September eresMas_Classeur1_Classeur5" xfId="2322" xr:uid="{00000000-0005-0000-0000-0000035D0000}"/>
    <cellStyle name="n_Flash September eresMas_Classeur1_Classeur5_A&amp;ME KPIs" xfId="53602" xr:uid="{00000000-0005-0000-0000-0000045D0000}"/>
    <cellStyle name="n_Flash September eresMas_Classeur1_Classeur5_Enterprise" xfId="9793" xr:uid="{00000000-0005-0000-0000-0000055D0000}"/>
    <cellStyle name="n_Flash September eresMas_Classeur1_Classeur5_France financials" xfId="23971" xr:uid="{00000000-0005-0000-0000-0000065D0000}"/>
    <cellStyle name="n_Flash September eresMas_Classeur1_Classeur5_France financials_1" xfId="25383" xr:uid="{00000000-0005-0000-0000-0000075D0000}"/>
    <cellStyle name="n_Flash September eresMas_Classeur1_Classeur5_France KPIs" xfId="5181" xr:uid="{00000000-0005-0000-0000-0000085D0000}"/>
    <cellStyle name="n_Flash September eresMas_Classeur1_Classeur5_France KPIs 2" xfId="14597" xr:uid="{00000000-0005-0000-0000-0000095D0000}"/>
    <cellStyle name="n_Flash September eresMas_Classeur1_Classeur5_France KPIs_1" xfId="12422" xr:uid="{00000000-0005-0000-0000-00000A5D0000}"/>
    <cellStyle name="n_Flash September eresMas_Classeur1_Classeur5_GetCA Groupe Seg 2012-Q4 Soc" xfId="56223" xr:uid="{00000000-0005-0000-0000-00000B5D0000}"/>
    <cellStyle name="n_Flash September eresMas_Classeur1_Classeur5_Group" xfId="34680" xr:uid="{00000000-0005-0000-0000-00000C5D0000}"/>
    <cellStyle name="n_Flash September eresMas_Classeur1_Classeur5_Group - financial KPIs" xfId="22227" xr:uid="{00000000-0005-0000-0000-00000D5D0000}"/>
    <cellStyle name="n_Flash September eresMas_Classeur1_Classeur5_Group - operational KPIs" xfId="3262" xr:uid="{00000000-0005-0000-0000-00000E5D0000}"/>
    <cellStyle name="n_Flash September eresMas_Classeur1_Classeur5_Group - operational KPIs_1" xfId="10668" xr:uid="{00000000-0005-0000-0000-00000F5D0000}"/>
    <cellStyle name="n_Flash September eresMas_Classeur1_Classeur5_Group - operational KPIs_1 2" xfId="18367" xr:uid="{00000000-0005-0000-0000-0000105D0000}"/>
    <cellStyle name="n_Flash September eresMas_Classeur1_Classeur5_Group - operational KPIs_2" xfId="20484" xr:uid="{00000000-0005-0000-0000-0000115D0000}"/>
    <cellStyle name="n_Flash September eresMas_Classeur1_Classeur5_IC&amp;SS" xfId="19757" xr:uid="{00000000-0005-0000-0000-0000125D0000}"/>
    <cellStyle name="n_Flash September eresMas_Classeur1_Classeur5_Orange - Market France KPIs" xfId="56222" xr:uid="{00000000-0005-0000-0000-0000135D0000}"/>
    <cellStyle name="n_Flash September eresMas_Classeur1_Classeur5_Poland KPIs" xfId="8513" xr:uid="{00000000-0005-0000-0000-0000145D0000}"/>
    <cellStyle name="n_Flash September eresMas_Classeur1_Classeur5_Poland KPIs_1" xfId="34679" xr:uid="{00000000-0005-0000-0000-0000155D0000}"/>
    <cellStyle name="n_Flash September eresMas_Classeur1_Classeur5_ROW" xfId="34681" xr:uid="{00000000-0005-0000-0000-0000165D0000}"/>
    <cellStyle name="n_Flash September eresMas_Classeur1_Classeur5_ROW ARPU" xfId="34682" xr:uid="{00000000-0005-0000-0000-0000175D0000}"/>
    <cellStyle name="n_Flash September eresMas_Classeur1_Classeur5_RoW KPIs" xfId="9225" xr:uid="{00000000-0005-0000-0000-0000185D0000}"/>
    <cellStyle name="n_Flash September eresMas_Classeur1_Classeur5_ROW_1" xfId="34683" xr:uid="{00000000-0005-0000-0000-0000195D0000}"/>
    <cellStyle name="n_Flash September eresMas_Classeur1_Classeur5_ROW_1_Group" xfId="34684" xr:uid="{00000000-0005-0000-0000-00001A5D0000}"/>
    <cellStyle name="n_Flash September eresMas_Classeur1_Classeur5_ROW_1_ROW ARPU" xfId="34685" xr:uid="{00000000-0005-0000-0000-00001B5D0000}"/>
    <cellStyle name="n_Flash September eresMas_Classeur1_Classeur5_ROW_Group" xfId="34686" xr:uid="{00000000-0005-0000-0000-00001C5D0000}"/>
    <cellStyle name="n_Flash September eresMas_Classeur1_Classeur5_ROW_ROW ARPU" xfId="34687" xr:uid="{00000000-0005-0000-0000-00001D5D0000}"/>
    <cellStyle name="n_Flash September eresMas_Classeur1_Classeur5_Spain ARPU + AUPU" xfId="34688" xr:uid="{00000000-0005-0000-0000-00001E5D0000}"/>
    <cellStyle name="n_Flash September eresMas_Classeur1_Classeur5_Spain ARPU + AUPU_Group" xfId="34689" xr:uid="{00000000-0005-0000-0000-00001F5D0000}"/>
    <cellStyle name="n_Flash September eresMas_Classeur1_Classeur5_Spain ARPU + AUPU_ROW ARPU" xfId="34690" xr:uid="{00000000-0005-0000-0000-0000205D0000}"/>
    <cellStyle name="n_Flash September eresMas_Classeur1_Classeur5_Spain KPIs" xfId="7011" xr:uid="{00000000-0005-0000-0000-0000215D0000}"/>
    <cellStyle name="n_Flash September eresMas_Classeur1_Classeur5_Spain KPIs 2" xfId="16377" xr:uid="{00000000-0005-0000-0000-0000225D0000}"/>
    <cellStyle name="n_Flash September eresMas_Classeur1_Classeur5_Spain KPIs_1" xfId="51825" xr:uid="{00000000-0005-0000-0000-0000235D0000}"/>
    <cellStyle name="n_Flash September eresMas_Classeur1_Classeur5_Telecoms - Operational KPIs" xfId="50128" xr:uid="{00000000-0005-0000-0000-0000245D0000}"/>
    <cellStyle name="n_Flash September eresMas_Classeur1_DATA KPI Personal" xfId="34691" xr:uid="{00000000-0005-0000-0000-0000255D0000}"/>
    <cellStyle name="n_Flash September eresMas_Classeur1_DATA KPI Personal_Group" xfId="34692" xr:uid="{00000000-0005-0000-0000-0000265D0000}"/>
    <cellStyle name="n_Flash September eresMas_Classeur1_DATA KPI Personal_ROW ARPU" xfId="34693" xr:uid="{00000000-0005-0000-0000-0000275D0000}"/>
    <cellStyle name="n_Flash September eresMas_Classeur1_EE_CoA_BS - mapped V4" xfId="34694" xr:uid="{00000000-0005-0000-0000-0000285D0000}"/>
    <cellStyle name="n_Flash September eresMas_Classeur1_EE_CoA_BS - mapped V4_Group" xfId="34695" xr:uid="{00000000-0005-0000-0000-0000295D0000}"/>
    <cellStyle name="n_Flash September eresMas_Classeur1_EE_CoA_BS - mapped V4_ROW ARPU" xfId="34696" xr:uid="{00000000-0005-0000-0000-00002A5D0000}"/>
    <cellStyle name="n_Flash September eresMas_Classeur1_Enterprise" xfId="9789" xr:uid="{00000000-0005-0000-0000-00002B5D0000}"/>
    <cellStyle name="n_Flash September eresMas_Classeur1_France financials" xfId="23964" xr:uid="{00000000-0005-0000-0000-00002C5D0000}"/>
    <cellStyle name="n_Flash September eresMas_Classeur1_France financials_1" xfId="25379" xr:uid="{00000000-0005-0000-0000-00002D5D0000}"/>
    <cellStyle name="n_Flash September eresMas_Classeur1_France KPIs" xfId="5174" xr:uid="{00000000-0005-0000-0000-00002E5D0000}"/>
    <cellStyle name="n_Flash September eresMas_Classeur1_France KPIs 2" xfId="14590" xr:uid="{00000000-0005-0000-0000-00002F5D0000}"/>
    <cellStyle name="n_Flash September eresMas_Classeur1_France KPIs_1" xfId="12415" xr:uid="{00000000-0005-0000-0000-0000305D0000}"/>
    <cellStyle name="n_Flash September eresMas_Classeur1_GetCA Groupe Seg 2012-Q4 Soc" xfId="56224" xr:uid="{00000000-0005-0000-0000-0000315D0000}"/>
    <cellStyle name="n_Flash September eresMas_Classeur1_Group" xfId="34697" xr:uid="{00000000-0005-0000-0000-0000325D0000}"/>
    <cellStyle name="n_Flash September eresMas_Classeur1_Group - financial KPIs" xfId="22220" xr:uid="{00000000-0005-0000-0000-0000335D0000}"/>
    <cellStyle name="n_Flash September eresMas_Classeur1_Group - operational KPIs" xfId="3258" xr:uid="{00000000-0005-0000-0000-0000345D0000}"/>
    <cellStyle name="n_Flash September eresMas_Classeur1_Group - operational KPIs_1" xfId="10661" xr:uid="{00000000-0005-0000-0000-0000355D0000}"/>
    <cellStyle name="n_Flash September eresMas_Classeur1_Group - operational KPIs_1 2" xfId="18360" xr:uid="{00000000-0005-0000-0000-0000365D0000}"/>
    <cellStyle name="n_Flash September eresMas_Classeur1_Group - operational KPIs_2" xfId="20477" xr:uid="{00000000-0005-0000-0000-0000375D0000}"/>
    <cellStyle name="n_Flash September eresMas_Classeur1_IC&amp;SS" xfId="19758" xr:uid="{00000000-0005-0000-0000-0000385D0000}"/>
    <cellStyle name="n_Flash September eresMas_Classeur1_Orange - Market France KPIs" xfId="56212" xr:uid="{00000000-0005-0000-0000-0000395D0000}"/>
    <cellStyle name="n_Flash September eresMas_Classeur1_PFA_Mn MTV_060413" xfId="2323" xr:uid="{00000000-0005-0000-0000-00003A5D0000}"/>
    <cellStyle name="n_Flash September eresMas_Classeur1_PFA_Mn MTV_060413_A&amp;ME KPIs" xfId="53603" xr:uid="{00000000-0005-0000-0000-00003B5D0000}"/>
    <cellStyle name="n_Flash September eresMas_Classeur1_PFA_Mn MTV_060413_France financials" xfId="23972" xr:uid="{00000000-0005-0000-0000-00003C5D0000}"/>
    <cellStyle name="n_Flash September eresMas_Classeur1_PFA_Mn MTV_060413_France KPIs" xfId="5182" xr:uid="{00000000-0005-0000-0000-00003D5D0000}"/>
    <cellStyle name="n_Flash September eresMas_Classeur1_PFA_Mn MTV_060413_France KPIs 2" xfId="14598" xr:uid="{00000000-0005-0000-0000-00003E5D0000}"/>
    <cellStyle name="n_Flash September eresMas_Classeur1_PFA_Mn MTV_060413_France KPIs_1" xfId="12423" xr:uid="{00000000-0005-0000-0000-00003F5D0000}"/>
    <cellStyle name="n_Flash September eresMas_Classeur1_PFA_Mn MTV_060413_Group" xfId="34699" xr:uid="{00000000-0005-0000-0000-0000405D0000}"/>
    <cellStyle name="n_Flash September eresMas_Classeur1_PFA_Mn MTV_060413_Group - financial KPIs" xfId="22228" xr:uid="{00000000-0005-0000-0000-0000415D0000}"/>
    <cellStyle name="n_Flash September eresMas_Classeur1_PFA_Mn MTV_060413_Group - operational KPIs" xfId="10669" xr:uid="{00000000-0005-0000-0000-0000425D0000}"/>
    <cellStyle name="n_Flash September eresMas_Classeur1_PFA_Mn MTV_060413_Group - operational KPIs 2" xfId="18368" xr:uid="{00000000-0005-0000-0000-0000435D0000}"/>
    <cellStyle name="n_Flash September eresMas_Classeur1_PFA_Mn MTV_060413_Group - operational KPIs_1" xfId="20485" xr:uid="{00000000-0005-0000-0000-0000445D0000}"/>
    <cellStyle name="n_Flash September eresMas_Classeur1_PFA_Mn MTV_060413_Orange - Market France KPIs" xfId="56225" xr:uid="{00000000-0005-0000-0000-0000455D0000}"/>
    <cellStyle name="n_Flash September eresMas_Classeur1_PFA_Mn MTV_060413_Poland KPIs" xfId="34698" xr:uid="{00000000-0005-0000-0000-0000465D0000}"/>
    <cellStyle name="n_Flash September eresMas_Classeur1_PFA_Mn MTV_060413_ROW" xfId="34700" xr:uid="{00000000-0005-0000-0000-0000475D0000}"/>
    <cellStyle name="n_Flash September eresMas_Classeur1_PFA_Mn MTV_060413_ROW ARPU" xfId="34701" xr:uid="{00000000-0005-0000-0000-0000485D0000}"/>
    <cellStyle name="n_Flash September eresMas_Classeur1_PFA_Mn MTV_060413_ROW_1" xfId="34702" xr:uid="{00000000-0005-0000-0000-0000495D0000}"/>
    <cellStyle name="n_Flash September eresMas_Classeur1_PFA_Mn MTV_060413_ROW_1_Group" xfId="34703" xr:uid="{00000000-0005-0000-0000-00004A5D0000}"/>
    <cellStyle name="n_Flash September eresMas_Classeur1_PFA_Mn MTV_060413_ROW_1_ROW ARPU" xfId="34704" xr:uid="{00000000-0005-0000-0000-00004B5D0000}"/>
    <cellStyle name="n_Flash September eresMas_Classeur1_PFA_Mn MTV_060413_ROW_Group" xfId="34705" xr:uid="{00000000-0005-0000-0000-00004C5D0000}"/>
    <cellStyle name="n_Flash September eresMas_Classeur1_PFA_Mn MTV_060413_ROW_ROW ARPU" xfId="34706" xr:uid="{00000000-0005-0000-0000-00004D5D0000}"/>
    <cellStyle name="n_Flash September eresMas_Classeur1_PFA_Mn MTV_060413_Spain ARPU + AUPU" xfId="34707" xr:uid="{00000000-0005-0000-0000-00004E5D0000}"/>
    <cellStyle name="n_Flash September eresMas_Classeur1_PFA_Mn MTV_060413_Spain ARPU + AUPU_Group" xfId="34708" xr:uid="{00000000-0005-0000-0000-00004F5D0000}"/>
    <cellStyle name="n_Flash September eresMas_Classeur1_PFA_Mn MTV_060413_Spain ARPU + AUPU_ROW ARPU" xfId="34709" xr:uid="{00000000-0005-0000-0000-0000505D0000}"/>
    <cellStyle name="n_Flash September eresMas_Classeur1_PFA_Mn MTV_060413_Spain KPIs" xfId="7012" xr:uid="{00000000-0005-0000-0000-0000515D0000}"/>
    <cellStyle name="n_Flash September eresMas_Classeur1_PFA_Mn MTV_060413_Spain KPIs 2" xfId="16378" xr:uid="{00000000-0005-0000-0000-0000525D0000}"/>
    <cellStyle name="n_Flash September eresMas_Classeur1_PFA_Mn MTV_060413_Spain KPIs_1" xfId="51826" xr:uid="{00000000-0005-0000-0000-0000535D0000}"/>
    <cellStyle name="n_Flash September eresMas_Classeur1_PFA_Mn MTV_060413_Telecoms - Operational KPIs" xfId="50129" xr:uid="{00000000-0005-0000-0000-0000545D0000}"/>
    <cellStyle name="n_Flash September eresMas_Classeur1_PFA_Mn_0603_V0 0" xfId="2324" xr:uid="{00000000-0005-0000-0000-0000555D0000}"/>
    <cellStyle name="n_Flash September eresMas_Classeur1_PFA_Mn_0603_V0 0_A&amp;ME KPIs" xfId="53604" xr:uid="{00000000-0005-0000-0000-0000565D0000}"/>
    <cellStyle name="n_Flash September eresMas_Classeur1_PFA_Mn_0603_V0 0_France financials" xfId="23973" xr:uid="{00000000-0005-0000-0000-0000575D0000}"/>
    <cellStyle name="n_Flash September eresMas_Classeur1_PFA_Mn_0603_V0 0_France KPIs" xfId="5183" xr:uid="{00000000-0005-0000-0000-0000585D0000}"/>
    <cellStyle name="n_Flash September eresMas_Classeur1_PFA_Mn_0603_V0 0_France KPIs 2" xfId="14599" xr:uid="{00000000-0005-0000-0000-0000595D0000}"/>
    <cellStyle name="n_Flash September eresMas_Classeur1_PFA_Mn_0603_V0 0_France KPIs_1" xfId="12424" xr:uid="{00000000-0005-0000-0000-00005A5D0000}"/>
    <cellStyle name="n_Flash September eresMas_Classeur1_PFA_Mn_0603_V0 0_Group" xfId="34711" xr:uid="{00000000-0005-0000-0000-00005B5D0000}"/>
    <cellStyle name="n_Flash September eresMas_Classeur1_PFA_Mn_0603_V0 0_Group - financial KPIs" xfId="22229" xr:uid="{00000000-0005-0000-0000-00005C5D0000}"/>
    <cellStyle name="n_Flash September eresMas_Classeur1_PFA_Mn_0603_V0 0_Group - operational KPIs" xfId="10670" xr:uid="{00000000-0005-0000-0000-00005D5D0000}"/>
    <cellStyle name="n_Flash September eresMas_Classeur1_PFA_Mn_0603_V0 0_Group - operational KPIs 2" xfId="18369" xr:uid="{00000000-0005-0000-0000-00005E5D0000}"/>
    <cellStyle name="n_Flash September eresMas_Classeur1_PFA_Mn_0603_V0 0_Group - operational KPIs_1" xfId="20486" xr:uid="{00000000-0005-0000-0000-00005F5D0000}"/>
    <cellStyle name="n_Flash September eresMas_Classeur1_PFA_Mn_0603_V0 0_Orange - Market France KPIs" xfId="56226" xr:uid="{00000000-0005-0000-0000-0000605D0000}"/>
    <cellStyle name="n_Flash September eresMas_Classeur1_PFA_Mn_0603_V0 0_Poland KPIs" xfId="34710" xr:uid="{00000000-0005-0000-0000-0000615D0000}"/>
    <cellStyle name="n_Flash September eresMas_Classeur1_PFA_Mn_0603_V0 0_ROW" xfId="34712" xr:uid="{00000000-0005-0000-0000-0000625D0000}"/>
    <cellStyle name="n_Flash September eresMas_Classeur1_PFA_Mn_0603_V0 0_ROW ARPU" xfId="34713" xr:uid="{00000000-0005-0000-0000-0000635D0000}"/>
    <cellStyle name="n_Flash September eresMas_Classeur1_PFA_Mn_0603_V0 0_ROW_1" xfId="34714" xr:uid="{00000000-0005-0000-0000-0000645D0000}"/>
    <cellStyle name="n_Flash September eresMas_Classeur1_PFA_Mn_0603_V0 0_ROW_1_Group" xfId="34715" xr:uid="{00000000-0005-0000-0000-0000655D0000}"/>
    <cellStyle name="n_Flash September eresMas_Classeur1_PFA_Mn_0603_V0 0_ROW_1_ROW ARPU" xfId="34716" xr:uid="{00000000-0005-0000-0000-0000665D0000}"/>
    <cellStyle name="n_Flash September eresMas_Classeur1_PFA_Mn_0603_V0 0_ROW_Group" xfId="34717" xr:uid="{00000000-0005-0000-0000-0000675D0000}"/>
    <cellStyle name="n_Flash September eresMas_Classeur1_PFA_Mn_0603_V0 0_ROW_ROW ARPU" xfId="34718" xr:uid="{00000000-0005-0000-0000-0000685D0000}"/>
    <cellStyle name="n_Flash September eresMas_Classeur1_PFA_Mn_0603_V0 0_Spain ARPU + AUPU" xfId="34719" xr:uid="{00000000-0005-0000-0000-0000695D0000}"/>
    <cellStyle name="n_Flash September eresMas_Classeur1_PFA_Mn_0603_V0 0_Spain ARPU + AUPU_Group" xfId="34720" xr:uid="{00000000-0005-0000-0000-00006A5D0000}"/>
    <cellStyle name="n_Flash September eresMas_Classeur1_PFA_Mn_0603_V0 0_Spain ARPU + AUPU_ROW ARPU" xfId="34721" xr:uid="{00000000-0005-0000-0000-00006B5D0000}"/>
    <cellStyle name="n_Flash September eresMas_Classeur1_PFA_Mn_0603_V0 0_Spain KPIs" xfId="7013" xr:uid="{00000000-0005-0000-0000-00006C5D0000}"/>
    <cellStyle name="n_Flash September eresMas_Classeur1_PFA_Mn_0603_V0 0_Spain KPIs 2" xfId="16379" xr:uid="{00000000-0005-0000-0000-00006D5D0000}"/>
    <cellStyle name="n_Flash September eresMas_Classeur1_PFA_Mn_0603_V0 0_Spain KPIs_1" xfId="51827" xr:uid="{00000000-0005-0000-0000-00006E5D0000}"/>
    <cellStyle name="n_Flash September eresMas_Classeur1_PFA_Mn_0603_V0 0_Telecoms - Operational KPIs" xfId="50130" xr:uid="{00000000-0005-0000-0000-00006F5D0000}"/>
    <cellStyle name="n_Flash September eresMas_Classeur1_PFA_Parcs_0600706" xfId="2325" xr:uid="{00000000-0005-0000-0000-0000705D0000}"/>
    <cellStyle name="n_Flash September eresMas_Classeur1_PFA_Parcs_0600706_A&amp;ME KPIs" xfId="53605" xr:uid="{00000000-0005-0000-0000-0000715D0000}"/>
    <cellStyle name="n_Flash September eresMas_Classeur1_PFA_Parcs_0600706_France financials" xfId="23974" xr:uid="{00000000-0005-0000-0000-0000725D0000}"/>
    <cellStyle name="n_Flash September eresMas_Classeur1_PFA_Parcs_0600706_France KPIs" xfId="5184" xr:uid="{00000000-0005-0000-0000-0000735D0000}"/>
    <cellStyle name="n_Flash September eresMas_Classeur1_PFA_Parcs_0600706_France KPIs 2" xfId="14600" xr:uid="{00000000-0005-0000-0000-0000745D0000}"/>
    <cellStyle name="n_Flash September eresMas_Classeur1_PFA_Parcs_0600706_France KPIs_1" xfId="12425" xr:uid="{00000000-0005-0000-0000-0000755D0000}"/>
    <cellStyle name="n_Flash September eresMas_Classeur1_PFA_Parcs_0600706_Group" xfId="34723" xr:uid="{00000000-0005-0000-0000-0000765D0000}"/>
    <cellStyle name="n_Flash September eresMas_Classeur1_PFA_Parcs_0600706_Group - financial KPIs" xfId="22230" xr:uid="{00000000-0005-0000-0000-0000775D0000}"/>
    <cellStyle name="n_Flash September eresMas_Classeur1_PFA_Parcs_0600706_Group - operational KPIs" xfId="10671" xr:uid="{00000000-0005-0000-0000-0000785D0000}"/>
    <cellStyle name="n_Flash September eresMas_Classeur1_PFA_Parcs_0600706_Group - operational KPIs 2" xfId="18370" xr:uid="{00000000-0005-0000-0000-0000795D0000}"/>
    <cellStyle name="n_Flash September eresMas_Classeur1_PFA_Parcs_0600706_Group - operational KPIs_1" xfId="20487" xr:uid="{00000000-0005-0000-0000-00007A5D0000}"/>
    <cellStyle name="n_Flash September eresMas_Classeur1_PFA_Parcs_0600706_Orange - Market France KPIs" xfId="56227" xr:uid="{00000000-0005-0000-0000-00007B5D0000}"/>
    <cellStyle name="n_Flash September eresMas_Classeur1_PFA_Parcs_0600706_Poland KPIs" xfId="34722" xr:uid="{00000000-0005-0000-0000-00007C5D0000}"/>
    <cellStyle name="n_Flash September eresMas_Classeur1_PFA_Parcs_0600706_ROW" xfId="34724" xr:uid="{00000000-0005-0000-0000-00007D5D0000}"/>
    <cellStyle name="n_Flash September eresMas_Classeur1_PFA_Parcs_0600706_ROW ARPU" xfId="34725" xr:uid="{00000000-0005-0000-0000-00007E5D0000}"/>
    <cellStyle name="n_Flash September eresMas_Classeur1_PFA_Parcs_0600706_ROW_1" xfId="34726" xr:uid="{00000000-0005-0000-0000-00007F5D0000}"/>
    <cellStyle name="n_Flash September eresMas_Classeur1_PFA_Parcs_0600706_ROW_1_Group" xfId="34727" xr:uid="{00000000-0005-0000-0000-0000805D0000}"/>
    <cellStyle name="n_Flash September eresMas_Classeur1_PFA_Parcs_0600706_ROW_1_ROW ARPU" xfId="34728" xr:uid="{00000000-0005-0000-0000-0000815D0000}"/>
    <cellStyle name="n_Flash September eresMas_Classeur1_PFA_Parcs_0600706_ROW_Group" xfId="34729" xr:uid="{00000000-0005-0000-0000-0000825D0000}"/>
    <cellStyle name="n_Flash September eresMas_Classeur1_PFA_Parcs_0600706_ROW_ROW ARPU" xfId="34730" xr:uid="{00000000-0005-0000-0000-0000835D0000}"/>
    <cellStyle name="n_Flash September eresMas_Classeur1_PFA_Parcs_0600706_Spain ARPU + AUPU" xfId="34731" xr:uid="{00000000-0005-0000-0000-0000845D0000}"/>
    <cellStyle name="n_Flash September eresMas_Classeur1_PFA_Parcs_0600706_Spain ARPU + AUPU_Group" xfId="34732" xr:uid="{00000000-0005-0000-0000-0000855D0000}"/>
    <cellStyle name="n_Flash September eresMas_Classeur1_PFA_Parcs_0600706_Spain ARPU + AUPU_ROW ARPU" xfId="34733" xr:uid="{00000000-0005-0000-0000-0000865D0000}"/>
    <cellStyle name="n_Flash September eresMas_Classeur1_PFA_Parcs_0600706_Spain KPIs" xfId="7014" xr:uid="{00000000-0005-0000-0000-0000875D0000}"/>
    <cellStyle name="n_Flash September eresMas_Classeur1_PFA_Parcs_0600706_Spain KPIs 2" xfId="16380" xr:uid="{00000000-0005-0000-0000-0000885D0000}"/>
    <cellStyle name="n_Flash September eresMas_Classeur1_PFA_Parcs_0600706_Spain KPIs_1" xfId="51828" xr:uid="{00000000-0005-0000-0000-0000895D0000}"/>
    <cellStyle name="n_Flash September eresMas_Classeur1_PFA_Parcs_0600706_Telecoms - Operational KPIs" xfId="50131" xr:uid="{00000000-0005-0000-0000-00008A5D0000}"/>
    <cellStyle name="n_Flash September eresMas_Classeur1_Poland KPIs" xfId="8509" xr:uid="{00000000-0005-0000-0000-00008B5D0000}"/>
    <cellStyle name="n_Flash September eresMas_Classeur1_Poland KPIs_1" xfId="34606" xr:uid="{00000000-0005-0000-0000-00008C5D0000}"/>
    <cellStyle name="n_Flash September eresMas_Classeur1_Reporting Valeur_Mobile_2010_10" xfId="34734" xr:uid="{00000000-0005-0000-0000-00008D5D0000}"/>
    <cellStyle name="n_Flash September eresMas_Classeur1_Reporting Valeur_Mobile_2010_10_Group" xfId="34735" xr:uid="{00000000-0005-0000-0000-00008E5D0000}"/>
    <cellStyle name="n_Flash September eresMas_Classeur1_Reporting Valeur_Mobile_2010_10_ROW" xfId="34736" xr:uid="{00000000-0005-0000-0000-00008F5D0000}"/>
    <cellStyle name="n_Flash September eresMas_Classeur1_Reporting Valeur_Mobile_2010_10_ROW ARPU" xfId="34737" xr:uid="{00000000-0005-0000-0000-0000905D0000}"/>
    <cellStyle name="n_Flash September eresMas_Classeur1_Reporting Valeur_Mobile_2010_10_ROW_Group" xfId="34738" xr:uid="{00000000-0005-0000-0000-0000915D0000}"/>
    <cellStyle name="n_Flash September eresMas_Classeur1_Reporting Valeur_Mobile_2010_10_ROW_ROW ARPU" xfId="34739" xr:uid="{00000000-0005-0000-0000-0000925D0000}"/>
    <cellStyle name="n_Flash September eresMas_Classeur1_ROW" xfId="34740" xr:uid="{00000000-0005-0000-0000-0000935D0000}"/>
    <cellStyle name="n_Flash September eresMas_Classeur1_ROW ARPU" xfId="34741" xr:uid="{00000000-0005-0000-0000-0000945D0000}"/>
    <cellStyle name="n_Flash September eresMas_Classeur1_RoW KPIs" xfId="9221" xr:uid="{00000000-0005-0000-0000-0000955D0000}"/>
    <cellStyle name="n_Flash September eresMas_Classeur1_ROW_1" xfId="34742" xr:uid="{00000000-0005-0000-0000-0000965D0000}"/>
    <cellStyle name="n_Flash September eresMas_Classeur1_ROW_1_Group" xfId="34743" xr:uid="{00000000-0005-0000-0000-0000975D0000}"/>
    <cellStyle name="n_Flash September eresMas_Classeur1_ROW_1_ROW ARPU" xfId="34744" xr:uid="{00000000-0005-0000-0000-0000985D0000}"/>
    <cellStyle name="n_Flash September eresMas_Classeur1_ROW_Group" xfId="34745" xr:uid="{00000000-0005-0000-0000-0000995D0000}"/>
    <cellStyle name="n_Flash September eresMas_Classeur1_ROW_ROW ARPU" xfId="34746" xr:uid="{00000000-0005-0000-0000-00009A5D0000}"/>
    <cellStyle name="n_Flash September eresMas_Classeur1_Spain ARPU + AUPU" xfId="34747" xr:uid="{00000000-0005-0000-0000-00009B5D0000}"/>
    <cellStyle name="n_Flash September eresMas_Classeur1_Spain ARPU + AUPU_Group" xfId="34748" xr:uid="{00000000-0005-0000-0000-00009C5D0000}"/>
    <cellStyle name="n_Flash September eresMas_Classeur1_Spain ARPU + AUPU_ROW ARPU" xfId="34749" xr:uid="{00000000-0005-0000-0000-00009D5D0000}"/>
    <cellStyle name="n_Flash September eresMas_Classeur1_Spain KPIs" xfId="7004" xr:uid="{00000000-0005-0000-0000-00009E5D0000}"/>
    <cellStyle name="n_Flash September eresMas_Classeur1_Spain KPIs 2" xfId="16370" xr:uid="{00000000-0005-0000-0000-00009F5D0000}"/>
    <cellStyle name="n_Flash September eresMas_Classeur1_Spain KPIs_1" xfId="51818" xr:uid="{00000000-0005-0000-0000-0000A05D0000}"/>
    <cellStyle name="n_Flash September eresMas_Classeur1_Telecoms - Operational KPIs" xfId="50121" xr:uid="{00000000-0005-0000-0000-0000A15D0000}"/>
    <cellStyle name="n_Flash September eresMas_Classeur1_UAG_report_CA 06-09 (06-09-28)" xfId="2326" xr:uid="{00000000-0005-0000-0000-0000A25D0000}"/>
    <cellStyle name="n_Flash September eresMas_Classeur1_UAG_report_CA 06-09 (06-09-28)_A&amp;ME KPIs" xfId="53606" xr:uid="{00000000-0005-0000-0000-0000A35D0000}"/>
    <cellStyle name="n_Flash September eresMas_Classeur1_UAG_report_CA 06-09 (06-09-28)_Enterprise" xfId="9794" xr:uid="{00000000-0005-0000-0000-0000A45D0000}"/>
    <cellStyle name="n_Flash September eresMas_Classeur1_UAG_report_CA 06-09 (06-09-28)_France financials" xfId="23975" xr:uid="{00000000-0005-0000-0000-0000A55D0000}"/>
    <cellStyle name="n_Flash September eresMas_Classeur1_UAG_report_CA 06-09 (06-09-28)_France financials_1" xfId="25384" xr:uid="{00000000-0005-0000-0000-0000A65D0000}"/>
    <cellStyle name="n_Flash September eresMas_Classeur1_UAG_report_CA 06-09 (06-09-28)_France KPIs" xfId="5185" xr:uid="{00000000-0005-0000-0000-0000A75D0000}"/>
    <cellStyle name="n_Flash September eresMas_Classeur1_UAG_report_CA 06-09 (06-09-28)_France KPIs 2" xfId="14601" xr:uid="{00000000-0005-0000-0000-0000A85D0000}"/>
    <cellStyle name="n_Flash September eresMas_Classeur1_UAG_report_CA 06-09 (06-09-28)_France KPIs_1" xfId="12426" xr:uid="{00000000-0005-0000-0000-0000A95D0000}"/>
    <cellStyle name="n_Flash September eresMas_Classeur1_UAG_report_CA 06-09 (06-09-28)_GetCA Groupe Seg 2012-Q4 Soc" xfId="56229" xr:uid="{00000000-0005-0000-0000-0000AA5D0000}"/>
    <cellStyle name="n_Flash September eresMas_Classeur1_UAG_report_CA 06-09 (06-09-28)_Group" xfId="34751" xr:uid="{00000000-0005-0000-0000-0000AB5D0000}"/>
    <cellStyle name="n_Flash September eresMas_Classeur1_UAG_report_CA 06-09 (06-09-28)_Group - financial KPIs" xfId="22231" xr:uid="{00000000-0005-0000-0000-0000AC5D0000}"/>
    <cellStyle name="n_Flash September eresMas_Classeur1_UAG_report_CA 06-09 (06-09-28)_Group - operational KPIs" xfId="3263" xr:uid="{00000000-0005-0000-0000-0000AD5D0000}"/>
    <cellStyle name="n_Flash September eresMas_Classeur1_UAG_report_CA 06-09 (06-09-28)_Group - operational KPIs_1" xfId="10672" xr:uid="{00000000-0005-0000-0000-0000AE5D0000}"/>
    <cellStyle name="n_Flash September eresMas_Classeur1_UAG_report_CA 06-09 (06-09-28)_Group - operational KPIs_1 2" xfId="18371" xr:uid="{00000000-0005-0000-0000-0000AF5D0000}"/>
    <cellStyle name="n_Flash September eresMas_Classeur1_UAG_report_CA 06-09 (06-09-28)_Group - operational KPIs_2" xfId="20488" xr:uid="{00000000-0005-0000-0000-0000B05D0000}"/>
    <cellStyle name="n_Flash September eresMas_Classeur1_UAG_report_CA 06-09 (06-09-28)_IC&amp;SS" xfId="17608" xr:uid="{00000000-0005-0000-0000-0000B15D0000}"/>
    <cellStyle name="n_Flash September eresMas_Classeur1_UAG_report_CA 06-09 (06-09-28)_Orange - Market France KPIs" xfId="56228" xr:uid="{00000000-0005-0000-0000-0000B25D0000}"/>
    <cellStyle name="n_Flash September eresMas_Classeur1_UAG_report_CA 06-09 (06-09-28)_Poland KPIs" xfId="8514" xr:uid="{00000000-0005-0000-0000-0000B35D0000}"/>
    <cellStyle name="n_Flash September eresMas_Classeur1_UAG_report_CA 06-09 (06-09-28)_Poland KPIs_1" xfId="34750" xr:uid="{00000000-0005-0000-0000-0000B45D0000}"/>
    <cellStyle name="n_Flash September eresMas_Classeur1_UAG_report_CA 06-09 (06-09-28)_ROW" xfId="34752" xr:uid="{00000000-0005-0000-0000-0000B55D0000}"/>
    <cellStyle name="n_Flash September eresMas_Classeur1_UAG_report_CA 06-09 (06-09-28)_ROW ARPU" xfId="34753" xr:uid="{00000000-0005-0000-0000-0000B65D0000}"/>
    <cellStyle name="n_Flash September eresMas_Classeur1_UAG_report_CA 06-09 (06-09-28)_RoW KPIs" xfId="9226" xr:uid="{00000000-0005-0000-0000-0000B75D0000}"/>
    <cellStyle name="n_Flash September eresMas_Classeur1_UAG_report_CA 06-09 (06-09-28)_ROW_1" xfId="34754" xr:uid="{00000000-0005-0000-0000-0000B85D0000}"/>
    <cellStyle name="n_Flash September eresMas_Classeur1_UAG_report_CA 06-09 (06-09-28)_ROW_1_Group" xfId="34755" xr:uid="{00000000-0005-0000-0000-0000B95D0000}"/>
    <cellStyle name="n_Flash September eresMas_Classeur1_UAG_report_CA 06-09 (06-09-28)_ROW_1_ROW ARPU" xfId="34756" xr:uid="{00000000-0005-0000-0000-0000BA5D0000}"/>
    <cellStyle name="n_Flash September eresMas_Classeur1_UAG_report_CA 06-09 (06-09-28)_ROW_Group" xfId="34757" xr:uid="{00000000-0005-0000-0000-0000BB5D0000}"/>
    <cellStyle name="n_Flash September eresMas_Classeur1_UAG_report_CA 06-09 (06-09-28)_ROW_ROW ARPU" xfId="34758" xr:uid="{00000000-0005-0000-0000-0000BC5D0000}"/>
    <cellStyle name="n_Flash September eresMas_Classeur1_UAG_report_CA 06-09 (06-09-28)_Spain ARPU + AUPU" xfId="34759" xr:uid="{00000000-0005-0000-0000-0000BD5D0000}"/>
    <cellStyle name="n_Flash September eresMas_Classeur1_UAG_report_CA 06-09 (06-09-28)_Spain ARPU + AUPU_Group" xfId="34760" xr:uid="{00000000-0005-0000-0000-0000BE5D0000}"/>
    <cellStyle name="n_Flash September eresMas_Classeur1_UAG_report_CA 06-09 (06-09-28)_Spain ARPU + AUPU_ROW ARPU" xfId="34761" xr:uid="{00000000-0005-0000-0000-0000BF5D0000}"/>
    <cellStyle name="n_Flash September eresMas_Classeur1_UAG_report_CA 06-09 (06-09-28)_Spain KPIs" xfId="7015" xr:uid="{00000000-0005-0000-0000-0000C05D0000}"/>
    <cellStyle name="n_Flash September eresMas_Classeur1_UAG_report_CA 06-09 (06-09-28)_Spain KPIs 2" xfId="16381" xr:uid="{00000000-0005-0000-0000-0000C15D0000}"/>
    <cellStyle name="n_Flash September eresMas_Classeur1_UAG_report_CA 06-09 (06-09-28)_Spain KPIs_1" xfId="51829" xr:uid="{00000000-0005-0000-0000-0000C25D0000}"/>
    <cellStyle name="n_Flash September eresMas_Classeur1_UAG_report_CA 06-09 (06-09-28)_Telecoms - Operational KPIs" xfId="50132" xr:uid="{00000000-0005-0000-0000-0000C35D0000}"/>
    <cellStyle name="n_Flash September eresMas_Classeur1_UAG_report_CA 06-10 (06-11-06)" xfId="2327" xr:uid="{00000000-0005-0000-0000-0000C45D0000}"/>
    <cellStyle name="n_Flash September eresMas_Classeur1_UAG_report_CA 06-10 (06-11-06)_A&amp;ME KPIs" xfId="53607" xr:uid="{00000000-0005-0000-0000-0000C55D0000}"/>
    <cellStyle name="n_Flash September eresMas_Classeur1_UAG_report_CA 06-10 (06-11-06)_Enterprise" xfId="9795" xr:uid="{00000000-0005-0000-0000-0000C65D0000}"/>
    <cellStyle name="n_Flash September eresMas_Classeur1_UAG_report_CA 06-10 (06-11-06)_France financials" xfId="23976" xr:uid="{00000000-0005-0000-0000-0000C75D0000}"/>
    <cellStyle name="n_Flash September eresMas_Classeur1_UAG_report_CA 06-10 (06-11-06)_France financials_1" xfId="25385" xr:uid="{00000000-0005-0000-0000-0000C85D0000}"/>
    <cellStyle name="n_Flash September eresMas_Classeur1_UAG_report_CA 06-10 (06-11-06)_France KPIs" xfId="5186" xr:uid="{00000000-0005-0000-0000-0000C95D0000}"/>
    <cellStyle name="n_Flash September eresMas_Classeur1_UAG_report_CA 06-10 (06-11-06)_France KPIs 2" xfId="14602" xr:uid="{00000000-0005-0000-0000-0000CA5D0000}"/>
    <cellStyle name="n_Flash September eresMas_Classeur1_UAG_report_CA 06-10 (06-11-06)_France KPIs_1" xfId="12427" xr:uid="{00000000-0005-0000-0000-0000CB5D0000}"/>
    <cellStyle name="n_Flash September eresMas_Classeur1_UAG_report_CA 06-10 (06-11-06)_GetCA Groupe Seg 2012-Q4 Soc" xfId="56231" xr:uid="{00000000-0005-0000-0000-0000CC5D0000}"/>
    <cellStyle name="n_Flash September eresMas_Classeur1_UAG_report_CA 06-10 (06-11-06)_Group" xfId="34763" xr:uid="{00000000-0005-0000-0000-0000CD5D0000}"/>
    <cellStyle name="n_Flash September eresMas_Classeur1_UAG_report_CA 06-10 (06-11-06)_Group - financial KPIs" xfId="22232" xr:uid="{00000000-0005-0000-0000-0000CE5D0000}"/>
    <cellStyle name="n_Flash September eresMas_Classeur1_UAG_report_CA 06-10 (06-11-06)_Group - operational KPIs" xfId="3264" xr:uid="{00000000-0005-0000-0000-0000CF5D0000}"/>
    <cellStyle name="n_Flash September eresMas_Classeur1_UAG_report_CA 06-10 (06-11-06)_Group - operational KPIs_1" xfId="10673" xr:uid="{00000000-0005-0000-0000-0000D05D0000}"/>
    <cellStyle name="n_Flash September eresMas_Classeur1_UAG_report_CA 06-10 (06-11-06)_Group - operational KPIs_1 2" xfId="18372" xr:uid="{00000000-0005-0000-0000-0000D15D0000}"/>
    <cellStyle name="n_Flash September eresMas_Classeur1_UAG_report_CA 06-10 (06-11-06)_Group - operational KPIs_2" xfId="20489" xr:uid="{00000000-0005-0000-0000-0000D25D0000}"/>
    <cellStyle name="n_Flash September eresMas_Classeur1_UAG_report_CA 06-10 (06-11-06)_IC&amp;SS" xfId="17713" xr:uid="{00000000-0005-0000-0000-0000D35D0000}"/>
    <cellStyle name="n_Flash September eresMas_Classeur1_UAG_report_CA 06-10 (06-11-06)_Orange - Market France KPIs" xfId="56230" xr:uid="{00000000-0005-0000-0000-0000D45D0000}"/>
    <cellStyle name="n_Flash September eresMas_Classeur1_UAG_report_CA 06-10 (06-11-06)_Poland KPIs" xfId="8515" xr:uid="{00000000-0005-0000-0000-0000D55D0000}"/>
    <cellStyle name="n_Flash September eresMas_Classeur1_UAG_report_CA 06-10 (06-11-06)_Poland KPIs_1" xfId="34762" xr:uid="{00000000-0005-0000-0000-0000D65D0000}"/>
    <cellStyle name="n_Flash September eresMas_Classeur1_UAG_report_CA 06-10 (06-11-06)_ROW" xfId="34764" xr:uid="{00000000-0005-0000-0000-0000D75D0000}"/>
    <cellStyle name="n_Flash September eresMas_Classeur1_UAG_report_CA 06-10 (06-11-06)_ROW ARPU" xfId="34765" xr:uid="{00000000-0005-0000-0000-0000D85D0000}"/>
    <cellStyle name="n_Flash September eresMas_Classeur1_UAG_report_CA 06-10 (06-11-06)_RoW KPIs" xfId="9227" xr:uid="{00000000-0005-0000-0000-0000D95D0000}"/>
    <cellStyle name="n_Flash September eresMas_Classeur1_UAG_report_CA 06-10 (06-11-06)_ROW_1" xfId="34766" xr:uid="{00000000-0005-0000-0000-0000DA5D0000}"/>
    <cellStyle name="n_Flash September eresMas_Classeur1_UAG_report_CA 06-10 (06-11-06)_ROW_1_Group" xfId="34767" xr:uid="{00000000-0005-0000-0000-0000DB5D0000}"/>
    <cellStyle name="n_Flash September eresMas_Classeur1_UAG_report_CA 06-10 (06-11-06)_ROW_1_ROW ARPU" xfId="34768" xr:uid="{00000000-0005-0000-0000-0000DC5D0000}"/>
    <cellStyle name="n_Flash September eresMas_Classeur1_UAG_report_CA 06-10 (06-11-06)_ROW_Group" xfId="34769" xr:uid="{00000000-0005-0000-0000-0000DD5D0000}"/>
    <cellStyle name="n_Flash September eresMas_Classeur1_UAG_report_CA 06-10 (06-11-06)_ROW_ROW ARPU" xfId="34770" xr:uid="{00000000-0005-0000-0000-0000DE5D0000}"/>
    <cellStyle name="n_Flash September eresMas_Classeur1_UAG_report_CA 06-10 (06-11-06)_Spain ARPU + AUPU" xfId="34771" xr:uid="{00000000-0005-0000-0000-0000DF5D0000}"/>
    <cellStyle name="n_Flash September eresMas_Classeur1_UAG_report_CA 06-10 (06-11-06)_Spain ARPU + AUPU_Group" xfId="34772" xr:uid="{00000000-0005-0000-0000-0000E05D0000}"/>
    <cellStyle name="n_Flash September eresMas_Classeur1_UAG_report_CA 06-10 (06-11-06)_Spain ARPU + AUPU_ROW ARPU" xfId="34773" xr:uid="{00000000-0005-0000-0000-0000E15D0000}"/>
    <cellStyle name="n_Flash September eresMas_Classeur1_UAG_report_CA 06-10 (06-11-06)_Spain KPIs" xfId="7016" xr:uid="{00000000-0005-0000-0000-0000E25D0000}"/>
    <cellStyle name="n_Flash September eresMas_Classeur1_UAG_report_CA 06-10 (06-11-06)_Spain KPIs 2" xfId="16382" xr:uid="{00000000-0005-0000-0000-0000E35D0000}"/>
    <cellStyle name="n_Flash September eresMas_Classeur1_UAG_report_CA 06-10 (06-11-06)_Spain KPIs_1" xfId="51830" xr:uid="{00000000-0005-0000-0000-0000E45D0000}"/>
    <cellStyle name="n_Flash September eresMas_Classeur1_UAG_report_CA 06-10 (06-11-06)_Telecoms - Operational KPIs" xfId="50133" xr:uid="{00000000-0005-0000-0000-0000E55D0000}"/>
    <cellStyle name="n_Flash September eresMas_Classeur1_V&amp;M trajectoires V1 (06-08-11)" xfId="2328" xr:uid="{00000000-0005-0000-0000-0000E65D0000}"/>
    <cellStyle name="n_Flash September eresMas_Classeur1_V&amp;M trajectoires V1 (06-08-11)_A&amp;ME KPIs" xfId="53608" xr:uid="{00000000-0005-0000-0000-0000E75D0000}"/>
    <cellStyle name="n_Flash September eresMas_Classeur1_V&amp;M trajectoires V1 (06-08-11)_Enterprise" xfId="9796" xr:uid="{00000000-0005-0000-0000-0000E85D0000}"/>
    <cellStyle name="n_Flash September eresMas_Classeur1_V&amp;M trajectoires V1 (06-08-11)_France financials" xfId="23977" xr:uid="{00000000-0005-0000-0000-0000E95D0000}"/>
    <cellStyle name="n_Flash September eresMas_Classeur1_V&amp;M trajectoires V1 (06-08-11)_France financials_1" xfId="25386" xr:uid="{00000000-0005-0000-0000-0000EA5D0000}"/>
    <cellStyle name="n_Flash September eresMas_Classeur1_V&amp;M trajectoires V1 (06-08-11)_France KPIs" xfId="5187" xr:uid="{00000000-0005-0000-0000-0000EB5D0000}"/>
    <cellStyle name="n_Flash September eresMas_Classeur1_V&amp;M trajectoires V1 (06-08-11)_France KPIs 2" xfId="14603" xr:uid="{00000000-0005-0000-0000-0000EC5D0000}"/>
    <cellStyle name="n_Flash September eresMas_Classeur1_V&amp;M trajectoires V1 (06-08-11)_France KPIs_1" xfId="12428" xr:uid="{00000000-0005-0000-0000-0000ED5D0000}"/>
    <cellStyle name="n_Flash September eresMas_Classeur1_V&amp;M trajectoires V1 (06-08-11)_GetCA Groupe Seg 2012-Q4 Soc" xfId="56233" xr:uid="{00000000-0005-0000-0000-0000EE5D0000}"/>
    <cellStyle name="n_Flash September eresMas_Classeur1_V&amp;M trajectoires V1 (06-08-11)_Group" xfId="34775" xr:uid="{00000000-0005-0000-0000-0000EF5D0000}"/>
    <cellStyle name="n_Flash September eresMas_Classeur1_V&amp;M trajectoires V1 (06-08-11)_Group - financial KPIs" xfId="22233" xr:uid="{00000000-0005-0000-0000-0000F05D0000}"/>
    <cellStyle name="n_Flash September eresMas_Classeur1_V&amp;M trajectoires V1 (06-08-11)_Group - operational KPIs" xfId="3265" xr:uid="{00000000-0005-0000-0000-0000F15D0000}"/>
    <cellStyle name="n_Flash September eresMas_Classeur1_V&amp;M trajectoires V1 (06-08-11)_Group - operational KPIs_1" xfId="10674" xr:uid="{00000000-0005-0000-0000-0000F25D0000}"/>
    <cellStyle name="n_Flash September eresMas_Classeur1_V&amp;M trajectoires V1 (06-08-11)_Group - operational KPIs_1 2" xfId="18373" xr:uid="{00000000-0005-0000-0000-0000F35D0000}"/>
    <cellStyle name="n_Flash September eresMas_Classeur1_V&amp;M trajectoires V1 (06-08-11)_Group - operational KPIs_2" xfId="20490" xr:uid="{00000000-0005-0000-0000-0000F45D0000}"/>
    <cellStyle name="n_Flash September eresMas_Classeur1_V&amp;M trajectoires V1 (06-08-11)_IC&amp;SS" xfId="19556" xr:uid="{00000000-0005-0000-0000-0000F55D0000}"/>
    <cellStyle name="n_Flash September eresMas_Classeur1_V&amp;M trajectoires V1 (06-08-11)_Orange - Market France KPIs" xfId="56232" xr:uid="{00000000-0005-0000-0000-0000F65D0000}"/>
    <cellStyle name="n_Flash September eresMas_Classeur1_V&amp;M trajectoires V1 (06-08-11)_Poland KPIs" xfId="8516" xr:uid="{00000000-0005-0000-0000-0000F75D0000}"/>
    <cellStyle name="n_Flash September eresMas_Classeur1_V&amp;M trajectoires V1 (06-08-11)_Poland KPIs_1" xfId="34774" xr:uid="{00000000-0005-0000-0000-0000F85D0000}"/>
    <cellStyle name="n_Flash September eresMas_Classeur1_V&amp;M trajectoires V1 (06-08-11)_ROW" xfId="34776" xr:uid="{00000000-0005-0000-0000-0000F95D0000}"/>
    <cellStyle name="n_Flash September eresMas_Classeur1_V&amp;M trajectoires V1 (06-08-11)_ROW ARPU" xfId="34777" xr:uid="{00000000-0005-0000-0000-0000FA5D0000}"/>
    <cellStyle name="n_Flash September eresMas_Classeur1_V&amp;M trajectoires V1 (06-08-11)_RoW KPIs" xfId="9228" xr:uid="{00000000-0005-0000-0000-0000FB5D0000}"/>
    <cellStyle name="n_Flash September eresMas_Classeur1_V&amp;M trajectoires V1 (06-08-11)_ROW_1" xfId="34778" xr:uid="{00000000-0005-0000-0000-0000FC5D0000}"/>
    <cellStyle name="n_Flash September eresMas_Classeur1_V&amp;M trajectoires V1 (06-08-11)_ROW_1_Group" xfId="34779" xr:uid="{00000000-0005-0000-0000-0000FD5D0000}"/>
    <cellStyle name="n_Flash September eresMas_Classeur1_V&amp;M trajectoires V1 (06-08-11)_ROW_1_ROW ARPU" xfId="34780" xr:uid="{00000000-0005-0000-0000-0000FE5D0000}"/>
    <cellStyle name="n_Flash September eresMas_Classeur1_V&amp;M trajectoires V1 (06-08-11)_ROW_Group" xfId="34781" xr:uid="{00000000-0005-0000-0000-0000FF5D0000}"/>
    <cellStyle name="n_Flash September eresMas_Classeur1_V&amp;M trajectoires V1 (06-08-11)_ROW_ROW ARPU" xfId="34782" xr:uid="{00000000-0005-0000-0000-0000005E0000}"/>
    <cellStyle name="n_Flash September eresMas_Classeur1_V&amp;M trajectoires V1 (06-08-11)_Spain ARPU + AUPU" xfId="34783" xr:uid="{00000000-0005-0000-0000-0000015E0000}"/>
    <cellStyle name="n_Flash September eresMas_Classeur1_V&amp;M trajectoires V1 (06-08-11)_Spain ARPU + AUPU_Group" xfId="34784" xr:uid="{00000000-0005-0000-0000-0000025E0000}"/>
    <cellStyle name="n_Flash September eresMas_Classeur1_V&amp;M trajectoires V1 (06-08-11)_Spain ARPU + AUPU_ROW ARPU" xfId="34785" xr:uid="{00000000-0005-0000-0000-0000035E0000}"/>
    <cellStyle name="n_Flash September eresMas_Classeur1_V&amp;M trajectoires V1 (06-08-11)_Spain KPIs" xfId="7017" xr:uid="{00000000-0005-0000-0000-0000045E0000}"/>
    <cellStyle name="n_Flash September eresMas_Classeur1_V&amp;M trajectoires V1 (06-08-11)_Spain KPIs 2" xfId="16383" xr:uid="{00000000-0005-0000-0000-0000055E0000}"/>
    <cellStyle name="n_Flash September eresMas_Classeur1_V&amp;M trajectoires V1 (06-08-11)_Spain KPIs_1" xfId="51831" xr:uid="{00000000-0005-0000-0000-0000065E0000}"/>
    <cellStyle name="n_Flash September eresMas_Classeur1_V&amp;M trajectoires V1 (06-08-11)_Telecoms - Operational KPIs" xfId="50134" xr:uid="{00000000-0005-0000-0000-0000075E0000}"/>
    <cellStyle name="n_Flash September eresMas_Classeur2" xfId="2329" xr:uid="{00000000-0005-0000-0000-0000085E0000}"/>
    <cellStyle name="n_Flash September eresMas_Classeur2_A&amp;ME KPIs" xfId="53609" xr:uid="{00000000-0005-0000-0000-0000095E0000}"/>
    <cellStyle name="n_Flash September eresMas_Classeur2_France financials" xfId="23978" xr:uid="{00000000-0005-0000-0000-00000A5E0000}"/>
    <cellStyle name="n_Flash September eresMas_Classeur2_France KPIs" xfId="5188" xr:uid="{00000000-0005-0000-0000-00000B5E0000}"/>
    <cellStyle name="n_Flash September eresMas_Classeur2_France KPIs 2" xfId="14604" xr:uid="{00000000-0005-0000-0000-00000C5E0000}"/>
    <cellStyle name="n_Flash September eresMas_Classeur2_France KPIs_1" xfId="12429" xr:uid="{00000000-0005-0000-0000-00000D5E0000}"/>
    <cellStyle name="n_Flash September eresMas_Classeur2_Group" xfId="34787" xr:uid="{00000000-0005-0000-0000-00000E5E0000}"/>
    <cellStyle name="n_Flash September eresMas_Classeur2_Group - financial KPIs" xfId="22234" xr:uid="{00000000-0005-0000-0000-00000F5E0000}"/>
    <cellStyle name="n_Flash September eresMas_Classeur2_Group - operational KPIs" xfId="10675" xr:uid="{00000000-0005-0000-0000-0000105E0000}"/>
    <cellStyle name="n_Flash September eresMas_Classeur2_Group - operational KPIs 2" xfId="18374" xr:uid="{00000000-0005-0000-0000-0000115E0000}"/>
    <cellStyle name="n_Flash September eresMas_Classeur2_Group - operational KPIs_1" xfId="20491" xr:uid="{00000000-0005-0000-0000-0000125E0000}"/>
    <cellStyle name="n_Flash September eresMas_Classeur2_Orange - Market France KPIs" xfId="56234" xr:uid="{00000000-0005-0000-0000-0000135E0000}"/>
    <cellStyle name="n_Flash September eresMas_Classeur2_Poland KPIs" xfId="34786" xr:uid="{00000000-0005-0000-0000-0000145E0000}"/>
    <cellStyle name="n_Flash September eresMas_Classeur2_ROW" xfId="34788" xr:uid="{00000000-0005-0000-0000-0000155E0000}"/>
    <cellStyle name="n_Flash September eresMas_Classeur2_ROW ARPU" xfId="34789" xr:uid="{00000000-0005-0000-0000-0000165E0000}"/>
    <cellStyle name="n_Flash September eresMas_Classeur2_ROW_1" xfId="34790" xr:uid="{00000000-0005-0000-0000-0000175E0000}"/>
    <cellStyle name="n_Flash September eresMas_Classeur2_ROW_1_Group" xfId="34791" xr:uid="{00000000-0005-0000-0000-0000185E0000}"/>
    <cellStyle name="n_Flash September eresMas_Classeur2_ROW_1_ROW ARPU" xfId="34792" xr:uid="{00000000-0005-0000-0000-0000195E0000}"/>
    <cellStyle name="n_Flash September eresMas_Classeur2_ROW_Group" xfId="34793" xr:uid="{00000000-0005-0000-0000-00001A5E0000}"/>
    <cellStyle name="n_Flash September eresMas_Classeur2_ROW_ROW ARPU" xfId="34794" xr:uid="{00000000-0005-0000-0000-00001B5E0000}"/>
    <cellStyle name="n_Flash September eresMas_Classeur2_Spain ARPU + AUPU" xfId="34795" xr:uid="{00000000-0005-0000-0000-00001C5E0000}"/>
    <cellStyle name="n_Flash September eresMas_Classeur2_Spain ARPU + AUPU_Group" xfId="34796" xr:uid="{00000000-0005-0000-0000-00001D5E0000}"/>
    <cellStyle name="n_Flash September eresMas_Classeur2_Spain ARPU + AUPU_ROW ARPU" xfId="34797" xr:uid="{00000000-0005-0000-0000-00001E5E0000}"/>
    <cellStyle name="n_Flash September eresMas_Classeur2_Spain KPIs" xfId="7018" xr:uid="{00000000-0005-0000-0000-00001F5E0000}"/>
    <cellStyle name="n_Flash September eresMas_Classeur2_Spain KPIs 2" xfId="16384" xr:uid="{00000000-0005-0000-0000-0000205E0000}"/>
    <cellStyle name="n_Flash September eresMas_Classeur2_Spain KPIs_1" xfId="51832" xr:uid="{00000000-0005-0000-0000-0000215E0000}"/>
    <cellStyle name="n_Flash September eresMas_Classeur2_Telecoms - Operational KPIs" xfId="50135" xr:uid="{00000000-0005-0000-0000-0000225E0000}"/>
    <cellStyle name="n_Flash September eresMas_Classeur5" xfId="2330" xr:uid="{00000000-0005-0000-0000-0000235E0000}"/>
    <cellStyle name="n_Flash September eresMas_Classeur5_A&amp;ME KPIs" xfId="53610" xr:uid="{00000000-0005-0000-0000-0000245E0000}"/>
    <cellStyle name="n_Flash September eresMas_Classeur5_Enterprise" xfId="9797" xr:uid="{00000000-0005-0000-0000-0000255E0000}"/>
    <cellStyle name="n_Flash September eresMas_Classeur5_France financials" xfId="23979" xr:uid="{00000000-0005-0000-0000-0000265E0000}"/>
    <cellStyle name="n_Flash September eresMas_Classeur5_France financials_1" xfId="25387" xr:uid="{00000000-0005-0000-0000-0000275E0000}"/>
    <cellStyle name="n_Flash September eresMas_Classeur5_France KPIs" xfId="5189" xr:uid="{00000000-0005-0000-0000-0000285E0000}"/>
    <cellStyle name="n_Flash September eresMas_Classeur5_France KPIs 2" xfId="14605" xr:uid="{00000000-0005-0000-0000-0000295E0000}"/>
    <cellStyle name="n_Flash September eresMas_Classeur5_France KPIs_1" xfId="12430" xr:uid="{00000000-0005-0000-0000-00002A5E0000}"/>
    <cellStyle name="n_Flash September eresMas_Classeur5_GetCA Groupe Seg 2012-Q4 Soc" xfId="56236" xr:uid="{00000000-0005-0000-0000-00002B5E0000}"/>
    <cellStyle name="n_Flash September eresMas_Classeur5_Group" xfId="34799" xr:uid="{00000000-0005-0000-0000-00002C5E0000}"/>
    <cellStyle name="n_Flash September eresMas_Classeur5_Group - financial KPIs" xfId="22235" xr:uid="{00000000-0005-0000-0000-00002D5E0000}"/>
    <cellStyle name="n_Flash September eresMas_Classeur5_Group - operational KPIs" xfId="3266" xr:uid="{00000000-0005-0000-0000-00002E5E0000}"/>
    <cellStyle name="n_Flash September eresMas_Classeur5_Group - operational KPIs_1" xfId="10676" xr:uid="{00000000-0005-0000-0000-00002F5E0000}"/>
    <cellStyle name="n_Flash September eresMas_Classeur5_Group - operational KPIs_1 2" xfId="18375" xr:uid="{00000000-0005-0000-0000-0000305E0000}"/>
    <cellStyle name="n_Flash September eresMas_Classeur5_Group - operational KPIs_2" xfId="20492" xr:uid="{00000000-0005-0000-0000-0000315E0000}"/>
    <cellStyle name="n_Flash September eresMas_Classeur5_IC&amp;SS" xfId="19756" xr:uid="{00000000-0005-0000-0000-0000325E0000}"/>
    <cellStyle name="n_Flash September eresMas_Classeur5_Orange - Market France KPIs" xfId="56235" xr:uid="{00000000-0005-0000-0000-0000335E0000}"/>
    <cellStyle name="n_Flash September eresMas_Classeur5_Poland KPIs" xfId="8517" xr:uid="{00000000-0005-0000-0000-0000345E0000}"/>
    <cellStyle name="n_Flash September eresMas_Classeur5_Poland KPIs_1" xfId="34798" xr:uid="{00000000-0005-0000-0000-0000355E0000}"/>
    <cellStyle name="n_Flash September eresMas_Classeur5_ROW" xfId="34800" xr:uid="{00000000-0005-0000-0000-0000365E0000}"/>
    <cellStyle name="n_Flash September eresMas_Classeur5_ROW ARPU" xfId="34801" xr:uid="{00000000-0005-0000-0000-0000375E0000}"/>
    <cellStyle name="n_Flash September eresMas_Classeur5_RoW KPIs" xfId="9229" xr:uid="{00000000-0005-0000-0000-0000385E0000}"/>
    <cellStyle name="n_Flash September eresMas_Classeur5_ROW_1" xfId="34802" xr:uid="{00000000-0005-0000-0000-0000395E0000}"/>
    <cellStyle name="n_Flash September eresMas_Classeur5_ROW_1_Group" xfId="34803" xr:uid="{00000000-0005-0000-0000-00003A5E0000}"/>
    <cellStyle name="n_Flash September eresMas_Classeur5_ROW_1_ROW ARPU" xfId="34804" xr:uid="{00000000-0005-0000-0000-00003B5E0000}"/>
    <cellStyle name="n_Flash September eresMas_Classeur5_ROW_Group" xfId="34805" xr:uid="{00000000-0005-0000-0000-00003C5E0000}"/>
    <cellStyle name="n_Flash September eresMas_Classeur5_ROW_ROW ARPU" xfId="34806" xr:uid="{00000000-0005-0000-0000-00003D5E0000}"/>
    <cellStyle name="n_Flash September eresMas_Classeur5_Spain ARPU + AUPU" xfId="34807" xr:uid="{00000000-0005-0000-0000-00003E5E0000}"/>
    <cellStyle name="n_Flash September eresMas_Classeur5_Spain ARPU + AUPU_Group" xfId="34808" xr:uid="{00000000-0005-0000-0000-00003F5E0000}"/>
    <cellStyle name="n_Flash September eresMas_Classeur5_Spain ARPU + AUPU_ROW ARPU" xfId="34809" xr:uid="{00000000-0005-0000-0000-0000405E0000}"/>
    <cellStyle name="n_Flash September eresMas_Classeur5_Spain KPIs" xfId="7019" xr:uid="{00000000-0005-0000-0000-0000415E0000}"/>
    <cellStyle name="n_Flash September eresMas_Classeur5_Spain KPIs 2" xfId="16385" xr:uid="{00000000-0005-0000-0000-0000425E0000}"/>
    <cellStyle name="n_Flash September eresMas_Classeur5_Spain KPIs_1" xfId="51833" xr:uid="{00000000-0005-0000-0000-0000435E0000}"/>
    <cellStyle name="n_Flash September eresMas_Classeur5_Telecoms - Operational KPIs" xfId="50136" xr:uid="{00000000-0005-0000-0000-0000445E0000}"/>
    <cellStyle name="n_Flash September eresMas_c-mse budget 2005 v4" xfId="2331" xr:uid="{00000000-0005-0000-0000-0000455E0000}"/>
    <cellStyle name="n_Flash September eresMas_c-mse budget 2005 v4_01 Synthèse DM pour modèle" xfId="2332" xr:uid="{00000000-0005-0000-0000-0000465E0000}"/>
    <cellStyle name="n_Flash September eresMas_c-mse budget 2005 v4_01 Synthèse DM pour modèle_A&amp;ME KPIs" xfId="53612" xr:uid="{00000000-0005-0000-0000-0000475E0000}"/>
    <cellStyle name="n_Flash September eresMas_c-mse budget 2005 v4_01 Synthèse DM pour modèle_France financials" xfId="23981" xr:uid="{00000000-0005-0000-0000-0000485E0000}"/>
    <cellStyle name="n_Flash September eresMas_c-mse budget 2005 v4_01 Synthèse DM pour modèle_France KPIs" xfId="5191" xr:uid="{00000000-0005-0000-0000-0000495E0000}"/>
    <cellStyle name="n_Flash September eresMas_c-mse budget 2005 v4_01 Synthèse DM pour modèle_France KPIs 2" xfId="14607" xr:uid="{00000000-0005-0000-0000-00004A5E0000}"/>
    <cellStyle name="n_Flash September eresMas_c-mse budget 2005 v4_01 Synthèse DM pour modèle_France KPIs_1" xfId="12432" xr:uid="{00000000-0005-0000-0000-00004B5E0000}"/>
    <cellStyle name="n_Flash September eresMas_c-mse budget 2005 v4_01 Synthèse DM pour modèle_Group" xfId="34812" xr:uid="{00000000-0005-0000-0000-00004C5E0000}"/>
    <cellStyle name="n_Flash September eresMas_c-mse budget 2005 v4_01 Synthèse DM pour modèle_Group - financial KPIs" xfId="22237" xr:uid="{00000000-0005-0000-0000-00004D5E0000}"/>
    <cellStyle name="n_Flash September eresMas_c-mse budget 2005 v4_01 Synthèse DM pour modèle_Group - operational KPIs" xfId="10678" xr:uid="{00000000-0005-0000-0000-00004E5E0000}"/>
    <cellStyle name="n_Flash September eresMas_c-mse budget 2005 v4_01 Synthèse DM pour modèle_Group - operational KPIs 2" xfId="18377" xr:uid="{00000000-0005-0000-0000-00004F5E0000}"/>
    <cellStyle name="n_Flash September eresMas_c-mse budget 2005 v4_01 Synthèse DM pour modèle_Group - operational KPIs_1" xfId="20494" xr:uid="{00000000-0005-0000-0000-0000505E0000}"/>
    <cellStyle name="n_Flash September eresMas_c-mse budget 2005 v4_01 Synthèse DM pour modèle_Orange - Market France KPIs" xfId="56238" xr:uid="{00000000-0005-0000-0000-0000515E0000}"/>
    <cellStyle name="n_Flash September eresMas_c-mse budget 2005 v4_01 Synthèse DM pour modèle_Poland KPIs" xfId="34811" xr:uid="{00000000-0005-0000-0000-0000525E0000}"/>
    <cellStyle name="n_Flash September eresMas_c-mse budget 2005 v4_01 Synthèse DM pour modèle_ROW" xfId="34813" xr:uid="{00000000-0005-0000-0000-0000535E0000}"/>
    <cellStyle name="n_Flash September eresMas_c-mse budget 2005 v4_01 Synthèse DM pour modèle_ROW ARPU" xfId="34814" xr:uid="{00000000-0005-0000-0000-0000545E0000}"/>
    <cellStyle name="n_Flash September eresMas_c-mse budget 2005 v4_01 Synthèse DM pour modèle_ROW_1" xfId="34815" xr:uid="{00000000-0005-0000-0000-0000555E0000}"/>
    <cellStyle name="n_Flash September eresMas_c-mse budget 2005 v4_01 Synthèse DM pour modèle_ROW_1_Group" xfId="34816" xr:uid="{00000000-0005-0000-0000-0000565E0000}"/>
    <cellStyle name="n_Flash September eresMas_c-mse budget 2005 v4_01 Synthèse DM pour modèle_ROW_1_ROW ARPU" xfId="34817" xr:uid="{00000000-0005-0000-0000-0000575E0000}"/>
    <cellStyle name="n_Flash September eresMas_c-mse budget 2005 v4_01 Synthèse DM pour modèle_ROW_Group" xfId="34818" xr:uid="{00000000-0005-0000-0000-0000585E0000}"/>
    <cellStyle name="n_Flash September eresMas_c-mse budget 2005 v4_01 Synthèse DM pour modèle_ROW_ROW ARPU" xfId="34819" xr:uid="{00000000-0005-0000-0000-0000595E0000}"/>
    <cellStyle name="n_Flash September eresMas_c-mse budget 2005 v4_01 Synthèse DM pour modèle_Spain ARPU + AUPU" xfId="34820" xr:uid="{00000000-0005-0000-0000-00005A5E0000}"/>
    <cellStyle name="n_Flash September eresMas_c-mse budget 2005 v4_01 Synthèse DM pour modèle_Spain ARPU + AUPU_Group" xfId="34821" xr:uid="{00000000-0005-0000-0000-00005B5E0000}"/>
    <cellStyle name="n_Flash September eresMas_c-mse budget 2005 v4_01 Synthèse DM pour modèle_Spain ARPU + AUPU_ROW ARPU" xfId="34822" xr:uid="{00000000-0005-0000-0000-00005C5E0000}"/>
    <cellStyle name="n_Flash September eresMas_c-mse budget 2005 v4_01 Synthèse DM pour modèle_Spain KPIs" xfId="7021" xr:uid="{00000000-0005-0000-0000-00005D5E0000}"/>
    <cellStyle name="n_Flash September eresMas_c-mse budget 2005 v4_01 Synthèse DM pour modèle_Spain KPIs 2" xfId="16387" xr:uid="{00000000-0005-0000-0000-00005E5E0000}"/>
    <cellStyle name="n_Flash September eresMas_c-mse budget 2005 v4_01 Synthèse DM pour modèle_Spain KPIs_1" xfId="51835" xr:uid="{00000000-0005-0000-0000-00005F5E0000}"/>
    <cellStyle name="n_Flash September eresMas_c-mse budget 2005 v4_01 Synthèse DM pour modèle_Telecoms - Operational KPIs" xfId="50138" xr:uid="{00000000-0005-0000-0000-0000605E0000}"/>
    <cellStyle name="n_Flash September eresMas_c-mse budget 2005 v4_0703 Préflashde L23 Analyse CA trafic 07-03 (07-04-03)" xfId="2333" xr:uid="{00000000-0005-0000-0000-0000615E0000}"/>
    <cellStyle name="n_Flash September eresMas_c-mse budget 2005 v4_0703 Préflashde L23 Analyse CA trafic 07-03 (07-04-03)_A&amp;ME KPIs" xfId="53613" xr:uid="{00000000-0005-0000-0000-0000625E0000}"/>
    <cellStyle name="n_Flash September eresMas_c-mse budget 2005 v4_0703 Préflashde L23 Analyse CA trafic 07-03 (07-04-03)_Enterprise" xfId="9799" xr:uid="{00000000-0005-0000-0000-0000635E0000}"/>
    <cellStyle name="n_Flash September eresMas_c-mse budget 2005 v4_0703 Préflashde L23 Analyse CA trafic 07-03 (07-04-03)_France financials" xfId="23982" xr:uid="{00000000-0005-0000-0000-0000645E0000}"/>
    <cellStyle name="n_Flash September eresMas_c-mse budget 2005 v4_0703 Préflashde L23 Analyse CA trafic 07-03 (07-04-03)_France financials_1" xfId="25389" xr:uid="{00000000-0005-0000-0000-0000655E0000}"/>
    <cellStyle name="n_Flash September eresMas_c-mse budget 2005 v4_0703 Préflashde L23 Analyse CA trafic 07-03 (07-04-03)_France KPIs" xfId="5192" xr:uid="{00000000-0005-0000-0000-0000665E0000}"/>
    <cellStyle name="n_Flash September eresMas_c-mse budget 2005 v4_0703 Préflashde L23 Analyse CA trafic 07-03 (07-04-03)_France KPIs 2" xfId="14608" xr:uid="{00000000-0005-0000-0000-0000675E0000}"/>
    <cellStyle name="n_Flash September eresMas_c-mse budget 2005 v4_0703 Préflashde L23 Analyse CA trafic 07-03 (07-04-03)_France KPIs_1" xfId="12433" xr:uid="{00000000-0005-0000-0000-0000685E0000}"/>
    <cellStyle name="n_Flash September eresMas_c-mse budget 2005 v4_0703 Préflashde L23 Analyse CA trafic 07-03 (07-04-03)_GetCA Groupe Seg 2012-Q4 Soc" xfId="56240" xr:uid="{00000000-0005-0000-0000-0000695E0000}"/>
    <cellStyle name="n_Flash September eresMas_c-mse budget 2005 v4_0703 Préflashde L23 Analyse CA trafic 07-03 (07-04-03)_Group" xfId="34824" xr:uid="{00000000-0005-0000-0000-00006A5E0000}"/>
    <cellStyle name="n_Flash September eresMas_c-mse budget 2005 v4_0703 Préflashde L23 Analyse CA trafic 07-03 (07-04-03)_Group - financial KPIs" xfId="22238" xr:uid="{00000000-0005-0000-0000-00006B5E0000}"/>
    <cellStyle name="n_Flash September eresMas_c-mse budget 2005 v4_0703 Préflashde L23 Analyse CA trafic 07-03 (07-04-03)_Group - operational KPIs" xfId="3268" xr:uid="{00000000-0005-0000-0000-00006C5E0000}"/>
    <cellStyle name="n_Flash September eresMas_c-mse budget 2005 v4_0703 Préflashde L23 Analyse CA trafic 07-03 (07-04-03)_Group - operational KPIs_1" xfId="10679" xr:uid="{00000000-0005-0000-0000-00006D5E0000}"/>
    <cellStyle name="n_Flash September eresMas_c-mse budget 2005 v4_0703 Préflashde L23 Analyse CA trafic 07-03 (07-04-03)_Group - operational KPIs_1 2" xfId="18378" xr:uid="{00000000-0005-0000-0000-00006E5E0000}"/>
    <cellStyle name="n_Flash September eresMas_c-mse budget 2005 v4_0703 Préflashde L23 Analyse CA trafic 07-03 (07-04-03)_Group - operational KPIs_2" xfId="20495" xr:uid="{00000000-0005-0000-0000-00006F5E0000}"/>
    <cellStyle name="n_Flash September eresMas_c-mse budget 2005 v4_0703 Préflashde L23 Analyse CA trafic 07-03 (07-04-03)_IC&amp;SS" xfId="13885" xr:uid="{00000000-0005-0000-0000-0000705E0000}"/>
    <cellStyle name="n_Flash September eresMas_c-mse budget 2005 v4_0703 Préflashde L23 Analyse CA trafic 07-03 (07-04-03)_Orange - Market France KPIs" xfId="56239" xr:uid="{00000000-0005-0000-0000-0000715E0000}"/>
    <cellStyle name="n_Flash September eresMas_c-mse budget 2005 v4_0703 Préflashde L23 Analyse CA trafic 07-03 (07-04-03)_Poland KPIs" xfId="8519" xr:uid="{00000000-0005-0000-0000-0000725E0000}"/>
    <cellStyle name="n_Flash September eresMas_c-mse budget 2005 v4_0703 Préflashde L23 Analyse CA trafic 07-03 (07-04-03)_Poland KPIs_1" xfId="34823" xr:uid="{00000000-0005-0000-0000-0000735E0000}"/>
    <cellStyle name="n_Flash September eresMas_c-mse budget 2005 v4_0703 Préflashde L23 Analyse CA trafic 07-03 (07-04-03)_ROW" xfId="34825" xr:uid="{00000000-0005-0000-0000-0000745E0000}"/>
    <cellStyle name="n_Flash September eresMas_c-mse budget 2005 v4_0703 Préflashde L23 Analyse CA trafic 07-03 (07-04-03)_ROW ARPU" xfId="34826" xr:uid="{00000000-0005-0000-0000-0000755E0000}"/>
    <cellStyle name="n_Flash September eresMas_c-mse budget 2005 v4_0703 Préflashde L23 Analyse CA trafic 07-03 (07-04-03)_RoW KPIs" xfId="9231" xr:uid="{00000000-0005-0000-0000-0000765E0000}"/>
    <cellStyle name="n_Flash September eresMas_c-mse budget 2005 v4_0703 Préflashde L23 Analyse CA trafic 07-03 (07-04-03)_ROW_1" xfId="34827" xr:uid="{00000000-0005-0000-0000-0000775E0000}"/>
    <cellStyle name="n_Flash September eresMas_c-mse budget 2005 v4_0703 Préflashde L23 Analyse CA trafic 07-03 (07-04-03)_ROW_1_Group" xfId="34828" xr:uid="{00000000-0005-0000-0000-0000785E0000}"/>
    <cellStyle name="n_Flash September eresMas_c-mse budget 2005 v4_0703 Préflashde L23 Analyse CA trafic 07-03 (07-04-03)_ROW_1_ROW ARPU" xfId="34829" xr:uid="{00000000-0005-0000-0000-0000795E0000}"/>
    <cellStyle name="n_Flash September eresMas_c-mse budget 2005 v4_0703 Préflashde L23 Analyse CA trafic 07-03 (07-04-03)_ROW_Group" xfId="34830" xr:uid="{00000000-0005-0000-0000-00007A5E0000}"/>
    <cellStyle name="n_Flash September eresMas_c-mse budget 2005 v4_0703 Préflashde L23 Analyse CA trafic 07-03 (07-04-03)_ROW_ROW ARPU" xfId="34831" xr:uid="{00000000-0005-0000-0000-00007B5E0000}"/>
    <cellStyle name="n_Flash September eresMas_c-mse budget 2005 v4_0703 Préflashde L23 Analyse CA trafic 07-03 (07-04-03)_Spain ARPU + AUPU" xfId="34832" xr:uid="{00000000-0005-0000-0000-00007C5E0000}"/>
    <cellStyle name="n_Flash September eresMas_c-mse budget 2005 v4_0703 Préflashde L23 Analyse CA trafic 07-03 (07-04-03)_Spain ARPU + AUPU_Group" xfId="34833" xr:uid="{00000000-0005-0000-0000-00007D5E0000}"/>
    <cellStyle name="n_Flash September eresMas_c-mse budget 2005 v4_0703 Préflashde L23 Analyse CA trafic 07-03 (07-04-03)_Spain ARPU + AUPU_ROW ARPU" xfId="34834" xr:uid="{00000000-0005-0000-0000-00007E5E0000}"/>
    <cellStyle name="n_Flash September eresMas_c-mse budget 2005 v4_0703 Préflashde L23 Analyse CA trafic 07-03 (07-04-03)_Spain KPIs" xfId="7022" xr:uid="{00000000-0005-0000-0000-00007F5E0000}"/>
    <cellStyle name="n_Flash September eresMas_c-mse budget 2005 v4_0703 Préflashde L23 Analyse CA trafic 07-03 (07-04-03)_Spain KPIs 2" xfId="16388" xr:uid="{00000000-0005-0000-0000-0000805E0000}"/>
    <cellStyle name="n_Flash September eresMas_c-mse budget 2005 v4_0703 Préflashde L23 Analyse CA trafic 07-03 (07-04-03)_Spain KPIs_1" xfId="51836" xr:uid="{00000000-0005-0000-0000-0000815E0000}"/>
    <cellStyle name="n_Flash September eresMas_c-mse budget 2005 v4_0703 Préflashde L23 Analyse CA trafic 07-03 (07-04-03)_Telecoms - Operational KPIs" xfId="50139" xr:uid="{00000000-0005-0000-0000-0000825E0000}"/>
    <cellStyle name="n_Flash September eresMas_c-mse budget 2005 v4_A&amp;ME KPIs" xfId="53611" xr:uid="{00000000-0005-0000-0000-0000835E0000}"/>
    <cellStyle name="n_Flash September eresMas_c-mse budget 2005 v4_Base Forfaits 06-07" xfId="2334" xr:uid="{00000000-0005-0000-0000-0000845E0000}"/>
    <cellStyle name="n_Flash September eresMas_c-mse budget 2005 v4_Base Forfaits 06-07_A&amp;ME KPIs" xfId="53614" xr:uid="{00000000-0005-0000-0000-0000855E0000}"/>
    <cellStyle name="n_Flash September eresMas_c-mse budget 2005 v4_Base Forfaits 06-07_Enterprise" xfId="9800" xr:uid="{00000000-0005-0000-0000-0000865E0000}"/>
    <cellStyle name="n_Flash September eresMas_c-mse budget 2005 v4_Base Forfaits 06-07_France financials" xfId="23983" xr:uid="{00000000-0005-0000-0000-0000875E0000}"/>
    <cellStyle name="n_Flash September eresMas_c-mse budget 2005 v4_Base Forfaits 06-07_France financials_1" xfId="25390" xr:uid="{00000000-0005-0000-0000-0000885E0000}"/>
    <cellStyle name="n_Flash September eresMas_c-mse budget 2005 v4_Base Forfaits 06-07_France KPIs" xfId="5193" xr:uid="{00000000-0005-0000-0000-0000895E0000}"/>
    <cellStyle name="n_Flash September eresMas_c-mse budget 2005 v4_Base Forfaits 06-07_France KPIs 2" xfId="14609" xr:uid="{00000000-0005-0000-0000-00008A5E0000}"/>
    <cellStyle name="n_Flash September eresMas_c-mse budget 2005 v4_Base Forfaits 06-07_France KPIs_1" xfId="12434" xr:uid="{00000000-0005-0000-0000-00008B5E0000}"/>
    <cellStyle name="n_Flash September eresMas_c-mse budget 2005 v4_Base Forfaits 06-07_GetCA Groupe Seg 2012-Q4 Soc" xfId="56242" xr:uid="{00000000-0005-0000-0000-00008C5E0000}"/>
    <cellStyle name="n_Flash September eresMas_c-mse budget 2005 v4_Base Forfaits 06-07_Group" xfId="34836" xr:uid="{00000000-0005-0000-0000-00008D5E0000}"/>
    <cellStyle name="n_Flash September eresMas_c-mse budget 2005 v4_Base Forfaits 06-07_Group - financial KPIs" xfId="22239" xr:uid="{00000000-0005-0000-0000-00008E5E0000}"/>
    <cellStyle name="n_Flash September eresMas_c-mse budget 2005 v4_Base Forfaits 06-07_Group - operational KPIs" xfId="3269" xr:uid="{00000000-0005-0000-0000-00008F5E0000}"/>
    <cellStyle name="n_Flash September eresMas_c-mse budget 2005 v4_Base Forfaits 06-07_Group - operational KPIs_1" xfId="10680" xr:uid="{00000000-0005-0000-0000-0000905E0000}"/>
    <cellStyle name="n_Flash September eresMas_c-mse budget 2005 v4_Base Forfaits 06-07_Group - operational KPIs_1 2" xfId="18379" xr:uid="{00000000-0005-0000-0000-0000915E0000}"/>
    <cellStyle name="n_Flash September eresMas_c-mse budget 2005 v4_Base Forfaits 06-07_Group - operational KPIs_2" xfId="20496" xr:uid="{00000000-0005-0000-0000-0000925E0000}"/>
    <cellStyle name="n_Flash September eresMas_c-mse budget 2005 v4_Base Forfaits 06-07_IC&amp;SS" xfId="19555" xr:uid="{00000000-0005-0000-0000-0000935E0000}"/>
    <cellStyle name="n_Flash September eresMas_c-mse budget 2005 v4_Base Forfaits 06-07_Orange - Market France KPIs" xfId="56241" xr:uid="{00000000-0005-0000-0000-0000945E0000}"/>
    <cellStyle name="n_Flash September eresMas_c-mse budget 2005 v4_Base Forfaits 06-07_Poland KPIs" xfId="8520" xr:uid="{00000000-0005-0000-0000-0000955E0000}"/>
    <cellStyle name="n_Flash September eresMas_c-mse budget 2005 v4_Base Forfaits 06-07_Poland KPIs_1" xfId="34835" xr:uid="{00000000-0005-0000-0000-0000965E0000}"/>
    <cellStyle name="n_Flash September eresMas_c-mse budget 2005 v4_Base Forfaits 06-07_ROW" xfId="34837" xr:uid="{00000000-0005-0000-0000-0000975E0000}"/>
    <cellStyle name="n_Flash September eresMas_c-mse budget 2005 v4_Base Forfaits 06-07_ROW ARPU" xfId="34838" xr:uid="{00000000-0005-0000-0000-0000985E0000}"/>
    <cellStyle name="n_Flash September eresMas_c-mse budget 2005 v4_Base Forfaits 06-07_RoW KPIs" xfId="9232" xr:uid="{00000000-0005-0000-0000-0000995E0000}"/>
    <cellStyle name="n_Flash September eresMas_c-mse budget 2005 v4_Base Forfaits 06-07_ROW_1" xfId="34839" xr:uid="{00000000-0005-0000-0000-00009A5E0000}"/>
    <cellStyle name="n_Flash September eresMas_c-mse budget 2005 v4_Base Forfaits 06-07_ROW_1_Group" xfId="34840" xr:uid="{00000000-0005-0000-0000-00009B5E0000}"/>
    <cellStyle name="n_Flash September eresMas_c-mse budget 2005 v4_Base Forfaits 06-07_ROW_1_ROW ARPU" xfId="34841" xr:uid="{00000000-0005-0000-0000-00009C5E0000}"/>
    <cellStyle name="n_Flash September eresMas_c-mse budget 2005 v4_Base Forfaits 06-07_ROW_Group" xfId="34842" xr:uid="{00000000-0005-0000-0000-00009D5E0000}"/>
    <cellStyle name="n_Flash September eresMas_c-mse budget 2005 v4_Base Forfaits 06-07_ROW_ROW ARPU" xfId="34843" xr:uid="{00000000-0005-0000-0000-00009E5E0000}"/>
    <cellStyle name="n_Flash September eresMas_c-mse budget 2005 v4_Base Forfaits 06-07_Spain ARPU + AUPU" xfId="34844" xr:uid="{00000000-0005-0000-0000-00009F5E0000}"/>
    <cellStyle name="n_Flash September eresMas_c-mse budget 2005 v4_Base Forfaits 06-07_Spain ARPU + AUPU_Group" xfId="34845" xr:uid="{00000000-0005-0000-0000-0000A05E0000}"/>
    <cellStyle name="n_Flash September eresMas_c-mse budget 2005 v4_Base Forfaits 06-07_Spain ARPU + AUPU_ROW ARPU" xfId="34846" xr:uid="{00000000-0005-0000-0000-0000A15E0000}"/>
    <cellStyle name="n_Flash September eresMas_c-mse budget 2005 v4_Base Forfaits 06-07_Spain KPIs" xfId="7023" xr:uid="{00000000-0005-0000-0000-0000A25E0000}"/>
    <cellStyle name="n_Flash September eresMas_c-mse budget 2005 v4_Base Forfaits 06-07_Spain KPIs 2" xfId="16389" xr:uid="{00000000-0005-0000-0000-0000A35E0000}"/>
    <cellStyle name="n_Flash September eresMas_c-mse budget 2005 v4_Base Forfaits 06-07_Spain KPIs_1" xfId="51837" xr:uid="{00000000-0005-0000-0000-0000A45E0000}"/>
    <cellStyle name="n_Flash September eresMas_c-mse budget 2005 v4_Base Forfaits 06-07_Telecoms - Operational KPIs" xfId="50140" xr:uid="{00000000-0005-0000-0000-0000A55E0000}"/>
    <cellStyle name="n_Flash September eresMas_c-mse budget 2005 v4_CA BAC SCR-VM 06-07 (31-07-06)" xfId="2335" xr:uid="{00000000-0005-0000-0000-0000A65E0000}"/>
    <cellStyle name="n_Flash September eresMas_c-mse budget 2005 v4_CA BAC SCR-VM 06-07 (31-07-06)_A&amp;ME KPIs" xfId="53615" xr:uid="{00000000-0005-0000-0000-0000A75E0000}"/>
    <cellStyle name="n_Flash September eresMas_c-mse budget 2005 v4_CA BAC SCR-VM 06-07 (31-07-06)_Enterprise" xfId="9801" xr:uid="{00000000-0005-0000-0000-0000A85E0000}"/>
    <cellStyle name="n_Flash September eresMas_c-mse budget 2005 v4_CA BAC SCR-VM 06-07 (31-07-06)_France financials" xfId="23984" xr:uid="{00000000-0005-0000-0000-0000A95E0000}"/>
    <cellStyle name="n_Flash September eresMas_c-mse budget 2005 v4_CA BAC SCR-VM 06-07 (31-07-06)_France financials_1" xfId="25391" xr:uid="{00000000-0005-0000-0000-0000AA5E0000}"/>
    <cellStyle name="n_Flash September eresMas_c-mse budget 2005 v4_CA BAC SCR-VM 06-07 (31-07-06)_France KPIs" xfId="5194" xr:uid="{00000000-0005-0000-0000-0000AB5E0000}"/>
    <cellStyle name="n_Flash September eresMas_c-mse budget 2005 v4_CA BAC SCR-VM 06-07 (31-07-06)_France KPIs 2" xfId="14610" xr:uid="{00000000-0005-0000-0000-0000AC5E0000}"/>
    <cellStyle name="n_Flash September eresMas_c-mse budget 2005 v4_CA BAC SCR-VM 06-07 (31-07-06)_France KPIs_1" xfId="12435" xr:uid="{00000000-0005-0000-0000-0000AD5E0000}"/>
    <cellStyle name="n_Flash September eresMas_c-mse budget 2005 v4_CA BAC SCR-VM 06-07 (31-07-06)_GetCA Groupe Seg 2012-Q4 Soc" xfId="56244" xr:uid="{00000000-0005-0000-0000-0000AE5E0000}"/>
    <cellStyle name="n_Flash September eresMas_c-mse budget 2005 v4_CA BAC SCR-VM 06-07 (31-07-06)_Group" xfId="34848" xr:uid="{00000000-0005-0000-0000-0000AF5E0000}"/>
    <cellStyle name="n_Flash September eresMas_c-mse budget 2005 v4_CA BAC SCR-VM 06-07 (31-07-06)_Group - financial KPIs" xfId="22240" xr:uid="{00000000-0005-0000-0000-0000B05E0000}"/>
    <cellStyle name="n_Flash September eresMas_c-mse budget 2005 v4_CA BAC SCR-VM 06-07 (31-07-06)_Group - operational KPIs" xfId="3270" xr:uid="{00000000-0005-0000-0000-0000B15E0000}"/>
    <cellStyle name="n_Flash September eresMas_c-mse budget 2005 v4_CA BAC SCR-VM 06-07 (31-07-06)_Group - operational KPIs_1" xfId="10681" xr:uid="{00000000-0005-0000-0000-0000B25E0000}"/>
    <cellStyle name="n_Flash September eresMas_c-mse budget 2005 v4_CA BAC SCR-VM 06-07 (31-07-06)_Group - operational KPIs_1 2" xfId="18380" xr:uid="{00000000-0005-0000-0000-0000B35E0000}"/>
    <cellStyle name="n_Flash September eresMas_c-mse budget 2005 v4_CA BAC SCR-VM 06-07 (31-07-06)_Group - operational KPIs_2" xfId="20497" xr:uid="{00000000-0005-0000-0000-0000B45E0000}"/>
    <cellStyle name="n_Flash September eresMas_c-mse budget 2005 v4_CA BAC SCR-VM 06-07 (31-07-06)_IC&amp;SS" xfId="19755" xr:uid="{00000000-0005-0000-0000-0000B55E0000}"/>
    <cellStyle name="n_Flash September eresMas_c-mse budget 2005 v4_CA BAC SCR-VM 06-07 (31-07-06)_Orange - Market France KPIs" xfId="56243" xr:uid="{00000000-0005-0000-0000-0000B65E0000}"/>
    <cellStyle name="n_Flash September eresMas_c-mse budget 2005 v4_CA BAC SCR-VM 06-07 (31-07-06)_Poland KPIs" xfId="8521" xr:uid="{00000000-0005-0000-0000-0000B75E0000}"/>
    <cellStyle name="n_Flash September eresMas_c-mse budget 2005 v4_CA BAC SCR-VM 06-07 (31-07-06)_Poland KPIs_1" xfId="34847" xr:uid="{00000000-0005-0000-0000-0000B85E0000}"/>
    <cellStyle name="n_Flash September eresMas_c-mse budget 2005 v4_CA BAC SCR-VM 06-07 (31-07-06)_ROW" xfId="34849" xr:uid="{00000000-0005-0000-0000-0000B95E0000}"/>
    <cellStyle name="n_Flash September eresMas_c-mse budget 2005 v4_CA BAC SCR-VM 06-07 (31-07-06)_ROW ARPU" xfId="34850" xr:uid="{00000000-0005-0000-0000-0000BA5E0000}"/>
    <cellStyle name="n_Flash September eresMas_c-mse budget 2005 v4_CA BAC SCR-VM 06-07 (31-07-06)_RoW KPIs" xfId="9233" xr:uid="{00000000-0005-0000-0000-0000BB5E0000}"/>
    <cellStyle name="n_Flash September eresMas_c-mse budget 2005 v4_CA BAC SCR-VM 06-07 (31-07-06)_ROW_1" xfId="34851" xr:uid="{00000000-0005-0000-0000-0000BC5E0000}"/>
    <cellStyle name="n_Flash September eresMas_c-mse budget 2005 v4_CA BAC SCR-VM 06-07 (31-07-06)_ROW_1_Group" xfId="34852" xr:uid="{00000000-0005-0000-0000-0000BD5E0000}"/>
    <cellStyle name="n_Flash September eresMas_c-mse budget 2005 v4_CA BAC SCR-VM 06-07 (31-07-06)_ROW_1_ROW ARPU" xfId="34853" xr:uid="{00000000-0005-0000-0000-0000BE5E0000}"/>
    <cellStyle name="n_Flash September eresMas_c-mse budget 2005 v4_CA BAC SCR-VM 06-07 (31-07-06)_ROW_Group" xfId="34854" xr:uid="{00000000-0005-0000-0000-0000BF5E0000}"/>
    <cellStyle name="n_Flash September eresMas_c-mse budget 2005 v4_CA BAC SCR-VM 06-07 (31-07-06)_ROW_ROW ARPU" xfId="34855" xr:uid="{00000000-0005-0000-0000-0000C05E0000}"/>
    <cellStyle name="n_Flash September eresMas_c-mse budget 2005 v4_CA BAC SCR-VM 06-07 (31-07-06)_Spain ARPU + AUPU" xfId="34856" xr:uid="{00000000-0005-0000-0000-0000C15E0000}"/>
    <cellStyle name="n_Flash September eresMas_c-mse budget 2005 v4_CA BAC SCR-VM 06-07 (31-07-06)_Spain ARPU + AUPU_Group" xfId="34857" xr:uid="{00000000-0005-0000-0000-0000C25E0000}"/>
    <cellStyle name="n_Flash September eresMas_c-mse budget 2005 v4_CA BAC SCR-VM 06-07 (31-07-06)_Spain ARPU + AUPU_ROW ARPU" xfId="34858" xr:uid="{00000000-0005-0000-0000-0000C35E0000}"/>
    <cellStyle name="n_Flash September eresMas_c-mse budget 2005 v4_CA BAC SCR-VM 06-07 (31-07-06)_Spain KPIs" xfId="7024" xr:uid="{00000000-0005-0000-0000-0000C45E0000}"/>
    <cellStyle name="n_Flash September eresMas_c-mse budget 2005 v4_CA BAC SCR-VM 06-07 (31-07-06)_Spain KPIs 2" xfId="16390" xr:uid="{00000000-0005-0000-0000-0000C55E0000}"/>
    <cellStyle name="n_Flash September eresMas_c-mse budget 2005 v4_CA BAC SCR-VM 06-07 (31-07-06)_Spain KPIs_1" xfId="51838" xr:uid="{00000000-0005-0000-0000-0000C65E0000}"/>
    <cellStyle name="n_Flash September eresMas_c-mse budget 2005 v4_CA BAC SCR-VM 06-07 (31-07-06)_Telecoms - Operational KPIs" xfId="50141" xr:uid="{00000000-0005-0000-0000-0000C75E0000}"/>
    <cellStyle name="n_Flash September eresMas_c-mse budget 2005 v4_CA forfaits 0607 (06-08-14)" xfId="2336" xr:uid="{00000000-0005-0000-0000-0000C85E0000}"/>
    <cellStyle name="n_Flash September eresMas_c-mse budget 2005 v4_CA forfaits 0607 (06-08-14)_A&amp;ME KPIs" xfId="53616" xr:uid="{00000000-0005-0000-0000-0000C95E0000}"/>
    <cellStyle name="n_Flash September eresMas_c-mse budget 2005 v4_CA forfaits 0607 (06-08-14)_France financials" xfId="23985" xr:uid="{00000000-0005-0000-0000-0000CA5E0000}"/>
    <cellStyle name="n_Flash September eresMas_c-mse budget 2005 v4_CA forfaits 0607 (06-08-14)_France KPIs" xfId="5195" xr:uid="{00000000-0005-0000-0000-0000CB5E0000}"/>
    <cellStyle name="n_Flash September eresMas_c-mse budget 2005 v4_CA forfaits 0607 (06-08-14)_France KPIs 2" xfId="14611" xr:uid="{00000000-0005-0000-0000-0000CC5E0000}"/>
    <cellStyle name="n_Flash September eresMas_c-mse budget 2005 v4_CA forfaits 0607 (06-08-14)_France KPIs_1" xfId="12436" xr:uid="{00000000-0005-0000-0000-0000CD5E0000}"/>
    <cellStyle name="n_Flash September eresMas_c-mse budget 2005 v4_CA forfaits 0607 (06-08-14)_Group" xfId="34860" xr:uid="{00000000-0005-0000-0000-0000CE5E0000}"/>
    <cellStyle name="n_Flash September eresMas_c-mse budget 2005 v4_CA forfaits 0607 (06-08-14)_Group - financial KPIs" xfId="22241" xr:uid="{00000000-0005-0000-0000-0000CF5E0000}"/>
    <cellStyle name="n_Flash September eresMas_c-mse budget 2005 v4_CA forfaits 0607 (06-08-14)_Group - operational KPIs" xfId="10682" xr:uid="{00000000-0005-0000-0000-0000D05E0000}"/>
    <cellStyle name="n_Flash September eresMas_c-mse budget 2005 v4_CA forfaits 0607 (06-08-14)_Group - operational KPIs 2" xfId="18381" xr:uid="{00000000-0005-0000-0000-0000D15E0000}"/>
    <cellStyle name="n_Flash September eresMas_c-mse budget 2005 v4_CA forfaits 0607 (06-08-14)_Group - operational KPIs_1" xfId="20498" xr:uid="{00000000-0005-0000-0000-0000D25E0000}"/>
    <cellStyle name="n_Flash September eresMas_c-mse budget 2005 v4_CA forfaits 0607 (06-08-14)_Orange - Market France KPIs" xfId="56245" xr:uid="{00000000-0005-0000-0000-0000D35E0000}"/>
    <cellStyle name="n_Flash September eresMas_c-mse budget 2005 v4_CA forfaits 0607 (06-08-14)_Poland KPIs" xfId="34859" xr:uid="{00000000-0005-0000-0000-0000D45E0000}"/>
    <cellStyle name="n_Flash September eresMas_c-mse budget 2005 v4_CA forfaits 0607 (06-08-14)_ROW" xfId="34861" xr:uid="{00000000-0005-0000-0000-0000D55E0000}"/>
    <cellStyle name="n_Flash September eresMas_c-mse budget 2005 v4_CA forfaits 0607 (06-08-14)_ROW ARPU" xfId="34862" xr:uid="{00000000-0005-0000-0000-0000D65E0000}"/>
    <cellStyle name="n_Flash September eresMas_c-mse budget 2005 v4_CA forfaits 0607 (06-08-14)_ROW_1" xfId="34863" xr:uid="{00000000-0005-0000-0000-0000D75E0000}"/>
    <cellStyle name="n_Flash September eresMas_c-mse budget 2005 v4_CA forfaits 0607 (06-08-14)_ROW_1_Group" xfId="34864" xr:uid="{00000000-0005-0000-0000-0000D85E0000}"/>
    <cellStyle name="n_Flash September eresMas_c-mse budget 2005 v4_CA forfaits 0607 (06-08-14)_ROW_1_ROW ARPU" xfId="34865" xr:uid="{00000000-0005-0000-0000-0000D95E0000}"/>
    <cellStyle name="n_Flash September eresMas_c-mse budget 2005 v4_CA forfaits 0607 (06-08-14)_ROW_Group" xfId="34866" xr:uid="{00000000-0005-0000-0000-0000DA5E0000}"/>
    <cellStyle name="n_Flash September eresMas_c-mse budget 2005 v4_CA forfaits 0607 (06-08-14)_ROW_ROW ARPU" xfId="34867" xr:uid="{00000000-0005-0000-0000-0000DB5E0000}"/>
    <cellStyle name="n_Flash September eresMas_c-mse budget 2005 v4_CA forfaits 0607 (06-08-14)_Spain ARPU + AUPU" xfId="34868" xr:uid="{00000000-0005-0000-0000-0000DC5E0000}"/>
    <cellStyle name="n_Flash September eresMas_c-mse budget 2005 v4_CA forfaits 0607 (06-08-14)_Spain ARPU + AUPU_Group" xfId="34869" xr:uid="{00000000-0005-0000-0000-0000DD5E0000}"/>
    <cellStyle name="n_Flash September eresMas_c-mse budget 2005 v4_CA forfaits 0607 (06-08-14)_Spain ARPU + AUPU_ROW ARPU" xfId="34870" xr:uid="{00000000-0005-0000-0000-0000DE5E0000}"/>
    <cellStyle name="n_Flash September eresMas_c-mse budget 2005 v4_CA forfaits 0607 (06-08-14)_Spain KPIs" xfId="7025" xr:uid="{00000000-0005-0000-0000-0000DF5E0000}"/>
    <cellStyle name="n_Flash September eresMas_c-mse budget 2005 v4_CA forfaits 0607 (06-08-14)_Spain KPIs 2" xfId="16391" xr:uid="{00000000-0005-0000-0000-0000E05E0000}"/>
    <cellStyle name="n_Flash September eresMas_c-mse budget 2005 v4_CA forfaits 0607 (06-08-14)_Spain KPIs_1" xfId="51839" xr:uid="{00000000-0005-0000-0000-0000E15E0000}"/>
    <cellStyle name="n_Flash September eresMas_c-mse budget 2005 v4_CA forfaits 0607 (06-08-14)_Telecoms - Operational KPIs" xfId="50142" xr:uid="{00000000-0005-0000-0000-0000E25E0000}"/>
    <cellStyle name="n_Flash September eresMas_c-mse budget 2005 v4_Classeur2" xfId="2337" xr:uid="{00000000-0005-0000-0000-0000E35E0000}"/>
    <cellStyle name="n_Flash September eresMas_c-mse budget 2005 v4_Classeur2_A&amp;ME KPIs" xfId="53617" xr:uid="{00000000-0005-0000-0000-0000E45E0000}"/>
    <cellStyle name="n_Flash September eresMas_c-mse budget 2005 v4_Classeur2_France financials" xfId="23986" xr:uid="{00000000-0005-0000-0000-0000E55E0000}"/>
    <cellStyle name="n_Flash September eresMas_c-mse budget 2005 v4_Classeur2_France KPIs" xfId="5196" xr:uid="{00000000-0005-0000-0000-0000E65E0000}"/>
    <cellStyle name="n_Flash September eresMas_c-mse budget 2005 v4_Classeur2_France KPIs 2" xfId="14612" xr:uid="{00000000-0005-0000-0000-0000E75E0000}"/>
    <cellStyle name="n_Flash September eresMas_c-mse budget 2005 v4_Classeur2_France KPIs_1" xfId="12437" xr:uid="{00000000-0005-0000-0000-0000E85E0000}"/>
    <cellStyle name="n_Flash September eresMas_c-mse budget 2005 v4_Classeur2_Group" xfId="34872" xr:uid="{00000000-0005-0000-0000-0000E95E0000}"/>
    <cellStyle name="n_Flash September eresMas_c-mse budget 2005 v4_Classeur2_Group - financial KPIs" xfId="22242" xr:uid="{00000000-0005-0000-0000-0000EA5E0000}"/>
    <cellStyle name="n_Flash September eresMas_c-mse budget 2005 v4_Classeur2_Group - operational KPIs" xfId="10683" xr:uid="{00000000-0005-0000-0000-0000EB5E0000}"/>
    <cellStyle name="n_Flash September eresMas_c-mse budget 2005 v4_Classeur2_Group - operational KPIs 2" xfId="18382" xr:uid="{00000000-0005-0000-0000-0000EC5E0000}"/>
    <cellStyle name="n_Flash September eresMas_c-mse budget 2005 v4_Classeur2_Group - operational KPIs_1" xfId="20499" xr:uid="{00000000-0005-0000-0000-0000ED5E0000}"/>
    <cellStyle name="n_Flash September eresMas_c-mse budget 2005 v4_Classeur2_Orange - Market France KPIs" xfId="56246" xr:uid="{00000000-0005-0000-0000-0000EE5E0000}"/>
    <cellStyle name="n_Flash September eresMas_c-mse budget 2005 v4_Classeur2_Poland KPIs" xfId="34871" xr:uid="{00000000-0005-0000-0000-0000EF5E0000}"/>
    <cellStyle name="n_Flash September eresMas_c-mse budget 2005 v4_Classeur2_ROW" xfId="34873" xr:uid="{00000000-0005-0000-0000-0000F05E0000}"/>
    <cellStyle name="n_Flash September eresMas_c-mse budget 2005 v4_Classeur2_ROW ARPU" xfId="34874" xr:uid="{00000000-0005-0000-0000-0000F15E0000}"/>
    <cellStyle name="n_Flash September eresMas_c-mse budget 2005 v4_Classeur2_ROW_1" xfId="34875" xr:uid="{00000000-0005-0000-0000-0000F25E0000}"/>
    <cellStyle name="n_Flash September eresMas_c-mse budget 2005 v4_Classeur2_ROW_1_Group" xfId="34876" xr:uid="{00000000-0005-0000-0000-0000F35E0000}"/>
    <cellStyle name="n_Flash September eresMas_c-mse budget 2005 v4_Classeur2_ROW_1_ROW ARPU" xfId="34877" xr:uid="{00000000-0005-0000-0000-0000F45E0000}"/>
    <cellStyle name="n_Flash September eresMas_c-mse budget 2005 v4_Classeur2_ROW_Group" xfId="34878" xr:uid="{00000000-0005-0000-0000-0000F55E0000}"/>
    <cellStyle name="n_Flash September eresMas_c-mse budget 2005 v4_Classeur2_ROW_ROW ARPU" xfId="34879" xr:uid="{00000000-0005-0000-0000-0000F65E0000}"/>
    <cellStyle name="n_Flash September eresMas_c-mse budget 2005 v4_Classeur2_Spain ARPU + AUPU" xfId="34880" xr:uid="{00000000-0005-0000-0000-0000F75E0000}"/>
    <cellStyle name="n_Flash September eresMas_c-mse budget 2005 v4_Classeur2_Spain ARPU + AUPU_Group" xfId="34881" xr:uid="{00000000-0005-0000-0000-0000F85E0000}"/>
    <cellStyle name="n_Flash September eresMas_c-mse budget 2005 v4_Classeur2_Spain ARPU + AUPU_ROW ARPU" xfId="34882" xr:uid="{00000000-0005-0000-0000-0000F95E0000}"/>
    <cellStyle name="n_Flash September eresMas_c-mse budget 2005 v4_Classeur2_Spain KPIs" xfId="7026" xr:uid="{00000000-0005-0000-0000-0000FA5E0000}"/>
    <cellStyle name="n_Flash September eresMas_c-mse budget 2005 v4_Classeur2_Spain KPIs 2" xfId="16392" xr:uid="{00000000-0005-0000-0000-0000FB5E0000}"/>
    <cellStyle name="n_Flash September eresMas_c-mse budget 2005 v4_Classeur2_Spain KPIs_1" xfId="51840" xr:uid="{00000000-0005-0000-0000-0000FC5E0000}"/>
    <cellStyle name="n_Flash September eresMas_c-mse budget 2005 v4_Classeur2_Telecoms - Operational KPIs" xfId="50143" xr:uid="{00000000-0005-0000-0000-0000FD5E0000}"/>
    <cellStyle name="n_Flash September eresMas_c-mse budget 2005 v4_Classeur5" xfId="2338" xr:uid="{00000000-0005-0000-0000-0000FE5E0000}"/>
    <cellStyle name="n_Flash September eresMas_c-mse budget 2005 v4_Classeur5_A&amp;ME KPIs" xfId="53618" xr:uid="{00000000-0005-0000-0000-0000FF5E0000}"/>
    <cellStyle name="n_Flash September eresMas_c-mse budget 2005 v4_Classeur5_Enterprise" xfId="9802" xr:uid="{00000000-0005-0000-0000-0000005F0000}"/>
    <cellStyle name="n_Flash September eresMas_c-mse budget 2005 v4_Classeur5_France financials" xfId="23987" xr:uid="{00000000-0005-0000-0000-0000015F0000}"/>
    <cellStyle name="n_Flash September eresMas_c-mse budget 2005 v4_Classeur5_France financials_1" xfId="25392" xr:uid="{00000000-0005-0000-0000-0000025F0000}"/>
    <cellStyle name="n_Flash September eresMas_c-mse budget 2005 v4_Classeur5_France KPIs" xfId="5197" xr:uid="{00000000-0005-0000-0000-0000035F0000}"/>
    <cellStyle name="n_Flash September eresMas_c-mse budget 2005 v4_Classeur5_France KPIs 2" xfId="14613" xr:uid="{00000000-0005-0000-0000-0000045F0000}"/>
    <cellStyle name="n_Flash September eresMas_c-mse budget 2005 v4_Classeur5_France KPIs_1" xfId="12438" xr:uid="{00000000-0005-0000-0000-0000055F0000}"/>
    <cellStyle name="n_Flash September eresMas_c-mse budget 2005 v4_Classeur5_GetCA Groupe Seg 2012-Q4 Soc" xfId="56248" xr:uid="{00000000-0005-0000-0000-0000065F0000}"/>
    <cellStyle name="n_Flash September eresMas_c-mse budget 2005 v4_Classeur5_Group" xfId="34884" xr:uid="{00000000-0005-0000-0000-0000075F0000}"/>
    <cellStyle name="n_Flash September eresMas_c-mse budget 2005 v4_Classeur5_Group - financial KPIs" xfId="22243" xr:uid="{00000000-0005-0000-0000-0000085F0000}"/>
    <cellStyle name="n_Flash September eresMas_c-mse budget 2005 v4_Classeur5_Group - operational KPIs" xfId="3271" xr:uid="{00000000-0005-0000-0000-0000095F0000}"/>
    <cellStyle name="n_Flash September eresMas_c-mse budget 2005 v4_Classeur5_Group - operational KPIs_1" xfId="10684" xr:uid="{00000000-0005-0000-0000-00000A5F0000}"/>
    <cellStyle name="n_Flash September eresMas_c-mse budget 2005 v4_Classeur5_Group - operational KPIs_1 2" xfId="18383" xr:uid="{00000000-0005-0000-0000-00000B5F0000}"/>
    <cellStyle name="n_Flash September eresMas_c-mse budget 2005 v4_Classeur5_Group - operational KPIs_2" xfId="20500" xr:uid="{00000000-0005-0000-0000-00000C5F0000}"/>
    <cellStyle name="n_Flash September eresMas_c-mse budget 2005 v4_Classeur5_IC&amp;SS" xfId="17610" xr:uid="{00000000-0005-0000-0000-00000D5F0000}"/>
    <cellStyle name="n_Flash September eresMas_c-mse budget 2005 v4_Classeur5_Orange - Market France KPIs" xfId="56247" xr:uid="{00000000-0005-0000-0000-00000E5F0000}"/>
    <cellStyle name="n_Flash September eresMas_c-mse budget 2005 v4_Classeur5_Poland KPIs" xfId="8522" xr:uid="{00000000-0005-0000-0000-00000F5F0000}"/>
    <cellStyle name="n_Flash September eresMas_c-mse budget 2005 v4_Classeur5_Poland KPIs_1" xfId="34883" xr:uid="{00000000-0005-0000-0000-0000105F0000}"/>
    <cellStyle name="n_Flash September eresMas_c-mse budget 2005 v4_Classeur5_ROW" xfId="34885" xr:uid="{00000000-0005-0000-0000-0000115F0000}"/>
    <cellStyle name="n_Flash September eresMas_c-mse budget 2005 v4_Classeur5_ROW ARPU" xfId="34886" xr:uid="{00000000-0005-0000-0000-0000125F0000}"/>
    <cellStyle name="n_Flash September eresMas_c-mse budget 2005 v4_Classeur5_RoW KPIs" xfId="9234" xr:uid="{00000000-0005-0000-0000-0000135F0000}"/>
    <cellStyle name="n_Flash September eresMas_c-mse budget 2005 v4_Classeur5_ROW_1" xfId="34887" xr:uid="{00000000-0005-0000-0000-0000145F0000}"/>
    <cellStyle name="n_Flash September eresMas_c-mse budget 2005 v4_Classeur5_ROW_1_Group" xfId="34888" xr:uid="{00000000-0005-0000-0000-0000155F0000}"/>
    <cellStyle name="n_Flash September eresMas_c-mse budget 2005 v4_Classeur5_ROW_1_ROW ARPU" xfId="34889" xr:uid="{00000000-0005-0000-0000-0000165F0000}"/>
    <cellStyle name="n_Flash September eresMas_c-mse budget 2005 v4_Classeur5_ROW_Group" xfId="34890" xr:uid="{00000000-0005-0000-0000-0000175F0000}"/>
    <cellStyle name="n_Flash September eresMas_c-mse budget 2005 v4_Classeur5_ROW_ROW ARPU" xfId="34891" xr:uid="{00000000-0005-0000-0000-0000185F0000}"/>
    <cellStyle name="n_Flash September eresMas_c-mse budget 2005 v4_Classeur5_Spain ARPU + AUPU" xfId="34892" xr:uid="{00000000-0005-0000-0000-0000195F0000}"/>
    <cellStyle name="n_Flash September eresMas_c-mse budget 2005 v4_Classeur5_Spain ARPU + AUPU_Group" xfId="34893" xr:uid="{00000000-0005-0000-0000-00001A5F0000}"/>
    <cellStyle name="n_Flash September eresMas_c-mse budget 2005 v4_Classeur5_Spain ARPU + AUPU_ROW ARPU" xfId="34894" xr:uid="{00000000-0005-0000-0000-00001B5F0000}"/>
    <cellStyle name="n_Flash September eresMas_c-mse budget 2005 v4_Classeur5_Spain KPIs" xfId="7027" xr:uid="{00000000-0005-0000-0000-00001C5F0000}"/>
    <cellStyle name="n_Flash September eresMas_c-mse budget 2005 v4_Classeur5_Spain KPIs 2" xfId="16393" xr:uid="{00000000-0005-0000-0000-00001D5F0000}"/>
    <cellStyle name="n_Flash September eresMas_c-mse budget 2005 v4_Classeur5_Spain KPIs_1" xfId="51841" xr:uid="{00000000-0005-0000-0000-00001E5F0000}"/>
    <cellStyle name="n_Flash September eresMas_c-mse budget 2005 v4_Classeur5_Telecoms - Operational KPIs" xfId="50144" xr:uid="{00000000-0005-0000-0000-00001F5F0000}"/>
    <cellStyle name="n_Flash September eresMas_c-mse budget 2005 v4_DATA KPI Personal" xfId="34895" xr:uid="{00000000-0005-0000-0000-0000205F0000}"/>
    <cellStyle name="n_Flash September eresMas_c-mse budget 2005 v4_DATA KPI Personal_Group" xfId="34896" xr:uid="{00000000-0005-0000-0000-0000215F0000}"/>
    <cellStyle name="n_Flash September eresMas_c-mse budget 2005 v4_DATA KPI Personal_ROW ARPU" xfId="34897" xr:uid="{00000000-0005-0000-0000-0000225F0000}"/>
    <cellStyle name="n_Flash September eresMas_c-mse budget 2005 v4_EE_CoA_BS - mapped V4" xfId="34898" xr:uid="{00000000-0005-0000-0000-0000235F0000}"/>
    <cellStyle name="n_Flash September eresMas_c-mse budget 2005 v4_EE_CoA_BS - mapped V4_Group" xfId="34899" xr:uid="{00000000-0005-0000-0000-0000245F0000}"/>
    <cellStyle name="n_Flash September eresMas_c-mse budget 2005 v4_EE_CoA_BS - mapped V4_ROW ARPU" xfId="34900" xr:uid="{00000000-0005-0000-0000-0000255F0000}"/>
    <cellStyle name="n_Flash September eresMas_c-mse budget 2005 v4_Enterprise" xfId="9798" xr:uid="{00000000-0005-0000-0000-0000265F0000}"/>
    <cellStyle name="n_Flash September eresMas_c-mse budget 2005 v4_France financials" xfId="23980" xr:uid="{00000000-0005-0000-0000-0000275F0000}"/>
    <cellStyle name="n_Flash September eresMas_c-mse budget 2005 v4_France financials_1" xfId="25388" xr:uid="{00000000-0005-0000-0000-0000285F0000}"/>
    <cellStyle name="n_Flash September eresMas_c-mse budget 2005 v4_France KPIs" xfId="5190" xr:uid="{00000000-0005-0000-0000-0000295F0000}"/>
    <cellStyle name="n_Flash September eresMas_c-mse budget 2005 v4_France KPIs 2" xfId="14606" xr:uid="{00000000-0005-0000-0000-00002A5F0000}"/>
    <cellStyle name="n_Flash September eresMas_c-mse budget 2005 v4_France KPIs_1" xfId="12431" xr:uid="{00000000-0005-0000-0000-00002B5F0000}"/>
    <cellStyle name="n_Flash September eresMas_c-mse budget 2005 v4_GetCA Groupe Seg 2012-Q4 Soc" xfId="56249" xr:uid="{00000000-0005-0000-0000-00002C5F0000}"/>
    <cellStyle name="n_Flash September eresMas_c-mse budget 2005 v4_Group" xfId="34901" xr:uid="{00000000-0005-0000-0000-00002D5F0000}"/>
    <cellStyle name="n_Flash September eresMas_c-mse budget 2005 v4_Group - financial KPIs" xfId="22236" xr:uid="{00000000-0005-0000-0000-00002E5F0000}"/>
    <cellStyle name="n_Flash September eresMas_c-mse budget 2005 v4_Group - operational KPIs" xfId="3267" xr:uid="{00000000-0005-0000-0000-00002F5F0000}"/>
    <cellStyle name="n_Flash September eresMas_c-mse budget 2005 v4_Group - operational KPIs_1" xfId="10677" xr:uid="{00000000-0005-0000-0000-0000305F0000}"/>
    <cellStyle name="n_Flash September eresMas_c-mse budget 2005 v4_Group - operational KPIs_1 2" xfId="18376" xr:uid="{00000000-0005-0000-0000-0000315F0000}"/>
    <cellStyle name="n_Flash September eresMas_c-mse budget 2005 v4_Group - operational KPIs_2" xfId="20493" xr:uid="{00000000-0005-0000-0000-0000325F0000}"/>
    <cellStyle name="n_Flash September eresMas_c-mse budget 2005 v4_IC&amp;SS" xfId="17609" xr:uid="{00000000-0005-0000-0000-0000335F0000}"/>
    <cellStyle name="n_Flash September eresMas_c-mse budget 2005 v4_Orange - Market France KPIs" xfId="56237" xr:uid="{00000000-0005-0000-0000-0000345F0000}"/>
    <cellStyle name="n_Flash September eresMas_c-mse budget 2005 v4_PFA_Mn MTV_060413" xfId="2339" xr:uid="{00000000-0005-0000-0000-0000355F0000}"/>
    <cellStyle name="n_Flash September eresMas_c-mse budget 2005 v4_PFA_Mn MTV_060413_A&amp;ME KPIs" xfId="53619" xr:uid="{00000000-0005-0000-0000-0000365F0000}"/>
    <cellStyle name="n_Flash September eresMas_c-mse budget 2005 v4_PFA_Mn MTV_060413_France financials" xfId="23988" xr:uid="{00000000-0005-0000-0000-0000375F0000}"/>
    <cellStyle name="n_Flash September eresMas_c-mse budget 2005 v4_PFA_Mn MTV_060413_France KPIs" xfId="5198" xr:uid="{00000000-0005-0000-0000-0000385F0000}"/>
    <cellStyle name="n_Flash September eresMas_c-mse budget 2005 v4_PFA_Mn MTV_060413_France KPIs 2" xfId="14614" xr:uid="{00000000-0005-0000-0000-0000395F0000}"/>
    <cellStyle name="n_Flash September eresMas_c-mse budget 2005 v4_PFA_Mn MTV_060413_France KPIs_1" xfId="12439" xr:uid="{00000000-0005-0000-0000-00003A5F0000}"/>
    <cellStyle name="n_Flash September eresMas_c-mse budget 2005 v4_PFA_Mn MTV_060413_Group" xfId="34903" xr:uid="{00000000-0005-0000-0000-00003B5F0000}"/>
    <cellStyle name="n_Flash September eresMas_c-mse budget 2005 v4_PFA_Mn MTV_060413_Group - financial KPIs" xfId="22244" xr:uid="{00000000-0005-0000-0000-00003C5F0000}"/>
    <cellStyle name="n_Flash September eresMas_c-mse budget 2005 v4_PFA_Mn MTV_060413_Group - operational KPIs" xfId="10685" xr:uid="{00000000-0005-0000-0000-00003D5F0000}"/>
    <cellStyle name="n_Flash September eresMas_c-mse budget 2005 v4_PFA_Mn MTV_060413_Group - operational KPIs 2" xfId="18384" xr:uid="{00000000-0005-0000-0000-00003E5F0000}"/>
    <cellStyle name="n_Flash September eresMas_c-mse budget 2005 v4_PFA_Mn MTV_060413_Group - operational KPIs_1" xfId="20501" xr:uid="{00000000-0005-0000-0000-00003F5F0000}"/>
    <cellStyle name="n_Flash September eresMas_c-mse budget 2005 v4_PFA_Mn MTV_060413_Orange - Market France KPIs" xfId="56250" xr:uid="{00000000-0005-0000-0000-0000405F0000}"/>
    <cellStyle name="n_Flash September eresMas_c-mse budget 2005 v4_PFA_Mn MTV_060413_Poland KPIs" xfId="34902" xr:uid="{00000000-0005-0000-0000-0000415F0000}"/>
    <cellStyle name="n_Flash September eresMas_c-mse budget 2005 v4_PFA_Mn MTV_060413_ROW" xfId="34904" xr:uid="{00000000-0005-0000-0000-0000425F0000}"/>
    <cellStyle name="n_Flash September eresMas_c-mse budget 2005 v4_PFA_Mn MTV_060413_ROW ARPU" xfId="34905" xr:uid="{00000000-0005-0000-0000-0000435F0000}"/>
    <cellStyle name="n_Flash September eresMas_c-mse budget 2005 v4_PFA_Mn MTV_060413_ROW_1" xfId="34906" xr:uid="{00000000-0005-0000-0000-0000445F0000}"/>
    <cellStyle name="n_Flash September eresMas_c-mse budget 2005 v4_PFA_Mn MTV_060413_ROW_1_Group" xfId="34907" xr:uid="{00000000-0005-0000-0000-0000455F0000}"/>
    <cellStyle name="n_Flash September eresMas_c-mse budget 2005 v4_PFA_Mn MTV_060413_ROW_1_ROW ARPU" xfId="34908" xr:uid="{00000000-0005-0000-0000-0000465F0000}"/>
    <cellStyle name="n_Flash September eresMas_c-mse budget 2005 v4_PFA_Mn MTV_060413_ROW_Group" xfId="34909" xr:uid="{00000000-0005-0000-0000-0000475F0000}"/>
    <cellStyle name="n_Flash September eresMas_c-mse budget 2005 v4_PFA_Mn MTV_060413_ROW_ROW ARPU" xfId="34910" xr:uid="{00000000-0005-0000-0000-0000485F0000}"/>
    <cellStyle name="n_Flash September eresMas_c-mse budget 2005 v4_PFA_Mn MTV_060413_Spain ARPU + AUPU" xfId="34911" xr:uid="{00000000-0005-0000-0000-0000495F0000}"/>
    <cellStyle name="n_Flash September eresMas_c-mse budget 2005 v4_PFA_Mn MTV_060413_Spain ARPU + AUPU_Group" xfId="34912" xr:uid="{00000000-0005-0000-0000-00004A5F0000}"/>
    <cellStyle name="n_Flash September eresMas_c-mse budget 2005 v4_PFA_Mn MTV_060413_Spain ARPU + AUPU_ROW ARPU" xfId="34913" xr:uid="{00000000-0005-0000-0000-00004B5F0000}"/>
    <cellStyle name="n_Flash September eresMas_c-mse budget 2005 v4_PFA_Mn MTV_060413_Spain KPIs" xfId="7028" xr:uid="{00000000-0005-0000-0000-00004C5F0000}"/>
    <cellStyle name="n_Flash September eresMas_c-mse budget 2005 v4_PFA_Mn MTV_060413_Spain KPIs 2" xfId="16394" xr:uid="{00000000-0005-0000-0000-00004D5F0000}"/>
    <cellStyle name="n_Flash September eresMas_c-mse budget 2005 v4_PFA_Mn MTV_060413_Spain KPIs_1" xfId="51842" xr:uid="{00000000-0005-0000-0000-00004E5F0000}"/>
    <cellStyle name="n_Flash September eresMas_c-mse budget 2005 v4_PFA_Mn MTV_060413_Telecoms - Operational KPIs" xfId="50145" xr:uid="{00000000-0005-0000-0000-00004F5F0000}"/>
    <cellStyle name="n_Flash September eresMas_c-mse budget 2005 v4_PFA_Mn_0603_V0 0" xfId="2340" xr:uid="{00000000-0005-0000-0000-0000505F0000}"/>
    <cellStyle name="n_Flash September eresMas_c-mse budget 2005 v4_PFA_Mn_0603_V0 0_A&amp;ME KPIs" xfId="53620" xr:uid="{00000000-0005-0000-0000-0000515F0000}"/>
    <cellStyle name="n_Flash September eresMas_c-mse budget 2005 v4_PFA_Mn_0603_V0 0_France financials" xfId="23989" xr:uid="{00000000-0005-0000-0000-0000525F0000}"/>
    <cellStyle name="n_Flash September eresMas_c-mse budget 2005 v4_PFA_Mn_0603_V0 0_France KPIs" xfId="5199" xr:uid="{00000000-0005-0000-0000-0000535F0000}"/>
    <cellStyle name="n_Flash September eresMas_c-mse budget 2005 v4_PFA_Mn_0603_V0 0_France KPIs 2" xfId="14615" xr:uid="{00000000-0005-0000-0000-0000545F0000}"/>
    <cellStyle name="n_Flash September eresMas_c-mse budget 2005 v4_PFA_Mn_0603_V0 0_France KPIs_1" xfId="12440" xr:uid="{00000000-0005-0000-0000-0000555F0000}"/>
    <cellStyle name="n_Flash September eresMas_c-mse budget 2005 v4_PFA_Mn_0603_V0 0_Group" xfId="34915" xr:uid="{00000000-0005-0000-0000-0000565F0000}"/>
    <cellStyle name="n_Flash September eresMas_c-mse budget 2005 v4_PFA_Mn_0603_V0 0_Group - financial KPIs" xfId="22245" xr:uid="{00000000-0005-0000-0000-0000575F0000}"/>
    <cellStyle name="n_Flash September eresMas_c-mse budget 2005 v4_PFA_Mn_0603_V0 0_Group - operational KPIs" xfId="10686" xr:uid="{00000000-0005-0000-0000-0000585F0000}"/>
    <cellStyle name="n_Flash September eresMas_c-mse budget 2005 v4_PFA_Mn_0603_V0 0_Group - operational KPIs 2" xfId="18385" xr:uid="{00000000-0005-0000-0000-0000595F0000}"/>
    <cellStyle name="n_Flash September eresMas_c-mse budget 2005 v4_PFA_Mn_0603_V0 0_Group - operational KPIs_1" xfId="20502" xr:uid="{00000000-0005-0000-0000-00005A5F0000}"/>
    <cellStyle name="n_Flash September eresMas_c-mse budget 2005 v4_PFA_Mn_0603_V0 0_Orange - Market France KPIs" xfId="56251" xr:uid="{00000000-0005-0000-0000-00005B5F0000}"/>
    <cellStyle name="n_Flash September eresMas_c-mse budget 2005 v4_PFA_Mn_0603_V0 0_Poland KPIs" xfId="34914" xr:uid="{00000000-0005-0000-0000-00005C5F0000}"/>
    <cellStyle name="n_Flash September eresMas_c-mse budget 2005 v4_PFA_Mn_0603_V0 0_ROW" xfId="34916" xr:uid="{00000000-0005-0000-0000-00005D5F0000}"/>
    <cellStyle name="n_Flash September eresMas_c-mse budget 2005 v4_PFA_Mn_0603_V0 0_ROW ARPU" xfId="34917" xr:uid="{00000000-0005-0000-0000-00005E5F0000}"/>
    <cellStyle name="n_Flash September eresMas_c-mse budget 2005 v4_PFA_Mn_0603_V0 0_ROW_1" xfId="34918" xr:uid="{00000000-0005-0000-0000-00005F5F0000}"/>
    <cellStyle name="n_Flash September eresMas_c-mse budget 2005 v4_PFA_Mn_0603_V0 0_ROW_1_Group" xfId="34919" xr:uid="{00000000-0005-0000-0000-0000605F0000}"/>
    <cellStyle name="n_Flash September eresMas_c-mse budget 2005 v4_PFA_Mn_0603_V0 0_ROW_1_ROW ARPU" xfId="34920" xr:uid="{00000000-0005-0000-0000-0000615F0000}"/>
    <cellStyle name="n_Flash September eresMas_c-mse budget 2005 v4_PFA_Mn_0603_V0 0_ROW_Group" xfId="34921" xr:uid="{00000000-0005-0000-0000-0000625F0000}"/>
    <cellStyle name="n_Flash September eresMas_c-mse budget 2005 v4_PFA_Mn_0603_V0 0_ROW_ROW ARPU" xfId="34922" xr:uid="{00000000-0005-0000-0000-0000635F0000}"/>
    <cellStyle name="n_Flash September eresMas_c-mse budget 2005 v4_PFA_Mn_0603_V0 0_Spain ARPU + AUPU" xfId="34923" xr:uid="{00000000-0005-0000-0000-0000645F0000}"/>
    <cellStyle name="n_Flash September eresMas_c-mse budget 2005 v4_PFA_Mn_0603_V0 0_Spain ARPU + AUPU_Group" xfId="34924" xr:uid="{00000000-0005-0000-0000-0000655F0000}"/>
    <cellStyle name="n_Flash September eresMas_c-mse budget 2005 v4_PFA_Mn_0603_V0 0_Spain ARPU + AUPU_ROW ARPU" xfId="34925" xr:uid="{00000000-0005-0000-0000-0000665F0000}"/>
    <cellStyle name="n_Flash September eresMas_c-mse budget 2005 v4_PFA_Mn_0603_V0 0_Spain KPIs" xfId="7029" xr:uid="{00000000-0005-0000-0000-0000675F0000}"/>
    <cellStyle name="n_Flash September eresMas_c-mse budget 2005 v4_PFA_Mn_0603_V0 0_Spain KPIs 2" xfId="16395" xr:uid="{00000000-0005-0000-0000-0000685F0000}"/>
    <cellStyle name="n_Flash September eresMas_c-mse budget 2005 v4_PFA_Mn_0603_V0 0_Spain KPIs_1" xfId="51843" xr:uid="{00000000-0005-0000-0000-0000695F0000}"/>
    <cellStyle name="n_Flash September eresMas_c-mse budget 2005 v4_PFA_Mn_0603_V0 0_Telecoms - Operational KPIs" xfId="50146" xr:uid="{00000000-0005-0000-0000-00006A5F0000}"/>
    <cellStyle name="n_Flash September eresMas_c-mse budget 2005 v4_PFA_Parcs_0600706" xfId="2341" xr:uid="{00000000-0005-0000-0000-00006B5F0000}"/>
    <cellStyle name="n_Flash September eresMas_c-mse budget 2005 v4_PFA_Parcs_0600706_A&amp;ME KPIs" xfId="53621" xr:uid="{00000000-0005-0000-0000-00006C5F0000}"/>
    <cellStyle name="n_Flash September eresMas_c-mse budget 2005 v4_PFA_Parcs_0600706_France financials" xfId="23990" xr:uid="{00000000-0005-0000-0000-00006D5F0000}"/>
    <cellStyle name="n_Flash September eresMas_c-mse budget 2005 v4_PFA_Parcs_0600706_France KPIs" xfId="5200" xr:uid="{00000000-0005-0000-0000-00006E5F0000}"/>
    <cellStyle name="n_Flash September eresMas_c-mse budget 2005 v4_PFA_Parcs_0600706_France KPIs 2" xfId="14616" xr:uid="{00000000-0005-0000-0000-00006F5F0000}"/>
    <cellStyle name="n_Flash September eresMas_c-mse budget 2005 v4_PFA_Parcs_0600706_France KPIs_1" xfId="12441" xr:uid="{00000000-0005-0000-0000-0000705F0000}"/>
    <cellStyle name="n_Flash September eresMas_c-mse budget 2005 v4_PFA_Parcs_0600706_Group" xfId="34927" xr:uid="{00000000-0005-0000-0000-0000715F0000}"/>
    <cellStyle name="n_Flash September eresMas_c-mse budget 2005 v4_PFA_Parcs_0600706_Group - financial KPIs" xfId="22246" xr:uid="{00000000-0005-0000-0000-0000725F0000}"/>
    <cellStyle name="n_Flash September eresMas_c-mse budget 2005 v4_PFA_Parcs_0600706_Group - operational KPIs" xfId="10687" xr:uid="{00000000-0005-0000-0000-0000735F0000}"/>
    <cellStyle name="n_Flash September eresMas_c-mse budget 2005 v4_PFA_Parcs_0600706_Group - operational KPIs 2" xfId="18386" xr:uid="{00000000-0005-0000-0000-0000745F0000}"/>
    <cellStyle name="n_Flash September eresMas_c-mse budget 2005 v4_PFA_Parcs_0600706_Group - operational KPIs_1" xfId="20503" xr:uid="{00000000-0005-0000-0000-0000755F0000}"/>
    <cellStyle name="n_Flash September eresMas_c-mse budget 2005 v4_PFA_Parcs_0600706_Orange - Market France KPIs" xfId="56252" xr:uid="{00000000-0005-0000-0000-0000765F0000}"/>
    <cellStyle name="n_Flash September eresMas_c-mse budget 2005 v4_PFA_Parcs_0600706_Poland KPIs" xfId="34926" xr:uid="{00000000-0005-0000-0000-0000775F0000}"/>
    <cellStyle name="n_Flash September eresMas_c-mse budget 2005 v4_PFA_Parcs_0600706_ROW" xfId="34928" xr:uid="{00000000-0005-0000-0000-0000785F0000}"/>
    <cellStyle name="n_Flash September eresMas_c-mse budget 2005 v4_PFA_Parcs_0600706_ROW ARPU" xfId="34929" xr:uid="{00000000-0005-0000-0000-0000795F0000}"/>
    <cellStyle name="n_Flash September eresMas_c-mse budget 2005 v4_PFA_Parcs_0600706_ROW_1" xfId="34930" xr:uid="{00000000-0005-0000-0000-00007A5F0000}"/>
    <cellStyle name="n_Flash September eresMas_c-mse budget 2005 v4_PFA_Parcs_0600706_ROW_1_Group" xfId="34931" xr:uid="{00000000-0005-0000-0000-00007B5F0000}"/>
    <cellStyle name="n_Flash September eresMas_c-mse budget 2005 v4_PFA_Parcs_0600706_ROW_1_ROW ARPU" xfId="34932" xr:uid="{00000000-0005-0000-0000-00007C5F0000}"/>
    <cellStyle name="n_Flash September eresMas_c-mse budget 2005 v4_PFA_Parcs_0600706_ROW_Group" xfId="34933" xr:uid="{00000000-0005-0000-0000-00007D5F0000}"/>
    <cellStyle name="n_Flash September eresMas_c-mse budget 2005 v4_PFA_Parcs_0600706_ROW_ROW ARPU" xfId="34934" xr:uid="{00000000-0005-0000-0000-00007E5F0000}"/>
    <cellStyle name="n_Flash September eresMas_c-mse budget 2005 v4_PFA_Parcs_0600706_Spain ARPU + AUPU" xfId="34935" xr:uid="{00000000-0005-0000-0000-00007F5F0000}"/>
    <cellStyle name="n_Flash September eresMas_c-mse budget 2005 v4_PFA_Parcs_0600706_Spain ARPU + AUPU_Group" xfId="34936" xr:uid="{00000000-0005-0000-0000-0000805F0000}"/>
    <cellStyle name="n_Flash September eresMas_c-mse budget 2005 v4_PFA_Parcs_0600706_Spain ARPU + AUPU_ROW ARPU" xfId="34937" xr:uid="{00000000-0005-0000-0000-0000815F0000}"/>
    <cellStyle name="n_Flash September eresMas_c-mse budget 2005 v4_PFA_Parcs_0600706_Spain KPIs" xfId="7030" xr:uid="{00000000-0005-0000-0000-0000825F0000}"/>
    <cellStyle name="n_Flash September eresMas_c-mse budget 2005 v4_PFA_Parcs_0600706_Spain KPIs 2" xfId="16396" xr:uid="{00000000-0005-0000-0000-0000835F0000}"/>
    <cellStyle name="n_Flash September eresMas_c-mse budget 2005 v4_PFA_Parcs_0600706_Spain KPIs_1" xfId="51844" xr:uid="{00000000-0005-0000-0000-0000845F0000}"/>
    <cellStyle name="n_Flash September eresMas_c-mse budget 2005 v4_PFA_Parcs_0600706_Telecoms - Operational KPIs" xfId="50147" xr:uid="{00000000-0005-0000-0000-0000855F0000}"/>
    <cellStyle name="n_Flash September eresMas_c-mse budget 2005 v4_Poland KPIs" xfId="8518" xr:uid="{00000000-0005-0000-0000-0000865F0000}"/>
    <cellStyle name="n_Flash September eresMas_c-mse budget 2005 v4_Poland KPIs_1" xfId="34810" xr:uid="{00000000-0005-0000-0000-0000875F0000}"/>
    <cellStyle name="n_Flash September eresMas_c-mse budget 2005 v4_Reporting Valeur_Mobile_2010_10" xfId="34938" xr:uid="{00000000-0005-0000-0000-0000885F0000}"/>
    <cellStyle name="n_Flash September eresMas_c-mse budget 2005 v4_Reporting Valeur_Mobile_2010_10_Group" xfId="34939" xr:uid="{00000000-0005-0000-0000-0000895F0000}"/>
    <cellStyle name="n_Flash September eresMas_c-mse budget 2005 v4_Reporting Valeur_Mobile_2010_10_ROW" xfId="34940" xr:uid="{00000000-0005-0000-0000-00008A5F0000}"/>
    <cellStyle name="n_Flash September eresMas_c-mse budget 2005 v4_Reporting Valeur_Mobile_2010_10_ROW ARPU" xfId="34941" xr:uid="{00000000-0005-0000-0000-00008B5F0000}"/>
    <cellStyle name="n_Flash September eresMas_c-mse budget 2005 v4_Reporting Valeur_Mobile_2010_10_ROW_Group" xfId="34942" xr:uid="{00000000-0005-0000-0000-00008C5F0000}"/>
    <cellStyle name="n_Flash September eresMas_c-mse budget 2005 v4_Reporting Valeur_Mobile_2010_10_ROW_ROW ARPU" xfId="34943" xr:uid="{00000000-0005-0000-0000-00008D5F0000}"/>
    <cellStyle name="n_Flash September eresMas_c-mse budget 2005 v4_ROW" xfId="34944" xr:uid="{00000000-0005-0000-0000-00008E5F0000}"/>
    <cellStyle name="n_Flash September eresMas_c-mse budget 2005 v4_ROW ARPU" xfId="34945" xr:uid="{00000000-0005-0000-0000-00008F5F0000}"/>
    <cellStyle name="n_Flash September eresMas_c-mse budget 2005 v4_RoW KPIs" xfId="9230" xr:uid="{00000000-0005-0000-0000-0000905F0000}"/>
    <cellStyle name="n_Flash September eresMas_c-mse budget 2005 v4_ROW_1" xfId="34946" xr:uid="{00000000-0005-0000-0000-0000915F0000}"/>
    <cellStyle name="n_Flash September eresMas_c-mse budget 2005 v4_ROW_1_Group" xfId="34947" xr:uid="{00000000-0005-0000-0000-0000925F0000}"/>
    <cellStyle name="n_Flash September eresMas_c-mse budget 2005 v4_ROW_1_ROW ARPU" xfId="34948" xr:uid="{00000000-0005-0000-0000-0000935F0000}"/>
    <cellStyle name="n_Flash September eresMas_c-mse budget 2005 v4_ROW_Group" xfId="34949" xr:uid="{00000000-0005-0000-0000-0000945F0000}"/>
    <cellStyle name="n_Flash September eresMas_c-mse budget 2005 v4_ROW_ROW ARPU" xfId="34950" xr:uid="{00000000-0005-0000-0000-0000955F0000}"/>
    <cellStyle name="n_Flash September eresMas_c-mse budget 2005 v4_Spain ARPU + AUPU" xfId="34951" xr:uid="{00000000-0005-0000-0000-0000965F0000}"/>
    <cellStyle name="n_Flash September eresMas_c-mse budget 2005 v4_Spain ARPU + AUPU_Group" xfId="34952" xr:uid="{00000000-0005-0000-0000-0000975F0000}"/>
    <cellStyle name="n_Flash September eresMas_c-mse budget 2005 v4_Spain ARPU + AUPU_ROW ARPU" xfId="34953" xr:uid="{00000000-0005-0000-0000-0000985F0000}"/>
    <cellStyle name="n_Flash September eresMas_c-mse budget 2005 v4_Spain KPIs" xfId="7020" xr:uid="{00000000-0005-0000-0000-0000995F0000}"/>
    <cellStyle name="n_Flash September eresMas_c-mse budget 2005 v4_Spain KPIs 2" xfId="16386" xr:uid="{00000000-0005-0000-0000-00009A5F0000}"/>
    <cellStyle name="n_Flash September eresMas_c-mse budget 2005 v4_Spain KPIs_1" xfId="51834" xr:uid="{00000000-0005-0000-0000-00009B5F0000}"/>
    <cellStyle name="n_Flash September eresMas_c-mse budget 2005 v4_Telecoms - Operational KPIs" xfId="50137" xr:uid="{00000000-0005-0000-0000-00009C5F0000}"/>
    <cellStyle name="n_Flash September eresMas_c-mse budget 2005 v4_UAG_report_CA 06-09 (06-09-28)" xfId="2342" xr:uid="{00000000-0005-0000-0000-00009D5F0000}"/>
    <cellStyle name="n_Flash September eresMas_c-mse budget 2005 v4_UAG_report_CA 06-09 (06-09-28)_A&amp;ME KPIs" xfId="53622" xr:uid="{00000000-0005-0000-0000-00009E5F0000}"/>
    <cellStyle name="n_Flash September eresMas_c-mse budget 2005 v4_UAG_report_CA 06-09 (06-09-28)_Enterprise" xfId="9803" xr:uid="{00000000-0005-0000-0000-00009F5F0000}"/>
    <cellStyle name="n_Flash September eresMas_c-mse budget 2005 v4_UAG_report_CA 06-09 (06-09-28)_France financials" xfId="23991" xr:uid="{00000000-0005-0000-0000-0000A05F0000}"/>
    <cellStyle name="n_Flash September eresMas_c-mse budget 2005 v4_UAG_report_CA 06-09 (06-09-28)_France financials_1" xfId="25393" xr:uid="{00000000-0005-0000-0000-0000A15F0000}"/>
    <cellStyle name="n_Flash September eresMas_c-mse budget 2005 v4_UAG_report_CA 06-09 (06-09-28)_France KPIs" xfId="5201" xr:uid="{00000000-0005-0000-0000-0000A25F0000}"/>
    <cellStyle name="n_Flash September eresMas_c-mse budget 2005 v4_UAG_report_CA 06-09 (06-09-28)_France KPIs 2" xfId="14617" xr:uid="{00000000-0005-0000-0000-0000A35F0000}"/>
    <cellStyle name="n_Flash September eresMas_c-mse budget 2005 v4_UAG_report_CA 06-09 (06-09-28)_France KPIs_1" xfId="12442" xr:uid="{00000000-0005-0000-0000-0000A45F0000}"/>
    <cellStyle name="n_Flash September eresMas_c-mse budget 2005 v4_UAG_report_CA 06-09 (06-09-28)_GetCA Groupe Seg 2012-Q4 Soc" xfId="56254" xr:uid="{00000000-0005-0000-0000-0000A55F0000}"/>
    <cellStyle name="n_Flash September eresMas_c-mse budget 2005 v4_UAG_report_CA 06-09 (06-09-28)_Group" xfId="34955" xr:uid="{00000000-0005-0000-0000-0000A65F0000}"/>
    <cellStyle name="n_Flash September eresMas_c-mse budget 2005 v4_UAG_report_CA 06-09 (06-09-28)_Group - financial KPIs" xfId="22247" xr:uid="{00000000-0005-0000-0000-0000A75F0000}"/>
    <cellStyle name="n_Flash September eresMas_c-mse budget 2005 v4_UAG_report_CA 06-09 (06-09-28)_Group - operational KPIs" xfId="3272" xr:uid="{00000000-0005-0000-0000-0000A85F0000}"/>
    <cellStyle name="n_Flash September eresMas_c-mse budget 2005 v4_UAG_report_CA 06-09 (06-09-28)_Group - operational KPIs_1" xfId="10688" xr:uid="{00000000-0005-0000-0000-0000A95F0000}"/>
    <cellStyle name="n_Flash September eresMas_c-mse budget 2005 v4_UAG_report_CA 06-09 (06-09-28)_Group - operational KPIs_1 2" xfId="18387" xr:uid="{00000000-0005-0000-0000-0000AA5F0000}"/>
    <cellStyle name="n_Flash September eresMas_c-mse budget 2005 v4_UAG_report_CA 06-09 (06-09-28)_Group - operational KPIs_2" xfId="20504" xr:uid="{00000000-0005-0000-0000-0000AB5F0000}"/>
    <cellStyle name="n_Flash September eresMas_c-mse budget 2005 v4_UAG_report_CA 06-09 (06-09-28)_IC&amp;SS" xfId="17534" xr:uid="{00000000-0005-0000-0000-0000AC5F0000}"/>
    <cellStyle name="n_Flash September eresMas_c-mse budget 2005 v4_UAG_report_CA 06-09 (06-09-28)_Orange - Market France KPIs" xfId="56253" xr:uid="{00000000-0005-0000-0000-0000AD5F0000}"/>
    <cellStyle name="n_Flash September eresMas_c-mse budget 2005 v4_UAG_report_CA 06-09 (06-09-28)_Poland KPIs" xfId="8523" xr:uid="{00000000-0005-0000-0000-0000AE5F0000}"/>
    <cellStyle name="n_Flash September eresMas_c-mse budget 2005 v4_UAG_report_CA 06-09 (06-09-28)_Poland KPIs_1" xfId="34954" xr:uid="{00000000-0005-0000-0000-0000AF5F0000}"/>
    <cellStyle name="n_Flash September eresMas_c-mse budget 2005 v4_UAG_report_CA 06-09 (06-09-28)_ROW" xfId="34956" xr:uid="{00000000-0005-0000-0000-0000B05F0000}"/>
    <cellStyle name="n_Flash September eresMas_c-mse budget 2005 v4_UAG_report_CA 06-09 (06-09-28)_ROW ARPU" xfId="34957" xr:uid="{00000000-0005-0000-0000-0000B15F0000}"/>
    <cellStyle name="n_Flash September eresMas_c-mse budget 2005 v4_UAG_report_CA 06-09 (06-09-28)_RoW KPIs" xfId="9235" xr:uid="{00000000-0005-0000-0000-0000B25F0000}"/>
    <cellStyle name="n_Flash September eresMas_c-mse budget 2005 v4_UAG_report_CA 06-09 (06-09-28)_ROW_1" xfId="34958" xr:uid="{00000000-0005-0000-0000-0000B35F0000}"/>
    <cellStyle name="n_Flash September eresMas_c-mse budget 2005 v4_UAG_report_CA 06-09 (06-09-28)_ROW_1_Group" xfId="34959" xr:uid="{00000000-0005-0000-0000-0000B45F0000}"/>
    <cellStyle name="n_Flash September eresMas_c-mse budget 2005 v4_UAG_report_CA 06-09 (06-09-28)_ROW_1_ROW ARPU" xfId="34960" xr:uid="{00000000-0005-0000-0000-0000B55F0000}"/>
    <cellStyle name="n_Flash September eresMas_c-mse budget 2005 v4_UAG_report_CA 06-09 (06-09-28)_ROW_Group" xfId="34961" xr:uid="{00000000-0005-0000-0000-0000B65F0000}"/>
    <cellStyle name="n_Flash September eresMas_c-mse budget 2005 v4_UAG_report_CA 06-09 (06-09-28)_ROW_ROW ARPU" xfId="34962" xr:uid="{00000000-0005-0000-0000-0000B75F0000}"/>
    <cellStyle name="n_Flash September eresMas_c-mse budget 2005 v4_UAG_report_CA 06-09 (06-09-28)_Spain ARPU + AUPU" xfId="34963" xr:uid="{00000000-0005-0000-0000-0000B85F0000}"/>
    <cellStyle name="n_Flash September eresMas_c-mse budget 2005 v4_UAG_report_CA 06-09 (06-09-28)_Spain ARPU + AUPU_Group" xfId="34964" xr:uid="{00000000-0005-0000-0000-0000B95F0000}"/>
    <cellStyle name="n_Flash September eresMas_c-mse budget 2005 v4_UAG_report_CA 06-09 (06-09-28)_Spain ARPU + AUPU_ROW ARPU" xfId="34965" xr:uid="{00000000-0005-0000-0000-0000BA5F0000}"/>
    <cellStyle name="n_Flash September eresMas_c-mse budget 2005 v4_UAG_report_CA 06-09 (06-09-28)_Spain KPIs" xfId="7031" xr:uid="{00000000-0005-0000-0000-0000BB5F0000}"/>
    <cellStyle name="n_Flash September eresMas_c-mse budget 2005 v4_UAG_report_CA 06-09 (06-09-28)_Spain KPIs 2" xfId="16397" xr:uid="{00000000-0005-0000-0000-0000BC5F0000}"/>
    <cellStyle name="n_Flash September eresMas_c-mse budget 2005 v4_UAG_report_CA 06-09 (06-09-28)_Spain KPIs_1" xfId="51845" xr:uid="{00000000-0005-0000-0000-0000BD5F0000}"/>
    <cellStyle name="n_Flash September eresMas_c-mse budget 2005 v4_UAG_report_CA 06-09 (06-09-28)_Telecoms - Operational KPIs" xfId="50148" xr:uid="{00000000-0005-0000-0000-0000BE5F0000}"/>
    <cellStyle name="n_Flash September eresMas_c-mse budget 2005 v4_UAG_report_CA 06-10 (06-11-06)" xfId="2343" xr:uid="{00000000-0005-0000-0000-0000BF5F0000}"/>
    <cellStyle name="n_Flash September eresMas_c-mse budget 2005 v4_UAG_report_CA 06-10 (06-11-06)_A&amp;ME KPIs" xfId="53623" xr:uid="{00000000-0005-0000-0000-0000C05F0000}"/>
    <cellStyle name="n_Flash September eresMas_c-mse budget 2005 v4_UAG_report_CA 06-10 (06-11-06)_Enterprise" xfId="9804" xr:uid="{00000000-0005-0000-0000-0000C15F0000}"/>
    <cellStyle name="n_Flash September eresMas_c-mse budget 2005 v4_UAG_report_CA 06-10 (06-11-06)_France financials" xfId="23992" xr:uid="{00000000-0005-0000-0000-0000C25F0000}"/>
    <cellStyle name="n_Flash September eresMas_c-mse budget 2005 v4_UAG_report_CA 06-10 (06-11-06)_France financials_1" xfId="25394" xr:uid="{00000000-0005-0000-0000-0000C35F0000}"/>
    <cellStyle name="n_Flash September eresMas_c-mse budget 2005 v4_UAG_report_CA 06-10 (06-11-06)_France KPIs" xfId="5202" xr:uid="{00000000-0005-0000-0000-0000C45F0000}"/>
    <cellStyle name="n_Flash September eresMas_c-mse budget 2005 v4_UAG_report_CA 06-10 (06-11-06)_France KPIs 2" xfId="14618" xr:uid="{00000000-0005-0000-0000-0000C55F0000}"/>
    <cellStyle name="n_Flash September eresMas_c-mse budget 2005 v4_UAG_report_CA 06-10 (06-11-06)_France KPIs_1" xfId="12443" xr:uid="{00000000-0005-0000-0000-0000C65F0000}"/>
    <cellStyle name="n_Flash September eresMas_c-mse budget 2005 v4_UAG_report_CA 06-10 (06-11-06)_GetCA Groupe Seg 2012-Q4 Soc" xfId="56256" xr:uid="{00000000-0005-0000-0000-0000C75F0000}"/>
    <cellStyle name="n_Flash September eresMas_c-mse budget 2005 v4_UAG_report_CA 06-10 (06-11-06)_Group" xfId="34967" xr:uid="{00000000-0005-0000-0000-0000C85F0000}"/>
    <cellStyle name="n_Flash September eresMas_c-mse budget 2005 v4_UAG_report_CA 06-10 (06-11-06)_Group - financial KPIs" xfId="22248" xr:uid="{00000000-0005-0000-0000-0000C95F0000}"/>
    <cellStyle name="n_Flash September eresMas_c-mse budget 2005 v4_UAG_report_CA 06-10 (06-11-06)_Group - operational KPIs" xfId="3273" xr:uid="{00000000-0005-0000-0000-0000CA5F0000}"/>
    <cellStyle name="n_Flash September eresMas_c-mse budget 2005 v4_UAG_report_CA 06-10 (06-11-06)_Group - operational KPIs_1" xfId="10689" xr:uid="{00000000-0005-0000-0000-0000CB5F0000}"/>
    <cellStyle name="n_Flash September eresMas_c-mse budget 2005 v4_UAG_report_CA 06-10 (06-11-06)_Group - operational KPIs_1 2" xfId="18388" xr:uid="{00000000-0005-0000-0000-0000CC5F0000}"/>
    <cellStyle name="n_Flash September eresMas_c-mse budget 2005 v4_UAG_report_CA 06-10 (06-11-06)_Group - operational KPIs_2" xfId="20505" xr:uid="{00000000-0005-0000-0000-0000CD5F0000}"/>
    <cellStyle name="n_Flash September eresMas_c-mse budget 2005 v4_UAG_report_CA 06-10 (06-11-06)_IC&amp;SS" xfId="19554" xr:uid="{00000000-0005-0000-0000-0000CE5F0000}"/>
    <cellStyle name="n_Flash September eresMas_c-mse budget 2005 v4_UAG_report_CA 06-10 (06-11-06)_Orange - Market France KPIs" xfId="56255" xr:uid="{00000000-0005-0000-0000-0000CF5F0000}"/>
    <cellStyle name="n_Flash September eresMas_c-mse budget 2005 v4_UAG_report_CA 06-10 (06-11-06)_Poland KPIs" xfId="8524" xr:uid="{00000000-0005-0000-0000-0000D05F0000}"/>
    <cellStyle name="n_Flash September eresMas_c-mse budget 2005 v4_UAG_report_CA 06-10 (06-11-06)_Poland KPIs_1" xfId="34966" xr:uid="{00000000-0005-0000-0000-0000D15F0000}"/>
    <cellStyle name="n_Flash September eresMas_c-mse budget 2005 v4_UAG_report_CA 06-10 (06-11-06)_ROW" xfId="34968" xr:uid="{00000000-0005-0000-0000-0000D25F0000}"/>
    <cellStyle name="n_Flash September eresMas_c-mse budget 2005 v4_UAG_report_CA 06-10 (06-11-06)_ROW ARPU" xfId="34969" xr:uid="{00000000-0005-0000-0000-0000D35F0000}"/>
    <cellStyle name="n_Flash September eresMas_c-mse budget 2005 v4_UAG_report_CA 06-10 (06-11-06)_RoW KPIs" xfId="9236" xr:uid="{00000000-0005-0000-0000-0000D45F0000}"/>
    <cellStyle name="n_Flash September eresMas_c-mse budget 2005 v4_UAG_report_CA 06-10 (06-11-06)_ROW_1" xfId="34970" xr:uid="{00000000-0005-0000-0000-0000D55F0000}"/>
    <cellStyle name="n_Flash September eresMas_c-mse budget 2005 v4_UAG_report_CA 06-10 (06-11-06)_ROW_1_Group" xfId="34971" xr:uid="{00000000-0005-0000-0000-0000D65F0000}"/>
    <cellStyle name="n_Flash September eresMas_c-mse budget 2005 v4_UAG_report_CA 06-10 (06-11-06)_ROW_1_ROW ARPU" xfId="34972" xr:uid="{00000000-0005-0000-0000-0000D75F0000}"/>
    <cellStyle name="n_Flash September eresMas_c-mse budget 2005 v4_UAG_report_CA 06-10 (06-11-06)_ROW_Group" xfId="34973" xr:uid="{00000000-0005-0000-0000-0000D85F0000}"/>
    <cellStyle name="n_Flash September eresMas_c-mse budget 2005 v4_UAG_report_CA 06-10 (06-11-06)_ROW_ROW ARPU" xfId="34974" xr:uid="{00000000-0005-0000-0000-0000D95F0000}"/>
    <cellStyle name="n_Flash September eresMas_c-mse budget 2005 v4_UAG_report_CA 06-10 (06-11-06)_Spain ARPU + AUPU" xfId="34975" xr:uid="{00000000-0005-0000-0000-0000DA5F0000}"/>
    <cellStyle name="n_Flash September eresMas_c-mse budget 2005 v4_UAG_report_CA 06-10 (06-11-06)_Spain ARPU + AUPU_Group" xfId="34976" xr:uid="{00000000-0005-0000-0000-0000DB5F0000}"/>
    <cellStyle name="n_Flash September eresMas_c-mse budget 2005 v4_UAG_report_CA 06-10 (06-11-06)_Spain ARPU + AUPU_ROW ARPU" xfId="34977" xr:uid="{00000000-0005-0000-0000-0000DC5F0000}"/>
    <cellStyle name="n_Flash September eresMas_c-mse budget 2005 v4_UAG_report_CA 06-10 (06-11-06)_Spain KPIs" xfId="7032" xr:uid="{00000000-0005-0000-0000-0000DD5F0000}"/>
    <cellStyle name="n_Flash September eresMas_c-mse budget 2005 v4_UAG_report_CA 06-10 (06-11-06)_Spain KPIs 2" xfId="16398" xr:uid="{00000000-0005-0000-0000-0000DE5F0000}"/>
    <cellStyle name="n_Flash September eresMas_c-mse budget 2005 v4_UAG_report_CA 06-10 (06-11-06)_Spain KPIs_1" xfId="51846" xr:uid="{00000000-0005-0000-0000-0000DF5F0000}"/>
    <cellStyle name="n_Flash September eresMas_c-mse budget 2005 v4_UAG_report_CA 06-10 (06-11-06)_Telecoms - Operational KPIs" xfId="50149" xr:uid="{00000000-0005-0000-0000-0000E05F0000}"/>
    <cellStyle name="n_Flash September eresMas_c-mse budget 2005 v4_V&amp;M trajectoires V1 (06-08-11)" xfId="2344" xr:uid="{00000000-0005-0000-0000-0000E15F0000}"/>
    <cellStyle name="n_Flash September eresMas_c-mse budget 2005 v4_V&amp;M trajectoires V1 (06-08-11)_A&amp;ME KPIs" xfId="53624" xr:uid="{00000000-0005-0000-0000-0000E25F0000}"/>
    <cellStyle name="n_Flash September eresMas_c-mse budget 2005 v4_V&amp;M trajectoires V1 (06-08-11)_Enterprise" xfId="9805" xr:uid="{00000000-0005-0000-0000-0000E35F0000}"/>
    <cellStyle name="n_Flash September eresMas_c-mse budget 2005 v4_V&amp;M trajectoires V1 (06-08-11)_France financials" xfId="23993" xr:uid="{00000000-0005-0000-0000-0000E45F0000}"/>
    <cellStyle name="n_Flash September eresMas_c-mse budget 2005 v4_V&amp;M trajectoires V1 (06-08-11)_France financials_1" xfId="25395" xr:uid="{00000000-0005-0000-0000-0000E55F0000}"/>
    <cellStyle name="n_Flash September eresMas_c-mse budget 2005 v4_V&amp;M trajectoires V1 (06-08-11)_France KPIs" xfId="5203" xr:uid="{00000000-0005-0000-0000-0000E65F0000}"/>
    <cellStyle name="n_Flash September eresMas_c-mse budget 2005 v4_V&amp;M trajectoires V1 (06-08-11)_France KPIs 2" xfId="14619" xr:uid="{00000000-0005-0000-0000-0000E75F0000}"/>
    <cellStyle name="n_Flash September eresMas_c-mse budget 2005 v4_V&amp;M trajectoires V1 (06-08-11)_France KPIs_1" xfId="12444" xr:uid="{00000000-0005-0000-0000-0000E85F0000}"/>
    <cellStyle name="n_Flash September eresMas_c-mse budget 2005 v4_V&amp;M trajectoires V1 (06-08-11)_GetCA Groupe Seg 2012-Q4 Soc" xfId="56258" xr:uid="{00000000-0005-0000-0000-0000E95F0000}"/>
    <cellStyle name="n_Flash September eresMas_c-mse budget 2005 v4_V&amp;M trajectoires V1 (06-08-11)_Group" xfId="34979" xr:uid="{00000000-0005-0000-0000-0000EA5F0000}"/>
    <cellStyle name="n_Flash September eresMas_c-mse budget 2005 v4_V&amp;M trajectoires V1 (06-08-11)_Group - financial KPIs" xfId="22249" xr:uid="{00000000-0005-0000-0000-0000EB5F0000}"/>
    <cellStyle name="n_Flash September eresMas_c-mse budget 2005 v4_V&amp;M trajectoires V1 (06-08-11)_Group - operational KPIs" xfId="3274" xr:uid="{00000000-0005-0000-0000-0000EC5F0000}"/>
    <cellStyle name="n_Flash September eresMas_c-mse budget 2005 v4_V&amp;M trajectoires V1 (06-08-11)_Group - operational KPIs_1" xfId="10690" xr:uid="{00000000-0005-0000-0000-0000ED5F0000}"/>
    <cellStyle name="n_Flash September eresMas_c-mse budget 2005 v4_V&amp;M trajectoires V1 (06-08-11)_Group - operational KPIs_1 2" xfId="18389" xr:uid="{00000000-0005-0000-0000-0000EE5F0000}"/>
    <cellStyle name="n_Flash September eresMas_c-mse budget 2005 v4_V&amp;M trajectoires V1 (06-08-11)_Group - operational KPIs_2" xfId="20506" xr:uid="{00000000-0005-0000-0000-0000EF5F0000}"/>
    <cellStyle name="n_Flash September eresMas_c-mse budget 2005 v4_V&amp;M trajectoires V1 (06-08-11)_IC&amp;SS" xfId="19754" xr:uid="{00000000-0005-0000-0000-0000F05F0000}"/>
    <cellStyle name="n_Flash September eresMas_c-mse budget 2005 v4_V&amp;M trajectoires V1 (06-08-11)_Orange - Market France KPIs" xfId="56257" xr:uid="{00000000-0005-0000-0000-0000F15F0000}"/>
    <cellStyle name="n_Flash September eresMas_c-mse budget 2005 v4_V&amp;M trajectoires V1 (06-08-11)_Poland KPIs" xfId="8525" xr:uid="{00000000-0005-0000-0000-0000F25F0000}"/>
    <cellStyle name="n_Flash September eresMas_c-mse budget 2005 v4_V&amp;M trajectoires V1 (06-08-11)_Poland KPIs_1" xfId="34978" xr:uid="{00000000-0005-0000-0000-0000F35F0000}"/>
    <cellStyle name="n_Flash September eresMas_c-mse budget 2005 v4_V&amp;M trajectoires V1 (06-08-11)_ROW" xfId="34980" xr:uid="{00000000-0005-0000-0000-0000F45F0000}"/>
    <cellStyle name="n_Flash September eresMas_c-mse budget 2005 v4_V&amp;M trajectoires V1 (06-08-11)_ROW ARPU" xfId="34981" xr:uid="{00000000-0005-0000-0000-0000F55F0000}"/>
    <cellStyle name="n_Flash September eresMas_c-mse budget 2005 v4_V&amp;M trajectoires V1 (06-08-11)_RoW KPIs" xfId="9237" xr:uid="{00000000-0005-0000-0000-0000F65F0000}"/>
    <cellStyle name="n_Flash September eresMas_c-mse budget 2005 v4_V&amp;M trajectoires V1 (06-08-11)_ROW_1" xfId="34982" xr:uid="{00000000-0005-0000-0000-0000F75F0000}"/>
    <cellStyle name="n_Flash September eresMas_c-mse budget 2005 v4_V&amp;M trajectoires V1 (06-08-11)_ROW_1_Group" xfId="34983" xr:uid="{00000000-0005-0000-0000-0000F85F0000}"/>
    <cellStyle name="n_Flash September eresMas_c-mse budget 2005 v4_V&amp;M trajectoires V1 (06-08-11)_ROW_1_ROW ARPU" xfId="34984" xr:uid="{00000000-0005-0000-0000-0000F95F0000}"/>
    <cellStyle name="n_Flash September eresMas_c-mse budget 2005 v4_V&amp;M trajectoires V1 (06-08-11)_ROW_Group" xfId="34985" xr:uid="{00000000-0005-0000-0000-0000FA5F0000}"/>
    <cellStyle name="n_Flash September eresMas_c-mse budget 2005 v4_V&amp;M trajectoires V1 (06-08-11)_ROW_ROW ARPU" xfId="34986" xr:uid="{00000000-0005-0000-0000-0000FB5F0000}"/>
    <cellStyle name="n_Flash September eresMas_c-mse budget 2005 v4_V&amp;M trajectoires V1 (06-08-11)_Spain ARPU + AUPU" xfId="34987" xr:uid="{00000000-0005-0000-0000-0000FC5F0000}"/>
    <cellStyle name="n_Flash September eresMas_c-mse budget 2005 v4_V&amp;M trajectoires V1 (06-08-11)_Spain ARPU + AUPU_Group" xfId="34988" xr:uid="{00000000-0005-0000-0000-0000FD5F0000}"/>
    <cellStyle name="n_Flash September eresMas_c-mse budget 2005 v4_V&amp;M trajectoires V1 (06-08-11)_Spain ARPU + AUPU_ROW ARPU" xfId="34989" xr:uid="{00000000-0005-0000-0000-0000FE5F0000}"/>
    <cellStyle name="n_Flash September eresMas_c-mse budget 2005 v4_V&amp;M trajectoires V1 (06-08-11)_Spain KPIs" xfId="7033" xr:uid="{00000000-0005-0000-0000-0000FF5F0000}"/>
    <cellStyle name="n_Flash September eresMas_c-mse budget 2005 v4_V&amp;M trajectoires V1 (06-08-11)_Spain KPIs 2" xfId="16399" xr:uid="{00000000-0005-0000-0000-000000600000}"/>
    <cellStyle name="n_Flash September eresMas_c-mse budget 2005 v4_V&amp;M trajectoires V1 (06-08-11)_Spain KPIs_1" xfId="51847" xr:uid="{00000000-0005-0000-0000-000001600000}"/>
    <cellStyle name="n_Flash September eresMas_c-mse budget 2005 v4_V&amp;M trajectoires V1 (06-08-11)_Telecoms - Operational KPIs" xfId="50150" xr:uid="{00000000-0005-0000-0000-000002600000}"/>
    <cellStyle name="n_Flash September eresMas_CMSE_WanadooUK _V0 (2)" xfId="2345" xr:uid="{00000000-0005-0000-0000-000003600000}"/>
    <cellStyle name="n_Flash September eresMas_CMSE_WanadooUK _V0 (2)_A&amp;ME KPIs" xfId="53625" xr:uid="{00000000-0005-0000-0000-000004600000}"/>
    <cellStyle name="n_Flash September eresMas_CMSE_WanadooUK _V0 (2)_CA BAC SCR-VM 06-07 (31-07-06)" xfId="2346" xr:uid="{00000000-0005-0000-0000-000005600000}"/>
    <cellStyle name="n_Flash September eresMas_CMSE_WanadooUK _V0 (2)_CA BAC SCR-VM 06-07 (31-07-06)_A&amp;ME KPIs" xfId="53626" xr:uid="{00000000-0005-0000-0000-000006600000}"/>
    <cellStyle name="n_Flash September eresMas_CMSE_WanadooUK _V0 (2)_CA BAC SCR-VM 06-07 (31-07-06)_Enterprise" xfId="9807" xr:uid="{00000000-0005-0000-0000-000007600000}"/>
    <cellStyle name="n_Flash September eresMas_CMSE_WanadooUK _V0 (2)_CA BAC SCR-VM 06-07 (31-07-06)_France financials" xfId="23995" xr:uid="{00000000-0005-0000-0000-000008600000}"/>
    <cellStyle name="n_Flash September eresMas_CMSE_WanadooUK _V0 (2)_CA BAC SCR-VM 06-07 (31-07-06)_France financials_1" xfId="25397" xr:uid="{00000000-0005-0000-0000-000009600000}"/>
    <cellStyle name="n_Flash September eresMas_CMSE_WanadooUK _V0 (2)_CA BAC SCR-VM 06-07 (31-07-06)_France KPIs" xfId="5205" xr:uid="{00000000-0005-0000-0000-00000A600000}"/>
    <cellStyle name="n_Flash September eresMas_CMSE_WanadooUK _V0 (2)_CA BAC SCR-VM 06-07 (31-07-06)_France KPIs 2" xfId="14621" xr:uid="{00000000-0005-0000-0000-00000B600000}"/>
    <cellStyle name="n_Flash September eresMas_CMSE_WanadooUK _V0 (2)_CA BAC SCR-VM 06-07 (31-07-06)_France KPIs_1" xfId="12446" xr:uid="{00000000-0005-0000-0000-00000C600000}"/>
    <cellStyle name="n_Flash September eresMas_CMSE_WanadooUK _V0 (2)_CA BAC SCR-VM 06-07 (31-07-06)_GetCA Groupe Seg 2012-Q4 Soc" xfId="56261" xr:uid="{00000000-0005-0000-0000-00000D600000}"/>
    <cellStyle name="n_Flash September eresMas_CMSE_WanadooUK _V0 (2)_CA BAC SCR-VM 06-07 (31-07-06)_Group" xfId="34992" xr:uid="{00000000-0005-0000-0000-00000E600000}"/>
    <cellStyle name="n_Flash September eresMas_CMSE_WanadooUK _V0 (2)_CA BAC SCR-VM 06-07 (31-07-06)_Group - financial KPIs" xfId="22251" xr:uid="{00000000-0005-0000-0000-00000F600000}"/>
    <cellStyle name="n_Flash September eresMas_CMSE_WanadooUK _V0 (2)_CA BAC SCR-VM 06-07 (31-07-06)_Group - operational KPIs" xfId="3276" xr:uid="{00000000-0005-0000-0000-000010600000}"/>
    <cellStyle name="n_Flash September eresMas_CMSE_WanadooUK _V0 (2)_CA BAC SCR-VM 06-07 (31-07-06)_Group - operational KPIs_1" xfId="10692" xr:uid="{00000000-0005-0000-0000-000011600000}"/>
    <cellStyle name="n_Flash September eresMas_CMSE_WanadooUK _V0 (2)_CA BAC SCR-VM 06-07 (31-07-06)_Group - operational KPIs_1 2" xfId="18391" xr:uid="{00000000-0005-0000-0000-000012600000}"/>
    <cellStyle name="n_Flash September eresMas_CMSE_WanadooUK _V0 (2)_CA BAC SCR-VM 06-07 (31-07-06)_Group - operational KPIs_2" xfId="20508" xr:uid="{00000000-0005-0000-0000-000013600000}"/>
    <cellStyle name="n_Flash September eresMas_CMSE_WanadooUK _V0 (2)_CA BAC SCR-VM 06-07 (31-07-06)_IC&amp;SS" xfId="17664" xr:uid="{00000000-0005-0000-0000-000014600000}"/>
    <cellStyle name="n_Flash September eresMas_CMSE_WanadooUK _V0 (2)_CA BAC SCR-VM 06-07 (31-07-06)_Orange - Market France KPIs" xfId="56260" xr:uid="{00000000-0005-0000-0000-000015600000}"/>
    <cellStyle name="n_Flash September eresMas_CMSE_WanadooUK _V0 (2)_CA BAC SCR-VM 06-07 (31-07-06)_Poland KPIs" xfId="8527" xr:uid="{00000000-0005-0000-0000-000016600000}"/>
    <cellStyle name="n_Flash September eresMas_CMSE_WanadooUK _V0 (2)_CA BAC SCR-VM 06-07 (31-07-06)_Poland KPIs_1" xfId="34991" xr:uid="{00000000-0005-0000-0000-000017600000}"/>
    <cellStyle name="n_Flash September eresMas_CMSE_WanadooUK _V0 (2)_CA BAC SCR-VM 06-07 (31-07-06)_ROW" xfId="34993" xr:uid="{00000000-0005-0000-0000-000018600000}"/>
    <cellStyle name="n_Flash September eresMas_CMSE_WanadooUK _V0 (2)_CA BAC SCR-VM 06-07 (31-07-06)_ROW ARPU" xfId="34994" xr:uid="{00000000-0005-0000-0000-000019600000}"/>
    <cellStyle name="n_Flash September eresMas_CMSE_WanadooUK _V0 (2)_CA BAC SCR-VM 06-07 (31-07-06)_RoW KPIs" xfId="9239" xr:uid="{00000000-0005-0000-0000-00001A600000}"/>
    <cellStyle name="n_Flash September eresMas_CMSE_WanadooUK _V0 (2)_CA BAC SCR-VM 06-07 (31-07-06)_ROW_1" xfId="34995" xr:uid="{00000000-0005-0000-0000-00001B600000}"/>
    <cellStyle name="n_Flash September eresMas_CMSE_WanadooUK _V0 (2)_CA BAC SCR-VM 06-07 (31-07-06)_ROW_1_Group" xfId="34996" xr:uid="{00000000-0005-0000-0000-00001C600000}"/>
    <cellStyle name="n_Flash September eresMas_CMSE_WanadooUK _V0 (2)_CA BAC SCR-VM 06-07 (31-07-06)_ROW_1_ROW ARPU" xfId="34997" xr:uid="{00000000-0005-0000-0000-00001D600000}"/>
    <cellStyle name="n_Flash September eresMas_CMSE_WanadooUK _V0 (2)_CA BAC SCR-VM 06-07 (31-07-06)_ROW_Group" xfId="34998" xr:uid="{00000000-0005-0000-0000-00001E600000}"/>
    <cellStyle name="n_Flash September eresMas_CMSE_WanadooUK _V0 (2)_CA BAC SCR-VM 06-07 (31-07-06)_ROW_ROW ARPU" xfId="34999" xr:uid="{00000000-0005-0000-0000-00001F600000}"/>
    <cellStyle name="n_Flash September eresMas_CMSE_WanadooUK _V0 (2)_CA BAC SCR-VM 06-07 (31-07-06)_Spain ARPU + AUPU" xfId="35000" xr:uid="{00000000-0005-0000-0000-000020600000}"/>
    <cellStyle name="n_Flash September eresMas_CMSE_WanadooUK _V0 (2)_CA BAC SCR-VM 06-07 (31-07-06)_Spain ARPU + AUPU_Group" xfId="35001" xr:uid="{00000000-0005-0000-0000-000021600000}"/>
    <cellStyle name="n_Flash September eresMas_CMSE_WanadooUK _V0 (2)_CA BAC SCR-VM 06-07 (31-07-06)_Spain ARPU + AUPU_ROW ARPU" xfId="35002" xr:uid="{00000000-0005-0000-0000-000022600000}"/>
    <cellStyle name="n_Flash September eresMas_CMSE_WanadooUK _V0 (2)_CA BAC SCR-VM 06-07 (31-07-06)_Spain KPIs" xfId="7035" xr:uid="{00000000-0005-0000-0000-000023600000}"/>
    <cellStyle name="n_Flash September eresMas_CMSE_WanadooUK _V0 (2)_CA BAC SCR-VM 06-07 (31-07-06)_Spain KPIs 2" xfId="16401" xr:uid="{00000000-0005-0000-0000-000024600000}"/>
    <cellStyle name="n_Flash September eresMas_CMSE_WanadooUK _V0 (2)_CA BAC SCR-VM 06-07 (31-07-06)_Spain KPIs_1" xfId="51849" xr:uid="{00000000-0005-0000-0000-000025600000}"/>
    <cellStyle name="n_Flash September eresMas_CMSE_WanadooUK _V0 (2)_CA BAC SCR-VM 06-07 (31-07-06)_Telecoms - Operational KPIs" xfId="50152" xr:uid="{00000000-0005-0000-0000-000026600000}"/>
    <cellStyle name="n_Flash September eresMas_CMSE_WanadooUK _V0 (2)_Classeur2" xfId="2347" xr:uid="{00000000-0005-0000-0000-000027600000}"/>
    <cellStyle name="n_Flash September eresMas_CMSE_WanadooUK _V0 (2)_Classeur2_A&amp;ME KPIs" xfId="53627" xr:uid="{00000000-0005-0000-0000-000028600000}"/>
    <cellStyle name="n_Flash September eresMas_CMSE_WanadooUK _V0 (2)_Classeur2_France financials" xfId="23996" xr:uid="{00000000-0005-0000-0000-000029600000}"/>
    <cellStyle name="n_Flash September eresMas_CMSE_WanadooUK _V0 (2)_Classeur2_France KPIs" xfId="5206" xr:uid="{00000000-0005-0000-0000-00002A600000}"/>
    <cellStyle name="n_Flash September eresMas_CMSE_WanadooUK _V0 (2)_Classeur2_France KPIs 2" xfId="14622" xr:uid="{00000000-0005-0000-0000-00002B600000}"/>
    <cellStyle name="n_Flash September eresMas_CMSE_WanadooUK _V0 (2)_Classeur2_France KPIs_1" xfId="12447" xr:uid="{00000000-0005-0000-0000-00002C600000}"/>
    <cellStyle name="n_Flash September eresMas_CMSE_WanadooUK _V0 (2)_Classeur2_Group" xfId="35004" xr:uid="{00000000-0005-0000-0000-00002D600000}"/>
    <cellStyle name="n_Flash September eresMas_CMSE_WanadooUK _V0 (2)_Classeur2_Group - financial KPIs" xfId="22252" xr:uid="{00000000-0005-0000-0000-00002E600000}"/>
    <cellStyle name="n_Flash September eresMas_CMSE_WanadooUK _V0 (2)_Classeur2_Group - operational KPIs" xfId="10693" xr:uid="{00000000-0005-0000-0000-00002F600000}"/>
    <cellStyle name="n_Flash September eresMas_CMSE_WanadooUK _V0 (2)_Classeur2_Group - operational KPIs 2" xfId="18392" xr:uid="{00000000-0005-0000-0000-000030600000}"/>
    <cellStyle name="n_Flash September eresMas_CMSE_WanadooUK _V0 (2)_Classeur2_Group - operational KPIs_1" xfId="20509" xr:uid="{00000000-0005-0000-0000-000031600000}"/>
    <cellStyle name="n_Flash September eresMas_CMSE_WanadooUK _V0 (2)_Classeur2_Orange - Market France KPIs" xfId="56262" xr:uid="{00000000-0005-0000-0000-000032600000}"/>
    <cellStyle name="n_Flash September eresMas_CMSE_WanadooUK _V0 (2)_Classeur2_Poland KPIs" xfId="35003" xr:uid="{00000000-0005-0000-0000-000033600000}"/>
    <cellStyle name="n_Flash September eresMas_CMSE_WanadooUK _V0 (2)_Classeur2_ROW" xfId="35005" xr:uid="{00000000-0005-0000-0000-000034600000}"/>
    <cellStyle name="n_Flash September eresMas_CMSE_WanadooUK _V0 (2)_Classeur2_ROW ARPU" xfId="35006" xr:uid="{00000000-0005-0000-0000-000035600000}"/>
    <cellStyle name="n_Flash September eresMas_CMSE_WanadooUK _V0 (2)_Classeur2_ROW_1" xfId="35007" xr:uid="{00000000-0005-0000-0000-000036600000}"/>
    <cellStyle name="n_Flash September eresMas_CMSE_WanadooUK _V0 (2)_Classeur2_ROW_1_Group" xfId="35008" xr:uid="{00000000-0005-0000-0000-000037600000}"/>
    <cellStyle name="n_Flash September eresMas_CMSE_WanadooUK _V0 (2)_Classeur2_ROW_1_ROW ARPU" xfId="35009" xr:uid="{00000000-0005-0000-0000-000038600000}"/>
    <cellStyle name="n_Flash September eresMas_CMSE_WanadooUK _V0 (2)_Classeur2_ROW_Group" xfId="35010" xr:uid="{00000000-0005-0000-0000-000039600000}"/>
    <cellStyle name="n_Flash September eresMas_CMSE_WanadooUK _V0 (2)_Classeur2_ROW_ROW ARPU" xfId="35011" xr:uid="{00000000-0005-0000-0000-00003A600000}"/>
    <cellStyle name="n_Flash September eresMas_CMSE_WanadooUK _V0 (2)_Classeur2_Spain ARPU + AUPU" xfId="35012" xr:uid="{00000000-0005-0000-0000-00003B600000}"/>
    <cellStyle name="n_Flash September eresMas_CMSE_WanadooUK _V0 (2)_Classeur2_Spain ARPU + AUPU_Group" xfId="35013" xr:uid="{00000000-0005-0000-0000-00003C600000}"/>
    <cellStyle name="n_Flash September eresMas_CMSE_WanadooUK _V0 (2)_Classeur2_Spain ARPU + AUPU_ROW ARPU" xfId="35014" xr:uid="{00000000-0005-0000-0000-00003D600000}"/>
    <cellStyle name="n_Flash September eresMas_CMSE_WanadooUK _V0 (2)_Classeur2_Spain KPIs" xfId="7036" xr:uid="{00000000-0005-0000-0000-00003E600000}"/>
    <cellStyle name="n_Flash September eresMas_CMSE_WanadooUK _V0 (2)_Classeur2_Spain KPIs 2" xfId="16402" xr:uid="{00000000-0005-0000-0000-00003F600000}"/>
    <cellStyle name="n_Flash September eresMas_CMSE_WanadooUK _V0 (2)_Classeur2_Spain KPIs_1" xfId="51850" xr:uid="{00000000-0005-0000-0000-000040600000}"/>
    <cellStyle name="n_Flash September eresMas_CMSE_WanadooUK _V0 (2)_Classeur2_Telecoms - Operational KPIs" xfId="50153" xr:uid="{00000000-0005-0000-0000-000041600000}"/>
    <cellStyle name="n_Flash September eresMas_CMSE_WanadooUK _V0 (2)_DATA KPI Personal" xfId="35015" xr:uid="{00000000-0005-0000-0000-000042600000}"/>
    <cellStyle name="n_Flash September eresMas_CMSE_WanadooUK _V0 (2)_DATA KPI Personal_Group" xfId="35016" xr:uid="{00000000-0005-0000-0000-000043600000}"/>
    <cellStyle name="n_Flash September eresMas_CMSE_WanadooUK _V0 (2)_DATA KPI Personal_ROW ARPU" xfId="35017" xr:uid="{00000000-0005-0000-0000-000044600000}"/>
    <cellStyle name="n_Flash September eresMas_CMSE_WanadooUK _V0 (2)_EE_CoA_BS - mapped V4" xfId="35018" xr:uid="{00000000-0005-0000-0000-000045600000}"/>
    <cellStyle name="n_Flash September eresMas_CMSE_WanadooUK _V0 (2)_EE_CoA_BS - mapped V4_Group" xfId="35019" xr:uid="{00000000-0005-0000-0000-000046600000}"/>
    <cellStyle name="n_Flash September eresMas_CMSE_WanadooUK _V0 (2)_EE_CoA_BS - mapped V4_ROW ARPU" xfId="35020" xr:uid="{00000000-0005-0000-0000-000047600000}"/>
    <cellStyle name="n_Flash September eresMas_CMSE_WanadooUK _V0 (2)_Enterprise" xfId="9806" xr:uid="{00000000-0005-0000-0000-000048600000}"/>
    <cellStyle name="n_Flash September eresMas_CMSE_WanadooUK _V0 (2)_Feuil1" xfId="2348" xr:uid="{00000000-0005-0000-0000-000049600000}"/>
    <cellStyle name="n_Flash September eresMas_CMSE_WanadooUK _V0 (2)_Feuil1_A&amp;ME KPIs" xfId="53628" xr:uid="{00000000-0005-0000-0000-00004A600000}"/>
    <cellStyle name="n_Flash September eresMas_CMSE_WanadooUK _V0 (2)_Feuil1_France financials" xfId="23997" xr:uid="{00000000-0005-0000-0000-00004B600000}"/>
    <cellStyle name="n_Flash September eresMas_CMSE_WanadooUK _V0 (2)_Feuil1_France KPIs" xfId="5207" xr:uid="{00000000-0005-0000-0000-00004C600000}"/>
    <cellStyle name="n_Flash September eresMas_CMSE_WanadooUK _V0 (2)_Feuil1_France KPIs 2" xfId="14623" xr:uid="{00000000-0005-0000-0000-00004D600000}"/>
    <cellStyle name="n_Flash September eresMas_CMSE_WanadooUK _V0 (2)_Feuil1_France KPIs_1" xfId="12448" xr:uid="{00000000-0005-0000-0000-00004E600000}"/>
    <cellStyle name="n_Flash September eresMas_CMSE_WanadooUK _V0 (2)_Feuil1_Group" xfId="35022" xr:uid="{00000000-0005-0000-0000-00004F600000}"/>
    <cellStyle name="n_Flash September eresMas_CMSE_WanadooUK _V0 (2)_Feuil1_Group - financial KPIs" xfId="22253" xr:uid="{00000000-0005-0000-0000-000050600000}"/>
    <cellStyle name="n_Flash September eresMas_CMSE_WanadooUK _V0 (2)_Feuil1_Group - operational KPIs" xfId="10694" xr:uid="{00000000-0005-0000-0000-000051600000}"/>
    <cellStyle name="n_Flash September eresMas_CMSE_WanadooUK _V0 (2)_Feuil1_Group - operational KPIs 2" xfId="18393" xr:uid="{00000000-0005-0000-0000-000052600000}"/>
    <cellStyle name="n_Flash September eresMas_CMSE_WanadooUK _V0 (2)_Feuil1_Group - operational KPIs_1" xfId="20510" xr:uid="{00000000-0005-0000-0000-000053600000}"/>
    <cellStyle name="n_Flash September eresMas_CMSE_WanadooUK _V0 (2)_Feuil1_Orange - Market France KPIs" xfId="56263" xr:uid="{00000000-0005-0000-0000-000054600000}"/>
    <cellStyle name="n_Flash September eresMas_CMSE_WanadooUK _V0 (2)_Feuil1_Poland KPIs" xfId="35021" xr:uid="{00000000-0005-0000-0000-000055600000}"/>
    <cellStyle name="n_Flash September eresMas_CMSE_WanadooUK _V0 (2)_Feuil1_ROW" xfId="35023" xr:uid="{00000000-0005-0000-0000-000056600000}"/>
    <cellStyle name="n_Flash September eresMas_CMSE_WanadooUK _V0 (2)_Feuil1_ROW ARPU" xfId="35024" xr:uid="{00000000-0005-0000-0000-000057600000}"/>
    <cellStyle name="n_Flash September eresMas_CMSE_WanadooUK _V0 (2)_Feuil1_ROW_1" xfId="35025" xr:uid="{00000000-0005-0000-0000-000058600000}"/>
    <cellStyle name="n_Flash September eresMas_CMSE_WanadooUK _V0 (2)_Feuil1_ROW_1_Group" xfId="35026" xr:uid="{00000000-0005-0000-0000-000059600000}"/>
    <cellStyle name="n_Flash September eresMas_CMSE_WanadooUK _V0 (2)_Feuil1_ROW_1_ROW ARPU" xfId="35027" xr:uid="{00000000-0005-0000-0000-00005A600000}"/>
    <cellStyle name="n_Flash September eresMas_CMSE_WanadooUK _V0 (2)_Feuil1_ROW_Group" xfId="35028" xr:uid="{00000000-0005-0000-0000-00005B600000}"/>
    <cellStyle name="n_Flash September eresMas_CMSE_WanadooUK _V0 (2)_Feuil1_ROW_ROW ARPU" xfId="35029" xr:uid="{00000000-0005-0000-0000-00005C600000}"/>
    <cellStyle name="n_Flash September eresMas_CMSE_WanadooUK _V0 (2)_Feuil1_Spain ARPU + AUPU" xfId="35030" xr:uid="{00000000-0005-0000-0000-00005D600000}"/>
    <cellStyle name="n_Flash September eresMas_CMSE_WanadooUK _V0 (2)_Feuil1_Spain ARPU + AUPU_Group" xfId="35031" xr:uid="{00000000-0005-0000-0000-00005E600000}"/>
    <cellStyle name="n_Flash September eresMas_CMSE_WanadooUK _V0 (2)_Feuil1_Spain ARPU + AUPU_ROW ARPU" xfId="35032" xr:uid="{00000000-0005-0000-0000-00005F600000}"/>
    <cellStyle name="n_Flash September eresMas_CMSE_WanadooUK _V0 (2)_Feuil1_Spain KPIs" xfId="7037" xr:uid="{00000000-0005-0000-0000-000060600000}"/>
    <cellStyle name="n_Flash September eresMas_CMSE_WanadooUK _V0 (2)_Feuil1_Spain KPIs 2" xfId="16403" xr:uid="{00000000-0005-0000-0000-000061600000}"/>
    <cellStyle name="n_Flash September eresMas_CMSE_WanadooUK _V0 (2)_Feuil1_Spain KPIs_1" xfId="51851" xr:uid="{00000000-0005-0000-0000-000062600000}"/>
    <cellStyle name="n_Flash September eresMas_CMSE_WanadooUK _V0 (2)_Feuil1_Telecoms - Operational KPIs" xfId="50154" xr:uid="{00000000-0005-0000-0000-000063600000}"/>
    <cellStyle name="n_Flash September eresMas_CMSE_WanadooUK _V0 (2)_France financials" xfId="23994" xr:uid="{00000000-0005-0000-0000-000064600000}"/>
    <cellStyle name="n_Flash September eresMas_CMSE_WanadooUK _V0 (2)_France financials_1" xfId="25396" xr:uid="{00000000-0005-0000-0000-000065600000}"/>
    <cellStyle name="n_Flash September eresMas_CMSE_WanadooUK _V0 (2)_France KPIs" xfId="5204" xr:uid="{00000000-0005-0000-0000-000066600000}"/>
    <cellStyle name="n_Flash September eresMas_CMSE_WanadooUK _V0 (2)_France KPIs 2" xfId="14620" xr:uid="{00000000-0005-0000-0000-000067600000}"/>
    <cellStyle name="n_Flash September eresMas_CMSE_WanadooUK _V0 (2)_France KPIs_1" xfId="12445" xr:uid="{00000000-0005-0000-0000-000068600000}"/>
    <cellStyle name="n_Flash September eresMas_CMSE_WanadooUK _V0 (2)_GetCA Groupe Seg 2012-Q4 Soc" xfId="56264" xr:uid="{00000000-0005-0000-0000-000069600000}"/>
    <cellStyle name="n_Flash September eresMas_CMSE_WanadooUK _V0 (2)_Group" xfId="35033" xr:uid="{00000000-0005-0000-0000-00006A600000}"/>
    <cellStyle name="n_Flash September eresMas_CMSE_WanadooUK _V0 (2)_Group - financial KPIs" xfId="22250" xr:uid="{00000000-0005-0000-0000-00006B600000}"/>
    <cellStyle name="n_Flash September eresMas_CMSE_WanadooUK _V0 (2)_Group - operational KPIs" xfId="3275" xr:uid="{00000000-0005-0000-0000-00006C600000}"/>
    <cellStyle name="n_Flash September eresMas_CMSE_WanadooUK _V0 (2)_Group - operational KPIs_1" xfId="10691" xr:uid="{00000000-0005-0000-0000-00006D600000}"/>
    <cellStyle name="n_Flash September eresMas_CMSE_WanadooUK _V0 (2)_Group - operational KPIs_1 2" xfId="18390" xr:uid="{00000000-0005-0000-0000-00006E600000}"/>
    <cellStyle name="n_Flash September eresMas_CMSE_WanadooUK _V0 (2)_Group - operational KPIs_2" xfId="20507" xr:uid="{00000000-0005-0000-0000-00006F600000}"/>
    <cellStyle name="n_Flash September eresMas_CMSE_WanadooUK _V0 (2)_IC&amp;SS" xfId="17611" xr:uid="{00000000-0005-0000-0000-000070600000}"/>
    <cellStyle name="n_Flash September eresMas_CMSE_WanadooUK _V0 (2)_New L23 CA trafic 06-09 (06-10-20)" xfId="2349" xr:uid="{00000000-0005-0000-0000-000071600000}"/>
    <cellStyle name="n_Flash September eresMas_CMSE_WanadooUK _V0 (2)_New L23 CA trafic 06-09 (06-10-20)_A&amp;ME KPIs" xfId="53629" xr:uid="{00000000-0005-0000-0000-000072600000}"/>
    <cellStyle name="n_Flash September eresMas_CMSE_WanadooUK _V0 (2)_New L23 CA trafic 06-09 (06-10-20)_France financials" xfId="23998" xr:uid="{00000000-0005-0000-0000-000073600000}"/>
    <cellStyle name="n_Flash September eresMas_CMSE_WanadooUK _V0 (2)_New L23 CA trafic 06-09 (06-10-20)_France KPIs" xfId="5208" xr:uid="{00000000-0005-0000-0000-000074600000}"/>
    <cellStyle name="n_Flash September eresMas_CMSE_WanadooUK _V0 (2)_New L23 CA trafic 06-09 (06-10-20)_France KPIs 2" xfId="14624" xr:uid="{00000000-0005-0000-0000-000075600000}"/>
    <cellStyle name="n_Flash September eresMas_CMSE_WanadooUK _V0 (2)_New L23 CA trafic 06-09 (06-10-20)_France KPIs_1" xfId="12449" xr:uid="{00000000-0005-0000-0000-000076600000}"/>
    <cellStyle name="n_Flash September eresMas_CMSE_WanadooUK _V0 (2)_New L23 CA trafic 06-09 (06-10-20)_Group" xfId="35035" xr:uid="{00000000-0005-0000-0000-000077600000}"/>
    <cellStyle name="n_Flash September eresMas_CMSE_WanadooUK _V0 (2)_New L23 CA trafic 06-09 (06-10-20)_Group - financial KPIs" xfId="22254" xr:uid="{00000000-0005-0000-0000-000078600000}"/>
    <cellStyle name="n_Flash September eresMas_CMSE_WanadooUK _V0 (2)_New L23 CA trafic 06-09 (06-10-20)_Group - operational KPIs" xfId="10695" xr:uid="{00000000-0005-0000-0000-000079600000}"/>
    <cellStyle name="n_Flash September eresMas_CMSE_WanadooUK _V0 (2)_New L23 CA trafic 06-09 (06-10-20)_Group - operational KPIs 2" xfId="18394" xr:uid="{00000000-0005-0000-0000-00007A600000}"/>
    <cellStyle name="n_Flash September eresMas_CMSE_WanadooUK _V0 (2)_New L23 CA trafic 06-09 (06-10-20)_Group - operational KPIs_1" xfId="20511" xr:uid="{00000000-0005-0000-0000-00007B600000}"/>
    <cellStyle name="n_Flash September eresMas_CMSE_WanadooUK _V0 (2)_New L23 CA trafic 06-09 (06-10-20)_Orange - Market France KPIs" xfId="56265" xr:uid="{00000000-0005-0000-0000-00007C600000}"/>
    <cellStyle name="n_Flash September eresMas_CMSE_WanadooUK _V0 (2)_New L23 CA trafic 06-09 (06-10-20)_Poland KPIs" xfId="35034" xr:uid="{00000000-0005-0000-0000-00007D600000}"/>
    <cellStyle name="n_Flash September eresMas_CMSE_WanadooUK _V0 (2)_New L23 CA trafic 06-09 (06-10-20)_ROW" xfId="35036" xr:uid="{00000000-0005-0000-0000-00007E600000}"/>
    <cellStyle name="n_Flash September eresMas_CMSE_WanadooUK _V0 (2)_New L23 CA trafic 06-09 (06-10-20)_ROW ARPU" xfId="35037" xr:uid="{00000000-0005-0000-0000-00007F600000}"/>
    <cellStyle name="n_Flash September eresMas_CMSE_WanadooUK _V0 (2)_New L23 CA trafic 06-09 (06-10-20)_ROW_1" xfId="35038" xr:uid="{00000000-0005-0000-0000-000080600000}"/>
    <cellStyle name="n_Flash September eresMas_CMSE_WanadooUK _V0 (2)_New L23 CA trafic 06-09 (06-10-20)_ROW_1_Group" xfId="35039" xr:uid="{00000000-0005-0000-0000-000081600000}"/>
    <cellStyle name="n_Flash September eresMas_CMSE_WanadooUK _V0 (2)_New L23 CA trafic 06-09 (06-10-20)_ROW_1_ROW ARPU" xfId="35040" xr:uid="{00000000-0005-0000-0000-000082600000}"/>
    <cellStyle name="n_Flash September eresMas_CMSE_WanadooUK _V0 (2)_New L23 CA trafic 06-09 (06-10-20)_ROW_Group" xfId="35041" xr:uid="{00000000-0005-0000-0000-000083600000}"/>
    <cellStyle name="n_Flash September eresMas_CMSE_WanadooUK _V0 (2)_New L23 CA trafic 06-09 (06-10-20)_ROW_ROW ARPU" xfId="35042" xr:uid="{00000000-0005-0000-0000-000084600000}"/>
    <cellStyle name="n_Flash September eresMas_CMSE_WanadooUK _V0 (2)_New L23 CA trafic 06-09 (06-10-20)_Spain ARPU + AUPU" xfId="35043" xr:uid="{00000000-0005-0000-0000-000085600000}"/>
    <cellStyle name="n_Flash September eresMas_CMSE_WanadooUK _V0 (2)_New L23 CA trafic 06-09 (06-10-20)_Spain ARPU + AUPU_Group" xfId="35044" xr:uid="{00000000-0005-0000-0000-000086600000}"/>
    <cellStyle name="n_Flash September eresMas_CMSE_WanadooUK _V0 (2)_New L23 CA trafic 06-09 (06-10-20)_Spain ARPU + AUPU_ROW ARPU" xfId="35045" xr:uid="{00000000-0005-0000-0000-000087600000}"/>
    <cellStyle name="n_Flash September eresMas_CMSE_WanadooUK _V0 (2)_New L23 CA trafic 06-09 (06-10-20)_Spain KPIs" xfId="7038" xr:uid="{00000000-0005-0000-0000-000088600000}"/>
    <cellStyle name="n_Flash September eresMas_CMSE_WanadooUK _V0 (2)_New L23 CA trafic 06-09 (06-10-20)_Spain KPIs 2" xfId="16404" xr:uid="{00000000-0005-0000-0000-000089600000}"/>
    <cellStyle name="n_Flash September eresMas_CMSE_WanadooUK _V0 (2)_New L23 CA trafic 06-09 (06-10-20)_Spain KPIs_1" xfId="51852" xr:uid="{00000000-0005-0000-0000-00008A600000}"/>
    <cellStyle name="n_Flash September eresMas_CMSE_WanadooUK _V0 (2)_New L23 CA trafic 06-09 (06-10-20)_Telecoms - Operational KPIs" xfId="50155" xr:uid="{00000000-0005-0000-0000-00008B600000}"/>
    <cellStyle name="n_Flash September eresMas_CMSE_WanadooUK _V0 (2)_Orange - Market France KPIs" xfId="56259" xr:uid="{00000000-0005-0000-0000-00008C600000}"/>
    <cellStyle name="n_Flash September eresMas_CMSE_WanadooUK _V0 (2)_PFA_Mn MTV_060413" xfId="2350" xr:uid="{00000000-0005-0000-0000-00008D600000}"/>
    <cellStyle name="n_Flash September eresMas_CMSE_WanadooUK _V0 (2)_PFA_Mn MTV_060413_A&amp;ME KPIs" xfId="53630" xr:uid="{00000000-0005-0000-0000-00008E600000}"/>
    <cellStyle name="n_Flash September eresMas_CMSE_WanadooUK _V0 (2)_PFA_Mn MTV_060413_France financials" xfId="23999" xr:uid="{00000000-0005-0000-0000-00008F600000}"/>
    <cellStyle name="n_Flash September eresMas_CMSE_WanadooUK _V0 (2)_PFA_Mn MTV_060413_France KPIs" xfId="5209" xr:uid="{00000000-0005-0000-0000-000090600000}"/>
    <cellStyle name="n_Flash September eresMas_CMSE_WanadooUK _V0 (2)_PFA_Mn MTV_060413_France KPIs 2" xfId="14625" xr:uid="{00000000-0005-0000-0000-000091600000}"/>
    <cellStyle name="n_Flash September eresMas_CMSE_WanadooUK _V0 (2)_PFA_Mn MTV_060413_France KPIs_1" xfId="12450" xr:uid="{00000000-0005-0000-0000-000092600000}"/>
    <cellStyle name="n_Flash September eresMas_CMSE_WanadooUK _V0 (2)_PFA_Mn MTV_060413_Group" xfId="35047" xr:uid="{00000000-0005-0000-0000-000093600000}"/>
    <cellStyle name="n_Flash September eresMas_CMSE_WanadooUK _V0 (2)_PFA_Mn MTV_060413_Group - financial KPIs" xfId="22255" xr:uid="{00000000-0005-0000-0000-000094600000}"/>
    <cellStyle name="n_Flash September eresMas_CMSE_WanadooUK _V0 (2)_PFA_Mn MTV_060413_Group - operational KPIs" xfId="10696" xr:uid="{00000000-0005-0000-0000-000095600000}"/>
    <cellStyle name="n_Flash September eresMas_CMSE_WanadooUK _V0 (2)_PFA_Mn MTV_060413_Group - operational KPIs 2" xfId="18395" xr:uid="{00000000-0005-0000-0000-000096600000}"/>
    <cellStyle name="n_Flash September eresMas_CMSE_WanadooUK _V0 (2)_PFA_Mn MTV_060413_Group - operational KPIs_1" xfId="20512" xr:uid="{00000000-0005-0000-0000-000097600000}"/>
    <cellStyle name="n_Flash September eresMas_CMSE_WanadooUK _V0 (2)_PFA_Mn MTV_060413_Orange - Market France KPIs" xfId="56266" xr:uid="{00000000-0005-0000-0000-000098600000}"/>
    <cellStyle name="n_Flash September eresMas_CMSE_WanadooUK _V0 (2)_PFA_Mn MTV_060413_Poland KPIs" xfId="35046" xr:uid="{00000000-0005-0000-0000-000099600000}"/>
    <cellStyle name="n_Flash September eresMas_CMSE_WanadooUK _V0 (2)_PFA_Mn MTV_060413_ROW" xfId="35048" xr:uid="{00000000-0005-0000-0000-00009A600000}"/>
    <cellStyle name="n_Flash September eresMas_CMSE_WanadooUK _V0 (2)_PFA_Mn MTV_060413_ROW ARPU" xfId="35049" xr:uid="{00000000-0005-0000-0000-00009B600000}"/>
    <cellStyle name="n_Flash September eresMas_CMSE_WanadooUK _V0 (2)_PFA_Mn MTV_060413_ROW_1" xfId="35050" xr:uid="{00000000-0005-0000-0000-00009C600000}"/>
    <cellStyle name="n_Flash September eresMas_CMSE_WanadooUK _V0 (2)_PFA_Mn MTV_060413_ROW_1_Group" xfId="35051" xr:uid="{00000000-0005-0000-0000-00009D600000}"/>
    <cellStyle name="n_Flash September eresMas_CMSE_WanadooUK _V0 (2)_PFA_Mn MTV_060413_ROW_1_ROW ARPU" xfId="35052" xr:uid="{00000000-0005-0000-0000-00009E600000}"/>
    <cellStyle name="n_Flash September eresMas_CMSE_WanadooUK _V0 (2)_PFA_Mn MTV_060413_ROW_Group" xfId="35053" xr:uid="{00000000-0005-0000-0000-00009F600000}"/>
    <cellStyle name="n_Flash September eresMas_CMSE_WanadooUK _V0 (2)_PFA_Mn MTV_060413_ROW_ROW ARPU" xfId="35054" xr:uid="{00000000-0005-0000-0000-0000A0600000}"/>
    <cellStyle name="n_Flash September eresMas_CMSE_WanadooUK _V0 (2)_PFA_Mn MTV_060413_Spain ARPU + AUPU" xfId="35055" xr:uid="{00000000-0005-0000-0000-0000A1600000}"/>
    <cellStyle name="n_Flash September eresMas_CMSE_WanadooUK _V0 (2)_PFA_Mn MTV_060413_Spain ARPU + AUPU_Group" xfId="35056" xr:uid="{00000000-0005-0000-0000-0000A2600000}"/>
    <cellStyle name="n_Flash September eresMas_CMSE_WanadooUK _V0 (2)_PFA_Mn MTV_060413_Spain ARPU + AUPU_ROW ARPU" xfId="35057" xr:uid="{00000000-0005-0000-0000-0000A3600000}"/>
    <cellStyle name="n_Flash September eresMas_CMSE_WanadooUK _V0 (2)_PFA_Mn MTV_060413_Spain KPIs" xfId="7039" xr:uid="{00000000-0005-0000-0000-0000A4600000}"/>
    <cellStyle name="n_Flash September eresMas_CMSE_WanadooUK _V0 (2)_PFA_Mn MTV_060413_Spain KPIs 2" xfId="16405" xr:uid="{00000000-0005-0000-0000-0000A5600000}"/>
    <cellStyle name="n_Flash September eresMas_CMSE_WanadooUK _V0 (2)_PFA_Mn MTV_060413_Spain KPIs_1" xfId="51853" xr:uid="{00000000-0005-0000-0000-0000A6600000}"/>
    <cellStyle name="n_Flash September eresMas_CMSE_WanadooUK _V0 (2)_PFA_Mn MTV_060413_Telecoms - Operational KPIs" xfId="50156" xr:uid="{00000000-0005-0000-0000-0000A7600000}"/>
    <cellStyle name="n_Flash September eresMas_CMSE_WanadooUK _V0 (2)_PFA_Mn_0603_V0 0" xfId="2351" xr:uid="{00000000-0005-0000-0000-0000A8600000}"/>
    <cellStyle name="n_Flash September eresMas_CMSE_WanadooUK _V0 (2)_PFA_Mn_0603_V0 0_A&amp;ME KPIs" xfId="53631" xr:uid="{00000000-0005-0000-0000-0000A9600000}"/>
    <cellStyle name="n_Flash September eresMas_CMSE_WanadooUK _V0 (2)_PFA_Mn_0603_V0 0_France financials" xfId="24000" xr:uid="{00000000-0005-0000-0000-0000AA600000}"/>
    <cellStyle name="n_Flash September eresMas_CMSE_WanadooUK _V0 (2)_PFA_Mn_0603_V0 0_France KPIs" xfId="5210" xr:uid="{00000000-0005-0000-0000-0000AB600000}"/>
    <cellStyle name="n_Flash September eresMas_CMSE_WanadooUK _V0 (2)_PFA_Mn_0603_V0 0_France KPIs 2" xfId="14626" xr:uid="{00000000-0005-0000-0000-0000AC600000}"/>
    <cellStyle name="n_Flash September eresMas_CMSE_WanadooUK _V0 (2)_PFA_Mn_0603_V0 0_France KPIs_1" xfId="12451" xr:uid="{00000000-0005-0000-0000-0000AD600000}"/>
    <cellStyle name="n_Flash September eresMas_CMSE_WanadooUK _V0 (2)_PFA_Mn_0603_V0 0_Group" xfId="35059" xr:uid="{00000000-0005-0000-0000-0000AE600000}"/>
    <cellStyle name="n_Flash September eresMas_CMSE_WanadooUK _V0 (2)_PFA_Mn_0603_V0 0_Group - financial KPIs" xfId="22256" xr:uid="{00000000-0005-0000-0000-0000AF600000}"/>
    <cellStyle name="n_Flash September eresMas_CMSE_WanadooUK _V0 (2)_PFA_Mn_0603_V0 0_Group - operational KPIs" xfId="10697" xr:uid="{00000000-0005-0000-0000-0000B0600000}"/>
    <cellStyle name="n_Flash September eresMas_CMSE_WanadooUK _V0 (2)_PFA_Mn_0603_V0 0_Group - operational KPIs 2" xfId="18396" xr:uid="{00000000-0005-0000-0000-0000B1600000}"/>
    <cellStyle name="n_Flash September eresMas_CMSE_WanadooUK _V0 (2)_PFA_Mn_0603_V0 0_Group - operational KPIs_1" xfId="20513" xr:uid="{00000000-0005-0000-0000-0000B2600000}"/>
    <cellStyle name="n_Flash September eresMas_CMSE_WanadooUK _V0 (2)_PFA_Mn_0603_V0 0_Orange - Market France KPIs" xfId="56267" xr:uid="{00000000-0005-0000-0000-0000B3600000}"/>
    <cellStyle name="n_Flash September eresMas_CMSE_WanadooUK _V0 (2)_PFA_Mn_0603_V0 0_Poland KPIs" xfId="35058" xr:uid="{00000000-0005-0000-0000-0000B4600000}"/>
    <cellStyle name="n_Flash September eresMas_CMSE_WanadooUK _V0 (2)_PFA_Mn_0603_V0 0_ROW" xfId="35060" xr:uid="{00000000-0005-0000-0000-0000B5600000}"/>
    <cellStyle name="n_Flash September eresMas_CMSE_WanadooUK _V0 (2)_PFA_Mn_0603_V0 0_ROW ARPU" xfId="35061" xr:uid="{00000000-0005-0000-0000-0000B6600000}"/>
    <cellStyle name="n_Flash September eresMas_CMSE_WanadooUK _V0 (2)_PFA_Mn_0603_V0 0_ROW_1" xfId="35062" xr:uid="{00000000-0005-0000-0000-0000B7600000}"/>
    <cellStyle name="n_Flash September eresMas_CMSE_WanadooUK _V0 (2)_PFA_Mn_0603_V0 0_ROW_1_Group" xfId="35063" xr:uid="{00000000-0005-0000-0000-0000B8600000}"/>
    <cellStyle name="n_Flash September eresMas_CMSE_WanadooUK _V0 (2)_PFA_Mn_0603_V0 0_ROW_1_ROW ARPU" xfId="35064" xr:uid="{00000000-0005-0000-0000-0000B9600000}"/>
    <cellStyle name="n_Flash September eresMas_CMSE_WanadooUK _V0 (2)_PFA_Mn_0603_V0 0_ROW_Group" xfId="35065" xr:uid="{00000000-0005-0000-0000-0000BA600000}"/>
    <cellStyle name="n_Flash September eresMas_CMSE_WanadooUK _V0 (2)_PFA_Mn_0603_V0 0_ROW_ROW ARPU" xfId="35066" xr:uid="{00000000-0005-0000-0000-0000BB600000}"/>
    <cellStyle name="n_Flash September eresMas_CMSE_WanadooUK _V0 (2)_PFA_Mn_0603_V0 0_Spain ARPU + AUPU" xfId="35067" xr:uid="{00000000-0005-0000-0000-0000BC600000}"/>
    <cellStyle name="n_Flash September eresMas_CMSE_WanadooUK _V0 (2)_PFA_Mn_0603_V0 0_Spain ARPU + AUPU_Group" xfId="35068" xr:uid="{00000000-0005-0000-0000-0000BD600000}"/>
    <cellStyle name="n_Flash September eresMas_CMSE_WanadooUK _V0 (2)_PFA_Mn_0603_V0 0_Spain ARPU + AUPU_ROW ARPU" xfId="35069" xr:uid="{00000000-0005-0000-0000-0000BE600000}"/>
    <cellStyle name="n_Flash September eresMas_CMSE_WanadooUK _V0 (2)_PFA_Mn_0603_V0 0_Spain KPIs" xfId="7040" xr:uid="{00000000-0005-0000-0000-0000BF600000}"/>
    <cellStyle name="n_Flash September eresMas_CMSE_WanadooUK _V0 (2)_PFA_Mn_0603_V0 0_Spain KPIs 2" xfId="16406" xr:uid="{00000000-0005-0000-0000-0000C0600000}"/>
    <cellStyle name="n_Flash September eresMas_CMSE_WanadooUK _V0 (2)_PFA_Mn_0603_V0 0_Spain KPIs_1" xfId="51854" xr:uid="{00000000-0005-0000-0000-0000C1600000}"/>
    <cellStyle name="n_Flash September eresMas_CMSE_WanadooUK _V0 (2)_PFA_Mn_0603_V0 0_Telecoms - Operational KPIs" xfId="50157" xr:uid="{00000000-0005-0000-0000-0000C2600000}"/>
    <cellStyle name="n_Flash September eresMas_CMSE_WanadooUK _V0 (2)_Poland KPIs" xfId="8526" xr:uid="{00000000-0005-0000-0000-0000C3600000}"/>
    <cellStyle name="n_Flash September eresMas_CMSE_WanadooUK _V0 (2)_Poland KPIs_1" xfId="34990" xr:uid="{00000000-0005-0000-0000-0000C4600000}"/>
    <cellStyle name="n_Flash September eresMas_CMSE_WanadooUK _V0 (2)_Reporting Valeur_Mobile_2010_10" xfId="35070" xr:uid="{00000000-0005-0000-0000-0000C5600000}"/>
    <cellStyle name="n_Flash September eresMas_CMSE_WanadooUK _V0 (2)_Reporting Valeur_Mobile_2010_10_Group" xfId="35071" xr:uid="{00000000-0005-0000-0000-0000C6600000}"/>
    <cellStyle name="n_Flash September eresMas_CMSE_WanadooUK _V0 (2)_Reporting Valeur_Mobile_2010_10_ROW" xfId="35072" xr:uid="{00000000-0005-0000-0000-0000C7600000}"/>
    <cellStyle name="n_Flash September eresMas_CMSE_WanadooUK _V0 (2)_Reporting Valeur_Mobile_2010_10_ROW ARPU" xfId="35073" xr:uid="{00000000-0005-0000-0000-0000C8600000}"/>
    <cellStyle name="n_Flash September eresMas_CMSE_WanadooUK _V0 (2)_Reporting Valeur_Mobile_2010_10_ROW_Group" xfId="35074" xr:uid="{00000000-0005-0000-0000-0000C9600000}"/>
    <cellStyle name="n_Flash September eresMas_CMSE_WanadooUK _V0 (2)_Reporting Valeur_Mobile_2010_10_ROW_ROW ARPU" xfId="35075" xr:uid="{00000000-0005-0000-0000-0000CA600000}"/>
    <cellStyle name="n_Flash September eresMas_CMSE_WanadooUK _V0 (2)_ROW" xfId="35076" xr:uid="{00000000-0005-0000-0000-0000CB600000}"/>
    <cellStyle name="n_Flash September eresMas_CMSE_WanadooUK _V0 (2)_ROW ARPU" xfId="35077" xr:uid="{00000000-0005-0000-0000-0000CC600000}"/>
    <cellStyle name="n_Flash September eresMas_CMSE_WanadooUK _V0 (2)_RoW KPIs" xfId="9238" xr:uid="{00000000-0005-0000-0000-0000CD600000}"/>
    <cellStyle name="n_Flash September eresMas_CMSE_WanadooUK _V0 (2)_ROW_1" xfId="35078" xr:uid="{00000000-0005-0000-0000-0000CE600000}"/>
    <cellStyle name="n_Flash September eresMas_CMSE_WanadooUK _V0 (2)_ROW_1_Group" xfId="35079" xr:uid="{00000000-0005-0000-0000-0000CF600000}"/>
    <cellStyle name="n_Flash September eresMas_CMSE_WanadooUK _V0 (2)_ROW_1_ROW ARPU" xfId="35080" xr:uid="{00000000-0005-0000-0000-0000D0600000}"/>
    <cellStyle name="n_Flash September eresMas_CMSE_WanadooUK _V0 (2)_ROW_Group" xfId="35081" xr:uid="{00000000-0005-0000-0000-0000D1600000}"/>
    <cellStyle name="n_Flash September eresMas_CMSE_WanadooUK _V0 (2)_ROW_ROW ARPU" xfId="35082" xr:uid="{00000000-0005-0000-0000-0000D2600000}"/>
    <cellStyle name="n_Flash September eresMas_CMSE_WanadooUK _V0 (2)_Spain ARPU + AUPU" xfId="35083" xr:uid="{00000000-0005-0000-0000-0000D3600000}"/>
    <cellStyle name="n_Flash September eresMas_CMSE_WanadooUK _V0 (2)_Spain ARPU + AUPU_Group" xfId="35084" xr:uid="{00000000-0005-0000-0000-0000D4600000}"/>
    <cellStyle name="n_Flash September eresMas_CMSE_WanadooUK _V0 (2)_Spain ARPU + AUPU_ROW ARPU" xfId="35085" xr:uid="{00000000-0005-0000-0000-0000D5600000}"/>
    <cellStyle name="n_Flash September eresMas_CMSE_WanadooUK _V0 (2)_Spain KPIs" xfId="7034" xr:uid="{00000000-0005-0000-0000-0000D6600000}"/>
    <cellStyle name="n_Flash September eresMas_CMSE_WanadooUK _V0 (2)_Spain KPIs 2" xfId="16400" xr:uid="{00000000-0005-0000-0000-0000D7600000}"/>
    <cellStyle name="n_Flash September eresMas_CMSE_WanadooUK _V0 (2)_Spain KPIs_1" xfId="51848" xr:uid="{00000000-0005-0000-0000-0000D8600000}"/>
    <cellStyle name="n_Flash September eresMas_CMSE_WanadooUK _V0 (2)_Telecoms - Operational KPIs" xfId="50151" xr:uid="{00000000-0005-0000-0000-0000D9600000}"/>
    <cellStyle name="n_Flash September eresMas_CMSE_WanadooUK _V0 (2)_UAG_report_CA 06-09 (06-09-28)" xfId="2352" xr:uid="{00000000-0005-0000-0000-0000DA600000}"/>
    <cellStyle name="n_Flash September eresMas_CMSE_WanadooUK _V0 (2)_UAG_report_CA 06-09 (06-09-28)_A&amp;ME KPIs" xfId="53632" xr:uid="{00000000-0005-0000-0000-0000DB600000}"/>
    <cellStyle name="n_Flash September eresMas_CMSE_WanadooUK _V0 (2)_UAG_report_CA 06-09 (06-09-28)_Enterprise" xfId="9808" xr:uid="{00000000-0005-0000-0000-0000DC600000}"/>
    <cellStyle name="n_Flash September eresMas_CMSE_WanadooUK _V0 (2)_UAG_report_CA 06-09 (06-09-28)_France financials" xfId="24001" xr:uid="{00000000-0005-0000-0000-0000DD600000}"/>
    <cellStyle name="n_Flash September eresMas_CMSE_WanadooUK _V0 (2)_UAG_report_CA 06-09 (06-09-28)_France financials_1" xfId="25398" xr:uid="{00000000-0005-0000-0000-0000DE600000}"/>
    <cellStyle name="n_Flash September eresMas_CMSE_WanadooUK _V0 (2)_UAG_report_CA 06-09 (06-09-28)_France KPIs" xfId="5211" xr:uid="{00000000-0005-0000-0000-0000DF600000}"/>
    <cellStyle name="n_Flash September eresMas_CMSE_WanadooUK _V0 (2)_UAG_report_CA 06-09 (06-09-28)_France KPIs 2" xfId="14627" xr:uid="{00000000-0005-0000-0000-0000E0600000}"/>
    <cellStyle name="n_Flash September eresMas_CMSE_WanadooUK _V0 (2)_UAG_report_CA 06-09 (06-09-28)_France KPIs_1" xfId="12452" xr:uid="{00000000-0005-0000-0000-0000E1600000}"/>
    <cellStyle name="n_Flash September eresMas_CMSE_WanadooUK _V0 (2)_UAG_report_CA 06-09 (06-09-28)_GetCA Groupe Seg 2012-Q4 Soc" xfId="56269" xr:uid="{00000000-0005-0000-0000-0000E2600000}"/>
    <cellStyle name="n_Flash September eresMas_CMSE_WanadooUK _V0 (2)_UAG_report_CA 06-09 (06-09-28)_Group" xfId="35087" xr:uid="{00000000-0005-0000-0000-0000E3600000}"/>
    <cellStyle name="n_Flash September eresMas_CMSE_WanadooUK _V0 (2)_UAG_report_CA 06-09 (06-09-28)_Group - financial KPIs" xfId="22257" xr:uid="{00000000-0005-0000-0000-0000E4600000}"/>
    <cellStyle name="n_Flash September eresMas_CMSE_WanadooUK _V0 (2)_UAG_report_CA 06-09 (06-09-28)_Group - operational KPIs" xfId="3277" xr:uid="{00000000-0005-0000-0000-0000E5600000}"/>
    <cellStyle name="n_Flash September eresMas_CMSE_WanadooUK _V0 (2)_UAG_report_CA 06-09 (06-09-28)_Group - operational KPIs_1" xfId="10698" xr:uid="{00000000-0005-0000-0000-0000E6600000}"/>
    <cellStyle name="n_Flash September eresMas_CMSE_WanadooUK _V0 (2)_UAG_report_CA 06-09 (06-09-28)_Group - operational KPIs_1 2" xfId="18397" xr:uid="{00000000-0005-0000-0000-0000E7600000}"/>
    <cellStyle name="n_Flash September eresMas_CMSE_WanadooUK _V0 (2)_UAG_report_CA 06-09 (06-09-28)_Group - operational KPIs_2" xfId="20514" xr:uid="{00000000-0005-0000-0000-0000E8600000}"/>
    <cellStyle name="n_Flash September eresMas_CMSE_WanadooUK _V0 (2)_UAG_report_CA 06-09 (06-09-28)_IC&amp;SS" xfId="13790" xr:uid="{00000000-0005-0000-0000-0000E9600000}"/>
    <cellStyle name="n_Flash September eresMas_CMSE_WanadooUK _V0 (2)_UAG_report_CA 06-09 (06-09-28)_Orange - Market France KPIs" xfId="56268" xr:uid="{00000000-0005-0000-0000-0000EA600000}"/>
    <cellStyle name="n_Flash September eresMas_CMSE_WanadooUK _V0 (2)_UAG_report_CA 06-09 (06-09-28)_Poland KPIs" xfId="8528" xr:uid="{00000000-0005-0000-0000-0000EB600000}"/>
    <cellStyle name="n_Flash September eresMas_CMSE_WanadooUK _V0 (2)_UAG_report_CA 06-09 (06-09-28)_Poland KPIs_1" xfId="35086" xr:uid="{00000000-0005-0000-0000-0000EC600000}"/>
    <cellStyle name="n_Flash September eresMas_CMSE_WanadooUK _V0 (2)_UAG_report_CA 06-09 (06-09-28)_ROW" xfId="35088" xr:uid="{00000000-0005-0000-0000-0000ED600000}"/>
    <cellStyle name="n_Flash September eresMas_CMSE_WanadooUK _V0 (2)_UAG_report_CA 06-09 (06-09-28)_ROW ARPU" xfId="35089" xr:uid="{00000000-0005-0000-0000-0000EE600000}"/>
    <cellStyle name="n_Flash September eresMas_CMSE_WanadooUK _V0 (2)_UAG_report_CA 06-09 (06-09-28)_RoW KPIs" xfId="9240" xr:uid="{00000000-0005-0000-0000-0000EF600000}"/>
    <cellStyle name="n_Flash September eresMas_CMSE_WanadooUK _V0 (2)_UAG_report_CA 06-09 (06-09-28)_ROW_1" xfId="35090" xr:uid="{00000000-0005-0000-0000-0000F0600000}"/>
    <cellStyle name="n_Flash September eresMas_CMSE_WanadooUK _V0 (2)_UAG_report_CA 06-09 (06-09-28)_ROW_1_Group" xfId="35091" xr:uid="{00000000-0005-0000-0000-0000F1600000}"/>
    <cellStyle name="n_Flash September eresMas_CMSE_WanadooUK _V0 (2)_UAG_report_CA 06-09 (06-09-28)_ROW_1_ROW ARPU" xfId="35092" xr:uid="{00000000-0005-0000-0000-0000F2600000}"/>
    <cellStyle name="n_Flash September eresMas_CMSE_WanadooUK _V0 (2)_UAG_report_CA 06-09 (06-09-28)_ROW_Group" xfId="35093" xr:uid="{00000000-0005-0000-0000-0000F3600000}"/>
    <cellStyle name="n_Flash September eresMas_CMSE_WanadooUK _V0 (2)_UAG_report_CA 06-09 (06-09-28)_ROW_ROW ARPU" xfId="35094" xr:uid="{00000000-0005-0000-0000-0000F4600000}"/>
    <cellStyle name="n_Flash September eresMas_CMSE_WanadooUK _V0 (2)_UAG_report_CA 06-09 (06-09-28)_Spain ARPU + AUPU" xfId="35095" xr:uid="{00000000-0005-0000-0000-0000F5600000}"/>
    <cellStyle name="n_Flash September eresMas_CMSE_WanadooUK _V0 (2)_UAG_report_CA 06-09 (06-09-28)_Spain ARPU + AUPU_Group" xfId="35096" xr:uid="{00000000-0005-0000-0000-0000F6600000}"/>
    <cellStyle name="n_Flash September eresMas_CMSE_WanadooUK _V0 (2)_UAG_report_CA 06-09 (06-09-28)_Spain ARPU + AUPU_ROW ARPU" xfId="35097" xr:uid="{00000000-0005-0000-0000-0000F7600000}"/>
    <cellStyle name="n_Flash September eresMas_CMSE_WanadooUK _V0 (2)_UAG_report_CA 06-09 (06-09-28)_Spain KPIs" xfId="7041" xr:uid="{00000000-0005-0000-0000-0000F8600000}"/>
    <cellStyle name="n_Flash September eresMas_CMSE_WanadooUK _V0 (2)_UAG_report_CA 06-09 (06-09-28)_Spain KPIs 2" xfId="16407" xr:uid="{00000000-0005-0000-0000-0000F9600000}"/>
    <cellStyle name="n_Flash September eresMas_CMSE_WanadooUK _V0 (2)_UAG_report_CA 06-09 (06-09-28)_Spain KPIs_1" xfId="51855" xr:uid="{00000000-0005-0000-0000-0000FA600000}"/>
    <cellStyle name="n_Flash September eresMas_CMSE_WanadooUK _V0 (2)_UAG_report_CA 06-09 (06-09-28)_Telecoms - Operational KPIs" xfId="50158" xr:uid="{00000000-0005-0000-0000-0000FB600000}"/>
    <cellStyle name="n_Flash September eresMas_CMSE_WanadooUK _V0 (2)_UAG_report_CA 06-10 (06-11-06)" xfId="2353" xr:uid="{00000000-0005-0000-0000-0000FC600000}"/>
    <cellStyle name="n_Flash September eresMas_CMSE_WanadooUK _V0 (2)_UAG_report_CA 06-10 (06-11-06)_A&amp;ME KPIs" xfId="53633" xr:uid="{00000000-0005-0000-0000-0000FD600000}"/>
    <cellStyle name="n_Flash September eresMas_CMSE_WanadooUK _V0 (2)_UAG_report_CA 06-10 (06-11-06)_Enterprise" xfId="9809" xr:uid="{00000000-0005-0000-0000-0000FE600000}"/>
    <cellStyle name="n_Flash September eresMas_CMSE_WanadooUK _V0 (2)_UAG_report_CA 06-10 (06-11-06)_France financials" xfId="24002" xr:uid="{00000000-0005-0000-0000-0000FF600000}"/>
    <cellStyle name="n_Flash September eresMas_CMSE_WanadooUK _V0 (2)_UAG_report_CA 06-10 (06-11-06)_France financials_1" xfId="25399" xr:uid="{00000000-0005-0000-0000-000000610000}"/>
    <cellStyle name="n_Flash September eresMas_CMSE_WanadooUK _V0 (2)_UAG_report_CA 06-10 (06-11-06)_France KPIs" xfId="5212" xr:uid="{00000000-0005-0000-0000-000001610000}"/>
    <cellStyle name="n_Flash September eresMas_CMSE_WanadooUK _V0 (2)_UAG_report_CA 06-10 (06-11-06)_France KPIs 2" xfId="14628" xr:uid="{00000000-0005-0000-0000-000002610000}"/>
    <cellStyle name="n_Flash September eresMas_CMSE_WanadooUK _V0 (2)_UAG_report_CA 06-10 (06-11-06)_France KPIs_1" xfId="12453" xr:uid="{00000000-0005-0000-0000-000003610000}"/>
    <cellStyle name="n_Flash September eresMas_CMSE_WanadooUK _V0 (2)_UAG_report_CA 06-10 (06-11-06)_GetCA Groupe Seg 2012-Q4 Soc" xfId="56271" xr:uid="{00000000-0005-0000-0000-000004610000}"/>
    <cellStyle name="n_Flash September eresMas_CMSE_WanadooUK _V0 (2)_UAG_report_CA 06-10 (06-11-06)_Group" xfId="35099" xr:uid="{00000000-0005-0000-0000-000005610000}"/>
    <cellStyle name="n_Flash September eresMas_CMSE_WanadooUK _V0 (2)_UAG_report_CA 06-10 (06-11-06)_Group - financial KPIs" xfId="22258" xr:uid="{00000000-0005-0000-0000-000006610000}"/>
    <cellStyle name="n_Flash September eresMas_CMSE_WanadooUK _V0 (2)_UAG_report_CA 06-10 (06-11-06)_Group - operational KPIs" xfId="3278" xr:uid="{00000000-0005-0000-0000-000007610000}"/>
    <cellStyle name="n_Flash September eresMas_CMSE_WanadooUK _V0 (2)_UAG_report_CA 06-10 (06-11-06)_Group - operational KPIs_1" xfId="10699" xr:uid="{00000000-0005-0000-0000-000008610000}"/>
    <cellStyle name="n_Flash September eresMas_CMSE_WanadooUK _V0 (2)_UAG_report_CA 06-10 (06-11-06)_Group - operational KPIs_1 2" xfId="18398" xr:uid="{00000000-0005-0000-0000-000009610000}"/>
    <cellStyle name="n_Flash September eresMas_CMSE_WanadooUK _V0 (2)_UAG_report_CA 06-10 (06-11-06)_Group - operational KPIs_2" xfId="20515" xr:uid="{00000000-0005-0000-0000-00000A610000}"/>
    <cellStyle name="n_Flash September eresMas_CMSE_WanadooUK _V0 (2)_UAG_report_CA 06-10 (06-11-06)_IC&amp;SS" xfId="19552" xr:uid="{00000000-0005-0000-0000-00000B610000}"/>
    <cellStyle name="n_Flash September eresMas_CMSE_WanadooUK _V0 (2)_UAG_report_CA 06-10 (06-11-06)_Orange - Market France KPIs" xfId="56270" xr:uid="{00000000-0005-0000-0000-00000C610000}"/>
    <cellStyle name="n_Flash September eresMas_CMSE_WanadooUK _V0 (2)_UAG_report_CA 06-10 (06-11-06)_Poland KPIs" xfId="8529" xr:uid="{00000000-0005-0000-0000-00000D610000}"/>
    <cellStyle name="n_Flash September eresMas_CMSE_WanadooUK _V0 (2)_UAG_report_CA 06-10 (06-11-06)_Poland KPIs_1" xfId="35098" xr:uid="{00000000-0005-0000-0000-00000E610000}"/>
    <cellStyle name="n_Flash September eresMas_CMSE_WanadooUK _V0 (2)_UAG_report_CA 06-10 (06-11-06)_ROW" xfId="35100" xr:uid="{00000000-0005-0000-0000-00000F610000}"/>
    <cellStyle name="n_Flash September eresMas_CMSE_WanadooUK _V0 (2)_UAG_report_CA 06-10 (06-11-06)_ROW ARPU" xfId="35101" xr:uid="{00000000-0005-0000-0000-000010610000}"/>
    <cellStyle name="n_Flash September eresMas_CMSE_WanadooUK _V0 (2)_UAG_report_CA 06-10 (06-11-06)_RoW KPIs" xfId="9241" xr:uid="{00000000-0005-0000-0000-000011610000}"/>
    <cellStyle name="n_Flash September eresMas_CMSE_WanadooUK _V0 (2)_UAG_report_CA 06-10 (06-11-06)_ROW_1" xfId="35102" xr:uid="{00000000-0005-0000-0000-000012610000}"/>
    <cellStyle name="n_Flash September eresMas_CMSE_WanadooUK _V0 (2)_UAG_report_CA 06-10 (06-11-06)_ROW_1_Group" xfId="35103" xr:uid="{00000000-0005-0000-0000-000013610000}"/>
    <cellStyle name="n_Flash September eresMas_CMSE_WanadooUK _V0 (2)_UAG_report_CA 06-10 (06-11-06)_ROW_1_ROW ARPU" xfId="35104" xr:uid="{00000000-0005-0000-0000-000014610000}"/>
    <cellStyle name="n_Flash September eresMas_CMSE_WanadooUK _V0 (2)_UAG_report_CA 06-10 (06-11-06)_ROW_Group" xfId="35105" xr:uid="{00000000-0005-0000-0000-000015610000}"/>
    <cellStyle name="n_Flash September eresMas_CMSE_WanadooUK _V0 (2)_UAG_report_CA 06-10 (06-11-06)_ROW_ROW ARPU" xfId="35106" xr:uid="{00000000-0005-0000-0000-000016610000}"/>
    <cellStyle name="n_Flash September eresMas_CMSE_WanadooUK _V0 (2)_UAG_report_CA 06-10 (06-11-06)_Spain ARPU + AUPU" xfId="35107" xr:uid="{00000000-0005-0000-0000-000017610000}"/>
    <cellStyle name="n_Flash September eresMas_CMSE_WanadooUK _V0 (2)_UAG_report_CA 06-10 (06-11-06)_Spain ARPU + AUPU_Group" xfId="35108" xr:uid="{00000000-0005-0000-0000-000018610000}"/>
    <cellStyle name="n_Flash September eresMas_CMSE_WanadooUK _V0 (2)_UAG_report_CA 06-10 (06-11-06)_Spain ARPU + AUPU_ROW ARPU" xfId="35109" xr:uid="{00000000-0005-0000-0000-000019610000}"/>
    <cellStyle name="n_Flash September eresMas_CMSE_WanadooUK _V0 (2)_UAG_report_CA 06-10 (06-11-06)_Spain KPIs" xfId="7042" xr:uid="{00000000-0005-0000-0000-00001A610000}"/>
    <cellStyle name="n_Flash September eresMas_CMSE_WanadooUK _V0 (2)_UAG_report_CA 06-10 (06-11-06)_Spain KPIs 2" xfId="16408" xr:uid="{00000000-0005-0000-0000-00001B610000}"/>
    <cellStyle name="n_Flash September eresMas_CMSE_WanadooUK _V0 (2)_UAG_report_CA 06-10 (06-11-06)_Spain KPIs_1" xfId="51856" xr:uid="{00000000-0005-0000-0000-00001C610000}"/>
    <cellStyle name="n_Flash September eresMas_CMSE_WanadooUK _V0 (2)_UAG_report_CA 06-10 (06-11-06)_Telecoms - Operational KPIs" xfId="50159" xr:uid="{00000000-0005-0000-0000-00001D610000}"/>
    <cellStyle name="n_Flash September eresMas_COM 25-10-04" xfId="2354" xr:uid="{00000000-0005-0000-0000-00001E610000}"/>
    <cellStyle name="n_Flash September eresMas_COM 25-10-04_A&amp;ME KPIs" xfId="53634" xr:uid="{00000000-0005-0000-0000-00001F610000}"/>
    <cellStyle name="n_Flash September eresMas_COM 25-10-04_DATA KPI Personal" xfId="35111" xr:uid="{00000000-0005-0000-0000-000020610000}"/>
    <cellStyle name="n_Flash September eresMas_COM 25-10-04_DATA KPI Personal_Group" xfId="35112" xr:uid="{00000000-0005-0000-0000-000021610000}"/>
    <cellStyle name="n_Flash September eresMas_COM 25-10-04_DATA KPI Personal_ROW ARPU" xfId="35113" xr:uid="{00000000-0005-0000-0000-000022610000}"/>
    <cellStyle name="n_Flash September eresMas_COM 25-10-04_EE_CoA_BS - mapped V4" xfId="35114" xr:uid="{00000000-0005-0000-0000-000023610000}"/>
    <cellStyle name="n_Flash September eresMas_COM 25-10-04_EE_CoA_BS - mapped V4_Group" xfId="35115" xr:uid="{00000000-0005-0000-0000-000024610000}"/>
    <cellStyle name="n_Flash September eresMas_COM 25-10-04_EE_CoA_BS - mapped V4_ROW ARPU" xfId="35116" xr:uid="{00000000-0005-0000-0000-000025610000}"/>
    <cellStyle name="n_Flash September eresMas_COM 25-10-04_France financials" xfId="24003" xr:uid="{00000000-0005-0000-0000-000026610000}"/>
    <cellStyle name="n_Flash September eresMas_COM 25-10-04_France KPIs" xfId="5213" xr:uid="{00000000-0005-0000-0000-000027610000}"/>
    <cellStyle name="n_Flash September eresMas_COM 25-10-04_France KPIs 2" xfId="14629" xr:uid="{00000000-0005-0000-0000-000028610000}"/>
    <cellStyle name="n_Flash September eresMas_COM 25-10-04_France KPIs_1" xfId="12454" xr:uid="{00000000-0005-0000-0000-000029610000}"/>
    <cellStyle name="n_Flash September eresMas_COM 25-10-04_Group" xfId="35117" xr:uid="{00000000-0005-0000-0000-00002A610000}"/>
    <cellStyle name="n_Flash September eresMas_COM 25-10-04_Group - financial KPIs" xfId="22259" xr:uid="{00000000-0005-0000-0000-00002B610000}"/>
    <cellStyle name="n_Flash September eresMas_COM 25-10-04_Group - operational KPIs" xfId="10700" xr:uid="{00000000-0005-0000-0000-00002C610000}"/>
    <cellStyle name="n_Flash September eresMas_COM 25-10-04_Group - operational KPIs 2" xfId="18399" xr:uid="{00000000-0005-0000-0000-00002D610000}"/>
    <cellStyle name="n_Flash September eresMas_COM 25-10-04_Group - operational KPIs_1" xfId="20516" xr:uid="{00000000-0005-0000-0000-00002E610000}"/>
    <cellStyle name="n_Flash September eresMas_COM 25-10-04_Orange - Market France KPIs" xfId="56272" xr:uid="{00000000-0005-0000-0000-00002F610000}"/>
    <cellStyle name="n_Flash September eresMas_COM 25-10-04_Poland KPIs" xfId="35110" xr:uid="{00000000-0005-0000-0000-000030610000}"/>
    <cellStyle name="n_Flash September eresMas_COM 25-10-04_Reporting Valeur_Mobile_2010_10" xfId="35118" xr:uid="{00000000-0005-0000-0000-000031610000}"/>
    <cellStyle name="n_Flash September eresMas_COM 25-10-04_Reporting Valeur_Mobile_2010_10_Group" xfId="35119" xr:uid="{00000000-0005-0000-0000-000032610000}"/>
    <cellStyle name="n_Flash September eresMas_COM 25-10-04_Reporting Valeur_Mobile_2010_10_ROW" xfId="35120" xr:uid="{00000000-0005-0000-0000-000033610000}"/>
    <cellStyle name="n_Flash September eresMas_COM 25-10-04_Reporting Valeur_Mobile_2010_10_ROW ARPU" xfId="35121" xr:uid="{00000000-0005-0000-0000-000034610000}"/>
    <cellStyle name="n_Flash September eresMas_COM 25-10-04_Reporting Valeur_Mobile_2010_10_ROW_Group" xfId="35122" xr:uid="{00000000-0005-0000-0000-000035610000}"/>
    <cellStyle name="n_Flash September eresMas_COM 25-10-04_Reporting Valeur_Mobile_2010_10_ROW_ROW ARPU" xfId="35123" xr:uid="{00000000-0005-0000-0000-000036610000}"/>
    <cellStyle name="n_Flash September eresMas_COM 25-10-04_ROW" xfId="35124" xr:uid="{00000000-0005-0000-0000-000037610000}"/>
    <cellStyle name="n_Flash September eresMas_COM 25-10-04_ROW ARPU" xfId="35125" xr:uid="{00000000-0005-0000-0000-000038610000}"/>
    <cellStyle name="n_Flash September eresMas_COM 25-10-04_ROW_1" xfId="35126" xr:uid="{00000000-0005-0000-0000-000039610000}"/>
    <cellStyle name="n_Flash September eresMas_COM 25-10-04_ROW_1_Group" xfId="35127" xr:uid="{00000000-0005-0000-0000-00003A610000}"/>
    <cellStyle name="n_Flash September eresMas_COM 25-10-04_ROW_1_ROW ARPU" xfId="35128" xr:uid="{00000000-0005-0000-0000-00003B610000}"/>
    <cellStyle name="n_Flash September eresMas_COM 25-10-04_ROW_Group" xfId="35129" xr:uid="{00000000-0005-0000-0000-00003C610000}"/>
    <cellStyle name="n_Flash September eresMas_COM 25-10-04_ROW_ROW ARPU" xfId="35130" xr:uid="{00000000-0005-0000-0000-00003D610000}"/>
    <cellStyle name="n_Flash September eresMas_COM 25-10-04_Spain ARPU + AUPU" xfId="35131" xr:uid="{00000000-0005-0000-0000-00003E610000}"/>
    <cellStyle name="n_Flash September eresMas_COM 25-10-04_Spain ARPU + AUPU_Group" xfId="35132" xr:uid="{00000000-0005-0000-0000-00003F610000}"/>
    <cellStyle name="n_Flash September eresMas_COM 25-10-04_Spain ARPU + AUPU_ROW ARPU" xfId="35133" xr:uid="{00000000-0005-0000-0000-000040610000}"/>
    <cellStyle name="n_Flash September eresMas_COM 25-10-04_Spain KPIs" xfId="7043" xr:uid="{00000000-0005-0000-0000-000041610000}"/>
    <cellStyle name="n_Flash September eresMas_COM 25-10-04_Spain KPIs 2" xfId="16409" xr:uid="{00000000-0005-0000-0000-000042610000}"/>
    <cellStyle name="n_Flash September eresMas_COM 25-10-04_Spain KPIs_1" xfId="51857" xr:uid="{00000000-0005-0000-0000-000043610000}"/>
    <cellStyle name="n_Flash September eresMas_COM 25-10-04_Telecoms - Operational KPIs" xfId="50160" xr:uid="{00000000-0005-0000-0000-000044610000}"/>
    <cellStyle name="n_Flash September eresMas_COM B2004" xfId="2355" xr:uid="{00000000-0005-0000-0000-000045610000}"/>
    <cellStyle name="n_Flash September eresMas_COM B2004_A&amp;ME KPIs" xfId="53635" xr:uid="{00000000-0005-0000-0000-000046610000}"/>
    <cellStyle name="n_Flash September eresMas_COM B2004_DATA KPI Personal" xfId="35135" xr:uid="{00000000-0005-0000-0000-000047610000}"/>
    <cellStyle name="n_Flash September eresMas_COM B2004_DATA KPI Personal_Group" xfId="35136" xr:uid="{00000000-0005-0000-0000-000048610000}"/>
    <cellStyle name="n_Flash September eresMas_COM B2004_DATA KPI Personal_ROW ARPU" xfId="35137" xr:uid="{00000000-0005-0000-0000-000049610000}"/>
    <cellStyle name="n_Flash September eresMas_COM B2004_EE_CoA_BS - mapped V4" xfId="35138" xr:uid="{00000000-0005-0000-0000-00004A610000}"/>
    <cellStyle name="n_Flash September eresMas_COM B2004_EE_CoA_BS - mapped V4_Group" xfId="35139" xr:uid="{00000000-0005-0000-0000-00004B610000}"/>
    <cellStyle name="n_Flash September eresMas_COM B2004_EE_CoA_BS - mapped V4_ROW ARPU" xfId="35140" xr:uid="{00000000-0005-0000-0000-00004C610000}"/>
    <cellStyle name="n_Flash September eresMas_COM B2004_Enterprise" xfId="9810" xr:uid="{00000000-0005-0000-0000-00004D610000}"/>
    <cellStyle name="n_Flash September eresMas_COM B2004_France financials" xfId="24004" xr:uid="{00000000-0005-0000-0000-00004E610000}"/>
    <cellStyle name="n_Flash September eresMas_COM B2004_France financials_1" xfId="25400" xr:uid="{00000000-0005-0000-0000-00004F610000}"/>
    <cellStyle name="n_Flash September eresMas_COM B2004_France KPIs" xfId="5214" xr:uid="{00000000-0005-0000-0000-000050610000}"/>
    <cellStyle name="n_Flash September eresMas_COM B2004_France KPIs 2" xfId="14630" xr:uid="{00000000-0005-0000-0000-000051610000}"/>
    <cellStyle name="n_Flash September eresMas_COM B2004_France KPIs_1" xfId="12455" xr:uid="{00000000-0005-0000-0000-000052610000}"/>
    <cellStyle name="n_Flash September eresMas_COM B2004_GetCA Groupe Seg 2012-Q4 Soc" xfId="56274" xr:uid="{00000000-0005-0000-0000-000053610000}"/>
    <cellStyle name="n_Flash September eresMas_COM B2004_Group" xfId="35141" xr:uid="{00000000-0005-0000-0000-000054610000}"/>
    <cellStyle name="n_Flash September eresMas_COM B2004_Group - financial KPIs" xfId="22260" xr:uid="{00000000-0005-0000-0000-000055610000}"/>
    <cellStyle name="n_Flash September eresMas_COM B2004_Group - operational KPIs" xfId="3279" xr:uid="{00000000-0005-0000-0000-000056610000}"/>
    <cellStyle name="n_Flash September eresMas_COM B2004_Group - operational KPIs_1" xfId="10701" xr:uid="{00000000-0005-0000-0000-000057610000}"/>
    <cellStyle name="n_Flash September eresMas_COM B2004_Group - operational KPIs_1 2" xfId="18400" xr:uid="{00000000-0005-0000-0000-000058610000}"/>
    <cellStyle name="n_Flash September eresMas_COM B2004_Group - operational KPIs_2" xfId="20517" xr:uid="{00000000-0005-0000-0000-000059610000}"/>
    <cellStyle name="n_Flash September eresMas_COM B2004_IC&amp;SS" xfId="19752" xr:uid="{00000000-0005-0000-0000-00005A610000}"/>
    <cellStyle name="n_Flash September eresMas_COM B2004_Orange - Market France KPIs" xfId="56273" xr:uid="{00000000-0005-0000-0000-00005B610000}"/>
    <cellStyle name="n_Flash September eresMas_COM B2004_Poland KPIs" xfId="8530" xr:uid="{00000000-0005-0000-0000-00005C610000}"/>
    <cellStyle name="n_Flash September eresMas_COM B2004_Poland KPIs_1" xfId="35134" xr:uid="{00000000-0005-0000-0000-00005D610000}"/>
    <cellStyle name="n_Flash September eresMas_COM B2004_Reporting Valeur_Mobile_2010_10" xfId="35142" xr:uid="{00000000-0005-0000-0000-00005E610000}"/>
    <cellStyle name="n_Flash September eresMas_COM B2004_Reporting Valeur_Mobile_2010_10_Group" xfId="35143" xr:uid="{00000000-0005-0000-0000-00005F610000}"/>
    <cellStyle name="n_Flash September eresMas_COM B2004_Reporting Valeur_Mobile_2010_10_ROW" xfId="35144" xr:uid="{00000000-0005-0000-0000-000060610000}"/>
    <cellStyle name="n_Flash September eresMas_COM B2004_Reporting Valeur_Mobile_2010_10_ROW ARPU" xfId="35145" xr:uid="{00000000-0005-0000-0000-000061610000}"/>
    <cellStyle name="n_Flash September eresMas_COM B2004_Reporting Valeur_Mobile_2010_10_ROW_Group" xfId="35146" xr:uid="{00000000-0005-0000-0000-000062610000}"/>
    <cellStyle name="n_Flash September eresMas_COM B2004_Reporting Valeur_Mobile_2010_10_ROW_ROW ARPU" xfId="35147" xr:uid="{00000000-0005-0000-0000-000063610000}"/>
    <cellStyle name="n_Flash September eresMas_COM B2004_ROW" xfId="35148" xr:uid="{00000000-0005-0000-0000-000064610000}"/>
    <cellStyle name="n_Flash September eresMas_COM B2004_ROW ARPU" xfId="35149" xr:uid="{00000000-0005-0000-0000-000065610000}"/>
    <cellStyle name="n_Flash September eresMas_COM B2004_RoW KPIs" xfId="9242" xr:uid="{00000000-0005-0000-0000-000066610000}"/>
    <cellStyle name="n_Flash September eresMas_COM B2004_ROW_1" xfId="35150" xr:uid="{00000000-0005-0000-0000-000067610000}"/>
    <cellStyle name="n_Flash September eresMas_COM B2004_ROW_1_Group" xfId="35151" xr:uid="{00000000-0005-0000-0000-000068610000}"/>
    <cellStyle name="n_Flash September eresMas_COM B2004_ROW_1_ROW ARPU" xfId="35152" xr:uid="{00000000-0005-0000-0000-000069610000}"/>
    <cellStyle name="n_Flash September eresMas_COM B2004_ROW_Group" xfId="35153" xr:uid="{00000000-0005-0000-0000-00006A610000}"/>
    <cellStyle name="n_Flash September eresMas_COM B2004_ROW_ROW ARPU" xfId="35154" xr:uid="{00000000-0005-0000-0000-00006B610000}"/>
    <cellStyle name="n_Flash September eresMas_COM B2004_Spain ARPU + AUPU" xfId="35155" xr:uid="{00000000-0005-0000-0000-00006C610000}"/>
    <cellStyle name="n_Flash September eresMas_COM B2004_Spain ARPU + AUPU_Group" xfId="35156" xr:uid="{00000000-0005-0000-0000-00006D610000}"/>
    <cellStyle name="n_Flash September eresMas_COM B2004_Spain ARPU + AUPU_ROW ARPU" xfId="35157" xr:uid="{00000000-0005-0000-0000-00006E610000}"/>
    <cellStyle name="n_Flash September eresMas_COM B2004_Spain KPIs" xfId="7044" xr:uid="{00000000-0005-0000-0000-00006F610000}"/>
    <cellStyle name="n_Flash September eresMas_COM B2004_Spain KPIs 2" xfId="16410" xr:uid="{00000000-0005-0000-0000-000070610000}"/>
    <cellStyle name="n_Flash September eresMas_COM B2004_Spain KPIs_1" xfId="51858" xr:uid="{00000000-0005-0000-0000-000071610000}"/>
    <cellStyle name="n_Flash September eresMas_COM B2004_Telecoms - Operational KPIs" xfId="50161" xr:uid="{00000000-0005-0000-0000-000072610000}"/>
    <cellStyle name="n_Flash September eresMas_Communication 08-2003" xfId="2356" xr:uid="{00000000-0005-0000-0000-000073610000}"/>
    <cellStyle name="n_Flash September eresMas_Communication 08-2003_A&amp;ME KPIs" xfId="53636" xr:uid="{00000000-0005-0000-0000-000074610000}"/>
    <cellStyle name="n_Flash September eresMas_Communication 08-2003_DATA KPI Personal" xfId="35159" xr:uid="{00000000-0005-0000-0000-000075610000}"/>
    <cellStyle name="n_Flash September eresMas_Communication 08-2003_DATA KPI Personal_Group" xfId="35160" xr:uid="{00000000-0005-0000-0000-000076610000}"/>
    <cellStyle name="n_Flash September eresMas_Communication 08-2003_DATA KPI Personal_ROW ARPU" xfId="35161" xr:uid="{00000000-0005-0000-0000-000077610000}"/>
    <cellStyle name="n_Flash September eresMas_Communication 08-2003_EE_CoA_BS - mapped V4" xfId="35162" xr:uid="{00000000-0005-0000-0000-000078610000}"/>
    <cellStyle name="n_Flash September eresMas_Communication 08-2003_EE_CoA_BS - mapped V4_Group" xfId="35163" xr:uid="{00000000-0005-0000-0000-000079610000}"/>
    <cellStyle name="n_Flash September eresMas_Communication 08-2003_EE_CoA_BS - mapped V4_ROW ARPU" xfId="35164" xr:uid="{00000000-0005-0000-0000-00007A610000}"/>
    <cellStyle name="n_Flash September eresMas_Communication 08-2003_Enterprise" xfId="9811" xr:uid="{00000000-0005-0000-0000-00007B610000}"/>
    <cellStyle name="n_Flash September eresMas_Communication 08-2003_France financials" xfId="24005" xr:uid="{00000000-0005-0000-0000-00007C610000}"/>
    <cellStyle name="n_Flash September eresMas_Communication 08-2003_France financials_1" xfId="25401" xr:uid="{00000000-0005-0000-0000-00007D610000}"/>
    <cellStyle name="n_Flash September eresMas_Communication 08-2003_France KPIs" xfId="5215" xr:uid="{00000000-0005-0000-0000-00007E610000}"/>
    <cellStyle name="n_Flash September eresMas_Communication 08-2003_France KPIs 2" xfId="14631" xr:uid="{00000000-0005-0000-0000-00007F610000}"/>
    <cellStyle name="n_Flash September eresMas_Communication 08-2003_France KPIs_1" xfId="12456" xr:uid="{00000000-0005-0000-0000-000080610000}"/>
    <cellStyle name="n_Flash September eresMas_Communication 08-2003_GetCA Groupe Seg 2012-Q4 Soc" xfId="56276" xr:uid="{00000000-0005-0000-0000-000081610000}"/>
    <cellStyle name="n_Flash September eresMas_Communication 08-2003_Group" xfId="35165" xr:uid="{00000000-0005-0000-0000-000082610000}"/>
    <cellStyle name="n_Flash September eresMas_Communication 08-2003_Group - financial KPIs" xfId="22261" xr:uid="{00000000-0005-0000-0000-000083610000}"/>
    <cellStyle name="n_Flash September eresMas_Communication 08-2003_Group - operational KPIs" xfId="3280" xr:uid="{00000000-0005-0000-0000-000084610000}"/>
    <cellStyle name="n_Flash September eresMas_Communication 08-2003_Group - operational KPIs_1" xfId="10702" xr:uid="{00000000-0005-0000-0000-000085610000}"/>
    <cellStyle name="n_Flash September eresMas_Communication 08-2003_Group - operational KPIs_1 2" xfId="18401" xr:uid="{00000000-0005-0000-0000-000086610000}"/>
    <cellStyle name="n_Flash September eresMas_Communication 08-2003_Group - operational KPIs_2" xfId="20518" xr:uid="{00000000-0005-0000-0000-000087610000}"/>
    <cellStyle name="n_Flash September eresMas_Communication 08-2003_IC&amp;SS" xfId="17613" xr:uid="{00000000-0005-0000-0000-000088610000}"/>
    <cellStyle name="n_Flash September eresMas_Communication 08-2003_Orange - Market France KPIs" xfId="56275" xr:uid="{00000000-0005-0000-0000-000089610000}"/>
    <cellStyle name="n_Flash September eresMas_Communication 08-2003_Poland KPIs" xfId="8531" xr:uid="{00000000-0005-0000-0000-00008A610000}"/>
    <cellStyle name="n_Flash September eresMas_Communication 08-2003_Poland KPIs_1" xfId="35158" xr:uid="{00000000-0005-0000-0000-00008B610000}"/>
    <cellStyle name="n_Flash September eresMas_Communication 08-2003_Reporting Valeur_Mobile_2010_10" xfId="35166" xr:uid="{00000000-0005-0000-0000-00008C610000}"/>
    <cellStyle name="n_Flash September eresMas_Communication 08-2003_Reporting Valeur_Mobile_2010_10_Group" xfId="35167" xr:uid="{00000000-0005-0000-0000-00008D610000}"/>
    <cellStyle name="n_Flash September eresMas_Communication 08-2003_Reporting Valeur_Mobile_2010_10_ROW" xfId="35168" xr:uid="{00000000-0005-0000-0000-00008E610000}"/>
    <cellStyle name="n_Flash September eresMas_Communication 08-2003_Reporting Valeur_Mobile_2010_10_ROW ARPU" xfId="35169" xr:uid="{00000000-0005-0000-0000-00008F610000}"/>
    <cellStyle name="n_Flash September eresMas_Communication 08-2003_Reporting Valeur_Mobile_2010_10_ROW_Group" xfId="35170" xr:uid="{00000000-0005-0000-0000-000090610000}"/>
    <cellStyle name="n_Flash September eresMas_Communication 08-2003_Reporting Valeur_Mobile_2010_10_ROW_ROW ARPU" xfId="35171" xr:uid="{00000000-0005-0000-0000-000091610000}"/>
    <cellStyle name="n_Flash September eresMas_Communication 08-2003_ROW" xfId="35172" xr:uid="{00000000-0005-0000-0000-000092610000}"/>
    <cellStyle name="n_Flash September eresMas_Communication 08-2003_ROW ARPU" xfId="35173" xr:uid="{00000000-0005-0000-0000-000093610000}"/>
    <cellStyle name="n_Flash September eresMas_Communication 08-2003_RoW KPIs" xfId="9243" xr:uid="{00000000-0005-0000-0000-000094610000}"/>
    <cellStyle name="n_Flash September eresMas_Communication 08-2003_ROW_1" xfId="35174" xr:uid="{00000000-0005-0000-0000-000095610000}"/>
    <cellStyle name="n_Flash September eresMas_Communication 08-2003_ROW_1_Group" xfId="35175" xr:uid="{00000000-0005-0000-0000-000096610000}"/>
    <cellStyle name="n_Flash September eresMas_Communication 08-2003_ROW_1_ROW ARPU" xfId="35176" xr:uid="{00000000-0005-0000-0000-000097610000}"/>
    <cellStyle name="n_Flash September eresMas_Communication 08-2003_ROW_Group" xfId="35177" xr:uid="{00000000-0005-0000-0000-000098610000}"/>
    <cellStyle name="n_Flash September eresMas_Communication 08-2003_ROW_ROW ARPU" xfId="35178" xr:uid="{00000000-0005-0000-0000-000099610000}"/>
    <cellStyle name="n_Flash September eresMas_Communication 08-2003_Spain ARPU + AUPU" xfId="35179" xr:uid="{00000000-0005-0000-0000-00009A610000}"/>
    <cellStyle name="n_Flash September eresMas_Communication 08-2003_Spain ARPU + AUPU_Group" xfId="35180" xr:uid="{00000000-0005-0000-0000-00009B610000}"/>
    <cellStyle name="n_Flash September eresMas_Communication 08-2003_Spain ARPU + AUPU_ROW ARPU" xfId="35181" xr:uid="{00000000-0005-0000-0000-00009C610000}"/>
    <cellStyle name="n_Flash September eresMas_Communication 08-2003_Spain KPIs" xfId="7045" xr:uid="{00000000-0005-0000-0000-00009D610000}"/>
    <cellStyle name="n_Flash September eresMas_Communication 08-2003_Spain KPIs 2" xfId="16411" xr:uid="{00000000-0005-0000-0000-00009E610000}"/>
    <cellStyle name="n_Flash September eresMas_Communication 08-2003_Spain KPIs_1" xfId="51859" xr:uid="{00000000-0005-0000-0000-00009F610000}"/>
    <cellStyle name="n_Flash September eresMas_Communication 08-2003_Telecoms - Operational KPIs" xfId="50162" xr:uid="{00000000-0005-0000-0000-0000A0610000}"/>
    <cellStyle name="n_Flash September eresMas_Communication 12-2003" xfId="2357" xr:uid="{00000000-0005-0000-0000-0000A1610000}"/>
    <cellStyle name="n_Flash September eresMas_Communication 12-2003_A&amp;ME KPIs" xfId="53637" xr:uid="{00000000-0005-0000-0000-0000A2610000}"/>
    <cellStyle name="n_Flash September eresMas_Communication 12-2003_DATA KPI Personal" xfId="35183" xr:uid="{00000000-0005-0000-0000-0000A3610000}"/>
    <cellStyle name="n_Flash September eresMas_Communication 12-2003_DATA KPI Personal_Group" xfId="35184" xr:uid="{00000000-0005-0000-0000-0000A4610000}"/>
    <cellStyle name="n_Flash September eresMas_Communication 12-2003_DATA KPI Personal_ROW ARPU" xfId="35185" xr:uid="{00000000-0005-0000-0000-0000A5610000}"/>
    <cellStyle name="n_Flash September eresMas_Communication 12-2003_EE_CoA_BS - mapped V4" xfId="35186" xr:uid="{00000000-0005-0000-0000-0000A6610000}"/>
    <cellStyle name="n_Flash September eresMas_Communication 12-2003_EE_CoA_BS - mapped V4_Group" xfId="35187" xr:uid="{00000000-0005-0000-0000-0000A7610000}"/>
    <cellStyle name="n_Flash September eresMas_Communication 12-2003_EE_CoA_BS - mapped V4_ROW ARPU" xfId="35188" xr:uid="{00000000-0005-0000-0000-0000A8610000}"/>
    <cellStyle name="n_Flash September eresMas_Communication 12-2003_Enterprise" xfId="9812" xr:uid="{00000000-0005-0000-0000-0000A9610000}"/>
    <cellStyle name="n_Flash September eresMas_Communication 12-2003_France financials" xfId="24006" xr:uid="{00000000-0005-0000-0000-0000AA610000}"/>
    <cellStyle name="n_Flash September eresMas_Communication 12-2003_France financials_1" xfId="25402" xr:uid="{00000000-0005-0000-0000-0000AB610000}"/>
    <cellStyle name="n_Flash September eresMas_Communication 12-2003_France KPIs" xfId="5216" xr:uid="{00000000-0005-0000-0000-0000AC610000}"/>
    <cellStyle name="n_Flash September eresMas_Communication 12-2003_France KPIs 2" xfId="14632" xr:uid="{00000000-0005-0000-0000-0000AD610000}"/>
    <cellStyle name="n_Flash September eresMas_Communication 12-2003_France KPIs_1" xfId="12457" xr:uid="{00000000-0005-0000-0000-0000AE610000}"/>
    <cellStyle name="n_Flash September eresMas_Communication 12-2003_GetCA Groupe Seg 2012-Q4 Soc" xfId="56278" xr:uid="{00000000-0005-0000-0000-0000AF610000}"/>
    <cellStyle name="n_Flash September eresMas_Communication 12-2003_Group" xfId="35189" xr:uid="{00000000-0005-0000-0000-0000B0610000}"/>
    <cellStyle name="n_Flash September eresMas_Communication 12-2003_Group - financial KPIs" xfId="22262" xr:uid="{00000000-0005-0000-0000-0000B1610000}"/>
    <cellStyle name="n_Flash September eresMas_Communication 12-2003_Group - operational KPIs" xfId="3281" xr:uid="{00000000-0005-0000-0000-0000B2610000}"/>
    <cellStyle name="n_Flash September eresMas_Communication 12-2003_Group - operational KPIs_1" xfId="10703" xr:uid="{00000000-0005-0000-0000-0000B3610000}"/>
    <cellStyle name="n_Flash September eresMas_Communication 12-2003_Group - operational KPIs_1 2" xfId="18402" xr:uid="{00000000-0005-0000-0000-0000B4610000}"/>
    <cellStyle name="n_Flash September eresMas_Communication 12-2003_Group - operational KPIs_2" xfId="20519" xr:uid="{00000000-0005-0000-0000-0000B5610000}"/>
    <cellStyle name="n_Flash September eresMas_Communication 12-2003_IC&amp;SS" xfId="13792" xr:uid="{00000000-0005-0000-0000-0000B6610000}"/>
    <cellStyle name="n_Flash September eresMas_Communication 12-2003_Orange - Market France KPIs" xfId="56277" xr:uid="{00000000-0005-0000-0000-0000B7610000}"/>
    <cellStyle name="n_Flash September eresMas_Communication 12-2003_Poland KPIs" xfId="8532" xr:uid="{00000000-0005-0000-0000-0000B8610000}"/>
    <cellStyle name="n_Flash September eresMas_Communication 12-2003_Poland KPIs_1" xfId="35182" xr:uid="{00000000-0005-0000-0000-0000B9610000}"/>
    <cellStyle name="n_Flash September eresMas_Communication 12-2003_Reporting Valeur_Mobile_2010_10" xfId="35190" xr:uid="{00000000-0005-0000-0000-0000BA610000}"/>
    <cellStyle name="n_Flash September eresMas_Communication 12-2003_Reporting Valeur_Mobile_2010_10_Group" xfId="35191" xr:uid="{00000000-0005-0000-0000-0000BB610000}"/>
    <cellStyle name="n_Flash September eresMas_Communication 12-2003_Reporting Valeur_Mobile_2010_10_ROW" xfId="35192" xr:uid="{00000000-0005-0000-0000-0000BC610000}"/>
    <cellStyle name="n_Flash September eresMas_Communication 12-2003_Reporting Valeur_Mobile_2010_10_ROW ARPU" xfId="35193" xr:uid="{00000000-0005-0000-0000-0000BD610000}"/>
    <cellStyle name="n_Flash September eresMas_Communication 12-2003_Reporting Valeur_Mobile_2010_10_ROW_Group" xfId="35194" xr:uid="{00000000-0005-0000-0000-0000BE610000}"/>
    <cellStyle name="n_Flash September eresMas_Communication 12-2003_Reporting Valeur_Mobile_2010_10_ROW_ROW ARPU" xfId="35195" xr:uid="{00000000-0005-0000-0000-0000BF610000}"/>
    <cellStyle name="n_Flash September eresMas_Communication 12-2003_ROW" xfId="35196" xr:uid="{00000000-0005-0000-0000-0000C0610000}"/>
    <cellStyle name="n_Flash September eresMas_Communication 12-2003_ROW ARPU" xfId="35197" xr:uid="{00000000-0005-0000-0000-0000C1610000}"/>
    <cellStyle name="n_Flash September eresMas_Communication 12-2003_RoW KPIs" xfId="9244" xr:uid="{00000000-0005-0000-0000-0000C2610000}"/>
    <cellStyle name="n_Flash September eresMas_Communication 12-2003_ROW_1" xfId="35198" xr:uid="{00000000-0005-0000-0000-0000C3610000}"/>
    <cellStyle name="n_Flash September eresMas_Communication 12-2003_ROW_1_Group" xfId="35199" xr:uid="{00000000-0005-0000-0000-0000C4610000}"/>
    <cellStyle name="n_Flash September eresMas_Communication 12-2003_ROW_1_ROW ARPU" xfId="35200" xr:uid="{00000000-0005-0000-0000-0000C5610000}"/>
    <cellStyle name="n_Flash September eresMas_Communication 12-2003_ROW_Group" xfId="35201" xr:uid="{00000000-0005-0000-0000-0000C6610000}"/>
    <cellStyle name="n_Flash September eresMas_Communication 12-2003_ROW_ROW ARPU" xfId="35202" xr:uid="{00000000-0005-0000-0000-0000C7610000}"/>
    <cellStyle name="n_Flash September eresMas_Communication 12-2003_Spain ARPU + AUPU" xfId="35203" xr:uid="{00000000-0005-0000-0000-0000C8610000}"/>
    <cellStyle name="n_Flash September eresMas_Communication 12-2003_Spain ARPU + AUPU_Group" xfId="35204" xr:uid="{00000000-0005-0000-0000-0000C9610000}"/>
    <cellStyle name="n_Flash September eresMas_Communication 12-2003_Spain ARPU + AUPU_ROW ARPU" xfId="35205" xr:uid="{00000000-0005-0000-0000-0000CA610000}"/>
    <cellStyle name="n_Flash September eresMas_Communication 12-2003_Spain KPIs" xfId="7046" xr:uid="{00000000-0005-0000-0000-0000CB610000}"/>
    <cellStyle name="n_Flash September eresMas_Communication 12-2003_Spain KPIs 2" xfId="16412" xr:uid="{00000000-0005-0000-0000-0000CC610000}"/>
    <cellStyle name="n_Flash September eresMas_Communication 12-2003_Spain KPIs_1" xfId="51860" xr:uid="{00000000-0005-0000-0000-0000CD610000}"/>
    <cellStyle name="n_Flash September eresMas_Communication 12-2003_Telecoms - Operational KPIs" xfId="50163" xr:uid="{00000000-0005-0000-0000-0000CE610000}"/>
    <cellStyle name="n_Flash September eresMas_Communication 2004" xfId="2358" xr:uid="{00000000-0005-0000-0000-0000CF610000}"/>
    <cellStyle name="n_Flash September eresMas_Communication 2004_01 Synthèse DM pour modèle" xfId="2359" xr:uid="{00000000-0005-0000-0000-0000D0610000}"/>
    <cellStyle name="n_Flash September eresMas_Communication 2004_01 Synthèse DM pour modèle_A&amp;ME KPIs" xfId="53639" xr:uid="{00000000-0005-0000-0000-0000D1610000}"/>
    <cellStyle name="n_Flash September eresMas_Communication 2004_01 Synthèse DM pour modèle_France financials" xfId="24008" xr:uid="{00000000-0005-0000-0000-0000D2610000}"/>
    <cellStyle name="n_Flash September eresMas_Communication 2004_01 Synthèse DM pour modèle_France KPIs" xfId="5218" xr:uid="{00000000-0005-0000-0000-0000D3610000}"/>
    <cellStyle name="n_Flash September eresMas_Communication 2004_01 Synthèse DM pour modèle_France KPIs 2" xfId="14634" xr:uid="{00000000-0005-0000-0000-0000D4610000}"/>
    <cellStyle name="n_Flash September eresMas_Communication 2004_01 Synthèse DM pour modèle_France KPIs_1" xfId="12459" xr:uid="{00000000-0005-0000-0000-0000D5610000}"/>
    <cellStyle name="n_Flash September eresMas_Communication 2004_01 Synthèse DM pour modèle_Group" xfId="35208" xr:uid="{00000000-0005-0000-0000-0000D6610000}"/>
    <cellStyle name="n_Flash September eresMas_Communication 2004_01 Synthèse DM pour modèle_Group - financial KPIs" xfId="22264" xr:uid="{00000000-0005-0000-0000-0000D7610000}"/>
    <cellStyle name="n_Flash September eresMas_Communication 2004_01 Synthèse DM pour modèle_Group - operational KPIs" xfId="10705" xr:uid="{00000000-0005-0000-0000-0000D8610000}"/>
    <cellStyle name="n_Flash September eresMas_Communication 2004_01 Synthèse DM pour modèle_Group - operational KPIs 2" xfId="18404" xr:uid="{00000000-0005-0000-0000-0000D9610000}"/>
    <cellStyle name="n_Flash September eresMas_Communication 2004_01 Synthèse DM pour modèle_Group - operational KPIs_1" xfId="20521" xr:uid="{00000000-0005-0000-0000-0000DA610000}"/>
    <cellStyle name="n_Flash September eresMas_Communication 2004_01 Synthèse DM pour modèle_Orange - Market France KPIs" xfId="56280" xr:uid="{00000000-0005-0000-0000-0000DB610000}"/>
    <cellStyle name="n_Flash September eresMas_Communication 2004_01 Synthèse DM pour modèle_Poland KPIs" xfId="35207" xr:uid="{00000000-0005-0000-0000-0000DC610000}"/>
    <cellStyle name="n_Flash September eresMas_Communication 2004_01 Synthèse DM pour modèle_ROW" xfId="35209" xr:uid="{00000000-0005-0000-0000-0000DD610000}"/>
    <cellStyle name="n_Flash September eresMas_Communication 2004_01 Synthèse DM pour modèle_ROW ARPU" xfId="35210" xr:uid="{00000000-0005-0000-0000-0000DE610000}"/>
    <cellStyle name="n_Flash September eresMas_Communication 2004_01 Synthèse DM pour modèle_ROW_1" xfId="35211" xr:uid="{00000000-0005-0000-0000-0000DF610000}"/>
    <cellStyle name="n_Flash September eresMas_Communication 2004_01 Synthèse DM pour modèle_ROW_1_Group" xfId="35212" xr:uid="{00000000-0005-0000-0000-0000E0610000}"/>
    <cellStyle name="n_Flash September eresMas_Communication 2004_01 Synthèse DM pour modèle_ROW_1_ROW ARPU" xfId="35213" xr:uid="{00000000-0005-0000-0000-0000E1610000}"/>
    <cellStyle name="n_Flash September eresMas_Communication 2004_01 Synthèse DM pour modèle_ROW_Group" xfId="35214" xr:uid="{00000000-0005-0000-0000-0000E2610000}"/>
    <cellStyle name="n_Flash September eresMas_Communication 2004_01 Synthèse DM pour modèle_ROW_ROW ARPU" xfId="35215" xr:uid="{00000000-0005-0000-0000-0000E3610000}"/>
    <cellStyle name="n_Flash September eresMas_Communication 2004_01 Synthèse DM pour modèle_Spain ARPU + AUPU" xfId="35216" xr:uid="{00000000-0005-0000-0000-0000E4610000}"/>
    <cellStyle name="n_Flash September eresMas_Communication 2004_01 Synthèse DM pour modèle_Spain ARPU + AUPU_Group" xfId="35217" xr:uid="{00000000-0005-0000-0000-0000E5610000}"/>
    <cellStyle name="n_Flash September eresMas_Communication 2004_01 Synthèse DM pour modèle_Spain ARPU + AUPU_ROW ARPU" xfId="35218" xr:uid="{00000000-0005-0000-0000-0000E6610000}"/>
    <cellStyle name="n_Flash September eresMas_Communication 2004_01 Synthèse DM pour modèle_Spain KPIs" xfId="7048" xr:uid="{00000000-0005-0000-0000-0000E7610000}"/>
    <cellStyle name="n_Flash September eresMas_Communication 2004_01 Synthèse DM pour modèle_Spain KPIs 2" xfId="16414" xr:uid="{00000000-0005-0000-0000-0000E8610000}"/>
    <cellStyle name="n_Flash September eresMas_Communication 2004_01 Synthèse DM pour modèle_Spain KPIs_1" xfId="51862" xr:uid="{00000000-0005-0000-0000-0000E9610000}"/>
    <cellStyle name="n_Flash September eresMas_Communication 2004_01 Synthèse DM pour modèle_Telecoms - Operational KPIs" xfId="50165" xr:uid="{00000000-0005-0000-0000-0000EA610000}"/>
    <cellStyle name="n_Flash September eresMas_Communication 2004_0703 Préflashde L23 Analyse CA trafic 07-03 (07-04-03)" xfId="2360" xr:uid="{00000000-0005-0000-0000-0000EB610000}"/>
    <cellStyle name="n_Flash September eresMas_Communication 2004_0703 Préflashde L23 Analyse CA trafic 07-03 (07-04-03)_A&amp;ME KPIs" xfId="53640" xr:uid="{00000000-0005-0000-0000-0000EC610000}"/>
    <cellStyle name="n_Flash September eresMas_Communication 2004_0703 Préflashde L23 Analyse CA trafic 07-03 (07-04-03)_Enterprise" xfId="9814" xr:uid="{00000000-0005-0000-0000-0000ED610000}"/>
    <cellStyle name="n_Flash September eresMas_Communication 2004_0703 Préflashde L23 Analyse CA trafic 07-03 (07-04-03)_France financials" xfId="24009" xr:uid="{00000000-0005-0000-0000-0000EE610000}"/>
    <cellStyle name="n_Flash September eresMas_Communication 2004_0703 Préflashde L23 Analyse CA trafic 07-03 (07-04-03)_France financials_1" xfId="25404" xr:uid="{00000000-0005-0000-0000-0000EF610000}"/>
    <cellStyle name="n_Flash September eresMas_Communication 2004_0703 Préflashde L23 Analyse CA trafic 07-03 (07-04-03)_France KPIs" xfId="5219" xr:uid="{00000000-0005-0000-0000-0000F0610000}"/>
    <cellStyle name="n_Flash September eresMas_Communication 2004_0703 Préflashde L23 Analyse CA trafic 07-03 (07-04-03)_France KPIs 2" xfId="14635" xr:uid="{00000000-0005-0000-0000-0000F1610000}"/>
    <cellStyle name="n_Flash September eresMas_Communication 2004_0703 Préflashde L23 Analyse CA trafic 07-03 (07-04-03)_France KPIs_1" xfId="12460" xr:uid="{00000000-0005-0000-0000-0000F2610000}"/>
    <cellStyle name="n_Flash September eresMas_Communication 2004_0703 Préflashde L23 Analyse CA trafic 07-03 (07-04-03)_GetCA Groupe Seg 2012-Q4 Soc" xfId="56282" xr:uid="{00000000-0005-0000-0000-0000F3610000}"/>
    <cellStyle name="n_Flash September eresMas_Communication 2004_0703 Préflashde L23 Analyse CA trafic 07-03 (07-04-03)_Group" xfId="35220" xr:uid="{00000000-0005-0000-0000-0000F4610000}"/>
    <cellStyle name="n_Flash September eresMas_Communication 2004_0703 Préflashde L23 Analyse CA trafic 07-03 (07-04-03)_Group - financial KPIs" xfId="22265" xr:uid="{00000000-0005-0000-0000-0000F5610000}"/>
    <cellStyle name="n_Flash September eresMas_Communication 2004_0703 Préflashde L23 Analyse CA trafic 07-03 (07-04-03)_Group - operational KPIs" xfId="3283" xr:uid="{00000000-0005-0000-0000-0000F6610000}"/>
    <cellStyle name="n_Flash September eresMas_Communication 2004_0703 Préflashde L23 Analyse CA trafic 07-03 (07-04-03)_Group - operational KPIs_1" xfId="10706" xr:uid="{00000000-0005-0000-0000-0000F7610000}"/>
    <cellStyle name="n_Flash September eresMas_Communication 2004_0703 Préflashde L23 Analyse CA trafic 07-03 (07-04-03)_Group - operational KPIs_1 2" xfId="18405" xr:uid="{00000000-0005-0000-0000-0000F8610000}"/>
    <cellStyle name="n_Flash September eresMas_Communication 2004_0703 Préflashde L23 Analyse CA trafic 07-03 (07-04-03)_Group - operational KPIs_2" xfId="20522" xr:uid="{00000000-0005-0000-0000-0000F9610000}"/>
    <cellStyle name="n_Flash September eresMas_Communication 2004_0703 Préflashde L23 Analyse CA trafic 07-03 (07-04-03)_IC&amp;SS" xfId="19751" xr:uid="{00000000-0005-0000-0000-0000FA610000}"/>
    <cellStyle name="n_Flash September eresMas_Communication 2004_0703 Préflashde L23 Analyse CA trafic 07-03 (07-04-03)_Orange - Market France KPIs" xfId="56281" xr:uid="{00000000-0005-0000-0000-0000FB610000}"/>
    <cellStyle name="n_Flash September eresMas_Communication 2004_0703 Préflashde L23 Analyse CA trafic 07-03 (07-04-03)_Poland KPIs" xfId="8534" xr:uid="{00000000-0005-0000-0000-0000FC610000}"/>
    <cellStyle name="n_Flash September eresMas_Communication 2004_0703 Préflashde L23 Analyse CA trafic 07-03 (07-04-03)_Poland KPIs_1" xfId="35219" xr:uid="{00000000-0005-0000-0000-0000FD610000}"/>
    <cellStyle name="n_Flash September eresMas_Communication 2004_0703 Préflashde L23 Analyse CA trafic 07-03 (07-04-03)_ROW" xfId="35221" xr:uid="{00000000-0005-0000-0000-0000FE610000}"/>
    <cellStyle name="n_Flash September eresMas_Communication 2004_0703 Préflashde L23 Analyse CA trafic 07-03 (07-04-03)_ROW ARPU" xfId="35222" xr:uid="{00000000-0005-0000-0000-0000FF610000}"/>
    <cellStyle name="n_Flash September eresMas_Communication 2004_0703 Préflashde L23 Analyse CA trafic 07-03 (07-04-03)_RoW KPIs" xfId="9246" xr:uid="{00000000-0005-0000-0000-000000620000}"/>
    <cellStyle name="n_Flash September eresMas_Communication 2004_0703 Préflashde L23 Analyse CA trafic 07-03 (07-04-03)_ROW_1" xfId="35223" xr:uid="{00000000-0005-0000-0000-000001620000}"/>
    <cellStyle name="n_Flash September eresMas_Communication 2004_0703 Préflashde L23 Analyse CA trafic 07-03 (07-04-03)_ROW_1_Group" xfId="35224" xr:uid="{00000000-0005-0000-0000-000002620000}"/>
    <cellStyle name="n_Flash September eresMas_Communication 2004_0703 Préflashde L23 Analyse CA trafic 07-03 (07-04-03)_ROW_1_ROW ARPU" xfId="35225" xr:uid="{00000000-0005-0000-0000-000003620000}"/>
    <cellStyle name="n_Flash September eresMas_Communication 2004_0703 Préflashde L23 Analyse CA trafic 07-03 (07-04-03)_ROW_Group" xfId="35226" xr:uid="{00000000-0005-0000-0000-000004620000}"/>
    <cellStyle name="n_Flash September eresMas_Communication 2004_0703 Préflashde L23 Analyse CA trafic 07-03 (07-04-03)_ROW_ROW ARPU" xfId="35227" xr:uid="{00000000-0005-0000-0000-000005620000}"/>
    <cellStyle name="n_Flash September eresMas_Communication 2004_0703 Préflashde L23 Analyse CA trafic 07-03 (07-04-03)_Spain ARPU + AUPU" xfId="35228" xr:uid="{00000000-0005-0000-0000-000006620000}"/>
    <cellStyle name="n_Flash September eresMas_Communication 2004_0703 Préflashde L23 Analyse CA trafic 07-03 (07-04-03)_Spain ARPU + AUPU_Group" xfId="35229" xr:uid="{00000000-0005-0000-0000-000007620000}"/>
    <cellStyle name="n_Flash September eresMas_Communication 2004_0703 Préflashde L23 Analyse CA trafic 07-03 (07-04-03)_Spain ARPU + AUPU_ROW ARPU" xfId="35230" xr:uid="{00000000-0005-0000-0000-000008620000}"/>
    <cellStyle name="n_Flash September eresMas_Communication 2004_0703 Préflashde L23 Analyse CA trafic 07-03 (07-04-03)_Spain KPIs" xfId="7049" xr:uid="{00000000-0005-0000-0000-000009620000}"/>
    <cellStyle name="n_Flash September eresMas_Communication 2004_0703 Préflashde L23 Analyse CA trafic 07-03 (07-04-03)_Spain KPIs 2" xfId="16415" xr:uid="{00000000-0005-0000-0000-00000A620000}"/>
    <cellStyle name="n_Flash September eresMas_Communication 2004_0703 Préflashde L23 Analyse CA trafic 07-03 (07-04-03)_Spain KPIs_1" xfId="51863" xr:uid="{00000000-0005-0000-0000-00000B620000}"/>
    <cellStyle name="n_Flash September eresMas_Communication 2004_0703 Préflashde L23 Analyse CA trafic 07-03 (07-04-03)_Telecoms - Operational KPIs" xfId="50166" xr:uid="{00000000-0005-0000-0000-00000C620000}"/>
    <cellStyle name="n_Flash September eresMas_Communication 2004_A&amp;ME KPIs" xfId="53638" xr:uid="{00000000-0005-0000-0000-00000D620000}"/>
    <cellStyle name="n_Flash September eresMas_Communication 2004_Base Forfaits 06-07" xfId="2361" xr:uid="{00000000-0005-0000-0000-00000E620000}"/>
    <cellStyle name="n_Flash September eresMas_Communication 2004_Base Forfaits 06-07_A&amp;ME KPIs" xfId="53641" xr:uid="{00000000-0005-0000-0000-00000F620000}"/>
    <cellStyle name="n_Flash September eresMas_Communication 2004_Base Forfaits 06-07_Enterprise" xfId="9815" xr:uid="{00000000-0005-0000-0000-000010620000}"/>
    <cellStyle name="n_Flash September eresMas_Communication 2004_Base Forfaits 06-07_France financials" xfId="24010" xr:uid="{00000000-0005-0000-0000-000011620000}"/>
    <cellStyle name="n_Flash September eresMas_Communication 2004_Base Forfaits 06-07_France financials_1" xfId="25405" xr:uid="{00000000-0005-0000-0000-000012620000}"/>
    <cellStyle name="n_Flash September eresMas_Communication 2004_Base Forfaits 06-07_France KPIs" xfId="5220" xr:uid="{00000000-0005-0000-0000-000013620000}"/>
    <cellStyle name="n_Flash September eresMas_Communication 2004_Base Forfaits 06-07_France KPIs 2" xfId="14636" xr:uid="{00000000-0005-0000-0000-000014620000}"/>
    <cellStyle name="n_Flash September eresMas_Communication 2004_Base Forfaits 06-07_France KPIs_1" xfId="12461" xr:uid="{00000000-0005-0000-0000-000015620000}"/>
    <cellStyle name="n_Flash September eresMas_Communication 2004_Base Forfaits 06-07_GetCA Groupe Seg 2012-Q4 Soc" xfId="56284" xr:uid="{00000000-0005-0000-0000-000016620000}"/>
    <cellStyle name="n_Flash September eresMas_Communication 2004_Base Forfaits 06-07_Group" xfId="35232" xr:uid="{00000000-0005-0000-0000-000017620000}"/>
    <cellStyle name="n_Flash September eresMas_Communication 2004_Base Forfaits 06-07_Group - financial KPIs" xfId="22266" xr:uid="{00000000-0005-0000-0000-000018620000}"/>
    <cellStyle name="n_Flash September eresMas_Communication 2004_Base Forfaits 06-07_Group - operational KPIs" xfId="3284" xr:uid="{00000000-0005-0000-0000-000019620000}"/>
    <cellStyle name="n_Flash September eresMas_Communication 2004_Base Forfaits 06-07_Group - operational KPIs_1" xfId="10707" xr:uid="{00000000-0005-0000-0000-00001A620000}"/>
    <cellStyle name="n_Flash September eresMas_Communication 2004_Base Forfaits 06-07_Group - operational KPIs_1 2" xfId="18406" xr:uid="{00000000-0005-0000-0000-00001B620000}"/>
    <cellStyle name="n_Flash September eresMas_Communication 2004_Base Forfaits 06-07_Group - operational KPIs_2" xfId="20523" xr:uid="{00000000-0005-0000-0000-00001C620000}"/>
    <cellStyle name="n_Flash September eresMas_Communication 2004_Base Forfaits 06-07_IC&amp;SS" xfId="17614" xr:uid="{00000000-0005-0000-0000-00001D620000}"/>
    <cellStyle name="n_Flash September eresMas_Communication 2004_Base Forfaits 06-07_Orange - Market France KPIs" xfId="56283" xr:uid="{00000000-0005-0000-0000-00001E620000}"/>
    <cellStyle name="n_Flash September eresMas_Communication 2004_Base Forfaits 06-07_Poland KPIs" xfId="8535" xr:uid="{00000000-0005-0000-0000-00001F620000}"/>
    <cellStyle name="n_Flash September eresMas_Communication 2004_Base Forfaits 06-07_Poland KPIs_1" xfId="35231" xr:uid="{00000000-0005-0000-0000-000020620000}"/>
    <cellStyle name="n_Flash September eresMas_Communication 2004_Base Forfaits 06-07_ROW" xfId="35233" xr:uid="{00000000-0005-0000-0000-000021620000}"/>
    <cellStyle name="n_Flash September eresMas_Communication 2004_Base Forfaits 06-07_ROW ARPU" xfId="35234" xr:uid="{00000000-0005-0000-0000-000022620000}"/>
    <cellStyle name="n_Flash September eresMas_Communication 2004_Base Forfaits 06-07_RoW KPIs" xfId="9247" xr:uid="{00000000-0005-0000-0000-000023620000}"/>
    <cellStyle name="n_Flash September eresMas_Communication 2004_Base Forfaits 06-07_ROW_1" xfId="35235" xr:uid="{00000000-0005-0000-0000-000024620000}"/>
    <cellStyle name="n_Flash September eresMas_Communication 2004_Base Forfaits 06-07_ROW_1_Group" xfId="35236" xr:uid="{00000000-0005-0000-0000-000025620000}"/>
    <cellStyle name="n_Flash September eresMas_Communication 2004_Base Forfaits 06-07_ROW_1_ROW ARPU" xfId="35237" xr:uid="{00000000-0005-0000-0000-000026620000}"/>
    <cellStyle name="n_Flash September eresMas_Communication 2004_Base Forfaits 06-07_ROW_Group" xfId="35238" xr:uid="{00000000-0005-0000-0000-000027620000}"/>
    <cellStyle name="n_Flash September eresMas_Communication 2004_Base Forfaits 06-07_ROW_ROW ARPU" xfId="35239" xr:uid="{00000000-0005-0000-0000-000028620000}"/>
    <cellStyle name="n_Flash September eresMas_Communication 2004_Base Forfaits 06-07_Spain ARPU + AUPU" xfId="35240" xr:uid="{00000000-0005-0000-0000-000029620000}"/>
    <cellStyle name="n_Flash September eresMas_Communication 2004_Base Forfaits 06-07_Spain ARPU + AUPU_Group" xfId="35241" xr:uid="{00000000-0005-0000-0000-00002A620000}"/>
    <cellStyle name="n_Flash September eresMas_Communication 2004_Base Forfaits 06-07_Spain ARPU + AUPU_ROW ARPU" xfId="35242" xr:uid="{00000000-0005-0000-0000-00002B620000}"/>
    <cellStyle name="n_Flash September eresMas_Communication 2004_Base Forfaits 06-07_Spain KPIs" xfId="7050" xr:uid="{00000000-0005-0000-0000-00002C620000}"/>
    <cellStyle name="n_Flash September eresMas_Communication 2004_Base Forfaits 06-07_Spain KPIs 2" xfId="16416" xr:uid="{00000000-0005-0000-0000-00002D620000}"/>
    <cellStyle name="n_Flash September eresMas_Communication 2004_Base Forfaits 06-07_Spain KPIs_1" xfId="51864" xr:uid="{00000000-0005-0000-0000-00002E620000}"/>
    <cellStyle name="n_Flash September eresMas_Communication 2004_Base Forfaits 06-07_Telecoms - Operational KPIs" xfId="50167" xr:uid="{00000000-0005-0000-0000-00002F620000}"/>
    <cellStyle name="n_Flash September eresMas_Communication 2004_CA BAC SCR-VM 06-07 (31-07-06)" xfId="2362" xr:uid="{00000000-0005-0000-0000-000030620000}"/>
    <cellStyle name="n_Flash September eresMas_Communication 2004_CA BAC SCR-VM 06-07 (31-07-06)_A&amp;ME KPIs" xfId="53642" xr:uid="{00000000-0005-0000-0000-000031620000}"/>
    <cellStyle name="n_Flash September eresMas_Communication 2004_CA BAC SCR-VM 06-07 (31-07-06)_Enterprise" xfId="9816" xr:uid="{00000000-0005-0000-0000-000032620000}"/>
    <cellStyle name="n_Flash September eresMas_Communication 2004_CA BAC SCR-VM 06-07 (31-07-06)_France financials" xfId="24011" xr:uid="{00000000-0005-0000-0000-000033620000}"/>
    <cellStyle name="n_Flash September eresMas_Communication 2004_CA BAC SCR-VM 06-07 (31-07-06)_France financials_1" xfId="25406" xr:uid="{00000000-0005-0000-0000-000034620000}"/>
    <cellStyle name="n_Flash September eresMas_Communication 2004_CA BAC SCR-VM 06-07 (31-07-06)_France KPIs" xfId="5221" xr:uid="{00000000-0005-0000-0000-000035620000}"/>
    <cellStyle name="n_Flash September eresMas_Communication 2004_CA BAC SCR-VM 06-07 (31-07-06)_France KPIs 2" xfId="14637" xr:uid="{00000000-0005-0000-0000-000036620000}"/>
    <cellStyle name="n_Flash September eresMas_Communication 2004_CA BAC SCR-VM 06-07 (31-07-06)_France KPIs_1" xfId="12462" xr:uid="{00000000-0005-0000-0000-000037620000}"/>
    <cellStyle name="n_Flash September eresMas_Communication 2004_CA BAC SCR-VM 06-07 (31-07-06)_GetCA Groupe Seg 2012-Q4 Soc" xfId="56286" xr:uid="{00000000-0005-0000-0000-000038620000}"/>
    <cellStyle name="n_Flash September eresMas_Communication 2004_CA BAC SCR-VM 06-07 (31-07-06)_Group" xfId="35244" xr:uid="{00000000-0005-0000-0000-000039620000}"/>
    <cellStyle name="n_Flash September eresMas_Communication 2004_CA BAC SCR-VM 06-07 (31-07-06)_Group - financial KPIs" xfId="22267" xr:uid="{00000000-0005-0000-0000-00003A620000}"/>
    <cellStyle name="n_Flash September eresMas_Communication 2004_CA BAC SCR-VM 06-07 (31-07-06)_Group - operational KPIs" xfId="3285" xr:uid="{00000000-0005-0000-0000-00003B620000}"/>
    <cellStyle name="n_Flash September eresMas_Communication 2004_CA BAC SCR-VM 06-07 (31-07-06)_Group - operational KPIs_1" xfId="10708" xr:uid="{00000000-0005-0000-0000-00003C620000}"/>
    <cellStyle name="n_Flash September eresMas_Communication 2004_CA BAC SCR-VM 06-07 (31-07-06)_Group - operational KPIs_1 2" xfId="18407" xr:uid="{00000000-0005-0000-0000-00003D620000}"/>
    <cellStyle name="n_Flash September eresMas_Communication 2004_CA BAC SCR-VM 06-07 (31-07-06)_Group - operational KPIs_2" xfId="20524" xr:uid="{00000000-0005-0000-0000-00003E620000}"/>
    <cellStyle name="n_Flash September eresMas_Communication 2004_CA BAC SCR-VM 06-07 (31-07-06)_IC&amp;SS" xfId="13794" xr:uid="{00000000-0005-0000-0000-00003F620000}"/>
    <cellStyle name="n_Flash September eresMas_Communication 2004_CA BAC SCR-VM 06-07 (31-07-06)_Orange - Market France KPIs" xfId="56285" xr:uid="{00000000-0005-0000-0000-000040620000}"/>
    <cellStyle name="n_Flash September eresMas_Communication 2004_CA BAC SCR-VM 06-07 (31-07-06)_Poland KPIs" xfId="8536" xr:uid="{00000000-0005-0000-0000-000041620000}"/>
    <cellStyle name="n_Flash September eresMas_Communication 2004_CA BAC SCR-VM 06-07 (31-07-06)_Poland KPIs_1" xfId="35243" xr:uid="{00000000-0005-0000-0000-000042620000}"/>
    <cellStyle name="n_Flash September eresMas_Communication 2004_CA BAC SCR-VM 06-07 (31-07-06)_ROW" xfId="35245" xr:uid="{00000000-0005-0000-0000-000043620000}"/>
    <cellStyle name="n_Flash September eresMas_Communication 2004_CA BAC SCR-VM 06-07 (31-07-06)_ROW ARPU" xfId="35246" xr:uid="{00000000-0005-0000-0000-000044620000}"/>
    <cellStyle name="n_Flash September eresMas_Communication 2004_CA BAC SCR-VM 06-07 (31-07-06)_RoW KPIs" xfId="9248" xr:uid="{00000000-0005-0000-0000-000045620000}"/>
    <cellStyle name="n_Flash September eresMas_Communication 2004_CA BAC SCR-VM 06-07 (31-07-06)_ROW_1" xfId="35247" xr:uid="{00000000-0005-0000-0000-000046620000}"/>
    <cellStyle name="n_Flash September eresMas_Communication 2004_CA BAC SCR-VM 06-07 (31-07-06)_ROW_1_Group" xfId="35248" xr:uid="{00000000-0005-0000-0000-000047620000}"/>
    <cellStyle name="n_Flash September eresMas_Communication 2004_CA BAC SCR-VM 06-07 (31-07-06)_ROW_1_ROW ARPU" xfId="35249" xr:uid="{00000000-0005-0000-0000-000048620000}"/>
    <cellStyle name="n_Flash September eresMas_Communication 2004_CA BAC SCR-VM 06-07 (31-07-06)_ROW_Group" xfId="35250" xr:uid="{00000000-0005-0000-0000-000049620000}"/>
    <cellStyle name="n_Flash September eresMas_Communication 2004_CA BAC SCR-VM 06-07 (31-07-06)_ROW_ROW ARPU" xfId="35251" xr:uid="{00000000-0005-0000-0000-00004A620000}"/>
    <cellStyle name="n_Flash September eresMas_Communication 2004_CA BAC SCR-VM 06-07 (31-07-06)_Spain ARPU + AUPU" xfId="35252" xr:uid="{00000000-0005-0000-0000-00004B620000}"/>
    <cellStyle name="n_Flash September eresMas_Communication 2004_CA BAC SCR-VM 06-07 (31-07-06)_Spain ARPU + AUPU_Group" xfId="35253" xr:uid="{00000000-0005-0000-0000-00004C620000}"/>
    <cellStyle name="n_Flash September eresMas_Communication 2004_CA BAC SCR-VM 06-07 (31-07-06)_Spain ARPU + AUPU_ROW ARPU" xfId="35254" xr:uid="{00000000-0005-0000-0000-00004D620000}"/>
    <cellStyle name="n_Flash September eresMas_Communication 2004_CA BAC SCR-VM 06-07 (31-07-06)_Spain KPIs" xfId="7051" xr:uid="{00000000-0005-0000-0000-00004E620000}"/>
    <cellStyle name="n_Flash September eresMas_Communication 2004_CA BAC SCR-VM 06-07 (31-07-06)_Spain KPIs 2" xfId="16417" xr:uid="{00000000-0005-0000-0000-00004F620000}"/>
    <cellStyle name="n_Flash September eresMas_Communication 2004_CA BAC SCR-VM 06-07 (31-07-06)_Spain KPIs_1" xfId="51865" xr:uid="{00000000-0005-0000-0000-000050620000}"/>
    <cellStyle name="n_Flash September eresMas_Communication 2004_CA BAC SCR-VM 06-07 (31-07-06)_Telecoms - Operational KPIs" xfId="50168" xr:uid="{00000000-0005-0000-0000-000051620000}"/>
    <cellStyle name="n_Flash September eresMas_Communication 2004_CA forfaits 0607 (06-08-14)" xfId="2363" xr:uid="{00000000-0005-0000-0000-000052620000}"/>
    <cellStyle name="n_Flash September eresMas_Communication 2004_CA forfaits 0607 (06-08-14)_A&amp;ME KPIs" xfId="53643" xr:uid="{00000000-0005-0000-0000-000053620000}"/>
    <cellStyle name="n_Flash September eresMas_Communication 2004_CA forfaits 0607 (06-08-14)_France financials" xfId="24012" xr:uid="{00000000-0005-0000-0000-000054620000}"/>
    <cellStyle name="n_Flash September eresMas_Communication 2004_CA forfaits 0607 (06-08-14)_France KPIs" xfId="5222" xr:uid="{00000000-0005-0000-0000-000055620000}"/>
    <cellStyle name="n_Flash September eresMas_Communication 2004_CA forfaits 0607 (06-08-14)_France KPIs 2" xfId="14638" xr:uid="{00000000-0005-0000-0000-000056620000}"/>
    <cellStyle name="n_Flash September eresMas_Communication 2004_CA forfaits 0607 (06-08-14)_France KPIs_1" xfId="12463" xr:uid="{00000000-0005-0000-0000-000057620000}"/>
    <cellStyle name="n_Flash September eresMas_Communication 2004_CA forfaits 0607 (06-08-14)_Group" xfId="35256" xr:uid="{00000000-0005-0000-0000-000058620000}"/>
    <cellStyle name="n_Flash September eresMas_Communication 2004_CA forfaits 0607 (06-08-14)_Group - financial KPIs" xfId="22268" xr:uid="{00000000-0005-0000-0000-000059620000}"/>
    <cellStyle name="n_Flash September eresMas_Communication 2004_CA forfaits 0607 (06-08-14)_Group - operational KPIs" xfId="10709" xr:uid="{00000000-0005-0000-0000-00005A620000}"/>
    <cellStyle name="n_Flash September eresMas_Communication 2004_CA forfaits 0607 (06-08-14)_Group - operational KPIs 2" xfId="18408" xr:uid="{00000000-0005-0000-0000-00005B620000}"/>
    <cellStyle name="n_Flash September eresMas_Communication 2004_CA forfaits 0607 (06-08-14)_Group - operational KPIs_1" xfId="20525" xr:uid="{00000000-0005-0000-0000-00005C620000}"/>
    <cellStyle name="n_Flash September eresMas_Communication 2004_CA forfaits 0607 (06-08-14)_Orange - Market France KPIs" xfId="56287" xr:uid="{00000000-0005-0000-0000-00005D620000}"/>
    <cellStyle name="n_Flash September eresMas_Communication 2004_CA forfaits 0607 (06-08-14)_Poland KPIs" xfId="35255" xr:uid="{00000000-0005-0000-0000-00005E620000}"/>
    <cellStyle name="n_Flash September eresMas_Communication 2004_CA forfaits 0607 (06-08-14)_ROW" xfId="35257" xr:uid="{00000000-0005-0000-0000-00005F620000}"/>
    <cellStyle name="n_Flash September eresMas_Communication 2004_CA forfaits 0607 (06-08-14)_ROW ARPU" xfId="35258" xr:uid="{00000000-0005-0000-0000-000060620000}"/>
    <cellStyle name="n_Flash September eresMas_Communication 2004_CA forfaits 0607 (06-08-14)_ROW_1" xfId="35259" xr:uid="{00000000-0005-0000-0000-000061620000}"/>
    <cellStyle name="n_Flash September eresMas_Communication 2004_CA forfaits 0607 (06-08-14)_ROW_1_Group" xfId="35260" xr:uid="{00000000-0005-0000-0000-000062620000}"/>
    <cellStyle name="n_Flash September eresMas_Communication 2004_CA forfaits 0607 (06-08-14)_ROW_1_ROW ARPU" xfId="35261" xr:uid="{00000000-0005-0000-0000-000063620000}"/>
    <cellStyle name="n_Flash September eresMas_Communication 2004_CA forfaits 0607 (06-08-14)_ROW_Group" xfId="35262" xr:uid="{00000000-0005-0000-0000-000064620000}"/>
    <cellStyle name="n_Flash September eresMas_Communication 2004_CA forfaits 0607 (06-08-14)_ROW_ROW ARPU" xfId="35263" xr:uid="{00000000-0005-0000-0000-000065620000}"/>
    <cellStyle name="n_Flash September eresMas_Communication 2004_CA forfaits 0607 (06-08-14)_Spain ARPU + AUPU" xfId="35264" xr:uid="{00000000-0005-0000-0000-000066620000}"/>
    <cellStyle name="n_Flash September eresMas_Communication 2004_CA forfaits 0607 (06-08-14)_Spain ARPU + AUPU_Group" xfId="35265" xr:uid="{00000000-0005-0000-0000-000067620000}"/>
    <cellStyle name="n_Flash September eresMas_Communication 2004_CA forfaits 0607 (06-08-14)_Spain ARPU + AUPU_ROW ARPU" xfId="35266" xr:uid="{00000000-0005-0000-0000-000068620000}"/>
    <cellStyle name="n_Flash September eresMas_Communication 2004_CA forfaits 0607 (06-08-14)_Spain KPIs" xfId="7052" xr:uid="{00000000-0005-0000-0000-000069620000}"/>
    <cellStyle name="n_Flash September eresMas_Communication 2004_CA forfaits 0607 (06-08-14)_Spain KPIs 2" xfId="16418" xr:uid="{00000000-0005-0000-0000-00006A620000}"/>
    <cellStyle name="n_Flash September eresMas_Communication 2004_CA forfaits 0607 (06-08-14)_Spain KPIs_1" xfId="51866" xr:uid="{00000000-0005-0000-0000-00006B620000}"/>
    <cellStyle name="n_Flash September eresMas_Communication 2004_CA forfaits 0607 (06-08-14)_Telecoms - Operational KPIs" xfId="50169" xr:uid="{00000000-0005-0000-0000-00006C620000}"/>
    <cellStyle name="n_Flash September eresMas_Communication 2004_Classeur2" xfId="2364" xr:uid="{00000000-0005-0000-0000-00006D620000}"/>
    <cellStyle name="n_Flash September eresMas_Communication 2004_Classeur2_A&amp;ME KPIs" xfId="53644" xr:uid="{00000000-0005-0000-0000-00006E620000}"/>
    <cellStyle name="n_Flash September eresMas_Communication 2004_Classeur2_France financials" xfId="24013" xr:uid="{00000000-0005-0000-0000-00006F620000}"/>
    <cellStyle name="n_Flash September eresMas_Communication 2004_Classeur2_France KPIs" xfId="5223" xr:uid="{00000000-0005-0000-0000-000070620000}"/>
    <cellStyle name="n_Flash September eresMas_Communication 2004_Classeur2_France KPIs 2" xfId="14639" xr:uid="{00000000-0005-0000-0000-000071620000}"/>
    <cellStyle name="n_Flash September eresMas_Communication 2004_Classeur2_France KPIs_1" xfId="12464" xr:uid="{00000000-0005-0000-0000-000072620000}"/>
    <cellStyle name="n_Flash September eresMas_Communication 2004_Classeur2_Group" xfId="35268" xr:uid="{00000000-0005-0000-0000-000073620000}"/>
    <cellStyle name="n_Flash September eresMas_Communication 2004_Classeur2_Group - financial KPIs" xfId="22269" xr:uid="{00000000-0005-0000-0000-000074620000}"/>
    <cellStyle name="n_Flash September eresMas_Communication 2004_Classeur2_Group - operational KPIs" xfId="10710" xr:uid="{00000000-0005-0000-0000-000075620000}"/>
    <cellStyle name="n_Flash September eresMas_Communication 2004_Classeur2_Group - operational KPIs 2" xfId="18409" xr:uid="{00000000-0005-0000-0000-000076620000}"/>
    <cellStyle name="n_Flash September eresMas_Communication 2004_Classeur2_Group - operational KPIs_1" xfId="20526" xr:uid="{00000000-0005-0000-0000-000077620000}"/>
    <cellStyle name="n_Flash September eresMas_Communication 2004_Classeur2_Orange - Market France KPIs" xfId="56288" xr:uid="{00000000-0005-0000-0000-000078620000}"/>
    <cellStyle name="n_Flash September eresMas_Communication 2004_Classeur2_Poland KPIs" xfId="35267" xr:uid="{00000000-0005-0000-0000-000079620000}"/>
    <cellStyle name="n_Flash September eresMas_Communication 2004_Classeur2_ROW" xfId="35269" xr:uid="{00000000-0005-0000-0000-00007A620000}"/>
    <cellStyle name="n_Flash September eresMas_Communication 2004_Classeur2_ROW ARPU" xfId="35270" xr:uid="{00000000-0005-0000-0000-00007B620000}"/>
    <cellStyle name="n_Flash September eresMas_Communication 2004_Classeur2_ROW_1" xfId="35271" xr:uid="{00000000-0005-0000-0000-00007C620000}"/>
    <cellStyle name="n_Flash September eresMas_Communication 2004_Classeur2_ROW_1_Group" xfId="35272" xr:uid="{00000000-0005-0000-0000-00007D620000}"/>
    <cellStyle name="n_Flash September eresMas_Communication 2004_Classeur2_ROW_1_ROW ARPU" xfId="35273" xr:uid="{00000000-0005-0000-0000-00007E620000}"/>
    <cellStyle name="n_Flash September eresMas_Communication 2004_Classeur2_ROW_Group" xfId="35274" xr:uid="{00000000-0005-0000-0000-00007F620000}"/>
    <cellStyle name="n_Flash September eresMas_Communication 2004_Classeur2_ROW_ROW ARPU" xfId="35275" xr:uid="{00000000-0005-0000-0000-000080620000}"/>
    <cellStyle name="n_Flash September eresMas_Communication 2004_Classeur2_Spain ARPU + AUPU" xfId="35276" xr:uid="{00000000-0005-0000-0000-000081620000}"/>
    <cellStyle name="n_Flash September eresMas_Communication 2004_Classeur2_Spain ARPU + AUPU_Group" xfId="35277" xr:uid="{00000000-0005-0000-0000-000082620000}"/>
    <cellStyle name="n_Flash September eresMas_Communication 2004_Classeur2_Spain ARPU + AUPU_ROW ARPU" xfId="35278" xr:uid="{00000000-0005-0000-0000-000083620000}"/>
    <cellStyle name="n_Flash September eresMas_Communication 2004_Classeur2_Spain KPIs" xfId="7053" xr:uid="{00000000-0005-0000-0000-000084620000}"/>
    <cellStyle name="n_Flash September eresMas_Communication 2004_Classeur2_Spain KPIs 2" xfId="16419" xr:uid="{00000000-0005-0000-0000-000085620000}"/>
    <cellStyle name="n_Flash September eresMas_Communication 2004_Classeur2_Spain KPIs_1" xfId="51867" xr:uid="{00000000-0005-0000-0000-000086620000}"/>
    <cellStyle name="n_Flash September eresMas_Communication 2004_Classeur2_Telecoms - Operational KPIs" xfId="50170" xr:uid="{00000000-0005-0000-0000-000087620000}"/>
    <cellStyle name="n_Flash September eresMas_Communication 2004_Classeur5" xfId="2365" xr:uid="{00000000-0005-0000-0000-000088620000}"/>
    <cellStyle name="n_Flash September eresMas_Communication 2004_Classeur5_A&amp;ME KPIs" xfId="53645" xr:uid="{00000000-0005-0000-0000-000089620000}"/>
    <cellStyle name="n_Flash September eresMas_Communication 2004_Classeur5_Enterprise" xfId="9817" xr:uid="{00000000-0005-0000-0000-00008A620000}"/>
    <cellStyle name="n_Flash September eresMas_Communication 2004_Classeur5_France financials" xfId="24014" xr:uid="{00000000-0005-0000-0000-00008B620000}"/>
    <cellStyle name="n_Flash September eresMas_Communication 2004_Classeur5_France financials_1" xfId="25407" xr:uid="{00000000-0005-0000-0000-00008C620000}"/>
    <cellStyle name="n_Flash September eresMas_Communication 2004_Classeur5_France KPIs" xfId="5224" xr:uid="{00000000-0005-0000-0000-00008D620000}"/>
    <cellStyle name="n_Flash September eresMas_Communication 2004_Classeur5_France KPIs 2" xfId="14640" xr:uid="{00000000-0005-0000-0000-00008E620000}"/>
    <cellStyle name="n_Flash September eresMas_Communication 2004_Classeur5_France KPIs_1" xfId="12465" xr:uid="{00000000-0005-0000-0000-00008F620000}"/>
    <cellStyle name="n_Flash September eresMas_Communication 2004_Classeur5_GetCA Groupe Seg 2012-Q4 Soc" xfId="56290" xr:uid="{00000000-0005-0000-0000-000090620000}"/>
    <cellStyle name="n_Flash September eresMas_Communication 2004_Classeur5_Group" xfId="35280" xr:uid="{00000000-0005-0000-0000-000091620000}"/>
    <cellStyle name="n_Flash September eresMas_Communication 2004_Classeur5_Group - financial KPIs" xfId="22270" xr:uid="{00000000-0005-0000-0000-000092620000}"/>
    <cellStyle name="n_Flash September eresMas_Communication 2004_Classeur5_Group - operational KPIs" xfId="3286" xr:uid="{00000000-0005-0000-0000-000093620000}"/>
    <cellStyle name="n_Flash September eresMas_Communication 2004_Classeur5_Group - operational KPIs_1" xfId="10711" xr:uid="{00000000-0005-0000-0000-000094620000}"/>
    <cellStyle name="n_Flash September eresMas_Communication 2004_Classeur5_Group - operational KPIs_1 2" xfId="18410" xr:uid="{00000000-0005-0000-0000-000095620000}"/>
    <cellStyle name="n_Flash September eresMas_Communication 2004_Classeur5_Group - operational KPIs_2" xfId="20527" xr:uid="{00000000-0005-0000-0000-000096620000}"/>
    <cellStyle name="n_Flash September eresMas_Communication 2004_Classeur5_IC&amp;SS" xfId="19550" xr:uid="{00000000-0005-0000-0000-000097620000}"/>
    <cellStyle name="n_Flash September eresMas_Communication 2004_Classeur5_Orange - Market France KPIs" xfId="56289" xr:uid="{00000000-0005-0000-0000-000098620000}"/>
    <cellStyle name="n_Flash September eresMas_Communication 2004_Classeur5_Poland KPIs" xfId="8537" xr:uid="{00000000-0005-0000-0000-000099620000}"/>
    <cellStyle name="n_Flash September eresMas_Communication 2004_Classeur5_Poland KPIs_1" xfId="35279" xr:uid="{00000000-0005-0000-0000-00009A620000}"/>
    <cellStyle name="n_Flash September eresMas_Communication 2004_Classeur5_ROW" xfId="35281" xr:uid="{00000000-0005-0000-0000-00009B620000}"/>
    <cellStyle name="n_Flash September eresMas_Communication 2004_Classeur5_ROW ARPU" xfId="35282" xr:uid="{00000000-0005-0000-0000-00009C620000}"/>
    <cellStyle name="n_Flash September eresMas_Communication 2004_Classeur5_RoW KPIs" xfId="9249" xr:uid="{00000000-0005-0000-0000-00009D620000}"/>
    <cellStyle name="n_Flash September eresMas_Communication 2004_Classeur5_ROW_1" xfId="35283" xr:uid="{00000000-0005-0000-0000-00009E620000}"/>
    <cellStyle name="n_Flash September eresMas_Communication 2004_Classeur5_ROW_1_Group" xfId="35284" xr:uid="{00000000-0005-0000-0000-00009F620000}"/>
    <cellStyle name="n_Flash September eresMas_Communication 2004_Classeur5_ROW_1_ROW ARPU" xfId="35285" xr:uid="{00000000-0005-0000-0000-0000A0620000}"/>
    <cellStyle name="n_Flash September eresMas_Communication 2004_Classeur5_ROW_Group" xfId="35286" xr:uid="{00000000-0005-0000-0000-0000A1620000}"/>
    <cellStyle name="n_Flash September eresMas_Communication 2004_Classeur5_ROW_ROW ARPU" xfId="35287" xr:uid="{00000000-0005-0000-0000-0000A2620000}"/>
    <cellStyle name="n_Flash September eresMas_Communication 2004_Classeur5_Spain ARPU + AUPU" xfId="35288" xr:uid="{00000000-0005-0000-0000-0000A3620000}"/>
    <cellStyle name="n_Flash September eresMas_Communication 2004_Classeur5_Spain ARPU + AUPU_Group" xfId="35289" xr:uid="{00000000-0005-0000-0000-0000A4620000}"/>
    <cellStyle name="n_Flash September eresMas_Communication 2004_Classeur5_Spain ARPU + AUPU_ROW ARPU" xfId="35290" xr:uid="{00000000-0005-0000-0000-0000A5620000}"/>
    <cellStyle name="n_Flash September eresMas_Communication 2004_Classeur5_Spain KPIs" xfId="7054" xr:uid="{00000000-0005-0000-0000-0000A6620000}"/>
    <cellStyle name="n_Flash September eresMas_Communication 2004_Classeur5_Spain KPIs 2" xfId="16420" xr:uid="{00000000-0005-0000-0000-0000A7620000}"/>
    <cellStyle name="n_Flash September eresMas_Communication 2004_Classeur5_Spain KPIs_1" xfId="51868" xr:uid="{00000000-0005-0000-0000-0000A8620000}"/>
    <cellStyle name="n_Flash September eresMas_Communication 2004_Classeur5_Telecoms - Operational KPIs" xfId="50171" xr:uid="{00000000-0005-0000-0000-0000A9620000}"/>
    <cellStyle name="n_Flash September eresMas_Communication 2004_DATA KPI Personal" xfId="35291" xr:uid="{00000000-0005-0000-0000-0000AA620000}"/>
    <cellStyle name="n_Flash September eresMas_Communication 2004_DATA KPI Personal_Group" xfId="35292" xr:uid="{00000000-0005-0000-0000-0000AB620000}"/>
    <cellStyle name="n_Flash September eresMas_Communication 2004_DATA KPI Personal_ROW ARPU" xfId="35293" xr:uid="{00000000-0005-0000-0000-0000AC620000}"/>
    <cellStyle name="n_Flash September eresMas_Communication 2004_EE_CoA_BS - mapped V4" xfId="35294" xr:uid="{00000000-0005-0000-0000-0000AD620000}"/>
    <cellStyle name="n_Flash September eresMas_Communication 2004_EE_CoA_BS - mapped V4_Group" xfId="35295" xr:uid="{00000000-0005-0000-0000-0000AE620000}"/>
    <cellStyle name="n_Flash September eresMas_Communication 2004_EE_CoA_BS - mapped V4_ROW ARPU" xfId="35296" xr:uid="{00000000-0005-0000-0000-0000AF620000}"/>
    <cellStyle name="n_Flash September eresMas_Communication 2004_Enterprise" xfId="9813" xr:uid="{00000000-0005-0000-0000-0000B0620000}"/>
    <cellStyle name="n_Flash September eresMas_Communication 2004_France financials" xfId="24007" xr:uid="{00000000-0005-0000-0000-0000B1620000}"/>
    <cellStyle name="n_Flash September eresMas_Communication 2004_France financials_1" xfId="25403" xr:uid="{00000000-0005-0000-0000-0000B2620000}"/>
    <cellStyle name="n_Flash September eresMas_Communication 2004_France KPIs" xfId="5217" xr:uid="{00000000-0005-0000-0000-0000B3620000}"/>
    <cellStyle name="n_Flash September eresMas_Communication 2004_France KPIs 2" xfId="14633" xr:uid="{00000000-0005-0000-0000-0000B4620000}"/>
    <cellStyle name="n_Flash September eresMas_Communication 2004_France KPIs_1" xfId="12458" xr:uid="{00000000-0005-0000-0000-0000B5620000}"/>
    <cellStyle name="n_Flash September eresMas_Communication 2004_GetCA Groupe Seg 2012-Q4 Soc" xfId="56291" xr:uid="{00000000-0005-0000-0000-0000B6620000}"/>
    <cellStyle name="n_Flash September eresMas_Communication 2004_Group" xfId="35297" xr:uid="{00000000-0005-0000-0000-0000B7620000}"/>
    <cellStyle name="n_Flash September eresMas_Communication 2004_Group - financial KPIs" xfId="22263" xr:uid="{00000000-0005-0000-0000-0000B8620000}"/>
    <cellStyle name="n_Flash September eresMas_Communication 2004_Group - operational KPIs" xfId="3282" xr:uid="{00000000-0005-0000-0000-0000B9620000}"/>
    <cellStyle name="n_Flash September eresMas_Communication 2004_Group - operational KPIs_1" xfId="10704" xr:uid="{00000000-0005-0000-0000-0000BA620000}"/>
    <cellStyle name="n_Flash September eresMas_Communication 2004_Group - operational KPIs_1 2" xfId="18403" xr:uid="{00000000-0005-0000-0000-0000BB620000}"/>
    <cellStyle name="n_Flash September eresMas_Communication 2004_Group - operational KPIs_2" xfId="20520" xr:uid="{00000000-0005-0000-0000-0000BC620000}"/>
    <cellStyle name="n_Flash September eresMas_Communication 2004_IC&amp;SS" xfId="19551" xr:uid="{00000000-0005-0000-0000-0000BD620000}"/>
    <cellStyle name="n_Flash September eresMas_Communication 2004_Orange - Market France KPIs" xfId="56279" xr:uid="{00000000-0005-0000-0000-0000BE620000}"/>
    <cellStyle name="n_Flash September eresMas_Communication 2004_PFA_Mn MTV_060413" xfId="2366" xr:uid="{00000000-0005-0000-0000-0000BF620000}"/>
    <cellStyle name="n_Flash September eresMas_Communication 2004_PFA_Mn MTV_060413_A&amp;ME KPIs" xfId="53646" xr:uid="{00000000-0005-0000-0000-0000C0620000}"/>
    <cellStyle name="n_Flash September eresMas_Communication 2004_PFA_Mn MTV_060413_France financials" xfId="24015" xr:uid="{00000000-0005-0000-0000-0000C1620000}"/>
    <cellStyle name="n_Flash September eresMas_Communication 2004_PFA_Mn MTV_060413_France KPIs" xfId="5225" xr:uid="{00000000-0005-0000-0000-0000C2620000}"/>
    <cellStyle name="n_Flash September eresMas_Communication 2004_PFA_Mn MTV_060413_France KPIs 2" xfId="14641" xr:uid="{00000000-0005-0000-0000-0000C3620000}"/>
    <cellStyle name="n_Flash September eresMas_Communication 2004_PFA_Mn MTV_060413_France KPIs_1" xfId="12466" xr:uid="{00000000-0005-0000-0000-0000C4620000}"/>
    <cellStyle name="n_Flash September eresMas_Communication 2004_PFA_Mn MTV_060413_Group" xfId="35299" xr:uid="{00000000-0005-0000-0000-0000C5620000}"/>
    <cellStyle name="n_Flash September eresMas_Communication 2004_PFA_Mn MTV_060413_Group - financial KPIs" xfId="22271" xr:uid="{00000000-0005-0000-0000-0000C6620000}"/>
    <cellStyle name="n_Flash September eresMas_Communication 2004_PFA_Mn MTV_060413_Group - operational KPIs" xfId="10712" xr:uid="{00000000-0005-0000-0000-0000C7620000}"/>
    <cellStyle name="n_Flash September eresMas_Communication 2004_PFA_Mn MTV_060413_Group - operational KPIs 2" xfId="18411" xr:uid="{00000000-0005-0000-0000-0000C8620000}"/>
    <cellStyle name="n_Flash September eresMas_Communication 2004_PFA_Mn MTV_060413_Group - operational KPIs_1" xfId="20528" xr:uid="{00000000-0005-0000-0000-0000C9620000}"/>
    <cellStyle name="n_Flash September eresMas_Communication 2004_PFA_Mn MTV_060413_Orange - Market France KPIs" xfId="56292" xr:uid="{00000000-0005-0000-0000-0000CA620000}"/>
    <cellStyle name="n_Flash September eresMas_Communication 2004_PFA_Mn MTV_060413_Poland KPIs" xfId="35298" xr:uid="{00000000-0005-0000-0000-0000CB620000}"/>
    <cellStyle name="n_Flash September eresMas_Communication 2004_PFA_Mn MTV_060413_ROW" xfId="35300" xr:uid="{00000000-0005-0000-0000-0000CC620000}"/>
    <cellStyle name="n_Flash September eresMas_Communication 2004_PFA_Mn MTV_060413_ROW ARPU" xfId="35301" xr:uid="{00000000-0005-0000-0000-0000CD620000}"/>
    <cellStyle name="n_Flash September eresMas_Communication 2004_PFA_Mn MTV_060413_ROW_1" xfId="35302" xr:uid="{00000000-0005-0000-0000-0000CE620000}"/>
    <cellStyle name="n_Flash September eresMas_Communication 2004_PFA_Mn MTV_060413_ROW_1_Group" xfId="35303" xr:uid="{00000000-0005-0000-0000-0000CF620000}"/>
    <cellStyle name="n_Flash September eresMas_Communication 2004_PFA_Mn MTV_060413_ROW_1_ROW ARPU" xfId="35304" xr:uid="{00000000-0005-0000-0000-0000D0620000}"/>
    <cellStyle name="n_Flash September eresMas_Communication 2004_PFA_Mn MTV_060413_ROW_Group" xfId="35305" xr:uid="{00000000-0005-0000-0000-0000D1620000}"/>
    <cellStyle name="n_Flash September eresMas_Communication 2004_PFA_Mn MTV_060413_ROW_ROW ARPU" xfId="35306" xr:uid="{00000000-0005-0000-0000-0000D2620000}"/>
    <cellStyle name="n_Flash September eresMas_Communication 2004_PFA_Mn MTV_060413_Spain ARPU + AUPU" xfId="35307" xr:uid="{00000000-0005-0000-0000-0000D3620000}"/>
    <cellStyle name="n_Flash September eresMas_Communication 2004_PFA_Mn MTV_060413_Spain ARPU + AUPU_Group" xfId="35308" xr:uid="{00000000-0005-0000-0000-0000D4620000}"/>
    <cellStyle name="n_Flash September eresMas_Communication 2004_PFA_Mn MTV_060413_Spain ARPU + AUPU_ROW ARPU" xfId="35309" xr:uid="{00000000-0005-0000-0000-0000D5620000}"/>
    <cellStyle name="n_Flash September eresMas_Communication 2004_PFA_Mn MTV_060413_Spain KPIs" xfId="7055" xr:uid="{00000000-0005-0000-0000-0000D6620000}"/>
    <cellStyle name="n_Flash September eresMas_Communication 2004_PFA_Mn MTV_060413_Spain KPIs 2" xfId="16421" xr:uid="{00000000-0005-0000-0000-0000D7620000}"/>
    <cellStyle name="n_Flash September eresMas_Communication 2004_PFA_Mn MTV_060413_Spain KPIs_1" xfId="51869" xr:uid="{00000000-0005-0000-0000-0000D8620000}"/>
    <cellStyle name="n_Flash September eresMas_Communication 2004_PFA_Mn MTV_060413_Telecoms - Operational KPIs" xfId="50172" xr:uid="{00000000-0005-0000-0000-0000D9620000}"/>
    <cellStyle name="n_Flash September eresMas_Communication 2004_PFA_Mn_0603_V0 0" xfId="2367" xr:uid="{00000000-0005-0000-0000-0000DA620000}"/>
    <cellStyle name="n_Flash September eresMas_Communication 2004_PFA_Mn_0603_V0 0_A&amp;ME KPIs" xfId="53647" xr:uid="{00000000-0005-0000-0000-0000DB620000}"/>
    <cellStyle name="n_Flash September eresMas_Communication 2004_PFA_Mn_0603_V0 0_France financials" xfId="24016" xr:uid="{00000000-0005-0000-0000-0000DC620000}"/>
    <cellStyle name="n_Flash September eresMas_Communication 2004_PFA_Mn_0603_V0 0_France KPIs" xfId="5226" xr:uid="{00000000-0005-0000-0000-0000DD620000}"/>
    <cellStyle name="n_Flash September eresMas_Communication 2004_PFA_Mn_0603_V0 0_France KPIs 2" xfId="14642" xr:uid="{00000000-0005-0000-0000-0000DE620000}"/>
    <cellStyle name="n_Flash September eresMas_Communication 2004_PFA_Mn_0603_V0 0_France KPIs_1" xfId="12467" xr:uid="{00000000-0005-0000-0000-0000DF620000}"/>
    <cellStyle name="n_Flash September eresMas_Communication 2004_PFA_Mn_0603_V0 0_Group" xfId="35311" xr:uid="{00000000-0005-0000-0000-0000E0620000}"/>
    <cellStyle name="n_Flash September eresMas_Communication 2004_PFA_Mn_0603_V0 0_Group - financial KPIs" xfId="22272" xr:uid="{00000000-0005-0000-0000-0000E1620000}"/>
    <cellStyle name="n_Flash September eresMas_Communication 2004_PFA_Mn_0603_V0 0_Group - operational KPIs" xfId="10713" xr:uid="{00000000-0005-0000-0000-0000E2620000}"/>
    <cellStyle name="n_Flash September eresMas_Communication 2004_PFA_Mn_0603_V0 0_Group - operational KPIs 2" xfId="18412" xr:uid="{00000000-0005-0000-0000-0000E3620000}"/>
    <cellStyle name="n_Flash September eresMas_Communication 2004_PFA_Mn_0603_V0 0_Group - operational KPIs_1" xfId="20529" xr:uid="{00000000-0005-0000-0000-0000E4620000}"/>
    <cellStyle name="n_Flash September eresMas_Communication 2004_PFA_Mn_0603_V0 0_Orange - Market France KPIs" xfId="56293" xr:uid="{00000000-0005-0000-0000-0000E5620000}"/>
    <cellStyle name="n_Flash September eresMas_Communication 2004_PFA_Mn_0603_V0 0_Poland KPIs" xfId="35310" xr:uid="{00000000-0005-0000-0000-0000E6620000}"/>
    <cellStyle name="n_Flash September eresMas_Communication 2004_PFA_Mn_0603_V0 0_ROW" xfId="35312" xr:uid="{00000000-0005-0000-0000-0000E7620000}"/>
    <cellStyle name="n_Flash September eresMas_Communication 2004_PFA_Mn_0603_V0 0_ROW ARPU" xfId="35313" xr:uid="{00000000-0005-0000-0000-0000E8620000}"/>
    <cellStyle name="n_Flash September eresMas_Communication 2004_PFA_Mn_0603_V0 0_ROW_1" xfId="35314" xr:uid="{00000000-0005-0000-0000-0000E9620000}"/>
    <cellStyle name="n_Flash September eresMas_Communication 2004_PFA_Mn_0603_V0 0_ROW_1_Group" xfId="35315" xr:uid="{00000000-0005-0000-0000-0000EA620000}"/>
    <cellStyle name="n_Flash September eresMas_Communication 2004_PFA_Mn_0603_V0 0_ROW_1_ROW ARPU" xfId="35316" xr:uid="{00000000-0005-0000-0000-0000EB620000}"/>
    <cellStyle name="n_Flash September eresMas_Communication 2004_PFA_Mn_0603_V0 0_ROW_Group" xfId="35317" xr:uid="{00000000-0005-0000-0000-0000EC620000}"/>
    <cellStyle name="n_Flash September eresMas_Communication 2004_PFA_Mn_0603_V0 0_ROW_ROW ARPU" xfId="35318" xr:uid="{00000000-0005-0000-0000-0000ED620000}"/>
    <cellStyle name="n_Flash September eresMas_Communication 2004_PFA_Mn_0603_V0 0_Spain ARPU + AUPU" xfId="35319" xr:uid="{00000000-0005-0000-0000-0000EE620000}"/>
    <cellStyle name="n_Flash September eresMas_Communication 2004_PFA_Mn_0603_V0 0_Spain ARPU + AUPU_Group" xfId="35320" xr:uid="{00000000-0005-0000-0000-0000EF620000}"/>
    <cellStyle name="n_Flash September eresMas_Communication 2004_PFA_Mn_0603_V0 0_Spain ARPU + AUPU_ROW ARPU" xfId="35321" xr:uid="{00000000-0005-0000-0000-0000F0620000}"/>
    <cellStyle name="n_Flash September eresMas_Communication 2004_PFA_Mn_0603_V0 0_Spain KPIs" xfId="7056" xr:uid="{00000000-0005-0000-0000-0000F1620000}"/>
    <cellStyle name="n_Flash September eresMas_Communication 2004_PFA_Mn_0603_V0 0_Spain KPIs 2" xfId="16422" xr:uid="{00000000-0005-0000-0000-0000F2620000}"/>
    <cellStyle name="n_Flash September eresMas_Communication 2004_PFA_Mn_0603_V0 0_Spain KPIs_1" xfId="51870" xr:uid="{00000000-0005-0000-0000-0000F3620000}"/>
    <cellStyle name="n_Flash September eresMas_Communication 2004_PFA_Mn_0603_V0 0_Telecoms - Operational KPIs" xfId="50173" xr:uid="{00000000-0005-0000-0000-0000F4620000}"/>
    <cellStyle name="n_Flash September eresMas_Communication 2004_PFA_Parcs_0600706" xfId="2368" xr:uid="{00000000-0005-0000-0000-0000F5620000}"/>
    <cellStyle name="n_Flash September eresMas_Communication 2004_PFA_Parcs_0600706_A&amp;ME KPIs" xfId="53648" xr:uid="{00000000-0005-0000-0000-0000F6620000}"/>
    <cellStyle name="n_Flash September eresMas_Communication 2004_PFA_Parcs_0600706_France financials" xfId="24017" xr:uid="{00000000-0005-0000-0000-0000F7620000}"/>
    <cellStyle name="n_Flash September eresMas_Communication 2004_PFA_Parcs_0600706_France KPIs" xfId="5227" xr:uid="{00000000-0005-0000-0000-0000F8620000}"/>
    <cellStyle name="n_Flash September eresMas_Communication 2004_PFA_Parcs_0600706_France KPIs 2" xfId="14643" xr:uid="{00000000-0005-0000-0000-0000F9620000}"/>
    <cellStyle name="n_Flash September eresMas_Communication 2004_PFA_Parcs_0600706_France KPIs_1" xfId="12468" xr:uid="{00000000-0005-0000-0000-0000FA620000}"/>
    <cellStyle name="n_Flash September eresMas_Communication 2004_PFA_Parcs_0600706_Group" xfId="35323" xr:uid="{00000000-0005-0000-0000-0000FB620000}"/>
    <cellStyle name="n_Flash September eresMas_Communication 2004_PFA_Parcs_0600706_Group - financial KPIs" xfId="22273" xr:uid="{00000000-0005-0000-0000-0000FC620000}"/>
    <cellStyle name="n_Flash September eresMas_Communication 2004_PFA_Parcs_0600706_Group - operational KPIs" xfId="10714" xr:uid="{00000000-0005-0000-0000-0000FD620000}"/>
    <cellStyle name="n_Flash September eresMas_Communication 2004_PFA_Parcs_0600706_Group - operational KPIs 2" xfId="18413" xr:uid="{00000000-0005-0000-0000-0000FE620000}"/>
    <cellStyle name="n_Flash September eresMas_Communication 2004_PFA_Parcs_0600706_Group - operational KPIs_1" xfId="20530" xr:uid="{00000000-0005-0000-0000-0000FF620000}"/>
    <cellStyle name="n_Flash September eresMas_Communication 2004_PFA_Parcs_0600706_Orange - Market France KPIs" xfId="56294" xr:uid="{00000000-0005-0000-0000-000000630000}"/>
    <cellStyle name="n_Flash September eresMas_Communication 2004_PFA_Parcs_0600706_Poland KPIs" xfId="35322" xr:uid="{00000000-0005-0000-0000-000001630000}"/>
    <cellStyle name="n_Flash September eresMas_Communication 2004_PFA_Parcs_0600706_ROW" xfId="35324" xr:uid="{00000000-0005-0000-0000-000002630000}"/>
    <cellStyle name="n_Flash September eresMas_Communication 2004_PFA_Parcs_0600706_ROW ARPU" xfId="35325" xr:uid="{00000000-0005-0000-0000-000003630000}"/>
    <cellStyle name="n_Flash September eresMas_Communication 2004_PFA_Parcs_0600706_ROW_1" xfId="35326" xr:uid="{00000000-0005-0000-0000-000004630000}"/>
    <cellStyle name="n_Flash September eresMas_Communication 2004_PFA_Parcs_0600706_ROW_1_Group" xfId="35327" xr:uid="{00000000-0005-0000-0000-000005630000}"/>
    <cellStyle name="n_Flash September eresMas_Communication 2004_PFA_Parcs_0600706_ROW_1_ROW ARPU" xfId="35328" xr:uid="{00000000-0005-0000-0000-000006630000}"/>
    <cellStyle name="n_Flash September eresMas_Communication 2004_PFA_Parcs_0600706_ROW_Group" xfId="35329" xr:uid="{00000000-0005-0000-0000-000007630000}"/>
    <cellStyle name="n_Flash September eresMas_Communication 2004_PFA_Parcs_0600706_ROW_ROW ARPU" xfId="35330" xr:uid="{00000000-0005-0000-0000-000008630000}"/>
    <cellStyle name="n_Flash September eresMas_Communication 2004_PFA_Parcs_0600706_Spain ARPU + AUPU" xfId="35331" xr:uid="{00000000-0005-0000-0000-000009630000}"/>
    <cellStyle name="n_Flash September eresMas_Communication 2004_PFA_Parcs_0600706_Spain ARPU + AUPU_Group" xfId="35332" xr:uid="{00000000-0005-0000-0000-00000A630000}"/>
    <cellStyle name="n_Flash September eresMas_Communication 2004_PFA_Parcs_0600706_Spain ARPU + AUPU_ROW ARPU" xfId="35333" xr:uid="{00000000-0005-0000-0000-00000B630000}"/>
    <cellStyle name="n_Flash September eresMas_Communication 2004_PFA_Parcs_0600706_Spain KPIs" xfId="7057" xr:uid="{00000000-0005-0000-0000-00000C630000}"/>
    <cellStyle name="n_Flash September eresMas_Communication 2004_PFA_Parcs_0600706_Spain KPIs 2" xfId="16423" xr:uid="{00000000-0005-0000-0000-00000D630000}"/>
    <cellStyle name="n_Flash September eresMas_Communication 2004_PFA_Parcs_0600706_Spain KPIs_1" xfId="51871" xr:uid="{00000000-0005-0000-0000-00000E630000}"/>
    <cellStyle name="n_Flash September eresMas_Communication 2004_PFA_Parcs_0600706_Telecoms - Operational KPIs" xfId="50174" xr:uid="{00000000-0005-0000-0000-00000F630000}"/>
    <cellStyle name="n_Flash September eresMas_Communication 2004_Poland KPIs" xfId="8533" xr:uid="{00000000-0005-0000-0000-000010630000}"/>
    <cellStyle name="n_Flash September eresMas_Communication 2004_Poland KPIs_1" xfId="35206" xr:uid="{00000000-0005-0000-0000-000011630000}"/>
    <cellStyle name="n_Flash September eresMas_Communication 2004_Reporting Valeur_Mobile_2010_10" xfId="35334" xr:uid="{00000000-0005-0000-0000-000012630000}"/>
    <cellStyle name="n_Flash September eresMas_Communication 2004_Reporting Valeur_Mobile_2010_10_Group" xfId="35335" xr:uid="{00000000-0005-0000-0000-000013630000}"/>
    <cellStyle name="n_Flash September eresMas_Communication 2004_Reporting Valeur_Mobile_2010_10_ROW" xfId="35336" xr:uid="{00000000-0005-0000-0000-000014630000}"/>
    <cellStyle name="n_Flash September eresMas_Communication 2004_Reporting Valeur_Mobile_2010_10_ROW ARPU" xfId="35337" xr:uid="{00000000-0005-0000-0000-000015630000}"/>
    <cellStyle name="n_Flash September eresMas_Communication 2004_Reporting Valeur_Mobile_2010_10_ROW_Group" xfId="35338" xr:uid="{00000000-0005-0000-0000-000016630000}"/>
    <cellStyle name="n_Flash September eresMas_Communication 2004_Reporting Valeur_Mobile_2010_10_ROW_ROW ARPU" xfId="35339" xr:uid="{00000000-0005-0000-0000-000017630000}"/>
    <cellStyle name="n_Flash September eresMas_Communication 2004_ROW" xfId="35340" xr:uid="{00000000-0005-0000-0000-000018630000}"/>
    <cellStyle name="n_Flash September eresMas_Communication 2004_ROW ARPU" xfId="35341" xr:uid="{00000000-0005-0000-0000-000019630000}"/>
    <cellStyle name="n_Flash September eresMas_Communication 2004_RoW KPIs" xfId="9245" xr:uid="{00000000-0005-0000-0000-00001A630000}"/>
    <cellStyle name="n_Flash September eresMas_Communication 2004_ROW_1" xfId="35342" xr:uid="{00000000-0005-0000-0000-00001B630000}"/>
    <cellStyle name="n_Flash September eresMas_Communication 2004_ROW_1_Group" xfId="35343" xr:uid="{00000000-0005-0000-0000-00001C630000}"/>
    <cellStyle name="n_Flash September eresMas_Communication 2004_ROW_1_ROW ARPU" xfId="35344" xr:uid="{00000000-0005-0000-0000-00001D630000}"/>
    <cellStyle name="n_Flash September eresMas_Communication 2004_ROW_Group" xfId="35345" xr:uid="{00000000-0005-0000-0000-00001E630000}"/>
    <cellStyle name="n_Flash September eresMas_Communication 2004_ROW_ROW ARPU" xfId="35346" xr:uid="{00000000-0005-0000-0000-00001F630000}"/>
    <cellStyle name="n_Flash September eresMas_Communication 2004_Spain ARPU + AUPU" xfId="35347" xr:uid="{00000000-0005-0000-0000-000020630000}"/>
    <cellStyle name="n_Flash September eresMas_Communication 2004_Spain ARPU + AUPU_Group" xfId="35348" xr:uid="{00000000-0005-0000-0000-000021630000}"/>
    <cellStyle name="n_Flash September eresMas_Communication 2004_Spain ARPU + AUPU_ROW ARPU" xfId="35349" xr:uid="{00000000-0005-0000-0000-000022630000}"/>
    <cellStyle name="n_Flash September eresMas_Communication 2004_Spain KPIs" xfId="7047" xr:uid="{00000000-0005-0000-0000-000023630000}"/>
    <cellStyle name="n_Flash September eresMas_Communication 2004_Spain KPIs 2" xfId="16413" xr:uid="{00000000-0005-0000-0000-000024630000}"/>
    <cellStyle name="n_Flash September eresMas_Communication 2004_Spain KPIs_1" xfId="51861" xr:uid="{00000000-0005-0000-0000-000025630000}"/>
    <cellStyle name="n_Flash September eresMas_Communication 2004_Telecoms - Operational KPIs" xfId="50164" xr:uid="{00000000-0005-0000-0000-000026630000}"/>
    <cellStyle name="n_Flash September eresMas_Communication 2004_UAG_report_CA 06-09 (06-09-28)" xfId="2369" xr:uid="{00000000-0005-0000-0000-000027630000}"/>
    <cellStyle name="n_Flash September eresMas_Communication 2004_UAG_report_CA 06-09 (06-09-28)_A&amp;ME KPIs" xfId="53649" xr:uid="{00000000-0005-0000-0000-000028630000}"/>
    <cellStyle name="n_Flash September eresMas_Communication 2004_UAG_report_CA 06-09 (06-09-28)_Enterprise" xfId="9818" xr:uid="{00000000-0005-0000-0000-000029630000}"/>
    <cellStyle name="n_Flash September eresMas_Communication 2004_UAG_report_CA 06-09 (06-09-28)_France financials" xfId="24018" xr:uid="{00000000-0005-0000-0000-00002A630000}"/>
    <cellStyle name="n_Flash September eresMas_Communication 2004_UAG_report_CA 06-09 (06-09-28)_France financials_1" xfId="25408" xr:uid="{00000000-0005-0000-0000-00002B630000}"/>
    <cellStyle name="n_Flash September eresMas_Communication 2004_UAG_report_CA 06-09 (06-09-28)_France KPIs" xfId="5228" xr:uid="{00000000-0005-0000-0000-00002C630000}"/>
    <cellStyle name="n_Flash September eresMas_Communication 2004_UAG_report_CA 06-09 (06-09-28)_France KPIs 2" xfId="14644" xr:uid="{00000000-0005-0000-0000-00002D630000}"/>
    <cellStyle name="n_Flash September eresMas_Communication 2004_UAG_report_CA 06-09 (06-09-28)_France KPIs_1" xfId="12469" xr:uid="{00000000-0005-0000-0000-00002E630000}"/>
    <cellStyle name="n_Flash September eresMas_Communication 2004_UAG_report_CA 06-09 (06-09-28)_GetCA Groupe Seg 2012-Q4 Soc" xfId="56296" xr:uid="{00000000-0005-0000-0000-00002F630000}"/>
    <cellStyle name="n_Flash September eresMas_Communication 2004_UAG_report_CA 06-09 (06-09-28)_Group" xfId="35351" xr:uid="{00000000-0005-0000-0000-000030630000}"/>
    <cellStyle name="n_Flash September eresMas_Communication 2004_UAG_report_CA 06-09 (06-09-28)_Group - financial KPIs" xfId="22274" xr:uid="{00000000-0005-0000-0000-000031630000}"/>
    <cellStyle name="n_Flash September eresMas_Communication 2004_UAG_report_CA 06-09 (06-09-28)_Group - operational KPIs" xfId="3287" xr:uid="{00000000-0005-0000-0000-000032630000}"/>
    <cellStyle name="n_Flash September eresMas_Communication 2004_UAG_report_CA 06-09 (06-09-28)_Group - operational KPIs_1" xfId="10715" xr:uid="{00000000-0005-0000-0000-000033630000}"/>
    <cellStyle name="n_Flash September eresMas_Communication 2004_UAG_report_CA 06-09 (06-09-28)_Group - operational KPIs_1 2" xfId="18414" xr:uid="{00000000-0005-0000-0000-000034630000}"/>
    <cellStyle name="n_Flash September eresMas_Communication 2004_UAG_report_CA 06-09 (06-09-28)_Group - operational KPIs_2" xfId="20531" xr:uid="{00000000-0005-0000-0000-000035630000}"/>
    <cellStyle name="n_Flash September eresMas_Communication 2004_UAG_report_CA 06-09 (06-09-28)_IC&amp;SS" xfId="19750" xr:uid="{00000000-0005-0000-0000-000036630000}"/>
    <cellStyle name="n_Flash September eresMas_Communication 2004_UAG_report_CA 06-09 (06-09-28)_Orange - Market France KPIs" xfId="56295" xr:uid="{00000000-0005-0000-0000-000037630000}"/>
    <cellStyle name="n_Flash September eresMas_Communication 2004_UAG_report_CA 06-09 (06-09-28)_Poland KPIs" xfId="8538" xr:uid="{00000000-0005-0000-0000-000038630000}"/>
    <cellStyle name="n_Flash September eresMas_Communication 2004_UAG_report_CA 06-09 (06-09-28)_Poland KPIs_1" xfId="35350" xr:uid="{00000000-0005-0000-0000-000039630000}"/>
    <cellStyle name="n_Flash September eresMas_Communication 2004_UAG_report_CA 06-09 (06-09-28)_ROW" xfId="35352" xr:uid="{00000000-0005-0000-0000-00003A630000}"/>
    <cellStyle name="n_Flash September eresMas_Communication 2004_UAG_report_CA 06-09 (06-09-28)_ROW ARPU" xfId="35353" xr:uid="{00000000-0005-0000-0000-00003B630000}"/>
    <cellStyle name="n_Flash September eresMas_Communication 2004_UAG_report_CA 06-09 (06-09-28)_RoW KPIs" xfId="9250" xr:uid="{00000000-0005-0000-0000-00003C630000}"/>
    <cellStyle name="n_Flash September eresMas_Communication 2004_UAG_report_CA 06-09 (06-09-28)_ROW_1" xfId="35354" xr:uid="{00000000-0005-0000-0000-00003D630000}"/>
    <cellStyle name="n_Flash September eresMas_Communication 2004_UAG_report_CA 06-09 (06-09-28)_ROW_1_Group" xfId="35355" xr:uid="{00000000-0005-0000-0000-00003E630000}"/>
    <cellStyle name="n_Flash September eresMas_Communication 2004_UAG_report_CA 06-09 (06-09-28)_ROW_1_ROW ARPU" xfId="35356" xr:uid="{00000000-0005-0000-0000-00003F630000}"/>
    <cellStyle name="n_Flash September eresMas_Communication 2004_UAG_report_CA 06-09 (06-09-28)_ROW_Group" xfId="35357" xr:uid="{00000000-0005-0000-0000-000040630000}"/>
    <cellStyle name="n_Flash September eresMas_Communication 2004_UAG_report_CA 06-09 (06-09-28)_ROW_ROW ARPU" xfId="35358" xr:uid="{00000000-0005-0000-0000-000041630000}"/>
    <cellStyle name="n_Flash September eresMas_Communication 2004_UAG_report_CA 06-09 (06-09-28)_Spain ARPU + AUPU" xfId="35359" xr:uid="{00000000-0005-0000-0000-000042630000}"/>
    <cellStyle name="n_Flash September eresMas_Communication 2004_UAG_report_CA 06-09 (06-09-28)_Spain ARPU + AUPU_Group" xfId="35360" xr:uid="{00000000-0005-0000-0000-000043630000}"/>
    <cellStyle name="n_Flash September eresMas_Communication 2004_UAG_report_CA 06-09 (06-09-28)_Spain ARPU + AUPU_ROW ARPU" xfId="35361" xr:uid="{00000000-0005-0000-0000-000044630000}"/>
    <cellStyle name="n_Flash September eresMas_Communication 2004_UAG_report_CA 06-09 (06-09-28)_Spain KPIs" xfId="7058" xr:uid="{00000000-0005-0000-0000-000045630000}"/>
    <cellStyle name="n_Flash September eresMas_Communication 2004_UAG_report_CA 06-09 (06-09-28)_Spain KPIs 2" xfId="16424" xr:uid="{00000000-0005-0000-0000-000046630000}"/>
    <cellStyle name="n_Flash September eresMas_Communication 2004_UAG_report_CA 06-09 (06-09-28)_Spain KPIs_1" xfId="51872" xr:uid="{00000000-0005-0000-0000-000047630000}"/>
    <cellStyle name="n_Flash September eresMas_Communication 2004_UAG_report_CA 06-09 (06-09-28)_Telecoms - Operational KPIs" xfId="50175" xr:uid="{00000000-0005-0000-0000-000048630000}"/>
    <cellStyle name="n_Flash September eresMas_Communication 2004_UAG_report_CA 06-10 (06-11-06)" xfId="2370" xr:uid="{00000000-0005-0000-0000-000049630000}"/>
    <cellStyle name="n_Flash September eresMas_Communication 2004_UAG_report_CA 06-10 (06-11-06)_A&amp;ME KPIs" xfId="53650" xr:uid="{00000000-0005-0000-0000-00004A630000}"/>
    <cellStyle name="n_Flash September eresMas_Communication 2004_UAG_report_CA 06-10 (06-11-06)_Enterprise" xfId="9819" xr:uid="{00000000-0005-0000-0000-00004B630000}"/>
    <cellStyle name="n_Flash September eresMas_Communication 2004_UAG_report_CA 06-10 (06-11-06)_France financials" xfId="24019" xr:uid="{00000000-0005-0000-0000-00004C630000}"/>
    <cellStyle name="n_Flash September eresMas_Communication 2004_UAG_report_CA 06-10 (06-11-06)_France financials_1" xfId="25409" xr:uid="{00000000-0005-0000-0000-00004D630000}"/>
    <cellStyle name="n_Flash September eresMas_Communication 2004_UAG_report_CA 06-10 (06-11-06)_France KPIs" xfId="5229" xr:uid="{00000000-0005-0000-0000-00004E630000}"/>
    <cellStyle name="n_Flash September eresMas_Communication 2004_UAG_report_CA 06-10 (06-11-06)_France KPIs 2" xfId="14645" xr:uid="{00000000-0005-0000-0000-00004F630000}"/>
    <cellStyle name="n_Flash September eresMas_Communication 2004_UAG_report_CA 06-10 (06-11-06)_France KPIs_1" xfId="12470" xr:uid="{00000000-0005-0000-0000-000050630000}"/>
    <cellStyle name="n_Flash September eresMas_Communication 2004_UAG_report_CA 06-10 (06-11-06)_GetCA Groupe Seg 2012-Q4 Soc" xfId="56298" xr:uid="{00000000-0005-0000-0000-000051630000}"/>
    <cellStyle name="n_Flash September eresMas_Communication 2004_UAG_report_CA 06-10 (06-11-06)_Group" xfId="35363" xr:uid="{00000000-0005-0000-0000-000052630000}"/>
    <cellStyle name="n_Flash September eresMas_Communication 2004_UAG_report_CA 06-10 (06-11-06)_Group - financial KPIs" xfId="22275" xr:uid="{00000000-0005-0000-0000-000053630000}"/>
    <cellStyle name="n_Flash September eresMas_Communication 2004_UAG_report_CA 06-10 (06-11-06)_Group - operational KPIs" xfId="3288" xr:uid="{00000000-0005-0000-0000-000054630000}"/>
    <cellStyle name="n_Flash September eresMas_Communication 2004_UAG_report_CA 06-10 (06-11-06)_Group - operational KPIs_1" xfId="10716" xr:uid="{00000000-0005-0000-0000-000055630000}"/>
    <cellStyle name="n_Flash September eresMas_Communication 2004_UAG_report_CA 06-10 (06-11-06)_Group - operational KPIs_1 2" xfId="18415" xr:uid="{00000000-0005-0000-0000-000056630000}"/>
    <cellStyle name="n_Flash September eresMas_Communication 2004_UAG_report_CA 06-10 (06-11-06)_Group - operational KPIs_2" xfId="20532" xr:uid="{00000000-0005-0000-0000-000057630000}"/>
    <cellStyle name="n_Flash September eresMas_Communication 2004_UAG_report_CA 06-10 (06-11-06)_IC&amp;SS" xfId="17615" xr:uid="{00000000-0005-0000-0000-000058630000}"/>
    <cellStyle name="n_Flash September eresMas_Communication 2004_UAG_report_CA 06-10 (06-11-06)_Orange - Market France KPIs" xfId="56297" xr:uid="{00000000-0005-0000-0000-000059630000}"/>
    <cellStyle name="n_Flash September eresMas_Communication 2004_UAG_report_CA 06-10 (06-11-06)_Poland KPIs" xfId="8539" xr:uid="{00000000-0005-0000-0000-00005A630000}"/>
    <cellStyle name="n_Flash September eresMas_Communication 2004_UAG_report_CA 06-10 (06-11-06)_Poland KPIs_1" xfId="35362" xr:uid="{00000000-0005-0000-0000-00005B630000}"/>
    <cellStyle name="n_Flash September eresMas_Communication 2004_UAG_report_CA 06-10 (06-11-06)_ROW" xfId="35364" xr:uid="{00000000-0005-0000-0000-00005C630000}"/>
    <cellStyle name="n_Flash September eresMas_Communication 2004_UAG_report_CA 06-10 (06-11-06)_ROW ARPU" xfId="35365" xr:uid="{00000000-0005-0000-0000-00005D630000}"/>
    <cellStyle name="n_Flash September eresMas_Communication 2004_UAG_report_CA 06-10 (06-11-06)_RoW KPIs" xfId="9251" xr:uid="{00000000-0005-0000-0000-00005E630000}"/>
    <cellStyle name="n_Flash September eresMas_Communication 2004_UAG_report_CA 06-10 (06-11-06)_ROW_1" xfId="35366" xr:uid="{00000000-0005-0000-0000-00005F630000}"/>
    <cellStyle name="n_Flash September eresMas_Communication 2004_UAG_report_CA 06-10 (06-11-06)_ROW_1_Group" xfId="35367" xr:uid="{00000000-0005-0000-0000-000060630000}"/>
    <cellStyle name="n_Flash September eresMas_Communication 2004_UAG_report_CA 06-10 (06-11-06)_ROW_1_ROW ARPU" xfId="35368" xr:uid="{00000000-0005-0000-0000-000061630000}"/>
    <cellStyle name="n_Flash September eresMas_Communication 2004_UAG_report_CA 06-10 (06-11-06)_ROW_Group" xfId="35369" xr:uid="{00000000-0005-0000-0000-000062630000}"/>
    <cellStyle name="n_Flash September eresMas_Communication 2004_UAG_report_CA 06-10 (06-11-06)_ROW_ROW ARPU" xfId="35370" xr:uid="{00000000-0005-0000-0000-000063630000}"/>
    <cellStyle name="n_Flash September eresMas_Communication 2004_UAG_report_CA 06-10 (06-11-06)_Spain ARPU + AUPU" xfId="35371" xr:uid="{00000000-0005-0000-0000-000064630000}"/>
    <cellStyle name="n_Flash September eresMas_Communication 2004_UAG_report_CA 06-10 (06-11-06)_Spain ARPU + AUPU_Group" xfId="35372" xr:uid="{00000000-0005-0000-0000-000065630000}"/>
    <cellStyle name="n_Flash September eresMas_Communication 2004_UAG_report_CA 06-10 (06-11-06)_Spain ARPU + AUPU_ROW ARPU" xfId="35373" xr:uid="{00000000-0005-0000-0000-000066630000}"/>
    <cellStyle name="n_Flash September eresMas_Communication 2004_UAG_report_CA 06-10 (06-11-06)_Spain KPIs" xfId="7059" xr:uid="{00000000-0005-0000-0000-000067630000}"/>
    <cellStyle name="n_Flash September eresMas_Communication 2004_UAG_report_CA 06-10 (06-11-06)_Spain KPIs 2" xfId="16425" xr:uid="{00000000-0005-0000-0000-000068630000}"/>
    <cellStyle name="n_Flash September eresMas_Communication 2004_UAG_report_CA 06-10 (06-11-06)_Spain KPIs_1" xfId="51873" xr:uid="{00000000-0005-0000-0000-000069630000}"/>
    <cellStyle name="n_Flash September eresMas_Communication 2004_UAG_report_CA 06-10 (06-11-06)_Telecoms - Operational KPIs" xfId="50176" xr:uid="{00000000-0005-0000-0000-00006A630000}"/>
    <cellStyle name="n_Flash September eresMas_Communication 2004_V&amp;M trajectoires V1 (06-08-11)" xfId="2371" xr:uid="{00000000-0005-0000-0000-00006B630000}"/>
    <cellStyle name="n_Flash September eresMas_Communication 2004_V&amp;M trajectoires V1 (06-08-11)_A&amp;ME KPIs" xfId="53651" xr:uid="{00000000-0005-0000-0000-00006C630000}"/>
    <cellStyle name="n_Flash September eresMas_Communication 2004_V&amp;M trajectoires V1 (06-08-11)_Enterprise" xfId="9820" xr:uid="{00000000-0005-0000-0000-00006D630000}"/>
    <cellStyle name="n_Flash September eresMas_Communication 2004_V&amp;M trajectoires V1 (06-08-11)_France financials" xfId="24020" xr:uid="{00000000-0005-0000-0000-00006E630000}"/>
    <cellStyle name="n_Flash September eresMas_Communication 2004_V&amp;M trajectoires V1 (06-08-11)_France financials_1" xfId="25410" xr:uid="{00000000-0005-0000-0000-00006F630000}"/>
    <cellStyle name="n_Flash September eresMas_Communication 2004_V&amp;M trajectoires V1 (06-08-11)_France KPIs" xfId="5230" xr:uid="{00000000-0005-0000-0000-000070630000}"/>
    <cellStyle name="n_Flash September eresMas_Communication 2004_V&amp;M trajectoires V1 (06-08-11)_France KPIs 2" xfId="14646" xr:uid="{00000000-0005-0000-0000-000071630000}"/>
    <cellStyle name="n_Flash September eresMas_Communication 2004_V&amp;M trajectoires V1 (06-08-11)_France KPIs_1" xfId="12471" xr:uid="{00000000-0005-0000-0000-000072630000}"/>
    <cellStyle name="n_Flash September eresMas_Communication 2004_V&amp;M trajectoires V1 (06-08-11)_GetCA Groupe Seg 2012-Q4 Soc" xfId="56300" xr:uid="{00000000-0005-0000-0000-000073630000}"/>
    <cellStyle name="n_Flash September eresMas_Communication 2004_V&amp;M trajectoires V1 (06-08-11)_Group" xfId="35375" xr:uid="{00000000-0005-0000-0000-000074630000}"/>
    <cellStyle name="n_Flash September eresMas_Communication 2004_V&amp;M trajectoires V1 (06-08-11)_Group - financial KPIs" xfId="22276" xr:uid="{00000000-0005-0000-0000-000075630000}"/>
    <cellStyle name="n_Flash September eresMas_Communication 2004_V&amp;M trajectoires V1 (06-08-11)_Group - operational KPIs" xfId="3289" xr:uid="{00000000-0005-0000-0000-000076630000}"/>
    <cellStyle name="n_Flash September eresMas_Communication 2004_V&amp;M trajectoires V1 (06-08-11)_Group - operational KPIs_1" xfId="10717" xr:uid="{00000000-0005-0000-0000-000077630000}"/>
    <cellStyle name="n_Flash September eresMas_Communication 2004_V&amp;M trajectoires V1 (06-08-11)_Group - operational KPIs_1 2" xfId="18416" xr:uid="{00000000-0005-0000-0000-000078630000}"/>
    <cellStyle name="n_Flash September eresMas_Communication 2004_V&amp;M trajectoires V1 (06-08-11)_Group - operational KPIs_2" xfId="20533" xr:uid="{00000000-0005-0000-0000-000079630000}"/>
    <cellStyle name="n_Flash September eresMas_Communication 2004_V&amp;M trajectoires V1 (06-08-11)_IC&amp;SS" xfId="17714" xr:uid="{00000000-0005-0000-0000-00007A630000}"/>
    <cellStyle name="n_Flash September eresMas_Communication 2004_V&amp;M trajectoires V1 (06-08-11)_Orange - Market France KPIs" xfId="56299" xr:uid="{00000000-0005-0000-0000-00007B630000}"/>
    <cellStyle name="n_Flash September eresMas_Communication 2004_V&amp;M trajectoires V1 (06-08-11)_Poland KPIs" xfId="8540" xr:uid="{00000000-0005-0000-0000-00007C630000}"/>
    <cellStyle name="n_Flash September eresMas_Communication 2004_V&amp;M trajectoires V1 (06-08-11)_Poland KPIs_1" xfId="35374" xr:uid="{00000000-0005-0000-0000-00007D630000}"/>
    <cellStyle name="n_Flash September eresMas_Communication 2004_V&amp;M trajectoires V1 (06-08-11)_ROW" xfId="35376" xr:uid="{00000000-0005-0000-0000-00007E630000}"/>
    <cellStyle name="n_Flash September eresMas_Communication 2004_V&amp;M trajectoires V1 (06-08-11)_ROW ARPU" xfId="35377" xr:uid="{00000000-0005-0000-0000-00007F630000}"/>
    <cellStyle name="n_Flash September eresMas_Communication 2004_V&amp;M trajectoires V1 (06-08-11)_RoW KPIs" xfId="9252" xr:uid="{00000000-0005-0000-0000-000080630000}"/>
    <cellStyle name="n_Flash September eresMas_Communication 2004_V&amp;M trajectoires V1 (06-08-11)_ROW_1" xfId="35378" xr:uid="{00000000-0005-0000-0000-000081630000}"/>
    <cellStyle name="n_Flash September eresMas_Communication 2004_V&amp;M trajectoires V1 (06-08-11)_ROW_1_Group" xfId="35379" xr:uid="{00000000-0005-0000-0000-000082630000}"/>
    <cellStyle name="n_Flash September eresMas_Communication 2004_V&amp;M trajectoires V1 (06-08-11)_ROW_1_ROW ARPU" xfId="35380" xr:uid="{00000000-0005-0000-0000-000083630000}"/>
    <cellStyle name="n_Flash September eresMas_Communication 2004_V&amp;M trajectoires V1 (06-08-11)_ROW_Group" xfId="35381" xr:uid="{00000000-0005-0000-0000-000084630000}"/>
    <cellStyle name="n_Flash September eresMas_Communication 2004_V&amp;M trajectoires V1 (06-08-11)_ROW_ROW ARPU" xfId="35382" xr:uid="{00000000-0005-0000-0000-000085630000}"/>
    <cellStyle name="n_Flash September eresMas_Communication 2004_V&amp;M trajectoires V1 (06-08-11)_Spain ARPU + AUPU" xfId="35383" xr:uid="{00000000-0005-0000-0000-000086630000}"/>
    <cellStyle name="n_Flash September eresMas_Communication 2004_V&amp;M trajectoires V1 (06-08-11)_Spain ARPU + AUPU_Group" xfId="35384" xr:uid="{00000000-0005-0000-0000-000087630000}"/>
    <cellStyle name="n_Flash September eresMas_Communication 2004_V&amp;M trajectoires V1 (06-08-11)_Spain ARPU + AUPU_ROW ARPU" xfId="35385" xr:uid="{00000000-0005-0000-0000-000088630000}"/>
    <cellStyle name="n_Flash September eresMas_Communication 2004_V&amp;M trajectoires V1 (06-08-11)_Spain KPIs" xfId="7060" xr:uid="{00000000-0005-0000-0000-000089630000}"/>
    <cellStyle name="n_Flash September eresMas_Communication 2004_V&amp;M trajectoires V1 (06-08-11)_Spain KPIs 2" xfId="16426" xr:uid="{00000000-0005-0000-0000-00008A630000}"/>
    <cellStyle name="n_Flash September eresMas_Communication 2004_V&amp;M trajectoires V1 (06-08-11)_Spain KPIs_1" xfId="51874" xr:uid="{00000000-0005-0000-0000-00008B630000}"/>
    <cellStyle name="n_Flash September eresMas_Communication 2004_V&amp;M trajectoires V1 (06-08-11)_Telecoms - Operational KPIs" xfId="50177" xr:uid="{00000000-0005-0000-0000-00008C630000}"/>
    <cellStyle name="n_Flash September eresMas_Communication définition" xfId="2372" xr:uid="{00000000-0005-0000-0000-00008D630000}"/>
    <cellStyle name="n_Flash September eresMas_Communication définition_A&amp;ME KPIs" xfId="53652" xr:uid="{00000000-0005-0000-0000-00008E630000}"/>
    <cellStyle name="n_Flash September eresMas_Communication définition_DATA KPI Personal" xfId="35387" xr:uid="{00000000-0005-0000-0000-00008F630000}"/>
    <cellStyle name="n_Flash September eresMas_Communication définition_DATA KPI Personal_Group" xfId="35388" xr:uid="{00000000-0005-0000-0000-000090630000}"/>
    <cellStyle name="n_Flash September eresMas_Communication définition_DATA KPI Personal_ROW ARPU" xfId="35389" xr:uid="{00000000-0005-0000-0000-000091630000}"/>
    <cellStyle name="n_Flash September eresMas_Communication définition_EE_CoA_BS - mapped V4" xfId="35390" xr:uid="{00000000-0005-0000-0000-000092630000}"/>
    <cellStyle name="n_Flash September eresMas_Communication définition_EE_CoA_BS - mapped V4_Group" xfId="35391" xr:uid="{00000000-0005-0000-0000-000093630000}"/>
    <cellStyle name="n_Flash September eresMas_Communication définition_EE_CoA_BS - mapped V4_ROW ARPU" xfId="35392" xr:uid="{00000000-0005-0000-0000-000094630000}"/>
    <cellStyle name="n_Flash September eresMas_Communication définition_Enterprise" xfId="9821" xr:uid="{00000000-0005-0000-0000-000095630000}"/>
    <cellStyle name="n_Flash September eresMas_Communication définition_France financials" xfId="24021" xr:uid="{00000000-0005-0000-0000-000096630000}"/>
    <cellStyle name="n_Flash September eresMas_Communication définition_France financials_1" xfId="25411" xr:uid="{00000000-0005-0000-0000-000097630000}"/>
    <cellStyle name="n_Flash September eresMas_Communication définition_France KPIs" xfId="5231" xr:uid="{00000000-0005-0000-0000-000098630000}"/>
    <cellStyle name="n_Flash September eresMas_Communication définition_France KPIs 2" xfId="14647" xr:uid="{00000000-0005-0000-0000-000099630000}"/>
    <cellStyle name="n_Flash September eresMas_Communication définition_France KPIs_1" xfId="12472" xr:uid="{00000000-0005-0000-0000-00009A630000}"/>
    <cellStyle name="n_Flash September eresMas_Communication définition_GetCA Groupe Seg 2012-Q4 Soc" xfId="56302" xr:uid="{00000000-0005-0000-0000-00009B630000}"/>
    <cellStyle name="n_Flash September eresMas_Communication définition_Group" xfId="35393" xr:uid="{00000000-0005-0000-0000-00009C630000}"/>
    <cellStyle name="n_Flash September eresMas_Communication définition_Group - financial KPIs" xfId="22277" xr:uid="{00000000-0005-0000-0000-00009D630000}"/>
    <cellStyle name="n_Flash September eresMas_Communication définition_Group - operational KPIs" xfId="3290" xr:uid="{00000000-0005-0000-0000-00009E630000}"/>
    <cellStyle name="n_Flash September eresMas_Communication définition_Group - operational KPIs_1" xfId="10718" xr:uid="{00000000-0005-0000-0000-00009F630000}"/>
    <cellStyle name="n_Flash September eresMas_Communication définition_Group - operational KPIs_1 2" xfId="18417" xr:uid="{00000000-0005-0000-0000-0000A0630000}"/>
    <cellStyle name="n_Flash September eresMas_Communication définition_Group - operational KPIs_2" xfId="20534" xr:uid="{00000000-0005-0000-0000-0000A1630000}"/>
    <cellStyle name="n_Flash September eresMas_Communication définition_IC&amp;SS" xfId="19538" xr:uid="{00000000-0005-0000-0000-0000A2630000}"/>
    <cellStyle name="n_Flash September eresMas_Communication définition_Orange - Market France KPIs" xfId="56301" xr:uid="{00000000-0005-0000-0000-0000A3630000}"/>
    <cellStyle name="n_Flash September eresMas_Communication définition_Poland KPIs" xfId="8541" xr:uid="{00000000-0005-0000-0000-0000A4630000}"/>
    <cellStyle name="n_Flash September eresMas_Communication définition_Poland KPIs_1" xfId="35386" xr:uid="{00000000-0005-0000-0000-0000A5630000}"/>
    <cellStyle name="n_Flash September eresMas_Communication définition_Reporting Valeur_Mobile_2010_10" xfId="35394" xr:uid="{00000000-0005-0000-0000-0000A6630000}"/>
    <cellStyle name="n_Flash September eresMas_Communication définition_Reporting Valeur_Mobile_2010_10_Group" xfId="35395" xr:uid="{00000000-0005-0000-0000-0000A7630000}"/>
    <cellStyle name="n_Flash September eresMas_Communication définition_Reporting Valeur_Mobile_2010_10_ROW" xfId="35396" xr:uid="{00000000-0005-0000-0000-0000A8630000}"/>
    <cellStyle name="n_Flash September eresMas_Communication définition_Reporting Valeur_Mobile_2010_10_ROW ARPU" xfId="35397" xr:uid="{00000000-0005-0000-0000-0000A9630000}"/>
    <cellStyle name="n_Flash September eresMas_Communication définition_Reporting Valeur_Mobile_2010_10_ROW_Group" xfId="35398" xr:uid="{00000000-0005-0000-0000-0000AA630000}"/>
    <cellStyle name="n_Flash September eresMas_Communication définition_Reporting Valeur_Mobile_2010_10_ROW_ROW ARPU" xfId="35399" xr:uid="{00000000-0005-0000-0000-0000AB630000}"/>
    <cellStyle name="n_Flash September eresMas_Communication définition_ROW" xfId="35400" xr:uid="{00000000-0005-0000-0000-0000AC630000}"/>
    <cellStyle name="n_Flash September eresMas_Communication définition_ROW ARPU" xfId="35401" xr:uid="{00000000-0005-0000-0000-0000AD630000}"/>
    <cellStyle name="n_Flash September eresMas_Communication définition_RoW KPIs" xfId="9253" xr:uid="{00000000-0005-0000-0000-0000AE630000}"/>
    <cellStyle name="n_Flash September eresMas_Communication définition_ROW_1" xfId="35402" xr:uid="{00000000-0005-0000-0000-0000AF630000}"/>
    <cellStyle name="n_Flash September eresMas_Communication définition_ROW_1_Group" xfId="35403" xr:uid="{00000000-0005-0000-0000-0000B0630000}"/>
    <cellStyle name="n_Flash September eresMas_Communication définition_ROW_1_ROW ARPU" xfId="35404" xr:uid="{00000000-0005-0000-0000-0000B1630000}"/>
    <cellStyle name="n_Flash September eresMas_Communication définition_ROW_Group" xfId="35405" xr:uid="{00000000-0005-0000-0000-0000B2630000}"/>
    <cellStyle name="n_Flash September eresMas_Communication définition_ROW_ROW ARPU" xfId="35406" xr:uid="{00000000-0005-0000-0000-0000B3630000}"/>
    <cellStyle name="n_Flash September eresMas_Communication définition_Spain ARPU + AUPU" xfId="35407" xr:uid="{00000000-0005-0000-0000-0000B4630000}"/>
    <cellStyle name="n_Flash September eresMas_Communication définition_Spain ARPU + AUPU_Group" xfId="35408" xr:uid="{00000000-0005-0000-0000-0000B5630000}"/>
    <cellStyle name="n_Flash September eresMas_Communication définition_Spain ARPU + AUPU_ROW ARPU" xfId="35409" xr:uid="{00000000-0005-0000-0000-0000B6630000}"/>
    <cellStyle name="n_Flash September eresMas_Communication définition_Spain KPIs" xfId="7061" xr:uid="{00000000-0005-0000-0000-0000B7630000}"/>
    <cellStyle name="n_Flash September eresMas_Communication définition_Spain KPIs 2" xfId="16427" xr:uid="{00000000-0005-0000-0000-0000B8630000}"/>
    <cellStyle name="n_Flash September eresMas_Communication définition_Spain KPIs_1" xfId="51875" xr:uid="{00000000-0005-0000-0000-0000B9630000}"/>
    <cellStyle name="n_Flash September eresMas_Communication définition_Telecoms - Operational KPIs" xfId="50178" xr:uid="{00000000-0005-0000-0000-0000BA630000}"/>
    <cellStyle name="n_Flash September eresMas_Copie de 01-Synthèse Home" xfId="2373" xr:uid="{00000000-0005-0000-0000-0000BB630000}"/>
    <cellStyle name="n_Flash September eresMas_Copie de 01-Synthèse Home_A&amp;ME KPIs" xfId="53653" xr:uid="{00000000-0005-0000-0000-0000BC630000}"/>
    <cellStyle name="n_Flash September eresMas_Copie de 01-Synthèse Home_DATA KPI Personal" xfId="35411" xr:uid="{00000000-0005-0000-0000-0000BD630000}"/>
    <cellStyle name="n_Flash September eresMas_Copie de 01-Synthèse Home_DATA KPI Personal_Group" xfId="35412" xr:uid="{00000000-0005-0000-0000-0000BE630000}"/>
    <cellStyle name="n_Flash September eresMas_Copie de 01-Synthèse Home_DATA KPI Personal_ROW ARPU" xfId="35413" xr:uid="{00000000-0005-0000-0000-0000BF630000}"/>
    <cellStyle name="n_Flash September eresMas_Copie de 01-Synthèse Home_EE_CoA_BS - mapped V4" xfId="35414" xr:uid="{00000000-0005-0000-0000-0000C0630000}"/>
    <cellStyle name="n_Flash September eresMas_Copie de 01-Synthèse Home_EE_CoA_BS - mapped V4_Group" xfId="35415" xr:uid="{00000000-0005-0000-0000-0000C1630000}"/>
    <cellStyle name="n_Flash September eresMas_Copie de 01-Synthèse Home_EE_CoA_BS - mapped V4_ROW ARPU" xfId="35416" xr:uid="{00000000-0005-0000-0000-0000C2630000}"/>
    <cellStyle name="n_Flash September eresMas_Copie de 01-Synthèse Home_France financials" xfId="24022" xr:uid="{00000000-0005-0000-0000-0000C3630000}"/>
    <cellStyle name="n_Flash September eresMas_Copie de 01-Synthèse Home_France KPIs" xfId="5232" xr:uid="{00000000-0005-0000-0000-0000C4630000}"/>
    <cellStyle name="n_Flash September eresMas_Copie de 01-Synthèse Home_France KPIs 2" xfId="14648" xr:uid="{00000000-0005-0000-0000-0000C5630000}"/>
    <cellStyle name="n_Flash September eresMas_Copie de 01-Synthèse Home_France KPIs_1" xfId="12473" xr:uid="{00000000-0005-0000-0000-0000C6630000}"/>
    <cellStyle name="n_Flash September eresMas_Copie de 01-Synthèse Home_Group" xfId="35417" xr:uid="{00000000-0005-0000-0000-0000C7630000}"/>
    <cellStyle name="n_Flash September eresMas_Copie de 01-Synthèse Home_Group - financial KPIs" xfId="22278" xr:uid="{00000000-0005-0000-0000-0000C8630000}"/>
    <cellStyle name="n_Flash September eresMas_Copie de 01-Synthèse Home_Group - operational KPIs" xfId="10719" xr:uid="{00000000-0005-0000-0000-0000C9630000}"/>
    <cellStyle name="n_Flash September eresMas_Copie de 01-Synthèse Home_Group - operational KPIs 2" xfId="18418" xr:uid="{00000000-0005-0000-0000-0000CA630000}"/>
    <cellStyle name="n_Flash September eresMas_Copie de 01-Synthèse Home_Group - operational KPIs_1" xfId="20535" xr:uid="{00000000-0005-0000-0000-0000CB630000}"/>
    <cellStyle name="n_Flash September eresMas_Copie de 01-Synthèse Home_Orange - Market France KPIs" xfId="56303" xr:uid="{00000000-0005-0000-0000-0000CC630000}"/>
    <cellStyle name="n_Flash September eresMas_Copie de 01-Synthèse Home_Poland KPIs" xfId="35410" xr:uid="{00000000-0005-0000-0000-0000CD630000}"/>
    <cellStyle name="n_Flash September eresMas_Copie de 01-Synthèse Home_Reporting Valeur_Mobile_2010_10" xfId="35418" xr:uid="{00000000-0005-0000-0000-0000CE630000}"/>
    <cellStyle name="n_Flash September eresMas_Copie de 01-Synthèse Home_Reporting Valeur_Mobile_2010_10_Group" xfId="35419" xr:uid="{00000000-0005-0000-0000-0000CF630000}"/>
    <cellStyle name="n_Flash September eresMas_Copie de 01-Synthèse Home_Reporting Valeur_Mobile_2010_10_ROW" xfId="35420" xr:uid="{00000000-0005-0000-0000-0000D0630000}"/>
    <cellStyle name="n_Flash September eresMas_Copie de 01-Synthèse Home_Reporting Valeur_Mobile_2010_10_ROW ARPU" xfId="35421" xr:uid="{00000000-0005-0000-0000-0000D1630000}"/>
    <cellStyle name="n_Flash September eresMas_Copie de 01-Synthèse Home_Reporting Valeur_Mobile_2010_10_ROW_Group" xfId="35422" xr:uid="{00000000-0005-0000-0000-0000D2630000}"/>
    <cellStyle name="n_Flash September eresMas_Copie de 01-Synthèse Home_Reporting Valeur_Mobile_2010_10_ROW_ROW ARPU" xfId="35423" xr:uid="{00000000-0005-0000-0000-0000D3630000}"/>
    <cellStyle name="n_Flash September eresMas_Copie de 01-Synthèse Home_ROW" xfId="35424" xr:uid="{00000000-0005-0000-0000-0000D4630000}"/>
    <cellStyle name="n_Flash September eresMas_Copie de 01-Synthèse Home_ROW ARPU" xfId="35425" xr:uid="{00000000-0005-0000-0000-0000D5630000}"/>
    <cellStyle name="n_Flash September eresMas_Copie de 01-Synthèse Home_ROW_1" xfId="35426" xr:uid="{00000000-0005-0000-0000-0000D6630000}"/>
    <cellStyle name="n_Flash September eresMas_Copie de 01-Synthèse Home_ROW_1_Group" xfId="35427" xr:uid="{00000000-0005-0000-0000-0000D7630000}"/>
    <cellStyle name="n_Flash September eresMas_Copie de 01-Synthèse Home_ROW_1_ROW ARPU" xfId="35428" xr:uid="{00000000-0005-0000-0000-0000D8630000}"/>
    <cellStyle name="n_Flash September eresMas_Copie de 01-Synthèse Home_ROW_Group" xfId="35429" xr:uid="{00000000-0005-0000-0000-0000D9630000}"/>
    <cellStyle name="n_Flash September eresMas_Copie de 01-Synthèse Home_ROW_ROW ARPU" xfId="35430" xr:uid="{00000000-0005-0000-0000-0000DA630000}"/>
    <cellStyle name="n_Flash September eresMas_Copie de 01-Synthèse Home_Spain ARPU + AUPU" xfId="35431" xr:uid="{00000000-0005-0000-0000-0000DB630000}"/>
    <cellStyle name="n_Flash September eresMas_Copie de 01-Synthèse Home_Spain ARPU + AUPU_Group" xfId="35432" xr:uid="{00000000-0005-0000-0000-0000DC630000}"/>
    <cellStyle name="n_Flash September eresMas_Copie de 01-Synthèse Home_Spain ARPU + AUPU_ROW ARPU" xfId="35433" xr:uid="{00000000-0005-0000-0000-0000DD630000}"/>
    <cellStyle name="n_Flash September eresMas_Copie de 01-Synthèse Home_Spain KPIs" xfId="7062" xr:uid="{00000000-0005-0000-0000-0000DE630000}"/>
    <cellStyle name="n_Flash September eresMas_Copie de 01-Synthèse Home_Spain KPIs 2" xfId="16428" xr:uid="{00000000-0005-0000-0000-0000DF630000}"/>
    <cellStyle name="n_Flash September eresMas_Copie de 01-Synthèse Home_Spain KPIs_1" xfId="51876" xr:uid="{00000000-0005-0000-0000-0000E0630000}"/>
    <cellStyle name="n_Flash September eresMas_Copie de 01-Synthèse Home_Telecoms - Operational KPIs" xfId="50179" xr:uid="{00000000-0005-0000-0000-0000E1630000}"/>
    <cellStyle name="n_Flash September eresMas_Copie de 0610 EDA Flash oct 06 V4" xfId="2374" xr:uid="{00000000-0005-0000-0000-0000E2630000}"/>
    <cellStyle name="n_Flash September eresMas_Copie de 0610 EDA Flash oct 06 V4_A&amp;ME KPIs" xfId="53654" xr:uid="{00000000-0005-0000-0000-0000E3630000}"/>
    <cellStyle name="n_Flash September eresMas_Copie de 0610 EDA Flash oct 06 V4_France financials" xfId="24023" xr:uid="{00000000-0005-0000-0000-0000E4630000}"/>
    <cellStyle name="n_Flash September eresMas_Copie de 0610 EDA Flash oct 06 V4_France KPIs" xfId="5233" xr:uid="{00000000-0005-0000-0000-0000E5630000}"/>
    <cellStyle name="n_Flash September eresMas_Copie de 0610 EDA Flash oct 06 V4_France KPIs 2" xfId="14649" xr:uid="{00000000-0005-0000-0000-0000E6630000}"/>
    <cellStyle name="n_Flash September eresMas_Copie de 0610 EDA Flash oct 06 V4_France KPIs_1" xfId="12474" xr:uid="{00000000-0005-0000-0000-0000E7630000}"/>
    <cellStyle name="n_Flash September eresMas_Copie de 0610 EDA Flash oct 06 V4_Group" xfId="35435" xr:uid="{00000000-0005-0000-0000-0000E8630000}"/>
    <cellStyle name="n_Flash September eresMas_Copie de 0610 EDA Flash oct 06 V4_Group - financial KPIs" xfId="22279" xr:uid="{00000000-0005-0000-0000-0000E9630000}"/>
    <cellStyle name="n_Flash September eresMas_Copie de 0610 EDA Flash oct 06 V4_Group - operational KPIs" xfId="10720" xr:uid="{00000000-0005-0000-0000-0000EA630000}"/>
    <cellStyle name="n_Flash September eresMas_Copie de 0610 EDA Flash oct 06 V4_Group - operational KPIs 2" xfId="18419" xr:uid="{00000000-0005-0000-0000-0000EB630000}"/>
    <cellStyle name="n_Flash September eresMas_Copie de 0610 EDA Flash oct 06 V4_Group - operational KPIs_1" xfId="20536" xr:uid="{00000000-0005-0000-0000-0000EC630000}"/>
    <cellStyle name="n_Flash September eresMas_Copie de 0610 EDA Flash oct 06 V4_Orange - Market France KPIs" xfId="56304" xr:uid="{00000000-0005-0000-0000-0000ED630000}"/>
    <cellStyle name="n_Flash September eresMas_Copie de 0610 EDA Flash oct 06 V4_Poland KPIs" xfId="35434" xr:uid="{00000000-0005-0000-0000-0000EE630000}"/>
    <cellStyle name="n_Flash September eresMas_Copie de 0610 EDA Flash oct 06 V4_ROW" xfId="35436" xr:uid="{00000000-0005-0000-0000-0000EF630000}"/>
    <cellStyle name="n_Flash September eresMas_Copie de 0610 EDA Flash oct 06 V4_ROW ARPU" xfId="35437" xr:uid="{00000000-0005-0000-0000-0000F0630000}"/>
    <cellStyle name="n_Flash September eresMas_Copie de 0610 EDA Flash oct 06 V4_ROW_1" xfId="35438" xr:uid="{00000000-0005-0000-0000-0000F1630000}"/>
    <cellStyle name="n_Flash September eresMas_Copie de 0610 EDA Flash oct 06 V4_ROW_1_Group" xfId="35439" xr:uid="{00000000-0005-0000-0000-0000F2630000}"/>
    <cellStyle name="n_Flash September eresMas_Copie de 0610 EDA Flash oct 06 V4_ROW_1_ROW ARPU" xfId="35440" xr:uid="{00000000-0005-0000-0000-0000F3630000}"/>
    <cellStyle name="n_Flash September eresMas_Copie de 0610 EDA Flash oct 06 V4_ROW_Group" xfId="35441" xr:uid="{00000000-0005-0000-0000-0000F4630000}"/>
    <cellStyle name="n_Flash September eresMas_Copie de 0610 EDA Flash oct 06 V4_ROW_ROW ARPU" xfId="35442" xr:uid="{00000000-0005-0000-0000-0000F5630000}"/>
    <cellStyle name="n_Flash September eresMas_Copie de 0610 EDA Flash oct 06 V4_Spain ARPU + AUPU" xfId="35443" xr:uid="{00000000-0005-0000-0000-0000F6630000}"/>
    <cellStyle name="n_Flash September eresMas_Copie de 0610 EDA Flash oct 06 V4_Spain ARPU + AUPU_Group" xfId="35444" xr:uid="{00000000-0005-0000-0000-0000F7630000}"/>
    <cellStyle name="n_Flash September eresMas_Copie de 0610 EDA Flash oct 06 V4_Spain ARPU + AUPU_ROW ARPU" xfId="35445" xr:uid="{00000000-0005-0000-0000-0000F8630000}"/>
    <cellStyle name="n_Flash September eresMas_Copie de 0610 EDA Flash oct 06 V4_Spain KPIs" xfId="7063" xr:uid="{00000000-0005-0000-0000-0000F9630000}"/>
    <cellStyle name="n_Flash September eresMas_Copie de 0610 EDA Flash oct 06 V4_Spain KPIs 2" xfId="16429" xr:uid="{00000000-0005-0000-0000-0000FA630000}"/>
    <cellStyle name="n_Flash September eresMas_Copie de 0610 EDA Flash oct 06 V4_Spain KPIs_1" xfId="51877" xr:uid="{00000000-0005-0000-0000-0000FB630000}"/>
    <cellStyle name="n_Flash September eresMas_Copie de 0610 EDA Flash oct 06 V4_Telecoms - Operational KPIs" xfId="50180" xr:uid="{00000000-0005-0000-0000-0000FC630000}"/>
    <cellStyle name="n_Flash September eresMas_Cumul" xfId="2375" xr:uid="{00000000-0005-0000-0000-0000FD630000}"/>
    <cellStyle name="n_Flash September eresMas_Cumul FY (REP)" xfId="2376" xr:uid="{00000000-0005-0000-0000-0000FE630000}"/>
    <cellStyle name="n_Flash September eresMas_Cumul FY (REP)_A&amp;ME KPIs" xfId="53656" xr:uid="{00000000-0005-0000-0000-0000FF630000}"/>
    <cellStyle name="n_Flash September eresMas_Cumul FY (REP)_Enterprise" xfId="9823" xr:uid="{00000000-0005-0000-0000-000000640000}"/>
    <cellStyle name="n_Flash September eresMas_Cumul FY (REP)_France financials" xfId="24025" xr:uid="{00000000-0005-0000-0000-000001640000}"/>
    <cellStyle name="n_Flash September eresMas_Cumul FY (REP)_France financials_1" xfId="25413" xr:uid="{00000000-0005-0000-0000-000002640000}"/>
    <cellStyle name="n_Flash September eresMas_Cumul FY (REP)_France KPIs" xfId="5235" xr:uid="{00000000-0005-0000-0000-000003640000}"/>
    <cellStyle name="n_Flash September eresMas_Cumul FY (REP)_France KPIs 2" xfId="14651" xr:uid="{00000000-0005-0000-0000-000004640000}"/>
    <cellStyle name="n_Flash September eresMas_Cumul FY (REP)_France KPIs_1" xfId="12476" xr:uid="{00000000-0005-0000-0000-000005640000}"/>
    <cellStyle name="n_Flash September eresMas_Cumul FY (REP)_GetCA Groupe Seg 2012-Q4 Soc" xfId="56307" xr:uid="{00000000-0005-0000-0000-000006640000}"/>
    <cellStyle name="n_Flash September eresMas_Cumul FY (REP)_Group" xfId="35448" xr:uid="{00000000-0005-0000-0000-000007640000}"/>
    <cellStyle name="n_Flash September eresMas_Cumul FY (REP)_Group - financial KPIs" xfId="22281" xr:uid="{00000000-0005-0000-0000-000008640000}"/>
    <cellStyle name="n_Flash September eresMas_Cumul FY (REP)_Group - operational KPIs" xfId="3292" xr:uid="{00000000-0005-0000-0000-000009640000}"/>
    <cellStyle name="n_Flash September eresMas_Cumul FY (REP)_Group - operational KPIs_1" xfId="10722" xr:uid="{00000000-0005-0000-0000-00000A640000}"/>
    <cellStyle name="n_Flash September eresMas_Cumul FY (REP)_Group - operational KPIs_1 2" xfId="18421" xr:uid="{00000000-0005-0000-0000-00000B640000}"/>
    <cellStyle name="n_Flash September eresMas_Cumul FY (REP)_Group - operational KPIs_2" xfId="20538" xr:uid="{00000000-0005-0000-0000-00000C640000}"/>
    <cellStyle name="n_Flash September eresMas_Cumul FY (REP)_IC&amp;SS" xfId="19749" xr:uid="{00000000-0005-0000-0000-00000D640000}"/>
    <cellStyle name="n_Flash September eresMas_Cumul FY (REP)_Orange - Market France KPIs" xfId="56306" xr:uid="{00000000-0005-0000-0000-00000E640000}"/>
    <cellStyle name="n_Flash September eresMas_Cumul FY (REP)_Poland KPIs" xfId="8543" xr:uid="{00000000-0005-0000-0000-00000F640000}"/>
    <cellStyle name="n_Flash September eresMas_Cumul FY (REP)_Poland KPIs_1" xfId="35447" xr:uid="{00000000-0005-0000-0000-000010640000}"/>
    <cellStyle name="n_Flash September eresMas_Cumul FY (REP)_ROW" xfId="35449" xr:uid="{00000000-0005-0000-0000-000011640000}"/>
    <cellStyle name="n_Flash September eresMas_Cumul FY (REP)_ROW ARPU" xfId="35450" xr:uid="{00000000-0005-0000-0000-000012640000}"/>
    <cellStyle name="n_Flash September eresMas_Cumul FY (REP)_RoW KPIs" xfId="9255" xr:uid="{00000000-0005-0000-0000-000013640000}"/>
    <cellStyle name="n_Flash September eresMas_Cumul FY (REP)_ROW_1" xfId="35451" xr:uid="{00000000-0005-0000-0000-000014640000}"/>
    <cellStyle name="n_Flash September eresMas_Cumul FY (REP)_ROW_1_Group" xfId="35452" xr:uid="{00000000-0005-0000-0000-000015640000}"/>
    <cellStyle name="n_Flash September eresMas_Cumul FY (REP)_ROW_1_ROW ARPU" xfId="35453" xr:uid="{00000000-0005-0000-0000-000016640000}"/>
    <cellStyle name="n_Flash September eresMas_Cumul FY (REP)_ROW_Group" xfId="35454" xr:uid="{00000000-0005-0000-0000-000017640000}"/>
    <cellStyle name="n_Flash September eresMas_Cumul FY (REP)_ROW_ROW ARPU" xfId="35455" xr:uid="{00000000-0005-0000-0000-000018640000}"/>
    <cellStyle name="n_Flash September eresMas_Cumul FY (REP)_Spain ARPU + AUPU" xfId="35456" xr:uid="{00000000-0005-0000-0000-000019640000}"/>
    <cellStyle name="n_Flash September eresMas_Cumul FY (REP)_Spain ARPU + AUPU_Group" xfId="35457" xr:uid="{00000000-0005-0000-0000-00001A640000}"/>
    <cellStyle name="n_Flash September eresMas_Cumul FY (REP)_Spain ARPU + AUPU_ROW ARPU" xfId="35458" xr:uid="{00000000-0005-0000-0000-00001B640000}"/>
    <cellStyle name="n_Flash September eresMas_Cumul FY (REP)_Spain KPIs" xfId="7065" xr:uid="{00000000-0005-0000-0000-00001C640000}"/>
    <cellStyle name="n_Flash September eresMas_Cumul FY (REP)_Spain KPIs 2" xfId="16431" xr:uid="{00000000-0005-0000-0000-00001D640000}"/>
    <cellStyle name="n_Flash September eresMas_Cumul FY (REP)_Spain KPIs_1" xfId="51879" xr:uid="{00000000-0005-0000-0000-00001E640000}"/>
    <cellStyle name="n_Flash September eresMas_Cumul FY (REP)_Telecoms - Operational KPIs" xfId="50182" xr:uid="{00000000-0005-0000-0000-00001F640000}"/>
    <cellStyle name="n_Flash September eresMas_Cumul_01 Synthèse DM pour modèle" xfId="2377" xr:uid="{00000000-0005-0000-0000-000020640000}"/>
    <cellStyle name="n_Flash September eresMas_Cumul_01 Synthèse DM pour modèle_A&amp;ME KPIs" xfId="53657" xr:uid="{00000000-0005-0000-0000-000021640000}"/>
    <cellStyle name="n_Flash September eresMas_Cumul_01 Synthèse DM pour modèle_France financials" xfId="24026" xr:uid="{00000000-0005-0000-0000-000022640000}"/>
    <cellStyle name="n_Flash September eresMas_Cumul_01 Synthèse DM pour modèle_France KPIs" xfId="5236" xr:uid="{00000000-0005-0000-0000-000023640000}"/>
    <cellStyle name="n_Flash September eresMas_Cumul_01 Synthèse DM pour modèle_France KPIs 2" xfId="14652" xr:uid="{00000000-0005-0000-0000-000024640000}"/>
    <cellStyle name="n_Flash September eresMas_Cumul_01 Synthèse DM pour modèle_France KPIs_1" xfId="12477" xr:uid="{00000000-0005-0000-0000-000025640000}"/>
    <cellStyle name="n_Flash September eresMas_Cumul_01 Synthèse DM pour modèle_Group" xfId="35460" xr:uid="{00000000-0005-0000-0000-000026640000}"/>
    <cellStyle name="n_Flash September eresMas_Cumul_01 Synthèse DM pour modèle_Group - financial KPIs" xfId="22282" xr:uid="{00000000-0005-0000-0000-000027640000}"/>
    <cellStyle name="n_Flash September eresMas_Cumul_01 Synthèse DM pour modèle_Group - operational KPIs" xfId="10723" xr:uid="{00000000-0005-0000-0000-000028640000}"/>
    <cellStyle name="n_Flash September eresMas_Cumul_01 Synthèse DM pour modèle_Group - operational KPIs 2" xfId="18422" xr:uid="{00000000-0005-0000-0000-000029640000}"/>
    <cellStyle name="n_Flash September eresMas_Cumul_01 Synthèse DM pour modèle_Group - operational KPIs_1" xfId="20539" xr:uid="{00000000-0005-0000-0000-00002A640000}"/>
    <cellStyle name="n_Flash September eresMas_Cumul_01 Synthèse DM pour modèle_Orange - Market France KPIs" xfId="56308" xr:uid="{00000000-0005-0000-0000-00002B640000}"/>
    <cellStyle name="n_Flash September eresMas_Cumul_01 Synthèse DM pour modèle_Poland KPIs" xfId="35459" xr:uid="{00000000-0005-0000-0000-00002C640000}"/>
    <cellStyle name="n_Flash September eresMas_Cumul_01 Synthèse DM pour modèle_ROW" xfId="35461" xr:uid="{00000000-0005-0000-0000-00002D640000}"/>
    <cellStyle name="n_Flash September eresMas_Cumul_01 Synthèse DM pour modèle_ROW ARPU" xfId="35462" xr:uid="{00000000-0005-0000-0000-00002E640000}"/>
    <cellStyle name="n_Flash September eresMas_Cumul_01 Synthèse DM pour modèle_ROW_1" xfId="35463" xr:uid="{00000000-0005-0000-0000-00002F640000}"/>
    <cellStyle name="n_Flash September eresMas_Cumul_01 Synthèse DM pour modèle_ROW_1_Group" xfId="35464" xr:uid="{00000000-0005-0000-0000-000030640000}"/>
    <cellStyle name="n_Flash September eresMas_Cumul_01 Synthèse DM pour modèle_ROW_1_ROW ARPU" xfId="35465" xr:uid="{00000000-0005-0000-0000-000031640000}"/>
    <cellStyle name="n_Flash September eresMas_Cumul_01 Synthèse DM pour modèle_ROW_Group" xfId="35466" xr:uid="{00000000-0005-0000-0000-000032640000}"/>
    <cellStyle name="n_Flash September eresMas_Cumul_01 Synthèse DM pour modèle_ROW_ROW ARPU" xfId="35467" xr:uid="{00000000-0005-0000-0000-000033640000}"/>
    <cellStyle name="n_Flash September eresMas_Cumul_01 Synthèse DM pour modèle_Spain ARPU + AUPU" xfId="35468" xr:uid="{00000000-0005-0000-0000-000034640000}"/>
    <cellStyle name="n_Flash September eresMas_Cumul_01 Synthèse DM pour modèle_Spain ARPU + AUPU_Group" xfId="35469" xr:uid="{00000000-0005-0000-0000-000035640000}"/>
    <cellStyle name="n_Flash September eresMas_Cumul_01 Synthèse DM pour modèle_Spain ARPU + AUPU_ROW ARPU" xfId="35470" xr:uid="{00000000-0005-0000-0000-000036640000}"/>
    <cellStyle name="n_Flash September eresMas_Cumul_01 Synthèse DM pour modèle_Spain KPIs" xfId="7066" xr:uid="{00000000-0005-0000-0000-000037640000}"/>
    <cellStyle name="n_Flash September eresMas_Cumul_01 Synthèse DM pour modèle_Spain KPIs 2" xfId="16432" xr:uid="{00000000-0005-0000-0000-000038640000}"/>
    <cellStyle name="n_Flash September eresMas_Cumul_01 Synthèse DM pour modèle_Spain KPIs_1" xfId="51880" xr:uid="{00000000-0005-0000-0000-000039640000}"/>
    <cellStyle name="n_Flash September eresMas_Cumul_01 Synthèse DM pour modèle_Telecoms - Operational KPIs" xfId="50183" xr:uid="{00000000-0005-0000-0000-00003A640000}"/>
    <cellStyle name="n_Flash September eresMas_Cumul_0703 Préflashde L23 Analyse CA trafic 07-03 (07-04-03)" xfId="2378" xr:uid="{00000000-0005-0000-0000-00003B640000}"/>
    <cellStyle name="n_Flash September eresMas_Cumul_0703 Préflashde L23 Analyse CA trafic 07-03 (07-04-03)_A&amp;ME KPIs" xfId="53658" xr:uid="{00000000-0005-0000-0000-00003C640000}"/>
    <cellStyle name="n_Flash September eresMas_Cumul_0703 Préflashde L23 Analyse CA trafic 07-03 (07-04-03)_Enterprise" xfId="9824" xr:uid="{00000000-0005-0000-0000-00003D640000}"/>
    <cellStyle name="n_Flash September eresMas_Cumul_0703 Préflashde L23 Analyse CA trafic 07-03 (07-04-03)_France financials" xfId="24027" xr:uid="{00000000-0005-0000-0000-00003E640000}"/>
    <cellStyle name="n_Flash September eresMas_Cumul_0703 Préflashde L23 Analyse CA trafic 07-03 (07-04-03)_France financials_1" xfId="25414" xr:uid="{00000000-0005-0000-0000-00003F640000}"/>
    <cellStyle name="n_Flash September eresMas_Cumul_0703 Préflashde L23 Analyse CA trafic 07-03 (07-04-03)_France KPIs" xfId="5237" xr:uid="{00000000-0005-0000-0000-000040640000}"/>
    <cellStyle name="n_Flash September eresMas_Cumul_0703 Préflashde L23 Analyse CA trafic 07-03 (07-04-03)_France KPIs 2" xfId="14653" xr:uid="{00000000-0005-0000-0000-000041640000}"/>
    <cellStyle name="n_Flash September eresMas_Cumul_0703 Préflashde L23 Analyse CA trafic 07-03 (07-04-03)_France KPIs_1" xfId="12478" xr:uid="{00000000-0005-0000-0000-000042640000}"/>
    <cellStyle name="n_Flash September eresMas_Cumul_0703 Préflashde L23 Analyse CA trafic 07-03 (07-04-03)_GetCA Groupe Seg 2012-Q4 Soc" xfId="56310" xr:uid="{00000000-0005-0000-0000-000043640000}"/>
    <cellStyle name="n_Flash September eresMas_Cumul_0703 Préflashde L23 Analyse CA trafic 07-03 (07-04-03)_Group" xfId="35472" xr:uid="{00000000-0005-0000-0000-000044640000}"/>
    <cellStyle name="n_Flash September eresMas_Cumul_0703 Préflashde L23 Analyse CA trafic 07-03 (07-04-03)_Group - financial KPIs" xfId="22283" xr:uid="{00000000-0005-0000-0000-000045640000}"/>
    <cellStyle name="n_Flash September eresMas_Cumul_0703 Préflashde L23 Analyse CA trafic 07-03 (07-04-03)_Group - operational KPIs" xfId="3293" xr:uid="{00000000-0005-0000-0000-000046640000}"/>
    <cellStyle name="n_Flash September eresMas_Cumul_0703 Préflashde L23 Analyse CA trafic 07-03 (07-04-03)_Group - operational KPIs_1" xfId="10724" xr:uid="{00000000-0005-0000-0000-000047640000}"/>
    <cellStyle name="n_Flash September eresMas_Cumul_0703 Préflashde L23 Analyse CA trafic 07-03 (07-04-03)_Group - operational KPIs_1 2" xfId="18423" xr:uid="{00000000-0005-0000-0000-000048640000}"/>
    <cellStyle name="n_Flash September eresMas_Cumul_0703 Préflashde L23 Analyse CA trafic 07-03 (07-04-03)_Group - operational KPIs_2" xfId="20540" xr:uid="{00000000-0005-0000-0000-000049640000}"/>
    <cellStyle name="n_Flash September eresMas_Cumul_0703 Préflashde L23 Analyse CA trafic 07-03 (07-04-03)_IC&amp;SS" xfId="17616" xr:uid="{00000000-0005-0000-0000-00004A640000}"/>
    <cellStyle name="n_Flash September eresMas_Cumul_0703 Préflashde L23 Analyse CA trafic 07-03 (07-04-03)_Orange - Market France KPIs" xfId="56309" xr:uid="{00000000-0005-0000-0000-00004B640000}"/>
    <cellStyle name="n_Flash September eresMas_Cumul_0703 Préflashde L23 Analyse CA trafic 07-03 (07-04-03)_Poland KPIs" xfId="8544" xr:uid="{00000000-0005-0000-0000-00004C640000}"/>
    <cellStyle name="n_Flash September eresMas_Cumul_0703 Préflashde L23 Analyse CA trafic 07-03 (07-04-03)_Poland KPIs_1" xfId="35471" xr:uid="{00000000-0005-0000-0000-00004D640000}"/>
    <cellStyle name="n_Flash September eresMas_Cumul_0703 Préflashde L23 Analyse CA trafic 07-03 (07-04-03)_ROW" xfId="35473" xr:uid="{00000000-0005-0000-0000-00004E640000}"/>
    <cellStyle name="n_Flash September eresMas_Cumul_0703 Préflashde L23 Analyse CA trafic 07-03 (07-04-03)_ROW ARPU" xfId="35474" xr:uid="{00000000-0005-0000-0000-00004F640000}"/>
    <cellStyle name="n_Flash September eresMas_Cumul_0703 Préflashde L23 Analyse CA trafic 07-03 (07-04-03)_RoW KPIs" xfId="9256" xr:uid="{00000000-0005-0000-0000-000050640000}"/>
    <cellStyle name="n_Flash September eresMas_Cumul_0703 Préflashde L23 Analyse CA trafic 07-03 (07-04-03)_ROW_1" xfId="35475" xr:uid="{00000000-0005-0000-0000-000051640000}"/>
    <cellStyle name="n_Flash September eresMas_Cumul_0703 Préflashde L23 Analyse CA trafic 07-03 (07-04-03)_ROW_1_Group" xfId="35476" xr:uid="{00000000-0005-0000-0000-000052640000}"/>
    <cellStyle name="n_Flash September eresMas_Cumul_0703 Préflashde L23 Analyse CA trafic 07-03 (07-04-03)_ROW_1_ROW ARPU" xfId="35477" xr:uid="{00000000-0005-0000-0000-000053640000}"/>
    <cellStyle name="n_Flash September eresMas_Cumul_0703 Préflashde L23 Analyse CA trafic 07-03 (07-04-03)_ROW_Group" xfId="35478" xr:uid="{00000000-0005-0000-0000-000054640000}"/>
    <cellStyle name="n_Flash September eresMas_Cumul_0703 Préflashde L23 Analyse CA trafic 07-03 (07-04-03)_ROW_ROW ARPU" xfId="35479" xr:uid="{00000000-0005-0000-0000-000055640000}"/>
    <cellStyle name="n_Flash September eresMas_Cumul_0703 Préflashde L23 Analyse CA trafic 07-03 (07-04-03)_Spain ARPU + AUPU" xfId="35480" xr:uid="{00000000-0005-0000-0000-000056640000}"/>
    <cellStyle name="n_Flash September eresMas_Cumul_0703 Préflashde L23 Analyse CA trafic 07-03 (07-04-03)_Spain ARPU + AUPU_Group" xfId="35481" xr:uid="{00000000-0005-0000-0000-000057640000}"/>
    <cellStyle name="n_Flash September eresMas_Cumul_0703 Préflashde L23 Analyse CA trafic 07-03 (07-04-03)_Spain ARPU + AUPU_ROW ARPU" xfId="35482" xr:uid="{00000000-0005-0000-0000-000058640000}"/>
    <cellStyle name="n_Flash September eresMas_Cumul_0703 Préflashde L23 Analyse CA trafic 07-03 (07-04-03)_Spain KPIs" xfId="7067" xr:uid="{00000000-0005-0000-0000-000059640000}"/>
    <cellStyle name="n_Flash September eresMas_Cumul_0703 Préflashde L23 Analyse CA trafic 07-03 (07-04-03)_Spain KPIs 2" xfId="16433" xr:uid="{00000000-0005-0000-0000-00005A640000}"/>
    <cellStyle name="n_Flash September eresMas_Cumul_0703 Préflashde L23 Analyse CA trafic 07-03 (07-04-03)_Spain KPIs_1" xfId="51881" xr:uid="{00000000-0005-0000-0000-00005B640000}"/>
    <cellStyle name="n_Flash September eresMas_Cumul_0703 Préflashde L23 Analyse CA trafic 07-03 (07-04-03)_Telecoms - Operational KPIs" xfId="50184" xr:uid="{00000000-0005-0000-0000-00005C640000}"/>
    <cellStyle name="n_Flash September eresMas_Cumul_A&amp;ME KPIs" xfId="53655" xr:uid="{00000000-0005-0000-0000-00005D640000}"/>
    <cellStyle name="n_Flash September eresMas_Cumul_Base Forfaits 06-07" xfId="2379" xr:uid="{00000000-0005-0000-0000-00005E640000}"/>
    <cellStyle name="n_Flash September eresMas_Cumul_Base Forfaits 06-07_A&amp;ME KPIs" xfId="53659" xr:uid="{00000000-0005-0000-0000-00005F640000}"/>
    <cellStyle name="n_Flash September eresMas_Cumul_Base Forfaits 06-07_Enterprise" xfId="9825" xr:uid="{00000000-0005-0000-0000-000060640000}"/>
    <cellStyle name="n_Flash September eresMas_Cumul_Base Forfaits 06-07_France financials" xfId="24028" xr:uid="{00000000-0005-0000-0000-000061640000}"/>
    <cellStyle name="n_Flash September eresMas_Cumul_Base Forfaits 06-07_France financials_1" xfId="25415" xr:uid="{00000000-0005-0000-0000-000062640000}"/>
    <cellStyle name="n_Flash September eresMas_Cumul_Base Forfaits 06-07_France KPIs" xfId="5238" xr:uid="{00000000-0005-0000-0000-000063640000}"/>
    <cellStyle name="n_Flash September eresMas_Cumul_Base Forfaits 06-07_France KPIs 2" xfId="14654" xr:uid="{00000000-0005-0000-0000-000064640000}"/>
    <cellStyle name="n_Flash September eresMas_Cumul_Base Forfaits 06-07_France KPIs_1" xfId="12479" xr:uid="{00000000-0005-0000-0000-000065640000}"/>
    <cellStyle name="n_Flash September eresMas_Cumul_Base Forfaits 06-07_GetCA Groupe Seg 2012-Q4 Soc" xfId="56312" xr:uid="{00000000-0005-0000-0000-000066640000}"/>
    <cellStyle name="n_Flash September eresMas_Cumul_Base Forfaits 06-07_Group" xfId="35484" xr:uid="{00000000-0005-0000-0000-000067640000}"/>
    <cellStyle name="n_Flash September eresMas_Cumul_Base Forfaits 06-07_Group - financial KPIs" xfId="22284" xr:uid="{00000000-0005-0000-0000-000068640000}"/>
    <cellStyle name="n_Flash September eresMas_Cumul_Base Forfaits 06-07_Group - operational KPIs" xfId="3294" xr:uid="{00000000-0005-0000-0000-000069640000}"/>
    <cellStyle name="n_Flash September eresMas_Cumul_Base Forfaits 06-07_Group - operational KPIs_1" xfId="10725" xr:uid="{00000000-0005-0000-0000-00006A640000}"/>
    <cellStyle name="n_Flash September eresMas_Cumul_Base Forfaits 06-07_Group - operational KPIs_1 2" xfId="18424" xr:uid="{00000000-0005-0000-0000-00006B640000}"/>
    <cellStyle name="n_Flash September eresMas_Cumul_Base Forfaits 06-07_Group - operational KPIs_2" xfId="20541" xr:uid="{00000000-0005-0000-0000-00006C640000}"/>
    <cellStyle name="n_Flash September eresMas_Cumul_Base Forfaits 06-07_IC&amp;SS" xfId="13886" xr:uid="{00000000-0005-0000-0000-00006D640000}"/>
    <cellStyle name="n_Flash September eresMas_Cumul_Base Forfaits 06-07_Orange - Market France KPIs" xfId="56311" xr:uid="{00000000-0005-0000-0000-00006E640000}"/>
    <cellStyle name="n_Flash September eresMas_Cumul_Base Forfaits 06-07_Poland KPIs" xfId="8545" xr:uid="{00000000-0005-0000-0000-00006F640000}"/>
    <cellStyle name="n_Flash September eresMas_Cumul_Base Forfaits 06-07_Poland KPIs_1" xfId="35483" xr:uid="{00000000-0005-0000-0000-000070640000}"/>
    <cellStyle name="n_Flash September eresMas_Cumul_Base Forfaits 06-07_ROW" xfId="35485" xr:uid="{00000000-0005-0000-0000-000071640000}"/>
    <cellStyle name="n_Flash September eresMas_Cumul_Base Forfaits 06-07_ROW ARPU" xfId="35486" xr:uid="{00000000-0005-0000-0000-000072640000}"/>
    <cellStyle name="n_Flash September eresMas_Cumul_Base Forfaits 06-07_RoW KPIs" xfId="9257" xr:uid="{00000000-0005-0000-0000-000073640000}"/>
    <cellStyle name="n_Flash September eresMas_Cumul_Base Forfaits 06-07_ROW_1" xfId="35487" xr:uid="{00000000-0005-0000-0000-000074640000}"/>
    <cellStyle name="n_Flash September eresMas_Cumul_Base Forfaits 06-07_ROW_1_Group" xfId="35488" xr:uid="{00000000-0005-0000-0000-000075640000}"/>
    <cellStyle name="n_Flash September eresMas_Cumul_Base Forfaits 06-07_ROW_1_ROW ARPU" xfId="35489" xr:uid="{00000000-0005-0000-0000-000076640000}"/>
    <cellStyle name="n_Flash September eresMas_Cumul_Base Forfaits 06-07_ROW_Group" xfId="35490" xr:uid="{00000000-0005-0000-0000-000077640000}"/>
    <cellStyle name="n_Flash September eresMas_Cumul_Base Forfaits 06-07_ROW_ROW ARPU" xfId="35491" xr:uid="{00000000-0005-0000-0000-000078640000}"/>
    <cellStyle name="n_Flash September eresMas_Cumul_Base Forfaits 06-07_Spain ARPU + AUPU" xfId="35492" xr:uid="{00000000-0005-0000-0000-000079640000}"/>
    <cellStyle name="n_Flash September eresMas_Cumul_Base Forfaits 06-07_Spain ARPU + AUPU_Group" xfId="35493" xr:uid="{00000000-0005-0000-0000-00007A640000}"/>
    <cellStyle name="n_Flash September eresMas_Cumul_Base Forfaits 06-07_Spain ARPU + AUPU_ROW ARPU" xfId="35494" xr:uid="{00000000-0005-0000-0000-00007B640000}"/>
    <cellStyle name="n_Flash September eresMas_Cumul_Base Forfaits 06-07_Spain KPIs" xfId="7068" xr:uid="{00000000-0005-0000-0000-00007C640000}"/>
    <cellStyle name="n_Flash September eresMas_Cumul_Base Forfaits 06-07_Spain KPIs 2" xfId="16434" xr:uid="{00000000-0005-0000-0000-00007D640000}"/>
    <cellStyle name="n_Flash September eresMas_Cumul_Base Forfaits 06-07_Spain KPIs_1" xfId="51882" xr:uid="{00000000-0005-0000-0000-00007E640000}"/>
    <cellStyle name="n_Flash September eresMas_Cumul_Base Forfaits 06-07_Telecoms - Operational KPIs" xfId="50185" xr:uid="{00000000-0005-0000-0000-00007F640000}"/>
    <cellStyle name="n_Flash September eresMas_Cumul_CA BAC SCR-VM 06-07 (31-07-06)" xfId="2380" xr:uid="{00000000-0005-0000-0000-000080640000}"/>
    <cellStyle name="n_Flash September eresMas_Cumul_CA BAC SCR-VM 06-07 (31-07-06)_A&amp;ME KPIs" xfId="53660" xr:uid="{00000000-0005-0000-0000-000081640000}"/>
    <cellStyle name="n_Flash September eresMas_Cumul_CA BAC SCR-VM 06-07 (31-07-06)_Enterprise" xfId="9826" xr:uid="{00000000-0005-0000-0000-000082640000}"/>
    <cellStyle name="n_Flash September eresMas_Cumul_CA BAC SCR-VM 06-07 (31-07-06)_France financials" xfId="24029" xr:uid="{00000000-0005-0000-0000-000083640000}"/>
    <cellStyle name="n_Flash September eresMas_Cumul_CA BAC SCR-VM 06-07 (31-07-06)_France financials_1" xfId="25416" xr:uid="{00000000-0005-0000-0000-000084640000}"/>
    <cellStyle name="n_Flash September eresMas_Cumul_CA BAC SCR-VM 06-07 (31-07-06)_France KPIs" xfId="5239" xr:uid="{00000000-0005-0000-0000-000085640000}"/>
    <cellStyle name="n_Flash September eresMas_Cumul_CA BAC SCR-VM 06-07 (31-07-06)_France KPIs 2" xfId="14655" xr:uid="{00000000-0005-0000-0000-000086640000}"/>
    <cellStyle name="n_Flash September eresMas_Cumul_CA BAC SCR-VM 06-07 (31-07-06)_France KPIs_1" xfId="12480" xr:uid="{00000000-0005-0000-0000-000087640000}"/>
    <cellStyle name="n_Flash September eresMas_Cumul_CA BAC SCR-VM 06-07 (31-07-06)_GetCA Groupe Seg 2012-Q4 Soc" xfId="56314" xr:uid="{00000000-0005-0000-0000-000088640000}"/>
    <cellStyle name="n_Flash September eresMas_Cumul_CA BAC SCR-VM 06-07 (31-07-06)_Group" xfId="35496" xr:uid="{00000000-0005-0000-0000-000089640000}"/>
    <cellStyle name="n_Flash September eresMas_Cumul_CA BAC SCR-VM 06-07 (31-07-06)_Group - financial KPIs" xfId="22285" xr:uid="{00000000-0005-0000-0000-00008A640000}"/>
    <cellStyle name="n_Flash September eresMas_Cumul_CA BAC SCR-VM 06-07 (31-07-06)_Group - operational KPIs" xfId="3295" xr:uid="{00000000-0005-0000-0000-00008B640000}"/>
    <cellStyle name="n_Flash September eresMas_Cumul_CA BAC SCR-VM 06-07 (31-07-06)_Group - operational KPIs_1" xfId="10726" xr:uid="{00000000-0005-0000-0000-00008C640000}"/>
    <cellStyle name="n_Flash September eresMas_Cumul_CA BAC SCR-VM 06-07 (31-07-06)_Group - operational KPIs_1 2" xfId="18425" xr:uid="{00000000-0005-0000-0000-00008D640000}"/>
    <cellStyle name="n_Flash September eresMas_Cumul_CA BAC SCR-VM 06-07 (31-07-06)_Group - operational KPIs_2" xfId="20542" xr:uid="{00000000-0005-0000-0000-00008E640000}"/>
    <cellStyle name="n_Flash September eresMas_Cumul_CA BAC SCR-VM 06-07 (31-07-06)_IC&amp;SS" xfId="19548" xr:uid="{00000000-0005-0000-0000-00008F640000}"/>
    <cellStyle name="n_Flash September eresMas_Cumul_CA BAC SCR-VM 06-07 (31-07-06)_Orange - Market France KPIs" xfId="56313" xr:uid="{00000000-0005-0000-0000-000090640000}"/>
    <cellStyle name="n_Flash September eresMas_Cumul_CA BAC SCR-VM 06-07 (31-07-06)_Poland KPIs" xfId="8546" xr:uid="{00000000-0005-0000-0000-000091640000}"/>
    <cellStyle name="n_Flash September eresMas_Cumul_CA BAC SCR-VM 06-07 (31-07-06)_Poland KPIs_1" xfId="35495" xr:uid="{00000000-0005-0000-0000-000092640000}"/>
    <cellStyle name="n_Flash September eresMas_Cumul_CA BAC SCR-VM 06-07 (31-07-06)_ROW" xfId="35497" xr:uid="{00000000-0005-0000-0000-000093640000}"/>
    <cellStyle name="n_Flash September eresMas_Cumul_CA BAC SCR-VM 06-07 (31-07-06)_ROW ARPU" xfId="35498" xr:uid="{00000000-0005-0000-0000-000094640000}"/>
    <cellStyle name="n_Flash September eresMas_Cumul_CA BAC SCR-VM 06-07 (31-07-06)_RoW KPIs" xfId="9258" xr:uid="{00000000-0005-0000-0000-000095640000}"/>
    <cellStyle name="n_Flash September eresMas_Cumul_CA BAC SCR-VM 06-07 (31-07-06)_ROW_1" xfId="35499" xr:uid="{00000000-0005-0000-0000-000096640000}"/>
    <cellStyle name="n_Flash September eresMas_Cumul_CA BAC SCR-VM 06-07 (31-07-06)_ROW_1_Group" xfId="35500" xr:uid="{00000000-0005-0000-0000-000097640000}"/>
    <cellStyle name="n_Flash September eresMas_Cumul_CA BAC SCR-VM 06-07 (31-07-06)_ROW_1_ROW ARPU" xfId="35501" xr:uid="{00000000-0005-0000-0000-000098640000}"/>
    <cellStyle name="n_Flash September eresMas_Cumul_CA BAC SCR-VM 06-07 (31-07-06)_ROW_Group" xfId="35502" xr:uid="{00000000-0005-0000-0000-000099640000}"/>
    <cellStyle name="n_Flash September eresMas_Cumul_CA BAC SCR-VM 06-07 (31-07-06)_ROW_ROW ARPU" xfId="35503" xr:uid="{00000000-0005-0000-0000-00009A640000}"/>
    <cellStyle name="n_Flash September eresMas_Cumul_CA BAC SCR-VM 06-07 (31-07-06)_Spain ARPU + AUPU" xfId="35504" xr:uid="{00000000-0005-0000-0000-00009B640000}"/>
    <cellStyle name="n_Flash September eresMas_Cumul_CA BAC SCR-VM 06-07 (31-07-06)_Spain ARPU + AUPU_Group" xfId="35505" xr:uid="{00000000-0005-0000-0000-00009C640000}"/>
    <cellStyle name="n_Flash September eresMas_Cumul_CA BAC SCR-VM 06-07 (31-07-06)_Spain ARPU + AUPU_ROW ARPU" xfId="35506" xr:uid="{00000000-0005-0000-0000-00009D640000}"/>
    <cellStyle name="n_Flash September eresMas_Cumul_CA BAC SCR-VM 06-07 (31-07-06)_Spain KPIs" xfId="7069" xr:uid="{00000000-0005-0000-0000-00009E640000}"/>
    <cellStyle name="n_Flash September eresMas_Cumul_CA BAC SCR-VM 06-07 (31-07-06)_Spain KPIs 2" xfId="16435" xr:uid="{00000000-0005-0000-0000-00009F640000}"/>
    <cellStyle name="n_Flash September eresMas_Cumul_CA BAC SCR-VM 06-07 (31-07-06)_Spain KPIs_1" xfId="51883" xr:uid="{00000000-0005-0000-0000-0000A0640000}"/>
    <cellStyle name="n_Flash September eresMas_Cumul_CA BAC SCR-VM 06-07 (31-07-06)_Telecoms - Operational KPIs" xfId="50186" xr:uid="{00000000-0005-0000-0000-0000A1640000}"/>
    <cellStyle name="n_Flash September eresMas_Cumul_CA forfaits 0607 (06-08-14)" xfId="2381" xr:uid="{00000000-0005-0000-0000-0000A2640000}"/>
    <cellStyle name="n_Flash September eresMas_Cumul_CA forfaits 0607 (06-08-14)_A&amp;ME KPIs" xfId="53661" xr:uid="{00000000-0005-0000-0000-0000A3640000}"/>
    <cellStyle name="n_Flash September eresMas_Cumul_CA forfaits 0607 (06-08-14)_France financials" xfId="24030" xr:uid="{00000000-0005-0000-0000-0000A4640000}"/>
    <cellStyle name="n_Flash September eresMas_Cumul_CA forfaits 0607 (06-08-14)_France KPIs" xfId="5240" xr:uid="{00000000-0005-0000-0000-0000A5640000}"/>
    <cellStyle name="n_Flash September eresMas_Cumul_CA forfaits 0607 (06-08-14)_France KPIs 2" xfId="14656" xr:uid="{00000000-0005-0000-0000-0000A6640000}"/>
    <cellStyle name="n_Flash September eresMas_Cumul_CA forfaits 0607 (06-08-14)_France KPIs_1" xfId="12481" xr:uid="{00000000-0005-0000-0000-0000A7640000}"/>
    <cellStyle name="n_Flash September eresMas_Cumul_CA forfaits 0607 (06-08-14)_Group" xfId="35508" xr:uid="{00000000-0005-0000-0000-0000A8640000}"/>
    <cellStyle name="n_Flash September eresMas_Cumul_CA forfaits 0607 (06-08-14)_Group - financial KPIs" xfId="22286" xr:uid="{00000000-0005-0000-0000-0000A9640000}"/>
    <cellStyle name="n_Flash September eresMas_Cumul_CA forfaits 0607 (06-08-14)_Group - operational KPIs" xfId="10727" xr:uid="{00000000-0005-0000-0000-0000AA640000}"/>
    <cellStyle name="n_Flash September eresMas_Cumul_CA forfaits 0607 (06-08-14)_Group - operational KPIs 2" xfId="18426" xr:uid="{00000000-0005-0000-0000-0000AB640000}"/>
    <cellStyle name="n_Flash September eresMas_Cumul_CA forfaits 0607 (06-08-14)_Group - operational KPIs_1" xfId="20543" xr:uid="{00000000-0005-0000-0000-0000AC640000}"/>
    <cellStyle name="n_Flash September eresMas_Cumul_CA forfaits 0607 (06-08-14)_Orange - Market France KPIs" xfId="56315" xr:uid="{00000000-0005-0000-0000-0000AD640000}"/>
    <cellStyle name="n_Flash September eresMas_Cumul_CA forfaits 0607 (06-08-14)_Poland KPIs" xfId="35507" xr:uid="{00000000-0005-0000-0000-0000AE640000}"/>
    <cellStyle name="n_Flash September eresMas_Cumul_CA forfaits 0607 (06-08-14)_ROW" xfId="35509" xr:uid="{00000000-0005-0000-0000-0000AF640000}"/>
    <cellStyle name="n_Flash September eresMas_Cumul_CA forfaits 0607 (06-08-14)_ROW ARPU" xfId="35510" xr:uid="{00000000-0005-0000-0000-0000B0640000}"/>
    <cellStyle name="n_Flash September eresMas_Cumul_CA forfaits 0607 (06-08-14)_ROW_1" xfId="35511" xr:uid="{00000000-0005-0000-0000-0000B1640000}"/>
    <cellStyle name="n_Flash September eresMas_Cumul_CA forfaits 0607 (06-08-14)_ROW_1_Group" xfId="35512" xr:uid="{00000000-0005-0000-0000-0000B2640000}"/>
    <cellStyle name="n_Flash September eresMas_Cumul_CA forfaits 0607 (06-08-14)_ROW_1_ROW ARPU" xfId="35513" xr:uid="{00000000-0005-0000-0000-0000B3640000}"/>
    <cellStyle name="n_Flash September eresMas_Cumul_CA forfaits 0607 (06-08-14)_ROW_Group" xfId="35514" xr:uid="{00000000-0005-0000-0000-0000B4640000}"/>
    <cellStyle name="n_Flash September eresMas_Cumul_CA forfaits 0607 (06-08-14)_ROW_ROW ARPU" xfId="35515" xr:uid="{00000000-0005-0000-0000-0000B5640000}"/>
    <cellStyle name="n_Flash September eresMas_Cumul_CA forfaits 0607 (06-08-14)_Spain ARPU + AUPU" xfId="35516" xr:uid="{00000000-0005-0000-0000-0000B6640000}"/>
    <cellStyle name="n_Flash September eresMas_Cumul_CA forfaits 0607 (06-08-14)_Spain ARPU + AUPU_Group" xfId="35517" xr:uid="{00000000-0005-0000-0000-0000B7640000}"/>
    <cellStyle name="n_Flash September eresMas_Cumul_CA forfaits 0607 (06-08-14)_Spain ARPU + AUPU_ROW ARPU" xfId="35518" xr:uid="{00000000-0005-0000-0000-0000B8640000}"/>
    <cellStyle name="n_Flash September eresMas_Cumul_CA forfaits 0607 (06-08-14)_Spain KPIs" xfId="7070" xr:uid="{00000000-0005-0000-0000-0000B9640000}"/>
    <cellStyle name="n_Flash September eresMas_Cumul_CA forfaits 0607 (06-08-14)_Spain KPIs 2" xfId="16436" xr:uid="{00000000-0005-0000-0000-0000BA640000}"/>
    <cellStyle name="n_Flash September eresMas_Cumul_CA forfaits 0607 (06-08-14)_Spain KPIs_1" xfId="51884" xr:uid="{00000000-0005-0000-0000-0000BB640000}"/>
    <cellStyle name="n_Flash September eresMas_Cumul_CA forfaits 0607 (06-08-14)_Telecoms - Operational KPIs" xfId="50187" xr:uid="{00000000-0005-0000-0000-0000BC640000}"/>
    <cellStyle name="n_Flash September eresMas_Cumul_Classeur2" xfId="2382" xr:uid="{00000000-0005-0000-0000-0000BD640000}"/>
    <cellStyle name="n_Flash September eresMas_Cumul_Classeur2_A&amp;ME KPIs" xfId="53662" xr:uid="{00000000-0005-0000-0000-0000BE640000}"/>
    <cellStyle name="n_Flash September eresMas_Cumul_Classeur2_France financials" xfId="24031" xr:uid="{00000000-0005-0000-0000-0000BF640000}"/>
    <cellStyle name="n_Flash September eresMas_Cumul_Classeur2_France KPIs" xfId="5241" xr:uid="{00000000-0005-0000-0000-0000C0640000}"/>
    <cellStyle name="n_Flash September eresMas_Cumul_Classeur2_France KPIs 2" xfId="14657" xr:uid="{00000000-0005-0000-0000-0000C1640000}"/>
    <cellStyle name="n_Flash September eresMas_Cumul_Classeur2_France KPIs_1" xfId="12482" xr:uid="{00000000-0005-0000-0000-0000C2640000}"/>
    <cellStyle name="n_Flash September eresMas_Cumul_Classeur2_Group" xfId="35520" xr:uid="{00000000-0005-0000-0000-0000C3640000}"/>
    <cellStyle name="n_Flash September eresMas_Cumul_Classeur2_Group - financial KPIs" xfId="22287" xr:uid="{00000000-0005-0000-0000-0000C4640000}"/>
    <cellStyle name="n_Flash September eresMas_Cumul_Classeur2_Group - operational KPIs" xfId="10728" xr:uid="{00000000-0005-0000-0000-0000C5640000}"/>
    <cellStyle name="n_Flash September eresMas_Cumul_Classeur2_Group - operational KPIs 2" xfId="18427" xr:uid="{00000000-0005-0000-0000-0000C6640000}"/>
    <cellStyle name="n_Flash September eresMas_Cumul_Classeur2_Group - operational KPIs_1" xfId="20544" xr:uid="{00000000-0005-0000-0000-0000C7640000}"/>
    <cellStyle name="n_Flash September eresMas_Cumul_Classeur2_Orange - Market France KPIs" xfId="56316" xr:uid="{00000000-0005-0000-0000-0000C8640000}"/>
    <cellStyle name="n_Flash September eresMas_Cumul_Classeur2_Poland KPIs" xfId="35519" xr:uid="{00000000-0005-0000-0000-0000C9640000}"/>
    <cellStyle name="n_Flash September eresMas_Cumul_Classeur2_ROW" xfId="35521" xr:uid="{00000000-0005-0000-0000-0000CA640000}"/>
    <cellStyle name="n_Flash September eresMas_Cumul_Classeur2_ROW ARPU" xfId="35522" xr:uid="{00000000-0005-0000-0000-0000CB640000}"/>
    <cellStyle name="n_Flash September eresMas_Cumul_Classeur2_ROW_1" xfId="35523" xr:uid="{00000000-0005-0000-0000-0000CC640000}"/>
    <cellStyle name="n_Flash September eresMas_Cumul_Classeur2_ROW_1_Group" xfId="35524" xr:uid="{00000000-0005-0000-0000-0000CD640000}"/>
    <cellStyle name="n_Flash September eresMas_Cumul_Classeur2_ROW_1_ROW ARPU" xfId="35525" xr:uid="{00000000-0005-0000-0000-0000CE640000}"/>
    <cellStyle name="n_Flash September eresMas_Cumul_Classeur2_ROW_Group" xfId="35526" xr:uid="{00000000-0005-0000-0000-0000CF640000}"/>
    <cellStyle name="n_Flash September eresMas_Cumul_Classeur2_ROW_ROW ARPU" xfId="35527" xr:uid="{00000000-0005-0000-0000-0000D0640000}"/>
    <cellStyle name="n_Flash September eresMas_Cumul_Classeur2_Spain ARPU + AUPU" xfId="35528" xr:uid="{00000000-0005-0000-0000-0000D1640000}"/>
    <cellStyle name="n_Flash September eresMas_Cumul_Classeur2_Spain ARPU + AUPU_Group" xfId="35529" xr:uid="{00000000-0005-0000-0000-0000D2640000}"/>
    <cellStyle name="n_Flash September eresMas_Cumul_Classeur2_Spain ARPU + AUPU_ROW ARPU" xfId="35530" xr:uid="{00000000-0005-0000-0000-0000D3640000}"/>
    <cellStyle name="n_Flash September eresMas_Cumul_Classeur2_Spain KPIs" xfId="7071" xr:uid="{00000000-0005-0000-0000-0000D4640000}"/>
    <cellStyle name="n_Flash September eresMas_Cumul_Classeur2_Spain KPIs 2" xfId="16437" xr:uid="{00000000-0005-0000-0000-0000D5640000}"/>
    <cellStyle name="n_Flash September eresMas_Cumul_Classeur2_Spain KPIs_1" xfId="51885" xr:uid="{00000000-0005-0000-0000-0000D6640000}"/>
    <cellStyle name="n_Flash September eresMas_Cumul_Classeur2_Telecoms - Operational KPIs" xfId="50188" xr:uid="{00000000-0005-0000-0000-0000D7640000}"/>
    <cellStyle name="n_Flash September eresMas_Cumul_Classeur5" xfId="2383" xr:uid="{00000000-0005-0000-0000-0000D8640000}"/>
    <cellStyle name="n_Flash September eresMas_Cumul_Classeur5_A&amp;ME KPIs" xfId="53663" xr:uid="{00000000-0005-0000-0000-0000D9640000}"/>
    <cellStyle name="n_Flash September eresMas_Cumul_Classeur5_Enterprise" xfId="9827" xr:uid="{00000000-0005-0000-0000-0000DA640000}"/>
    <cellStyle name="n_Flash September eresMas_Cumul_Classeur5_France financials" xfId="24032" xr:uid="{00000000-0005-0000-0000-0000DB640000}"/>
    <cellStyle name="n_Flash September eresMas_Cumul_Classeur5_France financials_1" xfId="25417" xr:uid="{00000000-0005-0000-0000-0000DC640000}"/>
    <cellStyle name="n_Flash September eresMas_Cumul_Classeur5_France KPIs" xfId="5242" xr:uid="{00000000-0005-0000-0000-0000DD640000}"/>
    <cellStyle name="n_Flash September eresMas_Cumul_Classeur5_France KPIs 2" xfId="14658" xr:uid="{00000000-0005-0000-0000-0000DE640000}"/>
    <cellStyle name="n_Flash September eresMas_Cumul_Classeur5_France KPIs_1" xfId="12483" xr:uid="{00000000-0005-0000-0000-0000DF640000}"/>
    <cellStyle name="n_Flash September eresMas_Cumul_Classeur5_GetCA Groupe Seg 2012-Q4 Soc" xfId="56318" xr:uid="{00000000-0005-0000-0000-0000E0640000}"/>
    <cellStyle name="n_Flash September eresMas_Cumul_Classeur5_Group" xfId="35532" xr:uid="{00000000-0005-0000-0000-0000E1640000}"/>
    <cellStyle name="n_Flash September eresMas_Cumul_Classeur5_Group - financial KPIs" xfId="22288" xr:uid="{00000000-0005-0000-0000-0000E2640000}"/>
    <cellStyle name="n_Flash September eresMas_Cumul_Classeur5_Group - operational KPIs" xfId="3296" xr:uid="{00000000-0005-0000-0000-0000E3640000}"/>
    <cellStyle name="n_Flash September eresMas_Cumul_Classeur5_Group - operational KPIs_1" xfId="10729" xr:uid="{00000000-0005-0000-0000-0000E4640000}"/>
    <cellStyle name="n_Flash September eresMas_Cumul_Classeur5_Group - operational KPIs_1 2" xfId="18428" xr:uid="{00000000-0005-0000-0000-0000E5640000}"/>
    <cellStyle name="n_Flash September eresMas_Cumul_Classeur5_Group - operational KPIs_2" xfId="20545" xr:uid="{00000000-0005-0000-0000-0000E6640000}"/>
    <cellStyle name="n_Flash September eresMas_Cumul_Classeur5_IC&amp;SS" xfId="19748" xr:uid="{00000000-0005-0000-0000-0000E7640000}"/>
    <cellStyle name="n_Flash September eresMas_Cumul_Classeur5_Orange - Market France KPIs" xfId="56317" xr:uid="{00000000-0005-0000-0000-0000E8640000}"/>
    <cellStyle name="n_Flash September eresMas_Cumul_Classeur5_Poland KPIs" xfId="8547" xr:uid="{00000000-0005-0000-0000-0000E9640000}"/>
    <cellStyle name="n_Flash September eresMas_Cumul_Classeur5_Poland KPIs_1" xfId="35531" xr:uid="{00000000-0005-0000-0000-0000EA640000}"/>
    <cellStyle name="n_Flash September eresMas_Cumul_Classeur5_ROW" xfId="35533" xr:uid="{00000000-0005-0000-0000-0000EB640000}"/>
    <cellStyle name="n_Flash September eresMas_Cumul_Classeur5_ROW ARPU" xfId="35534" xr:uid="{00000000-0005-0000-0000-0000EC640000}"/>
    <cellStyle name="n_Flash September eresMas_Cumul_Classeur5_RoW KPIs" xfId="9259" xr:uid="{00000000-0005-0000-0000-0000ED640000}"/>
    <cellStyle name="n_Flash September eresMas_Cumul_Classeur5_ROW_1" xfId="35535" xr:uid="{00000000-0005-0000-0000-0000EE640000}"/>
    <cellStyle name="n_Flash September eresMas_Cumul_Classeur5_ROW_1_Group" xfId="35536" xr:uid="{00000000-0005-0000-0000-0000EF640000}"/>
    <cellStyle name="n_Flash September eresMas_Cumul_Classeur5_ROW_1_ROW ARPU" xfId="35537" xr:uid="{00000000-0005-0000-0000-0000F0640000}"/>
    <cellStyle name="n_Flash September eresMas_Cumul_Classeur5_ROW_Group" xfId="35538" xr:uid="{00000000-0005-0000-0000-0000F1640000}"/>
    <cellStyle name="n_Flash September eresMas_Cumul_Classeur5_ROW_ROW ARPU" xfId="35539" xr:uid="{00000000-0005-0000-0000-0000F2640000}"/>
    <cellStyle name="n_Flash September eresMas_Cumul_Classeur5_Spain ARPU + AUPU" xfId="35540" xr:uid="{00000000-0005-0000-0000-0000F3640000}"/>
    <cellStyle name="n_Flash September eresMas_Cumul_Classeur5_Spain ARPU + AUPU_Group" xfId="35541" xr:uid="{00000000-0005-0000-0000-0000F4640000}"/>
    <cellStyle name="n_Flash September eresMas_Cumul_Classeur5_Spain ARPU + AUPU_ROW ARPU" xfId="35542" xr:uid="{00000000-0005-0000-0000-0000F5640000}"/>
    <cellStyle name="n_Flash September eresMas_Cumul_Classeur5_Spain KPIs" xfId="7072" xr:uid="{00000000-0005-0000-0000-0000F6640000}"/>
    <cellStyle name="n_Flash September eresMas_Cumul_Classeur5_Spain KPIs 2" xfId="16438" xr:uid="{00000000-0005-0000-0000-0000F7640000}"/>
    <cellStyle name="n_Flash September eresMas_Cumul_Classeur5_Spain KPIs_1" xfId="51886" xr:uid="{00000000-0005-0000-0000-0000F8640000}"/>
    <cellStyle name="n_Flash September eresMas_Cumul_Classeur5_Telecoms - Operational KPIs" xfId="50189" xr:uid="{00000000-0005-0000-0000-0000F9640000}"/>
    <cellStyle name="n_Flash September eresMas_Cumul_DATA KPI Personal" xfId="35543" xr:uid="{00000000-0005-0000-0000-0000FA640000}"/>
    <cellStyle name="n_Flash September eresMas_Cumul_DATA KPI Personal_Group" xfId="35544" xr:uid="{00000000-0005-0000-0000-0000FB640000}"/>
    <cellStyle name="n_Flash September eresMas_Cumul_DATA KPI Personal_ROW ARPU" xfId="35545" xr:uid="{00000000-0005-0000-0000-0000FC640000}"/>
    <cellStyle name="n_Flash September eresMas_Cumul_EE_CoA_BS - mapped V4" xfId="35546" xr:uid="{00000000-0005-0000-0000-0000FD640000}"/>
    <cellStyle name="n_Flash September eresMas_Cumul_EE_CoA_BS - mapped V4_Group" xfId="35547" xr:uid="{00000000-0005-0000-0000-0000FE640000}"/>
    <cellStyle name="n_Flash September eresMas_Cumul_EE_CoA_BS - mapped V4_ROW ARPU" xfId="35548" xr:uid="{00000000-0005-0000-0000-0000FF640000}"/>
    <cellStyle name="n_Flash September eresMas_Cumul_Enterprise" xfId="9822" xr:uid="{00000000-0005-0000-0000-000000650000}"/>
    <cellStyle name="n_Flash September eresMas_Cumul_France financials" xfId="24024" xr:uid="{00000000-0005-0000-0000-000001650000}"/>
    <cellStyle name="n_Flash September eresMas_Cumul_France financials_1" xfId="25412" xr:uid="{00000000-0005-0000-0000-000002650000}"/>
    <cellStyle name="n_Flash September eresMas_Cumul_France KPIs" xfId="5234" xr:uid="{00000000-0005-0000-0000-000003650000}"/>
    <cellStyle name="n_Flash September eresMas_Cumul_France KPIs 2" xfId="14650" xr:uid="{00000000-0005-0000-0000-000004650000}"/>
    <cellStyle name="n_Flash September eresMas_Cumul_France KPIs_1" xfId="12475" xr:uid="{00000000-0005-0000-0000-000005650000}"/>
    <cellStyle name="n_Flash September eresMas_Cumul_GetCA Groupe Seg 2012-Q4 Soc" xfId="56319" xr:uid="{00000000-0005-0000-0000-000006650000}"/>
    <cellStyle name="n_Flash September eresMas_Cumul_Group" xfId="35549" xr:uid="{00000000-0005-0000-0000-000007650000}"/>
    <cellStyle name="n_Flash September eresMas_Cumul_Group - financial KPIs" xfId="22280" xr:uid="{00000000-0005-0000-0000-000008650000}"/>
    <cellStyle name="n_Flash September eresMas_Cumul_Group - operational KPIs" xfId="3291" xr:uid="{00000000-0005-0000-0000-000009650000}"/>
    <cellStyle name="n_Flash September eresMas_Cumul_Group - operational KPIs_1" xfId="10721" xr:uid="{00000000-0005-0000-0000-00000A650000}"/>
    <cellStyle name="n_Flash September eresMas_Cumul_Group - operational KPIs_1 2" xfId="18420" xr:uid="{00000000-0005-0000-0000-00000B650000}"/>
    <cellStyle name="n_Flash September eresMas_Cumul_Group - operational KPIs_2" xfId="20537" xr:uid="{00000000-0005-0000-0000-00000C650000}"/>
    <cellStyle name="n_Flash September eresMas_Cumul_IC&amp;SS" xfId="19549" xr:uid="{00000000-0005-0000-0000-00000D650000}"/>
    <cellStyle name="n_Flash September eresMas_Cumul_Orange - Market France KPIs" xfId="56305" xr:uid="{00000000-0005-0000-0000-00000E650000}"/>
    <cellStyle name="n_Flash September eresMas_Cumul_PFA_Mn MTV_060413" xfId="2384" xr:uid="{00000000-0005-0000-0000-00000F650000}"/>
    <cellStyle name="n_Flash September eresMas_Cumul_PFA_Mn MTV_060413_A&amp;ME KPIs" xfId="53664" xr:uid="{00000000-0005-0000-0000-000010650000}"/>
    <cellStyle name="n_Flash September eresMas_Cumul_PFA_Mn MTV_060413_France financials" xfId="24033" xr:uid="{00000000-0005-0000-0000-000011650000}"/>
    <cellStyle name="n_Flash September eresMas_Cumul_PFA_Mn MTV_060413_France KPIs" xfId="5243" xr:uid="{00000000-0005-0000-0000-000012650000}"/>
    <cellStyle name="n_Flash September eresMas_Cumul_PFA_Mn MTV_060413_France KPIs 2" xfId="14659" xr:uid="{00000000-0005-0000-0000-000013650000}"/>
    <cellStyle name="n_Flash September eresMas_Cumul_PFA_Mn MTV_060413_France KPIs_1" xfId="12484" xr:uid="{00000000-0005-0000-0000-000014650000}"/>
    <cellStyle name="n_Flash September eresMas_Cumul_PFA_Mn MTV_060413_Group" xfId="35551" xr:uid="{00000000-0005-0000-0000-000015650000}"/>
    <cellStyle name="n_Flash September eresMas_Cumul_PFA_Mn MTV_060413_Group - financial KPIs" xfId="22289" xr:uid="{00000000-0005-0000-0000-000016650000}"/>
    <cellStyle name="n_Flash September eresMas_Cumul_PFA_Mn MTV_060413_Group - operational KPIs" xfId="10730" xr:uid="{00000000-0005-0000-0000-000017650000}"/>
    <cellStyle name="n_Flash September eresMas_Cumul_PFA_Mn MTV_060413_Group - operational KPIs 2" xfId="18429" xr:uid="{00000000-0005-0000-0000-000018650000}"/>
    <cellStyle name="n_Flash September eresMas_Cumul_PFA_Mn MTV_060413_Group - operational KPIs_1" xfId="20546" xr:uid="{00000000-0005-0000-0000-000019650000}"/>
    <cellStyle name="n_Flash September eresMas_Cumul_PFA_Mn MTV_060413_Orange - Market France KPIs" xfId="56320" xr:uid="{00000000-0005-0000-0000-00001A650000}"/>
    <cellStyle name="n_Flash September eresMas_Cumul_PFA_Mn MTV_060413_Poland KPIs" xfId="35550" xr:uid="{00000000-0005-0000-0000-00001B650000}"/>
    <cellStyle name="n_Flash September eresMas_Cumul_PFA_Mn MTV_060413_ROW" xfId="35552" xr:uid="{00000000-0005-0000-0000-00001C650000}"/>
    <cellStyle name="n_Flash September eresMas_Cumul_PFA_Mn MTV_060413_ROW ARPU" xfId="35553" xr:uid="{00000000-0005-0000-0000-00001D650000}"/>
    <cellStyle name="n_Flash September eresMas_Cumul_PFA_Mn MTV_060413_ROW_1" xfId="35554" xr:uid="{00000000-0005-0000-0000-00001E650000}"/>
    <cellStyle name="n_Flash September eresMas_Cumul_PFA_Mn MTV_060413_ROW_1_Group" xfId="35555" xr:uid="{00000000-0005-0000-0000-00001F650000}"/>
    <cellStyle name="n_Flash September eresMas_Cumul_PFA_Mn MTV_060413_ROW_1_ROW ARPU" xfId="35556" xr:uid="{00000000-0005-0000-0000-000020650000}"/>
    <cellStyle name="n_Flash September eresMas_Cumul_PFA_Mn MTV_060413_ROW_Group" xfId="35557" xr:uid="{00000000-0005-0000-0000-000021650000}"/>
    <cellStyle name="n_Flash September eresMas_Cumul_PFA_Mn MTV_060413_ROW_ROW ARPU" xfId="35558" xr:uid="{00000000-0005-0000-0000-000022650000}"/>
    <cellStyle name="n_Flash September eresMas_Cumul_PFA_Mn MTV_060413_Spain ARPU + AUPU" xfId="35559" xr:uid="{00000000-0005-0000-0000-000023650000}"/>
    <cellStyle name="n_Flash September eresMas_Cumul_PFA_Mn MTV_060413_Spain ARPU + AUPU_Group" xfId="35560" xr:uid="{00000000-0005-0000-0000-000024650000}"/>
    <cellStyle name="n_Flash September eresMas_Cumul_PFA_Mn MTV_060413_Spain ARPU + AUPU_ROW ARPU" xfId="35561" xr:uid="{00000000-0005-0000-0000-000025650000}"/>
    <cellStyle name="n_Flash September eresMas_Cumul_PFA_Mn MTV_060413_Spain KPIs" xfId="7073" xr:uid="{00000000-0005-0000-0000-000026650000}"/>
    <cellStyle name="n_Flash September eresMas_Cumul_PFA_Mn MTV_060413_Spain KPIs 2" xfId="16439" xr:uid="{00000000-0005-0000-0000-000027650000}"/>
    <cellStyle name="n_Flash September eresMas_Cumul_PFA_Mn MTV_060413_Spain KPIs_1" xfId="51887" xr:uid="{00000000-0005-0000-0000-000028650000}"/>
    <cellStyle name="n_Flash September eresMas_Cumul_PFA_Mn MTV_060413_Telecoms - Operational KPIs" xfId="50190" xr:uid="{00000000-0005-0000-0000-000029650000}"/>
    <cellStyle name="n_Flash September eresMas_Cumul_PFA_Mn_0603_V0 0" xfId="2385" xr:uid="{00000000-0005-0000-0000-00002A650000}"/>
    <cellStyle name="n_Flash September eresMas_Cumul_PFA_Mn_0603_V0 0_A&amp;ME KPIs" xfId="53665" xr:uid="{00000000-0005-0000-0000-00002B650000}"/>
    <cellStyle name="n_Flash September eresMas_Cumul_PFA_Mn_0603_V0 0_France financials" xfId="24034" xr:uid="{00000000-0005-0000-0000-00002C650000}"/>
    <cellStyle name="n_Flash September eresMas_Cumul_PFA_Mn_0603_V0 0_France KPIs" xfId="5244" xr:uid="{00000000-0005-0000-0000-00002D650000}"/>
    <cellStyle name="n_Flash September eresMas_Cumul_PFA_Mn_0603_V0 0_France KPIs 2" xfId="14660" xr:uid="{00000000-0005-0000-0000-00002E650000}"/>
    <cellStyle name="n_Flash September eresMas_Cumul_PFA_Mn_0603_V0 0_France KPIs_1" xfId="12485" xr:uid="{00000000-0005-0000-0000-00002F650000}"/>
    <cellStyle name="n_Flash September eresMas_Cumul_PFA_Mn_0603_V0 0_Group" xfId="35563" xr:uid="{00000000-0005-0000-0000-000030650000}"/>
    <cellStyle name="n_Flash September eresMas_Cumul_PFA_Mn_0603_V0 0_Group - financial KPIs" xfId="22290" xr:uid="{00000000-0005-0000-0000-000031650000}"/>
    <cellStyle name="n_Flash September eresMas_Cumul_PFA_Mn_0603_V0 0_Group - operational KPIs" xfId="10731" xr:uid="{00000000-0005-0000-0000-000032650000}"/>
    <cellStyle name="n_Flash September eresMas_Cumul_PFA_Mn_0603_V0 0_Group - operational KPIs 2" xfId="18430" xr:uid="{00000000-0005-0000-0000-000033650000}"/>
    <cellStyle name="n_Flash September eresMas_Cumul_PFA_Mn_0603_V0 0_Group - operational KPIs_1" xfId="20547" xr:uid="{00000000-0005-0000-0000-000034650000}"/>
    <cellStyle name="n_Flash September eresMas_Cumul_PFA_Mn_0603_V0 0_Orange - Market France KPIs" xfId="56321" xr:uid="{00000000-0005-0000-0000-000035650000}"/>
    <cellStyle name="n_Flash September eresMas_Cumul_PFA_Mn_0603_V0 0_Poland KPIs" xfId="35562" xr:uid="{00000000-0005-0000-0000-000036650000}"/>
    <cellStyle name="n_Flash September eresMas_Cumul_PFA_Mn_0603_V0 0_ROW" xfId="35564" xr:uid="{00000000-0005-0000-0000-000037650000}"/>
    <cellStyle name="n_Flash September eresMas_Cumul_PFA_Mn_0603_V0 0_ROW ARPU" xfId="35565" xr:uid="{00000000-0005-0000-0000-000038650000}"/>
    <cellStyle name="n_Flash September eresMas_Cumul_PFA_Mn_0603_V0 0_ROW_1" xfId="35566" xr:uid="{00000000-0005-0000-0000-000039650000}"/>
    <cellStyle name="n_Flash September eresMas_Cumul_PFA_Mn_0603_V0 0_ROW_1_Group" xfId="35567" xr:uid="{00000000-0005-0000-0000-00003A650000}"/>
    <cellStyle name="n_Flash September eresMas_Cumul_PFA_Mn_0603_V0 0_ROW_1_ROW ARPU" xfId="35568" xr:uid="{00000000-0005-0000-0000-00003B650000}"/>
    <cellStyle name="n_Flash September eresMas_Cumul_PFA_Mn_0603_V0 0_ROW_Group" xfId="35569" xr:uid="{00000000-0005-0000-0000-00003C650000}"/>
    <cellStyle name="n_Flash September eresMas_Cumul_PFA_Mn_0603_V0 0_ROW_ROW ARPU" xfId="35570" xr:uid="{00000000-0005-0000-0000-00003D650000}"/>
    <cellStyle name="n_Flash September eresMas_Cumul_PFA_Mn_0603_V0 0_Spain ARPU + AUPU" xfId="35571" xr:uid="{00000000-0005-0000-0000-00003E650000}"/>
    <cellStyle name="n_Flash September eresMas_Cumul_PFA_Mn_0603_V0 0_Spain ARPU + AUPU_Group" xfId="35572" xr:uid="{00000000-0005-0000-0000-00003F650000}"/>
    <cellStyle name="n_Flash September eresMas_Cumul_PFA_Mn_0603_V0 0_Spain ARPU + AUPU_ROW ARPU" xfId="35573" xr:uid="{00000000-0005-0000-0000-000040650000}"/>
    <cellStyle name="n_Flash September eresMas_Cumul_PFA_Mn_0603_V0 0_Spain KPIs" xfId="7074" xr:uid="{00000000-0005-0000-0000-000041650000}"/>
    <cellStyle name="n_Flash September eresMas_Cumul_PFA_Mn_0603_V0 0_Spain KPIs 2" xfId="16440" xr:uid="{00000000-0005-0000-0000-000042650000}"/>
    <cellStyle name="n_Flash September eresMas_Cumul_PFA_Mn_0603_V0 0_Spain KPIs_1" xfId="51888" xr:uid="{00000000-0005-0000-0000-000043650000}"/>
    <cellStyle name="n_Flash September eresMas_Cumul_PFA_Mn_0603_V0 0_Telecoms - Operational KPIs" xfId="50191" xr:uid="{00000000-0005-0000-0000-000044650000}"/>
    <cellStyle name="n_Flash September eresMas_Cumul_PFA_Parcs_0600706" xfId="2386" xr:uid="{00000000-0005-0000-0000-000045650000}"/>
    <cellStyle name="n_Flash September eresMas_Cumul_PFA_Parcs_0600706_A&amp;ME KPIs" xfId="53666" xr:uid="{00000000-0005-0000-0000-000046650000}"/>
    <cellStyle name="n_Flash September eresMas_Cumul_PFA_Parcs_0600706_France financials" xfId="24035" xr:uid="{00000000-0005-0000-0000-000047650000}"/>
    <cellStyle name="n_Flash September eresMas_Cumul_PFA_Parcs_0600706_France KPIs" xfId="5245" xr:uid="{00000000-0005-0000-0000-000048650000}"/>
    <cellStyle name="n_Flash September eresMas_Cumul_PFA_Parcs_0600706_France KPIs 2" xfId="14661" xr:uid="{00000000-0005-0000-0000-000049650000}"/>
    <cellStyle name="n_Flash September eresMas_Cumul_PFA_Parcs_0600706_France KPIs_1" xfId="12486" xr:uid="{00000000-0005-0000-0000-00004A650000}"/>
    <cellStyle name="n_Flash September eresMas_Cumul_PFA_Parcs_0600706_Group" xfId="35575" xr:uid="{00000000-0005-0000-0000-00004B650000}"/>
    <cellStyle name="n_Flash September eresMas_Cumul_PFA_Parcs_0600706_Group - financial KPIs" xfId="22291" xr:uid="{00000000-0005-0000-0000-00004C650000}"/>
    <cellStyle name="n_Flash September eresMas_Cumul_PFA_Parcs_0600706_Group - operational KPIs" xfId="10732" xr:uid="{00000000-0005-0000-0000-00004D650000}"/>
    <cellStyle name="n_Flash September eresMas_Cumul_PFA_Parcs_0600706_Group - operational KPIs 2" xfId="18431" xr:uid="{00000000-0005-0000-0000-00004E650000}"/>
    <cellStyle name="n_Flash September eresMas_Cumul_PFA_Parcs_0600706_Group - operational KPIs_1" xfId="20548" xr:uid="{00000000-0005-0000-0000-00004F650000}"/>
    <cellStyle name="n_Flash September eresMas_Cumul_PFA_Parcs_0600706_Orange - Market France KPIs" xfId="56322" xr:uid="{00000000-0005-0000-0000-000050650000}"/>
    <cellStyle name="n_Flash September eresMas_Cumul_PFA_Parcs_0600706_Poland KPIs" xfId="35574" xr:uid="{00000000-0005-0000-0000-000051650000}"/>
    <cellStyle name="n_Flash September eresMas_Cumul_PFA_Parcs_0600706_ROW" xfId="35576" xr:uid="{00000000-0005-0000-0000-000052650000}"/>
    <cellStyle name="n_Flash September eresMas_Cumul_PFA_Parcs_0600706_ROW ARPU" xfId="35577" xr:uid="{00000000-0005-0000-0000-000053650000}"/>
    <cellStyle name="n_Flash September eresMas_Cumul_PFA_Parcs_0600706_ROW_1" xfId="35578" xr:uid="{00000000-0005-0000-0000-000054650000}"/>
    <cellStyle name="n_Flash September eresMas_Cumul_PFA_Parcs_0600706_ROW_1_Group" xfId="35579" xr:uid="{00000000-0005-0000-0000-000055650000}"/>
    <cellStyle name="n_Flash September eresMas_Cumul_PFA_Parcs_0600706_ROW_1_ROW ARPU" xfId="35580" xr:uid="{00000000-0005-0000-0000-000056650000}"/>
    <cellStyle name="n_Flash September eresMas_Cumul_PFA_Parcs_0600706_ROW_Group" xfId="35581" xr:uid="{00000000-0005-0000-0000-000057650000}"/>
    <cellStyle name="n_Flash September eresMas_Cumul_PFA_Parcs_0600706_ROW_ROW ARPU" xfId="35582" xr:uid="{00000000-0005-0000-0000-000058650000}"/>
    <cellStyle name="n_Flash September eresMas_Cumul_PFA_Parcs_0600706_Spain ARPU + AUPU" xfId="35583" xr:uid="{00000000-0005-0000-0000-000059650000}"/>
    <cellStyle name="n_Flash September eresMas_Cumul_PFA_Parcs_0600706_Spain ARPU + AUPU_Group" xfId="35584" xr:uid="{00000000-0005-0000-0000-00005A650000}"/>
    <cellStyle name="n_Flash September eresMas_Cumul_PFA_Parcs_0600706_Spain ARPU + AUPU_ROW ARPU" xfId="35585" xr:uid="{00000000-0005-0000-0000-00005B650000}"/>
    <cellStyle name="n_Flash September eresMas_Cumul_PFA_Parcs_0600706_Spain KPIs" xfId="7075" xr:uid="{00000000-0005-0000-0000-00005C650000}"/>
    <cellStyle name="n_Flash September eresMas_Cumul_PFA_Parcs_0600706_Spain KPIs 2" xfId="16441" xr:uid="{00000000-0005-0000-0000-00005D650000}"/>
    <cellStyle name="n_Flash September eresMas_Cumul_PFA_Parcs_0600706_Spain KPIs_1" xfId="51889" xr:uid="{00000000-0005-0000-0000-00005E650000}"/>
    <cellStyle name="n_Flash September eresMas_Cumul_PFA_Parcs_0600706_Telecoms - Operational KPIs" xfId="50192" xr:uid="{00000000-0005-0000-0000-00005F650000}"/>
    <cellStyle name="n_Flash September eresMas_Cumul_Poland KPIs" xfId="8542" xr:uid="{00000000-0005-0000-0000-000060650000}"/>
    <cellStyle name="n_Flash September eresMas_Cumul_Poland KPIs_1" xfId="35446" xr:uid="{00000000-0005-0000-0000-000061650000}"/>
    <cellStyle name="n_Flash September eresMas_Cumul_Reporting Valeur_Mobile_2010_10" xfId="35586" xr:uid="{00000000-0005-0000-0000-000062650000}"/>
    <cellStyle name="n_Flash September eresMas_Cumul_Reporting Valeur_Mobile_2010_10_Group" xfId="35587" xr:uid="{00000000-0005-0000-0000-000063650000}"/>
    <cellStyle name="n_Flash September eresMas_Cumul_Reporting Valeur_Mobile_2010_10_ROW" xfId="35588" xr:uid="{00000000-0005-0000-0000-000064650000}"/>
    <cellStyle name="n_Flash September eresMas_Cumul_Reporting Valeur_Mobile_2010_10_ROW ARPU" xfId="35589" xr:uid="{00000000-0005-0000-0000-000065650000}"/>
    <cellStyle name="n_Flash September eresMas_Cumul_Reporting Valeur_Mobile_2010_10_ROW_Group" xfId="35590" xr:uid="{00000000-0005-0000-0000-000066650000}"/>
    <cellStyle name="n_Flash September eresMas_Cumul_Reporting Valeur_Mobile_2010_10_ROW_ROW ARPU" xfId="35591" xr:uid="{00000000-0005-0000-0000-000067650000}"/>
    <cellStyle name="n_Flash September eresMas_Cumul_ROW" xfId="35592" xr:uid="{00000000-0005-0000-0000-000068650000}"/>
    <cellStyle name="n_Flash September eresMas_Cumul_ROW ARPU" xfId="35593" xr:uid="{00000000-0005-0000-0000-000069650000}"/>
    <cellStyle name="n_Flash September eresMas_Cumul_RoW KPIs" xfId="9254" xr:uid="{00000000-0005-0000-0000-00006A650000}"/>
    <cellStyle name="n_Flash September eresMas_Cumul_ROW_1" xfId="35594" xr:uid="{00000000-0005-0000-0000-00006B650000}"/>
    <cellStyle name="n_Flash September eresMas_Cumul_ROW_1_Group" xfId="35595" xr:uid="{00000000-0005-0000-0000-00006C650000}"/>
    <cellStyle name="n_Flash September eresMas_Cumul_ROW_1_ROW ARPU" xfId="35596" xr:uid="{00000000-0005-0000-0000-00006D650000}"/>
    <cellStyle name="n_Flash September eresMas_Cumul_ROW_Group" xfId="35597" xr:uid="{00000000-0005-0000-0000-00006E650000}"/>
    <cellStyle name="n_Flash September eresMas_Cumul_ROW_ROW ARPU" xfId="35598" xr:uid="{00000000-0005-0000-0000-00006F650000}"/>
    <cellStyle name="n_Flash September eresMas_Cumul_Spain ARPU + AUPU" xfId="35599" xr:uid="{00000000-0005-0000-0000-000070650000}"/>
    <cellStyle name="n_Flash September eresMas_Cumul_Spain ARPU + AUPU_Group" xfId="35600" xr:uid="{00000000-0005-0000-0000-000071650000}"/>
    <cellStyle name="n_Flash September eresMas_Cumul_Spain ARPU + AUPU_ROW ARPU" xfId="35601" xr:uid="{00000000-0005-0000-0000-000072650000}"/>
    <cellStyle name="n_Flash September eresMas_Cumul_Spain KPIs" xfId="7064" xr:uid="{00000000-0005-0000-0000-000073650000}"/>
    <cellStyle name="n_Flash September eresMas_Cumul_Spain KPIs 2" xfId="16430" xr:uid="{00000000-0005-0000-0000-000074650000}"/>
    <cellStyle name="n_Flash September eresMas_Cumul_Spain KPIs_1" xfId="51878" xr:uid="{00000000-0005-0000-0000-000075650000}"/>
    <cellStyle name="n_Flash September eresMas_Cumul_Telecoms - Operational KPIs" xfId="50181" xr:uid="{00000000-0005-0000-0000-000076650000}"/>
    <cellStyle name="n_Flash September eresMas_Cumul_UAG_report_CA 06-09 (06-09-28)" xfId="2387" xr:uid="{00000000-0005-0000-0000-000077650000}"/>
    <cellStyle name="n_Flash September eresMas_Cumul_UAG_report_CA 06-09 (06-09-28)_A&amp;ME KPIs" xfId="53667" xr:uid="{00000000-0005-0000-0000-000078650000}"/>
    <cellStyle name="n_Flash September eresMas_Cumul_UAG_report_CA 06-09 (06-09-28)_Enterprise" xfId="9828" xr:uid="{00000000-0005-0000-0000-000079650000}"/>
    <cellStyle name="n_Flash September eresMas_Cumul_UAG_report_CA 06-09 (06-09-28)_France financials" xfId="24036" xr:uid="{00000000-0005-0000-0000-00007A650000}"/>
    <cellStyle name="n_Flash September eresMas_Cumul_UAG_report_CA 06-09 (06-09-28)_France financials_1" xfId="25418" xr:uid="{00000000-0005-0000-0000-00007B650000}"/>
    <cellStyle name="n_Flash September eresMas_Cumul_UAG_report_CA 06-09 (06-09-28)_France KPIs" xfId="5246" xr:uid="{00000000-0005-0000-0000-00007C650000}"/>
    <cellStyle name="n_Flash September eresMas_Cumul_UAG_report_CA 06-09 (06-09-28)_France KPIs 2" xfId="14662" xr:uid="{00000000-0005-0000-0000-00007D650000}"/>
    <cellStyle name="n_Flash September eresMas_Cumul_UAG_report_CA 06-09 (06-09-28)_France KPIs_1" xfId="12487" xr:uid="{00000000-0005-0000-0000-00007E650000}"/>
    <cellStyle name="n_Flash September eresMas_Cumul_UAG_report_CA 06-09 (06-09-28)_GetCA Groupe Seg 2012-Q4 Soc" xfId="56324" xr:uid="{00000000-0005-0000-0000-00007F650000}"/>
    <cellStyle name="n_Flash September eresMas_Cumul_UAG_report_CA 06-09 (06-09-28)_Group" xfId="35603" xr:uid="{00000000-0005-0000-0000-000080650000}"/>
    <cellStyle name="n_Flash September eresMas_Cumul_UAG_report_CA 06-09 (06-09-28)_Group - financial KPIs" xfId="22292" xr:uid="{00000000-0005-0000-0000-000081650000}"/>
    <cellStyle name="n_Flash September eresMas_Cumul_UAG_report_CA 06-09 (06-09-28)_Group - operational KPIs" xfId="3297" xr:uid="{00000000-0005-0000-0000-000082650000}"/>
    <cellStyle name="n_Flash September eresMas_Cumul_UAG_report_CA 06-09 (06-09-28)_Group - operational KPIs_1" xfId="10733" xr:uid="{00000000-0005-0000-0000-000083650000}"/>
    <cellStyle name="n_Flash September eresMas_Cumul_UAG_report_CA 06-09 (06-09-28)_Group - operational KPIs_1 2" xfId="18432" xr:uid="{00000000-0005-0000-0000-000084650000}"/>
    <cellStyle name="n_Flash September eresMas_Cumul_UAG_report_CA 06-09 (06-09-28)_Group - operational KPIs_2" xfId="20549" xr:uid="{00000000-0005-0000-0000-000085650000}"/>
    <cellStyle name="n_Flash September eresMas_Cumul_UAG_report_CA 06-09 (06-09-28)_IC&amp;SS" xfId="17617" xr:uid="{00000000-0005-0000-0000-000086650000}"/>
    <cellStyle name="n_Flash September eresMas_Cumul_UAG_report_CA 06-09 (06-09-28)_Orange - Market France KPIs" xfId="56323" xr:uid="{00000000-0005-0000-0000-000087650000}"/>
    <cellStyle name="n_Flash September eresMas_Cumul_UAG_report_CA 06-09 (06-09-28)_Poland KPIs" xfId="8548" xr:uid="{00000000-0005-0000-0000-000088650000}"/>
    <cellStyle name="n_Flash September eresMas_Cumul_UAG_report_CA 06-09 (06-09-28)_Poland KPIs_1" xfId="35602" xr:uid="{00000000-0005-0000-0000-000089650000}"/>
    <cellStyle name="n_Flash September eresMas_Cumul_UAG_report_CA 06-09 (06-09-28)_ROW" xfId="35604" xr:uid="{00000000-0005-0000-0000-00008A650000}"/>
    <cellStyle name="n_Flash September eresMas_Cumul_UAG_report_CA 06-09 (06-09-28)_ROW ARPU" xfId="35605" xr:uid="{00000000-0005-0000-0000-00008B650000}"/>
    <cellStyle name="n_Flash September eresMas_Cumul_UAG_report_CA 06-09 (06-09-28)_RoW KPIs" xfId="9260" xr:uid="{00000000-0005-0000-0000-00008C650000}"/>
    <cellStyle name="n_Flash September eresMas_Cumul_UAG_report_CA 06-09 (06-09-28)_ROW_1" xfId="35606" xr:uid="{00000000-0005-0000-0000-00008D650000}"/>
    <cellStyle name="n_Flash September eresMas_Cumul_UAG_report_CA 06-09 (06-09-28)_ROW_1_Group" xfId="35607" xr:uid="{00000000-0005-0000-0000-00008E650000}"/>
    <cellStyle name="n_Flash September eresMas_Cumul_UAG_report_CA 06-09 (06-09-28)_ROW_1_ROW ARPU" xfId="35608" xr:uid="{00000000-0005-0000-0000-00008F650000}"/>
    <cellStyle name="n_Flash September eresMas_Cumul_UAG_report_CA 06-09 (06-09-28)_ROW_Group" xfId="35609" xr:uid="{00000000-0005-0000-0000-000090650000}"/>
    <cellStyle name="n_Flash September eresMas_Cumul_UAG_report_CA 06-09 (06-09-28)_ROW_ROW ARPU" xfId="35610" xr:uid="{00000000-0005-0000-0000-000091650000}"/>
    <cellStyle name="n_Flash September eresMas_Cumul_UAG_report_CA 06-09 (06-09-28)_Spain ARPU + AUPU" xfId="35611" xr:uid="{00000000-0005-0000-0000-000092650000}"/>
    <cellStyle name="n_Flash September eresMas_Cumul_UAG_report_CA 06-09 (06-09-28)_Spain ARPU + AUPU_Group" xfId="35612" xr:uid="{00000000-0005-0000-0000-000093650000}"/>
    <cellStyle name="n_Flash September eresMas_Cumul_UAG_report_CA 06-09 (06-09-28)_Spain ARPU + AUPU_ROW ARPU" xfId="35613" xr:uid="{00000000-0005-0000-0000-000094650000}"/>
    <cellStyle name="n_Flash September eresMas_Cumul_UAG_report_CA 06-09 (06-09-28)_Spain KPIs" xfId="7076" xr:uid="{00000000-0005-0000-0000-000095650000}"/>
    <cellStyle name="n_Flash September eresMas_Cumul_UAG_report_CA 06-09 (06-09-28)_Spain KPIs 2" xfId="16442" xr:uid="{00000000-0005-0000-0000-000096650000}"/>
    <cellStyle name="n_Flash September eresMas_Cumul_UAG_report_CA 06-09 (06-09-28)_Spain KPIs_1" xfId="51890" xr:uid="{00000000-0005-0000-0000-000097650000}"/>
    <cellStyle name="n_Flash September eresMas_Cumul_UAG_report_CA 06-09 (06-09-28)_Telecoms - Operational KPIs" xfId="50193" xr:uid="{00000000-0005-0000-0000-000098650000}"/>
    <cellStyle name="n_Flash September eresMas_Cumul_UAG_report_CA 06-10 (06-11-06)" xfId="2388" xr:uid="{00000000-0005-0000-0000-000099650000}"/>
    <cellStyle name="n_Flash September eresMas_Cumul_UAG_report_CA 06-10 (06-11-06)_A&amp;ME KPIs" xfId="53668" xr:uid="{00000000-0005-0000-0000-00009A650000}"/>
    <cellStyle name="n_Flash September eresMas_Cumul_UAG_report_CA 06-10 (06-11-06)_Enterprise" xfId="9829" xr:uid="{00000000-0005-0000-0000-00009B650000}"/>
    <cellStyle name="n_Flash September eresMas_Cumul_UAG_report_CA 06-10 (06-11-06)_France financials" xfId="24037" xr:uid="{00000000-0005-0000-0000-00009C650000}"/>
    <cellStyle name="n_Flash September eresMas_Cumul_UAG_report_CA 06-10 (06-11-06)_France financials_1" xfId="25419" xr:uid="{00000000-0005-0000-0000-00009D650000}"/>
    <cellStyle name="n_Flash September eresMas_Cumul_UAG_report_CA 06-10 (06-11-06)_France KPIs" xfId="5247" xr:uid="{00000000-0005-0000-0000-00009E650000}"/>
    <cellStyle name="n_Flash September eresMas_Cumul_UAG_report_CA 06-10 (06-11-06)_France KPIs 2" xfId="14663" xr:uid="{00000000-0005-0000-0000-00009F650000}"/>
    <cellStyle name="n_Flash September eresMas_Cumul_UAG_report_CA 06-10 (06-11-06)_France KPIs_1" xfId="12488" xr:uid="{00000000-0005-0000-0000-0000A0650000}"/>
    <cellStyle name="n_Flash September eresMas_Cumul_UAG_report_CA 06-10 (06-11-06)_GetCA Groupe Seg 2012-Q4 Soc" xfId="56326" xr:uid="{00000000-0005-0000-0000-0000A1650000}"/>
    <cellStyle name="n_Flash September eresMas_Cumul_UAG_report_CA 06-10 (06-11-06)_Group" xfId="35615" xr:uid="{00000000-0005-0000-0000-0000A2650000}"/>
    <cellStyle name="n_Flash September eresMas_Cumul_UAG_report_CA 06-10 (06-11-06)_Group - financial KPIs" xfId="22293" xr:uid="{00000000-0005-0000-0000-0000A3650000}"/>
    <cellStyle name="n_Flash September eresMas_Cumul_UAG_report_CA 06-10 (06-11-06)_Group - operational KPIs" xfId="3298" xr:uid="{00000000-0005-0000-0000-0000A4650000}"/>
    <cellStyle name="n_Flash September eresMas_Cumul_UAG_report_CA 06-10 (06-11-06)_Group - operational KPIs_1" xfId="10734" xr:uid="{00000000-0005-0000-0000-0000A5650000}"/>
    <cellStyle name="n_Flash September eresMas_Cumul_UAG_report_CA 06-10 (06-11-06)_Group - operational KPIs_1 2" xfId="18433" xr:uid="{00000000-0005-0000-0000-0000A6650000}"/>
    <cellStyle name="n_Flash September eresMas_Cumul_UAG_report_CA 06-10 (06-11-06)_Group - operational KPIs_2" xfId="20550" xr:uid="{00000000-0005-0000-0000-0000A7650000}"/>
    <cellStyle name="n_Flash September eresMas_Cumul_UAG_report_CA 06-10 (06-11-06)_IC&amp;SS" xfId="17535" xr:uid="{00000000-0005-0000-0000-0000A8650000}"/>
    <cellStyle name="n_Flash September eresMas_Cumul_UAG_report_CA 06-10 (06-11-06)_Orange - Market France KPIs" xfId="56325" xr:uid="{00000000-0005-0000-0000-0000A9650000}"/>
    <cellStyle name="n_Flash September eresMas_Cumul_UAG_report_CA 06-10 (06-11-06)_Poland KPIs" xfId="8549" xr:uid="{00000000-0005-0000-0000-0000AA650000}"/>
    <cellStyle name="n_Flash September eresMas_Cumul_UAG_report_CA 06-10 (06-11-06)_Poland KPIs_1" xfId="35614" xr:uid="{00000000-0005-0000-0000-0000AB650000}"/>
    <cellStyle name="n_Flash September eresMas_Cumul_UAG_report_CA 06-10 (06-11-06)_ROW" xfId="35616" xr:uid="{00000000-0005-0000-0000-0000AC650000}"/>
    <cellStyle name="n_Flash September eresMas_Cumul_UAG_report_CA 06-10 (06-11-06)_ROW ARPU" xfId="35617" xr:uid="{00000000-0005-0000-0000-0000AD650000}"/>
    <cellStyle name="n_Flash September eresMas_Cumul_UAG_report_CA 06-10 (06-11-06)_RoW KPIs" xfId="9261" xr:uid="{00000000-0005-0000-0000-0000AE650000}"/>
    <cellStyle name="n_Flash September eresMas_Cumul_UAG_report_CA 06-10 (06-11-06)_ROW_1" xfId="35618" xr:uid="{00000000-0005-0000-0000-0000AF650000}"/>
    <cellStyle name="n_Flash September eresMas_Cumul_UAG_report_CA 06-10 (06-11-06)_ROW_1_Group" xfId="35619" xr:uid="{00000000-0005-0000-0000-0000B0650000}"/>
    <cellStyle name="n_Flash September eresMas_Cumul_UAG_report_CA 06-10 (06-11-06)_ROW_1_ROW ARPU" xfId="35620" xr:uid="{00000000-0005-0000-0000-0000B1650000}"/>
    <cellStyle name="n_Flash September eresMas_Cumul_UAG_report_CA 06-10 (06-11-06)_ROW_Group" xfId="35621" xr:uid="{00000000-0005-0000-0000-0000B2650000}"/>
    <cellStyle name="n_Flash September eresMas_Cumul_UAG_report_CA 06-10 (06-11-06)_ROW_ROW ARPU" xfId="35622" xr:uid="{00000000-0005-0000-0000-0000B3650000}"/>
    <cellStyle name="n_Flash September eresMas_Cumul_UAG_report_CA 06-10 (06-11-06)_Spain ARPU + AUPU" xfId="35623" xr:uid="{00000000-0005-0000-0000-0000B4650000}"/>
    <cellStyle name="n_Flash September eresMas_Cumul_UAG_report_CA 06-10 (06-11-06)_Spain ARPU + AUPU_Group" xfId="35624" xr:uid="{00000000-0005-0000-0000-0000B5650000}"/>
    <cellStyle name="n_Flash September eresMas_Cumul_UAG_report_CA 06-10 (06-11-06)_Spain ARPU + AUPU_ROW ARPU" xfId="35625" xr:uid="{00000000-0005-0000-0000-0000B6650000}"/>
    <cellStyle name="n_Flash September eresMas_Cumul_UAG_report_CA 06-10 (06-11-06)_Spain KPIs" xfId="7077" xr:uid="{00000000-0005-0000-0000-0000B7650000}"/>
    <cellStyle name="n_Flash September eresMas_Cumul_UAG_report_CA 06-10 (06-11-06)_Spain KPIs 2" xfId="16443" xr:uid="{00000000-0005-0000-0000-0000B8650000}"/>
    <cellStyle name="n_Flash September eresMas_Cumul_UAG_report_CA 06-10 (06-11-06)_Spain KPIs_1" xfId="51891" xr:uid="{00000000-0005-0000-0000-0000B9650000}"/>
    <cellStyle name="n_Flash September eresMas_Cumul_UAG_report_CA 06-10 (06-11-06)_Telecoms - Operational KPIs" xfId="50194" xr:uid="{00000000-0005-0000-0000-0000BA650000}"/>
    <cellStyle name="n_Flash September eresMas_Cumul_V&amp;M trajectoires V1 (06-08-11)" xfId="2389" xr:uid="{00000000-0005-0000-0000-0000BB650000}"/>
    <cellStyle name="n_Flash September eresMas_Cumul_V&amp;M trajectoires V1 (06-08-11)_A&amp;ME KPIs" xfId="53669" xr:uid="{00000000-0005-0000-0000-0000BC650000}"/>
    <cellStyle name="n_Flash September eresMas_Cumul_V&amp;M trajectoires V1 (06-08-11)_Enterprise" xfId="9830" xr:uid="{00000000-0005-0000-0000-0000BD650000}"/>
    <cellStyle name="n_Flash September eresMas_Cumul_V&amp;M trajectoires V1 (06-08-11)_France financials" xfId="24038" xr:uid="{00000000-0005-0000-0000-0000BE650000}"/>
    <cellStyle name="n_Flash September eresMas_Cumul_V&amp;M trajectoires V1 (06-08-11)_France financials_1" xfId="25420" xr:uid="{00000000-0005-0000-0000-0000BF650000}"/>
    <cellStyle name="n_Flash September eresMas_Cumul_V&amp;M trajectoires V1 (06-08-11)_France KPIs" xfId="5248" xr:uid="{00000000-0005-0000-0000-0000C0650000}"/>
    <cellStyle name="n_Flash September eresMas_Cumul_V&amp;M trajectoires V1 (06-08-11)_France KPIs 2" xfId="14664" xr:uid="{00000000-0005-0000-0000-0000C1650000}"/>
    <cellStyle name="n_Flash September eresMas_Cumul_V&amp;M trajectoires V1 (06-08-11)_France KPIs_1" xfId="12489" xr:uid="{00000000-0005-0000-0000-0000C2650000}"/>
    <cellStyle name="n_Flash September eresMas_Cumul_V&amp;M trajectoires V1 (06-08-11)_GetCA Groupe Seg 2012-Q4 Soc" xfId="56328" xr:uid="{00000000-0005-0000-0000-0000C3650000}"/>
    <cellStyle name="n_Flash September eresMas_Cumul_V&amp;M trajectoires V1 (06-08-11)_Group" xfId="35627" xr:uid="{00000000-0005-0000-0000-0000C4650000}"/>
    <cellStyle name="n_Flash September eresMas_Cumul_V&amp;M trajectoires V1 (06-08-11)_Group - financial KPIs" xfId="22294" xr:uid="{00000000-0005-0000-0000-0000C5650000}"/>
    <cellStyle name="n_Flash September eresMas_Cumul_V&amp;M trajectoires V1 (06-08-11)_Group - operational KPIs" xfId="3299" xr:uid="{00000000-0005-0000-0000-0000C6650000}"/>
    <cellStyle name="n_Flash September eresMas_Cumul_V&amp;M trajectoires V1 (06-08-11)_Group - operational KPIs_1" xfId="10735" xr:uid="{00000000-0005-0000-0000-0000C7650000}"/>
    <cellStyle name="n_Flash September eresMas_Cumul_V&amp;M trajectoires V1 (06-08-11)_Group - operational KPIs_1 2" xfId="18434" xr:uid="{00000000-0005-0000-0000-0000C8650000}"/>
    <cellStyle name="n_Flash September eresMas_Cumul_V&amp;M trajectoires V1 (06-08-11)_Group - operational KPIs_2" xfId="20551" xr:uid="{00000000-0005-0000-0000-0000C9650000}"/>
    <cellStyle name="n_Flash September eresMas_Cumul_V&amp;M trajectoires V1 (06-08-11)_IC&amp;SS" xfId="19547" xr:uid="{00000000-0005-0000-0000-0000CA650000}"/>
    <cellStyle name="n_Flash September eresMas_Cumul_V&amp;M trajectoires V1 (06-08-11)_Orange - Market France KPIs" xfId="56327" xr:uid="{00000000-0005-0000-0000-0000CB650000}"/>
    <cellStyle name="n_Flash September eresMas_Cumul_V&amp;M trajectoires V1 (06-08-11)_Poland KPIs" xfId="8550" xr:uid="{00000000-0005-0000-0000-0000CC650000}"/>
    <cellStyle name="n_Flash September eresMas_Cumul_V&amp;M trajectoires V1 (06-08-11)_Poland KPIs_1" xfId="35626" xr:uid="{00000000-0005-0000-0000-0000CD650000}"/>
    <cellStyle name="n_Flash September eresMas_Cumul_V&amp;M trajectoires V1 (06-08-11)_ROW" xfId="35628" xr:uid="{00000000-0005-0000-0000-0000CE650000}"/>
    <cellStyle name="n_Flash September eresMas_Cumul_V&amp;M trajectoires V1 (06-08-11)_ROW ARPU" xfId="35629" xr:uid="{00000000-0005-0000-0000-0000CF650000}"/>
    <cellStyle name="n_Flash September eresMas_Cumul_V&amp;M trajectoires V1 (06-08-11)_RoW KPIs" xfId="9262" xr:uid="{00000000-0005-0000-0000-0000D0650000}"/>
    <cellStyle name="n_Flash September eresMas_Cumul_V&amp;M trajectoires V1 (06-08-11)_ROW_1" xfId="35630" xr:uid="{00000000-0005-0000-0000-0000D1650000}"/>
    <cellStyle name="n_Flash September eresMas_Cumul_V&amp;M trajectoires V1 (06-08-11)_ROW_1_Group" xfId="35631" xr:uid="{00000000-0005-0000-0000-0000D2650000}"/>
    <cellStyle name="n_Flash September eresMas_Cumul_V&amp;M trajectoires V1 (06-08-11)_ROW_1_ROW ARPU" xfId="35632" xr:uid="{00000000-0005-0000-0000-0000D3650000}"/>
    <cellStyle name="n_Flash September eresMas_Cumul_V&amp;M trajectoires V1 (06-08-11)_ROW_Group" xfId="35633" xr:uid="{00000000-0005-0000-0000-0000D4650000}"/>
    <cellStyle name="n_Flash September eresMas_Cumul_V&amp;M trajectoires V1 (06-08-11)_ROW_ROW ARPU" xfId="35634" xr:uid="{00000000-0005-0000-0000-0000D5650000}"/>
    <cellStyle name="n_Flash September eresMas_Cumul_V&amp;M trajectoires V1 (06-08-11)_Spain ARPU + AUPU" xfId="35635" xr:uid="{00000000-0005-0000-0000-0000D6650000}"/>
    <cellStyle name="n_Flash September eresMas_Cumul_V&amp;M trajectoires V1 (06-08-11)_Spain ARPU + AUPU_Group" xfId="35636" xr:uid="{00000000-0005-0000-0000-0000D7650000}"/>
    <cellStyle name="n_Flash September eresMas_Cumul_V&amp;M trajectoires V1 (06-08-11)_Spain ARPU + AUPU_ROW ARPU" xfId="35637" xr:uid="{00000000-0005-0000-0000-0000D8650000}"/>
    <cellStyle name="n_Flash September eresMas_Cumul_V&amp;M trajectoires V1 (06-08-11)_Spain KPIs" xfId="7078" xr:uid="{00000000-0005-0000-0000-0000D9650000}"/>
    <cellStyle name="n_Flash September eresMas_Cumul_V&amp;M trajectoires V1 (06-08-11)_Spain KPIs 2" xfId="16444" xr:uid="{00000000-0005-0000-0000-0000DA650000}"/>
    <cellStyle name="n_Flash September eresMas_Cumul_V&amp;M trajectoires V1 (06-08-11)_Spain KPIs_1" xfId="51892" xr:uid="{00000000-0005-0000-0000-0000DB650000}"/>
    <cellStyle name="n_Flash September eresMas_Cumul_V&amp;M trajectoires V1 (06-08-11)_Telecoms - Operational KPIs" xfId="50195" xr:uid="{00000000-0005-0000-0000-0000DC650000}"/>
    <cellStyle name="n_Flash September eresMas_DATA KPI Personal" xfId="35638" xr:uid="{00000000-0005-0000-0000-0000DD650000}"/>
    <cellStyle name="n_Flash September eresMas_DATA KPI Personal_Group" xfId="35639" xr:uid="{00000000-0005-0000-0000-0000DE650000}"/>
    <cellStyle name="n_Flash September eresMas_DATA KPI Personal_ROW ARPU" xfId="35640" xr:uid="{00000000-0005-0000-0000-0000DF650000}"/>
    <cellStyle name="n_Flash September eresMas_DBR2005_04" xfId="2390" xr:uid="{00000000-0005-0000-0000-0000E0650000}"/>
    <cellStyle name="n_Flash September eresMas_DBR2005_04_A&amp;ME KPIs" xfId="53670" xr:uid="{00000000-0005-0000-0000-0000E1650000}"/>
    <cellStyle name="n_Flash September eresMas_DBR2005_04_DATA KPI Personal" xfId="35642" xr:uid="{00000000-0005-0000-0000-0000E2650000}"/>
    <cellStyle name="n_Flash September eresMas_DBR2005_04_DATA KPI Personal_Group" xfId="35643" xr:uid="{00000000-0005-0000-0000-0000E3650000}"/>
    <cellStyle name="n_Flash September eresMas_DBR2005_04_DATA KPI Personal_ROW ARPU" xfId="35644" xr:uid="{00000000-0005-0000-0000-0000E4650000}"/>
    <cellStyle name="n_Flash September eresMas_DBR2005_04_EE_CoA_BS - mapped V4" xfId="35645" xr:uid="{00000000-0005-0000-0000-0000E5650000}"/>
    <cellStyle name="n_Flash September eresMas_DBR2005_04_EE_CoA_BS - mapped V4_Group" xfId="35646" xr:uid="{00000000-0005-0000-0000-0000E6650000}"/>
    <cellStyle name="n_Flash September eresMas_DBR2005_04_EE_CoA_BS - mapped V4_ROW ARPU" xfId="35647" xr:uid="{00000000-0005-0000-0000-0000E7650000}"/>
    <cellStyle name="n_Flash September eresMas_DBR2005_04_Enterprise" xfId="9831" xr:uid="{00000000-0005-0000-0000-0000E8650000}"/>
    <cellStyle name="n_Flash September eresMas_DBR2005_04_France financials" xfId="24039" xr:uid="{00000000-0005-0000-0000-0000E9650000}"/>
    <cellStyle name="n_Flash September eresMas_DBR2005_04_France financials_1" xfId="25421" xr:uid="{00000000-0005-0000-0000-0000EA650000}"/>
    <cellStyle name="n_Flash September eresMas_DBR2005_04_France KPIs" xfId="5249" xr:uid="{00000000-0005-0000-0000-0000EB650000}"/>
    <cellStyle name="n_Flash September eresMas_DBR2005_04_France KPIs 2" xfId="14665" xr:uid="{00000000-0005-0000-0000-0000EC650000}"/>
    <cellStyle name="n_Flash September eresMas_DBR2005_04_France KPIs_1" xfId="12490" xr:uid="{00000000-0005-0000-0000-0000ED650000}"/>
    <cellStyle name="n_Flash September eresMas_DBR2005_04_GetCA Groupe Seg 2012-Q4 Soc" xfId="56330" xr:uid="{00000000-0005-0000-0000-0000EE650000}"/>
    <cellStyle name="n_Flash September eresMas_DBR2005_04_Group" xfId="35648" xr:uid="{00000000-0005-0000-0000-0000EF650000}"/>
    <cellStyle name="n_Flash September eresMas_DBR2005_04_Group - financial KPIs" xfId="22295" xr:uid="{00000000-0005-0000-0000-0000F0650000}"/>
    <cellStyle name="n_Flash September eresMas_DBR2005_04_Group - operational KPIs" xfId="3300" xr:uid="{00000000-0005-0000-0000-0000F1650000}"/>
    <cellStyle name="n_Flash September eresMas_DBR2005_04_Group - operational KPIs_1" xfId="10736" xr:uid="{00000000-0005-0000-0000-0000F2650000}"/>
    <cellStyle name="n_Flash September eresMas_DBR2005_04_Group - operational KPIs_1 2" xfId="18435" xr:uid="{00000000-0005-0000-0000-0000F3650000}"/>
    <cellStyle name="n_Flash September eresMas_DBR2005_04_Group - operational KPIs_2" xfId="20552" xr:uid="{00000000-0005-0000-0000-0000F4650000}"/>
    <cellStyle name="n_Flash September eresMas_DBR2005_04_IC&amp;SS" xfId="19747" xr:uid="{00000000-0005-0000-0000-0000F5650000}"/>
    <cellStyle name="n_Flash September eresMas_DBR2005_04_Orange - Market France KPIs" xfId="56329" xr:uid="{00000000-0005-0000-0000-0000F6650000}"/>
    <cellStyle name="n_Flash September eresMas_DBR2005_04_Poland KPIs" xfId="8551" xr:uid="{00000000-0005-0000-0000-0000F7650000}"/>
    <cellStyle name="n_Flash September eresMas_DBR2005_04_Poland KPIs_1" xfId="35641" xr:uid="{00000000-0005-0000-0000-0000F8650000}"/>
    <cellStyle name="n_Flash September eresMas_DBR2005_04_Reporting Valeur_Mobile_2010_10" xfId="35649" xr:uid="{00000000-0005-0000-0000-0000F9650000}"/>
    <cellStyle name="n_Flash September eresMas_DBR2005_04_Reporting Valeur_Mobile_2010_10_Group" xfId="35650" xr:uid="{00000000-0005-0000-0000-0000FA650000}"/>
    <cellStyle name="n_Flash September eresMas_DBR2005_04_Reporting Valeur_Mobile_2010_10_ROW" xfId="35651" xr:uid="{00000000-0005-0000-0000-0000FB650000}"/>
    <cellStyle name="n_Flash September eresMas_DBR2005_04_Reporting Valeur_Mobile_2010_10_ROW ARPU" xfId="35652" xr:uid="{00000000-0005-0000-0000-0000FC650000}"/>
    <cellStyle name="n_Flash September eresMas_DBR2005_04_Reporting Valeur_Mobile_2010_10_ROW_Group" xfId="35653" xr:uid="{00000000-0005-0000-0000-0000FD650000}"/>
    <cellStyle name="n_Flash September eresMas_DBR2005_04_Reporting Valeur_Mobile_2010_10_ROW_ROW ARPU" xfId="35654" xr:uid="{00000000-0005-0000-0000-0000FE650000}"/>
    <cellStyle name="n_Flash September eresMas_DBR2005_04_ROW" xfId="35655" xr:uid="{00000000-0005-0000-0000-0000FF650000}"/>
    <cellStyle name="n_Flash September eresMas_DBR2005_04_ROW ARPU" xfId="35656" xr:uid="{00000000-0005-0000-0000-000000660000}"/>
    <cellStyle name="n_Flash September eresMas_DBR2005_04_RoW KPIs" xfId="9263" xr:uid="{00000000-0005-0000-0000-000001660000}"/>
    <cellStyle name="n_Flash September eresMas_DBR2005_04_ROW_1" xfId="35657" xr:uid="{00000000-0005-0000-0000-000002660000}"/>
    <cellStyle name="n_Flash September eresMas_DBR2005_04_ROW_1_Group" xfId="35658" xr:uid="{00000000-0005-0000-0000-000003660000}"/>
    <cellStyle name="n_Flash September eresMas_DBR2005_04_ROW_1_ROW ARPU" xfId="35659" xr:uid="{00000000-0005-0000-0000-000004660000}"/>
    <cellStyle name="n_Flash September eresMas_DBR2005_04_ROW_Group" xfId="35660" xr:uid="{00000000-0005-0000-0000-000005660000}"/>
    <cellStyle name="n_Flash September eresMas_DBR2005_04_ROW_ROW ARPU" xfId="35661" xr:uid="{00000000-0005-0000-0000-000006660000}"/>
    <cellStyle name="n_Flash September eresMas_DBR2005_04_Spain ARPU + AUPU" xfId="35662" xr:uid="{00000000-0005-0000-0000-000007660000}"/>
    <cellStyle name="n_Flash September eresMas_DBR2005_04_Spain ARPU + AUPU_Group" xfId="35663" xr:uid="{00000000-0005-0000-0000-000008660000}"/>
    <cellStyle name="n_Flash September eresMas_DBR2005_04_Spain ARPU + AUPU_ROW ARPU" xfId="35664" xr:uid="{00000000-0005-0000-0000-000009660000}"/>
    <cellStyle name="n_Flash September eresMas_DBR2005_04_Spain KPIs" xfId="7079" xr:uid="{00000000-0005-0000-0000-00000A660000}"/>
    <cellStyle name="n_Flash September eresMas_DBR2005_04_Spain KPIs 2" xfId="16445" xr:uid="{00000000-0005-0000-0000-00000B660000}"/>
    <cellStyle name="n_Flash September eresMas_DBR2005_04_Spain KPIs_1" xfId="51893" xr:uid="{00000000-0005-0000-0000-00000C660000}"/>
    <cellStyle name="n_Flash September eresMas_DBR2005_04_Telecoms - Operational KPIs" xfId="50196" xr:uid="{00000000-0005-0000-0000-00000D660000}"/>
    <cellStyle name="n_Flash September eresMas_DBR2005_05" xfId="2391" xr:uid="{00000000-0005-0000-0000-00000E660000}"/>
    <cellStyle name="n_Flash September eresMas_DBR2005_05_A&amp;ME KPIs" xfId="53671" xr:uid="{00000000-0005-0000-0000-00000F660000}"/>
    <cellStyle name="n_Flash September eresMas_DBR2005_05_DATA KPI Personal" xfId="35666" xr:uid="{00000000-0005-0000-0000-000010660000}"/>
    <cellStyle name="n_Flash September eresMas_DBR2005_05_DATA KPI Personal_Group" xfId="35667" xr:uid="{00000000-0005-0000-0000-000011660000}"/>
    <cellStyle name="n_Flash September eresMas_DBR2005_05_DATA KPI Personal_ROW ARPU" xfId="35668" xr:uid="{00000000-0005-0000-0000-000012660000}"/>
    <cellStyle name="n_Flash September eresMas_DBR2005_05_EE_CoA_BS - mapped V4" xfId="35669" xr:uid="{00000000-0005-0000-0000-000013660000}"/>
    <cellStyle name="n_Flash September eresMas_DBR2005_05_EE_CoA_BS - mapped V4_Group" xfId="35670" xr:uid="{00000000-0005-0000-0000-000014660000}"/>
    <cellStyle name="n_Flash September eresMas_DBR2005_05_EE_CoA_BS - mapped V4_ROW ARPU" xfId="35671" xr:uid="{00000000-0005-0000-0000-000015660000}"/>
    <cellStyle name="n_Flash September eresMas_DBR2005_05_Enterprise" xfId="9832" xr:uid="{00000000-0005-0000-0000-000016660000}"/>
    <cellStyle name="n_Flash September eresMas_DBR2005_05_France financials" xfId="24040" xr:uid="{00000000-0005-0000-0000-000017660000}"/>
    <cellStyle name="n_Flash September eresMas_DBR2005_05_France financials_1" xfId="25422" xr:uid="{00000000-0005-0000-0000-000018660000}"/>
    <cellStyle name="n_Flash September eresMas_DBR2005_05_France KPIs" xfId="5250" xr:uid="{00000000-0005-0000-0000-000019660000}"/>
    <cellStyle name="n_Flash September eresMas_DBR2005_05_France KPIs 2" xfId="14666" xr:uid="{00000000-0005-0000-0000-00001A660000}"/>
    <cellStyle name="n_Flash September eresMas_DBR2005_05_France KPIs_1" xfId="12491" xr:uid="{00000000-0005-0000-0000-00001B660000}"/>
    <cellStyle name="n_Flash September eresMas_DBR2005_05_GetCA Groupe Seg 2012-Q4 Soc" xfId="56332" xr:uid="{00000000-0005-0000-0000-00001C660000}"/>
    <cellStyle name="n_Flash September eresMas_DBR2005_05_Group" xfId="35672" xr:uid="{00000000-0005-0000-0000-00001D660000}"/>
    <cellStyle name="n_Flash September eresMas_DBR2005_05_Group - financial KPIs" xfId="22296" xr:uid="{00000000-0005-0000-0000-00001E660000}"/>
    <cellStyle name="n_Flash September eresMas_DBR2005_05_Group - operational KPIs" xfId="3301" xr:uid="{00000000-0005-0000-0000-00001F660000}"/>
    <cellStyle name="n_Flash September eresMas_DBR2005_05_Group - operational KPIs_1" xfId="10737" xr:uid="{00000000-0005-0000-0000-000020660000}"/>
    <cellStyle name="n_Flash September eresMas_DBR2005_05_Group - operational KPIs_1 2" xfId="18436" xr:uid="{00000000-0005-0000-0000-000021660000}"/>
    <cellStyle name="n_Flash September eresMas_DBR2005_05_Group - operational KPIs_2" xfId="20553" xr:uid="{00000000-0005-0000-0000-000022660000}"/>
    <cellStyle name="n_Flash September eresMas_DBR2005_05_IC&amp;SS" xfId="17618" xr:uid="{00000000-0005-0000-0000-000023660000}"/>
    <cellStyle name="n_Flash September eresMas_DBR2005_05_Orange - Market France KPIs" xfId="56331" xr:uid="{00000000-0005-0000-0000-000024660000}"/>
    <cellStyle name="n_Flash September eresMas_DBR2005_05_Poland KPIs" xfId="8552" xr:uid="{00000000-0005-0000-0000-000025660000}"/>
    <cellStyle name="n_Flash September eresMas_DBR2005_05_Poland KPIs_1" xfId="35665" xr:uid="{00000000-0005-0000-0000-000026660000}"/>
    <cellStyle name="n_Flash September eresMas_DBR2005_05_Reporting Valeur_Mobile_2010_10" xfId="35673" xr:uid="{00000000-0005-0000-0000-000027660000}"/>
    <cellStyle name="n_Flash September eresMas_DBR2005_05_Reporting Valeur_Mobile_2010_10_Group" xfId="35674" xr:uid="{00000000-0005-0000-0000-000028660000}"/>
    <cellStyle name="n_Flash September eresMas_DBR2005_05_Reporting Valeur_Mobile_2010_10_ROW" xfId="35675" xr:uid="{00000000-0005-0000-0000-000029660000}"/>
    <cellStyle name="n_Flash September eresMas_DBR2005_05_Reporting Valeur_Mobile_2010_10_ROW ARPU" xfId="35676" xr:uid="{00000000-0005-0000-0000-00002A660000}"/>
    <cellStyle name="n_Flash September eresMas_DBR2005_05_Reporting Valeur_Mobile_2010_10_ROW_Group" xfId="35677" xr:uid="{00000000-0005-0000-0000-00002B660000}"/>
    <cellStyle name="n_Flash September eresMas_DBR2005_05_Reporting Valeur_Mobile_2010_10_ROW_ROW ARPU" xfId="35678" xr:uid="{00000000-0005-0000-0000-00002C660000}"/>
    <cellStyle name="n_Flash September eresMas_DBR2005_05_ROW" xfId="35679" xr:uid="{00000000-0005-0000-0000-00002D660000}"/>
    <cellStyle name="n_Flash September eresMas_DBR2005_05_ROW ARPU" xfId="35680" xr:uid="{00000000-0005-0000-0000-00002E660000}"/>
    <cellStyle name="n_Flash September eresMas_DBR2005_05_RoW KPIs" xfId="9264" xr:uid="{00000000-0005-0000-0000-00002F660000}"/>
    <cellStyle name="n_Flash September eresMas_DBR2005_05_ROW_1" xfId="35681" xr:uid="{00000000-0005-0000-0000-000030660000}"/>
    <cellStyle name="n_Flash September eresMas_DBR2005_05_ROW_1_Group" xfId="35682" xr:uid="{00000000-0005-0000-0000-000031660000}"/>
    <cellStyle name="n_Flash September eresMas_DBR2005_05_ROW_1_ROW ARPU" xfId="35683" xr:uid="{00000000-0005-0000-0000-000032660000}"/>
    <cellStyle name="n_Flash September eresMas_DBR2005_05_ROW_Group" xfId="35684" xr:uid="{00000000-0005-0000-0000-000033660000}"/>
    <cellStyle name="n_Flash September eresMas_DBR2005_05_ROW_ROW ARPU" xfId="35685" xr:uid="{00000000-0005-0000-0000-000034660000}"/>
    <cellStyle name="n_Flash September eresMas_DBR2005_05_Spain ARPU + AUPU" xfId="35686" xr:uid="{00000000-0005-0000-0000-000035660000}"/>
    <cellStyle name="n_Flash September eresMas_DBR2005_05_Spain ARPU + AUPU_Group" xfId="35687" xr:uid="{00000000-0005-0000-0000-000036660000}"/>
    <cellStyle name="n_Flash September eresMas_DBR2005_05_Spain ARPU + AUPU_ROW ARPU" xfId="35688" xr:uid="{00000000-0005-0000-0000-000037660000}"/>
    <cellStyle name="n_Flash September eresMas_DBR2005_05_Spain KPIs" xfId="7080" xr:uid="{00000000-0005-0000-0000-000038660000}"/>
    <cellStyle name="n_Flash September eresMas_DBR2005_05_Spain KPIs 2" xfId="16446" xr:uid="{00000000-0005-0000-0000-000039660000}"/>
    <cellStyle name="n_Flash September eresMas_DBR2005_05_Spain KPIs_1" xfId="51894" xr:uid="{00000000-0005-0000-0000-00003A660000}"/>
    <cellStyle name="n_Flash September eresMas_DBR2005_05_Telecoms - Operational KPIs" xfId="50197" xr:uid="{00000000-0005-0000-0000-00003B660000}"/>
    <cellStyle name="n_Flash September eresMas_Delta parc" xfId="2392" xr:uid="{00000000-0005-0000-0000-00003C660000}"/>
    <cellStyle name="n_Flash September eresMas_Delta parc_01 Synthèse DM pour modèle" xfId="2393" xr:uid="{00000000-0005-0000-0000-00003D660000}"/>
    <cellStyle name="n_Flash September eresMas_Delta parc_01 Synthèse DM pour modèle_A&amp;ME KPIs" xfId="53673" xr:uid="{00000000-0005-0000-0000-00003E660000}"/>
    <cellStyle name="n_Flash September eresMas_Delta parc_01 Synthèse DM pour modèle_France financials" xfId="24042" xr:uid="{00000000-0005-0000-0000-00003F660000}"/>
    <cellStyle name="n_Flash September eresMas_Delta parc_01 Synthèse DM pour modèle_France KPIs" xfId="5252" xr:uid="{00000000-0005-0000-0000-000040660000}"/>
    <cellStyle name="n_Flash September eresMas_Delta parc_01 Synthèse DM pour modèle_France KPIs 2" xfId="14668" xr:uid="{00000000-0005-0000-0000-000041660000}"/>
    <cellStyle name="n_Flash September eresMas_Delta parc_01 Synthèse DM pour modèle_France KPIs_1" xfId="12493" xr:uid="{00000000-0005-0000-0000-000042660000}"/>
    <cellStyle name="n_Flash September eresMas_Delta parc_01 Synthèse DM pour modèle_Group" xfId="35691" xr:uid="{00000000-0005-0000-0000-000043660000}"/>
    <cellStyle name="n_Flash September eresMas_Delta parc_01 Synthèse DM pour modèle_Group - financial KPIs" xfId="22298" xr:uid="{00000000-0005-0000-0000-000044660000}"/>
    <cellStyle name="n_Flash September eresMas_Delta parc_01 Synthèse DM pour modèle_Group - operational KPIs" xfId="10739" xr:uid="{00000000-0005-0000-0000-000045660000}"/>
    <cellStyle name="n_Flash September eresMas_Delta parc_01 Synthèse DM pour modèle_Group - operational KPIs 2" xfId="18438" xr:uid="{00000000-0005-0000-0000-000046660000}"/>
    <cellStyle name="n_Flash September eresMas_Delta parc_01 Synthèse DM pour modèle_Group - operational KPIs_1" xfId="20555" xr:uid="{00000000-0005-0000-0000-000047660000}"/>
    <cellStyle name="n_Flash September eresMas_Delta parc_01 Synthèse DM pour modèle_Orange - Market France KPIs" xfId="56334" xr:uid="{00000000-0005-0000-0000-000048660000}"/>
    <cellStyle name="n_Flash September eresMas_Delta parc_01 Synthèse DM pour modèle_Poland KPIs" xfId="35690" xr:uid="{00000000-0005-0000-0000-000049660000}"/>
    <cellStyle name="n_Flash September eresMas_Delta parc_01 Synthèse DM pour modèle_ROW" xfId="35692" xr:uid="{00000000-0005-0000-0000-00004A660000}"/>
    <cellStyle name="n_Flash September eresMas_Delta parc_01 Synthèse DM pour modèle_ROW ARPU" xfId="35693" xr:uid="{00000000-0005-0000-0000-00004B660000}"/>
    <cellStyle name="n_Flash September eresMas_Delta parc_01 Synthèse DM pour modèle_ROW_1" xfId="35694" xr:uid="{00000000-0005-0000-0000-00004C660000}"/>
    <cellStyle name="n_Flash September eresMas_Delta parc_01 Synthèse DM pour modèle_ROW_1_Group" xfId="35695" xr:uid="{00000000-0005-0000-0000-00004D660000}"/>
    <cellStyle name="n_Flash September eresMas_Delta parc_01 Synthèse DM pour modèle_ROW_1_ROW ARPU" xfId="35696" xr:uid="{00000000-0005-0000-0000-00004E660000}"/>
    <cellStyle name="n_Flash September eresMas_Delta parc_01 Synthèse DM pour modèle_ROW_Group" xfId="35697" xr:uid="{00000000-0005-0000-0000-00004F660000}"/>
    <cellStyle name="n_Flash September eresMas_Delta parc_01 Synthèse DM pour modèle_ROW_ROW ARPU" xfId="35698" xr:uid="{00000000-0005-0000-0000-000050660000}"/>
    <cellStyle name="n_Flash September eresMas_Delta parc_01 Synthèse DM pour modèle_Spain ARPU + AUPU" xfId="35699" xr:uid="{00000000-0005-0000-0000-000051660000}"/>
    <cellStyle name="n_Flash September eresMas_Delta parc_01 Synthèse DM pour modèle_Spain ARPU + AUPU_Group" xfId="35700" xr:uid="{00000000-0005-0000-0000-000052660000}"/>
    <cellStyle name="n_Flash September eresMas_Delta parc_01 Synthèse DM pour modèle_Spain ARPU + AUPU_ROW ARPU" xfId="35701" xr:uid="{00000000-0005-0000-0000-000053660000}"/>
    <cellStyle name="n_Flash September eresMas_Delta parc_01 Synthèse DM pour modèle_Spain KPIs" xfId="7082" xr:uid="{00000000-0005-0000-0000-000054660000}"/>
    <cellStyle name="n_Flash September eresMas_Delta parc_01 Synthèse DM pour modèle_Spain KPIs 2" xfId="16448" xr:uid="{00000000-0005-0000-0000-000055660000}"/>
    <cellStyle name="n_Flash September eresMas_Delta parc_01 Synthèse DM pour modèle_Spain KPIs_1" xfId="51896" xr:uid="{00000000-0005-0000-0000-000056660000}"/>
    <cellStyle name="n_Flash September eresMas_Delta parc_01 Synthèse DM pour modèle_Telecoms - Operational KPIs" xfId="50199" xr:uid="{00000000-0005-0000-0000-000057660000}"/>
    <cellStyle name="n_Flash September eresMas_Delta parc_0703 Préflashde L23 Analyse CA trafic 07-03 (07-04-03)" xfId="2394" xr:uid="{00000000-0005-0000-0000-000058660000}"/>
    <cellStyle name="n_Flash September eresMas_Delta parc_0703 Préflashde L23 Analyse CA trafic 07-03 (07-04-03)_A&amp;ME KPIs" xfId="53674" xr:uid="{00000000-0005-0000-0000-000059660000}"/>
    <cellStyle name="n_Flash September eresMas_Delta parc_0703 Préflashde L23 Analyse CA trafic 07-03 (07-04-03)_Enterprise" xfId="9834" xr:uid="{00000000-0005-0000-0000-00005A660000}"/>
    <cellStyle name="n_Flash September eresMas_Delta parc_0703 Préflashde L23 Analyse CA trafic 07-03 (07-04-03)_France financials" xfId="24043" xr:uid="{00000000-0005-0000-0000-00005B660000}"/>
    <cellStyle name="n_Flash September eresMas_Delta parc_0703 Préflashde L23 Analyse CA trafic 07-03 (07-04-03)_France financials_1" xfId="25424" xr:uid="{00000000-0005-0000-0000-00005C660000}"/>
    <cellStyle name="n_Flash September eresMas_Delta parc_0703 Préflashde L23 Analyse CA trafic 07-03 (07-04-03)_France KPIs" xfId="5253" xr:uid="{00000000-0005-0000-0000-00005D660000}"/>
    <cellStyle name="n_Flash September eresMas_Delta parc_0703 Préflashde L23 Analyse CA trafic 07-03 (07-04-03)_France KPIs 2" xfId="14669" xr:uid="{00000000-0005-0000-0000-00005E660000}"/>
    <cellStyle name="n_Flash September eresMas_Delta parc_0703 Préflashde L23 Analyse CA trafic 07-03 (07-04-03)_France KPIs_1" xfId="12494" xr:uid="{00000000-0005-0000-0000-00005F660000}"/>
    <cellStyle name="n_Flash September eresMas_Delta parc_0703 Préflashde L23 Analyse CA trafic 07-03 (07-04-03)_GetCA Groupe Seg 2012-Q4 Soc" xfId="56336" xr:uid="{00000000-0005-0000-0000-000060660000}"/>
    <cellStyle name="n_Flash September eresMas_Delta parc_0703 Préflashde L23 Analyse CA trafic 07-03 (07-04-03)_Group" xfId="35703" xr:uid="{00000000-0005-0000-0000-000061660000}"/>
    <cellStyle name="n_Flash September eresMas_Delta parc_0703 Préflashde L23 Analyse CA trafic 07-03 (07-04-03)_Group - financial KPIs" xfId="22299" xr:uid="{00000000-0005-0000-0000-000062660000}"/>
    <cellStyle name="n_Flash September eresMas_Delta parc_0703 Préflashde L23 Analyse CA trafic 07-03 (07-04-03)_Group - operational KPIs" xfId="3303" xr:uid="{00000000-0005-0000-0000-000063660000}"/>
    <cellStyle name="n_Flash September eresMas_Delta parc_0703 Préflashde L23 Analyse CA trafic 07-03 (07-04-03)_Group - operational KPIs_1" xfId="10740" xr:uid="{00000000-0005-0000-0000-000064660000}"/>
    <cellStyle name="n_Flash September eresMas_Delta parc_0703 Préflashde L23 Analyse CA trafic 07-03 (07-04-03)_Group - operational KPIs_1 2" xfId="18439" xr:uid="{00000000-0005-0000-0000-000065660000}"/>
    <cellStyle name="n_Flash September eresMas_Delta parc_0703 Préflashde L23 Analyse CA trafic 07-03 (07-04-03)_Group - operational KPIs_2" xfId="20556" xr:uid="{00000000-0005-0000-0000-000066660000}"/>
    <cellStyle name="n_Flash September eresMas_Delta parc_0703 Préflashde L23 Analyse CA trafic 07-03 (07-04-03)_IC&amp;SS" xfId="19546" xr:uid="{00000000-0005-0000-0000-000067660000}"/>
    <cellStyle name="n_Flash September eresMas_Delta parc_0703 Préflashde L23 Analyse CA trafic 07-03 (07-04-03)_Orange - Market France KPIs" xfId="56335" xr:uid="{00000000-0005-0000-0000-000068660000}"/>
    <cellStyle name="n_Flash September eresMas_Delta parc_0703 Préflashde L23 Analyse CA trafic 07-03 (07-04-03)_Poland KPIs" xfId="8554" xr:uid="{00000000-0005-0000-0000-000069660000}"/>
    <cellStyle name="n_Flash September eresMas_Delta parc_0703 Préflashde L23 Analyse CA trafic 07-03 (07-04-03)_Poland KPIs_1" xfId="35702" xr:uid="{00000000-0005-0000-0000-00006A660000}"/>
    <cellStyle name="n_Flash September eresMas_Delta parc_0703 Préflashde L23 Analyse CA trafic 07-03 (07-04-03)_ROW" xfId="35704" xr:uid="{00000000-0005-0000-0000-00006B660000}"/>
    <cellStyle name="n_Flash September eresMas_Delta parc_0703 Préflashde L23 Analyse CA trafic 07-03 (07-04-03)_ROW ARPU" xfId="35705" xr:uid="{00000000-0005-0000-0000-00006C660000}"/>
    <cellStyle name="n_Flash September eresMas_Delta parc_0703 Préflashde L23 Analyse CA trafic 07-03 (07-04-03)_RoW KPIs" xfId="9266" xr:uid="{00000000-0005-0000-0000-00006D660000}"/>
    <cellStyle name="n_Flash September eresMas_Delta parc_0703 Préflashde L23 Analyse CA trafic 07-03 (07-04-03)_ROW_1" xfId="35706" xr:uid="{00000000-0005-0000-0000-00006E660000}"/>
    <cellStyle name="n_Flash September eresMas_Delta parc_0703 Préflashde L23 Analyse CA trafic 07-03 (07-04-03)_ROW_1_Group" xfId="35707" xr:uid="{00000000-0005-0000-0000-00006F660000}"/>
    <cellStyle name="n_Flash September eresMas_Delta parc_0703 Préflashde L23 Analyse CA trafic 07-03 (07-04-03)_ROW_1_ROW ARPU" xfId="35708" xr:uid="{00000000-0005-0000-0000-000070660000}"/>
    <cellStyle name="n_Flash September eresMas_Delta parc_0703 Préflashde L23 Analyse CA trafic 07-03 (07-04-03)_ROW_Group" xfId="35709" xr:uid="{00000000-0005-0000-0000-000071660000}"/>
    <cellStyle name="n_Flash September eresMas_Delta parc_0703 Préflashde L23 Analyse CA trafic 07-03 (07-04-03)_ROW_ROW ARPU" xfId="35710" xr:uid="{00000000-0005-0000-0000-000072660000}"/>
    <cellStyle name="n_Flash September eresMas_Delta parc_0703 Préflashde L23 Analyse CA trafic 07-03 (07-04-03)_Spain ARPU + AUPU" xfId="35711" xr:uid="{00000000-0005-0000-0000-000073660000}"/>
    <cellStyle name="n_Flash September eresMas_Delta parc_0703 Préflashde L23 Analyse CA trafic 07-03 (07-04-03)_Spain ARPU + AUPU_Group" xfId="35712" xr:uid="{00000000-0005-0000-0000-000074660000}"/>
    <cellStyle name="n_Flash September eresMas_Delta parc_0703 Préflashde L23 Analyse CA trafic 07-03 (07-04-03)_Spain ARPU + AUPU_ROW ARPU" xfId="35713" xr:uid="{00000000-0005-0000-0000-000075660000}"/>
    <cellStyle name="n_Flash September eresMas_Delta parc_0703 Préflashde L23 Analyse CA trafic 07-03 (07-04-03)_Spain KPIs" xfId="7083" xr:uid="{00000000-0005-0000-0000-000076660000}"/>
    <cellStyle name="n_Flash September eresMas_Delta parc_0703 Préflashde L23 Analyse CA trafic 07-03 (07-04-03)_Spain KPIs 2" xfId="16449" xr:uid="{00000000-0005-0000-0000-000077660000}"/>
    <cellStyle name="n_Flash September eresMas_Delta parc_0703 Préflashde L23 Analyse CA trafic 07-03 (07-04-03)_Spain KPIs_1" xfId="51897" xr:uid="{00000000-0005-0000-0000-000078660000}"/>
    <cellStyle name="n_Flash September eresMas_Delta parc_0703 Préflashde L23 Analyse CA trafic 07-03 (07-04-03)_Telecoms - Operational KPIs" xfId="50200" xr:uid="{00000000-0005-0000-0000-000079660000}"/>
    <cellStyle name="n_Flash September eresMas_Delta parc_A&amp;ME KPIs" xfId="53672" xr:uid="{00000000-0005-0000-0000-00007A660000}"/>
    <cellStyle name="n_Flash September eresMas_Delta parc_Base Forfaits 06-07" xfId="2395" xr:uid="{00000000-0005-0000-0000-00007B660000}"/>
    <cellStyle name="n_Flash September eresMas_Delta parc_Base Forfaits 06-07_A&amp;ME KPIs" xfId="53675" xr:uid="{00000000-0005-0000-0000-00007C660000}"/>
    <cellStyle name="n_Flash September eresMas_Delta parc_Base Forfaits 06-07_Enterprise" xfId="9835" xr:uid="{00000000-0005-0000-0000-00007D660000}"/>
    <cellStyle name="n_Flash September eresMas_Delta parc_Base Forfaits 06-07_France financials" xfId="24044" xr:uid="{00000000-0005-0000-0000-00007E660000}"/>
    <cellStyle name="n_Flash September eresMas_Delta parc_Base Forfaits 06-07_France financials_1" xfId="25425" xr:uid="{00000000-0005-0000-0000-00007F660000}"/>
    <cellStyle name="n_Flash September eresMas_Delta parc_Base Forfaits 06-07_France KPIs" xfId="5254" xr:uid="{00000000-0005-0000-0000-000080660000}"/>
    <cellStyle name="n_Flash September eresMas_Delta parc_Base Forfaits 06-07_France KPIs 2" xfId="14670" xr:uid="{00000000-0005-0000-0000-000081660000}"/>
    <cellStyle name="n_Flash September eresMas_Delta parc_Base Forfaits 06-07_France KPIs_1" xfId="12495" xr:uid="{00000000-0005-0000-0000-000082660000}"/>
    <cellStyle name="n_Flash September eresMas_Delta parc_Base Forfaits 06-07_GetCA Groupe Seg 2012-Q4 Soc" xfId="56338" xr:uid="{00000000-0005-0000-0000-000083660000}"/>
    <cellStyle name="n_Flash September eresMas_Delta parc_Base Forfaits 06-07_Group" xfId="35715" xr:uid="{00000000-0005-0000-0000-000084660000}"/>
    <cellStyle name="n_Flash September eresMas_Delta parc_Base Forfaits 06-07_Group - financial KPIs" xfId="22300" xr:uid="{00000000-0005-0000-0000-000085660000}"/>
    <cellStyle name="n_Flash September eresMas_Delta parc_Base Forfaits 06-07_Group - operational KPIs" xfId="3304" xr:uid="{00000000-0005-0000-0000-000086660000}"/>
    <cellStyle name="n_Flash September eresMas_Delta parc_Base Forfaits 06-07_Group - operational KPIs_1" xfId="10741" xr:uid="{00000000-0005-0000-0000-000087660000}"/>
    <cellStyle name="n_Flash September eresMas_Delta parc_Base Forfaits 06-07_Group - operational KPIs_1 2" xfId="18440" xr:uid="{00000000-0005-0000-0000-000088660000}"/>
    <cellStyle name="n_Flash September eresMas_Delta parc_Base Forfaits 06-07_Group - operational KPIs_2" xfId="20557" xr:uid="{00000000-0005-0000-0000-000089660000}"/>
    <cellStyle name="n_Flash September eresMas_Delta parc_Base Forfaits 06-07_IC&amp;SS" xfId="19746" xr:uid="{00000000-0005-0000-0000-00008A660000}"/>
    <cellStyle name="n_Flash September eresMas_Delta parc_Base Forfaits 06-07_Orange - Market France KPIs" xfId="56337" xr:uid="{00000000-0005-0000-0000-00008B660000}"/>
    <cellStyle name="n_Flash September eresMas_Delta parc_Base Forfaits 06-07_Poland KPIs" xfId="8555" xr:uid="{00000000-0005-0000-0000-00008C660000}"/>
    <cellStyle name="n_Flash September eresMas_Delta parc_Base Forfaits 06-07_Poland KPIs_1" xfId="35714" xr:uid="{00000000-0005-0000-0000-00008D660000}"/>
    <cellStyle name="n_Flash September eresMas_Delta parc_Base Forfaits 06-07_ROW" xfId="35716" xr:uid="{00000000-0005-0000-0000-00008E660000}"/>
    <cellStyle name="n_Flash September eresMas_Delta parc_Base Forfaits 06-07_ROW ARPU" xfId="35717" xr:uid="{00000000-0005-0000-0000-00008F660000}"/>
    <cellStyle name="n_Flash September eresMas_Delta parc_Base Forfaits 06-07_RoW KPIs" xfId="9267" xr:uid="{00000000-0005-0000-0000-000090660000}"/>
    <cellStyle name="n_Flash September eresMas_Delta parc_Base Forfaits 06-07_ROW_1" xfId="35718" xr:uid="{00000000-0005-0000-0000-000091660000}"/>
    <cellStyle name="n_Flash September eresMas_Delta parc_Base Forfaits 06-07_ROW_1_Group" xfId="35719" xr:uid="{00000000-0005-0000-0000-000092660000}"/>
    <cellStyle name="n_Flash September eresMas_Delta parc_Base Forfaits 06-07_ROW_1_ROW ARPU" xfId="35720" xr:uid="{00000000-0005-0000-0000-000093660000}"/>
    <cellStyle name="n_Flash September eresMas_Delta parc_Base Forfaits 06-07_ROW_Group" xfId="35721" xr:uid="{00000000-0005-0000-0000-000094660000}"/>
    <cellStyle name="n_Flash September eresMas_Delta parc_Base Forfaits 06-07_ROW_ROW ARPU" xfId="35722" xr:uid="{00000000-0005-0000-0000-000095660000}"/>
    <cellStyle name="n_Flash September eresMas_Delta parc_Base Forfaits 06-07_Spain ARPU + AUPU" xfId="35723" xr:uid="{00000000-0005-0000-0000-000096660000}"/>
    <cellStyle name="n_Flash September eresMas_Delta parc_Base Forfaits 06-07_Spain ARPU + AUPU_Group" xfId="35724" xr:uid="{00000000-0005-0000-0000-000097660000}"/>
    <cellStyle name="n_Flash September eresMas_Delta parc_Base Forfaits 06-07_Spain ARPU + AUPU_ROW ARPU" xfId="35725" xr:uid="{00000000-0005-0000-0000-000098660000}"/>
    <cellStyle name="n_Flash September eresMas_Delta parc_Base Forfaits 06-07_Spain KPIs" xfId="7084" xr:uid="{00000000-0005-0000-0000-000099660000}"/>
    <cellStyle name="n_Flash September eresMas_Delta parc_Base Forfaits 06-07_Spain KPIs 2" xfId="16450" xr:uid="{00000000-0005-0000-0000-00009A660000}"/>
    <cellStyle name="n_Flash September eresMas_Delta parc_Base Forfaits 06-07_Spain KPIs_1" xfId="51898" xr:uid="{00000000-0005-0000-0000-00009B660000}"/>
    <cellStyle name="n_Flash September eresMas_Delta parc_Base Forfaits 06-07_Telecoms - Operational KPIs" xfId="50201" xr:uid="{00000000-0005-0000-0000-00009C660000}"/>
    <cellStyle name="n_Flash September eresMas_Delta parc_CA BAC SCR-VM 06-07 (31-07-06)" xfId="2396" xr:uid="{00000000-0005-0000-0000-00009D660000}"/>
    <cellStyle name="n_Flash September eresMas_Delta parc_CA BAC SCR-VM 06-07 (31-07-06)_A&amp;ME KPIs" xfId="53676" xr:uid="{00000000-0005-0000-0000-00009E660000}"/>
    <cellStyle name="n_Flash September eresMas_Delta parc_CA BAC SCR-VM 06-07 (31-07-06)_Enterprise" xfId="9836" xr:uid="{00000000-0005-0000-0000-00009F660000}"/>
    <cellStyle name="n_Flash September eresMas_Delta parc_CA BAC SCR-VM 06-07 (31-07-06)_France financials" xfId="24045" xr:uid="{00000000-0005-0000-0000-0000A0660000}"/>
    <cellStyle name="n_Flash September eresMas_Delta parc_CA BAC SCR-VM 06-07 (31-07-06)_France financials_1" xfId="25426" xr:uid="{00000000-0005-0000-0000-0000A1660000}"/>
    <cellStyle name="n_Flash September eresMas_Delta parc_CA BAC SCR-VM 06-07 (31-07-06)_France KPIs" xfId="5255" xr:uid="{00000000-0005-0000-0000-0000A2660000}"/>
    <cellStyle name="n_Flash September eresMas_Delta parc_CA BAC SCR-VM 06-07 (31-07-06)_France KPIs 2" xfId="14671" xr:uid="{00000000-0005-0000-0000-0000A3660000}"/>
    <cellStyle name="n_Flash September eresMas_Delta parc_CA BAC SCR-VM 06-07 (31-07-06)_France KPIs_1" xfId="12496" xr:uid="{00000000-0005-0000-0000-0000A4660000}"/>
    <cellStyle name="n_Flash September eresMas_Delta parc_CA BAC SCR-VM 06-07 (31-07-06)_GetCA Groupe Seg 2012-Q4 Soc" xfId="56340" xr:uid="{00000000-0005-0000-0000-0000A5660000}"/>
    <cellStyle name="n_Flash September eresMas_Delta parc_CA BAC SCR-VM 06-07 (31-07-06)_Group" xfId="35727" xr:uid="{00000000-0005-0000-0000-0000A6660000}"/>
    <cellStyle name="n_Flash September eresMas_Delta parc_CA BAC SCR-VM 06-07 (31-07-06)_Group - financial KPIs" xfId="22301" xr:uid="{00000000-0005-0000-0000-0000A7660000}"/>
    <cellStyle name="n_Flash September eresMas_Delta parc_CA BAC SCR-VM 06-07 (31-07-06)_Group - operational KPIs" xfId="3305" xr:uid="{00000000-0005-0000-0000-0000A8660000}"/>
    <cellStyle name="n_Flash September eresMas_Delta parc_CA BAC SCR-VM 06-07 (31-07-06)_Group - operational KPIs_1" xfId="10742" xr:uid="{00000000-0005-0000-0000-0000A9660000}"/>
    <cellStyle name="n_Flash September eresMas_Delta parc_CA BAC SCR-VM 06-07 (31-07-06)_Group - operational KPIs_1 2" xfId="18441" xr:uid="{00000000-0005-0000-0000-0000AA660000}"/>
    <cellStyle name="n_Flash September eresMas_Delta parc_CA BAC SCR-VM 06-07 (31-07-06)_Group - operational KPIs_2" xfId="20558" xr:uid="{00000000-0005-0000-0000-0000AB660000}"/>
    <cellStyle name="n_Flash September eresMas_Delta parc_CA BAC SCR-VM 06-07 (31-07-06)_IC&amp;SS" xfId="17619" xr:uid="{00000000-0005-0000-0000-0000AC660000}"/>
    <cellStyle name="n_Flash September eresMas_Delta parc_CA BAC SCR-VM 06-07 (31-07-06)_Orange - Market France KPIs" xfId="56339" xr:uid="{00000000-0005-0000-0000-0000AD660000}"/>
    <cellStyle name="n_Flash September eresMas_Delta parc_CA BAC SCR-VM 06-07 (31-07-06)_Poland KPIs" xfId="8556" xr:uid="{00000000-0005-0000-0000-0000AE660000}"/>
    <cellStyle name="n_Flash September eresMas_Delta parc_CA BAC SCR-VM 06-07 (31-07-06)_Poland KPIs_1" xfId="35726" xr:uid="{00000000-0005-0000-0000-0000AF660000}"/>
    <cellStyle name="n_Flash September eresMas_Delta parc_CA BAC SCR-VM 06-07 (31-07-06)_ROW" xfId="35728" xr:uid="{00000000-0005-0000-0000-0000B0660000}"/>
    <cellStyle name="n_Flash September eresMas_Delta parc_CA BAC SCR-VM 06-07 (31-07-06)_ROW ARPU" xfId="35729" xr:uid="{00000000-0005-0000-0000-0000B1660000}"/>
    <cellStyle name="n_Flash September eresMas_Delta parc_CA BAC SCR-VM 06-07 (31-07-06)_RoW KPIs" xfId="9268" xr:uid="{00000000-0005-0000-0000-0000B2660000}"/>
    <cellStyle name="n_Flash September eresMas_Delta parc_CA BAC SCR-VM 06-07 (31-07-06)_ROW_1" xfId="35730" xr:uid="{00000000-0005-0000-0000-0000B3660000}"/>
    <cellStyle name="n_Flash September eresMas_Delta parc_CA BAC SCR-VM 06-07 (31-07-06)_ROW_1_Group" xfId="35731" xr:uid="{00000000-0005-0000-0000-0000B4660000}"/>
    <cellStyle name="n_Flash September eresMas_Delta parc_CA BAC SCR-VM 06-07 (31-07-06)_ROW_1_ROW ARPU" xfId="35732" xr:uid="{00000000-0005-0000-0000-0000B5660000}"/>
    <cellStyle name="n_Flash September eresMas_Delta parc_CA BAC SCR-VM 06-07 (31-07-06)_ROW_Group" xfId="35733" xr:uid="{00000000-0005-0000-0000-0000B6660000}"/>
    <cellStyle name="n_Flash September eresMas_Delta parc_CA BAC SCR-VM 06-07 (31-07-06)_ROW_ROW ARPU" xfId="35734" xr:uid="{00000000-0005-0000-0000-0000B7660000}"/>
    <cellStyle name="n_Flash September eresMas_Delta parc_CA BAC SCR-VM 06-07 (31-07-06)_Spain ARPU + AUPU" xfId="35735" xr:uid="{00000000-0005-0000-0000-0000B8660000}"/>
    <cellStyle name="n_Flash September eresMas_Delta parc_CA BAC SCR-VM 06-07 (31-07-06)_Spain ARPU + AUPU_Group" xfId="35736" xr:uid="{00000000-0005-0000-0000-0000B9660000}"/>
    <cellStyle name="n_Flash September eresMas_Delta parc_CA BAC SCR-VM 06-07 (31-07-06)_Spain ARPU + AUPU_ROW ARPU" xfId="35737" xr:uid="{00000000-0005-0000-0000-0000BA660000}"/>
    <cellStyle name="n_Flash September eresMas_Delta parc_CA BAC SCR-VM 06-07 (31-07-06)_Spain KPIs" xfId="7085" xr:uid="{00000000-0005-0000-0000-0000BB660000}"/>
    <cellStyle name="n_Flash September eresMas_Delta parc_CA BAC SCR-VM 06-07 (31-07-06)_Spain KPIs 2" xfId="16451" xr:uid="{00000000-0005-0000-0000-0000BC660000}"/>
    <cellStyle name="n_Flash September eresMas_Delta parc_CA BAC SCR-VM 06-07 (31-07-06)_Spain KPIs_1" xfId="51899" xr:uid="{00000000-0005-0000-0000-0000BD660000}"/>
    <cellStyle name="n_Flash September eresMas_Delta parc_CA BAC SCR-VM 06-07 (31-07-06)_Telecoms - Operational KPIs" xfId="50202" xr:uid="{00000000-0005-0000-0000-0000BE660000}"/>
    <cellStyle name="n_Flash September eresMas_Delta parc_CA forfaits 0607 (06-08-14)" xfId="2397" xr:uid="{00000000-0005-0000-0000-0000BF660000}"/>
    <cellStyle name="n_Flash September eresMas_Delta parc_CA forfaits 0607 (06-08-14)_A&amp;ME KPIs" xfId="53677" xr:uid="{00000000-0005-0000-0000-0000C0660000}"/>
    <cellStyle name="n_Flash September eresMas_Delta parc_CA forfaits 0607 (06-08-14)_France financials" xfId="24046" xr:uid="{00000000-0005-0000-0000-0000C1660000}"/>
    <cellStyle name="n_Flash September eresMas_Delta parc_CA forfaits 0607 (06-08-14)_France KPIs" xfId="5256" xr:uid="{00000000-0005-0000-0000-0000C2660000}"/>
    <cellStyle name="n_Flash September eresMas_Delta parc_CA forfaits 0607 (06-08-14)_France KPIs 2" xfId="14672" xr:uid="{00000000-0005-0000-0000-0000C3660000}"/>
    <cellStyle name="n_Flash September eresMas_Delta parc_CA forfaits 0607 (06-08-14)_France KPIs_1" xfId="12497" xr:uid="{00000000-0005-0000-0000-0000C4660000}"/>
    <cellStyle name="n_Flash September eresMas_Delta parc_CA forfaits 0607 (06-08-14)_Group" xfId="35739" xr:uid="{00000000-0005-0000-0000-0000C5660000}"/>
    <cellStyle name="n_Flash September eresMas_Delta parc_CA forfaits 0607 (06-08-14)_Group - financial KPIs" xfId="22302" xr:uid="{00000000-0005-0000-0000-0000C6660000}"/>
    <cellStyle name="n_Flash September eresMas_Delta parc_CA forfaits 0607 (06-08-14)_Group - operational KPIs" xfId="10743" xr:uid="{00000000-0005-0000-0000-0000C7660000}"/>
    <cellStyle name="n_Flash September eresMas_Delta parc_CA forfaits 0607 (06-08-14)_Group - operational KPIs 2" xfId="18442" xr:uid="{00000000-0005-0000-0000-0000C8660000}"/>
    <cellStyle name="n_Flash September eresMas_Delta parc_CA forfaits 0607 (06-08-14)_Group - operational KPIs_1" xfId="20559" xr:uid="{00000000-0005-0000-0000-0000C9660000}"/>
    <cellStyle name="n_Flash September eresMas_Delta parc_CA forfaits 0607 (06-08-14)_Orange - Market France KPIs" xfId="56341" xr:uid="{00000000-0005-0000-0000-0000CA660000}"/>
    <cellStyle name="n_Flash September eresMas_Delta parc_CA forfaits 0607 (06-08-14)_Poland KPIs" xfId="35738" xr:uid="{00000000-0005-0000-0000-0000CB660000}"/>
    <cellStyle name="n_Flash September eresMas_Delta parc_CA forfaits 0607 (06-08-14)_ROW" xfId="35740" xr:uid="{00000000-0005-0000-0000-0000CC660000}"/>
    <cellStyle name="n_Flash September eresMas_Delta parc_CA forfaits 0607 (06-08-14)_ROW ARPU" xfId="35741" xr:uid="{00000000-0005-0000-0000-0000CD660000}"/>
    <cellStyle name="n_Flash September eresMas_Delta parc_CA forfaits 0607 (06-08-14)_ROW_1" xfId="35742" xr:uid="{00000000-0005-0000-0000-0000CE660000}"/>
    <cellStyle name="n_Flash September eresMas_Delta parc_CA forfaits 0607 (06-08-14)_ROW_1_Group" xfId="35743" xr:uid="{00000000-0005-0000-0000-0000CF660000}"/>
    <cellStyle name="n_Flash September eresMas_Delta parc_CA forfaits 0607 (06-08-14)_ROW_1_ROW ARPU" xfId="35744" xr:uid="{00000000-0005-0000-0000-0000D0660000}"/>
    <cellStyle name="n_Flash September eresMas_Delta parc_CA forfaits 0607 (06-08-14)_ROW_Group" xfId="35745" xr:uid="{00000000-0005-0000-0000-0000D1660000}"/>
    <cellStyle name="n_Flash September eresMas_Delta parc_CA forfaits 0607 (06-08-14)_ROW_ROW ARPU" xfId="35746" xr:uid="{00000000-0005-0000-0000-0000D2660000}"/>
    <cellStyle name="n_Flash September eresMas_Delta parc_CA forfaits 0607 (06-08-14)_Spain ARPU + AUPU" xfId="35747" xr:uid="{00000000-0005-0000-0000-0000D3660000}"/>
    <cellStyle name="n_Flash September eresMas_Delta parc_CA forfaits 0607 (06-08-14)_Spain ARPU + AUPU_Group" xfId="35748" xr:uid="{00000000-0005-0000-0000-0000D4660000}"/>
    <cellStyle name="n_Flash September eresMas_Delta parc_CA forfaits 0607 (06-08-14)_Spain ARPU + AUPU_ROW ARPU" xfId="35749" xr:uid="{00000000-0005-0000-0000-0000D5660000}"/>
    <cellStyle name="n_Flash September eresMas_Delta parc_CA forfaits 0607 (06-08-14)_Spain KPIs" xfId="7086" xr:uid="{00000000-0005-0000-0000-0000D6660000}"/>
    <cellStyle name="n_Flash September eresMas_Delta parc_CA forfaits 0607 (06-08-14)_Spain KPIs 2" xfId="16452" xr:uid="{00000000-0005-0000-0000-0000D7660000}"/>
    <cellStyle name="n_Flash September eresMas_Delta parc_CA forfaits 0607 (06-08-14)_Spain KPIs_1" xfId="51900" xr:uid="{00000000-0005-0000-0000-0000D8660000}"/>
    <cellStyle name="n_Flash September eresMas_Delta parc_CA forfaits 0607 (06-08-14)_Telecoms - Operational KPIs" xfId="50203" xr:uid="{00000000-0005-0000-0000-0000D9660000}"/>
    <cellStyle name="n_Flash September eresMas_Delta parc_Classeur2" xfId="2398" xr:uid="{00000000-0005-0000-0000-0000DA660000}"/>
    <cellStyle name="n_Flash September eresMas_Delta parc_Classeur2_A&amp;ME KPIs" xfId="53678" xr:uid="{00000000-0005-0000-0000-0000DB660000}"/>
    <cellStyle name="n_Flash September eresMas_Delta parc_Classeur2_France financials" xfId="24047" xr:uid="{00000000-0005-0000-0000-0000DC660000}"/>
    <cellStyle name="n_Flash September eresMas_Delta parc_Classeur2_France KPIs" xfId="5257" xr:uid="{00000000-0005-0000-0000-0000DD660000}"/>
    <cellStyle name="n_Flash September eresMas_Delta parc_Classeur2_France KPIs 2" xfId="14673" xr:uid="{00000000-0005-0000-0000-0000DE660000}"/>
    <cellStyle name="n_Flash September eresMas_Delta parc_Classeur2_France KPIs_1" xfId="12498" xr:uid="{00000000-0005-0000-0000-0000DF660000}"/>
    <cellStyle name="n_Flash September eresMas_Delta parc_Classeur2_Group" xfId="35751" xr:uid="{00000000-0005-0000-0000-0000E0660000}"/>
    <cellStyle name="n_Flash September eresMas_Delta parc_Classeur2_Group - financial KPIs" xfId="22303" xr:uid="{00000000-0005-0000-0000-0000E1660000}"/>
    <cellStyle name="n_Flash September eresMas_Delta parc_Classeur2_Group - operational KPIs" xfId="10744" xr:uid="{00000000-0005-0000-0000-0000E2660000}"/>
    <cellStyle name="n_Flash September eresMas_Delta parc_Classeur2_Group - operational KPIs 2" xfId="18443" xr:uid="{00000000-0005-0000-0000-0000E3660000}"/>
    <cellStyle name="n_Flash September eresMas_Delta parc_Classeur2_Group - operational KPIs_1" xfId="20560" xr:uid="{00000000-0005-0000-0000-0000E4660000}"/>
    <cellStyle name="n_Flash September eresMas_Delta parc_Classeur2_Orange - Market France KPIs" xfId="56342" xr:uid="{00000000-0005-0000-0000-0000E5660000}"/>
    <cellStyle name="n_Flash September eresMas_Delta parc_Classeur2_Poland KPIs" xfId="35750" xr:uid="{00000000-0005-0000-0000-0000E6660000}"/>
    <cellStyle name="n_Flash September eresMas_Delta parc_Classeur2_ROW" xfId="35752" xr:uid="{00000000-0005-0000-0000-0000E7660000}"/>
    <cellStyle name="n_Flash September eresMas_Delta parc_Classeur2_ROW ARPU" xfId="35753" xr:uid="{00000000-0005-0000-0000-0000E8660000}"/>
    <cellStyle name="n_Flash September eresMas_Delta parc_Classeur2_ROW_1" xfId="35754" xr:uid="{00000000-0005-0000-0000-0000E9660000}"/>
    <cellStyle name="n_Flash September eresMas_Delta parc_Classeur2_ROW_1_Group" xfId="35755" xr:uid="{00000000-0005-0000-0000-0000EA660000}"/>
    <cellStyle name="n_Flash September eresMas_Delta parc_Classeur2_ROW_1_ROW ARPU" xfId="35756" xr:uid="{00000000-0005-0000-0000-0000EB660000}"/>
    <cellStyle name="n_Flash September eresMas_Delta parc_Classeur2_ROW_Group" xfId="35757" xr:uid="{00000000-0005-0000-0000-0000EC660000}"/>
    <cellStyle name="n_Flash September eresMas_Delta parc_Classeur2_ROW_ROW ARPU" xfId="35758" xr:uid="{00000000-0005-0000-0000-0000ED660000}"/>
    <cellStyle name="n_Flash September eresMas_Delta parc_Classeur2_Spain ARPU + AUPU" xfId="35759" xr:uid="{00000000-0005-0000-0000-0000EE660000}"/>
    <cellStyle name="n_Flash September eresMas_Delta parc_Classeur2_Spain ARPU + AUPU_Group" xfId="35760" xr:uid="{00000000-0005-0000-0000-0000EF660000}"/>
    <cellStyle name="n_Flash September eresMas_Delta parc_Classeur2_Spain ARPU + AUPU_ROW ARPU" xfId="35761" xr:uid="{00000000-0005-0000-0000-0000F0660000}"/>
    <cellStyle name="n_Flash September eresMas_Delta parc_Classeur2_Spain KPIs" xfId="7087" xr:uid="{00000000-0005-0000-0000-0000F1660000}"/>
    <cellStyle name="n_Flash September eresMas_Delta parc_Classeur2_Spain KPIs 2" xfId="16453" xr:uid="{00000000-0005-0000-0000-0000F2660000}"/>
    <cellStyle name="n_Flash September eresMas_Delta parc_Classeur2_Spain KPIs_1" xfId="51901" xr:uid="{00000000-0005-0000-0000-0000F3660000}"/>
    <cellStyle name="n_Flash September eresMas_Delta parc_Classeur2_Telecoms - Operational KPIs" xfId="50204" xr:uid="{00000000-0005-0000-0000-0000F4660000}"/>
    <cellStyle name="n_Flash September eresMas_Delta parc_Classeur5" xfId="2399" xr:uid="{00000000-0005-0000-0000-0000F5660000}"/>
    <cellStyle name="n_Flash September eresMas_Delta parc_Classeur5_A&amp;ME KPIs" xfId="53679" xr:uid="{00000000-0005-0000-0000-0000F6660000}"/>
    <cellStyle name="n_Flash September eresMas_Delta parc_Classeur5_Enterprise" xfId="9837" xr:uid="{00000000-0005-0000-0000-0000F7660000}"/>
    <cellStyle name="n_Flash September eresMas_Delta parc_Classeur5_France financials" xfId="24048" xr:uid="{00000000-0005-0000-0000-0000F8660000}"/>
    <cellStyle name="n_Flash September eresMas_Delta parc_Classeur5_France financials_1" xfId="25427" xr:uid="{00000000-0005-0000-0000-0000F9660000}"/>
    <cellStyle name="n_Flash September eresMas_Delta parc_Classeur5_France KPIs" xfId="5258" xr:uid="{00000000-0005-0000-0000-0000FA660000}"/>
    <cellStyle name="n_Flash September eresMas_Delta parc_Classeur5_France KPIs 2" xfId="14674" xr:uid="{00000000-0005-0000-0000-0000FB660000}"/>
    <cellStyle name="n_Flash September eresMas_Delta parc_Classeur5_France KPIs_1" xfId="12499" xr:uid="{00000000-0005-0000-0000-0000FC660000}"/>
    <cellStyle name="n_Flash September eresMas_Delta parc_Classeur5_GetCA Groupe Seg 2012-Q4 Soc" xfId="56344" xr:uid="{00000000-0005-0000-0000-0000FD660000}"/>
    <cellStyle name="n_Flash September eresMas_Delta parc_Classeur5_Group" xfId="35763" xr:uid="{00000000-0005-0000-0000-0000FE660000}"/>
    <cellStyle name="n_Flash September eresMas_Delta parc_Classeur5_Group - financial KPIs" xfId="22304" xr:uid="{00000000-0005-0000-0000-0000FF660000}"/>
    <cellStyle name="n_Flash September eresMas_Delta parc_Classeur5_Group - operational KPIs" xfId="3306" xr:uid="{00000000-0005-0000-0000-000000670000}"/>
    <cellStyle name="n_Flash September eresMas_Delta parc_Classeur5_Group - operational KPIs_1" xfId="10745" xr:uid="{00000000-0005-0000-0000-000001670000}"/>
    <cellStyle name="n_Flash September eresMas_Delta parc_Classeur5_Group - operational KPIs_1 2" xfId="18444" xr:uid="{00000000-0005-0000-0000-000002670000}"/>
    <cellStyle name="n_Flash September eresMas_Delta parc_Classeur5_Group - operational KPIs_2" xfId="20561" xr:uid="{00000000-0005-0000-0000-000003670000}"/>
    <cellStyle name="n_Flash September eresMas_Delta parc_Classeur5_IC&amp;SS" xfId="13796" xr:uid="{00000000-0005-0000-0000-000004670000}"/>
    <cellStyle name="n_Flash September eresMas_Delta parc_Classeur5_Orange - Market France KPIs" xfId="56343" xr:uid="{00000000-0005-0000-0000-000005670000}"/>
    <cellStyle name="n_Flash September eresMas_Delta parc_Classeur5_Poland KPIs" xfId="8557" xr:uid="{00000000-0005-0000-0000-000006670000}"/>
    <cellStyle name="n_Flash September eresMas_Delta parc_Classeur5_Poland KPIs_1" xfId="35762" xr:uid="{00000000-0005-0000-0000-000007670000}"/>
    <cellStyle name="n_Flash September eresMas_Delta parc_Classeur5_ROW" xfId="35764" xr:uid="{00000000-0005-0000-0000-000008670000}"/>
    <cellStyle name="n_Flash September eresMas_Delta parc_Classeur5_ROW ARPU" xfId="35765" xr:uid="{00000000-0005-0000-0000-000009670000}"/>
    <cellStyle name="n_Flash September eresMas_Delta parc_Classeur5_RoW KPIs" xfId="9269" xr:uid="{00000000-0005-0000-0000-00000A670000}"/>
    <cellStyle name="n_Flash September eresMas_Delta parc_Classeur5_ROW_1" xfId="35766" xr:uid="{00000000-0005-0000-0000-00000B670000}"/>
    <cellStyle name="n_Flash September eresMas_Delta parc_Classeur5_ROW_1_Group" xfId="35767" xr:uid="{00000000-0005-0000-0000-00000C670000}"/>
    <cellStyle name="n_Flash September eresMas_Delta parc_Classeur5_ROW_1_ROW ARPU" xfId="35768" xr:uid="{00000000-0005-0000-0000-00000D670000}"/>
    <cellStyle name="n_Flash September eresMas_Delta parc_Classeur5_ROW_Group" xfId="35769" xr:uid="{00000000-0005-0000-0000-00000E670000}"/>
    <cellStyle name="n_Flash September eresMas_Delta parc_Classeur5_ROW_ROW ARPU" xfId="35770" xr:uid="{00000000-0005-0000-0000-00000F670000}"/>
    <cellStyle name="n_Flash September eresMas_Delta parc_Classeur5_Spain ARPU + AUPU" xfId="35771" xr:uid="{00000000-0005-0000-0000-000010670000}"/>
    <cellStyle name="n_Flash September eresMas_Delta parc_Classeur5_Spain ARPU + AUPU_Group" xfId="35772" xr:uid="{00000000-0005-0000-0000-000011670000}"/>
    <cellStyle name="n_Flash September eresMas_Delta parc_Classeur5_Spain ARPU + AUPU_ROW ARPU" xfId="35773" xr:uid="{00000000-0005-0000-0000-000012670000}"/>
    <cellStyle name="n_Flash September eresMas_Delta parc_Classeur5_Spain KPIs" xfId="7088" xr:uid="{00000000-0005-0000-0000-000013670000}"/>
    <cellStyle name="n_Flash September eresMas_Delta parc_Classeur5_Spain KPIs 2" xfId="16454" xr:uid="{00000000-0005-0000-0000-000014670000}"/>
    <cellStyle name="n_Flash September eresMas_Delta parc_Classeur5_Spain KPIs_1" xfId="51902" xr:uid="{00000000-0005-0000-0000-000015670000}"/>
    <cellStyle name="n_Flash September eresMas_Delta parc_Classeur5_Telecoms - Operational KPIs" xfId="50205" xr:uid="{00000000-0005-0000-0000-000016670000}"/>
    <cellStyle name="n_Flash September eresMas_Delta parc_DATA KPI Personal" xfId="35774" xr:uid="{00000000-0005-0000-0000-000017670000}"/>
    <cellStyle name="n_Flash September eresMas_Delta parc_DATA KPI Personal_Group" xfId="35775" xr:uid="{00000000-0005-0000-0000-000018670000}"/>
    <cellStyle name="n_Flash September eresMas_Delta parc_DATA KPI Personal_ROW ARPU" xfId="35776" xr:uid="{00000000-0005-0000-0000-000019670000}"/>
    <cellStyle name="n_Flash September eresMas_Delta parc_EE_CoA_BS - mapped V4" xfId="35777" xr:uid="{00000000-0005-0000-0000-00001A670000}"/>
    <cellStyle name="n_Flash September eresMas_Delta parc_EE_CoA_BS - mapped V4_Group" xfId="35778" xr:uid="{00000000-0005-0000-0000-00001B670000}"/>
    <cellStyle name="n_Flash September eresMas_Delta parc_EE_CoA_BS - mapped V4_ROW ARPU" xfId="35779" xr:uid="{00000000-0005-0000-0000-00001C670000}"/>
    <cellStyle name="n_Flash September eresMas_Delta parc_Enterprise" xfId="9833" xr:uid="{00000000-0005-0000-0000-00001D670000}"/>
    <cellStyle name="n_Flash September eresMas_Delta parc_France financials" xfId="24041" xr:uid="{00000000-0005-0000-0000-00001E670000}"/>
    <cellStyle name="n_Flash September eresMas_Delta parc_France financials_1" xfId="25423" xr:uid="{00000000-0005-0000-0000-00001F670000}"/>
    <cellStyle name="n_Flash September eresMas_Delta parc_France KPIs" xfId="5251" xr:uid="{00000000-0005-0000-0000-000020670000}"/>
    <cellStyle name="n_Flash September eresMas_Delta parc_France KPIs 2" xfId="14667" xr:uid="{00000000-0005-0000-0000-000021670000}"/>
    <cellStyle name="n_Flash September eresMas_Delta parc_France KPIs_1" xfId="12492" xr:uid="{00000000-0005-0000-0000-000022670000}"/>
    <cellStyle name="n_Flash September eresMas_Delta parc_GetCA Groupe Seg 2012-Q4 Soc" xfId="56345" xr:uid="{00000000-0005-0000-0000-000023670000}"/>
    <cellStyle name="n_Flash September eresMas_Delta parc_Group" xfId="35780" xr:uid="{00000000-0005-0000-0000-000024670000}"/>
    <cellStyle name="n_Flash September eresMas_Delta parc_Group - financial KPIs" xfId="22297" xr:uid="{00000000-0005-0000-0000-000025670000}"/>
    <cellStyle name="n_Flash September eresMas_Delta parc_Group - operational KPIs" xfId="3302" xr:uid="{00000000-0005-0000-0000-000026670000}"/>
    <cellStyle name="n_Flash September eresMas_Delta parc_Group - operational KPIs_1" xfId="10738" xr:uid="{00000000-0005-0000-0000-000027670000}"/>
    <cellStyle name="n_Flash September eresMas_Delta parc_Group - operational KPIs_1 2" xfId="18437" xr:uid="{00000000-0005-0000-0000-000028670000}"/>
    <cellStyle name="n_Flash September eresMas_Delta parc_Group - operational KPIs_2" xfId="20554" xr:uid="{00000000-0005-0000-0000-000029670000}"/>
    <cellStyle name="n_Flash September eresMas_Delta parc_IC&amp;SS" xfId="17665" xr:uid="{00000000-0005-0000-0000-00002A670000}"/>
    <cellStyle name="n_Flash September eresMas_Delta parc_Orange - Market France KPIs" xfId="56333" xr:uid="{00000000-0005-0000-0000-00002B670000}"/>
    <cellStyle name="n_Flash September eresMas_Delta parc_PFA_Mn MTV_060413" xfId="2400" xr:uid="{00000000-0005-0000-0000-00002C670000}"/>
    <cellStyle name="n_Flash September eresMas_Delta parc_PFA_Mn MTV_060413_A&amp;ME KPIs" xfId="53680" xr:uid="{00000000-0005-0000-0000-00002D670000}"/>
    <cellStyle name="n_Flash September eresMas_Delta parc_PFA_Mn MTV_060413_France financials" xfId="24049" xr:uid="{00000000-0005-0000-0000-00002E670000}"/>
    <cellStyle name="n_Flash September eresMas_Delta parc_PFA_Mn MTV_060413_France KPIs" xfId="5259" xr:uid="{00000000-0005-0000-0000-00002F670000}"/>
    <cellStyle name="n_Flash September eresMas_Delta parc_PFA_Mn MTV_060413_France KPIs 2" xfId="14675" xr:uid="{00000000-0005-0000-0000-000030670000}"/>
    <cellStyle name="n_Flash September eresMas_Delta parc_PFA_Mn MTV_060413_France KPIs_1" xfId="12500" xr:uid="{00000000-0005-0000-0000-000031670000}"/>
    <cellStyle name="n_Flash September eresMas_Delta parc_PFA_Mn MTV_060413_Group" xfId="35782" xr:uid="{00000000-0005-0000-0000-000032670000}"/>
    <cellStyle name="n_Flash September eresMas_Delta parc_PFA_Mn MTV_060413_Group - financial KPIs" xfId="22305" xr:uid="{00000000-0005-0000-0000-000033670000}"/>
    <cellStyle name="n_Flash September eresMas_Delta parc_PFA_Mn MTV_060413_Group - operational KPIs" xfId="10746" xr:uid="{00000000-0005-0000-0000-000034670000}"/>
    <cellStyle name="n_Flash September eresMas_Delta parc_PFA_Mn MTV_060413_Group - operational KPIs 2" xfId="18445" xr:uid="{00000000-0005-0000-0000-000035670000}"/>
    <cellStyle name="n_Flash September eresMas_Delta parc_PFA_Mn MTV_060413_Group - operational KPIs_1" xfId="20562" xr:uid="{00000000-0005-0000-0000-000036670000}"/>
    <cellStyle name="n_Flash September eresMas_Delta parc_PFA_Mn MTV_060413_Orange - Market France KPIs" xfId="56346" xr:uid="{00000000-0005-0000-0000-000037670000}"/>
    <cellStyle name="n_Flash September eresMas_Delta parc_PFA_Mn MTV_060413_Poland KPIs" xfId="35781" xr:uid="{00000000-0005-0000-0000-000038670000}"/>
    <cellStyle name="n_Flash September eresMas_Delta parc_PFA_Mn MTV_060413_ROW" xfId="35783" xr:uid="{00000000-0005-0000-0000-000039670000}"/>
    <cellStyle name="n_Flash September eresMas_Delta parc_PFA_Mn MTV_060413_ROW ARPU" xfId="35784" xr:uid="{00000000-0005-0000-0000-00003A670000}"/>
    <cellStyle name="n_Flash September eresMas_Delta parc_PFA_Mn MTV_060413_ROW_1" xfId="35785" xr:uid="{00000000-0005-0000-0000-00003B670000}"/>
    <cellStyle name="n_Flash September eresMas_Delta parc_PFA_Mn MTV_060413_ROW_1_Group" xfId="35786" xr:uid="{00000000-0005-0000-0000-00003C670000}"/>
    <cellStyle name="n_Flash September eresMas_Delta parc_PFA_Mn MTV_060413_ROW_1_ROW ARPU" xfId="35787" xr:uid="{00000000-0005-0000-0000-00003D670000}"/>
    <cellStyle name="n_Flash September eresMas_Delta parc_PFA_Mn MTV_060413_ROW_Group" xfId="35788" xr:uid="{00000000-0005-0000-0000-00003E670000}"/>
    <cellStyle name="n_Flash September eresMas_Delta parc_PFA_Mn MTV_060413_ROW_ROW ARPU" xfId="35789" xr:uid="{00000000-0005-0000-0000-00003F670000}"/>
    <cellStyle name="n_Flash September eresMas_Delta parc_PFA_Mn MTV_060413_Spain ARPU + AUPU" xfId="35790" xr:uid="{00000000-0005-0000-0000-000040670000}"/>
    <cellStyle name="n_Flash September eresMas_Delta parc_PFA_Mn MTV_060413_Spain ARPU + AUPU_Group" xfId="35791" xr:uid="{00000000-0005-0000-0000-000041670000}"/>
    <cellStyle name="n_Flash September eresMas_Delta parc_PFA_Mn MTV_060413_Spain ARPU + AUPU_ROW ARPU" xfId="35792" xr:uid="{00000000-0005-0000-0000-000042670000}"/>
    <cellStyle name="n_Flash September eresMas_Delta parc_PFA_Mn MTV_060413_Spain KPIs" xfId="7089" xr:uid="{00000000-0005-0000-0000-000043670000}"/>
    <cellStyle name="n_Flash September eresMas_Delta parc_PFA_Mn MTV_060413_Spain KPIs 2" xfId="16455" xr:uid="{00000000-0005-0000-0000-000044670000}"/>
    <cellStyle name="n_Flash September eresMas_Delta parc_PFA_Mn MTV_060413_Spain KPIs_1" xfId="51903" xr:uid="{00000000-0005-0000-0000-000045670000}"/>
    <cellStyle name="n_Flash September eresMas_Delta parc_PFA_Mn MTV_060413_Telecoms - Operational KPIs" xfId="50206" xr:uid="{00000000-0005-0000-0000-000046670000}"/>
    <cellStyle name="n_Flash September eresMas_Delta parc_PFA_Mn_0603_V0 0" xfId="2401" xr:uid="{00000000-0005-0000-0000-000047670000}"/>
    <cellStyle name="n_Flash September eresMas_Delta parc_PFA_Mn_0603_V0 0_A&amp;ME KPIs" xfId="53681" xr:uid="{00000000-0005-0000-0000-000048670000}"/>
    <cellStyle name="n_Flash September eresMas_Delta parc_PFA_Mn_0603_V0 0_France financials" xfId="24050" xr:uid="{00000000-0005-0000-0000-000049670000}"/>
    <cellStyle name="n_Flash September eresMas_Delta parc_PFA_Mn_0603_V0 0_France KPIs" xfId="5260" xr:uid="{00000000-0005-0000-0000-00004A670000}"/>
    <cellStyle name="n_Flash September eresMas_Delta parc_PFA_Mn_0603_V0 0_France KPIs 2" xfId="14676" xr:uid="{00000000-0005-0000-0000-00004B670000}"/>
    <cellStyle name="n_Flash September eresMas_Delta parc_PFA_Mn_0603_V0 0_France KPIs_1" xfId="12501" xr:uid="{00000000-0005-0000-0000-00004C670000}"/>
    <cellStyle name="n_Flash September eresMas_Delta parc_PFA_Mn_0603_V0 0_Group" xfId="35794" xr:uid="{00000000-0005-0000-0000-00004D670000}"/>
    <cellStyle name="n_Flash September eresMas_Delta parc_PFA_Mn_0603_V0 0_Group - financial KPIs" xfId="22306" xr:uid="{00000000-0005-0000-0000-00004E670000}"/>
    <cellStyle name="n_Flash September eresMas_Delta parc_PFA_Mn_0603_V0 0_Group - operational KPIs" xfId="10747" xr:uid="{00000000-0005-0000-0000-00004F670000}"/>
    <cellStyle name="n_Flash September eresMas_Delta parc_PFA_Mn_0603_V0 0_Group - operational KPIs 2" xfId="18446" xr:uid="{00000000-0005-0000-0000-000050670000}"/>
    <cellStyle name="n_Flash September eresMas_Delta parc_PFA_Mn_0603_V0 0_Group - operational KPIs_1" xfId="20563" xr:uid="{00000000-0005-0000-0000-000051670000}"/>
    <cellStyle name="n_Flash September eresMas_Delta parc_PFA_Mn_0603_V0 0_Orange - Market France KPIs" xfId="56347" xr:uid="{00000000-0005-0000-0000-000052670000}"/>
    <cellStyle name="n_Flash September eresMas_Delta parc_PFA_Mn_0603_V0 0_Poland KPIs" xfId="35793" xr:uid="{00000000-0005-0000-0000-000053670000}"/>
    <cellStyle name="n_Flash September eresMas_Delta parc_PFA_Mn_0603_V0 0_ROW" xfId="35795" xr:uid="{00000000-0005-0000-0000-000054670000}"/>
    <cellStyle name="n_Flash September eresMas_Delta parc_PFA_Mn_0603_V0 0_ROW ARPU" xfId="35796" xr:uid="{00000000-0005-0000-0000-000055670000}"/>
    <cellStyle name="n_Flash September eresMas_Delta parc_PFA_Mn_0603_V0 0_ROW_1" xfId="35797" xr:uid="{00000000-0005-0000-0000-000056670000}"/>
    <cellStyle name="n_Flash September eresMas_Delta parc_PFA_Mn_0603_V0 0_ROW_1_Group" xfId="35798" xr:uid="{00000000-0005-0000-0000-000057670000}"/>
    <cellStyle name="n_Flash September eresMas_Delta parc_PFA_Mn_0603_V0 0_ROW_1_ROW ARPU" xfId="35799" xr:uid="{00000000-0005-0000-0000-000058670000}"/>
    <cellStyle name="n_Flash September eresMas_Delta parc_PFA_Mn_0603_V0 0_ROW_Group" xfId="35800" xr:uid="{00000000-0005-0000-0000-000059670000}"/>
    <cellStyle name="n_Flash September eresMas_Delta parc_PFA_Mn_0603_V0 0_ROW_ROW ARPU" xfId="35801" xr:uid="{00000000-0005-0000-0000-00005A670000}"/>
    <cellStyle name="n_Flash September eresMas_Delta parc_PFA_Mn_0603_V0 0_Spain ARPU + AUPU" xfId="35802" xr:uid="{00000000-0005-0000-0000-00005B670000}"/>
    <cellStyle name="n_Flash September eresMas_Delta parc_PFA_Mn_0603_V0 0_Spain ARPU + AUPU_Group" xfId="35803" xr:uid="{00000000-0005-0000-0000-00005C670000}"/>
    <cellStyle name="n_Flash September eresMas_Delta parc_PFA_Mn_0603_V0 0_Spain ARPU + AUPU_ROW ARPU" xfId="35804" xr:uid="{00000000-0005-0000-0000-00005D670000}"/>
    <cellStyle name="n_Flash September eresMas_Delta parc_PFA_Mn_0603_V0 0_Spain KPIs" xfId="7090" xr:uid="{00000000-0005-0000-0000-00005E670000}"/>
    <cellStyle name="n_Flash September eresMas_Delta parc_PFA_Mn_0603_V0 0_Spain KPIs 2" xfId="16456" xr:uid="{00000000-0005-0000-0000-00005F670000}"/>
    <cellStyle name="n_Flash September eresMas_Delta parc_PFA_Mn_0603_V0 0_Spain KPIs_1" xfId="51904" xr:uid="{00000000-0005-0000-0000-000060670000}"/>
    <cellStyle name="n_Flash September eresMas_Delta parc_PFA_Mn_0603_V0 0_Telecoms - Operational KPIs" xfId="50207" xr:uid="{00000000-0005-0000-0000-000061670000}"/>
    <cellStyle name="n_Flash September eresMas_Delta parc_PFA_Parcs_0600706" xfId="2402" xr:uid="{00000000-0005-0000-0000-000062670000}"/>
    <cellStyle name="n_Flash September eresMas_Delta parc_PFA_Parcs_0600706_A&amp;ME KPIs" xfId="53682" xr:uid="{00000000-0005-0000-0000-000063670000}"/>
    <cellStyle name="n_Flash September eresMas_Delta parc_PFA_Parcs_0600706_France financials" xfId="24051" xr:uid="{00000000-0005-0000-0000-000064670000}"/>
    <cellStyle name="n_Flash September eresMas_Delta parc_PFA_Parcs_0600706_France KPIs" xfId="5261" xr:uid="{00000000-0005-0000-0000-000065670000}"/>
    <cellStyle name="n_Flash September eresMas_Delta parc_PFA_Parcs_0600706_France KPIs 2" xfId="14677" xr:uid="{00000000-0005-0000-0000-000066670000}"/>
    <cellStyle name="n_Flash September eresMas_Delta parc_PFA_Parcs_0600706_France KPIs_1" xfId="12502" xr:uid="{00000000-0005-0000-0000-000067670000}"/>
    <cellStyle name="n_Flash September eresMas_Delta parc_PFA_Parcs_0600706_Group" xfId="35806" xr:uid="{00000000-0005-0000-0000-000068670000}"/>
    <cellStyle name="n_Flash September eresMas_Delta parc_PFA_Parcs_0600706_Group - financial KPIs" xfId="22307" xr:uid="{00000000-0005-0000-0000-000069670000}"/>
    <cellStyle name="n_Flash September eresMas_Delta parc_PFA_Parcs_0600706_Group - operational KPIs" xfId="10748" xr:uid="{00000000-0005-0000-0000-00006A670000}"/>
    <cellStyle name="n_Flash September eresMas_Delta parc_PFA_Parcs_0600706_Group - operational KPIs 2" xfId="18447" xr:uid="{00000000-0005-0000-0000-00006B670000}"/>
    <cellStyle name="n_Flash September eresMas_Delta parc_PFA_Parcs_0600706_Group - operational KPIs_1" xfId="20564" xr:uid="{00000000-0005-0000-0000-00006C670000}"/>
    <cellStyle name="n_Flash September eresMas_Delta parc_PFA_Parcs_0600706_Orange - Market France KPIs" xfId="56348" xr:uid="{00000000-0005-0000-0000-00006D670000}"/>
    <cellStyle name="n_Flash September eresMas_Delta parc_PFA_Parcs_0600706_Poland KPIs" xfId="35805" xr:uid="{00000000-0005-0000-0000-00006E670000}"/>
    <cellStyle name="n_Flash September eresMas_Delta parc_PFA_Parcs_0600706_ROW" xfId="35807" xr:uid="{00000000-0005-0000-0000-00006F670000}"/>
    <cellStyle name="n_Flash September eresMas_Delta parc_PFA_Parcs_0600706_ROW ARPU" xfId="35808" xr:uid="{00000000-0005-0000-0000-000070670000}"/>
    <cellStyle name="n_Flash September eresMas_Delta parc_PFA_Parcs_0600706_ROW_1" xfId="35809" xr:uid="{00000000-0005-0000-0000-000071670000}"/>
    <cellStyle name="n_Flash September eresMas_Delta parc_PFA_Parcs_0600706_ROW_1_Group" xfId="35810" xr:uid="{00000000-0005-0000-0000-000072670000}"/>
    <cellStyle name="n_Flash September eresMas_Delta parc_PFA_Parcs_0600706_ROW_1_ROW ARPU" xfId="35811" xr:uid="{00000000-0005-0000-0000-000073670000}"/>
    <cellStyle name="n_Flash September eresMas_Delta parc_PFA_Parcs_0600706_ROW_Group" xfId="35812" xr:uid="{00000000-0005-0000-0000-000074670000}"/>
    <cellStyle name="n_Flash September eresMas_Delta parc_PFA_Parcs_0600706_ROW_ROW ARPU" xfId="35813" xr:uid="{00000000-0005-0000-0000-000075670000}"/>
    <cellStyle name="n_Flash September eresMas_Delta parc_PFA_Parcs_0600706_Spain ARPU + AUPU" xfId="35814" xr:uid="{00000000-0005-0000-0000-000076670000}"/>
    <cellStyle name="n_Flash September eresMas_Delta parc_PFA_Parcs_0600706_Spain ARPU + AUPU_Group" xfId="35815" xr:uid="{00000000-0005-0000-0000-000077670000}"/>
    <cellStyle name="n_Flash September eresMas_Delta parc_PFA_Parcs_0600706_Spain ARPU + AUPU_ROW ARPU" xfId="35816" xr:uid="{00000000-0005-0000-0000-000078670000}"/>
    <cellStyle name="n_Flash September eresMas_Delta parc_PFA_Parcs_0600706_Spain KPIs" xfId="7091" xr:uid="{00000000-0005-0000-0000-000079670000}"/>
    <cellStyle name="n_Flash September eresMas_Delta parc_PFA_Parcs_0600706_Spain KPIs 2" xfId="16457" xr:uid="{00000000-0005-0000-0000-00007A670000}"/>
    <cellStyle name="n_Flash September eresMas_Delta parc_PFA_Parcs_0600706_Spain KPIs_1" xfId="51905" xr:uid="{00000000-0005-0000-0000-00007B670000}"/>
    <cellStyle name="n_Flash September eresMas_Delta parc_PFA_Parcs_0600706_Telecoms - Operational KPIs" xfId="50208" xr:uid="{00000000-0005-0000-0000-00007C670000}"/>
    <cellStyle name="n_Flash September eresMas_Delta parc_Poland KPIs" xfId="8553" xr:uid="{00000000-0005-0000-0000-00007D670000}"/>
    <cellStyle name="n_Flash September eresMas_Delta parc_Poland KPIs_1" xfId="35689" xr:uid="{00000000-0005-0000-0000-00007E670000}"/>
    <cellStyle name="n_Flash September eresMas_Delta parc_Reporting Valeur_Mobile_2010_10" xfId="35817" xr:uid="{00000000-0005-0000-0000-00007F670000}"/>
    <cellStyle name="n_Flash September eresMas_Delta parc_Reporting Valeur_Mobile_2010_10_Group" xfId="35818" xr:uid="{00000000-0005-0000-0000-000080670000}"/>
    <cellStyle name="n_Flash September eresMas_Delta parc_Reporting Valeur_Mobile_2010_10_ROW" xfId="35819" xr:uid="{00000000-0005-0000-0000-000081670000}"/>
    <cellStyle name="n_Flash September eresMas_Delta parc_Reporting Valeur_Mobile_2010_10_ROW ARPU" xfId="35820" xr:uid="{00000000-0005-0000-0000-000082670000}"/>
    <cellStyle name="n_Flash September eresMas_Delta parc_Reporting Valeur_Mobile_2010_10_ROW_Group" xfId="35821" xr:uid="{00000000-0005-0000-0000-000083670000}"/>
    <cellStyle name="n_Flash September eresMas_Delta parc_Reporting Valeur_Mobile_2010_10_ROW_ROW ARPU" xfId="35822" xr:uid="{00000000-0005-0000-0000-000084670000}"/>
    <cellStyle name="n_Flash September eresMas_Delta parc_ROW" xfId="35823" xr:uid="{00000000-0005-0000-0000-000085670000}"/>
    <cellStyle name="n_Flash September eresMas_Delta parc_ROW ARPU" xfId="35824" xr:uid="{00000000-0005-0000-0000-000086670000}"/>
    <cellStyle name="n_Flash September eresMas_Delta parc_RoW KPIs" xfId="9265" xr:uid="{00000000-0005-0000-0000-000087670000}"/>
    <cellStyle name="n_Flash September eresMas_Delta parc_ROW_1" xfId="35825" xr:uid="{00000000-0005-0000-0000-000088670000}"/>
    <cellStyle name="n_Flash September eresMas_Delta parc_ROW_1_Group" xfId="35826" xr:uid="{00000000-0005-0000-0000-000089670000}"/>
    <cellStyle name="n_Flash September eresMas_Delta parc_ROW_1_ROW ARPU" xfId="35827" xr:uid="{00000000-0005-0000-0000-00008A670000}"/>
    <cellStyle name="n_Flash September eresMas_Delta parc_ROW_Group" xfId="35828" xr:uid="{00000000-0005-0000-0000-00008B670000}"/>
    <cellStyle name="n_Flash September eresMas_Delta parc_ROW_ROW ARPU" xfId="35829" xr:uid="{00000000-0005-0000-0000-00008C670000}"/>
    <cellStyle name="n_Flash September eresMas_Delta parc_Spain ARPU + AUPU" xfId="35830" xr:uid="{00000000-0005-0000-0000-00008D670000}"/>
    <cellStyle name="n_Flash September eresMas_Delta parc_Spain ARPU + AUPU_Group" xfId="35831" xr:uid="{00000000-0005-0000-0000-00008E670000}"/>
    <cellStyle name="n_Flash September eresMas_Delta parc_Spain ARPU + AUPU_ROW ARPU" xfId="35832" xr:uid="{00000000-0005-0000-0000-00008F670000}"/>
    <cellStyle name="n_Flash September eresMas_Delta parc_Spain KPIs" xfId="7081" xr:uid="{00000000-0005-0000-0000-000090670000}"/>
    <cellStyle name="n_Flash September eresMas_Delta parc_Spain KPIs 2" xfId="16447" xr:uid="{00000000-0005-0000-0000-000091670000}"/>
    <cellStyle name="n_Flash September eresMas_Delta parc_Spain KPIs_1" xfId="51895" xr:uid="{00000000-0005-0000-0000-000092670000}"/>
    <cellStyle name="n_Flash September eresMas_Delta parc_Telecoms - Operational KPIs" xfId="50198" xr:uid="{00000000-0005-0000-0000-000093670000}"/>
    <cellStyle name="n_Flash September eresMas_Delta parc_UAG_report_CA 06-09 (06-09-28)" xfId="2403" xr:uid="{00000000-0005-0000-0000-000094670000}"/>
    <cellStyle name="n_Flash September eresMas_Delta parc_UAG_report_CA 06-09 (06-09-28)_A&amp;ME KPIs" xfId="53683" xr:uid="{00000000-0005-0000-0000-000095670000}"/>
    <cellStyle name="n_Flash September eresMas_Delta parc_UAG_report_CA 06-09 (06-09-28)_Enterprise" xfId="9838" xr:uid="{00000000-0005-0000-0000-000096670000}"/>
    <cellStyle name="n_Flash September eresMas_Delta parc_UAG_report_CA 06-09 (06-09-28)_France financials" xfId="24052" xr:uid="{00000000-0005-0000-0000-000097670000}"/>
    <cellStyle name="n_Flash September eresMas_Delta parc_UAG_report_CA 06-09 (06-09-28)_France financials_1" xfId="25428" xr:uid="{00000000-0005-0000-0000-000098670000}"/>
    <cellStyle name="n_Flash September eresMas_Delta parc_UAG_report_CA 06-09 (06-09-28)_France KPIs" xfId="5262" xr:uid="{00000000-0005-0000-0000-000099670000}"/>
    <cellStyle name="n_Flash September eresMas_Delta parc_UAG_report_CA 06-09 (06-09-28)_France KPIs 2" xfId="14678" xr:uid="{00000000-0005-0000-0000-00009A670000}"/>
    <cellStyle name="n_Flash September eresMas_Delta parc_UAG_report_CA 06-09 (06-09-28)_France KPIs_1" xfId="12503" xr:uid="{00000000-0005-0000-0000-00009B670000}"/>
    <cellStyle name="n_Flash September eresMas_Delta parc_UAG_report_CA 06-09 (06-09-28)_GetCA Groupe Seg 2012-Q4 Soc" xfId="56350" xr:uid="{00000000-0005-0000-0000-00009C670000}"/>
    <cellStyle name="n_Flash September eresMas_Delta parc_UAG_report_CA 06-09 (06-09-28)_Group" xfId="35834" xr:uid="{00000000-0005-0000-0000-00009D670000}"/>
    <cellStyle name="n_Flash September eresMas_Delta parc_UAG_report_CA 06-09 (06-09-28)_Group - financial KPIs" xfId="22308" xr:uid="{00000000-0005-0000-0000-00009E670000}"/>
    <cellStyle name="n_Flash September eresMas_Delta parc_UAG_report_CA 06-09 (06-09-28)_Group - operational KPIs" xfId="3307" xr:uid="{00000000-0005-0000-0000-00009F670000}"/>
    <cellStyle name="n_Flash September eresMas_Delta parc_UAG_report_CA 06-09 (06-09-28)_Group - operational KPIs_1" xfId="10749" xr:uid="{00000000-0005-0000-0000-0000A0670000}"/>
    <cellStyle name="n_Flash September eresMas_Delta parc_UAG_report_CA 06-09 (06-09-28)_Group - operational KPIs_1 2" xfId="18448" xr:uid="{00000000-0005-0000-0000-0000A1670000}"/>
    <cellStyle name="n_Flash September eresMas_Delta parc_UAG_report_CA 06-09 (06-09-28)_Group - operational KPIs_2" xfId="20565" xr:uid="{00000000-0005-0000-0000-0000A2670000}"/>
    <cellStyle name="n_Flash September eresMas_Delta parc_UAG_report_CA 06-09 (06-09-28)_IC&amp;SS" xfId="19738" xr:uid="{00000000-0005-0000-0000-0000A3670000}"/>
    <cellStyle name="n_Flash September eresMas_Delta parc_UAG_report_CA 06-09 (06-09-28)_Orange - Market France KPIs" xfId="56349" xr:uid="{00000000-0005-0000-0000-0000A4670000}"/>
    <cellStyle name="n_Flash September eresMas_Delta parc_UAG_report_CA 06-09 (06-09-28)_Poland KPIs" xfId="8558" xr:uid="{00000000-0005-0000-0000-0000A5670000}"/>
    <cellStyle name="n_Flash September eresMas_Delta parc_UAG_report_CA 06-09 (06-09-28)_Poland KPIs_1" xfId="35833" xr:uid="{00000000-0005-0000-0000-0000A6670000}"/>
    <cellStyle name="n_Flash September eresMas_Delta parc_UAG_report_CA 06-09 (06-09-28)_ROW" xfId="35835" xr:uid="{00000000-0005-0000-0000-0000A7670000}"/>
    <cellStyle name="n_Flash September eresMas_Delta parc_UAG_report_CA 06-09 (06-09-28)_ROW ARPU" xfId="35836" xr:uid="{00000000-0005-0000-0000-0000A8670000}"/>
    <cellStyle name="n_Flash September eresMas_Delta parc_UAG_report_CA 06-09 (06-09-28)_RoW KPIs" xfId="9270" xr:uid="{00000000-0005-0000-0000-0000A9670000}"/>
    <cellStyle name="n_Flash September eresMas_Delta parc_UAG_report_CA 06-09 (06-09-28)_ROW_1" xfId="35837" xr:uid="{00000000-0005-0000-0000-0000AA670000}"/>
    <cellStyle name="n_Flash September eresMas_Delta parc_UAG_report_CA 06-09 (06-09-28)_ROW_1_Group" xfId="35838" xr:uid="{00000000-0005-0000-0000-0000AB670000}"/>
    <cellStyle name="n_Flash September eresMas_Delta parc_UAG_report_CA 06-09 (06-09-28)_ROW_1_ROW ARPU" xfId="35839" xr:uid="{00000000-0005-0000-0000-0000AC670000}"/>
    <cellStyle name="n_Flash September eresMas_Delta parc_UAG_report_CA 06-09 (06-09-28)_ROW_Group" xfId="35840" xr:uid="{00000000-0005-0000-0000-0000AD670000}"/>
    <cellStyle name="n_Flash September eresMas_Delta parc_UAG_report_CA 06-09 (06-09-28)_ROW_ROW ARPU" xfId="35841" xr:uid="{00000000-0005-0000-0000-0000AE670000}"/>
    <cellStyle name="n_Flash September eresMas_Delta parc_UAG_report_CA 06-09 (06-09-28)_Spain ARPU + AUPU" xfId="35842" xr:uid="{00000000-0005-0000-0000-0000AF670000}"/>
    <cellStyle name="n_Flash September eresMas_Delta parc_UAG_report_CA 06-09 (06-09-28)_Spain ARPU + AUPU_Group" xfId="35843" xr:uid="{00000000-0005-0000-0000-0000B0670000}"/>
    <cellStyle name="n_Flash September eresMas_Delta parc_UAG_report_CA 06-09 (06-09-28)_Spain ARPU + AUPU_ROW ARPU" xfId="35844" xr:uid="{00000000-0005-0000-0000-0000B1670000}"/>
    <cellStyle name="n_Flash September eresMas_Delta parc_UAG_report_CA 06-09 (06-09-28)_Spain KPIs" xfId="7092" xr:uid="{00000000-0005-0000-0000-0000B2670000}"/>
    <cellStyle name="n_Flash September eresMas_Delta parc_UAG_report_CA 06-09 (06-09-28)_Spain KPIs 2" xfId="16458" xr:uid="{00000000-0005-0000-0000-0000B3670000}"/>
    <cellStyle name="n_Flash September eresMas_Delta parc_UAG_report_CA 06-09 (06-09-28)_Spain KPIs_1" xfId="51906" xr:uid="{00000000-0005-0000-0000-0000B4670000}"/>
    <cellStyle name="n_Flash September eresMas_Delta parc_UAG_report_CA 06-09 (06-09-28)_Telecoms - Operational KPIs" xfId="50209" xr:uid="{00000000-0005-0000-0000-0000B5670000}"/>
    <cellStyle name="n_Flash September eresMas_Delta parc_UAG_report_CA 06-10 (06-11-06)" xfId="2404" xr:uid="{00000000-0005-0000-0000-0000B6670000}"/>
    <cellStyle name="n_Flash September eresMas_Delta parc_UAG_report_CA 06-10 (06-11-06)_A&amp;ME KPIs" xfId="53684" xr:uid="{00000000-0005-0000-0000-0000B7670000}"/>
    <cellStyle name="n_Flash September eresMas_Delta parc_UAG_report_CA 06-10 (06-11-06)_Enterprise" xfId="9839" xr:uid="{00000000-0005-0000-0000-0000B8670000}"/>
    <cellStyle name="n_Flash September eresMas_Delta parc_UAG_report_CA 06-10 (06-11-06)_France financials" xfId="24053" xr:uid="{00000000-0005-0000-0000-0000B9670000}"/>
    <cellStyle name="n_Flash September eresMas_Delta parc_UAG_report_CA 06-10 (06-11-06)_France financials_1" xfId="25429" xr:uid="{00000000-0005-0000-0000-0000BA670000}"/>
    <cellStyle name="n_Flash September eresMas_Delta parc_UAG_report_CA 06-10 (06-11-06)_France KPIs" xfId="5263" xr:uid="{00000000-0005-0000-0000-0000BB670000}"/>
    <cellStyle name="n_Flash September eresMas_Delta parc_UAG_report_CA 06-10 (06-11-06)_France KPIs 2" xfId="14679" xr:uid="{00000000-0005-0000-0000-0000BC670000}"/>
    <cellStyle name="n_Flash September eresMas_Delta parc_UAG_report_CA 06-10 (06-11-06)_France KPIs_1" xfId="12504" xr:uid="{00000000-0005-0000-0000-0000BD670000}"/>
    <cellStyle name="n_Flash September eresMas_Delta parc_UAG_report_CA 06-10 (06-11-06)_GetCA Groupe Seg 2012-Q4 Soc" xfId="56352" xr:uid="{00000000-0005-0000-0000-0000BE670000}"/>
    <cellStyle name="n_Flash September eresMas_Delta parc_UAG_report_CA 06-10 (06-11-06)_Group" xfId="35846" xr:uid="{00000000-0005-0000-0000-0000BF670000}"/>
    <cellStyle name="n_Flash September eresMas_Delta parc_UAG_report_CA 06-10 (06-11-06)_Group - financial KPIs" xfId="22309" xr:uid="{00000000-0005-0000-0000-0000C0670000}"/>
    <cellStyle name="n_Flash September eresMas_Delta parc_UAG_report_CA 06-10 (06-11-06)_Group - operational KPIs" xfId="3308" xr:uid="{00000000-0005-0000-0000-0000C1670000}"/>
    <cellStyle name="n_Flash September eresMas_Delta parc_UAG_report_CA 06-10 (06-11-06)_Group - operational KPIs_1" xfId="10750" xr:uid="{00000000-0005-0000-0000-0000C2670000}"/>
    <cellStyle name="n_Flash September eresMas_Delta parc_UAG_report_CA 06-10 (06-11-06)_Group - operational KPIs_1 2" xfId="18449" xr:uid="{00000000-0005-0000-0000-0000C3670000}"/>
    <cellStyle name="n_Flash September eresMas_Delta parc_UAG_report_CA 06-10 (06-11-06)_Group - operational KPIs_2" xfId="20566" xr:uid="{00000000-0005-0000-0000-0000C4670000}"/>
    <cellStyle name="n_Flash September eresMas_Delta parc_UAG_report_CA 06-10 (06-11-06)_IC&amp;SS" xfId="15703" xr:uid="{00000000-0005-0000-0000-0000C5670000}"/>
    <cellStyle name="n_Flash September eresMas_Delta parc_UAG_report_CA 06-10 (06-11-06)_Orange - Market France KPIs" xfId="56351" xr:uid="{00000000-0005-0000-0000-0000C6670000}"/>
    <cellStyle name="n_Flash September eresMas_Delta parc_UAG_report_CA 06-10 (06-11-06)_Poland KPIs" xfId="8559" xr:uid="{00000000-0005-0000-0000-0000C7670000}"/>
    <cellStyle name="n_Flash September eresMas_Delta parc_UAG_report_CA 06-10 (06-11-06)_Poland KPIs_1" xfId="35845" xr:uid="{00000000-0005-0000-0000-0000C8670000}"/>
    <cellStyle name="n_Flash September eresMas_Delta parc_UAG_report_CA 06-10 (06-11-06)_ROW" xfId="35847" xr:uid="{00000000-0005-0000-0000-0000C9670000}"/>
    <cellStyle name="n_Flash September eresMas_Delta parc_UAG_report_CA 06-10 (06-11-06)_ROW ARPU" xfId="35848" xr:uid="{00000000-0005-0000-0000-0000CA670000}"/>
    <cellStyle name="n_Flash September eresMas_Delta parc_UAG_report_CA 06-10 (06-11-06)_RoW KPIs" xfId="9271" xr:uid="{00000000-0005-0000-0000-0000CB670000}"/>
    <cellStyle name="n_Flash September eresMas_Delta parc_UAG_report_CA 06-10 (06-11-06)_ROW_1" xfId="35849" xr:uid="{00000000-0005-0000-0000-0000CC670000}"/>
    <cellStyle name="n_Flash September eresMas_Delta parc_UAG_report_CA 06-10 (06-11-06)_ROW_1_Group" xfId="35850" xr:uid="{00000000-0005-0000-0000-0000CD670000}"/>
    <cellStyle name="n_Flash September eresMas_Delta parc_UAG_report_CA 06-10 (06-11-06)_ROW_1_ROW ARPU" xfId="35851" xr:uid="{00000000-0005-0000-0000-0000CE670000}"/>
    <cellStyle name="n_Flash September eresMas_Delta parc_UAG_report_CA 06-10 (06-11-06)_ROW_Group" xfId="35852" xr:uid="{00000000-0005-0000-0000-0000CF670000}"/>
    <cellStyle name="n_Flash September eresMas_Delta parc_UAG_report_CA 06-10 (06-11-06)_ROW_ROW ARPU" xfId="35853" xr:uid="{00000000-0005-0000-0000-0000D0670000}"/>
    <cellStyle name="n_Flash September eresMas_Delta parc_UAG_report_CA 06-10 (06-11-06)_Spain ARPU + AUPU" xfId="35854" xr:uid="{00000000-0005-0000-0000-0000D1670000}"/>
    <cellStyle name="n_Flash September eresMas_Delta parc_UAG_report_CA 06-10 (06-11-06)_Spain ARPU + AUPU_Group" xfId="35855" xr:uid="{00000000-0005-0000-0000-0000D2670000}"/>
    <cellStyle name="n_Flash September eresMas_Delta parc_UAG_report_CA 06-10 (06-11-06)_Spain ARPU + AUPU_ROW ARPU" xfId="35856" xr:uid="{00000000-0005-0000-0000-0000D3670000}"/>
    <cellStyle name="n_Flash September eresMas_Delta parc_UAG_report_CA 06-10 (06-11-06)_Spain KPIs" xfId="7093" xr:uid="{00000000-0005-0000-0000-0000D4670000}"/>
    <cellStyle name="n_Flash September eresMas_Delta parc_UAG_report_CA 06-10 (06-11-06)_Spain KPIs 2" xfId="16459" xr:uid="{00000000-0005-0000-0000-0000D5670000}"/>
    <cellStyle name="n_Flash September eresMas_Delta parc_UAG_report_CA 06-10 (06-11-06)_Spain KPIs_1" xfId="51907" xr:uid="{00000000-0005-0000-0000-0000D6670000}"/>
    <cellStyle name="n_Flash September eresMas_Delta parc_UAG_report_CA 06-10 (06-11-06)_Telecoms - Operational KPIs" xfId="50210" xr:uid="{00000000-0005-0000-0000-0000D7670000}"/>
    <cellStyle name="n_Flash September eresMas_Delta parc_V&amp;M trajectoires V1 (06-08-11)" xfId="2405" xr:uid="{00000000-0005-0000-0000-0000D8670000}"/>
    <cellStyle name="n_Flash September eresMas_Delta parc_V&amp;M trajectoires V1 (06-08-11)_A&amp;ME KPIs" xfId="53685" xr:uid="{00000000-0005-0000-0000-0000D9670000}"/>
    <cellStyle name="n_Flash September eresMas_Delta parc_V&amp;M trajectoires V1 (06-08-11)_Enterprise" xfId="9840" xr:uid="{00000000-0005-0000-0000-0000DA670000}"/>
    <cellStyle name="n_Flash September eresMas_Delta parc_V&amp;M trajectoires V1 (06-08-11)_France financials" xfId="24054" xr:uid="{00000000-0005-0000-0000-0000DB670000}"/>
    <cellStyle name="n_Flash September eresMas_Delta parc_V&amp;M trajectoires V1 (06-08-11)_France financials_1" xfId="25430" xr:uid="{00000000-0005-0000-0000-0000DC670000}"/>
    <cellStyle name="n_Flash September eresMas_Delta parc_V&amp;M trajectoires V1 (06-08-11)_France KPIs" xfId="5264" xr:uid="{00000000-0005-0000-0000-0000DD670000}"/>
    <cellStyle name="n_Flash September eresMas_Delta parc_V&amp;M trajectoires V1 (06-08-11)_France KPIs 2" xfId="14680" xr:uid="{00000000-0005-0000-0000-0000DE670000}"/>
    <cellStyle name="n_Flash September eresMas_Delta parc_V&amp;M trajectoires V1 (06-08-11)_France KPIs_1" xfId="12505" xr:uid="{00000000-0005-0000-0000-0000DF670000}"/>
    <cellStyle name="n_Flash September eresMas_Delta parc_V&amp;M trajectoires V1 (06-08-11)_GetCA Groupe Seg 2012-Q4 Soc" xfId="56354" xr:uid="{00000000-0005-0000-0000-0000E0670000}"/>
    <cellStyle name="n_Flash September eresMas_Delta parc_V&amp;M trajectoires V1 (06-08-11)_Group" xfId="35858" xr:uid="{00000000-0005-0000-0000-0000E1670000}"/>
    <cellStyle name="n_Flash September eresMas_Delta parc_V&amp;M trajectoires V1 (06-08-11)_Group - financial KPIs" xfId="22310" xr:uid="{00000000-0005-0000-0000-0000E2670000}"/>
    <cellStyle name="n_Flash September eresMas_Delta parc_V&amp;M trajectoires V1 (06-08-11)_Group - operational KPIs" xfId="3309" xr:uid="{00000000-0005-0000-0000-0000E3670000}"/>
    <cellStyle name="n_Flash September eresMas_Delta parc_V&amp;M trajectoires V1 (06-08-11)_Group - operational KPIs_1" xfId="10751" xr:uid="{00000000-0005-0000-0000-0000E4670000}"/>
    <cellStyle name="n_Flash September eresMas_Delta parc_V&amp;M trajectoires V1 (06-08-11)_Group - operational KPIs_1 2" xfId="18450" xr:uid="{00000000-0005-0000-0000-0000E5670000}"/>
    <cellStyle name="n_Flash September eresMas_Delta parc_V&amp;M trajectoires V1 (06-08-11)_Group - operational KPIs_2" xfId="20567" xr:uid="{00000000-0005-0000-0000-0000E6670000}"/>
    <cellStyle name="n_Flash September eresMas_Delta parc_V&amp;M trajectoires V1 (06-08-11)_IC&amp;SS" xfId="19545" xr:uid="{00000000-0005-0000-0000-0000E7670000}"/>
    <cellStyle name="n_Flash September eresMas_Delta parc_V&amp;M trajectoires V1 (06-08-11)_Orange - Market France KPIs" xfId="56353" xr:uid="{00000000-0005-0000-0000-0000E8670000}"/>
    <cellStyle name="n_Flash September eresMas_Delta parc_V&amp;M trajectoires V1 (06-08-11)_Poland KPIs" xfId="8560" xr:uid="{00000000-0005-0000-0000-0000E9670000}"/>
    <cellStyle name="n_Flash September eresMas_Delta parc_V&amp;M trajectoires V1 (06-08-11)_Poland KPIs_1" xfId="35857" xr:uid="{00000000-0005-0000-0000-0000EA670000}"/>
    <cellStyle name="n_Flash September eresMas_Delta parc_V&amp;M trajectoires V1 (06-08-11)_ROW" xfId="35859" xr:uid="{00000000-0005-0000-0000-0000EB670000}"/>
    <cellStyle name="n_Flash September eresMas_Delta parc_V&amp;M trajectoires V1 (06-08-11)_ROW ARPU" xfId="35860" xr:uid="{00000000-0005-0000-0000-0000EC670000}"/>
    <cellStyle name="n_Flash September eresMas_Delta parc_V&amp;M trajectoires V1 (06-08-11)_RoW KPIs" xfId="9272" xr:uid="{00000000-0005-0000-0000-0000ED670000}"/>
    <cellStyle name="n_Flash September eresMas_Delta parc_V&amp;M trajectoires V1 (06-08-11)_ROW_1" xfId="35861" xr:uid="{00000000-0005-0000-0000-0000EE670000}"/>
    <cellStyle name="n_Flash September eresMas_Delta parc_V&amp;M trajectoires V1 (06-08-11)_ROW_1_Group" xfId="35862" xr:uid="{00000000-0005-0000-0000-0000EF670000}"/>
    <cellStyle name="n_Flash September eresMas_Delta parc_V&amp;M trajectoires V1 (06-08-11)_ROW_1_ROW ARPU" xfId="35863" xr:uid="{00000000-0005-0000-0000-0000F0670000}"/>
    <cellStyle name="n_Flash September eresMas_Delta parc_V&amp;M trajectoires V1 (06-08-11)_ROW_Group" xfId="35864" xr:uid="{00000000-0005-0000-0000-0000F1670000}"/>
    <cellStyle name="n_Flash September eresMas_Delta parc_V&amp;M trajectoires V1 (06-08-11)_ROW_ROW ARPU" xfId="35865" xr:uid="{00000000-0005-0000-0000-0000F2670000}"/>
    <cellStyle name="n_Flash September eresMas_Delta parc_V&amp;M trajectoires V1 (06-08-11)_Spain ARPU + AUPU" xfId="35866" xr:uid="{00000000-0005-0000-0000-0000F3670000}"/>
    <cellStyle name="n_Flash September eresMas_Delta parc_V&amp;M trajectoires V1 (06-08-11)_Spain ARPU + AUPU_Group" xfId="35867" xr:uid="{00000000-0005-0000-0000-0000F4670000}"/>
    <cellStyle name="n_Flash September eresMas_Delta parc_V&amp;M trajectoires V1 (06-08-11)_Spain ARPU + AUPU_ROW ARPU" xfId="35868" xr:uid="{00000000-0005-0000-0000-0000F5670000}"/>
    <cellStyle name="n_Flash September eresMas_Delta parc_V&amp;M trajectoires V1 (06-08-11)_Spain KPIs" xfId="7094" xr:uid="{00000000-0005-0000-0000-0000F6670000}"/>
    <cellStyle name="n_Flash September eresMas_Delta parc_V&amp;M trajectoires V1 (06-08-11)_Spain KPIs 2" xfId="16460" xr:uid="{00000000-0005-0000-0000-0000F7670000}"/>
    <cellStyle name="n_Flash September eresMas_Delta parc_V&amp;M trajectoires V1 (06-08-11)_Spain KPIs_1" xfId="51908" xr:uid="{00000000-0005-0000-0000-0000F8670000}"/>
    <cellStyle name="n_Flash September eresMas_Delta parc_V&amp;M trajectoires V1 (06-08-11)_Telecoms - Operational KPIs" xfId="50211" xr:uid="{00000000-0005-0000-0000-0000F9670000}"/>
    <cellStyle name="n_Flash September eresMas_Docs CODIR" xfId="2406" xr:uid="{00000000-0005-0000-0000-0000FA670000}"/>
    <cellStyle name="n_Flash September eresMas_Docs CODIR_A&amp;ME KPIs" xfId="53686" xr:uid="{00000000-0005-0000-0000-0000FB670000}"/>
    <cellStyle name="n_Flash September eresMas_Docs CODIR_DATA KPI Personal" xfId="35870" xr:uid="{00000000-0005-0000-0000-0000FC670000}"/>
    <cellStyle name="n_Flash September eresMas_Docs CODIR_DATA KPI Personal_Group" xfId="35871" xr:uid="{00000000-0005-0000-0000-0000FD670000}"/>
    <cellStyle name="n_Flash September eresMas_Docs CODIR_DATA KPI Personal_ROW ARPU" xfId="35872" xr:uid="{00000000-0005-0000-0000-0000FE670000}"/>
    <cellStyle name="n_Flash September eresMas_Docs CODIR_EE_CoA_BS - mapped V4" xfId="35873" xr:uid="{00000000-0005-0000-0000-0000FF670000}"/>
    <cellStyle name="n_Flash September eresMas_Docs CODIR_EE_CoA_BS - mapped V4_Group" xfId="35874" xr:uid="{00000000-0005-0000-0000-000000680000}"/>
    <cellStyle name="n_Flash September eresMas_Docs CODIR_EE_CoA_BS - mapped V4_ROW ARPU" xfId="35875" xr:uid="{00000000-0005-0000-0000-000001680000}"/>
    <cellStyle name="n_Flash September eresMas_Docs CODIR_France financials" xfId="24055" xr:uid="{00000000-0005-0000-0000-000002680000}"/>
    <cellStyle name="n_Flash September eresMas_Docs CODIR_France KPIs" xfId="5265" xr:uid="{00000000-0005-0000-0000-000003680000}"/>
    <cellStyle name="n_Flash September eresMas_Docs CODIR_France KPIs 2" xfId="14681" xr:uid="{00000000-0005-0000-0000-000004680000}"/>
    <cellStyle name="n_Flash September eresMas_Docs CODIR_France KPIs_1" xfId="12506" xr:uid="{00000000-0005-0000-0000-000005680000}"/>
    <cellStyle name="n_Flash September eresMas_Docs CODIR_Group" xfId="35876" xr:uid="{00000000-0005-0000-0000-000006680000}"/>
    <cellStyle name="n_Flash September eresMas_Docs CODIR_Group - financial KPIs" xfId="22311" xr:uid="{00000000-0005-0000-0000-000007680000}"/>
    <cellStyle name="n_Flash September eresMas_Docs CODIR_Group - operational KPIs" xfId="10752" xr:uid="{00000000-0005-0000-0000-000008680000}"/>
    <cellStyle name="n_Flash September eresMas_Docs CODIR_Group - operational KPIs 2" xfId="18451" xr:uid="{00000000-0005-0000-0000-000009680000}"/>
    <cellStyle name="n_Flash September eresMas_Docs CODIR_Group - operational KPIs_1" xfId="20568" xr:uid="{00000000-0005-0000-0000-00000A680000}"/>
    <cellStyle name="n_Flash September eresMas_Docs CODIR_Orange - Market France KPIs" xfId="56355" xr:uid="{00000000-0005-0000-0000-00000B680000}"/>
    <cellStyle name="n_Flash September eresMas_Docs CODIR_Poland KPIs" xfId="35869" xr:uid="{00000000-0005-0000-0000-00000C680000}"/>
    <cellStyle name="n_Flash September eresMas_Docs CODIR_Reporting Valeur_Mobile_2010_10" xfId="35877" xr:uid="{00000000-0005-0000-0000-00000D680000}"/>
    <cellStyle name="n_Flash September eresMas_Docs CODIR_Reporting Valeur_Mobile_2010_10_Group" xfId="35878" xr:uid="{00000000-0005-0000-0000-00000E680000}"/>
    <cellStyle name="n_Flash September eresMas_Docs CODIR_Reporting Valeur_Mobile_2010_10_ROW" xfId="35879" xr:uid="{00000000-0005-0000-0000-00000F680000}"/>
    <cellStyle name="n_Flash September eresMas_Docs CODIR_Reporting Valeur_Mobile_2010_10_ROW ARPU" xfId="35880" xr:uid="{00000000-0005-0000-0000-000010680000}"/>
    <cellStyle name="n_Flash September eresMas_Docs CODIR_Reporting Valeur_Mobile_2010_10_ROW_Group" xfId="35881" xr:uid="{00000000-0005-0000-0000-000011680000}"/>
    <cellStyle name="n_Flash September eresMas_Docs CODIR_Reporting Valeur_Mobile_2010_10_ROW_ROW ARPU" xfId="35882" xr:uid="{00000000-0005-0000-0000-000012680000}"/>
    <cellStyle name="n_Flash September eresMas_Docs CODIR_ROW" xfId="35883" xr:uid="{00000000-0005-0000-0000-000013680000}"/>
    <cellStyle name="n_Flash September eresMas_Docs CODIR_ROW ARPU" xfId="35884" xr:uid="{00000000-0005-0000-0000-000014680000}"/>
    <cellStyle name="n_Flash September eresMas_Docs CODIR_ROW_1" xfId="35885" xr:uid="{00000000-0005-0000-0000-000015680000}"/>
    <cellStyle name="n_Flash September eresMas_Docs CODIR_ROW_1_Group" xfId="35886" xr:uid="{00000000-0005-0000-0000-000016680000}"/>
    <cellStyle name="n_Flash September eresMas_Docs CODIR_ROW_1_ROW ARPU" xfId="35887" xr:uid="{00000000-0005-0000-0000-000017680000}"/>
    <cellStyle name="n_Flash September eresMas_Docs CODIR_ROW_Group" xfId="35888" xr:uid="{00000000-0005-0000-0000-000018680000}"/>
    <cellStyle name="n_Flash September eresMas_Docs CODIR_ROW_ROW ARPU" xfId="35889" xr:uid="{00000000-0005-0000-0000-000019680000}"/>
    <cellStyle name="n_Flash September eresMas_Docs CODIR_Spain ARPU + AUPU" xfId="35890" xr:uid="{00000000-0005-0000-0000-00001A680000}"/>
    <cellStyle name="n_Flash September eresMas_Docs CODIR_Spain ARPU + AUPU_Group" xfId="35891" xr:uid="{00000000-0005-0000-0000-00001B680000}"/>
    <cellStyle name="n_Flash September eresMas_Docs CODIR_Spain ARPU + AUPU_ROW ARPU" xfId="35892" xr:uid="{00000000-0005-0000-0000-00001C680000}"/>
    <cellStyle name="n_Flash September eresMas_Docs CODIR_Spain KPIs" xfId="7095" xr:uid="{00000000-0005-0000-0000-00001D680000}"/>
    <cellStyle name="n_Flash September eresMas_Docs CODIR_Spain KPIs 2" xfId="16461" xr:uid="{00000000-0005-0000-0000-00001E680000}"/>
    <cellStyle name="n_Flash September eresMas_Docs CODIR_Spain KPIs_1" xfId="51909" xr:uid="{00000000-0005-0000-0000-00001F680000}"/>
    <cellStyle name="n_Flash September eresMas_Docs CODIR_Telecoms - Operational KPIs" xfId="50212" xr:uid="{00000000-0005-0000-0000-000020680000}"/>
    <cellStyle name="n_Flash September eresMas_EDA" xfId="2407" xr:uid="{00000000-0005-0000-0000-000021680000}"/>
    <cellStyle name="n_Flash September eresMas_EDA  Flash fév 06" xfId="2408" xr:uid="{00000000-0005-0000-0000-000022680000}"/>
    <cellStyle name="n_Flash September eresMas_EDA  Flash fév 06_A&amp;ME KPIs" xfId="53688" xr:uid="{00000000-0005-0000-0000-000023680000}"/>
    <cellStyle name="n_Flash September eresMas_EDA  Flash fév 06_France financials" xfId="24057" xr:uid="{00000000-0005-0000-0000-000024680000}"/>
    <cellStyle name="n_Flash September eresMas_EDA  Flash fév 06_France KPIs" xfId="5267" xr:uid="{00000000-0005-0000-0000-000025680000}"/>
    <cellStyle name="n_Flash September eresMas_EDA  Flash fév 06_France KPIs 2" xfId="14683" xr:uid="{00000000-0005-0000-0000-000026680000}"/>
    <cellStyle name="n_Flash September eresMas_EDA  Flash fév 06_France KPIs_1" xfId="12508" xr:uid="{00000000-0005-0000-0000-000027680000}"/>
    <cellStyle name="n_Flash September eresMas_EDA  Flash fév 06_Group" xfId="35895" xr:uid="{00000000-0005-0000-0000-000028680000}"/>
    <cellStyle name="n_Flash September eresMas_EDA  Flash fév 06_Group - financial KPIs" xfId="22313" xr:uid="{00000000-0005-0000-0000-000029680000}"/>
    <cellStyle name="n_Flash September eresMas_EDA  Flash fév 06_Group - operational KPIs" xfId="10754" xr:uid="{00000000-0005-0000-0000-00002A680000}"/>
    <cellStyle name="n_Flash September eresMas_EDA  Flash fév 06_Group - operational KPIs 2" xfId="18453" xr:uid="{00000000-0005-0000-0000-00002B680000}"/>
    <cellStyle name="n_Flash September eresMas_EDA  Flash fév 06_Group - operational KPIs_1" xfId="20570" xr:uid="{00000000-0005-0000-0000-00002C680000}"/>
    <cellStyle name="n_Flash September eresMas_EDA  Flash fév 06_Orange - Market France KPIs" xfId="56357" xr:uid="{00000000-0005-0000-0000-00002D680000}"/>
    <cellStyle name="n_Flash September eresMas_EDA  Flash fév 06_Poland KPIs" xfId="35894" xr:uid="{00000000-0005-0000-0000-00002E680000}"/>
    <cellStyle name="n_Flash September eresMas_EDA  Flash fév 06_ROW" xfId="35896" xr:uid="{00000000-0005-0000-0000-00002F680000}"/>
    <cellStyle name="n_Flash September eresMas_EDA  Flash fév 06_ROW ARPU" xfId="35897" xr:uid="{00000000-0005-0000-0000-000030680000}"/>
    <cellStyle name="n_Flash September eresMas_EDA  Flash fév 06_ROW_1" xfId="35898" xr:uid="{00000000-0005-0000-0000-000031680000}"/>
    <cellStyle name="n_Flash September eresMas_EDA  Flash fév 06_ROW_1_Group" xfId="35899" xr:uid="{00000000-0005-0000-0000-000032680000}"/>
    <cellStyle name="n_Flash September eresMas_EDA  Flash fév 06_ROW_1_ROW ARPU" xfId="35900" xr:uid="{00000000-0005-0000-0000-000033680000}"/>
    <cellStyle name="n_Flash September eresMas_EDA  Flash fév 06_ROW_Group" xfId="35901" xr:uid="{00000000-0005-0000-0000-000034680000}"/>
    <cellStyle name="n_Flash September eresMas_EDA  Flash fév 06_ROW_ROW ARPU" xfId="35902" xr:uid="{00000000-0005-0000-0000-000035680000}"/>
    <cellStyle name="n_Flash September eresMas_EDA  Flash fév 06_Spain ARPU + AUPU" xfId="35903" xr:uid="{00000000-0005-0000-0000-000036680000}"/>
    <cellStyle name="n_Flash September eresMas_EDA  Flash fév 06_Spain ARPU + AUPU_Group" xfId="35904" xr:uid="{00000000-0005-0000-0000-000037680000}"/>
    <cellStyle name="n_Flash September eresMas_EDA  Flash fév 06_Spain ARPU + AUPU_ROW ARPU" xfId="35905" xr:uid="{00000000-0005-0000-0000-000038680000}"/>
    <cellStyle name="n_Flash September eresMas_EDA  Flash fév 06_Spain KPIs" xfId="7097" xr:uid="{00000000-0005-0000-0000-000039680000}"/>
    <cellStyle name="n_Flash September eresMas_EDA  Flash fév 06_Spain KPIs 2" xfId="16463" xr:uid="{00000000-0005-0000-0000-00003A680000}"/>
    <cellStyle name="n_Flash September eresMas_EDA  Flash fév 06_Spain KPIs_1" xfId="51911" xr:uid="{00000000-0005-0000-0000-00003B680000}"/>
    <cellStyle name="n_Flash September eresMas_EDA  Flash fév 06_Telecoms - Operational KPIs" xfId="50214" xr:uid="{00000000-0005-0000-0000-00003C680000}"/>
    <cellStyle name="n_Flash September eresMas_EDA  Flash mai 06 (new budget v2)" xfId="2409" xr:uid="{00000000-0005-0000-0000-00003D680000}"/>
    <cellStyle name="n_Flash September eresMas_EDA  Flash mai 06 (new budget v2)_A&amp;ME KPIs" xfId="53689" xr:uid="{00000000-0005-0000-0000-00003E680000}"/>
    <cellStyle name="n_Flash September eresMas_EDA  Flash mai 06 (new budget v2)_France financials" xfId="24058" xr:uid="{00000000-0005-0000-0000-00003F680000}"/>
    <cellStyle name="n_Flash September eresMas_EDA  Flash mai 06 (new budget v2)_France KPIs" xfId="5268" xr:uid="{00000000-0005-0000-0000-000040680000}"/>
    <cellStyle name="n_Flash September eresMas_EDA  Flash mai 06 (new budget v2)_France KPIs 2" xfId="14684" xr:uid="{00000000-0005-0000-0000-000041680000}"/>
    <cellStyle name="n_Flash September eresMas_EDA  Flash mai 06 (new budget v2)_France KPIs_1" xfId="12509" xr:uid="{00000000-0005-0000-0000-000042680000}"/>
    <cellStyle name="n_Flash September eresMas_EDA  Flash mai 06 (new budget v2)_Group" xfId="35907" xr:uid="{00000000-0005-0000-0000-000043680000}"/>
    <cellStyle name="n_Flash September eresMas_EDA  Flash mai 06 (new budget v2)_Group - financial KPIs" xfId="22314" xr:uid="{00000000-0005-0000-0000-000044680000}"/>
    <cellStyle name="n_Flash September eresMas_EDA  Flash mai 06 (new budget v2)_Group - operational KPIs" xfId="10755" xr:uid="{00000000-0005-0000-0000-000045680000}"/>
    <cellStyle name="n_Flash September eresMas_EDA  Flash mai 06 (new budget v2)_Group - operational KPIs 2" xfId="18454" xr:uid="{00000000-0005-0000-0000-000046680000}"/>
    <cellStyle name="n_Flash September eresMas_EDA  Flash mai 06 (new budget v2)_Group - operational KPIs_1" xfId="20571" xr:uid="{00000000-0005-0000-0000-000047680000}"/>
    <cellStyle name="n_Flash September eresMas_EDA  Flash mai 06 (new budget v2)_Orange - Market France KPIs" xfId="56358" xr:uid="{00000000-0005-0000-0000-000048680000}"/>
    <cellStyle name="n_Flash September eresMas_EDA  Flash mai 06 (new budget v2)_Poland KPIs" xfId="35906" xr:uid="{00000000-0005-0000-0000-000049680000}"/>
    <cellStyle name="n_Flash September eresMas_EDA  Flash mai 06 (new budget v2)_ROW" xfId="35908" xr:uid="{00000000-0005-0000-0000-00004A680000}"/>
    <cellStyle name="n_Flash September eresMas_EDA  Flash mai 06 (new budget v2)_ROW ARPU" xfId="35909" xr:uid="{00000000-0005-0000-0000-00004B680000}"/>
    <cellStyle name="n_Flash September eresMas_EDA  Flash mai 06 (new budget v2)_ROW_1" xfId="35910" xr:uid="{00000000-0005-0000-0000-00004C680000}"/>
    <cellStyle name="n_Flash September eresMas_EDA  Flash mai 06 (new budget v2)_ROW_1_Group" xfId="35911" xr:uid="{00000000-0005-0000-0000-00004D680000}"/>
    <cellStyle name="n_Flash September eresMas_EDA  Flash mai 06 (new budget v2)_ROW_1_ROW ARPU" xfId="35912" xr:uid="{00000000-0005-0000-0000-00004E680000}"/>
    <cellStyle name="n_Flash September eresMas_EDA  Flash mai 06 (new budget v2)_ROW_Group" xfId="35913" xr:uid="{00000000-0005-0000-0000-00004F680000}"/>
    <cellStyle name="n_Flash September eresMas_EDA  Flash mai 06 (new budget v2)_ROW_ROW ARPU" xfId="35914" xr:uid="{00000000-0005-0000-0000-000050680000}"/>
    <cellStyle name="n_Flash September eresMas_EDA  Flash mai 06 (new budget v2)_Spain ARPU + AUPU" xfId="35915" xr:uid="{00000000-0005-0000-0000-000051680000}"/>
    <cellStyle name="n_Flash September eresMas_EDA  Flash mai 06 (new budget v2)_Spain ARPU + AUPU_Group" xfId="35916" xr:uid="{00000000-0005-0000-0000-000052680000}"/>
    <cellStyle name="n_Flash September eresMas_EDA  Flash mai 06 (new budget v2)_Spain ARPU + AUPU_ROW ARPU" xfId="35917" xr:uid="{00000000-0005-0000-0000-000053680000}"/>
    <cellStyle name="n_Flash September eresMas_EDA  Flash mai 06 (new budget v2)_Spain KPIs" xfId="7098" xr:uid="{00000000-0005-0000-0000-000054680000}"/>
    <cellStyle name="n_Flash September eresMas_EDA  Flash mai 06 (new budget v2)_Spain KPIs 2" xfId="16464" xr:uid="{00000000-0005-0000-0000-000055680000}"/>
    <cellStyle name="n_Flash September eresMas_EDA  Flash mai 06 (new budget v2)_Spain KPIs_1" xfId="51912" xr:uid="{00000000-0005-0000-0000-000056680000}"/>
    <cellStyle name="n_Flash September eresMas_EDA  Flash mai 06 (new budget v2)_Telecoms - Operational KPIs" xfId="50215" xr:uid="{00000000-0005-0000-0000-000057680000}"/>
    <cellStyle name="n_Flash September eresMas_EDA - Template Budget 2005 v2" xfId="2410" xr:uid="{00000000-0005-0000-0000-000058680000}"/>
    <cellStyle name="n_Flash September eresMas_EDA - Template Budget 2005 v2_01 Synthèse DM pour modèle" xfId="2411" xr:uid="{00000000-0005-0000-0000-000059680000}"/>
    <cellStyle name="n_Flash September eresMas_EDA - Template Budget 2005 v2_01 Synthèse DM pour modèle_A&amp;ME KPIs" xfId="53691" xr:uid="{00000000-0005-0000-0000-00005A680000}"/>
    <cellStyle name="n_Flash September eresMas_EDA - Template Budget 2005 v2_01 Synthèse DM pour modèle_France financials" xfId="24060" xr:uid="{00000000-0005-0000-0000-00005B680000}"/>
    <cellStyle name="n_Flash September eresMas_EDA - Template Budget 2005 v2_01 Synthèse DM pour modèle_France KPIs" xfId="5270" xr:uid="{00000000-0005-0000-0000-00005C680000}"/>
    <cellStyle name="n_Flash September eresMas_EDA - Template Budget 2005 v2_01 Synthèse DM pour modèle_France KPIs 2" xfId="14686" xr:uid="{00000000-0005-0000-0000-00005D680000}"/>
    <cellStyle name="n_Flash September eresMas_EDA - Template Budget 2005 v2_01 Synthèse DM pour modèle_France KPIs_1" xfId="12511" xr:uid="{00000000-0005-0000-0000-00005E680000}"/>
    <cellStyle name="n_Flash September eresMas_EDA - Template Budget 2005 v2_01 Synthèse DM pour modèle_Group" xfId="35920" xr:uid="{00000000-0005-0000-0000-00005F680000}"/>
    <cellStyle name="n_Flash September eresMas_EDA - Template Budget 2005 v2_01 Synthèse DM pour modèle_Group - financial KPIs" xfId="22316" xr:uid="{00000000-0005-0000-0000-000060680000}"/>
    <cellStyle name="n_Flash September eresMas_EDA - Template Budget 2005 v2_01 Synthèse DM pour modèle_Group - operational KPIs" xfId="10757" xr:uid="{00000000-0005-0000-0000-000061680000}"/>
    <cellStyle name="n_Flash September eresMas_EDA - Template Budget 2005 v2_01 Synthèse DM pour modèle_Group - operational KPIs 2" xfId="18456" xr:uid="{00000000-0005-0000-0000-000062680000}"/>
    <cellStyle name="n_Flash September eresMas_EDA - Template Budget 2005 v2_01 Synthèse DM pour modèle_Group - operational KPIs_1" xfId="20573" xr:uid="{00000000-0005-0000-0000-000063680000}"/>
    <cellStyle name="n_Flash September eresMas_EDA - Template Budget 2005 v2_01 Synthèse DM pour modèle_Orange - Market France KPIs" xfId="56360" xr:uid="{00000000-0005-0000-0000-000064680000}"/>
    <cellStyle name="n_Flash September eresMas_EDA - Template Budget 2005 v2_01 Synthèse DM pour modèle_Poland KPIs" xfId="35919" xr:uid="{00000000-0005-0000-0000-000065680000}"/>
    <cellStyle name="n_Flash September eresMas_EDA - Template Budget 2005 v2_01 Synthèse DM pour modèle_ROW" xfId="35921" xr:uid="{00000000-0005-0000-0000-000066680000}"/>
    <cellStyle name="n_Flash September eresMas_EDA - Template Budget 2005 v2_01 Synthèse DM pour modèle_ROW ARPU" xfId="35922" xr:uid="{00000000-0005-0000-0000-000067680000}"/>
    <cellStyle name="n_Flash September eresMas_EDA - Template Budget 2005 v2_01 Synthèse DM pour modèle_ROW_1" xfId="35923" xr:uid="{00000000-0005-0000-0000-000068680000}"/>
    <cellStyle name="n_Flash September eresMas_EDA - Template Budget 2005 v2_01 Synthèse DM pour modèle_ROW_1_Group" xfId="35924" xr:uid="{00000000-0005-0000-0000-000069680000}"/>
    <cellStyle name="n_Flash September eresMas_EDA - Template Budget 2005 v2_01 Synthèse DM pour modèle_ROW_1_ROW ARPU" xfId="35925" xr:uid="{00000000-0005-0000-0000-00006A680000}"/>
    <cellStyle name="n_Flash September eresMas_EDA - Template Budget 2005 v2_01 Synthèse DM pour modèle_ROW_Group" xfId="35926" xr:uid="{00000000-0005-0000-0000-00006B680000}"/>
    <cellStyle name="n_Flash September eresMas_EDA - Template Budget 2005 v2_01 Synthèse DM pour modèle_ROW_ROW ARPU" xfId="35927" xr:uid="{00000000-0005-0000-0000-00006C680000}"/>
    <cellStyle name="n_Flash September eresMas_EDA - Template Budget 2005 v2_01 Synthèse DM pour modèle_Spain ARPU + AUPU" xfId="35928" xr:uid="{00000000-0005-0000-0000-00006D680000}"/>
    <cellStyle name="n_Flash September eresMas_EDA - Template Budget 2005 v2_01 Synthèse DM pour modèle_Spain ARPU + AUPU_Group" xfId="35929" xr:uid="{00000000-0005-0000-0000-00006E680000}"/>
    <cellStyle name="n_Flash September eresMas_EDA - Template Budget 2005 v2_01 Synthèse DM pour modèle_Spain ARPU + AUPU_ROW ARPU" xfId="35930" xr:uid="{00000000-0005-0000-0000-00006F680000}"/>
    <cellStyle name="n_Flash September eresMas_EDA - Template Budget 2005 v2_01 Synthèse DM pour modèle_Spain KPIs" xfId="7100" xr:uid="{00000000-0005-0000-0000-000070680000}"/>
    <cellStyle name="n_Flash September eresMas_EDA - Template Budget 2005 v2_01 Synthèse DM pour modèle_Spain KPIs 2" xfId="16466" xr:uid="{00000000-0005-0000-0000-000071680000}"/>
    <cellStyle name="n_Flash September eresMas_EDA - Template Budget 2005 v2_01 Synthèse DM pour modèle_Spain KPIs_1" xfId="51914" xr:uid="{00000000-0005-0000-0000-000072680000}"/>
    <cellStyle name="n_Flash September eresMas_EDA - Template Budget 2005 v2_01 Synthèse DM pour modèle_Telecoms - Operational KPIs" xfId="50217" xr:uid="{00000000-0005-0000-0000-000073680000}"/>
    <cellStyle name="n_Flash September eresMas_EDA - Template Budget 2005 v2_0703 Préflashde L23 Analyse CA trafic 07-03 (07-04-03)" xfId="2412" xr:uid="{00000000-0005-0000-0000-000074680000}"/>
    <cellStyle name="n_Flash September eresMas_EDA - Template Budget 2005 v2_0703 Préflashde L23 Analyse CA trafic 07-03 (07-04-03)_A&amp;ME KPIs" xfId="53692" xr:uid="{00000000-0005-0000-0000-000075680000}"/>
    <cellStyle name="n_Flash September eresMas_EDA - Template Budget 2005 v2_0703 Préflashde L23 Analyse CA trafic 07-03 (07-04-03)_Enterprise" xfId="9843" xr:uid="{00000000-0005-0000-0000-000076680000}"/>
    <cellStyle name="n_Flash September eresMas_EDA - Template Budget 2005 v2_0703 Préflashde L23 Analyse CA trafic 07-03 (07-04-03)_France financials" xfId="24061" xr:uid="{00000000-0005-0000-0000-000077680000}"/>
    <cellStyle name="n_Flash September eresMas_EDA - Template Budget 2005 v2_0703 Préflashde L23 Analyse CA trafic 07-03 (07-04-03)_France financials_1" xfId="25433" xr:uid="{00000000-0005-0000-0000-000078680000}"/>
    <cellStyle name="n_Flash September eresMas_EDA - Template Budget 2005 v2_0703 Préflashde L23 Analyse CA trafic 07-03 (07-04-03)_France KPIs" xfId="5271" xr:uid="{00000000-0005-0000-0000-000079680000}"/>
    <cellStyle name="n_Flash September eresMas_EDA - Template Budget 2005 v2_0703 Préflashde L23 Analyse CA trafic 07-03 (07-04-03)_France KPIs 2" xfId="14687" xr:uid="{00000000-0005-0000-0000-00007A680000}"/>
    <cellStyle name="n_Flash September eresMas_EDA - Template Budget 2005 v2_0703 Préflashde L23 Analyse CA trafic 07-03 (07-04-03)_France KPIs_1" xfId="12512" xr:uid="{00000000-0005-0000-0000-00007B680000}"/>
    <cellStyle name="n_Flash September eresMas_EDA - Template Budget 2005 v2_0703 Préflashde L23 Analyse CA trafic 07-03 (07-04-03)_GetCA Groupe Seg 2012-Q4 Soc" xfId="56362" xr:uid="{00000000-0005-0000-0000-00007C680000}"/>
    <cellStyle name="n_Flash September eresMas_EDA - Template Budget 2005 v2_0703 Préflashde L23 Analyse CA trafic 07-03 (07-04-03)_Group" xfId="35932" xr:uid="{00000000-0005-0000-0000-00007D680000}"/>
    <cellStyle name="n_Flash September eresMas_EDA - Template Budget 2005 v2_0703 Préflashde L23 Analyse CA trafic 07-03 (07-04-03)_Group - financial KPIs" xfId="22317" xr:uid="{00000000-0005-0000-0000-00007E680000}"/>
    <cellStyle name="n_Flash September eresMas_EDA - Template Budget 2005 v2_0703 Préflashde L23 Analyse CA trafic 07-03 (07-04-03)_Group - operational KPIs" xfId="3312" xr:uid="{00000000-0005-0000-0000-00007F680000}"/>
    <cellStyle name="n_Flash September eresMas_EDA - Template Budget 2005 v2_0703 Préflashde L23 Analyse CA trafic 07-03 (07-04-03)_Group - operational KPIs_1" xfId="10758" xr:uid="{00000000-0005-0000-0000-000080680000}"/>
    <cellStyle name="n_Flash September eresMas_EDA - Template Budget 2005 v2_0703 Préflashde L23 Analyse CA trafic 07-03 (07-04-03)_Group - operational KPIs_1 2" xfId="18457" xr:uid="{00000000-0005-0000-0000-000081680000}"/>
    <cellStyle name="n_Flash September eresMas_EDA - Template Budget 2005 v2_0703 Préflashde L23 Analyse CA trafic 07-03 (07-04-03)_Group - operational KPIs_2" xfId="20574" xr:uid="{00000000-0005-0000-0000-000082680000}"/>
    <cellStyle name="n_Flash September eresMas_EDA - Template Budget 2005 v2_0703 Préflashde L23 Analyse CA trafic 07-03 (07-04-03)_IC&amp;SS" xfId="17715" xr:uid="{00000000-0005-0000-0000-000083680000}"/>
    <cellStyle name="n_Flash September eresMas_EDA - Template Budget 2005 v2_0703 Préflashde L23 Analyse CA trafic 07-03 (07-04-03)_Orange - Market France KPIs" xfId="56361" xr:uid="{00000000-0005-0000-0000-000084680000}"/>
    <cellStyle name="n_Flash September eresMas_EDA - Template Budget 2005 v2_0703 Préflashde L23 Analyse CA trafic 07-03 (07-04-03)_Poland KPIs" xfId="8563" xr:uid="{00000000-0005-0000-0000-000085680000}"/>
    <cellStyle name="n_Flash September eresMas_EDA - Template Budget 2005 v2_0703 Préflashde L23 Analyse CA trafic 07-03 (07-04-03)_Poland KPIs_1" xfId="35931" xr:uid="{00000000-0005-0000-0000-000086680000}"/>
    <cellStyle name="n_Flash September eresMas_EDA - Template Budget 2005 v2_0703 Préflashde L23 Analyse CA trafic 07-03 (07-04-03)_ROW" xfId="35933" xr:uid="{00000000-0005-0000-0000-000087680000}"/>
    <cellStyle name="n_Flash September eresMas_EDA - Template Budget 2005 v2_0703 Préflashde L23 Analyse CA trafic 07-03 (07-04-03)_ROW ARPU" xfId="35934" xr:uid="{00000000-0005-0000-0000-000088680000}"/>
    <cellStyle name="n_Flash September eresMas_EDA - Template Budget 2005 v2_0703 Préflashde L23 Analyse CA trafic 07-03 (07-04-03)_RoW KPIs" xfId="9275" xr:uid="{00000000-0005-0000-0000-000089680000}"/>
    <cellStyle name="n_Flash September eresMas_EDA - Template Budget 2005 v2_0703 Préflashde L23 Analyse CA trafic 07-03 (07-04-03)_ROW_1" xfId="35935" xr:uid="{00000000-0005-0000-0000-00008A680000}"/>
    <cellStyle name="n_Flash September eresMas_EDA - Template Budget 2005 v2_0703 Préflashde L23 Analyse CA trafic 07-03 (07-04-03)_ROW_1_Group" xfId="35936" xr:uid="{00000000-0005-0000-0000-00008B680000}"/>
    <cellStyle name="n_Flash September eresMas_EDA - Template Budget 2005 v2_0703 Préflashde L23 Analyse CA trafic 07-03 (07-04-03)_ROW_1_ROW ARPU" xfId="35937" xr:uid="{00000000-0005-0000-0000-00008C680000}"/>
    <cellStyle name="n_Flash September eresMas_EDA - Template Budget 2005 v2_0703 Préflashde L23 Analyse CA trafic 07-03 (07-04-03)_ROW_Group" xfId="35938" xr:uid="{00000000-0005-0000-0000-00008D680000}"/>
    <cellStyle name="n_Flash September eresMas_EDA - Template Budget 2005 v2_0703 Préflashde L23 Analyse CA trafic 07-03 (07-04-03)_ROW_ROW ARPU" xfId="35939" xr:uid="{00000000-0005-0000-0000-00008E680000}"/>
    <cellStyle name="n_Flash September eresMas_EDA - Template Budget 2005 v2_0703 Préflashde L23 Analyse CA trafic 07-03 (07-04-03)_Spain ARPU + AUPU" xfId="35940" xr:uid="{00000000-0005-0000-0000-00008F680000}"/>
    <cellStyle name="n_Flash September eresMas_EDA - Template Budget 2005 v2_0703 Préflashde L23 Analyse CA trafic 07-03 (07-04-03)_Spain ARPU + AUPU_Group" xfId="35941" xr:uid="{00000000-0005-0000-0000-000090680000}"/>
    <cellStyle name="n_Flash September eresMas_EDA - Template Budget 2005 v2_0703 Préflashde L23 Analyse CA trafic 07-03 (07-04-03)_Spain ARPU + AUPU_ROW ARPU" xfId="35942" xr:uid="{00000000-0005-0000-0000-000091680000}"/>
    <cellStyle name="n_Flash September eresMas_EDA - Template Budget 2005 v2_0703 Préflashde L23 Analyse CA trafic 07-03 (07-04-03)_Spain KPIs" xfId="7101" xr:uid="{00000000-0005-0000-0000-000092680000}"/>
    <cellStyle name="n_Flash September eresMas_EDA - Template Budget 2005 v2_0703 Préflashde L23 Analyse CA trafic 07-03 (07-04-03)_Spain KPIs 2" xfId="16467" xr:uid="{00000000-0005-0000-0000-000093680000}"/>
    <cellStyle name="n_Flash September eresMas_EDA - Template Budget 2005 v2_0703 Préflashde L23 Analyse CA trafic 07-03 (07-04-03)_Spain KPIs_1" xfId="51915" xr:uid="{00000000-0005-0000-0000-000094680000}"/>
    <cellStyle name="n_Flash September eresMas_EDA - Template Budget 2005 v2_0703 Préflashde L23 Analyse CA trafic 07-03 (07-04-03)_Telecoms - Operational KPIs" xfId="50218" xr:uid="{00000000-0005-0000-0000-000095680000}"/>
    <cellStyle name="n_Flash September eresMas_EDA - Template Budget 2005 v2_A&amp;ME KPIs" xfId="53690" xr:uid="{00000000-0005-0000-0000-000096680000}"/>
    <cellStyle name="n_Flash September eresMas_EDA - Template Budget 2005 v2_Base Forfaits 06-07" xfId="2413" xr:uid="{00000000-0005-0000-0000-000097680000}"/>
    <cellStyle name="n_Flash September eresMas_EDA - Template Budget 2005 v2_Base Forfaits 06-07_A&amp;ME KPIs" xfId="53693" xr:uid="{00000000-0005-0000-0000-000098680000}"/>
    <cellStyle name="n_Flash September eresMas_EDA - Template Budget 2005 v2_Base Forfaits 06-07_Enterprise" xfId="9844" xr:uid="{00000000-0005-0000-0000-000099680000}"/>
    <cellStyle name="n_Flash September eresMas_EDA - Template Budget 2005 v2_Base Forfaits 06-07_France financials" xfId="24062" xr:uid="{00000000-0005-0000-0000-00009A680000}"/>
    <cellStyle name="n_Flash September eresMas_EDA - Template Budget 2005 v2_Base Forfaits 06-07_France financials_1" xfId="25434" xr:uid="{00000000-0005-0000-0000-00009B680000}"/>
    <cellStyle name="n_Flash September eresMas_EDA - Template Budget 2005 v2_Base Forfaits 06-07_France KPIs" xfId="5272" xr:uid="{00000000-0005-0000-0000-00009C680000}"/>
    <cellStyle name="n_Flash September eresMas_EDA - Template Budget 2005 v2_Base Forfaits 06-07_France KPIs 2" xfId="14688" xr:uid="{00000000-0005-0000-0000-00009D680000}"/>
    <cellStyle name="n_Flash September eresMas_EDA - Template Budget 2005 v2_Base Forfaits 06-07_France KPIs_1" xfId="12513" xr:uid="{00000000-0005-0000-0000-00009E680000}"/>
    <cellStyle name="n_Flash September eresMas_EDA - Template Budget 2005 v2_Base Forfaits 06-07_GetCA Groupe Seg 2012-Q4 Soc" xfId="56364" xr:uid="{00000000-0005-0000-0000-00009F680000}"/>
    <cellStyle name="n_Flash September eresMas_EDA - Template Budget 2005 v2_Base Forfaits 06-07_Group" xfId="35944" xr:uid="{00000000-0005-0000-0000-0000A0680000}"/>
    <cellStyle name="n_Flash September eresMas_EDA - Template Budget 2005 v2_Base Forfaits 06-07_Group - financial KPIs" xfId="22318" xr:uid="{00000000-0005-0000-0000-0000A1680000}"/>
    <cellStyle name="n_Flash September eresMas_EDA - Template Budget 2005 v2_Base Forfaits 06-07_Group - operational KPIs" xfId="3313" xr:uid="{00000000-0005-0000-0000-0000A2680000}"/>
    <cellStyle name="n_Flash September eresMas_EDA - Template Budget 2005 v2_Base Forfaits 06-07_Group - operational KPIs_1" xfId="10759" xr:uid="{00000000-0005-0000-0000-0000A3680000}"/>
    <cellStyle name="n_Flash September eresMas_EDA - Template Budget 2005 v2_Base Forfaits 06-07_Group - operational KPIs_1 2" xfId="18458" xr:uid="{00000000-0005-0000-0000-0000A4680000}"/>
    <cellStyle name="n_Flash September eresMas_EDA - Template Budget 2005 v2_Base Forfaits 06-07_Group - operational KPIs_2" xfId="20575" xr:uid="{00000000-0005-0000-0000-0000A5680000}"/>
    <cellStyle name="n_Flash September eresMas_EDA - Template Budget 2005 v2_Base Forfaits 06-07_IC&amp;SS" xfId="19544" xr:uid="{00000000-0005-0000-0000-0000A6680000}"/>
    <cellStyle name="n_Flash September eresMas_EDA - Template Budget 2005 v2_Base Forfaits 06-07_Orange - Market France KPIs" xfId="56363" xr:uid="{00000000-0005-0000-0000-0000A7680000}"/>
    <cellStyle name="n_Flash September eresMas_EDA - Template Budget 2005 v2_Base Forfaits 06-07_Poland KPIs" xfId="8564" xr:uid="{00000000-0005-0000-0000-0000A8680000}"/>
    <cellStyle name="n_Flash September eresMas_EDA - Template Budget 2005 v2_Base Forfaits 06-07_Poland KPIs_1" xfId="35943" xr:uid="{00000000-0005-0000-0000-0000A9680000}"/>
    <cellStyle name="n_Flash September eresMas_EDA - Template Budget 2005 v2_Base Forfaits 06-07_ROW" xfId="35945" xr:uid="{00000000-0005-0000-0000-0000AA680000}"/>
    <cellStyle name="n_Flash September eresMas_EDA - Template Budget 2005 v2_Base Forfaits 06-07_ROW ARPU" xfId="35946" xr:uid="{00000000-0005-0000-0000-0000AB680000}"/>
    <cellStyle name="n_Flash September eresMas_EDA - Template Budget 2005 v2_Base Forfaits 06-07_RoW KPIs" xfId="9276" xr:uid="{00000000-0005-0000-0000-0000AC680000}"/>
    <cellStyle name="n_Flash September eresMas_EDA - Template Budget 2005 v2_Base Forfaits 06-07_ROW_1" xfId="35947" xr:uid="{00000000-0005-0000-0000-0000AD680000}"/>
    <cellStyle name="n_Flash September eresMas_EDA - Template Budget 2005 v2_Base Forfaits 06-07_ROW_1_Group" xfId="35948" xr:uid="{00000000-0005-0000-0000-0000AE680000}"/>
    <cellStyle name="n_Flash September eresMas_EDA - Template Budget 2005 v2_Base Forfaits 06-07_ROW_1_ROW ARPU" xfId="35949" xr:uid="{00000000-0005-0000-0000-0000AF680000}"/>
    <cellStyle name="n_Flash September eresMas_EDA - Template Budget 2005 v2_Base Forfaits 06-07_ROW_Group" xfId="35950" xr:uid="{00000000-0005-0000-0000-0000B0680000}"/>
    <cellStyle name="n_Flash September eresMas_EDA - Template Budget 2005 v2_Base Forfaits 06-07_ROW_ROW ARPU" xfId="35951" xr:uid="{00000000-0005-0000-0000-0000B1680000}"/>
    <cellStyle name="n_Flash September eresMas_EDA - Template Budget 2005 v2_Base Forfaits 06-07_Spain ARPU + AUPU" xfId="35952" xr:uid="{00000000-0005-0000-0000-0000B2680000}"/>
    <cellStyle name="n_Flash September eresMas_EDA - Template Budget 2005 v2_Base Forfaits 06-07_Spain ARPU + AUPU_Group" xfId="35953" xr:uid="{00000000-0005-0000-0000-0000B3680000}"/>
    <cellStyle name="n_Flash September eresMas_EDA - Template Budget 2005 v2_Base Forfaits 06-07_Spain ARPU + AUPU_ROW ARPU" xfId="35954" xr:uid="{00000000-0005-0000-0000-0000B4680000}"/>
    <cellStyle name="n_Flash September eresMas_EDA - Template Budget 2005 v2_Base Forfaits 06-07_Spain KPIs" xfId="7102" xr:uid="{00000000-0005-0000-0000-0000B5680000}"/>
    <cellStyle name="n_Flash September eresMas_EDA - Template Budget 2005 v2_Base Forfaits 06-07_Spain KPIs 2" xfId="16468" xr:uid="{00000000-0005-0000-0000-0000B6680000}"/>
    <cellStyle name="n_Flash September eresMas_EDA - Template Budget 2005 v2_Base Forfaits 06-07_Spain KPIs_1" xfId="51916" xr:uid="{00000000-0005-0000-0000-0000B7680000}"/>
    <cellStyle name="n_Flash September eresMas_EDA - Template Budget 2005 v2_Base Forfaits 06-07_Telecoms - Operational KPIs" xfId="50219" xr:uid="{00000000-0005-0000-0000-0000B8680000}"/>
    <cellStyle name="n_Flash September eresMas_EDA - Template Budget 2005 v2_CA BAC SCR-VM 06-07 (31-07-06)" xfId="2414" xr:uid="{00000000-0005-0000-0000-0000B9680000}"/>
    <cellStyle name="n_Flash September eresMas_EDA - Template Budget 2005 v2_CA BAC SCR-VM 06-07 (31-07-06)_A&amp;ME KPIs" xfId="53694" xr:uid="{00000000-0005-0000-0000-0000BA680000}"/>
    <cellStyle name="n_Flash September eresMas_EDA - Template Budget 2005 v2_CA BAC SCR-VM 06-07 (31-07-06)_Enterprise" xfId="9845" xr:uid="{00000000-0005-0000-0000-0000BB680000}"/>
    <cellStyle name="n_Flash September eresMas_EDA - Template Budget 2005 v2_CA BAC SCR-VM 06-07 (31-07-06)_France financials" xfId="24063" xr:uid="{00000000-0005-0000-0000-0000BC680000}"/>
    <cellStyle name="n_Flash September eresMas_EDA - Template Budget 2005 v2_CA BAC SCR-VM 06-07 (31-07-06)_France financials_1" xfId="25435" xr:uid="{00000000-0005-0000-0000-0000BD680000}"/>
    <cellStyle name="n_Flash September eresMas_EDA - Template Budget 2005 v2_CA BAC SCR-VM 06-07 (31-07-06)_France KPIs" xfId="5273" xr:uid="{00000000-0005-0000-0000-0000BE680000}"/>
    <cellStyle name="n_Flash September eresMas_EDA - Template Budget 2005 v2_CA BAC SCR-VM 06-07 (31-07-06)_France KPIs 2" xfId="14689" xr:uid="{00000000-0005-0000-0000-0000BF680000}"/>
    <cellStyle name="n_Flash September eresMas_EDA - Template Budget 2005 v2_CA BAC SCR-VM 06-07 (31-07-06)_France KPIs_1" xfId="12514" xr:uid="{00000000-0005-0000-0000-0000C0680000}"/>
    <cellStyle name="n_Flash September eresMas_EDA - Template Budget 2005 v2_CA BAC SCR-VM 06-07 (31-07-06)_GetCA Groupe Seg 2012-Q4 Soc" xfId="56366" xr:uid="{00000000-0005-0000-0000-0000C1680000}"/>
    <cellStyle name="n_Flash September eresMas_EDA - Template Budget 2005 v2_CA BAC SCR-VM 06-07 (31-07-06)_Group" xfId="35956" xr:uid="{00000000-0005-0000-0000-0000C2680000}"/>
    <cellStyle name="n_Flash September eresMas_EDA - Template Budget 2005 v2_CA BAC SCR-VM 06-07 (31-07-06)_Group - financial KPIs" xfId="22319" xr:uid="{00000000-0005-0000-0000-0000C3680000}"/>
    <cellStyle name="n_Flash September eresMas_EDA - Template Budget 2005 v2_CA BAC SCR-VM 06-07 (31-07-06)_Group - operational KPIs" xfId="3314" xr:uid="{00000000-0005-0000-0000-0000C4680000}"/>
    <cellStyle name="n_Flash September eresMas_EDA - Template Budget 2005 v2_CA BAC SCR-VM 06-07 (31-07-06)_Group - operational KPIs_1" xfId="10760" xr:uid="{00000000-0005-0000-0000-0000C5680000}"/>
    <cellStyle name="n_Flash September eresMas_EDA - Template Budget 2005 v2_CA BAC SCR-VM 06-07 (31-07-06)_Group - operational KPIs_1 2" xfId="18459" xr:uid="{00000000-0005-0000-0000-0000C6680000}"/>
    <cellStyle name="n_Flash September eresMas_EDA - Template Budget 2005 v2_CA BAC SCR-VM 06-07 (31-07-06)_Group - operational KPIs_2" xfId="20576" xr:uid="{00000000-0005-0000-0000-0000C7680000}"/>
    <cellStyle name="n_Flash September eresMas_EDA - Template Budget 2005 v2_CA BAC SCR-VM 06-07 (31-07-06)_IC&amp;SS" xfId="19744" xr:uid="{00000000-0005-0000-0000-0000C8680000}"/>
    <cellStyle name="n_Flash September eresMas_EDA - Template Budget 2005 v2_CA BAC SCR-VM 06-07 (31-07-06)_Orange - Market France KPIs" xfId="56365" xr:uid="{00000000-0005-0000-0000-0000C9680000}"/>
    <cellStyle name="n_Flash September eresMas_EDA - Template Budget 2005 v2_CA BAC SCR-VM 06-07 (31-07-06)_Poland KPIs" xfId="8565" xr:uid="{00000000-0005-0000-0000-0000CA680000}"/>
    <cellStyle name="n_Flash September eresMas_EDA - Template Budget 2005 v2_CA BAC SCR-VM 06-07 (31-07-06)_Poland KPIs_1" xfId="35955" xr:uid="{00000000-0005-0000-0000-0000CB680000}"/>
    <cellStyle name="n_Flash September eresMas_EDA - Template Budget 2005 v2_CA BAC SCR-VM 06-07 (31-07-06)_ROW" xfId="35957" xr:uid="{00000000-0005-0000-0000-0000CC680000}"/>
    <cellStyle name="n_Flash September eresMas_EDA - Template Budget 2005 v2_CA BAC SCR-VM 06-07 (31-07-06)_ROW ARPU" xfId="35958" xr:uid="{00000000-0005-0000-0000-0000CD680000}"/>
    <cellStyle name="n_Flash September eresMas_EDA - Template Budget 2005 v2_CA BAC SCR-VM 06-07 (31-07-06)_RoW KPIs" xfId="9277" xr:uid="{00000000-0005-0000-0000-0000CE680000}"/>
    <cellStyle name="n_Flash September eresMas_EDA - Template Budget 2005 v2_CA BAC SCR-VM 06-07 (31-07-06)_ROW_1" xfId="35959" xr:uid="{00000000-0005-0000-0000-0000CF680000}"/>
    <cellStyle name="n_Flash September eresMas_EDA - Template Budget 2005 v2_CA BAC SCR-VM 06-07 (31-07-06)_ROW_1_Group" xfId="35960" xr:uid="{00000000-0005-0000-0000-0000D0680000}"/>
    <cellStyle name="n_Flash September eresMas_EDA - Template Budget 2005 v2_CA BAC SCR-VM 06-07 (31-07-06)_ROW_1_ROW ARPU" xfId="35961" xr:uid="{00000000-0005-0000-0000-0000D1680000}"/>
    <cellStyle name="n_Flash September eresMas_EDA - Template Budget 2005 v2_CA BAC SCR-VM 06-07 (31-07-06)_ROW_Group" xfId="35962" xr:uid="{00000000-0005-0000-0000-0000D2680000}"/>
    <cellStyle name="n_Flash September eresMas_EDA - Template Budget 2005 v2_CA BAC SCR-VM 06-07 (31-07-06)_ROW_ROW ARPU" xfId="35963" xr:uid="{00000000-0005-0000-0000-0000D3680000}"/>
    <cellStyle name="n_Flash September eresMas_EDA - Template Budget 2005 v2_CA BAC SCR-VM 06-07 (31-07-06)_Spain ARPU + AUPU" xfId="35964" xr:uid="{00000000-0005-0000-0000-0000D4680000}"/>
    <cellStyle name="n_Flash September eresMas_EDA - Template Budget 2005 v2_CA BAC SCR-VM 06-07 (31-07-06)_Spain ARPU + AUPU_Group" xfId="35965" xr:uid="{00000000-0005-0000-0000-0000D5680000}"/>
    <cellStyle name="n_Flash September eresMas_EDA - Template Budget 2005 v2_CA BAC SCR-VM 06-07 (31-07-06)_Spain ARPU + AUPU_ROW ARPU" xfId="35966" xr:uid="{00000000-0005-0000-0000-0000D6680000}"/>
    <cellStyle name="n_Flash September eresMas_EDA - Template Budget 2005 v2_CA BAC SCR-VM 06-07 (31-07-06)_Spain KPIs" xfId="7103" xr:uid="{00000000-0005-0000-0000-0000D7680000}"/>
    <cellStyle name="n_Flash September eresMas_EDA - Template Budget 2005 v2_CA BAC SCR-VM 06-07 (31-07-06)_Spain KPIs 2" xfId="16469" xr:uid="{00000000-0005-0000-0000-0000D8680000}"/>
    <cellStyle name="n_Flash September eresMas_EDA - Template Budget 2005 v2_CA BAC SCR-VM 06-07 (31-07-06)_Spain KPIs_1" xfId="51917" xr:uid="{00000000-0005-0000-0000-0000D9680000}"/>
    <cellStyle name="n_Flash September eresMas_EDA - Template Budget 2005 v2_CA BAC SCR-VM 06-07 (31-07-06)_Telecoms - Operational KPIs" xfId="50220" xr:uid="{00000000-0005-0000-0000-0000DA680000}"/>
    <cellStyle name="n_Flash September eresMas_EDA - Template Budget 2005 v2_CA forfaits 0607 (06-08-14)" xfId="2415" xr:uid="{00000000-0005-0000-0000-0000DB680000}"/>
    <cellStyle name="n_Flash September eresMas_EDA - Template Budget 2005 v2_CA forfaits 0607 (06-08-14)_A&amp;ME KPIs" xfId="53695" xr:uid="{00000000-0005-0000-0000-0000DC680000}"/>
    <cellStyle name="n_Flash September eresMas_EDA - Template Budget 2005 v2_CA forfaits 0607 (06-08-14)_France financials" xfId="24064" xr:uid="{00000000-0005-0000-0000-0000DD680000}"/>
    <cellStyle name="n_Flash September eresMas_EDA - Template Budget 2005 v2_CA forfaits 0607 (06-08-14)_France KPIs" xfId="5274" xr:uid="{00000000-0005-0000-0000-0000DE680000}"/>
    <cellStyle name="n_Flash September eresMas_EDA - Template Budget 2005 v2_CA forfaits 0607 (06-08-14)_France KPIs 2" xfId="14690" xr:uid="{00000000-0005-0000-0000-0000DF680000}"/>
    <cellStyle name="n_Flash September eresMas_EDA - Template Budget 2005 v2_CA forfaits 0607 (06-08-14)_France KPIs_1" xfId="12515" xr:uid="{00000000-0005-0000-0000-0000E0680000}"/>
    <cellStyle name="n_Flash September eresMas_EDA - Template Budget 2005 v2_CA forfaits 0607 (06-08-14)_Group" xfId="35968" xr:uid="{00000000-0005-0000-0000-0000E1680000}"/>
    <cellStyle name="n_Flash September eresMas_EDA - Template Budget 2005 v2_CA forfaits 0607 (06-08-14)_Group - financial KPIs" xfId="22320" xr:uid="{00000000-0005-0000-0000-0000E2680000}"/>
    <cellStyle name="n_Flash September eresMas_EDA - Template Budget 2005 v2_CA forfaits 0607 (06-08-14)_Group - operational KPIs" xfId="10761" xr:uid="{00000000-0005-0000-0000-0000E3680000}"/>
    <cellStyle name="n_Flash September eresMas_EDA - Template Budget 2005 v2_CA forfaits 0607 (06-08-14)_Group - operational KPIs 2" xfId="18460" xr:uid="{00000000-0005-0000-0000-0000E4680000}"/>
    <cellStyle name="n_Flash September eresMas_EDA - Template Budget 2005 v2_CA forfaits 0607 (06-08-14)_Group - operational KPIs_1" xfId="20577" xr:uid="{00000000-0005-0000-0000-0000E5680000}"/>
    <cellStyle name="n_Flash September eresMas_EDA - Template Budget 2005 v2_CA forfaits 0607 (06-08-14)_Orange - Market France KPIs" xfId="56367" xr:uid="{00000000-0005-0000-0000-0000E6680000}"/>
    <cellStyle name="n_Flash September eresMas_EDA - Template Budget 2005 v2_CA forfaits 0607 (06-08-14)_Poland KPIs" xfId="35967" xr:uid="{00000000-0005-0000-0000-0000E7680000}"/>
    <cellStyle name="n_Flash September eresMas_EDA - Template Budget 2005 v2_CA forfaits 0607 (06-08-14)_ROW" xfId="35969" xr:uid="{00000000-0005-0000-0000-0000E8680000}"/>
    <cellStyle name="n_Flash September eresMas_EDA - Template Budget 2005 v2_CA forfaits 0607 (06-08-14)_ROW ARPU" xfId="35970" xr:uid="{00000000-0005-0000-0000-0000E9680000}"/>
    <cellStyle name="n_Flash September eresMas_EDA - Template Budget 2005 v2_CA forfaits 0607 (06-08-14)_ROW_1" xfId="35971" xr:uid="{00000000-0005-0000-0000-0000EA680000}"/>
    <cellStyle name="n_Flash September eresMas_EDA - Template Budget 2005 v2_CA forfaits 0607 (06-08-14)_ROW_1_Group" xfId="35972" xr:uid="{00000000-0005-0000-0000-0000EB680000}"/>
    <cellStyle name="n_Flash September eresMas_EDA - Template Budget 2005 v2_CA forfaits 0607 (06-08-14)_ROW_1_ROW ARPU" xfId="35973" xr:uid="{00000000-0005-0000-0000-0000EC680000}"/>
    <cellStyle name="n_Flash September eresMas_EDA - Template Budget 2005 v2_CA forfaits 0607 (06-08-14)_ROW_Group" xfId="35974" xr:uid="{00000000-0005-0000-0000-0000ED680000}"/>
    <cellStyle name="n_Flash September eresMas_EDA - Template Budget 2005 v2_CA forfaits 0607 (06-08-14)_ROW_ROW ARPU" xfId="35975" xr:uid="{00000000-0005-0000-0000-0000EE680000}"/>
    <cellStyle name="n_Flash September eresMas_EDA - Template Budget 2005 v2_CA forfaits 0607 (06-08-14)_Spain ARPU + AUPU" xfId="35976" xr:uid="{00000000-0005-0000-0000-0000EF680000}"/>
    <cellStyle name="n_Flash September eresMas_EDA - Template Budget 2005 v2_CA forfaits 0607 (06-08-14)_Spain ARPU + AUPU_Group" xfId="35977" xr:uid="{00000000-0005-0000-0000-0000F0680000}"/>
    <cellStyle name="n_Flash September eresMas_EDA - Template Budget 2005 v2_CA forfaits 0607 (06-08-14)_Spain ARPU + AUPU_ROW ARPU" xfId="35978" xr:uid="{00000000-0005-0000-0000-0000F1680000}"/>
    <cellStyle name="n_Flash September eresMas_EDA - Template Budget 2005 v2_CA forfaits 0607 (06-08-14)_Spain KPIs" xfId="7104" xr:uid="{00000000-0005-0000-0000-0000F2680000}"/>
    <cellStyle name="n_Flash September eresMas_EDA - Template Budget 2005 v2_CA forfaits 0607 (06-08-14)_Spain KPIs 2" xfId="16470" xr:uid="{00000000-0005-0000-0000-0000F3680000}"/>
    <cellStyle name="n_Flash September eresMas_EDA - Template Budget 2005 v2_CA forfaits 0607 (06-08-14)_Spain KPIs_1" xfId="51918" xr:uid="{00000000-0005-0000-0000-0000F4680000}"/>
    <cellStyle name="n_Flash September eresMas_EDA - Template Budget 2005 v2_CA forfaits 0607 (06-08-14)_Telecoms - Operational KPIs" xfId="50221" xr:uid="{00000000-0005-0000-0000-0000F5680000}"/>
    <cellStyle name="n_Flash September eresMas_EDA - Template Budget 2005 v2_Classeur2" xfId="2416" xr:uid="{00000000-0005-0000-0000-0000F6680000}"/>
    <cellStyle name="n_Flash September eresMas_EDA - Template Budget 2005 v2_Classeur2_A&amp;ME KPIs" xfId="53696" xr:uid="{00000000-0005-0000-0000-0000F7680000}"/>
    <cellStyle name="n_Flash September eresMas_EDA - Template Budget 2005 v2_Classeur2_France financials" xfId="24065" xr:uid="{00000000-0005-0000-0000-0000F8680000}"/>
    <cellStyle name="n_Flash September eresMas_EDA - Template Budget 2005 v2_Classeur2_France KPIs" xfId="5275" xr:uid="{00000000-0005-0000-0000-0000F9680000}"/>
    <cellStyle name="n_Flash September eresMas_EDA - Template Budget 2005 v2_Classeur2_France KPIs 2" xfId="14691" xr:uid="{00000000-0005-0000-0000-0000FA680000}"/>
    <cellStyle name="n_Flash September eresMas_EDA - Template Budget 2005 v2_Classeur2_France KPIs_1" xfId="12516" xr:uid="{00000000-0005-0000-0000-0000FB680000}"/>
    <cellStyle name="n_Flash September eresMas_EDA - Template Budget 2005 v2_Classeur2_Group" xfId="35980" xr:uid="{00000000-0005-0000-0000-0000FC680000}"/>
    <cellStyle name="n_Flash September eresMas_EDA - Template Budget 2005 v2_Classeur2_Group - financial KPIs" xfId="22321" xr:uid="{00000000-0005-0000-0000-0000FD680000}"/>
    <cellStyle name="n_Flash September eresMas_EDA - Template Budget 2005 v2_Classeur2_Group - operational KPIs" xfId="10762" xr:uid="{00000000-0005-0000-0000-0000FE680000}"/>
    <cellStyle name="n_Flash September eresMas_EDA - Template Budget 2005 v2_Classeur2_Group - operational KPIs 2" xfId="18461" xr:uid="{00000000-0005-0000-0000-0000FF680000}"/>
    <cellStyle name="n_Flash September eresMas_EDA - Template Budget 2005 v2_Classeur2_Group - operational KPIs_1" xfId="20578" xr:uid="{00000000-0005-0000-0000-000000690000}"/>
    <cellStyle name="n_Flash September eresMas_EDA - Template Budget 2005 v2_Classeur2_Orange - Market France KPIs" xfId="56368" xr:uid="{00000000-0005-0000-0000-000001690000}"/>
    <cellStyle name="n_Flash September eresMas_EDA - Template Budget 2005 v2_Classeur2_Poland KPIs" xfId="35979" xr:uid="{00000000-0005-0000-0000-000002690000}"/>
    <cellStyle name="n_Flash September eresMas_EDA - Template Budget 2005 v2_Classeur2_ROW" xfId="35981" xr:uid="{00000000-0005-0000-0000-000003690000}"/>
    <cellStyle name="n_Flash September eresMas_EDA - Template Budget 2005 v2_Classeur2_ROW ARPU" xfId="35982" xr:uid="{00000000-0005-0000-0000-000004690000}"/>
    <cellStyle name="n_Flash September eresMas_EDA - Template Budget 2005 v2_Classeur2_ROW_1" xfId="35983" xr:uid="{00000000-0005-0000-0000-000005690000}"/>
    <cellStyle name="n_Flash September eresMas_EDA - Template Budget 2005 v2_Classeur2_ROW_1_Group" xfId="35984" xr:uid="{00000000-0005-0000-0000-000006690000}"/>
    <cellStyle name="n_Flash September eresMas_EDA - Template Budget 2005 v2_Classeur2_ROW_1_ROW ARPU" xfId="35985" xr:uid="{00000000-0005-0000-0000-000007690000}"/>
    <cellStyle name="n_Flash September eresMas_EDA - Template Budget 2005 v2_Classeur2_ROW_Group" xfId="35986" xr:uid="{00000000-0005-0000-0000-000008690000}"/>
    <cellStyle name="n_Flash September eresMas_EDA - Template Budget 2005 v2_Classeur2_ROW_ROW ARPU" xfId="35987" xr:uid="{00000000-0005-0000-0000-000009690000}"/>
    <cellStyle name="n_Flash September eresMas_EDA - Template Budget 2005 v2_Classeur2_Spain ARPU + AUPU" xfId="35988" xr:uid="{00000000-0005-0000-0000-00000A690000}"/>
    <cellStyle name="n_Flash September eresMas_EDA - Template Budget 2005 v2_Classeur2_Spain ARPU + AUPU_Group" xfId="35989" xr:uid="{00000000-0005-0000-0000-00000B690000}"/>
    <cellStyle name="n_Flash September eresMas_EDA - Template Budget 2005 v2_Classeur2_Spain ARPU + AUPU_ROW ARPU" xfId="35990" xr:uid="{00000000-0005-0000-0000-00000C690000}"/>
    <cellStyle name="n_Flash September eresMas_EDA - Template Budget 2005 v2_Classeur2_Spain KPIs" xfId="7105" xr:uid="{00000000-0005-0000-0000-00000D690000}"/>
    <cellStyle name="n_Flash September eresMas_EDA - Template Budget 2005 v2_Classeur2_Spain KPIs 2" xfId="16471" xr:uid="{00000000-0005-0000-0000-00000E690000}"/>
    <cellStyle name="n_Flash September eresMas_EDA - Template Budget 2005 v2_Classeur2_Spain KPIs_1" xfId="51919" xr:uid="{00000000-0005-0000-0000-00000F690000}"/>
    <cellStyle name="n_Flash September eresMas_EDA - Template Budget 2005 v2_Classeur2_Telecoms - Operational KPIs" xfId="50222" xr:uid="{00000000-0005-0000-0000-000010690000}"/>
    <cellStyle name="n_Flash September eresMas_EDA - Template Budget 2005 v2_Classeur5" xfId="2417" xr:uid="{00000000-0005-0000-0000-000011690000}"/>
    <cellStyle name="n_Flash September eresMas_EDA - Template Budget 2005 v2_Classeur5_A&amp;ME KPIs" xfId="53697" xr:uid="{00000000-0005-0000-0000-000012690000}"/>
    <cellStyle name="n_Flash September eresMas_EDA - Template Budget 2005 v2_Classeur5_Enterprise" xfId="9846" xr:uid="{00000000-0005-0000-0000-000013690000}"/>
    <cellStyle name="n_Flash September eresMas_EDA - Template Budget 2005 v2_Classeur5_France financials" xfId="24066" xr:uid="{00000000-0005-0000-0000-000014690000}"/>
    <cellStyle name="n_Flash September eresMas_EDA - Template Budget 2005 v2_Classeur5_France financials_1" xfId="25436" xr:uid="{00000000-0005-0000-0000-000015690000}"/>
    <cellStyle name="n_Flash September eresMas_EDA - Template Budget 2005 v2_Classeur5_France KPIs" xfId="5276" xr:uid="{00000000-0005-0000-0000-000016690000}"/>
    <cellStyle name="n_Flash September eresMas_EDA - Template Budget 2005 v2_Classeur5_France KPIs 2" xfId="14692" xr:uid="{00000000-0005-0000-0000-000017690000}"/>
    <cellStyle name="n_Flash September eresMas_EDA - Template Budget 2005 v2_Classeur5_France KPIs_1" xfId="12517" xr:uid="{00000000-0005-0000-0000-000018690000}"/>
    <cellStyle name="n_Flash September eresMas_EDA - Template Budget 2005 v2_Classeur5_GetCA Groupe Seg 2012-Q4 Soc" xfId="56370" xr:uid="{00000000-0005-0000-0000-000019690000}"/>
    <cellStyle name="n_Flash September eresMas_EDA - Template Budget 2005 v2_Classeur5_Group" xfId="35992" xr:uid="{00000000-0005-0000-0000-00001A690000}"/>
    <cellStyle name="n_Flash September eresMas_EDA - Template Budget 2005 v2_Classeur5_Group - financial KPIs" xfId="22322" xr:uid="{00000000-0005-0000-0000-00001B690000}"/>
    <cellStyle name="n_Flash September eresMas_EDA - Template Budget 2005 v2_Classeur5_Group - operational KPIs" xfId="3315" xr:uid="{00000000-0005-0000-0000-00001C690000}"/>
    <cellStyle name="n_Flash September eresMas_EDA - Template Budget 2005 v2_Classeur5_Group - operational KPIs_1" xfId="10763" xr:uid="{00000000-0005-0000-0000-00001D690000}"/>
    <cellStyle name="n_Flash September eresMas_EDA - Template Budget 2005 v2_Classeur5_Group - operational KPIs_1 2" xfId="18462" xr:uid="{00000000-0005-0000-0000-00001E690000}"/>
    <cellStyle name="n_Flash September eresMas_EDA - Template Budget 2005 v2_Classeur5_Group - operational KPIs_2" xfId="20579" xr:uid="{00000000-0005-0000-0000-00001F690000}"/>
    <cellStyle name="n_Flash September eresMas_EDA - Template Budget 2005 v2_Classeur5_IC&amp;SS" xfId="17621" xr:uid="{00000000-0005-0000-0000-000020690000}"/>
    <cellStyle name="n_Flash September eresMas_EDA - Template Budget 2005 v2_Classeur5_Orange - Market France KPIs" xfId="56369" xr:uid="{00000000-0005-0000-0000-000021690000}"/>
    <cellStyle name="n_Flash September eresMas_EDA - Template Budget 2005 v2_Classeur5_Poland KPIs" xfId="8566" xr:uid="{00000000-0005-0000-0000-000022690000}"/>
    <cellStyle name="n_Flash September eresMas_EDA - Template Budget 2005 v2_Classeur5_Poland KPIs_1" xfId="35991" xr:uid="{00000000-0005-0000-0000-000023690000}"/>
    <cellStyle name="n_Flash September eresMas_EDA - Template Budget 2005 v2_Classeur5_ROW" xfId="35993" xr:uid="{00000000-0005-0000-0000-000024690000}"/>
    <cellStyle name="n_Flash September eresMas_EDA - Template Budget 2005 v2_Classeur5_ROW ARPU" xfId="35994" xr:uid="{00000000-0005-0000-0000-000025690000}"/>
    <cellStyle name="n_Flash September eresMas_EDA - Template Budget 2005 v2_Classeur5_RoW KPIs" xfId="9278" xr:uid="{00000000-0005-0000-0000-000026690000}"/>
    <cellStyle name="n_Flash September eresMas_EDA - Template Budget 2005 v2_Classeur5_ROW_1" xfId="35995" xr:uid="{00000000-0005-0000-0000-000027690000}"/>
    <cellStyle name="n_Flash September eresMas_EDA - Template Budget 2005 v2_Classeur5_ROW_1_Group" xfId="35996" xr:uid="{00000000-0005-0000-0000-000028690000}"/>
    <cellStyle name="n_Flash September eresMas_EDA - Template Budget 2005 v2_Classeur5_ROW_1_ROW ARPU" xfId="35997" xr:uid="{00000000-0005-0000-0000-000029690000}"/>
    <cellStyle name="n_Flash September eresMas_EDA - Template Budget 2005 v2_Classeur5_ROW_Group" xfId="35998" xr:uid="{00000000-0005-0000-0000-00002A690000}"/>
    <cellStyle name="n_Flash September eresMas_EDA - Template Budget 2005 v2_Classeur5_ROW_ROW ARPU" xfId="35999" xr:uid="{00000000-0005-0000-0000-00002B690000}"/>
    <cellStyle name="n_Flash September eresMas_EDA - Template Budget 2005 v2_Classeur5_Spain ARPU + AUPU" xfId="36000" xr:uid="{00000000-0005-0000-0000-00002C690000}"/>
    <cellStyle name="n_Flash September eresMas_EDA - Template Budget 2005 v2_Classeur5_Spain ARPU + AUPU_Group" xfId="36001" xr:uid="{00000000-0005-0000-0000-00002D690000}"/>
    <cellStyle name="n_Flash September eresMas_EDA - Template Budget 2005 v2_Classeur5_Spain ARPU + AUPU_ROW ARPU" xfId="36002" xr:uid="{00000000-0005-0000-0000-00002E690000}"/>
    <cellStyle name="n_Flash September eresMas_EDA - Template Budget 2005 v2_Classeur5_Spain KPIs" xfId="7106" xr:uid="{00000000-0005-0000-0000-00002F690000}"/>
    <cellStyle name="n_Flash September eresMas_EDA - Template Budget 2005 v2_Classeur5_Spain KPIs 2" xfId="16472" xr:uid="{00000000-0005-0000-0000-000030690000}"/>
    <cellStyle name="n_Flash September eresMas_EDA - Template Budget 2005 v2_Classeur5_Spain KPIs_1" xfId="51920" xr:uid="{00000000-0005-0000-0000-000031690000}"/>
    <cellStyle name="n_Flash September eresMas_EDA - Template Budget 2005 v2_Classeur5_Telecoms - Operational KPIs" xfId="50223" xr:uid="{00000000-0005-0000-0000-000032690000}"/>
    <cellStyle name="n_Flash September eresMas_EDA - Template Budget 2005 v2_DATA KPI Personal" xfId="36003" xr:uid="{00000000-0005-0000-0000-000033690000}"/>
    <cellStyle name="n_Flash September eresMas_EDA - Template Budget 2005 v2_DATA KPI Personal_Group" xfId="36004" xr:uid="{00000000-0005-0000-0000-000034690000}"/>
    <cellStyle name="n_Flash September eresMas_EDA - Template Budget 2005 v2_DATA KPI Personal_ROW ARPU" xfId="36005" xr:uid="{00000000-0005-0000-0000-000035690000}"/>
    <cellStyle name="n_Flash September eresMas_EDA - Template Budget 2005 v2_EE_CoA_BS - mapped V4" xfId="36006" xr:uid="{00000000-0005-0000-0000-000036690000}"/>
    <cellStyle name="n_Flash September eresMas_EDA - Template Budget 2005 v2_EE_CoA_BS - mapped V4_Group" xfId="36007" xr:uid="{00000000-0005-0000-0000-000037690000}"/>
    <cellStyle name="n_Flash September eresMas_EDA - Template Budget 2005 v2_EE_CoA_BS - mapped V4_ROW ARPU" xfId="36008" xr:uid="{00000000-0005-0000-0000-000038690000}"/>
    <cellStyle name="n_Flash September eresMas_EDA - Template Budget 2005 v2_Enterprise" xfId="9842" xr:uid="{00000000-0005-0000-0000-000039690000}"/>
    <cellStyle name="n_Flash September eresMas_EDA - Template Budget 2005 v2_France financials" xfId="24059" xr:uid="{00000000-0005-0000-0000-00003A690000}"/>
    <cellStyle name="n_Flash September eresMas_EDA - Template Budget 2005 v2_France financials_1" xfId="25432" xr:uid="{00000000-0005-0000-0000-00003B690000}"/>
    <cellStyle name="n_Flash September eresMas_EDA - Template Budget 2005 v2_France KPIs" xfId="5269" xr:uid="{00000000-0005-0000-0000-00003C690000}"/>
    <cellStyle name="n_Flash September eresMas_EDA - Template Budget 2005 v2_France KPIs 2" xfId="14685" xr:uid="{00000000-0005-0000-0000-00003D690000}"/>
    <cellStyle name="n_Flash September eresMas_EDA - Template Budget 2005 v2_France KPIs_1" xfId="12510" xr:uid="{00000000-0005-0000-0000-00003E690000}"/>
    <cellStyle name="n_Flash September eresMas_EDA - Template Budget 2005 v2_GetCA Groupe Seg 2012-Q4 Soc" xfId="56371" xr:uid="{00000000-0005-0000-0000-00003F690000}"/>
    <cellStyle name="n_Flash September eresMas_EDA - Template Budget 2005 v2_Group" xfId="36009" xr:uid="{00000000-0005-0000-0000-000040690000}"/>
    <cellStyle name="n_Flash September eresMas_EDA - Template Budget 2005 v2_Group - financial KPIs" xfId="22315" xr:uid="{00000000-0005-0000-0000-000041690000}"/>
    <cellStyle name="n_Flash September eresMas_EDA - Template Budget 2005 v2_Group - operational KPIs" xfId="3311" xr:uid="{00000000-0005-0000-0000-000042690000}"/>
    <cellStyle name="n_Flash September eresMas_EDA - Template Budget 2005 v2_Group - operational KPIs_1" xfId="10756" xr:uid="{00000000-0005-0000-0000-000043690000}"/>
    <cellStyle name="n_Flash September eresMas_EDA - Template Budget 2005 v2_Group - operational KPIs_1 2" xfId="18455" xr:uid="{00000000-0005-0000-0000-000044690000}"/>
    <cellStyle name="n_Flash September eresMas_EDA - Template Budget 2005 v2_Group - operational KPIs_2" xfId="20572" xr:uid="{00000000-0005-0000-0000-000045690000}"/>
    <cellStyle name="n_Flash September eresMas_EDA - Template Budget 2005 v2_IC&amp;SS" xfId="17620" xr:uid="{00000000-0005-0000-0000-000046690000}"/>
    <cellStyle name="n_Flash September eresMas_EDA - Template Budget 2005 v2_Orange - Market France KPIs" xfId="56359" xr:uid="{00000000-0005-0000-0000-000047690000}"/>
    <cellStyle name="n_Flash September eresMas_EDA - Template Budget 2005 v2_PFA_Mn MTV_060413" xfId="2418" xr:uid="{00000000-0005-0000-0000-000048690000}"/>
    <cellStyle name="n_Flash September eresMas_EDA - Template Budget 2005 v2_PFA_Mn MTV_060413_A&amp;ME KPIs" xfId="53698" xr:uid="{00000000-0005-0000-0000-000049690000}"/>
    <cellStyle name="n_Flash September eresMas_EDA - Template Budget 2005 v2_PFA_Mn MTV_060413_France financials" xfId="24067" xr:uid="{00000000-0005-0000-0000-00004A690000}"/>
    <cellStyle name="n_Flash September eresMas_EDA - Template Budget 2005 v2_PFA_Mn MTV_060413_France KPIs" xfId="5277" xr:uid="{00000000-0005-0000-0000-00004B690000}"/>
    <cellStyle name="n_Flash September eresMas_EDA - Template Budget 2005 v2_PFA_Mn MTV_060413_France KPIs 2" xfId="14693" xr:uid="{00000000-0005-0000-0000-00004C690000}"/>
    <cellStyle name="n_Flash September eresMas_EDA - Template Budget 2005 v2_PFA_Mn MTV_060413_France KPIs_1" xfId="12518" xr:uid="{00000000-0005-0000-0000-00004D690000}"/>
    <cellStyle name="n_Flash September eresMas_EDA - Template Budget 2005 v2_PFA_Mn MTV_060413_Group" xfId="36011" xr:uid="{00000000-0005-0000-0000-00004E690000}"/>
    <cellStyle name="n_Flash September eresMas_EDA - Template Budget 2005 v2_PFA_Mn MTV_060413_Group - financial KPIs" xfId="22323" xr:uid="{00000000-0005-0000-0000-00004F690000}"/>
    <cellStyle name="n_Flash September eresMas_EDA - Template Budget 2005 v2_PFA_Mn MTV_060413_Group - operational KPIs" xfId="10764" xr:uid="{00000000-0005-0000-0000-000050690000}"/>
    <cellStyle name="n_Flash September eresMas_EDA - Template Budget 2005 v2_PFA_Mn MTV_060413_Group - operational KPIs 2" xfId="18463" xr:uid="{00000000-0005-0000-0000-000051690000}"/>
    <cellStyle name="n_Flash September eresMas_EDA - Template Budget 2005 v2_PFA_Mn MTV_060413_Group - operational KPIs_1" xfId="20580" xr:uid="{00000000-0005-0000-0000-000052690000}"/>
    <cellStyle name="n_Flash September eresMas_EDA - Template Budget 2005 v2_PFA_Mn MTV_060413_Orange - Market France KPIs" xfId="56372" xr:uid="{00000000-0005-0000-0000-000053690000}"/>
    <cellStyle name="n_Flash September eresMas_EDA - Template Budget 2005 v2_PFA_Mn MTV_060413_Poland KPIs" xfId="36010" xr:uid="{00000000-0005-0000-0000-000054690000}"/>
    <cellStyle name="n_Flash September eresMas_EDA - Template Budget 2005 v2_PFA_Mn MTV_060413_ROW" xfId="36012" xr:uid="{00000000-0005-0000-0000-000055690000}"/>
    <cellStyle name="n_Flash September eresMas_EDA - Template Budget 2005 v2_PFA_Mn MTV_060413_ROW ARPU" xfId="36013" xr:uid="{00000000-0005-0000-0000-000056690000}"/>
    <cellStyle name="n_Flash September eresMas_EDA - Template Budget 2005 v2_PFA_Mn MTV_060413_ROW_1" xfId="36014" xr:uid="{00000000-0005-0000-0000-000057690000}"/>
    <cellStyle name="n_Flash September eresMas_EDA - Template Budget 2005 v2_PFA_Mn MTV_060413_ROW_1_Group" xfId="36015" xr:uid="{00000000-0005-0000-0000-000058690000}"/>
    <cellStyle name="n_Flash September eresMas_EDA - Template Budget 2005 v2_PFA_Mn MTV_060413_ROW_1_ROW ARPU" xfId="36016" xr:uid="{00000000-0005-0000-0000-000059690000}"/>
    <cellStyle name="n_Flash September eresMas_EDA - Template Budget 2005 v2_PFA_Mn MTV_060413_ROW_Group" xfId="36017" xr:uid="{00000000-0005-0000-0000-00005A690000}"/>
    <cellStyle name="n_Flash September eresMas_EDA - Template Budget 2005 v2_PFA_Mn MTV_060413_ROW_ROW ARPU" xfId="36018" xr:uid="{00000000-0005-0000-0000-00005B690000}"/>
    <cellStyle name="n_Flash September eresMas_EDA - Template Budget 2005 v2_PFA_Mn MTV_060413_Spain ARPU + AUPU" xfId="36019" xr:uid="{00000000-0005-0000-0000-00005C690000}"/>
    <cellStyle name="n_Flash September eresMas_EDA - Template Budget 2005 v2_PFA_Mn MTV_060413_Spain ARPU + AUPU_Group" xfId="36020" xr:uid="{00000000-0005-0000-0000-00005D690000}"/>
    <cellStyle name="n_Flash September eresMas_EDA - Template Budget 2005 v2_PFA_Mn MTV_060413_Spain ARPU + AUPU_ROW ARPU" xfId="36021" xr:uid="{00000000-0005-0000-0000-00005E690000}"/>
    <cellStyle name="n_Flash September eresMas_EDA - Template Budget 2005 v2_PFA_Mn MTV_060413_Spain KPIs" xfId="7107" xr:uid="{00000000-0005-0000-0000-00005F690000}"/>
    <cellStyle name="n_Flash September eresMas_EDA - Template Budget 2005 v2_PFA_Mn MTV_060413_Spain KPIs 2" xfId="16473" xr:uid="{00000000-0005-0000-0000-000060690000}"/>
    <cellStyle name="n_Flash September eresMas_EDA - Template Budget 2005 v2_PFA_Mn MTV_060413_Spain KPIs_1" xfId="51921" xr:uid="{00000000-0005-0000-0000-000061690000}"/>
    <cellStyle name="n_Flash September eresMas_EDA - Template Budget 2005 v2_PFA_Mn MTV_060413_Telecoms - Operational KPIs" xfId="50224" xr:uid="{00000000-0005-0000-0000-000062690000}"/>
    <cellStyle name="n_Flash September eresMas_EDA - Template Budget 2005 v2_PFA_Mn_0603_V0 0" xfId="2419" xr:uid="{00000000-0005-0000-0000-000063690000}"/>
    <cellStyle name="n_Flash September eresMas_EDA - Template Budget 2005 v2_PFA_Mn_0603_V0 0_A&amp;ME KPIs" xfId="53699" xr:uid="{00000000-0005-0000-0000-000064690000}"/>
    <cellStyle name="n_Flash September eresMas_EDA - Template Budget 2005 v2_PFA_Mn_0603_V0 0_France financials" xfId="24068" xr:uid="{00000000-0005-0000-0000-000065690000}"/>
    <cellStyle name="n_Flash September eresMas_EDA - Template Budget 2005 v2_PFA_Mn_0603_V0 0_France KPIs" xfId="5278" xr:uid="{00000000-0005-0000-0000-000066690000}"/>
    <cellStyle name="n_Flash September eresMas_EDA - Template Budget 2005 v2_PFA_Mn_0603_V0 0_France KPIs 2" xfId="14694" xr:uid="{00000000-0005-0000-0000-000067690000}"/>
    <cellStyle name="n_Flash September eresMas_EDA - Template Budget 2005 v2_PFA_Mn_0603_V0 0_France KPIs_1" xfId="12519" xr:uid="{00000000-0005-0000-0000-000068690000}"/>
    <cellStyle name="n_Flash September eresMas_EDA - Template Budget 2005 v2_PFA_Mn_0603_V0 0_Group" xfId="36023" xr:uid="{00000000-0005-0000-0000-000069690000}"/>
    <cellStyle name="n_Flash September eresMas_EDA - Template Budget 2005 v2_PFA_Mn_0603_V0 0_Group - financial KPIs" xfId="22324" xr:uid="{00000000-0005-0000-0000-00006A690000}"/>
    <cellStyle name="n_Flash September eresMas_EDA - Template Budget 2005 v2_PFA_Mn_0603_V0 0_Group - operational KPIs" xfId="10765" xr:uid="{00000000-0005-0000-0000-00006B690000}"/>
    <cellStyle name="n_Flash September eresMas_EDA - Template Budget 2005 v2_PFA_Mn_0603_V0 0_Group - operational KPIs 2" xfId="18464" xr:uid="{00000000-0005-0000-0000-00006C690000}"/>
    <cellStyle name="n_Flash September eresMas_EDA - Template Budget 2005 v2_PFA_Mn_0603_V0 0_Group - operational KPIs_1" xfId="20581" xr:uid="{00000000-0005-0000-0000-00006D690000}"/>
    <cellStyle name="n_Flash September eresMas_EDA - Template Budget 2005 v2_PFA_Mn_0603_V0 0_Orange - Market France KPIs" xfId="56373" xr:uid="{00000000-0005-0000-0000-00006E690000}"/>
    <cellStyle name="n_Flash September eresMas_EDA - Template Budget 2005 v2_PFA_Mn_0603_V0 0_Poland KPIs" xfId="36022" xr:uid="{00000000-0005-0000-0000-00006F690000}"/>
    <cellStyle name="n_Flash September eresMas_EDA - Template Budget 2005 v2_PFA_Mn_0603_V0 0_ROW" xfId="36024" xr:uid="{00000000-0005-0000-0000-000070690000}"/>
    <cellStyle name="n_Flash September eresMas_EDA - Template Budget 2005 v2_PFA_Mn_0603_V0 0_ROW ARPU" xfId="36025" xr:uid="{00000000-0005-0000-0000-000071690000}"/>
    <cellStyle name="n_Flash September eresMas_EDA - Template Budget 2005 v2_PFA_Mn_0603_V0 0_ROW_1" xfId="36026" xr:uid="{00000000-0005-0000-0000-000072690000}"/>
    <cellStyle name="n_Flash September eresMas_EDA - Template Budget 2005 v2_PFA_Mn_0603_V0 0_ROW_1_Group" xfId="36027" xr:uid="{00000000-0005-0000-0000-000073690000}"/>
    <cellStyle name="n_Flash September eresMas_EDA - Template Budget 2005 v2_PFA_Mn_0603_V0 0_ROW_1_ROW ARPU" xfId="36028" xr:uid="{00000000-0005-0000-0000-000074690000}"/>
    <cellStyle name="n_Flash September eresMas_EDA - Template Budget 2005 v2_PFA_Mn_0603_V0 0_ROW_Group" xfId="36029" xr:uid="{00000000-0005-0000-0000-000075690000}"/>
    <cellStyle name="n_Flash September eresMas_EDA - Template Budget 2005 v2_PFA_Mn_0603_V0 0_ROW_ROW ARPU" xfId="36030" xr:uid="{00000000-0005-0000-0000-000076690000}"/>
    <cellStyle name="n_Flash September eresMas_EDA - Template Budget 2005 v2_PFA_Mn_0603_V0 0_Spain ARPU + AUPU" xfId="36031" xr:uid="{00000000-0005-0000-0000-000077690000}"/>
    <cellStyle name="n_Flash September eresMas_EDA - Template Budget 2005 v2_PFA_Mn_0603_V0 0_Spain ARPU + AUPU_Group" xfId="36032" xr:uid="{00000000-0005-0000-0000-000078690000}"/>
    <cellStyle name="n_Flash September eresMas_EDA - Template Budget 2005 v2_PFA_Mn_0603_V0 0_Spain ARPU + AUPU_ROW ARPU" xfId="36033" xr:uid="{00000000-0005-0000-0000-000079690000}"/>
    <cellStyle name="n_Flash September eresMas_EDA - Template Budget 2005 v2_PFA_Mn_0603_V0 0_Spain KPIs" xfId="7108" xr:uid="{00000000-0005-0000-0000-00007A690000}"/>
    <cellStyle name="n_Flash September eresMas_EDA - Template Budget 2005 v2_PFA_Mn_0603_V0 0_Spain KPIs 2" xfId="16474" xr:uid="{00000000-0005-0000-0000-00007B690000}"/>
    <cellStyle name="n_Flash September eresMas_EDA - Template Budget 2005 v2_PFA_Mn_0603_V0 0_Spain KPIs_1" xfId="51922" xr:uid="{00000000-0005-0000-0000-00007C690000}"/>
    <cellStyle name="n_Flash September eresMas_EDA - Template Budget 2005 v2_PFA_Mn_0603_V0 0_Telecoms - Operational KPIs" xfId="50225" xr:uid="{00000000-0005-0000-0000-00007D690000}"/>
    <cellStyle name="n_Flash September eresMas_EDA - Template Budget 2005 v2_PFA_Parcs_0600706" xfId="2420" xr:uid="{00000000-0005-0000-0000-00007E690000}"/>
    <cellStyle name="n_Flash September eresMas_EDA - Template Budget 2005 v2_PFA_Parcs_0600706_A&amp;ME KPIs" xfId="53700" xr:uid="{00000000-0005-0000-0000-00007F690000}"/>
    <cellStyle name="n_Flash September eresMas_EDA - Template Budget 2005 v2_PFA_Parcs_0600706_France financials" xfId="24069" xr:uid="{00000000-0005-0000-0000-000080690000}"/>
    <cellStyle name="n_Flash September eresMas_EDA - Template Budget 2005 v2_PFA_Parcs_0600706_France KPIs" xfId="5279" xr:uid="{00000000-0005-0000-0000-000081690000}"/>
    <cellStyle name="n_Flash September eresMas_EDA - Template Budget 2005 v2_PFA_Parcs_0600706_France KPIs 2" xfId="14695" xr:uid="{00000000-0005-0000-0000-000082690000}"/>
    <cellStyle name="n_Flash September eresMas_EDA - Template Budget 2005 v2_PFA_Parcs_0600706_France KPIs_1" xfId="12520" xr:uid="{00000000-0005-0000-0000-000083690000}"/>
    <cellStyle name="n_Flash September eresMas_EDA - Template Budget 2005 v2_PFA_Parcs_0600706_Group" xfId="36035" xr:uid="{00000000-0005-0000-0000-000084690000}"/>
    <cellStyle name="n_Flash September eresMas_EDA - Template Budget 2005 v2_PFA_Parcs_0600706_Group - financial KPIs" xfId="22325" xr:uid="{00000000-0005-0000-0000-000085690000}"/>
    <cellStyle name="n_Flash September eresMas_EDA - Template Budget 2005 v2_PFA_Parcs_0600706_Group - operational KPIs" xfId="10766" xr:uid="{00000000-0005-0000-0000-000086690000}"/>
    <cellStyle name="n_Flash September eresMas_EDA - Template Budget 2005 v2_PFA_Parcs_0600706_Group - operational KPIs 2" xfId="18465" xr:uid="{00000000-0005-0000-0000-000087690000}"/>
    <cellStyle name="n_Flash September eresMas_EDA - Template Budget 2005 v2_PFA_Parcs_0600706_Group - operational KPIs_1" xfId="20582" xr:uid="{00000000-0005-0000-0000-000088690000}"/>
    <cellStyle name="n_Flash September eresMas_EDA - Template Budget 2005 v2_PFA_Parcs_0600706_Orange - Market France KPIs" xfId="56374" xr:uid="{00000000-0005-0000-0000-000089690000}"/>
    <cellStyle name="n_Flash September eresMas_EDA - Template Budget 2005 v2_PFA_Parcs_0600706_Poland KPIs" xfId="36034" xr:uid="{00000000-0005-0000-0000-00008A690000}"/>
    <cellStyle name="n_Flash September eresMas_EDA - Template Budget 2005 v2_PFA_Parcs_0600706_ROW" xfId="36036" xr:uid="{00000000-0005-0000-0000-00008B690000}"/>
    <cellStyle name="n_Flash September eresMas_EDA - Template Budget 2005 v2_PFA_Parcs_0600706_ROW ARPU" xfId="36037" xr:uid="{00000000-0005-0000-0000-00008C690000}"/>
    <cellStyle name="n_Flash September eresMas_EDA - Template Budget 2005 v2_PFA_Parcs_0600706_ROW_1" xfId="36038" xr:uid="{00000000-0005-0000-0000-00008D690000}"/>
    <cellStyle name="n_Flash September eresMas_EDA - Template Budget 2005 v2_PFA_Parcs_0600706_ROW_1_Group" xfId="36039" xr:uid="{00000000-0005-0000-0000-00008E690000}"/>
    <cellStyle name="n_Flash September eresMas_EDA - Template Budget 2005 v2_PFA_Parcs_0600706_ROW_1_ROW ARPU" xfId="36040" xr:uid="{00000000-0005-0000-0000-00008F690000}"/>
    <cellStyle name="n_Flash September eresMas_EDA - Template Budget 2005 v2_PFA_Parcs_0600706_ROW_Group" xfId="36041" xr:uid="{00000000-0005-0000-0000-000090690000}"/>
    <cellStyle name="n_Flash September eresMas_EDA - Template Budget 2005 v2_PFA_Parcs_0600706_ROW_ROW ARPU" xfId="36042" xr:uid="{00000000-0005-0000-0000-000091690000}"/>
    <cellStyle name="n_Flash September eresMas_EDA - Template Budget 2005 v2_PFA_Parcs_0600706_Spain ARPU + AUPU" xfId="36043" xr:uid="{00000000-0005-0000-0000-000092690000}"/>
    <cellStyle name="n_Flash September eresMas_EDA - Template Budget 2005 v2_PFA_Parcs_0600706_Spain ARPU + AUPU_Group" xfId="36044" xr:uid="{00000000-0005-0000-0000-000093690000}"/>
    <cellStyle name="n_Flash September eresMas_EDA - Template Budget 2005 v2_PFA_Parcs_0600706_Spain ARPU + AUPU_ROW ARPU" xfId="36045" xr:uid="{00000000-0005-0000-0000-000094690000}"/>
    <cellStyle name="n_Flash September eresMas_EDA - Template Budget 2005 v2_PFA_Parcs_0600706_Spain KPIs" xfId="7109" xr:uid="{00000000-0005-0000-0000-000095690000}"/>
    <cellStyle name="n_Flash September eresMas_EDA - Template Budget 2005 v2_PFA_Parcs_0600706_Spain KPIs 2" xfId="16475" xr:uid="{00000000-0005-0000-0000-000096690000}"/>
    <cellStyle name="n_Flash September eresMas_EDA - Template Budget 2005 v2_PFA_Parcs_0600706_Spain KPIs_1" xfId="51923" xr:uid="{00000000-0005-0000-0000-000097690000}"/>
    <cellStyle name="n_Flash September eresMas_EDA - Template Budget 2005 v2_PFA_Parcs_0600706_Telecoms - Operational KPIs" xfId="50226" xr:uid="{00000000-0005-0000-0000-000098690000}"/>
    <cellStyle name="n_Flash September eresMas_EDA - Template Budget 2005 v2_Poland KPIs" xfId="8562" xr:uid="{00000000-0005-0000-0000-000099690000}"/>
    <cellStyle name="n_Flash September eresMas_EDA - Template Budget 2005 v2_Poland KPIs_1" xfId="35918" xr:uid="{00000000-0005-0000-0000-00009A690000}"/>
    <cellStyle name="n_Flash September eresMas_EDA - Template Budget 2005 v2_Reporting Valeur_Mobile_2010_10" xfId="36046" xr:uid="{00000000-0005-0000-0000-00009B690000}"/>
    <cellStyle name="n_Flash September eresMas_EDA - Template Budget 2005 v2_Reporting Valeur_Mobile_2010_10_Group" xfId="36047" xr:uid="{00000000-0005-0000-0000-00009C690000}"/>
    <cellStyle name="n_Flash September eresMas_EDA - Template Budget 2005 v2_Reporting Valeur_Mobile_2010_10_ROW" xfId="36048" xr:uid="{00000000-0005-0000-0000-00009D690000}"/>
    <cellStyle name="n_Flash September eresMas_EDA - Template Budget 2005 v2_Reporting Valeur_Mobile_2010_10_ROW ARPU" xfId="36049" xr:uid="{00000000-0005-0000-0000-00009E690000}"/>
    <cellStyle name="n_Flash September eresMas_EDA - Template Budget 2005 v2_Reporting Valeur_Mobile_2010_10_ROW_Group" xfId="36050" xr:uid="{00000000-0005-0000-0000-00009F690000}"/>
    <cellStyle name="n_Flash September eresMas_EDA - Template Budget 2005 v2_Reporting Valeur_Mobile_2010_10_ROW_ROW ARPU" xfId="36051" xr:uid="{00000000-0005-0000-0000-0000A0690000}"/>
    <cellStyle name="n_Flash September eresMas_EDA - Template Budget 2005 v2_ROW" xfId="36052" xr:uid="{00000000-0005-0000-0000-0000A1690000}"/>
    <cellStyle name="n_Flash September eresMas_EDA - Template Budget 2005 v2_ROW ARPU" xfId="36053" xr:uid="{00000000-0005-0000-0000-0000A2690000}"/>
    <cellStyle name="n_Flash September eresMas_EDA - Template Budget 2005 v2_RoW KPIs" xfId="9274" xr:uid="{00000000-0005-0000-0000-0000A3690000}"/>
    <cellStyle name="n_Flash September eresMas_EDA - Template Budget 2005 v2_ROW_1" xfId="36054" xr:uid="{00000000-0005-0000-0000-0000A4690000}"/>
    <cellStyle name="n_Flash September eresMas_EDA - Template Budget 2005 v2_ROW_1_Group" xfId="36055" xr:uid="{00000000-0005-0000-0000-0000A5690000}"/>
    <cellStyle name="n_Flash September eresMas_EDA - Template Budget 2005 v2_ROW_1_ROW ARPU" xfId="36056" xr:uid="{00000000-0005-0000-0000-0000A6690000}"/>
    <cellStyle name="n_Flash September eresMas_EDA - Template Budget 2005 v2_ROW_Group" xfId="36057" xr:uid="{00000000-0005-0000-0000-0000A7690000}"/>
    <cellStyle name="n_Flash September eresMas_EDA - Template Budget 2005 v2_ROW_ROW ARPU" xfId="36058" xr:uid="{00000000-0005-0000-0000-0000A8690000}"/>
    <cellStyle name="n_Flash September eresMas_EDA - Template Budget 2005 v2_Spain ARPU + AUPU" xfId="36059" xr:uid="{00000000-0005-0000-0000-0000A9690000}"/>
    <cellStyle name="n_Flash September eresMas_EDA - Template Budget 2005 v2_Spain ARPU + AUPU_Group" xfId="36060" xr:uid="{00000000-0005-0000-0000-0000AA690000}"/>
    <cellStyle name="n_Flash September eresMas_EDA - Template Budget 2005 v2_Spain ARPU + AUPU_ROW ARPU" xfId="36061" xr:uid="{00000000-0005-0000-0000-0000AB690000}"/>
    <cellStyle name="n_Flash September eresMas_EDA - Template Budget 2005 v2_Spain KPIs" xfId="7099" xr:uid="{00000000-0005-0000-0000-0000AC690000}"/>
    <cellStyle name="n_Flash September eresMas_EDA - Template Budget 2005 v2_Spain KPIs 2" xfId="16465" xr:uid="{00000000-0005-0000-0000-0000AD690000}"/>
    <cellStyle name="n_Flash September eresMas_EDA - Template Budget 2005 v2_Spain KPIs_1" xfId="51913" xr:uid="{00000000-0005-0000-0000-0000AE690000}"/>
    <cellStyle name="n_Flash September eresMas_EDA - Template Budget 2005 v2_Telecoms - Operational KPIs" xfId="50216" xr:uid="{00000000-0005-0000-0000-0000AF690000}"/>
    <cellStyle name="n_Flash September eresMas_EDA - Template Budget 2005 v2_UAG_report_CA 06-09 (06-09-28)" xfId="2421" xr:uid="{00000000-0005-0000-0000-0000B0690000}"/>
    <cellStyle name="n_Flash September eresMas_EDA - Template Budget 2005 v2_UAG_report_CA 06-09 (06-09-28)_A&amp;ME KPIs" xfId="53701" xr:uid="{00000000-0005-0000-0000-0000B1690000}"/>
    <cellStyle name="n_Flash September eresMas_EDA - Template Budget 2005 v2_UAG_report_CA 06-09 (06-09-28)_Enterprise" xfId="9847" xr:uid="{00000000-0005-0000-0000-0000B2690000}"/>
    <cellStyle name="n_Flash September eresMas_EDA - Template Budget 2005 v2_UAG_report_CA 06-09 (06-09-28)_France financials" xfId="24070" xr:uid="{00000000-0005-0000-0000-0000B3690000}"/>
    <cellStyle name="n_Flash September eresMas_EDA - Template Budget 2005 v2_UAG_report_CA 06-09 (06-09-28)_France financials_1" xfId="25437" xr:uid="{00000000-0005-0000-0000-0000B4690000}"/>
    <cellStyle name="n_Flash September eresMas_EDA - Template Budget 2005 v2_UAG_report_CA 06-09 (06-09-28)_France KPIs" xfId="5280" xr:uid="{00000000-0005-0000-0000-0000B5690000}"/>
    <cellStyle name="n_Flash September eresMas_EDA - Template Budget 2005 v2_UAG_report_CA 06-09 (06-09-28)_France KPIs 2" xfId="14696" xr:uid="{00000000-0005-0000-0000-0000B6690000}"/>
    <cellStyle name="n_Flash September eresMas_EDA - Template Budget 2005 v2_UAG_report_CA 06-09 (06-09-28)_France KPIs_1" xfId="12521" xr:uid="{00000000-0005-0000-0000-0000B7690000}"/>
    <cellStyle name="n_Flash September eresMas_EDA - Template Budget 2005 v2_UAG_report_CA 06-09 (06-09-28)_GetCA Groupe Seg 2012-Q4 Soc" xfId="56376" xr:uid="{00000000-0005-0000-0000-0000B8690000}"/>
    <cellStyle name="n_Flash September eresMas_EDA - Template Budget 2005 v2_UAG_report_CA 06-09 (06-09-28)_Group" xfId="36063" xr:uid="{00000000-0005-0000-0000-0000B9690000}"/>
    <cellStyle name="n_Flash September eresMas_EDA - Template Budget 2005 v2_UAG_report_CA 06-09 (06-09-28)_Group - financial KPIs" xfId="22326" xr:uid="{00000000-0005-0000-0000-0000BA690000}"/>
    <cellStyle name="n_Flash September eresMas_EDA - Template Budget 2005 v2_UAG_report_CA 06-09 (06-09-28)_Group - operational KPIs" xfId="3316" xr:uid="{00000000-0005-0000-0000-0000BB690000}"/>
    <cellStyle name="n_Flash September eresMas_EDA - Template Budget 2005 v2_UAG_report_CA 06-09 (06-09-28)_Group - operational KPIs_1" xfId="10767" xr:uid="{00000000-0005-0000-0000-0000BC690000}"/>
    <cellStyle name="n_Flash September eresMas_EDA - Template Budget 2005 v2_UAG_report_CA 06-09 (06-09-28)_Group - operational KPIs_1 2" xfId="18466" xr:uid="{00000000-0005-0000-0000-0000BD690000}"/>
    <cellStyle name="n_Flash September eresMas_EDA - Template Budget 2005 v2_UAG_report_CA 06-09 (06-09-28)_Group - operational KPIs_2" xfId="20583" xr:uid="{00000000-0005-0000-0000-0000BE690000}"/>
    <cellStyle name="n_Flash September eresMas_EDA - Template Budget 2005 v2_UAG_report_CA 06-09 (06-09-28)_IC&amp;SS" xfId="13887" xr:uid="{00000000-0005-0000-0000-0000BF690000}"/>
    <cellStyle name="n_Flash September eresMas_EDA - Template Budget 2005 v2_UAG_report_CA 06-09 (06-09-28)_Orange - Market France KPIs" xfId="56375" xr:uid="{00000000-0005-0000-0000-0000C0690000}"/>
    <cellStyle name="n_Flash September eresMas_EDA - Template Budget 2005 v2_UAG_report_CA 06-09 (06-09-28)_Poland KPIs" xfId="8567" xr:uid="{00000000-0005-0000-0000-0000C1690000}"/>
    <cellStyle name="n_Flash September eresMas_EDA - Template Budget 2005 v2_UAG_report_CA 06-09 (06-09-28)_Poland KPIs_1" xfId="36062" xr:uid="{00000000-0005-0000-0000-0000C2690000}"/>
    <cellStyle name="n_Flash September eresMas_EDA - Template Budget 2005 v2_UAG_report_CA 06-09 (06-09-28)_ROW" xfId="36064" xr:uid="{00000000-0005-0000-0000-0000C3690000}"/>
    <cellStyle name="n_Flash September eresMas_EDA - Template Budget 2005 v2_UAG_report_CA 06-09 (06-09-28)_ROW ARPU" xfId="36065" xr:uid="{00000000-0005-0000-0000-0000C4690000}"/>
    <cellStyle name="n_Flash September eresMas_EDA - Template Budget 2005 v2_UAG_report_CA 06-09 (06-09-28)_RoW KPIs" xfId="9279" xr:uid="{00000000-0005-0000-0000-0000C5690000}"/>
    <cellStyle name="n_Flash September eresMas_EDA - Template Budget 2005 v2_UAG_report_CA 06-09 (06-09-28)_ROW_1" xfId="36066" xr:uid="{00000000-0005-0000-0000-0000C6690000}"/>
    <cellStyle name="n_Flash September eresMas_EDA - Template Budget 2005 v2_UAG_report_CA 06-09 (06-09-28)_ROW_1_Group" xfId="36067" xr:uid="{00000000-0005-0000-0000-0000C7690000}"/>
    <cellStyle name="n_Flash September eresMas_EDA - Template Budget 2005 v2_UAG_report_CA 06-09 (06-09-28)_ROW_1_ROW ARPU" xfId="36068" xr:uid="{00000000-0005-0000-0000-0000C8690000}"/>
    <cellStyle name="n_Flash September eresMas_EDA - Template Budget 2005 v2_UAG_report_CA 06-09 (06-09-28)_ROW_Group" xfId="36069" xr:uid="{00000000-0005-0000-0000-0000C9690000}"/>
    <cellStyle name="n_Flash September eresMas_EDA - Template Budget 2005 v2_UAG_report_CA 06-09 (06-09-28)_ROW_ROW ARPU" xfId="36070" xr:uid="{00000000-0005-0000-0000-0000CA690000}"/>
    <cellStyle name="n_Flash September eresMas_EDA - Template Budget 2005 v2_UAG_report_CA 06-09 (06-09-28)_Spain ARPU + AUPU" xfId="36071" xr:uid="{00000000-0005-0000-0000-0000CB690000}"/>
    <cellStyle name="n_Flash September eresMas_EDA - Template Budget 2005 v2_UAG_report_CA 06-09 (06-09-28)_Spain ARPU + AUPU_Group" xfId="36072" xr:uid="{00000000-0005-0000-0000-0000CC690000}"/>
    <cellStyle name="n_Flash September eresMas_EDA - Template Budget 2005 v2_UAG_report_CA 06-09 (06-09-28)_Spain ARPU + AUPU_ROW ARPU" xfId="36073" xr:uid="{00000000-0005-0000-0000-0000CD690000}"/>
    <cellStyle name="n_Flash September eresMas_EDA - Template Budget 2005 v2_UAG_report_CA 06-09 (06-09-28)_Spain KPIs" xfId="7110" xr:uid="{00000000-0005-0000-0000-0000CE690000}"/>
    <cellStyle name="n_Flash September eresMas_EDA - Template Budget 2005 v2_UAG_report_CA 06-09 (06-09-28)_Spain KPIs 2" xfId="16476" xr:uid="{00000000-0005-0000-0000-0000CF690000}"/>
    <cellStyle name="n_Flash September eresMas_EDA - Template Budget 2005 v2_UAG_report_CA 06-09 (06-09-28)_Spain KPIs_1" xfId="51924" xr:uid="{00000000-0005-0000-0000-0000D0690000}"/>
    <cellStyle name="n_Flash September eresMas_EDA - Template Budget 2005 v2_UAG_report_CA 06-09 (06-09-28)_Telecoms - Operational KPIs" xfId="50227" xr:uid="{00000000-0005-0000-0000-0000D1690000}"/>
    <cellStyle name="n_Flash September eresMas_EDA - Template Budget 2005 v2_UAG_report_CA 06-10 (06-11-06)" xfId="2422" xr:uid="{00000000-0005-0000-0000-0000D2690000}"/>
    <cellStyle name="n_Flash September eresMas_EDA - Template Budget 2005 v2_UAG_report_CA 06-10 (06-11-06)_A&amp;ME KPIs" xfId="53702" xr:uid="{00000000-0005-0000-0000-0000D3690000}"/>
    <cellStyle name="n_Flash September eresMas_EDA - Template Budget 2005 v2_UAG_report_CA 06-10 (06-11-06)_Enterprise" xfId="9848" xr:uid="{00000000-0005-0000-0000-0000D4690000}"/>
    <cellStyle name="n_Flash September eresMas_EDA - Template Budget 2005 v2_UAG_report_CA 06-10 (06-11-06)_France financials" xfId="24071" xr:uid="{00000000-0005-0000-0000-0000D5690000}"/>
    <cellStyle name="n_Flash September eresMas_EDA - Template Budget 2005 v2_UAG_report_CA 06-10 (06-11-06)_France financials_1" xfId="25438" xr:uid="{00000000-0005-0000-0000-0000D6690000}"/>
    <cellStyle name="n_Flash September eresMas_EDA - Template Budget 2005 v2_UAG_report_CA 06-10 (06-11-06)_France KPIs" xfId="5281" xr:uid="{00000000-0005-0000-0000-0000D7690000}"/>
    <cellStyle name="n_Flash September eresMas_EDA - Template Budget 2005 v2_UAG_report_CA 06-10 (06-11-06)_France KPIs 2" xfId="14697" xr:uid="{00000000-0005-0000-0000-0000D8690000}"/>
    <cellStyle name="n_Flash September eresMas_EDA - Template Budget 2005 v2_UAG_report_CA 06-10 (06-11-06)_France KPIs_1" xfId="12522" xr:uid="{00000000-0005-0000-0000-0000D9690000}"/>
    <cellStyle name="n_Flash September eresMas_EDA - Template Budget 2005 v2_UAG_report_CA 06-10 (06-11-06)_GetCA Groupe Seg 2012-Q4 Soc" xfId="56378" xr:uid="{00000000-0005-0000-0000-0000DA690000}"/>
    <cellStyle name="n_Flash September eresMas_EDA - Template Budget 2005 v2_UAG_report_CA 06-10 (06-11-06)_Group" xfId="36075" xr:uid="{00000000-0005-0000-0000-0000DB690000}"/>
    <cellStyle name="n_Flash September eresMas_EDA - Template Budget 2005 v2_UAG_report_CA 06-10 (06-11-06)_Group - financial KPIs" xfId="22327" xr:uid="{00000000-0005-0000-0000-0000DC690000}"/>
    <cellStyle name="n_Flash September eresMas_EDA - Template Budget 2005 v2_UAG_report_CA 06-10 (06-11-06)_Group - operational KPIs" xfId="3317" xr:uid="{00000000-0005-0000-0000-0000DD690000}"/>
    <cellStyle name="n_Flash September eresMas_EDA - Template Budget 2005 v2_UAG_report_CA 06-10 (06-11-06)_Group - operational KPIs_1" xfId="10768" xr:uid="{00000000-0005-0000-0000-0000DE690000}"/>
    <cellStyle name="n_Flash September eresMas_EDA - Template Budget 2005 v2_UAG_report_CA 06-10 (06-11-06)_Group - operational KPIs_1 2" xfId="18467" xr:uid="{00000000-0005-0000-0000-0000DF690000}"/>
    <cellStyle name="n_Flash September eresMas_EDA - Template Budget 2005 v2_UAG_report_CA 06-10 (06-11-06)_Group - operational KPIs_2" xfId="20584" xr:uid="{00000000-0005-0000-0000-0000E0690000}"/>
    <cellStyle name="n_Flash September eresMas_EDA - Template Budget 2005 v2_UAG_report_CA 06-10 (06-11-06)_IC&amp;SS" xfId="19543" xr:uid="{00000000-0005-0000-0000-0000E1690000}"/>
    <cellStyle name="n_Flash September eresMas_EDA - Template Budget 2005 v2_UAG_report_CA 06-10 (06-11-06)_Orange - Market France KPIs" xfId="56377" xr:uid="{00000000-0005-0000-0000-0000E2690000}"/>
    <cellStyle name="n_Flash September eresMas_EDA - Template Budget 2005 v2_UAG_report_CA 06-10 (06-11-06)_Poland KPIs" xfId="8568" xr:uid="{00000000-0005-0000-0000-0000E3690000}"/>
    <cellStyle name="n_Flash September eresMas_EDA - Template Budget 2005 v2_UAG_report_CA 06-10 (06-11-06)_Poland KPIs_1" xfId="36074" xr:uid="{00000000-0005-0000-0000-0000E4690000}"/>
    <cellStyle name="n_Flash September eresMas_EDA - Template Budget 2005 v2_UAG_report_CA 06-10 (06-11-06)_ROW" xfId="36076" xr:uid="{00000000-0005-0000-0000-0000E5690000}"/>
    <cellStyle name="n_Flash September eresMas_EDA - Template Budget 2005 v2_UAG_report_CA 06-10 (06-11-06)_ROW ARPU" xfId="36077" xr:uid="{00000000-0005-0000-0000-0000E6690000}"/>
    <cellStyle name="n_Flash September eresMas_EDA - Template Budget 2005 v2_UAG_report_CA 06-10 (06-11-06)_RoW KPIs" xfId="9280" xr:uid="{00000000-0005-0000-0000-0000E7690000}"/>
    <cellStyle name="n_Flash September eresMas_EDA - Template Budget 2005 v2_UAG_report_CA 06-10 (06-11-06)_ROW_1" xfId="36078" xr:uid="{00000000-0005-0000-0000-0000E8690000}"/>
    <cellStyle name="n_Flash September eresMas_EDA - Template Budget 2005 v2_UAG_report_CA 06-10 (06-11-06)_ROW_1_Group" xfId="36079" xr:uid="{00000000-0005-0000-0000-0000E9690000}"/>
    <cellStyle name="n_Flash September eresMas_EDA - Template Budget 2005 v2_UAG_report_CA 06-10 (06-11-06)_ROW_1_ROW ARPU" xfId="36080" xr:uid="{00000000-0005-0000-0000-0000EA690000}"/>
    <cellStyle name="n_Flash September eresMas_EDA - Template Budget 2005 v2_UAG_report_CA 06-10 (06-11-06)_ROW_Group" xfId="36081" xr:uid="{00000000-0005-0000-0000-0000EB690000}"/>
    <cellStyle name="n_Flash September eresMas_EDA - Template Budget 2005 v2_UAG_report_CA 06-10 (06-11-06)_ROW_ROW ARPU" xfId="36082" xr:uid="{00000000-0005-0000-0000-0000EC690000}"/>
    <cellStyle name="n_Flash September eresMas_EDA - Template Budget 2005 v2_UAG_report_CA 06-10 (06-11-06)_Spain ARPU + AUPU" xfId="36083" xr:uid="{00000000-0005-0000-0000-0000ED690000}"/>
    <cellStyle name="n_Flash September eresMas_EDA - Template Budget 2005 v2_UAG_report_CA 06-10 (06-11-06)_Spain ARPU + AUPU_Group" xfId="36084" xr:uid="{00000000-0005-0000-0000-0000EE690000}"/>
    <cellStyle name="n_Flash September eresMas_EDA - Template Budget 2005 v2_UAG_report_CA 06-10 (06-11-06)_Spain ARPU + AUPU_ROW ARPU" xfId="36085" xr:uid="{00000000-0005-0000-0000-0000EF690000}"/>
    <cellStyle name="n_Flash September eresMas_EDA - Template Budget 2005 v2_UAG_report_CA 06-10 (06-11-06)_Spain KPIs" xfId="7111" xr:uid="{00000000-0005-0000-0000-0000F0690000}"/>
    <cellStyle name="n_Flash September eresMas_EDA - Template Budget 2005 v2_UAG_report_CA 06-10 (06-11-06)_Spain KPIs 2" xfId="16477" xr:uid="{00000000-0005-0000-0000-0000F1690000}"/>
    <cellStyle name="n_Flash September eresMas_EDA - Template Budget 2005 v2_UAG_report_CA 06-10 (06-11-06)_Spain KPIs_1" xfId="51925" xr:uid="{00000000-0005-0000-0000-0000F2690000}"/>
    <cellStyle name="n_Flash September eresMas_EDA - Template Budget 2005 v2_UAG_report_CA 06-10 (06-11-06)_Telecoms - Operational KPIs" xfId="50228" xr:uid="{00000000-0005-0000-0000-0000F3690000}"/>
    <cellStyle name="n_Flash September eresMas_EDA - Template Budget 2005 v2_V&amp;M trajectoires V1 (06-08-11)" xfId="2423" xr:uid="{00000000-0005-0000-0000-0000F4690000}"/>
    <cellStyle name="n_Flash September eresMas_EDA - Template Budget 2005 v2_V&amp;M trajectoires V1 (06-08-11)_A&amp;ME KPIs" xfId="53703" xr:uid="{00000000-0005-0000-0000-0000F5690000}"/>
    <cellStyle name="n_Flash September eresMas_EDA - Template Budget 2005 v2_V&amp;M trajectoires V1 (06-08-11)_Enterprise" xfId="9849" xr:uid="{00000000-0005-0000-0000-0000F6690000}"/>
    <cellStyle name="n_Flash September eresMas_EDA - Template Budget 2005 v2_V&amp;M trajectoires V1 (06-08-11)_France financials" xfId="24072" xr:uid="{00000000-0005-0000-0000-0000F7690000}"/>
    <cellStyle name="n_Flash September eresMas_EDA - Template Budget 2005 v2_V&amp;M trajectoires V1 (06-08-11)_France financials_1" xfId="25439" xr:uid="{00000000-0005-0000-0000-0000F8690000}"/>
    <cellStyle name="n_Flash September eresMas_EDA - Template Budget 2005 v2_V&amp;M trajectoires V1 (06-08-11)_France KPIs" xfId="5282" xr:uid="{00000000-0005-0000-0000-0000F9690000}"/>
    <cellStyle name="n_Flash September eresMas_EDA - Template Budget 2005 v2_V&amp;M trajectoires V1 (06-08-11)_France KPIs 2" xfId="14698" xr:uid="{00000000-0005-0000-0000-0000FA690000}"/>
    <cellStyle name="n_Flash September eresMas_EDA - Template Budget 2005 v2_V&amp;M trajectoires V1 (06-08-11)_France KPIs_1" xfId="12523" xr:uid="{00000000-0005-0000-0000-0000FB690000}"/>
    <cellStyle name="n_Flash September eresMas_EDA - Template Budget 2005 v2_V&amp;M trajectoires V1 (06-08-11)_GetCA Groupe Seg 2012-Q4 Soc" xfId="56380" xr:uid="{00000000-0005-0000-0000-0000FC690000}"/>
    <cellStyle name="n_Flash September eresMas_EDA - Template Budget 2005 v2_V&amp;M trajectoires V1 (06-08-11)_Group" xfId="36087" xr:uid="{00000000-0005-0000-0000-0000FD690000}"/>
    <cellStyle name="n_Flash September eresMas_EDA - Template Budget 2005 v2_V&amp;M trajectoires V1 (06-08-11)_Group - financial KPIs" xfId="22328" xr:uid="{00000000-0005-0000-0000-0000FE690000}"/>
    <cellStyle name="n_Flash September eresMas_EDA - Template Budget 2005 v2_V&amp;M trajectoires V1 (06-08-11)_Group - operational KPIs" xfId="3318" xr:uid="{00000000-0005-0000-0000-0000FF690000}"/>
    <cellStyle name="n_Flash September eresMas_EDA - Template Budget 2005 v2_V&amp;M trajectoires V1 (06-08-11)_Group - operational KPIs_1" xfId="10769" xr:uid="{00000000-0005-0000-0000-0000006A0000}"/>
    <cellStyle name="n_Flash September eresMas_EDA - Template Budget 2005 v2_V&amp;M trajectoires V1 (06-08-11)_Group - operational KPIs_1 2" xfId="18468" xr:uid="{00000000-0005-0000-0000-0000016A0000}"/>
    <cellStyle name="n_Flash September eresMas_EDA - Template Budget 2005 v2_V&amp;M trajectoires V1 (06-08-11)_Group - operational KPIs_2" xfId="20585" xr:uid="{00000000-0005-0000-0000-0000026A0000}"/>
    <cellStyle name="n_Flash September eresMas_EDA - Template Budget 2005 v2_V&amp;M trajectoires V1 (06-08-11)_IC&amp;SS" xfId="19743" xr:uid="{00000000-0005-0000-0000-0000036A0000}"/>
    <cellStyle name="n_Flash September eresMas_EDA - Template Budget 2005 v2_V&amp;M trajectoires V1 (06-08-11)_Orange - Market France KPIs" xfId="56379" xr:uid="{00000000-0005-0000-0000-0000046A0000}"/>
    <cellStyle name="n_Flash September eresMas_EDA - Template Budget 2005 v2_V&amp;M trajectoires V1 (06-08-11)_Poland KPIs" xfId="8569" xr:uid="{00000000-0005-0000-0000-0000056A0000}"/>
    <cellStyle name="n_Flash September eresMas_EDA - Template Budget 2005 v2_V&amp;M trajectoires V1 (06-08-11)_Poland KPIs_1" xfId="36086" xr:uid="{00000000-0005-0000-0000-0000066A0000}"/>
    <cellStyle name="n_Flash September eresMas_EDA - Template Budget 2005 v2_V&amp;M trajectoires V1 (06-08-11)_ROW" xfId="36088" xr:uid="{00000000-0005-0000-0000-0000076A0000}"/>
    <cellStyle name="n_Flash September eresMas_EDA - Template Budget 2005 v2_V&amp;M trajectoires V1 (06-08-11)_ROW ARPU" xfId="36089" xr:uid="{00000000-0005-0000-0000-0000086A0000}"/>
    <cellStyle name="n_Flash September eresMas_EDA - Template Budget 2005 v2_V&amp;M trajectoires V1 (06-08-11)_RoW KPIs" xfId="9281" xr:uid="{00000000-0005-0000-0000-0000096A0000}"/>
    <cellStyle name="n_Flash September eresMas_EDA - Template Budget 2005 v2_V&amp;M trajectoires V1 (06-08-11)_ROW_1" xfId="36090" xr:uid="{00000000-0005-0000-0000-00000A6A0000}"/>
    <cellStyle name="n_Flash September eresMas_EDA - Template Budget 2005 v2_V&amp;M trajectoires V1 (06-08-11)_ROW_1_Group" xfId="36091" xr:uid="{00000000-0005-0000-0000-00000B6A0000}"/>
    <cellStyle name="n_Flash September eresMas_EDA - Template Budget 2005 v2_V&amp;M trajectoires V1 (06-08-11)_ROW_1_ROW ARPU" xfId="36092" xr:uid="{00000000-0005-0000-0000-00000C6A0000}"/>
    <cellStyle name="n_Flash September eresMas_EDA - Template Budget 2005 v2_V&amp;M trajectoires V1 (06-08-11)_ROW_Group" xfId="36093" xr:uid="{00000000-0005-0000-0000-00000D6A0000}"/>
    <cellStyle name="n_Flash September eresMas_EDA - Template Budget 2005 v2_V&amp;M trajectoires V1 (06-08-11)_ROW_ROW ARPU" xfId="36094" xr:uid="{00000000-0005-0000-0000-00000E6A0000}"/>
    <cellStyle name="n_Flash September eresMas_EDA - Template Budget 2005 v2_V&amp;M trajectoires V1 (06-08-11)_Spain ARPU + AUPU" xfId="36095" xr:uid="{00000000-0005-0000-0000-00000F6A0000}"/>
    <cellStyle name="n_Flash September eresMas_EDA - Template Budget 2005 v2_V&amp;M trajectoires V1 (06-08-11)_Spain ARPU + AUPU_Group" xfId="36096" xr:uid="{00000000-0005-0000-0000-0000106A0000}"/>
    <cellStyle name="n_Flash September eresMas_EDA - Template Budget 2005 v2_V&amp;M trajectoires V1 (06-08-11)_Spain ARPU + AUPU_ROW ARPU" xfId="36097" xr:uid="{00000000-0005-0000-0000-0000116A0000}"/>
    <cellStyle name="n_Flash September eresMas_EDA - Template Budget 2005 v2_V&amp;M trajectoires V1 (06-08-11)_Spain KPIs" xfId="7112" xr:uid="{00000000-0005-0000-0000-0000126A0000}"/>
    <cellStyle name="n_Flash September eresMas_EDA - Template Budget 2005 v2_V&amp;M trajectoires V1 (06-08-11)_Spain KPIs 2" xfId="16478" xr:uid="{00000000-0005-0000-0000-0000136A0000}"/>
    <cellStyle name="n_Flash September eresMas_EDA - Template Budget 2005 v2_V&amp;M trajectoires V1 (06-08-11)_Spain KPIs_1" xfId="51926" xr:uid="{00000000-0005-0000-0000-0000146A0000}"/>
    <cellStyle name="n_Flash September eresMas_EDA - Template Budget 2005 v2_V&amp;M trajectoires V1 (06-08-11)_Telecoms - Operational KPIs" xfId="50229" xr:uid="{00000000-0005-0000-0000-0000156A0000}"/>
    <cellStyle name="n_Flash September eresMas_EDA_A&amp;ME KPIs" xfId="53687" xr:uid="{00000000-0005-0000-0000-0000166A0000}"/>
    <cellStyle name="n_Flash September eresMas_EDA_DATA KPI Personal" xfId="36098" xr:uid="{00000000-0005-0000-0000-0000176A0000}"/>
    <cellStyle name="n_Flash September eresMas_EDA_DATA KPI Personal_Group" xfId="36099" xr:uid="{00000000-0005-0000-0000-0000186A0000}"/>
    <cellStyle name="n_Flash September eresMas_EDA_DATA KPI Personal_ROW ARPU" xfId="36100" xr:uid="{00000000-0005-0000-0000-0000196A0000}"/>
    <cellStyle name="n_Flash September eresMas_EDA_EE_CoA_BS - mapped V4" xfId="36101" xr:uid="{00000000-0005-0000-0000-00001A6A0000}"/>
    <cellStyle name="n_Flash September eresMas_EDA_EE_CoA_BS - mapped V4_Group" xfId="36102" xr:uid="{00000000-0005-0000-0000-00001B6A0000}"/>
    <cellStyle name="n_Flash September eresMas_EDA_EE_CoA_BS - mapped V4_ROW ARPU" xfId="36103" xr:uid="{00000000-0005-0000-0000-00001C6A0000}"/>
    <cellStyle name="n_Flash September eresMas_EDA_Enterprise" xfId="9841" xr:uid="{00000000-0005-0000-0000-00001D6A0000}"/>
    <cellStyle name="n_Flash September eresMas_EDA_France financials" xfId="24056" xr:uid="{00000000-0005-0000-0000-00001E6A0000}"/>
    <cellStyle name="n_Flash September eresMas_EDA_France financials_1" xfId="25431" xr:uid="{00000000-0005-0000-0000-00001F6A0000}"/>
    <cellStyle name="n_Flash September eresMas_EDA_France KPIs" xfId="5266" xr:uid="{00000000-0005-0000-0000-0000206A0000}"/>
    <cellStyle name="n_Flash September eresMas_EDA_France KPIs 2" xfId="14682" xr:uid="{00000000-0005-0000-0000-0000216A0000}"/>
    <cellStyle name="n_Flash September eresMas_EDA_France KPIs_1" xfId="12507" xr:uid="{00000000-0005-0000-0000-0000226A0000}"/>
    <cellStyle name="n_Flash September eresMas_EDA_GetCA Groupe Seg 2012-Q4 Soc" xfId="56381" xr:uid="{00000000-0005-0000-0000-0000236A0000}"/>
    <cellStyle name="n_Flash September eresMas_EDA_Group" xfId="36104" xr:uid="{00000000-0005-0000-0000-0000246A0000}"/>
    <cellStyle name="n_Flash September eresMas_EDA_Group - financial KPIs" xfId="22312" xr:uid="{00000000-0005-0000-0000-0000256A0000}"/>
    <cellStyle name="n_Flash September eresMas_EDA_Group - operational KPIs" xfId="3310" xr:uid="{00000000-0005-0000-0000-0000266A0000}"/>
    <cellStyle name="n_Flash September eresMas_EDA_Group - operational KPIs_1" xfId="10753" xr:uid="{00000000-0005-0000-0000-0000276A0000}"/>
    <cellStyle name="n_Flash September eresMas_EDA_Group - operational KPIs_1 2" xfId="18452" xr:uid="{00000000-0005-0000-0000-0000286A0000}"/>
    <cellStyle name="n_Flash September eresMas_EDA_Group - operational KPIs_2" xfId="20569" xr:uid="{00000000-0005-0000-0000-0000296A0000}"/>
    <cellStyle name="n_Flash September eresMas_EDA_IC&amp;SS" xfId="19745" xr:uid="{00000000-0005-0000-0000-00002A6A0000}"/>
    <cellStyle name="n_Flash September eresMas_EDA_Orange - Market France KPIs" xfId="56356" xr:uid="{00000000-0005-0000-0000-00002B6A0000}"/>
    <cellStyle name="n_Flash September eresMas_EDA_Poland KPIs" xfId="8561" xr:uid="{00000000-0005-0000-0000-00002C6A0000}"/>
    <cellStyle name="n_Flash September eresMas_EDA_Poland KPIs_1" xfId="35893" xr:uid="{00000000-0005-0000-0000-00002D6A0000}"/>
    <cellStyle name="n_Flash September eresMas_EDA_Reporting Valeur_Mobile_2010_10" xfId="36105" xr:uid="{00000000-0005-0000-0000-00002E6A0000}"/>
    <cellStyle name="n_Flash September eresMas_EDA_Reporting Valeur_Mobile_2010_10_Group" xfId="36106" xr:uid="{00000000-0005-0000-0000-00002F6A0000}"/>
    <cellStyle name="n_Flash September eresMas_EDA_Reporting Valeur_Mobile_2010_10_ROW" xfId="36107" xr:uid="{00000000-0005-0000-0000-0000306A0000}"/>
    <cellStyle name="n_Flash September eresMas_EDA_Reporting Valeur_Mobile_2010_10_ROW ARPU" xfId="36108" xr:uid="{00000000-0005-0000-0000-0000316A0000}"/>
    <cellStyle name="n_Flash September eresMas_EDA_Reporting Valeur_Mobile_2010_10_ROW_Group" xfId="36109" xr:uid="{00000000-0005-0000-0000-0000326A0000}"/>
    <cellStyle name="n_Flash September eresMas_EDA_Reporting Valeur_Mobile_2010_10_ROW_ROW ARPU" xfId="36110" xr:uid="{00000000-0005-0000-0000-0000336A0000}"/>
    <cellStyle name="n_Flash September eresMas_EDA_ROW" xfId="36111" xr:uid="{00000000-0005-0000-0000-0000346A0000}"/>
    <cellStyle name="n_Flash September eresMas_EDA_ROW ARPU" xfId="36112" xr:uid="{00000000-0005-0000-0000-0000356A0000}"/>
    <cellStyle name="n_Flash September eresMas_EDA_RoW KPIs" xfId="9273" xr:uid="{00000000-0005-0000-0000-0000366A0000}"/>
    <cellStyle name="n_Flash September eresMas_EDA_ROW_1" xfId="36113" xr:uid="{00000000-0005-0000-0000-0000376A0000}"/>
    <cellStyle name="n_Flash September eresMas_EDA_ROW_1_Group" xfId="36114" xr:uid="{00000000-0005-0000-0000-0000386A0000}"/>
    <cellStyle name="n_Flash September eresMas_EDA_ROW_1_ROW ARPU" xfId="36115" xr:uid="{00000000-0005-0000-0000-0000396A0000}"/>
    <cellStyle name="n_Flash September eresMas_EDA_ROW_Group" xfId="36116" xr:uid="{00000000-0005-0000-0000-00003A6A0000}"/>
    <cellStyle name="n_Flash September eresMas_EDA_ROW_ROW ARPU" xfId="36117" xr:uid="{00000000-0005-0000-0000-00003B6A0000}"/>
    <cellStyle name="n_Flash September eresMas_EDA_Spain ARPU + AUPU" xfId="36118" xr:uid="{00000000-0005-0000-0000-00003C6A0000}"/>
    <cellStyle name="n_Flash September eresMas_EDA_Spain ARPU + AUPU_Group" xfId="36119" xr:uid="{00000000-0005-0000-0000-00003D6A0000}"/>
    <cellStyle name="n_Flash September eresMas_EDA_Spain ARPU + AUPU_ROW ARPU" xfId="36120" xr:uid="{00000000-0005-0000-0000-00003E6A0000}"/>
    <cellStyle name="n_Flash September eresMas_EDA_Spain KPIs" xfId="7096" xr:uid="{00000000-0005-0000-0000-00003F6A0000}"/>
    <cellStyle name="n_Flash September eresMas_EDA_Spain KPIs 2" xfId="16462" xr:uid="{00000000-0005-0000-0000-0000406A0000}"/>
    <cellStyle name="n_Flash September eresMas_EDA_Spain KPIs_1" xfId="51910" xr:uid="{00000000-0005-0000-0000-0000416A0000}"/>
    <cellStyle name="n_Flash September eresMas_EDA_Telecoms - Operational KPIs" xfId="50213" xr:uid="{00000000-0005-0000-0000-0000426A0000}"/>
    <cellStyle name="n_Flash September eresMas_EE_CoA_BS - mapped V4" xfId="36121" xr:uid="{00000000-0005-0000-0000-0000436A0000}"/>
    <cellStyle name="n_Flash September eresMas_EE_CoA_BS - mapped V4_Group" xfId="36122" xr:uid="{00000000-0005-0000-0000-0000446A0000}"/>
    <cellStyle name="n_Flash September eresMas_EE_CoA_BS - mapped V4_ROW ARPU" xfId="36123" xr:uid="{00000000-0005-0000-0000-0000456A0000}"/>
    <cellStyle name="n_Flash September eresMas_Enterprise" xfId="9668" xr:uid="{00000000-0005-0000-0000-0000466A0000}"/>
    <cellStyle name="n_Flash September eresMas_Feuil1" xfId="2424" xr:uid="{00000000-0005-0000-0000-0000476A0000}"/>
    <cellStyle name="n_Flash September eresMas_Feuil1_A&amp;ME KPIs" xfId="53704" xr:uid="{00000000-0005-0000-0000-0000486A0000}"/>
    <cellStyle name="n_Flash September eresMas_Feuil1_France financials" xfId="24073" xr:uid="{00000000-0005-0000-0000-0000496A0000}"/>
    <cellStyle name="n_Flash September eresMas_Feuil1_France KPIs" xfId="5283" xr:uid="{00000000-0005-0000-0000-00004A6A0000}"/>
    <cellStyle name="n_Flash September eresMas_Feuil1_France KPIs 2" xfId="14699" xr:uid="{00000000-0005-0000-0000-00004B6A0000}"/>
    <cellStyle name="n_Flash September eresMas_Feuil1_France KPIs_1" xfId="12524" xr:uid="{00000000-0005-0000-0000-00004C6A0000}"/>
    <cellStyle name="n_Flash September eresMas_Feuil1_Group" xfId="36125" xr:uid="{00000000-0005-0000-0000-00004D6A0000}"/>
    <cellStyle name="n_Flash September eresMas_Feuil1_Group - financial KPIs" xfId="22329" xr:uid="{00000000-0005-0000-0000-00004E6A0000}"/>
    <cellStyle name="n_Flash September eresMas_Feuil1_Group - operational KPIs" xfId="10770" xr:uid="{00000000-0005-0000-0000-00004F6A0000}"/>
    <cellStyle name="n_Flash September eresMas_Feuil1_Group - operational KPIs 2" xfId="18469" xr:uid="{00000000-0005-0000-0000-0000506A0000}"/>
    <cellStyle name="n_Flash September eresMas_Feuil1_Group - operational KPIs_1" xfId="20586" xr:uid="{00000000-0005-0000-0000-0000516A0000}"/>
    <cellStyle name="n_Flash September eresMas_Feuil1_Orange - Market France KPIs" xfId="56382" xr:uid="{00000000-0005-0000-0000-0000526A0000}"/>
    <cellStyle name="n_Flash September eresMas_Feuil1_Poland KPIs" xfId="36124" xr:uid="{00000000-0005-0000-0000-0000536A0000}"/>
    <cellStyle name="n_Flash September eresMas_Feuil1_ROW" xfId="36126" xr:uid="{00000000-0005-0000-0000-0000546A0000}"/>
    <cellStyle name="n_Flash September eresMas_Feuil1_ROW ARPU" xfId="36127" xr:uid="{00000000-0005-0000-0000-0000556A0000}"/>
    <cellStyle name="n_Flash September eresMas_Feuil1_ROW_1" xfId="36128" xr:uid="{00000000-0005-0000-0000-0000566A0000}"/>
    <cellStyle name="n_Flash September eresMas_Feuil1_ROW_1_Group" xfId="36129" xr:uid="{00000000-0005-0000-0000-0000576A0000}"/>
    <cellStyle name="n_Flash September eresMas_Feuil1_ROW_1_ROW ARPU" xfId="36130" xr:uid="{00000000-0005-0000-0000-0000586A0000}"/>
    <cellStyle name="n_Flash September eresMas_Feuil1_ROW_Group" xfId="36131" xr:uid="{00000000-0005-0000-0000-0000596A0000}"/>
    <cellStyle name="n_Flash September eresMas_Feuil1_ROW_ROW ARPU" xfId="36132" xr:uid="{00000000-0005-0000-0000-00005A6A0000}"/>
    <cellStyle name="n_Flash September eresMas_Feuil1_Spain ARPU + AUPU" xfId="36133" xr:uid="{00000000-0005-0000-0000-00005B6A0000}"/>
    <cellStyle name="n_Flash September eresMas_Feuil1_Spain ARPU + AUPU_Group" xfId="36134" xr:uid="{00000000-0005-0000-0000-00005C6A0000}"/>
    <cellStyle name="n_Flash September eresMas_Feuil1_Spain ARPU + AUPU_ROW ARPU" xfId="36135" xr:uid="{00000000-0005-0000-0000-00005D6A0000}"/>
    <cellStyle name="n_Flash September eresMas_Feuil1_Spain KPIs" xfId="7113" xr:uid="{00000000-0005-0000-0000-00005E6A0000}"/>
    <cellStyle name="n_Flash September eresMas_Feuil1_Spain KPIs 2" xfId="16479" xr:uid="{00000000-0005-0000-0000-00005F6A0000}"/>
    <cellStyle name="n_Flash September eresMas_Feuil1_Spain KPIs_1" xfId="51927" xr:uid="{00000000-0005-0000-0000-0000606A0000}"/>
    <cellStyle name="n_Flash September eresMas_Feuil1_Telecoms - Operational KPIs" xfId="50230" xr:uid="{00000000-0005-0000-0000-0000616A0000}"/>
    <cellStyle name="n_Flash September eresMas_Flash" xfId="2425" xr:uid="{00000000-0005-0000-0000-0000626A0000}"/>
    <cellStyle name="n_Flash September eresMas_Flash Conso 2003-10" xfId="2426" xr:uid="{00000000-0005-0000-0000-0000636A0000}"/>
    <cellStyle name="n_Flash September eresMas_Flash Conso 2003-10_A&amp;ME KPIs" xfId="53706" xr:uid="{00000000-0005-0000-0000-0000646A0000}"/>
    <cellStyle name="n_Flash September eresMas_Flash Conso 2003-10_DATA KPI Personal" xfId="36138" xr:uid="{00000000-0005-0000-0000-0000656A0000}"/>
    <cellStyle name="n_Flash September eresMas_Flash Conso 2003-10_DATA KPI Personal_Group" xfId="36139" xr:uid="{00000000-0005-0000-0000-0000666A0000}"/>
    <cellStyle name="n_Flash September eresMas_Flash Conso 2003-10_DATA KPI Personal_ROW ARPU" xfId="36140" xr:uid="{00000000-0005-0000-0000-0000676A0000}"/>
    <cellStyle name="n_Flash September eresMas_Flash Conso 2003-10_EE_CoA_BS - mapped V4" xfId="36141" xr:uid="{00000000-0005-0000-0000-0000686A0000}"/>
    <cellStyle name="n_Flash September eresMas_Flash Conso 2003-10_EE_CoA_BS - mapped V4_Group" xfId="36142" xr:uid="{00000000-0005-0000-0000-0000696A0000}"/>
    <cellStyle name="n_Flash September eresMas_Flash Conso 2003-10_EE_CoA_BS - mapped V4_ROW ARPU" xfId="36143" xr:uid="{00000000-0005-0000-0000-00006A6A0000}"/>
    <cellStyle name="n_Flash September eresMas_Flash Conso 2003-10_France financials" xfId="24075" xr:uid="{00000000-0005-0000-0000-00006B6A0000}"/>
    <cellStyle name="n_Flash September eresMas_Flash Conso 2003-10_France KPIs" xfId="5285" xr:uid="{00000000-0005-0000-0000-00006C6A0000}"/>
    <cellStyle name="n_Flash September eresMas_Flash Conso 2003-10_France KPIs 2" xfId="14701" xr:uid="{00000000-0005-0000-0000-00006D6A0000}"/>
    <cellStyle name="n_Flash September eresMas_Flash Conso 2003-10_France KPIs_1" xfId="12526" xr:uid="{00000000-0005-0000-0000-00006E6A0000}"/>
    <cellStyle name="n_Flash September eresMas_Flash Conso 2003-10_Group" xfId="36144" xr:uid="{00000000-0005-0000-0000-00006F6A0000}"/>
    <cellStyle name="n_Flash September eresMas_Flash Conso 2003-10_Group - financial KPIs" xfId="22331" xr:uid="{00000000-0005-0000-0000-0000706A0000}"/>
    <cellStyle name="n_Flash September eresMas_Flash Conso 2003-10_Group - operational KPIs" xfId="10772" xr:uid="{00000000-0005-0000-0000-0000716A0000}"/>
    <cellStyle name="n_Flash September eresMas_Flash Conso 2003-10_Group - operational KPIs 2" xfId="18471" xr:uid="{00000000-0005-0000-0000-0000726A0000}"/>
    <cellStyle name="n_Flash September eresMas_Flash Conso 2003-10_Group - operational KPIs_1" xfId="20588" xr:uid="{00000000-0005-0000-0000-0000736A0000}"/>
    <cellStyle name="n_Flash September eresMas_Flash Conso 2003-10_Orange - Market France KPIs" xfId="56384" xr:uid="{00000000-0005-0000-0000-0000746A0000}"/>
    <cellStyle name="n_Flash September eresMas_Flash Conso 2003-10_Poland KPIs" xfId="36137" xr:uid="{00000000-0005-0000-0000-0000756A0000}"/>
    <cellStyle name="n_Flash September eresMas_Flash Conso 2003-10_Reporting Valeur_Mobile_2010_10" xfId="36145" xr:uid="{00000000-0005-0000-0000-0000766A0000}"/>
    <cellStyle name="n_Flash September eresMas_Flash Conso 2003-10_Reporting Valeur_Mobile_2010_10_Group" xfId="36146" xr:uid="{00000000-0005-0000-0000-0000776A0000}"/>
    <cellStyle name="n_Flash September eresMas_Flash Conso 2003-10_Reporting Valeur_Mobile_2010_10_ROW" xfId="36147" xr:uid="{00000000-0005-0000-0000-0000786A0000}"/>
    <cellStyle name="n_Flash September eresMas_Flash Conso 2003-10_Reporting Valeur_Mobile_2010_10_ROW ARPU" xfId="36148" xr:uid="{00000000-0005-0000-0000-0000796A0000}"/>
    <cellStyle name="n_Flash September eresMas_Flash Conso 2003-10_Reporting Valeur_Mobile_2010_10_ROW_Group" xfId="36149" xr:uid="{00000000-0005-0000-0000-00007A6A0000}"/>
    <cellStyle name="n_Flash September eresMas_Flash Conso 2003-10_Reporting Valeur_Mobile_2010_10_ROW_ROW ARPU" xfId="36150" xr:uid="{00000000-0005-0000-0000-00007B6A0000}"/>
    <cellStyle name="n_Flash September eresMas_Flash Conso 2003-10_ROW" xfId="36151" xr:uid="{00000000-0005-0000-0000-00007C6A0000}"/>
    <cellStyle name="n_Flash September eresMas_Flash Conso 2003-10_ROW ARPU" xfId="36152" xr:uid="{00000000-0005-0000-0000-00007D6A0000}"/>
    <cellStyle name="n_Flash September eresMas_Flash Conso 2003-10_ROW_1" xfId="36153" xr:uid="{00000000-0005-0000-0000-00007E6A0000}"/>
    <cellStyle name="n_Flash September eresMas_Flash Conso 2003-10_ROW_1_Group" xfId="36154" xr:uid="{00000000-0005-0000-0000-00007F6A0000}"/>
    <cellStyle name="n_Flash September eresMas_Flash Conso 2003-10_ROW_1_ROW ARPU" xfId="36155" xr:uid="{00000000-0005-0000-0000-0000806A0000}"/>
    <cellStyle name="n_Flash September eresMas_Flash Conso 2003-10_ROW_Group" xfId="36156" xr:uid="{00000000-0005-0000-0000-0000816A0000}"/>
    <cellStyle name="n_Flash September eresMas_Flash Conso 2003-10_ROW_ROW ARPU" xfId="36157" xr:uid="{00000000-0005-0000-0000-0000826A0000}"/>
    <cellStyle name="n_Flash September eresMas_Flash Conso 2003-10_Spain ARPU + AUPU" xfId="36158" xr:uid="{00000000-0005-0000-0000-0000836A0000}"/>
    <cellStyle name="n_Flash September eresMas_Flash Conso 2003-10_Spain ARPU + AUPU_Group" xfId="36159" xr:uid="{00000000-0005-0000-0000-0000846A0000}"/>
    <cellStyle name="n_Flash September eresMas_Flash Conso 2003-10_Spain ARPU + AUPU_ROW ARPU" xfId="36160" xr:uid="{00000000-0005-0000-0000-0000856A0000}"/>
    <cellStyle name="n_Flash September eresMas_Flash Conso 2003-10_Spain KPIs" xfId="7115" xr:uid="{00000000-0005-0000-0000-0000866A0000}"/>
    <cellStyle name="n_Flash September eresMas_Flash Conso 2003-10_Spain KPIs 2" xfId="16481" xr:uid="{00000000-0005-0000-0000-0000876A0000}"/>
    <cellStyle name="n_Flash September eresMas_Flash Conso 2003-10_Spain KPIs_1" xfId="51929" xr:uid="{00000000-0005-0000-0000-0000886A0000}"/>
    <cellStyle name="n_Flash September eresMas_Flash Conso 2003-10_Telecoms - Operational KPIs" xfId="50232" xr:uid="{00000000-0005-0000-0000-0000896A0000}"/>
    <cellStyle name="n_Flash September eresMas_Flash Conso 2004-02" xfId="2427" xr:uid="{00000000-0005-0000-0000-00008A6A0000}"/>
    <cellStyle name="n_Flash September eresMas_Flash Conso 2004-02_A&amp;ME KPIs" xfId="53707" xr:uid="{00000000-0005-0000-0000-00008B6A0000}"/>
    <cellStyle name="n_Flash September eresMas_Flash Conso 2004-02_DATA KPI Personal" xfId="36162" xr:uid="{00000000-0005-0000-0000-00008C6A0000}"/>
    <cellStyle name="n_Flash September eresMas_Flash Conso 2004-02_DATA KPI Personal_Group" xfId="36163" xr:uid="{00000000-0005-0000-0000-00008D6A0000}"/>
    <cellStyle name="n_Flash September eresMas_Flash Conso 2004-02_DATA KPI Personal_ROW ARPU" xfId="36164" xr:uid="{00000000-0005-0000-0000-00008E6A0000}"/>
    <cellStyle name="n_Flash September eresMas_Flash Conso 2004-02_EE_CoA_BS - mapped V4" xfId="36165" xr:uid="{00000000-0005-0000-0000-00008F6A0000}"/>
    <cellStyle name="n_Flash September eresMas_Flash Conso 2004-02_EE_CoA_BS - mapped V4_Group" xfId="36166" xr:uid="{00000000-0005-0000-0000-0000906A0000}"/>
    <cellStyle name="n_Flash September eresMas_Flash Conso 2004-02_EE_CoA_BS - mapped V4_ROW ARPU" xfId="36167" xr:uid="{00000000-0005-0000-0000-0000916A0000}"/>
    <cellStyle name="n_Flash September eresMas_Flash Conso 2004-02_France financials" xfId="24076" xr:uid="{00000000-0005-0000-0000-0000926A0000}"/>
    <cellStyle name="n_Flash September eresMas_Flash Conso 2004-02_France KPIs" xfId="5286" xr:uid="{00000000-0005-0000-0000-0000936A0000}"/>
    <cellStyle name="n_Flash September eresMas_Flash Conso 2004-02_France KPIs 2" xfId="14702" xr:uid="{00000000-0005-0000-0000-0000946A0000}"/>
    <cellStyle name="n_Flash September eresMas_Flash Conso 2004-02_France KPIs_1" xfId="12527" xr:uid="{00000000-0005-0000-0000-0000956A0000}"/>
    <cellStyle name="n_Flash September eresMas_Flash Conso 2004-02_Group" xfId="36168" xr:uid="{00000000-0005-0000-0000-0000966A0000}"/>
    <cellStyle name="n_Flash September eresMas_Flash Conso 2004-02_Group - financial KPIs" xfId="22332" xr:uid="{00000000-0005-0000-0000-0000976A0000}"/>
    <cellStyle name="n_Flash September eresMas_Flash Conso 2004-02_Group - operational KPIs" xfId="10773" xr:uid="{00000000-0005-0000-0000-0000986A0000}"/>
    <cellStyle name="n_Flash September eresMas_Flash Conso 2004-02_Group - operational KPIs 2" xfId="18472" xr:uid="{00000000-0005-0000-0000-0000996A0000}"/>
    <cellStyle name="n_Flash September eresMas_Flash Conso 2004-02_Group - operational KPIs_1" xfId="20589" xr:uid="{00000000-0005-0000-0000-00009A6A0000}"/>
    <cellStyle name="n_Flash September eresMas_Flash Conso 2004-02_Orange - Market France KPIs" xfId="56385" xr:uid="{00000000-0005-0000-0000-00009B6A0000}"/>
    <cellStyle name="n_Flash September eresMas_Flash Conso 2004-02_Poland KPIs" xfId="36161" xr:uid="{00000000-0005-0000-0000-00009C6A0000}"/>
    <cellStyle name="n_Flash September eresMas_Flash Conso 2004-02_Reporting Valeur_Mobile_2010_10" xfId="36169" xr:uid="{00000000-0005-0000-0000-00009D6A0000}"/>
    <cellStyle name="n_Flash September eresMas_Flash Conso 2004-02_Reporting Valeur_Mobile_2010_10_Group" xfId="36170" xr:uid="{00000000-0005-0000-0000-00009E6A0000}"/>
    <cellStyle name="n_Flash September eresMas_Flash Conso 2004-02_Reporting Valeur_Mobile_2010_10_ROW" xfId="36171" xr:uid="{00000000-0005-0000-0000-00009F6A0000}"/>
    <cellStyle name="n_Flash September eresMas_Flash Conso 2004-02_Reporting Valeur_Mobile_2010_10_ROW ARPU" xfId="36172" xr:uid="{00000000-0005-0000-0000-0000A06A0000}"/>
    <cellStyle name="n_Flash September eresMas_Flash Conso 2004-02_Reporting Valeur_Mobile_2010_10_ROW_Group" xfId="36173" xr:uid="{00000000-0005-0000-0000-0000A16A0000}"/>
    <cellStyle name="n_Flash September eresMas_Flash Conso 2004-02_Reporting Valeur_Mobile_2010_10_ROW_ROW ARPU" xfId="36174" xr:uid="{00000000-0005-0000-0000-0000A26A0000}"/>
    <cellStyle name="n_Flash September eresMas_Flash Conso 2004-02_ROW" xfId="36175" xr:uid="{00000000-0005-0000-0000-0000A36A0000}"/>
    <cellStyle name="n_Flash September eresMas_Flash Conso 2004-02_ROW ARPU" xfId="36176" xr:uid="{00000000-0005-0000-0000-0000A46A0000}"/>
    <cellStyle name="n_Flash September eresMas_Flash Conso 2004-02_ROW_1" xfId="36177" xr:uid="{00000000-0005-0000-0000-0000A56A0000}"/>
    <cellStyle name="n_Flash September eresMas_Flash Conso 2004-02_ROW_1_Group" xfId="36178" xr:uid="{00000000-0005-0000-0000-0000A66A0000}"/>
    <cellStyle name="n_Flash September eresMas_Flash Conso 2004-02_ROW_1_ROW ARPU" xfId="36179" xr:uid="{00000000-0005-0000-0000-0000A76A0000}"/>
    <cellStyle name="n_Flash September eresMas_Flash Conso 2004-02_ROW_Group" xfId="36180" xr:uid="{00000000-0005-0000-0000-0000A86A0000}"/>
    <cellStyle name="n_Flash September eresMas_Flash Conso 2004-02_ROW_ROW ARPU" xfId="36181" xr:uid="{00000000-0005-0000-0000-0000A96A0000}"/>
    <cellStyle name="n_Flash September eresMas_Flash Conso 2004-02_Spain ARPU + AUPU" xfId="36182" xr:uid="{00000000-0005-0000-0000-0000AA6A0000}"/>
    <cellStyle name="n_Flash September eresMas_Flash Conso 2004-02_Spain ARPU + AUPU_Group" xfId="36183" xr:uid="{00000000-0005-0000-0000-0000AB6A0000}"/>
    <cellStyle name="n_Flash September eresMas_Flash Conso 2004-02_Spain ARPU + AUPU_ROW ARPU" xfId="36184" xr:uid="{00000000-0005-0000-0000-0000AC6A0000}"/>
    <cellStyle name="n_Flash September eresMas_Flash Conso 2004-02_Spain KPIs" xfId="7116" xr:uid="{00000000-0005-0000-0000-0000AD6A0000}"/>
    <cellStyle name="n_Flash September eresMas_Flash Conso 2004-02_Spain KPIs 2" xfId="16482" xr:uid="{00000000-0005-0000-0000-0000AE6A0000}"/>
    <cellStyle name="n_Flash September eresMas_Flash Conso 2004-02_Spain KPIs_1" xfId="51930" xr:uid="{00000000-0005-0000-0000-0000AF6A0000}"/>
    <cellStyle name="n_Flash September eresMas_Flash Conso 2004-02_Telecoms - Operational KPIs" xfId="50233" xr:uid="{00000000-0005-0000-0000-0000B06A0000}"/>
    <cellStyle name="n_Flash September eresMas_Flash Conso 2004-03" xfId="2428" xr:uid="{00000000-0005-0000-0000-0000B16A0000}"/>
    <cellStyle name="n_Flash September eresMas_Flash Conso 2004-03_A&amp;ME KPIs" xfId="53708" xr:uid="{00000000-0005-0000-0000-0000B26A0000}"/>
    <cellStyle name="n_Flash September eresMas_Flash Conso 2004-03_DATA KPI Personal" xfId="36186" xr:uid="{00000000-0005-0000-0000-0000B36A0000}"/>
    <cellStyle name="n_Flash September eresMas_Flash Conso 2004-03_DATA KPI Personal_Group" xfId="36187" xr:uid="{00000000-0005-0000-0000-0000B46A0000}"/>
    <cellStyle name="n_Flash September eresMas_Flash Conso 2004-03_DATA KPI Personal_ROW ARPU" xfId="36188" xr:uid="{00000000-0005-0000-0000-0000B56A0000}"/>
    <cellStyle name="n_Flash September eresMas_Flash Conso 2004-03_EE_CoA_BS - mapped V4" xfId="36189" xr:uid="{00000000-0005-0000-0000-0000B66A0000}"/>
    <cellStyle name="n_Flash September eresMas_Flash Conso 2004-03_EE_CoA_BS - mapped V4_Group" xfId="36190" xr:uid="{00000000-0005-0000-0000-0000B76A0000}"/>
    <cellStyle name="n_Flash September eresMas_Flash Conso 2004-03_EE_CoA_BS - mapped V4_ROW ARPU" xfId="36191" xr:uid="{00000000-0005-0000-0000-0000B86A0000}"/>
    <cellStyle name="n_Flash September eresMas_Flash Conso 2004-03_France financials" xfId="24077" xr:uid="{00000000-0005-0000-0000-0000B96A0000}"/>
    <cellStyle name="n_Flash September eresMas_Flash Conso 2004-03_France KPIs" xfId="5287" xr:uid="{00000000-0005-0000-0000-0000BA6A0000}"/>
    <cellStyle name="n_Flash September eresMas_Flash Conso 2004-03_France KPIs 2" xfId="14703" xr:uid="{00000000-0005-0000-0000-0000BB6A0000}"/>
    <cellStyle name="n_Flash September eresMas_Flash Conso 2004-03_France KPIs_1" xfId="12528" xr:uid="{00000000-0005-0000-0000-0000BC6A0000}"/>
    <cellStyle name="n_Flash September eresMas_Flash Conso 2004-03_Group" xfId="36192" xr:uid="{00000000-0005-0000-0000-0000BD6A0000}"/>
    <cellStyle name="n_Flash September eresMas_Flash Conso 2004-03_Group - financial KPIs" xfId="22333" xr:uid="{00000000-0005-0000-0000-0000BE6A0000}"/>
    <cellStyle name="n_Flash September eresMas_Flash Conso 2004-03_Group - operational KPIs" xfId="10774" xr:uid="{00000000-0005-0000-0000-0000BF6A0000}"/>
    <cellStyle name="n_Flash September eresMas_Flash Conso 2004-03_Group - operational KPIs 2" xfId="18473" xr:uid="{00000000-0005-0000-0000-0000C06A0000}"/>
    <cellStyle name="n_Flash September eresMas_Flash Conso 2004-03_Group - operational KPIs_1" xfId="20590" xr:uid="{00000000-0005-0000-0000-0000C16A0000}"/>
    <cellStyle name="n_Flash September eresMas_Flash Conso 2004-03_Orange - Market France KPIs" xfId="56386" xr:uid="{00000000-0005-0000-0000-0000C26A0000}"/>
    <cellStyle name="n_Flash September eresMas_Flash Conso 2004-03_Poland KPIs" xfId="36185" xr:uid="{00000000-0005-0000-0000-0000C36A0000}"/>
    <cellStyle name="n_Flash September eresMas_Flash Conso 2004-03_Reporting Valeur_Mobile_2010_10" xfId="36193" xr:uid="{00000000-0005-0000-0000-0000C46A0000}"/>
    <cellStyle name="n_Flash September eresMas_Flash Conso 2004-03_Reporting Valeur_Mobile_2010_10_Group" xfId="36194" xr:uid="{00000000-0005-0000-0000-0000C56A0000}"/>
    <cellStyle name="n_Flash September eresMas_Flash Conso 2004-03_Reporting Valeur_Mobile_2010_10_ROW" xfId="36195" xr:uid="{00000000-0005-0000-0000-0000C66A0000}"/>
    <cellStyle name="n_Flash September eresMas_Flash Conso 2004-03_Reporting Valeur_Mobile_2010_10_ROW ARPU" xfId="36196" xr:uid="{00000000-0005-0000-0000-0000C76A0000}"/>
    <cellStyle name="n_Flash September eresMas_Flash Conso 2004-03_Reporting Valeur_Mobile_2010_10_ROW_Group" xfId="36197" xr:uid="{00000000-0005-0000-0000-0000C86A0000}"/>
    <cellStyle name="n_Flash September eresMas_Flash Conso 2004-03_Reporting Valeur_Mobile_2010_10_ROW_ROW ARPU" xfId="36198" xr:uid="{00000000-0005-0000-0000-0000C96A0000}"/>
    <cellStyle name="n_Flash September eresMas_Flash Conso 2004-03_ROW" xfId="36199" xr:uid="{00000000-0005-0000-0000-0000CA6A0000}"/>
    <cellStyle name="n_Flash September eresMas_Flash Conso 2004-03_ROW ARPU" xfId="36200" xr:uid="{00000000-0005-0000-0000-0000CB6A0000}"/>
    <cellStyle name="n_Flash September eresMas_Flash Conso 2004-03_ROW_1" xfId="36201" xr:uid="{00000000-0005-0000-0000-0000CC6A0000}"/>
    <cellStyle name="n_Flash September eresMas_Flash Conso 2004-03_ROW_1_Group" xfId="36202" xr:uid="{00000000-0005-0000-0000-0000CD6A0000}"/>
    <cellStyle name="n_Flash September eresMas_Flash Conso 2004-03_ROW_1_ROW ARPU" xfId="36203" xr:uid="{00000000-0005-0000-0000-0000CE6A0000}"/>
    <cellStyle name="n_Flash September eresMas_Flash Conso 2004-03_ROW_Group" xfId="36204" xr:uid="{00000000-0005-0000-0000-0000CF6A0000}"/>
    <cellStyle name="n_Flash September eresMas_Flash Conso 2004-03_ROW_ROW ARPU" xfId="36205" xr:uid="{00000000-0005-0000-0000-0000D06A0000}"/>
    <cellStyle name="n_Flash September eresMas_Flash Conso 2004-03_Spain ARPU + AUPU" xfId="36206" xr:uid="{00000000-0005-0000-0000-0000D16A0000}"/>
    <cellStyle name="n_Flash September eresMas_Flash Conso 2004-03_Spain ARPU + AUPU_Group" xfId="36207" xr:uid="{00000000-0005-0000-0000-0000D26A0000}"/>
    <cellStyle name="n_Flash September eresMas_Flash Conso 2004-03_Spain ARPU + AUPU_ROW ARPU" xfId="36208" xr:uid="{00000000-0005-0000-0000-0000D36A0000}"/>
    <cellStyle name="n_Flash September eresMas_Flash Conso 2004-03_Spain KPIs" xfId="7117" xr:uid="{00000000-0005-0000-0000-0000D46A0000}"/>
    <cellStyle name="n_Flash September eresMas_Flash Conso 2004-03_Spain KPIs 2" xfId="16483" xr:uid="{00000000-0005-0000-0000-0000D56A0000}"/>
    <cellStyle name="n_Flash September eresMas_Flash Conso 2004-03_Spain KPIs_1" xfId="51931" xr:uid="{00000000-0005-0000-0000-0000D66A0000}"/>
    <cellStyle name="n_Flash September eresMas_Flash Conso 2004-03_Telecoms - Operational KPIs" xfId="50234" xr:uid="{00000000-0005-0000-0000-0000D76A0000}"/>
    <cellStyle name="n_Flash September eresMas_Flash Conso 2006_06france_MID" xfId="2429" xr:uid="{00000000-0005-0000-0000-0000D86A0000}"/>
    <cellStyle name="n_Flash September eresMas_Flash Conso 2006_06france_MID_A&amp;ME KPIs" xfId="53709" xr:uid="{00000000-0005-0000-0000-0000D96A0000}"/>
    <cellStyle name="n_Flash September eresMas_Flash Conso 2006_06france_MID_France financials" xfId="24078" xr:uid="{00000000-0005-0000-0000-0000DA6A0000}"/>
    <cellStyle name="n_Flash September eresMas_Flash Conso 2006_06france_MID_France KPIs" xfId="5288" xr:uid="{00000000-0005-0000-0000-0000DB6A0000}"/>
    <cellStyle name="n_Flash September eresMas_Flash Conso 2006_06france_MID_France KPIs 2" xfId="14704" xr:uid="{00000000-0005-0000-0000-0000DC6A0000}"/>
    <cellStyle name="n_Flash September eresMas_Flash Conso 2006_06france_MID_France KPIs_1" xfId="12529" xr:uid="{00000000-0005-0000-0000-0000DD6A0000}"/>
    <cellStyle name="n_Flash September eresMas_Flash Conso 2006_06france_MID_Group" xfId="36210" xr:uid="{00000000-0005-0000-0000-0000DE6A0000}"/>
    <cellStyle name="n_Flash September eresMas_Flash Conso 2006_06france_MID_Group - financial KPIs" xfId="22334" xr:uid="{00000000-0005-0000-0000-0000DF6A0000}"/>
    <cellStyle name="n_Flash September eresMas_Flash Conso 2006_06france_MID_Group - operational KPIs" xfId="10775" xr:uid="{00000000-0005-0000-0000-0000E06A0000}"/>
    <cellStyle name="n_Flash September eresMas_Flash Conso 2006_06france_MID_Group - operational KPIs 2" xfId="18474" xr:uid="{00000000-0005-0000-0000-0000E16A0000}"/>
    <cellStyle name="n_Flash September eresMas_Flash Conso 2006_06france_MID_Group - operational KPIs_1" xfId="20591" xr:uid="{00000000-0005-0000-0000-0000E26A0000}"/>
    <cellStyle name="n_Flash September eresMas_Flash Conso 2006_06france_MID_Orange - Market France KPIs" xfId="56387" xr:uid="{00000000-0005-0000-0000-0000E36A0000}"/>
    <cellStyle name="n_Flash September eresMas_Flash Conso 2006_06france_MID_Poland KPIs" xfId="36209" xr:uid="{00000000-0005-0000-0000-0000E46A0000}"/>
    <cellStyle name="n_Flash September eresMas_Flash Conso 2006_06france_MID_ROW" xfId="36211" xr:uid="{00000000-0005-0000-0000-0000E56A0000}"/>
    <cellStyle name="n_Flash September eresMas_Flash Conso 2006_06france_MID_ROW ARPU" xfId="36212" xr:uid="{00000000-0005-0000-0000-0000E66A0000}"/>
    <cellStyle name="n_Flash September eresMas_Flash Conso 2006_06france_MID_ROW_1" xfId="36213" xr:uid="{00000000-0005-0000-0000-0000E76A0000}"/>
    <cellStyle name="n_Flash September eresMas_Flash Conso 2006_06france_MID_ROW_1_Group" xfId="36214" xr:uid="{00000000-0005-0000-0000-0000E86A0000}"/>
    <cellStyle name="n_Flash September eresMas_Flash Conso 2006_06france_MID_ROW_1_ROW ARPU" xfId="36215" xr:uid="{00000000-0005-0000-0000-0000E96A0000}"/>
    <cellStyle name="n_Flash September eresMas_Flash Conso 2006_06france_MID_ROW_Group" xfId="36216" xr:uid="{00000000-0005-0000-0000-0000EA6A0000}"/>
    <cellStyle name="n_Flash September eresMas_Flash Conso 2006_06france_MID_ROW_ROW ARPU" xfId="36217" xr:uid="{00000000-0005-0000-0000-0000EB6A0000}"/>
    <cellStyle name="n_Flash September eresMas_Flash Conso 2006_06france_MID_Spain ARPU + AUPU" xfId="36218" xr:uid="{00000000-0005-0000-0000-0000EC6A0000}"/>
    <cellStyle name="n_Flash September eresMas_Flash Conso 2006_06france_MID_Spain ARPU + AUPU_Group" xfId="36219" xr:uid="{00000000-0005-0000-0000-0000ED6A0000}"/>
    <cellStyle name="n_Flash September eresMas_Flash Conso 2006_06france_MID_Spain ARPU + AUPU_ROW ARPU" xfId="36220" xr:uid="{00000000-0005-0000-0000-0000EE6A0000}"/>
    <cellStyle name="n_Flash September eresMas_Flash Conso 2006_06france_MID_Spain KPIs" xfId="7118" xr:uid="{00000000-0005-0000-0000-0000EF6A0000}"/>
    <cellStyle name="n_Flash September eresMas_Flash Conso 2006_06france_MID_Spain KPIs 2" xfId="16484" xr:uid="{00000000-0005-0000-0000-0000F06A0000}"/>
    <cellStyle name="n_Flash September eresMas_Flash Conso 2006_06france_MID_Spain KPIs_1" xfId="51932" xr:uid="{00000000-0005-0000-0000-0000F16A0000}"/>
    <cellStyle name="n_Flash September eresMas_Flash Conso 2006_06france_MID_Telecoms - Operational KPIs" xfId="50235" xr:uid="{00000000-0005-0000-0000-0000F26A0000}"/>
    <cellStyle name="n_Flash September eresMas_Flash Conso Home 2004-09" xfId="2430" xr:uid="{00000000-0005-0000-0000-0000F36A0000}"/>
    <cellStyle name="n_Flash September eresMas_Flash Conso Home 2004-09_A&amp;ME KPIs" xfId="53710" xr:uid="{00000000-0005-0000-0000-0000F46A0000}"/>
    <cellStyle name="n_Flash September eresMas_Flash Conso Home 2004-09_DATA KPI Personal" xfId="36222" xr:uid="{00000000-0005-0000-0000-0000F56A0000}"/>
    <cellStyle name="n_Flash September eresMas_Flash Conso Home 2004-09_DATA KPI Personal_Group" xfId="36223" xr:uid="{00000000-0005-0000-0000-0000F66A0000}"/>
    <cellStyle name="n_Flash September eresMas_Flash Conso Home 2004-09_DATA KPI Personal_ROW ARPU" xfId="36224" xr:uid="{00000000-0005-0000-0000-0000F76A0000}"/>
    <cellStyle name="n_Flash September eresMas_Flash Conso Home 2004-09_EE_CoA_BS - mapped V4" xfId="36225" xr:uid="{00000000-0005-0000-0000-0000F86A0000}"/>
    <cellStyle name="n_Flash September eresMas_Flash Conso Home 2004-09_EE_CoA_BS - mapped V4_Group" xfId="36226" xr:uid="{00000000-0005-0000-0000-0000F96A0000}"/>
    <cellStyle name="n_Flash September eresMas_Flash Conso Home 2004-09_EE_CoA_BS - mapped V4_ROW ARPU" xfId="36227" xr:uid="{00000000-0005-0000-0000-0000FA6A0000}"/>
    <cellStyle name="n_Flash September eresMas_Flash Conso Home 2004-09_France financials" xfId="24079" xr:uid="{00000000-0005-0000-0000-0000FB6A0000}"/>
    <cellStyle name="n_Flash September eresMas_Flash Conso Home 2004-09_France KPIs" xfId="5289" xr:uid="{00000000-0005-0000-0000-0000FC6A0000}"/>
    <cellStyle name="n_Flash September eresMas_Flash Conso Home 2004-09_France KPIs 2" xfId="14705" xr:uid="{00000000-0005-0000-0000-0000FD6A0000}"/>
    <cellStyle name="n_Flash September eresMas_Flash Conso Home 2004-09_France KPIs_1" xfId="12530" xr:uid="{00000000-0005-0000-0000-0000FE6A0000}"/>
    <cellStyle name="n_Flash September eresMas_Flash Conso Home 2004-09_Group" xfId="36228" xr:uid="{00000000-0005-0000-0000-0000FF6A0000}"/>
    <cellStyle name="n_Flash September eresMas_Flash Conso Home 2004-09_Group - financial KPIs" xfId="22335" xr:uid="{00000000-0005-0000-0000-0000006B0000}"/>
    <cellStyle name="n_Flash September eresMas_Flash Conso Home 2004-09_Group - operational KPIs" xfId="10776" xr:uid="{00000000-0005-0000-0000-0000016B0000}"/>
    <cellStyle name="n_Flash September eresMas_Flash Conso Home 2004-09_Group - operational KPIs 2" xfId="18475" xr:uid="{00000000-0005-0000-0000-0000026B0000}"/>
    <cellStyle name="n_Flash September eresMas_Flash Conso Home 2004-09_Group - operational KPIs_1" xfId="20592" xr:uid="{00000000-0005-0000-0000-0000036B0000}"/>
    <cellStyle name="n_Flash September eresMas_Flash Conso Home 2004-09_Orange - Market France KPIs" xfId="56388" xr:uid="{00000000-0005-0000-0000-0000046B0000}"/>
    <cellStyle name="n_Flash September eresMas_Flash Conso Home 2004-09_Poland KPIs" xfId="36221" xr:uid="{00000000-0005-0000-0000-0000056B0000}"/>
    <cellStyle name="n_Flash September eresMas_Flash Conso Home 2004-09_Reporting Valeur_Mobile_2010_10" xfId="36229" xr:uid="{00000000-0005-0000-0000-0000066B0000}"/>
    <cellStyle name="n_Flash September eresMas_Flash Conso Home 2004-09_Reporting Valeur_Mobile_2010_10_Group" xfId="36230" xr:uid="{00000000-0005-0000-0000-0000076B0000}"/>
    <cellStyle name="n_Flash September eresMas_Flash Conso Home 2004-09_Reporting Valeur_Mobile_2010_10_ROW" xfId="36231" xr:uid="{00000000-0005-0000-0000-0000086B0000}"/>
    <cellStyle name="n_Flash September eresMas_Flash Conso Home 2004-09_Reporting Valeur_Mobile_2010_10_ROW ARPU" xfId="36232" xr:uid="{00000000-0005-0000-0000-0000096B0000}"/>
    <cellStyle name="n_Flash September eresMas_Flash Conso Home 2004-09_Reporting Valeur_Mobile_2010_10_ROW_Group" xfId="36233" xr:uid="{00000000-0005-0000-0000-00000A6B0000}"/>
    <cellStyle name="n_Flash September eresMas_Flash Conso Home 2004-09_Reporting Valeur_Mobile_2010_10_ROW_ROW ARPU" xfId="36234" xr:uid="{00000000-0005-0000-0000-00000B6B0000}"/>
    <cellStyle name="n_Flash September eresMas_Flash Conso Home 2004-09_ROW" xfId="36235" xr:uid="{00000000-0005-0000-0000-00000C6B0000}"/>
    <cellStyle name="n_Flash September eresMas_Flash Conso Home 2004-09_ROW ARPU" xfId="36236" xr:uid="{00000000-0005-0000-0000-00000D6B0000}"/>
    <cellStyle name="n_Flash September eresMas_Flash Conso Home 2004-09_ROW_1" xfId="36237" xr:uid="{00000000-0005-0000-0000-00000E6B0000}"/>
    <cellStyle name="n_Flash September eresMas_Flash Conso Home 2004-09_ROW_1_Group" xfId="36238" xr:uid="{00000000-0005-0000-0000-00000F6B0000}"/>
    <cellStyle name="n_Flash September eresMas_Flash Conso Home 2004-09_ROW_1_ROW ARPU" xfId="36239" xr:uid="{00000000-0005-0000-0000-0000106B0000}"/>
    <cellStyle name="n_Flash September eresMas_Flash Conso Home 2004-09_ROW_Group" xfId="36240" xr:uid="{00000000-0005-0000-0000-0000116B0000}"/>
    <cellStyle name="n_Flash September eresMas_Flash Conso Home 2004-09_ROW_ROW ARPU" xfId="36241" xr:uid="{00000000-0005-0000-0000-0000126B0000}"/>
    <cellStyle name="n_Flash September eresMas_Flash Conso Home 2004-09_Spain ARPU + AUPU" xfId="36242" xr:uid="{00000000-0005-0000-0000-0000136B0000}"/>
    <cellStyle name="n_Flash September eresMas_Flash Conso Home 2004-09_Spain ARPU + AUPU_Group" xfId="36243" xr:uid="{00000000-0005-0000-0000-0000146B0000}"/>
    <cellStyle name="n_Flash September eresMas_Flash Conso Home 2004-09_Spain ARPU + AUPU_ROW ARPU" xfId="36244" xr:uid="{00000000-0005-0000-0000-0000156B0000}"/>
    <cellStyle name="n_Flash September eresMas_Flash Conso Home 2004-09_Spain KPIs" xfId="7119" xr:uid="{00000000-0005-0000-0000-0000166B0000}"/>
    <cellStyle name="n_Flash September eresMas_Flash Conso Home 2004-09_Spain KPIs 2" xfId="16485" xr:uid="{00000000-0005-0000-0000-0000176B0000}"/>
    <cellStyle name="n_Flash September eresMas_Flash Conso Home 2004-09_Spain KPIs_1" xfId="51933" xr:uid="{00000000-0005-0000-0000-0000186B0000}"/>
    <cellStyle name="n_Flash September eresMas_Flash Conso Home 2004-09_Telecoms - Operational KPIs" xfId="50236" xr:uid="{00000000-0005-0000-0000-0000196B0000}"/>
    <cellStyle name="n_Flash September eresMas_Flash Conso Home 2005-02V2" xfId="2431" xr:uid="{00000000-0005-0000-0000-00001A6B0000}"/>
    <cellStyle name="n_Flash September eresMas_Flash Conso Home 2005-02V2_A&amp;ME KPIs" xfId="53711" xr:uid="{00000000-0005-0000-0000-00001B6B0000}"/>
    <cellStyle name="n_Flash September eresMas_Flash Conso Home 2005-02V2_DATA KPI Personal" xfId="36246" xr:uid="{00000000-0005-0000-0000-00001C6B0000}"/>
    <cellStyle name="n_Flash September eresMas_Flash Conso Home 2005-02V2_DATA KPI Personal_Group" xfId="36247" xr:uid="{00000000-0005-0000-0000-00001D6B0000}"/>
    <cellStyle name="n_Flash September eresMas_Flash Conso Home 2005-02V2_DATA KPI Personal_ROW ARPU" xfId="36248" xr:uid="{00000000-0005-0000-0000-00001E6B0000}"/>
    <cellStyle name="n_Flash September eresMas_Flash Conso Home 2005-02V2_EE_CoA_BS - mapped V4" xfId="36249" xr:uid="{00000000-0005-0000-0000-00001F6B0000}"/>
    <cellStyle name="n_Flash September eresMas_Flash Conso Home 2005-02V2_EE_CoA_BS - mapped V4_Group" xfId="36250" xr:uid="{00000000-0005-0000-0000-0000206B0000}"/>
    <cellStyle name="n_Flash September eresMas_Flash Conso Home 2005-02V2_EE_CoA_BS - mapped V4_ROW ARPU" xfId="36251" xr:uid="{00000000-0005-0000-0000-0000216B0000}"/>
    <cellStyle name="n_Flash September eresMas_Flash Conso Home 2005-02V2_France financials" xfId="24080" xr:uid="{00000000-0005-0000-0000-0000226B0000}"/>
    <cellStyle name="n_Flash September eresMas_Flash Conso Home 2005-02V2_France KPIs" xfId="5290" xr:uid="{00000000-0005-0000-0000-0000236B0000}"/>
    <cellStyle name="n_Flash September eresMas_Flash Conso Home 2005-02V2_France KPIs 2" xfId="14706" xr:uid="{00000000-0005-0000-0000-0000246B0000}"/>
    <cellStyle name="n_Flash September eresMas_Flash Conso Home 2005-02V2_France KPIs_1" xfId="12531" xr:uid="{00000000-0005-0000-0000-0000256B0000}"/>
    <cellStyle name="n_Flash September eresMas_Flash Conso Home 2005-02V2_Group" xfId="36252" xr:uid="{00000000-0005-0000-0000-0000266B0000}"/>
    <cellStyle name="n_Flash September eresMas_Flash Conso Home 2005-02V2_Group - financial KPIs" xfId="22336" xr:uid="{00000000-0005-0000-0000-0000276B0000}"/>
    <cellStyle name="n_Flash September eresMas_Flash Conso Home 2005-02V2_Group - operational KPIs" xfId="10777" xr:uid="{00000000-0005-0000-0000-0000286B0000}"/>
    <cellStyle name="n_Flash September eresMas_Flash Conso Home 2005-02V2_Group - operational KPIs 2" xfId="18476" xr:uid="{00000000-0005-0000-0000-0000296B0000}"/>
    <cellStyle name="n_Flash September eresMas_Flash Conso Home 2005-02V2_Group - operational KPIs_1" xfId="20593" xr:uid="{00000000-0005-0000-0000-00002A6B0000}"/>
    <cellStyle name="n_Flash September eresMas_Flash Conso Home 2005-02V2_Orange - Market France KPIs" xfId="56389" xr:uid="{00000000-0005-0000-0000-00002B6B0000}"/>
    <cellStyle name="n_Flash September eresMas_Flash Conso Home 2005-02V2_Poland KPIs" xfId="36245" xr:uid="{00000000-0005-0000-0000-00002C6B0000}"/>
    <cellStyle name="n_Flash September eresMas_Flash Conso Home 2005-02V2_Reporting Valeur_Mobile_2010_10" xfId="36253" xr:uid="{00000000-0005-0000-0000-00002D6B0000}"/>
    <cellStyle name="n_Flash September eresMas_Flash Conso Home 2005-02V2_Reporting Valeur_Mobile_2010_10_Group" xfId="36254" xr:uid="{00000000-0005-0000-0000-00002E6B0000}"/>
    <cellStyle name="n_Flash September eresMas_Flash Conso Home 2005-02V2_Reporting Valeur_Mobile_2010_10_ROW" xfId="36255" xr:uid="{00000000-0005-0000-0000-00002F6B0000}"/>
    <cellStyle name="n_Flash September eresMas_Flash Conso Home 2005-02V2_Reporting Valeur_Mobile_2010_10_ROW ARPU" xfId="36256" xr:uid="{00000000-0005-0000-0000-0000306B0000}"/>
    <cellStyle name="n_Flash September eresMas_Flash Conso Home 2005-02V2_Reporting Valeur_Mobile_2010_10_ROW_Group" xfId="36257" xr:uid="{00000000-0005-0000-0000-0000316B0000}"/>
    <cellStyle name="n_Flash September eresMas_Flash Conso Home 2005-02V2_Reporting Valeur_Mobile_2010_10_ROW_ROW ARPU" xfId="36258" xr:uid="{00000000-0005-0000-0000-0000326B0000}"/>
    <cellStyle name="n_Flash September eresMas_Flash Conso Home 2005-02V2_ROW" xfId="36259" xr:uid="{00000000-0005-0000-0000-0000336B0000}"/>
    <cellStyle name="n_Flash September eresMas_Flash Conso Home 2005-02V2_ROW ARPU" xfId="36260" xr:uid="{00000000-0005-0000-0000-0000346B0000}"/>
    <cellStyle name="n_Flash September eresMas_Flash Conso Home 2005-02V2_ROW_1" xfId="36261" xr:uid="{00000000-0005-0000-0000-0000356B0000}"/>
    <cellStyle name="n_Flash September eresMas_Flash Conso Home 2005-02V2_ROW_1_Group" xfId="36262" xr:uid="{00000000-0005-0000-0000-0000366B0000}"/>
    <cellStyle name="n_Flash September eresMas_Flash Conso Home 2005-02V2_ROW_1_ROW ARPU" xfId="36263" xr:uid="{00000000-0005-0000-0000-0000376B0000}"/>
    <cellStyle name="n_Flash September eresMas_Flash Conso Home 2005-02V2_ROW_Group" xfId="36264" xr:uid="{00000000-0005-0000-0000-0000386B0000}"/>
    <cellStyle name="n_Flash September eresMas_Flash Conso Home 2005-02V2_ROW_ROW ARPU" xfId="36265" xr:uid="{00000000-0005-0000-0000-0000396B0000}"/>
    <cellStyle name="n_Flash September eresMas_Flash Conso Home 2005-02V2_Spain ARPU + AUPU" xfId="36266" xr:uid="{00000000-0005-0000-0000-00003A6B0000}"/>
    <cellStyle name="n_Flash September eresMas_Flash Conso Home 2005-02V2_Spain ARPU + AUPU_Group" xfId="36267" xr:uid="{00000000-0005-0000-0000-00003B6B0000}"/>
    <cellStyle name="n_Flash September eresMas_Flash Conso Home 2005-02V2_Spain ARPU + AUPU_ROW ARPU" xfId="36268" xr:uid="{00000000-0005-0000-0000-00003C6B0000}"/>
    <cellStyle name="n_Flash September eresMas_Flash Conso Home 2005-02V2_Spain KPIs" xfId="7120" xr:uid="{00000000-0005-0000-0000-00003D6B0000}"/>
    <cellStyle name="n_Flash September eresMas_Flash Conso Home 2005-02V2_Spain KPIs 2" xfId="16486" xr:uid="{00000000-0005-0000-0000-00003E6B0000}"/>
    <cellStyle name="n_Flash September eresMas_Flash Conso Home 2005-02V2_Spain KPIs_1" xfId="51934" xr:uid="{00000000-0005-0000-0000-00003F6B0000}"/>
    <cellStyle name="n_Flash September eresMas_Flash Conso Home 2005-02V2_Telecoms - Operational KPIs" xfId="50237" xr:uid="{00000000-0005-0000-0000-0000406B0000}"/>
    <cellStyle name="n_Flash September eresMas_Flash Conso Home 2005-03" xfId="2432" xr:uid="{00000000-0005-0000-0000-0000416B0000}"/>
    <cellStyle name="n_Flash September eresMas_Flash Conso Home 2005-03_A&amp;ME KPIs" xfId="53712" xr:uid="{00000000-0005-0000-0000-0000426B0000}"/>
    <cellStyle name="n_Flash September eresMas_Flash Conso Home 2005-03_DATA KPI Personal" xfId="36270" xr:uid="{00000000-0005-0000-0000-0000436B0000}"/>
    <cellStyle name="n_Flash September eresMas_Flash Conso Home 2005-03_DATA KPI Personal_Group" xfId="36271" xr:uid="{00000000-0005-0000-0000-0000446B0000}"/>
    <cellStyle name="n_Flash September eresMas_Flash Conso Home 2005-03_DATA KPI Personal_ROW ARPU" xfId="36272" xr:uid="{00000000-0005-0000-0000-0000456B0000}"/>
    <cellStyle name="n_Flash September eresMas_Flash Conso Home 2005-03_EE_CoA_BS - mapped V4" xfId="36273" xr:uid="{00000000-0005-0000-0000-0000466B0000}"/>
    <cellStyle name="n_Flash September eresMas_Flash Conso Home 2005-03_EE_CoA_BS - mapped V4_Group" xfId="36274" xr:uid="{00000000-0005-0000-0000-0000476B0000}"/>
    <cellStyle name="n_Flash September eresMas_Flash Conso Home 2005-03_EE_CoA_BS - mapped V4_ROW ARPU" xfId="36275" xr:uid="{00000000-0005-0000-0000-0000486B0000}"/>
    <cellStyle name="n_Flash September eresMas_Flash Conso Home 2005-03_France financials" xfId="24081" xr:uid="{00000000-0005-0000-0000-0000496B0000}"/>
    <cellStyle name="n_Flash September eresMas_Flash Conso Home 2005-03_France KPIs" xfId="5291" xr:uid="{00000000-0005-0000-0000-00004A6B0000}"/>
    <cellStyle name="n_Flash September eresMas_Flash Conso Home 2005-03_France KPIs 2" xfId="14707" xr:uid="{00000000-0005-0000-0000-00004B6B0000}"/>
    <cellStyle name="n_Flash September eresMas_Flash Conso Home 2005-03_France KPIs_1" xfId="12532" xr:uid="{00000000-0005-0000-0000-00004C6B0000}"/>
    <cellStyle name="n_Flash September eresMas_Flash Conso Home 2005-03_Group" xfId="36276" xr:uid="{00000000-0005-0000-0000-00004D6B0000}"/>
    <cellStyle name="n_Flash September eresMas_Flash Conso Home 2005-03_Group - financial KPIs" xfId="22337" xr:uid="{00000000-0005-0000-0000-00004E6B0000}"/>
    <cellStyle name="n_Flash September eresMas_Flash Conso Home 2005-03_Group - operational KPIs" xfId="10778" xr:uid="{00000000-0005-0000-0000-00004F6B0000}"/>
    <cellStyle name="n_Flash September eresMas_Flash Conso Home 2005-03_Group - operational KPIs 2" xfId="18477" xr:uid="{00000000-0005-0000-0000-0000506B0000}"/>
    <cellStyle name="n_Flash September eresMas_Flash Conso Home 2005-03_Group - operational KPIs_1" xfId="20594" xr:uid="{00000000-0005-0000-0000-0000516B0000}"/>
    <cellStyle name="n_Flash September eresMas_Flash Conso Home 2005-03_Orange - Market France KPIs" xfId="56390" xr:uid="{00000000-0005-0000-0000-0000526B0000}"/>
    <cellStyle name="n_Flash September eresMas_Flash Conso Home 2005-03_Poland KPIs" xfId="36269" xr:uid="{00000000-0005-0000-0000-0000536B0000}"/>
    <cellStyle name="n_Flash September eresMas_Flash Conso Home 2005-03_Reporting Valeur_Mobile_2010_10" xfId="36277" xr:uid="{00000000-0005-0000-0000-0000546B0000}"/>
    <cellStyle name="n_Flash September eresMas_Flash Conso Home 2005-03_Reporting Valeur_Mobile_2010_10_Group" xfId="36278" xr:uid="{00000000-0005-0000-0000-0000556B0000}"/>
    <cellStyle name="n_Flash September eresMas_Flash Conso Home 2005-03_Reporting Valeur_Mobile_2010_10_ROW" xfId="36279" xr:uid="{00000000-0005-0000-0000-0000566B0000}"/>
    <cellStyle name="n_Flash September eresMas_Flash Conso Home 2005-03_Reporting Valeur_Mobile_2010_10_ROW ARPU" xfId="36280" xr:uid="{00000000-0005-0000-0000-0000576B0000}"/>
    <cellStyle name="n_Flash September eresMas_Flash Conso Home 2005-03_Reporting Valeur_Mobile_2010_10_ROW_Group" xfId="36281" xr:uid="{00000000-0005-0000-0000-0000586B0000}"/>
    <cellStyle name="n_Flash September eresMas_Flash Conso Home 2005-03_Reporting Valeur_Mobile_2010_10_ROW_ROW ARPU" xfId="36282" xr:uid="{00000000-0005-0000-0000-0000596B0000}"/>
    <cellStyle name="n_Flash September eresMas_Flash Conso Home 2005-03_ROW" xfId="36283" xr:uid="{00000000-0005-0000-0000-00005A6B0000}"/>
    <cellStyle name="n_Flash September eresMas_Flash Conso Home 2005-03_ROW ARPU" xfId="36284" xr:uid="{00000000-0005-0000-0000-00005B6B0000}"/>
    <cellStyle name="n_Flash September eresMas_Flash Conso Home 2005-03_ROW_1" xfId="36285" xr:uid="{00000000-0005-0000-0000-00005C6B0000}"/>
    <cellStyle name="n_Flash September eresMas_Flash Conso Home 2005-03_ROW_1_Group" xfId="36286" xr:uid="{00000000-0005-0000-0000-00005D6B0000}"/>
    <cellStyle name="n_Flash September eresMas_Flash Conso Home 2005-03_ROW_1_ROW ARPU" xfId="36287" xr:uid="{00000000-0005-0000-0000-00005E6B0000}"/>
    <cellStyle name="n_Flash September eresMas_Flash Conso Home 2005-03_ROW_Group" xfId="36288" xr:uid="{00000000-0005-0000-0000-00005F6B0000}"/>
    <cellStyle name="n_Flash September eresMas_Flash Conso Home 2005-03_ROW_ROW ARPU" xfId="36289" xr:uid="{00000000-0005-0000-0000-0000606B0000}"/>
    <cellStyle name="n_Flash September eresMas_Flash Conso Home 2005-03_Spain ARPU + AUPU" xfId="36290" xr:uid="{00000000-0005-0000-0000-0000616B0000}"/>
    <cellStyle name="n_Flash September eresMas_Flash Conso Home 2005-03_Spain ARPU + AUPU_Group" xfId="36291" xr:uid="{00000000-0005-0000-0000-0000626B0000}"/>
    <cellStyle name="n_Flash September eresMas_Flash Conso Home 2005-03_Spain ARPU + AUPU_ROW ARPU" xfId="36292" xr:uid="{00000000-0005-0000-0000-0000636B0000}"/>
    <cellStyle name="n_Flash September eresMas_Flash Conso Home 2005-03_Spain KPIs" xfId="7121" xr:uid="{00000000-0005-0000-0000-0000646B0000}"/>
    <cellStyle name="n_Flash September eresMas_Flash Conso Home 2005-03_Spain KPIs 2" xfId="16487" xr:uid="{00000000-0005-0000-0000-0000656B0000}"/>
    <cellStyle name="n_Flash September eresMas_Flash Conso Home 2005-03_Spain KPIs_1" xfId="51935" xr:uid="{00000000-0005-0000-0000-0000666B0000}"/>
    <cellStyle name="n_Flash September eresMas_Flash Conso Home 2005-03_Telecoms - Operational KPIs" xfId="50238" xr:uid="{00000000-0005-0000-0000-0000676B0000}"/>
    <cellStyle name="n_Flash September eresMas_Flash inter" xfId="2433" xr:uid="{00000000-0005-0000-0000-0000686B0000}"/>
    <cellStyle name="n_Flash September eresMas_Flash inter_01 Synthèse DM pour modèle" xfId="2434" xr:uid="{00000000-0005-0000-0000-0000696B0000}"/>
    <cellStyle name="n_Flash September eresMas_Flash inter_01 Synthèse DM pour modèle_A&amp;ME KPIs" xfId="53714" xr:uid="{00000000-0005-0000-0000-00006A6B0000}"/>
    <cellStyle name="n_Flash September eresMas_Flash inter_01 Synthèse DM pour modèle_France financials" xfId="24083" xr:uid="{00000000-0005-0000-0000-00006B6B0000}"/>
    <cellStyle name="n_Flash September eresMas_Flash inter_01 Synthèse DM pour modèle_France KPIs" xfId="5293" xr:uid="{00000000-0005-0000-0000-00006C6B0000}"/>
    <cellStyle name="n_Flash September eresMas_Flash inter_01 Synthèse DM pour modèle_France KPIs 2" xfId="14709" xr:uid="{00000000-0005-0000-0000-00006D6B0000}"/>
    <cellStyle name="n_Flash September eresMas_Flash inter_01 Synthèse DM pour modèle_France KPIs_1" xfId="12534" xr:uid="{00000000-0005-0000-0000-00006E6B0000}"/>
    <cellStyle name="n_Flash September eresMas_Flash inter_01 Synthèse DM pour modèle_Group" xfId="36295" xr:uid="{00000000-0005-0000-0000-00006F6B0000}"/>
    <cellStyle name="n_Flash September eresMas_Flash inter_01 Synthèse DM pour modèle_Group - financial KPIs" xfId="22339" xr:uid="{00000000-0005-0000-0000-0000706B0000}"/>
    <cellStyle name="n_Flash September eresMas_Flash inter_01 Synthèse DM pour modèle_Group - operational KPIs" xfId="10780" xr:uid="{00000000-0005-0000-0000-0000716B0000}"/>
    <cellStyle name="n_Flash September eresMas_Flash inter_01 Synthèse DM pour modèle_Group - operational KPIs 2" xfId="18479" xr:uid="{00000000-0005-0000-0000-0000726B0000}"/>
    <cellStyle name="n_Flash September eresMas_Flash inter_01 Synthèse DM pour modèle_Group - operational KPIs_1" xfId="20596" xr:uid="{00000000-0005-0000-0000-0000736B0000}"/>
    <cellStyle name="n_Flash September eresMas_Flash inter_01 Synthèse DM pour modèle_Orange - Market France KPIs" xfId="56392" xr:uid="{00000000-0005-0000-0000-0000746B0000}"/>
    <cellStyle name="n_Flash September eresMas_Flash inter_01 Synthèse DM pour modèle_Poland KPIs" xfId="36294" xr:uid="{00000000-0005-0000-0000-0000756B0000}"/>
    <cellStyle name="n_Flash September eresMas_Flash inter_01 Synthèse DM pour modèle_ROW" xfId="36296" xr:uid="{00000000-0005-0000-0000-0000766B0000}"/>
    <cellStyle name="n_Flash September eresMas_Flash inter_01 Synthèse DM pour modèle_ROW ARPU" xfId="36297" xr:uid="{00000000-0005-0000-0000-0000776B0000}"/>
    <cellStyle name="n_Flash September eresMas_Flash inter_01 Synthèse DM pour modèle_ROW_1" xfId="36298" xr:uid="{00000000-0005-0000-0000-0000786B0000}"/>
    <cellStyle name="n_Flash September eresMas_Flash inter_01 Synthèse DM pour modèle_ROW_1_Group" xfId="36299" xr:uid="{00000000-0005-0000-0000-0000796B0000}"/>
    <cellStyle name="n_Flash September eresMas_Flash inter_01 Synthèse DM pour modèle_ROW_1_ROW ARPU" xfId="36300" xr:uid="{00000000-0005-0000-0000-00007A6B0000}"/>
    <cellStyle name="n_Flash September eresMas_Flash inter_01 Synthèse DM pour modèle_ROW_Group" xfId="36301" xr:uid="{00000000-0005-0000-0000-00007B6B0000}"/>
    <cellStyle name="n_Flash September eresMas_Flash inter_01 Synthèse DM pour modèle_ROW_ROW ARPU" xfId="36302" xr:uid="{00000000-0005-0000-0000-00007C6B0000}"/>
    <cellStyle name="n_Flash September eresMas_Flash inter_01 Synthèse DM pour modèle_Spain ARPU + AUPU" xfId="36303" xr:uid="{00000000-0005-0000-0000-00007D6B0000}"/>
    <cellStyle name="n_Flash September eresMas_Flash inter_01 Synthèse DM pour modèle_Spain ARPU + AUPU_Group" xfId="36304" xr:uid="{00000000-0005-0000-0000-00007E6B0000}"/>
    <cellStyle name="n_Flash September eresMas_Flash inter_01 Synthèse DM pour modèle_Spain ARPU + AUPU_ROW ARPU" xfId="36305" xr:uid="{00000000-0005-0000-0000-00007F6B0000}"/>
    <cellStyle name="n_Flash September eresMas_Flash inter_01 Synthèse DM pour modèle_Spain KPIs" xfId="7123" xr:uid="{00000000-0005-0000-0000-0000806B0000}"/>
    <cellStyle name="n_Flash September eresMas_Flash inter_01 Synthèse DM pour modèle_Spain KPIs 2" xfId="16489" xr:uid="{00000000-0005-0000-0000-0000816B0000}"/>
    <cellStyle name="n_Flash September eresMas_Flash inter_01 Synthèse DM pour modèle_Spain KPIs_1" xfId="51937" xr:uid="{00000000-0005-0000-0000-0000826B0000}"/>
    <cellStyle name="n_Flash September eresMas_Flash inter_01 Synthèse DM pour modèle_Telecoms - Operational KPIs" xfId="50240" xr:uid="{00000000-0005-0000-0000-0000836B0000}"/>
    <cellStyle name="n_Flash September eresMas_Flash inter_0703 Préflashde L23 Analyse CA trafic 07-03 (07-04-03)" xfId="2435" xr:uid="{00000000-0005-0000-0000-0000846B0000}"/>
    <cellStyle name="n_Flash September eresMas_Flash inter_0703 Préflashde L23 Analyse CA trafic 07-03 (07-04-03)_A&amp;ME KPIs" xfId="53715" xr:uid="{00000000-0005-0000-0000-0000856B0000}"/>
    <cellStyle name="n_Flash September eresMas_Flash inter_0703 Préflashde L23 Analyse CA trafic 07-03 (07-04-03)_Enterprise" xfId="9852" xr:uid="{00000000-0005-0000-0000-0000866B0000}"/>
    <cellStyle name="n_Flash September eresMas_Flash inter_0703 Préflashde L23 Analyse CA trafic 07-03 (07-04-03)_France financials" xfId="24084" xr:uid="{00000000-0005-0000-0000-0000876B0000}"/>
    <cellStyle name="n_Flash September eresMas_Flash inter_0703 Préflashde L23 Analyse CA trafic 07-03 (07-04-03)_France financials_1" xfId="25442" xr:uid="{00000000-0005-0000-0000-0000886B0000}"/>
    <cellStyle name="n_Flash September eresMas_Flash inter_0703 Préflashde L23 Analyse CA trafic 07-03 (07-04-03)_France KPIs" xfId="5294" xr:uid="{00000000-0005-0000-0000-0000896B0000}"/>
    <cellStyle name="n_Flash September eresMas_Flash inter_0703 Préflashde L23 Analyse CA trafic 07-03 (07-04-03)_France KPIs 2" xfId="14710" xr:uid="{00000000-0005-0000-0000-00008A6B0000}"/>
    <cellStyle name="n_Flash September eresMas_Flash inter_0703 Préflashde L23 Analyse CA trafic 07-03 (07-04-03)_France KPIs_1" xfId="12535" xr:uid="{00000000-0005-0000-0000-00008B6B0000}"/>
    <cellStyle name="n_Flash September eresMas_Flash inter_0703 Préflashde L23 Analyse CA trafic 07-03 (07-04-03)_GetCA Groupe Seg 2012-Q4 Soc" xfId="56394" xr:uid="{00000000-0005-0000-0000-00008C6B0000}"/>
    <cellStyle name="n_Flash September eresMas_Flash inter_0703 Préflashde L23 Analyse CA trafic 07-03 (07-04-03)_Group" xfId="36307" xr:uid="{00000000-0005-0000-0000-00008D6B0000}"/>
    <cellStyle name="n_Flash September eresMas_Flash inter_0703 Préflashde L23 Analyse CA trafic 07-03 (07-04-03)_Group - financial KPIs" xfId="22340" xr:uid="{00000000-0005-0000-0000-00008E6B0000}"/>
    <cellStyle name="n_Flash September eresMas_Flash inter_0703 Préflashde L23 Analyse CA trafic 07-03 (07-04-03)_Group - operational KPIs" xfId="3321" xr:uid="{00000000-0005-0000-0000-00008F6B0000}"/>
    <cellStyle name="n_Flash September eresMas_Flash inter_0703 Préflashde L23 Analyse CA trafic 07-03 (07-04-03)_Group - operational KPIs_1" xfId="10781" xr:uid="{00000000-0005-0000-0000-0000906B0000}"/>
    <cellStyle name="n_Flash September eresMas_Flash inter_0703 Préflashde L23 Analyse CA trafic 07-03 (07-04-03)_Group - operational KPIs_1 2" xfId="18480" xr:uid="{00000000-0005-0000-0000-0000916B0000}"/>
    <cellStyle name="n_Flash September eresMas_Flash inter_0703 Préflashde L23 Analyse CA trafic 07-03 (07-04-03)_Group - operational KPIs_2" xfId="20597" xr:uid="{00000000-0005-0000-0000-0000926B0000}"/>
    <cellStyle name="n_Flash September eresMas_Flash inter_0703 Préflashde L23 Analyse CA trafic 07-03 (07-04-03)_IC&amp;SS" xfId="19542" xr:uid="{00000000-0005-0000-0000-0000936B0000}"/>
    <cellStyle name="n_Flash September eresMas_Flash inter_0703 Préflashde L23 Analyse CA trafic 07-03 (07-04-03)_Orange - Market France KPIs" xfId="56393" xr:uid="{00000000-0005-0000-0000-0000946B0000}"/>
    <cellStyle name="n_Flash September eresMas_Flash inter_0703 Préflashde L23 Analyse CA trafic 07-03 (07-04-03)_Poland KPIs" xfId="8572" xr:uid="{00000000-0005-0000-0000-0000956B0000}"/>
    <cellStyle name="n_Flash September eresMas_Flash inter_0703 Préflashde L23 Analyse CA trafic 07-03 (07-04-03)_Poland KPIs_1" xfId="36306" xr:uid="{00000000-0005-0000-0000-0000966B0000}"/>
    <cellStyle name="n_Flash September eresMas_Flash inter_0703 Préflashde L23 Analyse CA trafic 07-03 (07-04-03)_ROW" xfId="36308" xr:uid="{00000000-0005-0000-0000-0000976B0000}"/>
    <cellStyle name="n_Flash September eresMas_Flash inter_0703 Préflashde L23 Analyse CA trafic 07-03 (07-04-03)_ROW ARPU" xfId="36309" xr:uid="{00000000-0005-0000-0000-0000986B0000}"/>
    <cellStyle name="n_Flash September eresMas_Flash inter_0703 Préflashde L23 Analyse CA trafic 07-03 (07-04-03)_RoW KPIs" xfId="9284" xr:uid="{00000000-0005-0000-0000-0000996B0000}"/>
    <cellStyle name="n_Flash September eresMas_Flash inter_0703 Préflashde L23 Analyse CA trafic 07-03 (07-04-03)_ROW_1" xfId="36310" xr:uid="{00000000-0005-0000-0000-00009A6B0000}"/>
    <cellStyle name="n_Flash September eresMas_Flash inter_0703 Préflashde L23 Analyse CA trafic 07-03 (07-04-03)_ROW_1_Group" xfId="36311" xr:uid="{00000000-0005-0000-0000-00009B6B0000}"/>
    <cellStyle name="n_Flash September eresMas_Flash inter_0703 Préflashde L23 Analyse CA trafic 07-03 (07-04-03)_ROW_1_ROW ARPU" xfId="36312" xr:uid="{00000000-0005-0000-0000-00009C6B0000}"/>
    <cellStyle name="n_Flash September eresMas_Flash inter_0703 Préflashde L23 Analyse CA trafic 07-03 (07-04-03)_ROW_Group" xfId="36313" xr:uid="{00000000-0005-0000-0000-00009D6B0000}"/>
    <cellStyle name="n_Flash September eresMas_Flash inter_0703 Préflashde L23 Analyse CA trafic 07-03 (07-04-03)_ROW_ROW ARPU" xfId="36314" xr:uid="{00000000-0005-0000-0000-00009E6B0000}"/>
    <cellStyle name="n_Flash September eresMas_Flash inter_0703 Préflashde L23 Analyse CA trafic 07-03 (07-04-03)_Spain ARPU + AUPU" xfId="36315" xr:uid="{00000000-0005-0000-0000-00009F6B0000}"/>
    <cellStyle name="n_Flash September eresMas_Flash inter_0703 Préflashde L23 Analyse CA trafic 07-03 (07-04-03)_Spain ARPU + AUPU_Group" xfId="36316" xr:uid="{00000000-0005-0000-0000-0000A06B0000}"/>
    <cellStyle name="n_Flash September eresMas_Flash inter_0703 Préflashde L23 Analyse CA trafic 07-03 (07-04-03)_Spain ARPU + AUPU_ROW ARPU" xfId="36317" xr:uid="{00000000-0005-0000-0000-0000A16B0000}"/>
    <cellStyle name="n_Flash September eresMas_Flash inter_0703 Préflashde L23 Analyse CA trafic 07-03 (07-04-03)_Spain KPIs" xfId="7124" xr:uid="{00000000-0005-0000-0000-0000A26B0000}"/>
    <cellStyle name="n_Flash September eresMas_Flash inter_0703 Préflashde L23 Analyse CA trafic 07-03 (07-04-03)_Spain KPIs 2" xfId="16490" xr:uid="{00000000-0005-0000-0000-0000A36B0000}"/>
    <cellStyle name="n_Flash September eresMas_Flash inter_0703 Préflashde L23 Analyse CA trafic 07-03 (07-04-03)_Spain KPIs_1" xfId="51938" xr:uid="{00000000-0005-0000-0000-0000A46B0000}"/>
    <cellStyle name="n_Flash September eresMas_Flash inter_0703 Préflashde L23 Analyse CA trafic 07-03 (07-04-03)_Telecoms - Operational KPIs" xfId="50241" xr:uid="{00000000-0005-0000-0000-0000A56B0000}"/>
    <cellStyle name="n_Flash September eresMas_Flash inter_A&amp;ME KPIs" xfId="53713" xr:uid="{00000000-0005-0000-0000-0000A66B0000}"/>
    <cellStyle name="n_Flash September eresMas_Flash inter_Base Forfaits 06-07" xfId="2436" xr:uid="{00000000-0005-0000-0000-0000A76B0000}"/>
    <cellStyle name="n_Flash September eresMas_Flash inter_Base Forfaits 06-07_A&amp;ME KPIs" xfId="53716" xr:uid="{00000000-0005-0000-0000-0000A86B0000}"/>
    <cellStyle name="n_Flash September eresMas_Flash inter_Base Forfaits 06-07_Enterprise" xfId="9853" xr:uid="{00000000-0005-0000-0000-0000A96B0000}"/>
    <cellStyle name="n_Flash September eresMas_Flash inter_Base Forfaits 06-07_France financials" xfId="24085" xr:uid="{00000000-0005-0000-0000-0000AA6B0000}"/>
    <cellStyle name="n_Flash September eresMas_Flash inter_Base Forfaits 06-07_France financials_1" xfId="25443" xr:uid="{00000000-0005-0000-0000-0000AB6B0000}"/>
    <cellStyle name="n_Flash September eresMas_Flash inter_Base Forfaits 06-07_France KPIs" xfId="5295" xr:uid="{00000000-0005-0000-0000-0000AC6B0000}"/>
    <cellStyle name="n_Flash September eresMas_Flash inter_Base Forfaits 06-07_France KPIs 2" xfId="14711" xr:uid="{00000000-0005-0000-0000-0000AD6B0000}"/>
    <cellStyle name="n_Flash September eresMas_Flash inter_Base Forfaits 06-07_France KPIs_1" xfId="12536" xr:uid="{00000000-0005-0000-0000-0000AE6B0000}"/>
    <cellStyle name="n_Flash September eresMas_Flash inter_Base Forfaits 06-07_GetCA Groupe Seg 2012-Q4 Soc" xfId="56396" xr:uid="{00000000-0005-0000-0000-0000AF6B0000}"/>
    <cellStyle name="n_Flash September eresMas_Flash inter_Base Forfaits 06-07_Group" xfId="36319" xr:uid="{00000000-0005-0000-0000-0000B06B0000}"/>
    <cellStyle name="n_Flash September eresMas_Flash inter_Base Forfaits 06-07_Group - financial KPIs" xfId="22341" xr:uid="{00000000-0005-0000-0000-0000B16B0000}"/>
    <cellStyle name="n_Flash September eresMas_Flash inter_Base Forfaits 06-07_Group - operational KPIs" xfId="3322" xr:uid="{00000000-0005-0000-0000-0000B26B0000}"/>
    <cellStyle name="n_Flash September eresMas_Flash inter_Base Forfaits 06-07_Group - operational KPIs_1" xfId="10782" xr:uid="{00000000-0005-0000-0000-0000B36B0000}"/>
    <cellStyle name="n_Flash September eresMas_Flash inter_Base Forfaits 06-07_Group - operational KPIs_1 2" xfId="18481" xr:uid="{00000000-0005-0000-0000-0000B46B0000}"/>
    <cellStyle name="n_Flash September eresMas_Flash inter_Base Forfaits 06-07_Group - operational KPIs_2" xfId="20598" xr:uid="{00000000-0005-0000-0000-0000B56B0000}"/>
    <cellStyle name="n_Flash September eresMas_Flash inter_Base Forfaits 06-07_IC&amp;SS" xfId="19742" xr:uid="{00000000-0005-0000-0000-0000B66B0000}"/>
    <cellStyle name="n_Flash September eresMas_Flash inter_Base Forfaits 06-07_Orange - Market France KPIs" xfId="56395" xr:uid="{00000000-0005-0000-0000-0000B76B0000}"/>
    <cellStyle name="n_Flash September eresMas_Flash inter_Base Forfaits 06-07_Poland KPIs" xfId="8573" xr:uid="{00000000-0005-0000-0000-0000B86B0000}"/>
    <cellStyle name="n_Flash September eresMas_Flash inter_Base Forfaits 06-07_Poland KPIs_1" xfId="36318" xr:uid="{00000000-0005-0000-0000-0000B96B0000}"/>
    <cellStyle name="n_Flash September eresMas_Flash inter_Base Forfaits 06-07_ROW" xfId="36320" xr:uid="{00000000-0005-0000-0000-0000BA6B0000}"/>
    <cellStyle name="n_Flash September eresMas_Flash inter_Base Forfaits 06-07_ROW ARPU" xfId="36321" xr:uid="{00000000-0005-0000-0000-0000BB6B0000}"/>
    <cellStyle name="n_Flash September eresMas_Flash inter_Base Forfaits 06-07_RoW KPIs" xfId="9285" xr:uid="{00000000-0005-0000-0000-0000BC6B0000}"/>
    <cellStyle name="n_Flash September eresMas_Flash inter_Base Forfaits 06-07_ROW_1" xfId="36322" xr:uid="{00000000-0005-0000-0000-0000BD6B0000}"/>
    <cellStyle name="n_Flash September eresMas_Flash inter_Base Forfaits 06-07_ROW_1_Group" xfId="36323" xr:uid="{00000000-0005-0000-0000-0000BE6B0000}"/>
    <cellStyle name="n_Flash September eresMas_Flash inter_Base Forfaits 06-07_ROW_1_ROW ARPU" xfId="36324" xr:uid="{00000000-0005-0000-0000-0000BF6B0000}"/>
    <cellStyle name="n_Flash September eresMas_Flash inter_Base Forfaits 06-07_ROW_Group" xfId="36325" xr:uid="{00000000-0005-0000-0000-0000C06B0000}"/>
    <cellStyle name="n_Flash September eresMas_Flash inter_Base Forfaits 06-07_ROW_ROW ARPU" xfId="36326" xr:uid="{00000000-0005-0000-0000-0000C16B0000}"/>
    <cellStyle name="n_Flash September eresMas_Flash inter_Base Forfaits 06-07_Spain ARPU + AUPU" xfId="36327" xr:uid="{00000000-0005-0000-0000-0000C26B0000}"/>
    <cellStyle name="n_Flash September eresMas_Flash inter_Base Forfaits 06-07_Spain ARPU + AUPU_Group" xfId="36328" xr:uid="{00000000-0005-0000-0000-0000C36B0000}"/>
    <cellStyle name="n_Flash September eresMas_Flash inter_Base Forfaits 06-07_Spain ARPU + AUPU_ROW ARPU" xfId="36329" xr:uid="{00000000-0005-0000-0000-0000C46B0000}"/>
    <cellStyle name="n_Flash September eresMas_Flash inter_Base Forfaits 06-07_Spain KPIs" xfId="7125" xr:uid="{00000000-0005-0000-0000-0000C56B0000}"/>
    <cellStyle name="n_Flash September eresMas_Flash inter_Base Forfaits 06-07_Spain KPIs 2" xfId="16491" xr:uid="{00000000-0005-0000-0000-0000C66B0000}"/>
    <cellStyle name="n_Flash September eresMas_Flash inter_Base Forfaits 06-07_Spain KPIs_1" xfId="51939" xr:uid="{00000000-0005-0000-0000-0000C76B0000}"/>
    <cellStyle name="n_Flash September eresMas_Flash inter_Base Forfaits 06-07_Telecoms - Operational KPIs" xfId="50242" xr:uid="{00000000-0005-0000-0000-0000C86B0000}"/>
    <cellStyle name="n_Flash September eresMas_Flash inter_CA BAC SCR-VM 06-07 (31-07-06)" xfId="2437" xr:uid="{00000000-0005-0000-0000-0000C96B0000}"/>
    <cellStyle name="n_Flash September eresMas_Flash inter_CA BAC SCR-VM 06-07 (31-07-06)_A&amp;ME KPIs" xfId="53717" xr:uid="{00000000-0005-0000-0000-0000CA6B0000}"/>
    <cellStyle name="n_Flash September eresMas_Flash inter_CA BAC SCR-VM 06-07 (31-07-06)_Enterprise" xfId="9854" xr:uid="{00000000-0005-0000-0000-0000CB6B0000}"/>
    <cellStyle name="n_Flash September eresMas_Flash inter_CA BAC SCR-VM 06-07 (31-07-06)_France financials" xfId="24086" xr:uid="{00000000-0005-0000-0000-0000CC6B0000}"/>
    <cellStyle name="n_Flash September eresMas_Flash inter_CA BAC SCR-VM 06-07 (31-07-06)_France financials_1" xfId="25444" xr:uid="{00000000-0005-0000-0000-0000CD6B0000}"/>
    <cellStyle name="n_Flash September eresMas_Flash inter_CA BAC SCR-VM 06-07 (31-07-06)_France KPIs" xfId="5296" xr:uid="{00000000-0005-0000-0000-0000CE6B0000}"/>
    <cellStyle name="n_Flash September eresMas_Flash inter_CA BAC SCR-VM 06-07 (31-07-06)_France KPIs 2" xfId="14712" xr:uid="{00000000-0005-0000-0000-0000CF6B0000}"/>
    <cellStyle name="n_Flash September eresMas_Flash inter_CA BAC SCR-VM 06-07 (31-07-06)_France KPIs_1" xfId="12537" xr:uid="{00000000-0005-0000-0000-0000D06B0000}"/>
    <cellStyle name="n_Flash September eresMas_Flash inter_CA BAC SCR-VM 06-07 (31-07-06)_GetCA Groupe Seg 2012-Q4 Soc" xfId="56398" xr:uid="{00000000-0005-0000-0000-0000D16B0000}"/>
    <cellStyle name="n_Flash September eresMas_Flash inter_CA BAC SCR-VM 06-07 (31-07-06)_Group" xfId="36331" xr:uid="{00000000-0005-0000-0000-0000D26B0000}"/>
    <cellStyle name="n_Flash September eresMas_Flash inter_CA BAC SCR-VM 06-07 (31-07-06)_Group - financial KPIs" xfId="22342" xr:uid="{00000000-0005-0000-0000-0000D36B0000}"/>
    <cellStyle name="n_Flash September eresMas_Flash inter_CA BAC SCR-VM 06-07 (31-07-06)_Group - operational KPIs" xfId="3323" xr:uid="{00000000-0005-0000-0000-0000D46B0000}"/>
    <cellStyle name="n_Flash September eresMas_Flash inter_CA BAC SCR-VM 06-07 (31-07-06)_Group - operational KPIs_1" xfId="10783" xr:uid="{00000000-0005-0000-0000-0000D56B0000}"/>
    <cellStyle name="n_Flash September eresMas_Flash inter_CA BAC SCR-VM 06-07 (31-07-06)_Group - operational KPIs_1 2" xfId="18482" xr:uid="{00000000-0005-0000-0000-0000D66B0000}"/>
    <cellStyle name="n_Flash September eresMas_Flash inter_CA BAC SCR-VM 06-07 (31-07-06)_Group - operational KPIs_2" xfId="20599" xr:uid="{00000000-0005-0000-0000-0000D76B0000}"/>
    <cellStyle name="n_Flash September eresMas_Flash inter_CA BAC SCR-VM 06-07 (31-07-06)_IC&amp;SS" xfId="13925" xr:uid="{00000000-0005-0000-0000-0000D86B0000}"/>
    <cellStyle name="n_Flash September eresMas_Flash inter_CA BAC SCR-VM 06-07 (31-07-06)_Orange - Market France KPIs" xfId="56397" xr:uid="{00000000-0005-0000-0000-0000D96B0000}"/>
    <cellStyle name="n_Flash September eresMas_Flash inter_CA BAC SCR-VM 06-07 (31-07-06)_Poland KPIs" xfId="8574" xr:uid="{00000000-0005-0000-0000-0000DA6B0000}"/>
    <cellStyle name="n_Flash September eresMas_Flash inter_CA BAC SCR-VM 06-07 (31-07-06)_Poland KPIs_1" xfId="36330" xr:uid="{00000000-0005-0000-0000-0000DB6B0000}"/>
    <cellStyle name="n_Flash September eresMas_Flash inter_CA BAC SCR-VM 06-07 (31-07-06)_ROW" xfId="36332" xr:uid="{00000000-0005-0000-0000-0000DC6B0000}"/>
    <cellStyle name="n_Flash September eresMas_Flash inter_CA BAC SCR-VM 06-07 (31-07-06)_ROW ARPU" xfId="36333" xr:uid="{00000000-0005-0000-0000-0000DD6B0000}"/>
    <cellStyle name="n_Flash September eresMas_Flash inter_CA BAC SCR-VM 06-07 (31-07-06)_RoW KPIs" xfId="9286" xr:uid="{00000000-0005-0000-0000-0000DE6B0000}"/>
    <cellStyle name="n_Flash September eresMas_Flash inter_CA BAC SCR-VM 06-07 (31-07-06)_ROW_1" xfId="36334" xr:uid="{00000000-0005-0000-0000-0000DF6B0000}"/>
    <cellStyle name="n_Flash September eresMas_Flash inter_CA BAC SCR-VM 06-07 (31-07-06)_ROW_1_Group" xfId="36335" xr:uid="{00000000-0005-0000-0000-0000E06B0000}"/>
    <cellStyle name="n_Flash September eresMas_Flash inter_CA BAC SCR-VM 06-07 (31-07-06)_ROW_1_ROW ARPU" xfId="36336" xr:uid="{00000000-0005-0000-0000-0000E16B0000}"/>
    <cellStyle name="n_Flash September eresMas_Flash inter_CA BAC SCR-VM 06-07 (31-07-06)_ROW_Group" xfId="36337" xr:uid="{00000000-0005-0000-0000-0000E26B0000}"/>
    <cellStyle name="n_Flash September eresMas_Flash inter_CA BAC SCR-VM 06-07 (31-07-06)_ROW_ROW ARPU" xfId="36338" xr:uid="{00000000-0005-0000-0000-0000E36B0000}"/>
    <cellStyle name="n_Flash September eresMas_Flash inter_CA BAC SCR-VM 06-07 (31-07-06)_Spain ARPU + AUPU" xfId="36339" xr:uid="{00000000-0005-0000-0000-0000E46B0000}"/>
    <cellStyle name="n_Flash September eresMas_Flash inter_CA BAC SCR-VM 06-07 (31-07-06)_Spain ARPU + AUPU_Group" xfId="36340" xr:uid="{00000000-0005-0000-0000-0000E56B0000}"/>
    <cellStyle name="n_Flash September eresMas_Flash inter_CA BAC SCR-VM 06-07 (31-07-06)_Spain ARPU + AUPU_ROW ARPU" xfId="36341" xr:uid="{00000000-0005-0000-0000-0000E66B0000}"/>
    <cellStyle name="n_Flash September eresMas_Flash inter_CA BAC SCR-VM 06-07 (31-07-06)_Spain KPIs" xfId="7126" xr:uid="{00000000-0005-0000-0000-0000E76B0000}"/>
    <cellStyle name="n_Flash September eresMas_Flash inter_CA BAC SCR-VM 06-07 (31-07-06)_Spain KPIs 2" xfId="16492" xr:uid="{00000000-0005-0000-0000-0000E86B0000}"/>
    <cellStyle name="n_Flash September eresMas_Flash inter_CA BAC SCR-VM 06-07 (31-07-06)_Spain KPIs_1" xfId="51940" xr:uid="{00000000-0005-0000-0000-0000E96B0000}"/>
    <cellStyle name="n_Flash September eresMas_Flash inter_CA BAC SCR-VM 06-07 (31-07-06)_Telecoms - Operational KPIs" xfId="50243" xr:uid="{00000000-0005-0000-0000-0000EA6B0000}"/>
    <cellStyle name="n_Flash September eresMas_Flash inter_CA forfaits 0607 (06-08-14)" xfId="2438" xr:uid="{00000000-0005-0000-0000-0000EB6B0000}"/>
    <cellStyle name="n_Flash September eresMas_Flash inter_CA forfaits 0607 (06-08-14)_A&amp;ME KPIs" xfId="53718" xr:uid="{00000000-0005-0000-0000-0000EC6B0000}"/>
    <cellStyle name="n_Flash September eresMas_Flash inter_CA forfaits 0607 (06-08-14)_France financials" xfId="24087" xr:uid="{00000000-0005-0000-0000-0000ED6B0000}"/>
    <cellStyle name="n_Flash September eresMas_Flash inter_CA forfaits 0607 (06-08-14)_France KPIs" xfId="5297" xr:uid="{00000000-0005-0000-0000-0000EE6B0000}"/>
    <cellStyle name="n_Flash September eresMas_Flash inter_CA forfaits 0607 (06-08-14)_France KPIs 2" xfId="14713" xr:uid="{00000000-0005-0000-0000-0000EF6B0000}"/>
    <cellStyle name="n_Flash September eresMas_Flash inter_CA forfaits 0607 (06-08-14)_France KPIs_1" xfId="12538" xr:uid="{00000000-0005-0000-0000-0000F06B0000}"/>
    <cellStyle name="n_Flash September eresMas_Flash inter_CA forfaits 0607 (06-08-14)_Group" xfId="36343" xr:uid="{00000000-0005-0000-0000-0000F16B0000}"/>
    <cellStyle name="n_Flash September eresMas_Flash inter_CA forfaits 0607 (06-08-14)_Group - financial KPIs" xfId="22343" xr:uid="{00000000-0005-0000-0000-0000F26B0000}"/>
    <cellStyle name="n_Flash September eresMas_Flash inter_CA forfaits 0607 (06-08-14)_Group - operational KPIs" xfId="10784" xr:uid="{00000000-0005-0000-0000-0000F36B0000}"/>
    <cellStyle name="n_Flash September eresMas_Flash inter_CA forfaits 0607 (06-08-14)_Group - operational KPIs 2" xfId="18483" xr:uid="{00000000-0005-0000-0000-0000F46B0000}"/>
    <cellStyle name="n_Flash September eresMas_Flash inter_CA forfaits 0607 (06-08-14)_Group - operational KPIs_1" xfId="20600" xr:uid="{00000000-0005-0000-0000-0000F56B0000}"/>
    <cellStyle name="n_Flash September eresMas_Flash inter_CA forfaits 0607 (06-08-14)_Orange - Market France KPIs" xfId="56399" xr:uid="{00000000-0005-0000-0000-0000F66B0000}"/>
    <cellStyle name="n_Flash September eresMas_Flash inter_CA forfaits 0607 (06-08-14)_Poland KPIs" xfId="36342" xr:uid="{00000000-0005-0000-0000-0000F76B0000}"/>
    <cellStyle name="n_Flash September eresMas_Flash inter_CA forfaits 0607 (06-08-14)_ROW" xfId="36344" xr:uid="{00000000-0005-0000-0000-0000F86B0000}"/>
    <cellStyle name="n_Flash September eresMas_Flash inter_CA forfaits 0607 (06-08-14)_ROW ARPU" xfId="36345" xr:uid="{00000000-0005-0000-0000-0000F96B0000}"/>
    <cellStyle name="n_Flash September eresMas_Flash inter_CA forfaits 0607 (06-08-14)_ROW_1" xfId="36346" xr:uid="{00000000-0005-0000-0000-0000FA6B0000}"/>
    <cellStyle name="n_Flash September eresMas_Flash inter_CA forfaits 0607 (06-08-14)_ROW_1_Group" xfId="36347" xr:uid="{00000000-0005-0000-0000-0000FB6B0000}"/>
    <cellStyle name="n_Flash September eresMas_Flash inter_CA forfaits 0607 (06-08-14)_ROW_1_ROW ARPU" xfId="36348" xr:uid="{00000000-0005-0000-0000-0000FC6B0000}"/>
    <cellStyle name="n_Flash September eresMas_Flash inter_CA forfaits 0607 (06-08-14)_ROW_Group" xfId="36349" xr:uid="{00000000-0005-0000-0000-0000FD6B0000}"/>
    <cellStyle name="n_Flash September eresMas_Flash inter_CA forfaits 0607 (06-08-14)_ROW_ROW ARPU" xfId="36350" xr:uid="{00000000-0005-0000-0000-0000FE6B0000}"/>
    <cellStyle name="n_Flash September eresMas_Flash inter_CA forfaits 0607 (06-08-14)_Spain ARPU + AUPU" xfId="36351" xr:uid="{00000000-0005-0000-0000-0000FF6B0000}"/>
    <cellStyle name="n_Flash September eresMas_Flash inter_CA forfaits 0607 (06-08-14)_Spain ARPU + AUPU_Group" xfId="36352" xr:uid="{00000000-0005-0000-0000-0000006C0000}"/>
    <cellStyle name="n_Flash September eresMas_Flash inter_CA forfaits 0607 (06-08-14)_Spain ARPU + AUPU_ROW ARPU" xfId="36353" xr:uid="{00000000-0005-0000-0000-0000016C0000}"/>
    <cellStyle name="n_Flash September eresMas_Flash inter_CA forfaits 0607 (06-08-14)_Spain KPIs" xfId="7127" xr:uid="{00000000-0005-0000-0000-0000026C0000}"/>
    <cellStyle name="n_Flash September eresMas_Flash inter_CA forfaits 0607 (06-08-14)_Spain KPIs 2" xfId="16493" xr:uid="{00000000-0005-0000-0000-0000036C0000}"/>
    <cellStyle name="n_Flash September eresMas_Flash inter_CA forfaits 0607 (06-08-14)_Spain KPIs_1" xfId="51941" xr:uid="{00000000-0005-0000-0000-0000046C0000}"/>
    <cellStyle name="n_Flash September eresMas_Flash inter_CA forfaits 0607 (06-08-14)_Telecoms - Operational KPIs" xfId="50244" xr:uid="{00000000-0005-0000-0000-0000056C0000}"/>
    <cellStyle name="n_Flash September eresMas_Flash inter_Classeur2" xfId="2439" xr:uid="{00000000-0005-0000-0000-0000066C0000}"/>
    <cellStyle name="n_Flash September eresMas_Flash inter_Classeur2_A&amp;ME KPIs" xfId="53719" xr:uid="{00000000-0005-0000-0000-0000076C0000}"/>
    <cellStyle name="n_Flash September eresMas_Flash inter_Classeur2_France financials" xfId="24088" xr:uid="{00000000-0005-0000-0000-0000086C0000}"/>
    <cellStyle name="n_Flash September eresMas_Flash inter_Classeur2_France KPIs" xfId="5298" xr:uid="{00000000-0005-0000-0000-0000096C0000}"/>
    <cellStyle name="n_Flash September eresMas_Flash inter_Classeur2_France KPIs 2" xfId="14714" xr:uid="{00000000-0005-0000-0000-00000A6C0000}"/>
    <cellStyle name="n_Flash September eresMas_Flash inter_Classeur2_France KPIs_1" xfId="12539" xr:uid="{00000000-0005-0000-0000-00000B6C0000}"/>
    <cellStyle name="n_Flash September eresMas_Flash inter_Classeur2_Group" xfId="36355" xr:uid="{00000000-0005-0000-0000-00000C6C0000}"/>
    <cellStyle name="n_Flash September eresMas_Flash inter_Classeur2_Group - financial KPIs" xfId="22344" xr:uid="{00000000-0005-0000-0000-00000D6C0000}"/>
    <cellStyle name="n_Flash September eresMas_Flash inter_Classeur2_Group - operational KPIs" xfId="10785" xr:uid="{00000000-0005-0000-0000-00000E6C0000}"/>
    <cellStyle name="n_Flash September eresMas_Flash inter_Classeur2_Group - operational KPIs 2" xfId="18484" xr:uid="{00000000-0005-0000-0000-00000F6C0000}"/>
    <cellStyle name="n_Flash September eresMas_Flash inter_Classeur2_Group - operational KPIs_1" xfId="20601" xr:uid="{00000000-0005-0000-0000-0000106C0000}"/>
    <cellStyle name="n_Flash September eresMas_Flash inter_Classeur2_Orange - Market France KPIs" xfId="56400" xr:uid="{00000000-0005-0000-0000-0000116C0000}"/>
    <cellStyle name="n_Flash September eresMas_Flash inter_Classeur2_Poland KPIs" xfId="36354" xr:uid="{00000000-0005-0000-0000-0000126C0000}"/>
    <cellStyle name="n_Flash September eresMas_Flash inter_Classeur2_ROW" xfId="36356" xr:uid="{00000000-0005-0000-0000-0000136C0000}"/>
    <cellStyle name="n_Flash September eresMas_Flash inter_Classeur2_ROW ARPU" xfId="36357" xr:uid="{00000000-0005-0000-0000-0000146C0000}"/>
    <cellStyle name="n_Flash September eresMas_Flash inter_Classeur2_ROW_1" xfId="36358" xr:uid="{00000000-0005-0000-0000-0000156C0000}"/>
    <cellStyle name="n_Flash September eresMas_Flash inter_Classeur2_ROW_1_Group" xfId="36359" xr:uid="{00000000-0005-0000-0000-0000166C0000}"/>
    <cellStyle name="n_Flash September eresMas_Flash inter_Classeur2_ROW_1_ROW ARPU" xfId="36360" xr:uid="{00000000-0005-0000-0000-0000176C0000}"/>
    <cellStyle name="n_Flash September eresMas_Flash inter_Classeur2_ROW_Group" xfId="36361" xr:uid="{00000000-0005-0000-0000-0000186C0000}"/>
    <cellStyle name="n_Flash September eresMas_Flash inter_Classeur2_ROW_ROW ARPU" xfId="36362" xr:uid="{00000000-0005-0000-0000-0000196C0000}"/>
    <cellStyle name="n_Flash September eresMas_Flash inter_Classeur2_Spain ARPU + AUPU" xfId="36363" xr:uid="{00000000-0005-0000-0000-00001A6C0000}"/>
    <cellStyle name="n_Flash September eresMas_Flash inter_Classeur2_Spain ARPU + AUPU_Group" xfId="36364" xr:uid="{00000000-0005-0000-0000-00001B6C0000}"/>
    <cellStyle name="n_Flash September eresMas_Flash inter_Classeur2_Spain ARPU + AUPU_ROW ARPU" xfId="36365" xr:uid="{00000000-0005-0000-0000-00001C6C0000}"/>
    <cellStyle name="n_Flash September eresMas_Flash inter_Classeur2_Spain KPIs" xfId="7128" xr:uid="{00000000-0005-0000-0000-00001D6C0000}"/>
    <cellStyle name="n_Flash September eresMas_Flash inter_Classeur2_Spain KPIs 2" xfId="16494" xr:uid="{00000000-0005-0000-0000-00001E6C0000}"/>
    <cellStyle name="n_Flash September eresMas_Flash inter_Classeur2_Spain KPIs_1" xfId="51942" xr:uid="{00000000-0005-0000-0000-00001F6C0000}"/>
    <cellStyle name="n_Flash September eresMas_Flash inter_Classeur2_Telecoms - Operational KPIs" xfId="50245" xr:uid="{00000000-0005-0000-0000-0000206C0000}"/>
    <cellStyle name="n_Flash September eresMas_Flash inter_Classeur5" xfId="2440" xr:uid="{00000000-0005-0000-0000-0000216C0000}"/>
    <cellStyle name="n_Flash September eresMas_Flash inter_Classeur5_A&amp;ME KPIs" xfId="53720" xr:uid="{00000000-0005-0000-0000-0000226C0000}"/>
    <cellStyle name="n_Flash September eresMas_Flash inter_Classeur5_Enterprise" xfId="9855" xr:uid="{00000000-0005-0000-0000-0000236C0000}"/>
    <cellStyle name="n_Flash September eresMas_Flash inter_Classeur5_France financials" xfId="24089" xr:uid="{00000000-0005-0000-0000-0000246C0000}"/>
    <cellStyle name="n_Flash September eresMas_Flash inter_Classeur5_France financials_1" xfId="25445" xr:uid="{00000000-0005-0000-0000-0000256C0000}"/>
    <cellStyle name="n_Flash September eresMas_Flash inter_Classeur5_France KPIs" xfId="5299" xr:uid="{00000000-0005-0000-0000-0000266C0000}"/>
    <cellStyle name="n_Flash September eresMas_Flash inter_Classeur5_France KPIs 2" xfId="14715" xr:uid="{00000000-0005-0000-0000-0000276C0000}"/>
    <cellStyle name="n_Flash September eresMas_Flash inter_Classeur5_France KPIs_1" xfId="12540" xr:uid="{00000000-0005-0000-0000-0000286C0000}"/>
    <cellStyle name="n_Flash September eresMas_Flash inter_Classeur5_GetCA Groupe Seg 2012-Q4 Soc" xfId="56402" xr:uid="{00000000-0005-0000-0000-0000296C0000}"/>
    <cellStyle name="n_Flash September eresMas_Flash inter_Classeur5_Group" xfId="36367" xr:uid="{00000000-0005-0000-0000-00002A6C0000}"/>
    <cellStyle name="n_Flash September eresMas_Flash inter_Classeur5_Group - financial KPIs" xfId="22345" xr:uid="{00000000-0005-0000-0000-00002B6C0000}"/>
    <cellStyle name="n_Flash September eresMas_Flash inter_Classeur5_Group - operational KPIs" xfId="3324" xr:uid="{00000000-0005-0000-0000-00002C6C0000}"/>
    <cellStyle name="n_Flash September eresMas_Flash inter_Classeur5_Group - operational KPIs_1" xfId="10786" xr:uid="{00000000-0005-0000-0000-00002D6C0000}"/>
    <cellStyle name="n_Flash September eresMas_Flash inter_Classeur5_Group - operational KPIs_1 2" xfId="18485" xr:uid="{00000000-0005-0000-0000-00002E6C0000}"/>
    <cellStyle name="n_Flash September eresMas_Flash inter_Classeur5_Group - operational KPIs_2" xfId="20602" xr:uid="{00000000-0005-0000-0000-00002F6C0000}"/>
    <cellStyle name="n_Flash September eresMas_Flash inter_Classeur5_IC&amp;SS" xfId="17666" xr:uid="{00000000-0005-0000-0000-0000306C0000}"/>
    <cellStyle name="n_Flash September eresMas_Flash inter_Classeur5_Orange - Market France KPIs" xfId="56401" xr:uid="{00000000-0005-0000-0000-0000316C0000}"/>
    <cellStyle name="n_Flash September eresMas_Flash inter_Classeur5_Poland KPIs" xfId="8575" xr:uid="{00000000-0005-0000-0000-0000326C0000}"/>
    <cellStyle name="n_Flash September eresMas_Flash inter_Classeur5_Poland KPIs_1" xfId="36366" xr:uid="{00000000-0005-0000-0000-0000336C0000}"/>
    <cellStyle name="n_Flash September eresMas_Flash inter_Classeur5_ROW" xfId="36368" xr:uid="{00000000-0005-0000-0000-0000346C0000}"/>
    <cellStyle name="n_Flash September eresMas_Flash inter_Classeur5_ROW ARPU" xfId="36369" xr:uid="{00000000-0005-0000-0000-0000356C0000}"/>
    <cellStyle name="n_Flash September eresMas_Flash inter_Classeur5_RoW KPIs" xfId="9287" xr:uid="{00000000-0005-0000-0000-0000366C0000}"/>
    <cellStyle name="n_Flash September eresMas_Flash inter_Classeur5_ROW_1" xfId="36370" xr:uid="{00000000-0005-0000-0000-0000376C0000}"/>
    <cellStyle name="n_Flash September eresMas_Flash inter_Classeur5_ROW_1_Group" xfId="36371" xr:uid="{00000000-0005-0000-0000-0000386C0000}"/>
    <cellStyle name="n_Flash September eresMas_Flash inter_Classeur5_ROW_1_ROW ARPU" xfId="36372" xr:uid="{00000000-0005-0000-0000-0000396C0000}"/>
    <cellStyle name="n_Flash September eresMas_Flash inter_Classeur5_ROW_Group" xfId="36373" xr:uid="{00000000-0005-0000-0000-00003A6C0000}"/>
    <cellStyle name="n_Flash September eresMas_Flash inter_Classeur5_ROW_ROW ARPU" xfId="36374" xr:uid="{00000000-0005-0000-0000-00003B6C0000}"/>
    <cellStyle name="n_Flash September eresMas_Flash inter_Classeur5_Spain ARPU + AUPU" xfId="36375" xr:uid="{00000000-0005-0000-0000-00003C6C0000}"/>
    <cellStyle name="n_Flash September eresMas_Flash inter_Classeur5_Spain ARPU + AUPU_Group" xfId="36376" xr:uid="{00000000-0005-0000-0000-00003D6C0000}"/>
    <cellStyle name="n_Flash September eresMas_Flash inter_Classeur5_Spain ARPU + AUPU_ROW ARPU" xfId="36377" xr:uid="{00000000-0005-0000-0000-00003E6C0000}"/>
    <cellStyle name="n_Flash September eresMas_Flash inter_Classeur5_Spain KPIs" xfId="7129" xr:uid="{00000000-0005-0000-0000-00003F6C0000}"/>
    <cellStyle name="n_Flash September eresMas_Flash inter_Classeur5_Spain KPIs 2" xfId="16495" xr:uid="{00000000-0005-0000-0000-0000406C0000}"/>
    <cellStyle name="n_Flash September eresMas_Flash inter_Classeur5_Spain KPIs_1" xfId="51943" xr:uid="{00000000-0005-0000-0000-0000416C0000}"/>
    <cellStyle name="n_Flash September eresMas_Flash inter_Classeur5_Telecoms - Operational KPIs" xfId="50246" xr:uid="{00000000-0005-0000-0000-0000426C0000}"/>
    <cellStyle name="n_Flash September eresMas_Flash inter_DATA KPI Personal" xfId="36378" xr:uid="{00000000-0005-0000-0000-0000436C0000}"/>
    <cellStyle name="n_Flash September eresMas_Flash inter_DATA KPI Personal_Group" xfId="36379" xr:uid="{00000000-0005-0000-0000-0000446C0000}"/>
    <cellStyle name="n_Flash September eresMas_Flash inter_DATA KPI Personal_ROW ARPU" xfId="36380" xr:uid="{00000000-0005-0000-0000-0000456C0000}"/>
    <cellStyle name="n_Flash September eresMas_Flash inter_EE_CoA_BS - mapped V4" xfId="36381" xr:uid="{00000000-0005-0000-0000-0000466C0000}"/>
    <cellStyle name="n_Flash September eresMas_Flash inter_EE_CoA_BS - mapped V4_Group" xfId="36382" xr:uid="{00000000-0005-0000-0000-0000476C0000}"/>
    <cellStyle name="n_Flash September eresMas_Flash inter_EE_CoA_BS - mapped V4_ROW ARPU" xfId="36383" xr:uid="{00000000-0005-0000-0000-0000486C0000}"/>
    <cellStyle name="n_Flash September eresMas_Flash inter_Enterprise" xfId="9851" xr:uid="{00000000-0005-0000-0000-0000496C0000}"/>
    <cellStyle name="n_Flash September eresMas_Flash inter_France financials" xfId="24082" xr:uid="{00000000-0005-0000-0000-00004A6C0000}"/>
    <cellStyle name="n_Flash September eresMas_Flash inter_France financials_1" xfId="25441" xr:uid="{00000000-0005-0000-0000-00004B6C0000}"/>
    <cellStyle name="n_Flash September eresMas_Flash inter_France KPIs" xfId="5292" xr:uid="{00000000-0005-0000-0000-00004C6C0000}"/>
    <cellStyle name="n_Flash September eresMas_Flash inter_France KPIs 2" xfId="14708" xr:uid="{00000000-0005-0000-0000-00004D6C0000}"/>
    <cellStyle name="n_Flash September eresMas_Flash inter_France KPIs_1" xfId="12533" xr:uid="{00000000-0005-0000-0000-00004E6C0000}"/>
    <cellStyle name="n_Flash September eresMas_Flash inter_GetCA Groupe Seg 2012-Q4 Soc" xfId="56403" xr:uid="{00000000-0005-0000-0000-00004F6C0000}"/>
    <cellStyle name="n_Flash September eresMas_Flash inter_GMC 0701 (2)" xfId="7130" xr:uid="{00000000-0005-0000-0000-0000506C0000}"/>
    <cellStyle name="n_Flash September eresMas_Flash inter_GMC 0701 (2) 2" xfId="16496" xr:uid="{00000000-0005-0000-0000-0000516C0000}"/>
    <cellStyle name="n_Flash September eresMas_Flash inter_GMC 0701 (2)_A&amp;ME KPIs" xfId="53721" xr:uid="{00000000-0005-0000-0000-0000526C0000}"/>
    <cellStyle name="n_Flash September eresMas_Flash inter_GMC 0701 (2)_Group" xfId="36385" xr:uid="{00000000-0005-0000-0000-0000536C0000}"/>
    <cellStyle name="n_Flash September eresMas_Flash inter_GMC 0701 (2)_Orange - Market France KPIs" xfId="56404" xr:uid="{00000000-0005-0000-0000-0000546C0000}"/>
    <cellStyle name="n_Flash September eresMas_Flash inter_GMC 0701 (2)_Poland KPIs" xfId="36384" xr:uid="{00000000-0005-0000-0000-0000556C0000}"/>
    <cellStyle name="n_Flash September eresMas_Flash inter_GMC 0701 (2)_ROW ARPU" xfId="36386" xr:uid="{00000000-0005-0000-0000-0000566C0000}"/>
    <cellStyle name="n_Flash September eresMas_Flash inter_GMC 0701 (2)_Spain KPIs" xfId="51944" xr:uid="{00000000-0005-0000-0000-0000576C0000}"/>
    <cellStyle name="n_Flash September eresMas_Flash inter_GMC 0701 (2)_Telecoms - Operational KPIs" xfId="50247" xr:uid="{00000000-0005-0000-0000-0000586C0000}"/>
    <cellStyle name="n_Flash September eresMas_Flash inter_Group" xfId="36387" xr:uid="{00000000-0005-0000-0000-0000596C0000}"/>
    <cellStyle name="n_Flash September eresMas_Flash inter_Group - financial KPIs" xfId="22338" xr:uid="{00000000-0005-0000-0000-00005A6C0000}"/>
    <cellStyle name="n_Flash September eresMas_Flash inter_Group - operational KPIs" xfId="3320" xr:uid="{00000000-0005-0000-0000-00005B6C0000}"/>
    <cellStyle name="n_Flash September eresMas_Flash inter_Group - operational KPIs_1" xfId="10779" xr:uid="{00000000-0005-0000-0000-00005C6C0000}"/>
    <cellStyle name="n_Flash September eresMas_Flash inter_Group - operational KPIs_1 2" xfId="18478" xr:uid="{00000000-0005-0000-0000-00005D6C0000}"/>
    <cellStyle name="n_Flash September eresMas_Flash inter_Group - operational KPIs_2" xfId="20595" xr:uid="{00000000-0005-0000-0000-00005E6C0000}"/>
    <cellStyle name="n_Flash September eresMas_Flash inter_Home Mngt PL GMC Business Review backup (4)" xfId="7131" xr:uid="{00000000-0005-0000-0000-00005F6C0000}"/>
    <cellStyle name="n_Flash September eresMas_Flash inter_Home Mngt PL GMC Business Review backup (4) 2" xfId="16497" xr:uid="{00000000-0005-0000-0000-0000606C0000}"/>
    <cellStyle name="n_Flash September eresMas_Flash inter_Home Mngt PL GMC Business Review backup (4)_A&amp;ME KPIs" xfId="53722" xr:uid="{00000000-0005-0000-0000-0000616C0000}"/>
    <cellStyle name="n_Flash September eresMas_Flash inter_Home Mngt PL GMC Business Review backup (4)_Group" xfId="36389" xr:uid="{00000000-0005-0000-0000-0000626C0000}"/>
    <cellStyle name="n_Flash September eresMas_Flash inter_Home Mngt PL GMC Business Review backup (4)_Orange - Market France KPIs" xfId="56405" xr:uid="{00000000-0005-0000-0000-0000636C0000}"/>
    <cellStyle name="n_Flash September eresMas_Flash inter_Home Mngt PL GMC Business Review backup (4)_Poland KPIs" xfId="36388" xr:uid="{00000000-0005-0000-0000-0000646C0000}"/>
    <cellStyle name="n_Flash September eresMas_Flash inter_Home Mngt PL GMC Business Review backup (4)_ROW ARPU" xfId="36390" xr:uid="{00000000-0005-0000-0000-0000656C0000}"/>
    <cellStyle name="n_Flash September eresMas_Flash inter_Home Mngt PL GMC Business Review backup (4)_Spain KPIs" xfId="51945" xr:uid="{00000000-0005-0000-0000-0000666C0000}"/>
    <cellStyle name="n_Flash September eresMas_Flash inter_Home Mngt PL GMC Business Review backup (4)_Telecoms - Operational KPIs" xfId="50248" xr:uid="{00000000-0005-0000-0000-0000676C0000}"/>
    <cellStyle name="n_Flash September eresMas_Flash inter_IC&amp;SS" xfId="17536" xr:uid="{00000000-0005-0000-0000-0000686C0000}"/>
    <cellStyle name="n_Flash September eresMas_Flash inter_Libro2" xfId="7132" xr:uid="{00000000-0005-0000-0000-0000696C0000}"/>
    <cellStyle name="n_Flash September eresMas_Flash inter_Libro2 2" xfId="16498" xr:uid="{00000000-0005-0000-0000-00006A6C0000}"/>
    <cellStyle name="n_Flash September eresMas_Flash inter_Libro2_A&amp;ME KPIs" xfId="53723" xr:uid="{00000000-0005-0000-0000-00006B6C0000}"/>
    <cellStyle name="n_Flash September eresMas_Flash inter_Libro2_Group" xfId="36392" xr:uid="{00000000-0005-0000-0000-00006C6C0000}"/>
    <cellStyle name="n_Flash September eresMas_Flash inter_Libro2_Orange - Market France KPIs" xfId="56406" xr:uid="{00000000-0005-0000-0000-00006D6C0000}"/>
    <cellStyle name="n_Flash September eresMas_Flash inter_Libro2_Poland KPIs" xfId="36391" xr:uid="{00000000-0005-0000-0000-00006E6C0000}"/>
    <cellStyle name="n_Flash September eresMas_Flash inter_Libro2_ROW ARPU" xfId="36393" xr:uid="{00000000-0005-0000-0000-00006F6C0000}"/>
    <cellStyle name="n_Flash September eresMas_Flash inter_Libro2_Spain KPIs" xfId="51946" xr:uid="{00000000-0005-0000-0000-0000706C0000}"/>
    <cellStyle name="n_Flash September eresMas_Flash inter_Libro2_Telecoms - Operational KPIs" xfId="50249" xr:uid="{00000000-0005-0000-0000-0000716C0000}"/>
    <cellStyle name="n_Flash September eresMas_Flash inter_NB07 FRANCE Tableau de l'ADSL 032007 v3 hors instances avec déc07 v24-04" xfId="2441" xr:uid="{00000000-0005-0000-0000-0000726C0000}"/>
    <cellStyle name="n_Flash September eresMas_Flash inter_NB07 FRANCE Tableau de l'ADSL 032007 v3 hors instances avec déc07 v24-04_A&amp;ME KPIs" xfId="53724" xr:uid="{00000000-0005-0000-0000-0000736C0000}"/>
    <cellStyle name="n_Flash September eresMas_Flash inter_NB07 FRANCE Tableau de l'ADSL 032007 v3 hors instances avec déc07 v24-04_Enterprise" xfId="9856" xr:uid="{00000000-0005-0000-0000-0000746C0000}"/>
    <cellStyle name="n_Flash September eresMas_Flash inter_NB07 FRANCE Tableau de l'ADSL 032007 v3 hors instances avec déc07 v24-04_France financials" xfId="24090" xr:uid="{00000000-0005-0000-0000-0000756C0000}"/>
    <cellStyle name="n_Flash September eresMas_Flash inter_NB07 FRANCE Tableau de l'ADSL 032007 v3 hors instances avec déc07 v24-04_France financials_1" xfId="25446" xr:uid="{00000000-0005-0000-0000-0000766C0000}"/>
    <cellStyle name="n_Flash September eresMas_Flash inter_NB07 FRANCE Tableau de l'ADSL 032007 v3 hors instances avec déc07 v24-04_France KPIs" xfId="5300" xr:uid="{00000000-0005-0000-0000-0000776C0000}"/>
    <cellStyle name="n_Flash September eresMas_Flash inter_NB07 FRANCE Tableau de l'ADSL 032007 v3 hors instances avec déc07 v24-04_France KPIs 2" xfId="14716" xr:uid="{00000000-0005-0000-0000-0000786C0000}"/>
    <cellStyle name="n_Flash September eresMas_Flash inter_NB07 FRANCE Tableau de l'ADSL 032007 v3 hors instances avec déc07 v24-04_France KPIs_1" xfId="12541" xr:uid="{00000000-0005-0000-0000-0000796C0000}"/>
    <cellStyle name="n_Flash September eresMas_Flash inter_NB07 FRANCE Tableau de l'ADSL 032007 v3 hors instances avec déc07 v24-04_GetCA Groupe Seg 2012-Q4 Soc" xfId="56408" xr:uid="{00000000-0005-0000-0000-00007A6C0000}"/>
    <cellStyle name="n_Flash September eresMas_Flash inter_NB07 FRANCE Tableau de l'ADSL 032007 v3 hors instances avec déc07 v24-04_Group" xfId="36395" xr:uid="{00000000-0005-0000-0000-00007B6C0000}"/>
    <cellStyle name="n_Flash September eresMas_Flash inter_NB07 FRANCE Tableau de l'ADSL 032007 v3 hors instances avec déc07 v24-04_Group - financial KPIs" xfId="22346" xr:uid="{00000000-0005-0000-0000-00007C6C0000}"/>
    <cellStyle name="n_Flash September eresMas_Flash inter_NB07 FRANCE Tableau de l'ADSL 032007 v3 hors instances avec déc07 v24-04_Group - operational KPIs" xfId="3325" xr:uid="{00000000-0005-0000-0000-00007D6C0000}"/>
    <cellStyle name="n_Flash September eresMas_Flash inter_NB07 FRANCE Tableau de l'ADSL 032007 v3 hors instances avec déc07 v24-04_Group - operational KPIs_1" xfId="10787" xr:uid="{00000000-0005-0000-0000-00007E6C0000}"/>
    <cellStyle name="n_Flash September eresMas_Flash inter_NB07 FRANCE Tableau de l'ADSL 032007 v3 hors instances avec déc07 v24-04_Group - operational KPIs_1 2" xfId="18486" xr:uid="{00000000-0005-0000-0000-00007F6C0000}"/>
    <cellStyle name="n_Flash September eresMas_Flash inter_NB07 FRANCE Tableau de l'ADSL 032007 v3 hors instances avec déc07 v24-04_Group - operational KPIs_2" xfId="20603" xr:uid="{00000000-0005-0000-0000-0000806C0000}"/>
    <cellStyle name="n_Flash September eresMas_Flash inter_NB07 FRANCE Tableau de l'ADSL 032007 v3 hors instances avec déc07 v24-04_IC&amp;SS" xfId="19541" xr:uid="{00000000-0005-0000-0000-0000816C0000}"/>
    <cellStyle name="n_Flash September eresMas_Flash inter_NB07 FRANCE Tableau de l'ADSL 032007 v3 hors instances avec déc07 v24-04_Orange - Market France KPIs" xfId="56407" xr:uid="{00000000-0005-0000-0000-0000826C0000}"/>
    <cellStyle name="n_Flash September eresMas_Flash inter_NB07 FRANCE Tableau de l'ADSL 032007 v3 hors instances avec déc07 v24-04_Poland KPIs" xfId="8576" xr:uid="{00000000-0005-0000-0000-0000836C0000}"/>
    <cellStyle name="n_Flash September eresMas_Flash inter_NB07 FRANCE Tableau de l'ADSL 032007 v3 hors instances avec déc07 v24-04_Poland KPIs_1" xfId="36394" xr:uid="{00000000-0005-0000-0000-0000846C0000}"/>
    <cellStyle name="n_Flash September eresMas_Flash inter_NB07 FRANCE Tableau de l'ADSL 032007 v3 hors instances avec déc07 v24-04_ROW" xfId="36396" xr:uid="{00000000-0005-0000-0000-0000856C0000}"/>
    <cellStyle name="n_Flash September eresMas_Flash inter_NB07 FRANCE Tableau de l'ADSL 032007 v3 hors instances avec déc07 v24-04_ROW ARPU" xfId="36397" xr:uid="{00000000-0005-0000-0000-0000866C0000}"/>
    <cellStyle name="n_Flash September eresMas_Flash inter_NB07 FRANCE Tableau de l'ADSL 032007 v3 hors instances avec déc07 v24-04_RoW KPIs" xfId="9288" xr:uid="{00000000-0005-0000-0000-0000876C0000}"/>
    <cellStyle name="n_Flash September eresMas_Flash inter_NB07 FRANCE Tableau de l'ADSL 032007 v3 hors instances avec déc07 v24-04_ROW_1" xfId="36398" xr:uid="{00000000-0005-0000-0000-0000886C0000}"/>
    <cellStyle name="n_Flash September eresMas_Flash inter_NB07 FRANCE Tableau de l'ADSL 032007 v3 hors instances avec déc07 v24-04_ROW_1_Group" xfId="36399" xr:uid="{00000000-0005-0000-0000-0000896C0000}"/>
    <cellStyle name="n_Flash September eresMas_Flash inter_NB07 FRANCE Tableau de l'ADSL 032007 v3 hors instances avec déc07 v24-04_ROW_1_ROW ARPU" xfId="36400" xr:uid="{00000000-0005-0000-0000-00008A6C0000}"/>
    <cellStyle name="n_Flash September eresMas_Flash inter_NB07 FRANCE Tableau de l'ADSL 032007 v3 hors instances avec déc07 v24-04_ROW_Group" xfId="36401" xr:uid="{00000000-0005-0000-0000-00008B6C0000}"/>
    <cellStyle name="n_Flash September eresMas_Flash inter_NB07 FRANCE Tableau de l'ADSL 032007 v3 hors instances avec déc07 v24-04_ROW_ROW ARPU" xfId="36402" xr:uid="{00000000-0005-0000-0000-00008C6C0000}"/>
    <cellStyle name="n_Flash September eresMas_Flash inter_NB07 FRANCE Tableau de l'ADSL 032007 v3 hors instances avec déc07 v24-04_Spain ARPU + AUPU" xfId="36403" xr:uid="{00000000-0005-0000-0000-00008D6C0000}"/>
    <cellStyle name="n_Flash September eresMas_Flash inter_NB07 FRANCE Tableau de l'ADSL 032007 v3 hors instances avec déc07 v24-04_Spain ARPU + AUPU_Group" xfId="36404" xr:uid="{00000000-0005-0000-0000-00008E6C0000}"/>
    <cellStyle name="n_Flash September eresMas_Flash inter_NB07 FRANCE Tableau de l'ADSL 032007 v3 hors instances avec déc07 v24-04_Spain ARPU + AUPU_ROW ARPU" xfId="36405" xr:uid="{00000000-0005-0000-0000-00008F6C0000}"/>
    <cellStyle name="n_Flash September eresMas_Flash inter_NB07 FRANCE Tableau de l'ADSL 032007 v3 hors instances avec déc07 v24-04_Spain KPIs" xfId="7133" xr:uid="{00000000-0005-0000-0000-0000906C0000}"/>
    <cellStyle name="n_Flash September eresMas_Flash inter_NB07 FRANCE Tableau de l'ADSL 032007 v3 hors instances avec déc07 v24-04_Spain KPIs 2" xfId="16499" xr:uid="{00000000-0005-0000-0000-0000916C0000}"/>
    <cellStyle name="n_Flash September eresMas_Flash inter_NB07 FRANCE Tableau de l'ADSL 032007 v3 hors instances avec déc07 v24-04_Spain KPIs_1" xfId="51947" xr:uid="{00000000-0005-0000-0000-0000926C0000}"/>
    <cellStyle name="n_Flash September eresMas_Flash inter_NB07 FRANCE Tableau de l'ADSL 032007 v3 hors instances avec déc07 v24-04_Telecoms - Operational KPIs" xfId="50250" xr:uid="{00000000-0005-0000-0000-0000936C0000}"/>
    <cellStyle name="n_Flash September eresMas_Flash inter_Orange - Market France KPIs" xfId="56391" xr:uid="{00000000-0005-0000-0000-0000946C0000}"/>
    <cellStyle name="n_Flash September eresMas_Flash inter_Output Home" xfId="7134" xr:uid="{00000000-0005-0000-0000-0000956C0000}"/>
    <cellStyle name="n_Flash September eresMas_Flash inter_Output Home 2" xfId="16500" xr:uid="{00000000-0005-0000-0000-0000966C0000}"/>
    <cellStyle name="n_Flash September eresMas_Flash inter_Output Home_A&amp;ME KPIs" xfId="53725" xr:uid="{00000000-0005-0000-0000-0000976C0000}"/>
    <cellStyle name="n_Flash September eresMas_Flash inter_Output Home_Group" xfId="36407" xr:uid="{00000000-0005-0000-0000-0000986C0000}"/>
    <cellStyle name="n_Flash September eresMas_Flash inter_Output Home_Orange - Market France KPIs" xfId="56409" xr:uid="{00000000-0005-0000-0000-0000996C0000}"/>
    <cellStyle name="n_Flash September eresMas_Flash inter_Output Home_Poland KPIs" xfId="36406" xr:uid="{00000000-0005-0000-0000-00009A6C0000}"/>
    <cellStyle name="n_Flash September eresMas_Flash inter_Output Home_ROW ARPU" xfId="36408" xr:uid="{00000000-0005-0000-0000-00009B6C0000}"/>
    <cellStyle name="n_Flash September eresMas_Flash inter_Output Home_Spain KPIs" xfId="51948" xr:uid="{00000000-0005-0000-0000-00009C6C0000}"/>
    <cellStyle name="n_Flash September eresMas_Flash inter_Output Home_Telecoms - Operational KPIs" xfId="50251" xr:uid="{00000000-0005-0000-0000-00009D6C0000}"/>
    <cellStyle name="n_Flash September eresMas_Flash inter_PFA_Mn MTV_060413" xfId="2442" xr:uid="{00000000-0005-0000-0000-00009E6C0000}"/>
    <cellStyle name="n_Flash September eresMas_Flash inter_PFA_Mn MTV_060413_A&amp;ME KPIs" xfId="53726" xr:uid="{00000000-0005-0000-0000-00009F6C0000}"/>
    <cellStyle name="n_Flash September eresMas_Flash inter_PFA_Mn MTV_060413_France financials" xfId="24091" xr:uid="{00000000-0005-0000-0000-0000A06C0000}"/>
    <cellStyle name="n_Flash September eresMas_Flash inter_PFA_Mn MTV_060413_France KPIs" xfId="5301" xr:uid="{00000000-0005-0000-0000-0000A16C0000}"/>
    <cellStyle name="n_Flash September eresMas_Flash inter_PFA_Mn MTV_060413_France KPIs 2" xfId="14717" xr:uid="{00000000-0005-0000-0000-0000A26C0000}"/>
    <cellStyle name="n_Flash September eresMas_Flash inter_PFA_Mn MTV_060413_France KPIs_1" xfId="12542" xr:uid="{00000000-0005-0000-0000-0000A36C0000}"/>
    <cellStyle name="n_Flash September eresMas_Flash inter_PFA_Mn MTV_060413_Group" xfId="36410" xr:uid="{00000000-0005-0000-0000-0000A46C0000}"/>
    <cellStyle name="n_Flash September eresMas_Flash inter_PFA_Mn MTV_060413_Group - financial KPIs" xfId="22347" xr:uid="{00000000-0005-0000-0000-0000A56C0000}"/>
    <cellStyle name="n_Flash September eresMas_Flash inter_PFA_Mn MTV_060413_Group - operational KPIs" xfId="10788" xr:uid="{00000000-0005-0000-0000-0000A66C0000}"/>
    <cellStyle name="n_Flash September eresMas_Flash inter_PFA_Mn MTV_060413_Group - operational KPIs 2" xfId="18487" xr:uid="{00000000-0005-0000-0000-0000A76C0000}"/>
    <cellStyle name="n_Flash September eresMas_Flash inter_PFA_Mn MTV_060413_Group - operational KPIs_1" xfId="20604" xr:uid="{00000000-0005-0000-0000-0000A86C0000}"/>
    <cellStyle name="n_Flash September eresMas_Flash inter_PFA_Mn MTV_060413_Orange - Market France KPIs" xfId="56410" xr:uid="{00000000-0005-0000-0000-0000A96C0000}"/>
    <cellStyle name="n_Flash September eresMas_Flash inter_PFA_Mn MTV_060413_Poland KPIs" xfId="36409" xr:uid="{00000000-0005-0000-0000-0000AA6C0000}"/>
    <cellStyle name="n_Flash September eresMas_Flash inter_PFA_Mn MTV_060413_ROW" xfId="36411" xr:uid="{00000000-0005-0000-0000-0000AB6C0000}"/>
    <cellStyle name="n_Flash September eresMas_Flash inter_PFA_Mn MTV_060413_ROW ARPU" xfId="36412" xr:uid="{00000000-0005-0000-0000-0000AC6C0000}"/>
    <cellStyle name="n_Flash September eresMas_Flash inter_PFA_Mn MTV_060413_ROW_1" xfId="36413" xr:uid="{00000000-0005-0000-0000-0000AD6C0000}"/>
    <cellStyle name="n_Flash September eresMas_Flash inter_PFA_Mn MTV_060413_ROW_1_Group" xfId="36414" xr:uid="{00000000-0005-0000-0000-0000AE6C0000}"/>
    <cellStyle name="n_Flash September eresMas_Flash inter_PFA_Mn MTV_060413_ROW_1_ROW ARPU" xfId="36415" xr:uid="{00000000-0005-0000-0000-0000AF6C0000}"/>
    <cellStyle name="n_Flash September eresMas_Flash inter_PFA_Mn MTV_060413_ROW_Group" xfId="36416" xr:uid="{00000000-0005-0000-0000-0000B06C0000}"/>
    <cellStyle name="n_Flash September eresMas_Flash inter_PFA_Mn MTV_060413_ROW_ROW ARPU" xfId="36417" xr:uid="{00000000-0005-0000-0000-0000B16C0000}"/>
    <cellStyle name="n_Flash September eresMas_Flash inter_PFA_Mn MTV_060413_Spain ARPU + AUPU" xfId="36418" xr:uid="{00000000-0005-0000-0000-0000B26C0000}"/>
    <cellStyle name="n_Flash September eresMas_Flash inter_PFA_Mn MTV_060413_Spain ARPU + AUPU_Group" xfId="36419" xr:uid="{00000000-0005-0000-0000-0000B36C0000}"/>
    <cellStyle name="n_Flash September eresMas_Flash inter_PFA_Mn MTV_060413_Spain ARPU + AUPU_ROW ARPU" xfId="36420" xr:uid="{00000000-0005-0000-0000-0000B46C0000}"/>
    <cellStyle name="n_Flash September eresMas_Flash inter_PFA_Mn MTV_060413_Spain KPIs" xfId="7135" xr:uid="{00000000-0005-0000-0000-0000B56C0000}"/>
    <cellStyle name="n_Flash September eresMas_Flash inter_PFA_Mn MTV_060413_Spain KPIs 2" xfId="16501" xr:uid="{00000000-0005-0000-0000-0000B66C0000}"/>
    <cellStyle name="n_Flash September eresMas_Flash inter_PFA_Mn MTV_060413_Spain KPIs_1" xfId="51949" xr:uid="{00000000-0005-0000-0000-0000B76C0000}"/>
    <cellStyle name="n_Flash September eresMas_Flash inter_PFA_Mn MTV_060413_Telecoms - Operational KPIs" xfId="50252" xr:uid="{00000000-0005-0000-0000-0000B86C0000}"/>
    <cellStyle name="n_Flash September eresMas_Flash inter_PFA_Mn_0603_V0 0" xfId="2443" xr:uid="{00000000-0005-0000-0000-0000B96C0000}"/>
    <cellStyle name="n_Flash September eresMas_Flash inter_PFA_Mn_0603_V0 0_A&amp;ME KPIs" xfId="53727" xr:uid="{00000000-0005-0000-0000-0000BA6C0000}"/>
    <cellStyle name="n_Flash September eresMas_Flash inter_PFA_Mn_0603_V0 0_France financials" xfId="24092" xr:uid="{00000000-0005-0000-0000-0000BB6C0000}"/>
    <cellStyle name="n_Flash September eresMas_Flash inter_PFA_Mn_0603_V0 0_France KPIs" xfId="5302" xr:uid="{00000000-0005-0000-0000-0000BC6C0000}"/>
    <cellStyle name="n_Flash September eresMas_Flash inter_PFA_Mn_0603_V0 0_France KPIs 2" xfId="14718" xr:uid="{00000000-0005-0000-0000-0000BD6C0000}"/>
    <cellStyle name="n_Flash September eresMas_Flash inter_PFA_Mn_0603_V0 0_France KPIs_1" xfId="12543" xr:uid="{00000000-0005-0000-0000-0000BE6C0000}"/>
    <cellStyle name="n_Flash September eresMas_Flash inter_PFA_Mn_0603_V0 0_Group" xfId="36422" xr:uid="{00000000-0005-0000-0000-0000BF6C0000}"/>
    <cellStyle name="n_Flash September eresMas_Flash inter_PFA_Mn_0603_V0 0_Group - financial KPIs" xfId="22348" xr:uid="{00000000-0005-0000-0000-0000C06C0000}"/>
    <cellStyle name="n_Flash September eresMas_Flash inter_PFA_Mn_0603_V0 0_Group - operational KPIs" xfId="10789" xr:uid="{00000000-0005-0000-0000-0000C16C0000}"/>
    <cellStyle name="n_Flash September eresMas_Flash inter_PFA_Mn_0603_V0 0_Group - operational KPIs 2" xfId="18488" xr:uid="{00000000-0005-0000-0000-0000C26C0000}"/>
    <cellStyle name="n_Flash September eresMas_Flash inter_PFA_Mn_0603_V0 0_Group - operational KPIs_1" xfId="20605" xr:uid="{00000000-0005-0000-0000-0000C36C0000}"/>
    <cellStyle name="n_Flash September eresMas_Flash inter_PFA_Mn_0603_V0 0_Orange - Market France KPIs" xfId="56411" xr:uid="{00000000-0005-0000-0000-0000C46C0000}"/>
    <cellStyle name="n_Flash September eresMas_Flash inter_PFA_Mn_0603_V0 0_Poland KPIs" xfId="36421" xr:uid="{00000000-0005-0000-0000-0000C56C0000}"/>
    <cellStyle name="n_Flash September eresMas_Flash inter_PFA_Mn_0603_V0 0_ROW" xfId="36423" xr:uid="{00000000-0005-0000-0000-0000C66C0000}"/>
    <cellStyle name="n_Flash September eresMas_Flash inter_PFA_Mn_0603_V0 0_ROW ARPU" xfId="36424" xr:uid="{00000000-0005-0000-0000-0000C76C0000}"/>
    <cellStyle name="n_Flash September eresMas_Flash inter_PFA_Mn_0603_V0 0_ROW_1" xfId="36425" xr:uid="{00000000-0005-0000-0000-0000C86C0000}"/>
    <cellStyle name="n_Flash September eresMas_Flash inter_PFA_Mn_0603_V0 0_ROW_1_Group" xfId="36426" xr:uid="{00000000-0005-0000-0000-0000C96C0000}"/>
    <cellStyle name="n_Flash September eresMas_Flash inter_PFA_Mn_0603_V0 0_ROW_1_ROW ARPU" xfId="36427" xr:uid="{00000000-0005-0000-0000-0000CA6C0000}"/>
    <cellStyle name="n_Flash September eresMas_Flash inter_PFA_Mn_0603_V0 0_ROW_Group" xfId="36428" xr:uid="{00000000-0005-0000-0000-0000CB6C0000}"/>
    <cellStyle name="n_Flash September eresMas_Flash inter_PFA_Mn_0603_V0 0_ROW_ROW ARPU" xfId="36429" xr:uid="{00000000-0005-0000-0000-0000CC6C0000}"/>
    <cellStyle name="n_Flash September eresMas_Flash inter_PFA_Mn_0603_V0 0_Spain ARPU + AUPU" xfId="36430" xr:uid="{00000000-0005-0000-0000-0000CD6C0000}"/>
    <cellStyle name="n_Flash September eresMas_Flash inter_PFA_Mn_0603_V0 0_Spain ARPU + AUPU_Group" xfId="36431" xr:uid="{00000000-0005-0000-0000-0000CE6C0000}"/>
    <cellStyle name="n_Flash September eresMas_Flash inter_PFA_Mn_0603_V0 0_Spain ARPU + AUPU_ROW ARPU" xfId="36432" xr:uid="{00000000-0005-0000-0000-0000CF6C0000}"/>
    <cellStyle name="n_Flash September eresMas_Flash inter_PFA_Mn_0603_V0 0_Spain KPIs" xfId="7136" xr:uid="{00000000-0005-0000-0000-0000D06C0000}"/>
    <cellStyle name="n_Flash September eresMas_Flash inter_PFA_Mn_0603_V0 0_Spain KPIs 2" xfId="16502" xr:uid="{00000000-0005-0000-0000-0000D16C0000}"/>
    <cellStyle name="n_Flash September eresMas_Flash inter_PFA_Mn_0603_V0 0_Spain KPIs_1" xfId="51950" xr:uid="{00000000-0005-0000-0000-0000D26C0000}"/>
    <cellStyle name="n_Flash September eresMas_Flash inter_PFA_Mn_0603_V0 0_Telecoms - Operational KPIs" xfId="50253" xr:uid="{00000000-0005-0000-0000-0000D36C0000}"/>
    <cellStyle name="n_Flash September eresMas_Flash inter_PFA_Parcs_0600706" xfId="2444" xr:uid="{00000000-0005-0000-0000-0000D46C0000}"/>
    <cellStyle name="n_Flash September eresMas_Flash inter_PFA_Parcs_0600706_A&amp;ME KPIs" xfId="53728" xr:uid="{00000000-0005-0000-0000-0000D56C0000}"/>
    <cellStyle name="n_Flash September eresMas_Flash inter_PFA_Parcs_0600706_France financials" xfId="24093" xr:uid="{00000000-0005-0000-0000-0000D66C0000}"/>
    <cellStyle name="n_Flash September eresMas_Flash inter_PFA_Parcs_0600706_France KPIs" xfId="5303" xr:uid="{00000000-0005-0000-0000-0000D76C0000}"/>
    <cellStyle name="n_Flash September eresMas_Flash inter_PFA_Parcs_0600706_France KPIs 2" xfId="14719" xr:uid="{00000000-0005-0000-0000-0000D86C0000}"/>
    <cellStyle name="n_Flash September eresMas_Flash inter_PFA_Parcs_0600706_France KPIs_1" xfId="12544" xr:uid="{00000000-0005-0000-0000-0000D96C0000}"/>
    <cellStyle name="n_Flash September eresMas_Flash inter_PFA_Parcs_0600706_Group" xfId="36434" xr:uid="{00000000-0005-0000-0000-0000DA6C0000}"/>
    <cellStyle name="n_Flash September eresMas_Flash inter_PFA_Parcs_0600706_Group - financial KPIs" xfId="22349" xr:uid="{00000000-0005-0000-0000-0000DB6C0000}"/>
    <cellStyle name="n_Flash September eresMas_Flash inter_PFA_Parcs_0600706_Group - operational KPIs" xfId="10790" xr:uid="{00000000-0005-0000-0000-0000DC6C0000}"/>
    <cellStyle name="n_Flash September eresMas_Flash inter_PFA_Parcs_0600706_Group - operational KPIs 2" xfId="18489" xr:uid="{00000000-0005-0000-0000-0000DD6C0000}"/>
    <cellStyle name="n_Flash September eresMas_Flash inter_PFA_Parcs_0600706_Group - operational KPIs_1" xfId="20606" xr:uid="{00000000-0005-0000-0000-0000DE6C0000}"/>
    <cellStyle name="n_Flash September eresMas_Flash inter_PFA_Parcs_0600706_Orange - Market France KPIs" xfId="56412" xr:uid="{00000000-0005-0000-0000-0000DF6C0000}"/>
    <cellStyle name="n_Flash September eresMas_Flash inter_PFA_Parcs_0600706_Poland KPIs" xfId="36433" xr:uid="{00000000-0005-0000-0000-0000E06C0000}"/>
    <cellStyle name="n_Flash September eresMas_Flash inter_PFA_Parcs_0600706_ROW" xfId="36435" xr:uid="{00000000-0005-0000-0000-0000E16C0000}"/>
    <cellStyle name="n_Flash September eresMas_Flash inter_PFA_Parcs_0600706_ROW ARPU" xfId="36436" xr:uid="{00000000-0005-0000-0000-0000E26C0000}"/>
    <cellStyle name="n_Flash September eresMas_Flash inter_PFA_Parcs_0600706_ROW_1" xfId="36437" xr:uid="{00000000-0005-0000-0000-0000E36C0000}"/>
    <cellStyle name="n_Flash September eresMas_Flash inter_PFA_Parcs_0600706_ROW_1_Group" xfId="36438" xr:uid="{00000000-0005-0000-0000-0000E46C0000}"/>
    <cellStyle name="n_Flash September eresMas_Flash inter_PFA_Parcs_0600706_ROW_1_ROW ARPU" xfId="36439" xr:uid="{00000000-0005-0000-0000-0000E56C0000}"/>
    <cellStyle name="n_Flash September eresMas_Flash inter_PFA_Parcs_0600706_ROW_Group" xfId="36440" xr:uid="{00000000-0005-0000-0000-0000E66C0000}"/>
    <cellStyle name="n_Flash September eresMas_Flash inter_PFA_Parcs_0600706_ROW_ROW ARPU" xfId="36441" xr:uid="{00000000-0005-0000-0000-0000E76C0000}"/>
    <cellStyle name="n_Flash September eresMas_Flash inter_PFA_Parcs_0600706_Spain ARPU + AUPU" xfId="36442" xr:uid="{00000000-0005-0000-0000-0000E86C0000}"/>
    <cellStyle name="n_Flash September eresMas_Flash inter_PFA_Parcs_0600706_Spain ARPU + AUPU_Group" xfId="36443" xr:uid="{00000000-0005-0000-0000-0000E96C0000}"/>
    <cellStyle name="n_Flash September eresMas_Flash inter_PFA_Parcs_0600706_Spain ARPU + AUPU_ROW ARPU" xfId="36444" xr:uid="{00000000-0005-0000-0000-0000EA6C0000}"/>
    <cellStyle name="n_Flash September eresMas_Flash inter_PFA_Parcs_0600706_Spain KPIs" xfId="7137" xr:uid="{00000000-0005-0000-0000-0000EB6C0000}"/>
    <cellStyle name="n_Flash September eresMas_Flash inter_PFA_Parcs_0600706_Spain KPIs 2" xfId="16503" xr:uid="{00000000-0005-0000-0000-0000EC6C0000}"/>
    <cellStyle name="n_Flash September eresMas_Flash inter_PFA_Parcs_0600706_Spain KPIs_1" xfId="51951" xr:uid="{00000000-0005-0000-0000-0000ED6C0000}"/>
    <cellStyle name="n_Flash September eresMas_Flash inter_PFA_Parcs_0600706_Telecoms - Operational KPIs" xfId="50254" xr:uid="{00000000-0005-0000-0000-0000EE6C0000}"/>
    <cellStyle name="n_Flash September eresMas_Flash inter_Poland KPIs" xfId="8571" xr:uid="{00000000-0005-0000-0000-0000EF6C0000}"/>
    <cellStyle name="n_Flash September eresMas_Flash inter_Poland KPIs_1" xfId="36293" xr:uid="{00000000-0005-0000-0000-0000F06C0000}"/>
    <cellStyle name="n_Flash September eresMas_Flash inter_Reporting Valeur_Mobile_2010_10" xfId="36445" xr:uid="{00000000-0005-0000-0000-0000F16C0000}"/>
    <cellStyle name="n_Flash September eresMas_Flash inter_Reporting Valeur_Mobile_2010_10_Group" xfId="36446" xr:uid="{00000000-0005-0000-0000-0000F26C0000}"/>
    <cellStyle name="n_Flash September eresMas_Flash inter_Reporting Valeur_Mobile_2010_10_ROW" xfId="36447" xr:uid="{00000000-0005-0000-0000-0000F36C0000}"/>
    <cellStyle name="n_Flash September eresMas_Flash inter_Reporting Valeur_Mobile_2010_10_ROW ARPU" xfId="36448" xr:uid="{00000000-0005-0000-0000-0000F46C0000}"/>
    <cellStyle name="n_Flash September eresMas_Flash inter_Reporting Valeur_Mobile_2010_10_ROW_Group" xfId="36449" xr:uid="{00000000-0005-0000-0000-0000F56C0000}"/>
    <cellStyle name="n_Flash September eresMas_Flash inter_Reporting Valeur_Mobile_2010_10_ROW_ROW ARPU" xfId="36450" xr:uid="{00000000-0005-0000-0000-0000F66C0000}"/>
    <cellStyle name="n_Flash September eresMas_Flash inter_ROW" xfId="36451" xr:uid="{00000000-0005-0000-0000-0000F76C0000}"/>
    <cellStyle name="n_Flash September eresMas_Flash inter_ROW ARPU" xfId="36452" xr:uid="{00000000-0005-0000-0000-0000F86C0000}"/>
    <cellStyle name="n_Flash September eresMas_Flash inter_RoW KPIs" xfId="9283" xr:uid="{00000000-0005-0000-0000-0000F96C0000}"/>
    <cellStyle name="n_Flash September eresMas_Flash inter_ROW_1" xfId="36453" xr:uid="{00000000-0005-0000-0000-0000FA6C0000}"/>
    <cellStyle name="n_Flash September eresMas_Flash inter_ROW_1_Group" xfId="36454" xr:uid="{00000000-0005-0000-0000-0000FB6C0000}"/>
    <cellStyle name="n_Flash September eresMas_Flash inter_ROW_1_ROW ARPU" xfId="36455" xr:uid="{00000000-0005-0000-0000-0000FC6C0000}"/>
    <cellStyle name="n_Flash September eresMas_Flash inter_ROW_Group" xfId="36456" xr:uid="{00000000-0005-0000-0000-0000FD6C0000}"/>
    <cellStyle name="n_Flash September eresMas_Flash inter_ROW_ROW ARPU" xfId="36457" xr:uid="{00000000-0005-0000-0000-0000FE6C0000}"/>
    <cellStyle name="n_Flash September eresMas_Flash inter_Spain ARPU + AUPU" xfId="36458" xr:uid="{00000000-0005-0000-0000-0000FF6C0000}"/>
    <cellStyle name="n_Flash September eresMas_Flash inter_Spain ARPU + AUPU_Group" xfId="36459" xr:uid="{00000000-0005-0000-0000-0000006D0000}"/>
    <cellStyle name="n_Flash September eresMas_Flash inter_Spain ARPU + AUPU_ROW ARPU" xfId="36460" xr:uid="{00000000-0005-0000-0000-0000016D0000}"/>
    <cellStyle name="n_Flash September eresMas_Flash inter_Spain KPIs" xfId="7122" xr:uid="{00000000-0005-0000-0000-0000026D0000}"/>
    <cellStyle name="n_Flash September eresMas_Flash inter_Spain KPIs 2" xfId="16488" xr:uid="{00000000-0005-0000-0000-0000036D0000}"/>
    <cellStyle name="n_Flash September eresMas_Flash inter_Spain KPIs_1" xfId="51936" xr:uid="{00000000-0005-0000-0000-0000046D0000}"/>
    <cellStyle name="n_Flash September eresMas_Flash inter_Telecoms - Operational KPIs" xfId="50239" xr:uid="{00000000-0005-0000-0000-0000056D0000}"/>
    <cellStyle name="n_Flash September eresMas_Flash inter_UAG_report_CA 06-09 (06-09-28)" xfId="2445" xr:uid="{00000000-0005-0000-0000-0000066D0000}"/>
    <cellStyle name="n_Flash September eresMas_Flash inter_UAG_report_CA 06-09 (06-09-28)_A&amp;ME KPIs" xfId="53729" xr:uid="{00000000-0005-0000-0000-0000076D0000}"/>
    <cellStyle name="n_Flash September eresMas_Flash inter_UAG_report_CA 06-09 (06-09-28)_Enterprise" xfId="9857" xr:uid="{00000000-0005-0000-0000-0000086D0000}"/>
    <cellStyle name="n_Flash September eresMas_Flash inter_UAG_report_CA 06-09 (06-09-28)_France financials" xfId="24094" xr:uid="{00000000-0005-0000-0000-0000096D0000}"/>
    <cellStyle name="n_Flash September eresMas_Flash inter_UAG_report_CA 06-09 (06-09-28)_France financials_1" xfId="25447" xr:uid="{00000000-0005-0000-0000-00000A6D0000}"/>
    <cellStyle name="n_Flash September eresMas_Flash inter_UAG_report_CA 06-09 (06-09-28)_France KPIs" xfId="5304" xr:uid="{00000000-0005-0000-0000-00000B6D0000}"/>
    <cellStyle name="n_Flash September eresMas_Flash inter_UAG_report_CA 06-09 (06-09-28)_France KPIs 2" xfId="14720" xr:uid="{00000000-0005-0000-0000-00000C6D0000}"/>
    <cellStyle name="n_Flash September eresMas_Flash inter_UAG_report_CA 06-09 (06-09-28)_France KPIs_1" xfId="12545" xr:uid="{00000000-0005-0000-0000-00000D6D0000}"/>
    <cellStyle name="n_Flash September eresMas_Flash inter_UAG_report_CA 06-09 (06-09-28)_GetCA Groupe Seg 2012-Q4 Soc" xfId="56414" xr:uid="{00000000-0005-0000-0000-00000E6D0000}"/>
    <cellStyle name="n_Flash September eresMas_Flash inter_UAG_report_CA 06-09 (06-09-28)_Group" xfId="36462" xr:uid="{00000000-0005-0000-0000-00000F6D0000}"/>
    <cellStyle name="n_Flash September eresMas_Flash inter_UAG_report_CA 06-09 (06-09-28)_Group - financial KPIs" xfId="22350" xr:uid="{00000000-0005-0000-0000-0000106D0000}"/>
    <cellStyle name="n_Flash September eresMas_Flash inter_UAG_report_CA 06-09 (06-09-28)_Group - operational KPIs" xfId="3326" xr:uid="{00000000-0005-0000-0000-0000116D0000}"/>
    <cellStyle name="n_Flash September eresMas_Flash inter_UAG_report_CA 06-09 (06-09-28)_Group - operational KPIs_1" xfId="10791" xr:uid="{00000000-0005-0000-0000-0000126D0000}"/>
    <cellStyle name="n_Flash September eresMas_Flash inter_UAG_report_CA 06-09 (06-09-28)_Group - operational KPIs_1 2" xfId="18490" xr:uid="{00000000-0005-0000-0000-0000136D0000}"/>
    <cellStyle name="n_Flash September eresMas_Flash inter_UAG_report_CA 06-09 (06-09-28)_Group - operational KPIs_2" xfId="20607" xr:uid="{00000000-0005-0000-0000-0000146D0000}"/>
    <cellStyle name="n_Flash September eresMas_Flash inter_UAG_report_CA 06-09 (06-09-28)_IC&amp;SS" xfId="19741" xr:uid="{00000000-0005-0000-0000-0000156D0000}"/>
    <cellStyle name="n_Flash September eresMas_Flash inter_UAG_report_CA 06-09 (06-09-28)_Orange - Market France KPIs" xfId="56413" xr:uid="{00000000-0005-0000-0000-0000166D0000}"/>
    <cellStyle name="n_Flash September eresMas_Flash inter_UAG_report_CA 06-09 (06-09-28)_Poland KPIs" xfId="8577" xr:uid="{00000000-0005-0000-0000-0000176D0000}"/>
    <cellStyle name="n_Flash September eresMas_Flash inter_UAG_report_CA 06-09 (06-09-28)_Poland KPIs_1" xfId="36461" xr:uid="{00000000-0005-0000-0000-0000186D0000}"/>
    <cellStyle name="n_Flash September eresMas_Flash inter_UAG_report_CA 06-09 (06-09-28)_ROW" xfId="36463" xr:uid="{00000000-0005-0000-0000-0000196D0000}"/>
    <cellStyle name="n_Flash September eresMas_Flash inter_UAG_report_CA 06-09 (06-09-28)_ROW ARPU" xfId="36464" xr:uid="{00000000-0005-0000-0000-00001A6D0000}"/>
    <cellStyle name="n_Flash September eresMas_Flash inter_UAG_report_CA 06-09 (06-09-28)_RoW KPIs" xfId="9289" xr:uid="{00000000-0005-0000-0000-00001B6D0000}"/>
    <cellStyle name="n_Flash September eresMas_Flash inter_UAG_report_CA 06-09 (06-09-28)_ROW_1" xfId="36465" xr:uid="{00000000-0005-0000-0000-00001C6D0000}"/>
    <cellStyle name="n_Flash September eresMas_Flash inter_UAG_report_CA 06-09 (06-09-28)_ROW_1_Group" xfId="36466" xr:uid="{00000000-0005-0000-0000-00001D6D0000}"/>
    <cellStyle name="n_Flash September eresMas_Flash inter_UAG_report_CA 06-09 (06-09-28)_ROW_1_ROW ARPU" xfId="36467" xr:uid="{00000000-0005-0000-0000-00001E6D0000}"/>
    <cellStyle name="n_Flash September eresMas_Flash inter_UAG_report_CA 06-09 (06-09-28)_ROW_Group" xfId="36468" xr:uid="{00000000-0005-0000-0000-00001F6D0000}"/>
    <cellStyle name="n_Flash September eresMas_Flash inter_UAG_report_CA 06-09 (06-09-28)_ROW_ROW ARPU" xfId="36469" xr:uid="{00000000-0005-0000-0000-0000206D0000}"/>
    <cellStyle name="n_Flash September eresMas_Flash inter_UAG_report_CA 06-09 (06-09-28)_Spain ARPU + AUPU" xfId="36470" xr:uid="{00000000-0005-0000-0000-0000216D0000}"/>
    <cellStyle name="n_Flash September eresMas_Flash inter_UAG_report_CA 06-09 (06-09-28)_Spain ARPU + AUPU_Group" xfId="36471" xr:uid="{00000000-0005-0000-0000-0000226D0000}"/>
    <cellStyle name="n_Flash September eresMas_Flash inter_UAG_report_CA 06-09 (06-09-28)_Spain ARPU + AUPU_ROW ARPU" xfId="36472" xr:uid="{00000000-0005-0000-0000-0000236D0000}"/>
    <cellStyle name="n_Flash September eresMas_Flash inter_UAG_report_CA 06-09 (06-09-28)_Spain KPIs" xfId="7138" xr:uid="{00000000-0005-0000-0000-0000246D0000}"/>
    <cellStyle name="n_Flash September eresMas_Flash inter_UAG_report_CA 06-09 (06-09-28)_Spain KPIs 2" xfId="16504" xr:uid="{00000000-0005-0000-0000-0000256D0000}"/>
    <cellStyle name="n_Flash September eresMas_Flash inter_UAG_report_CA 06-09 (06-09-28)_Spain KPIs_1" xfId="51952" xr:uid="{00000000-0005-0000-0000-0000266D0000}"/>
    <cellStyle name="n_Flash September eresMas_Flash inter_UAG_report_CA 06-09 (06-09-28)_Telecoms - Operational KPIs" xfId="50255" xr:uid="{00000000-0005-0000-0000-0000276D0000}"/>
    <cellStyle name="n_Flash September eresMas_Flash inter_UAG_report_CA 06-10 (06-11-06)" xfId="2446" xr:uid="{00000000-0005-0000-0000-0000286D0000}"/>
    <cellStyle name="n_Flash September eresMas_Flash inter_UAG_report_CA 06-10 (06-11-06)_A&amp;ME KPIs" xfId="53730" xr:uid="{00000000-0005-0000-0000-0000296D0000}"/>
    <cellStyle name="n_Flash September eresMas_Flash inter_UAG_report_CA 06-10 (06-11-06)_Enterprise" xfId="9858" xr:uid="{00000000-0005-0000-0000-00002A6D0000}"/>
    <cellStyle name="n_Flash September eresMas_Flash inter_UAG_report_CA 06-10 (06-11-06)_France financials" xfId="24095" xr:uid="{00000000-0005-0000-0000-00002B6D0000}"/>
    <cellStyle name="n_Flash September eresMas_Flash inter_UAG_report_CA 06-10 (06-11-06)_France financials_1" xfId="25448" xr:uid="{00000000-0005-0000-0000-00002C6D0000}"/>
    <cellStyle name="n_Flash September eresMas_Flash inter_UAG_report_CA 06-10 (06-11-06)_France KPIs" xfId="5305" xr:uid="{00000000-0005-0000-0000-00002D6D0000}"/>
    <cellStyle name="n_Flash September eresMas_Flash inter_UAG_report_CA 06-10 (06-11-06)_France KPIs 2" xfId="14721" xr:uid="{00000000-0005-0000-0000-00002E6D0000}"/>
    <cellStyle name="n_Flash September eresMas_Flash inter_UAG_report_CA 06-10 (06-11-06)_France KPIs_1" xfId="12546" xr:uid="{00000000-0005-0000-0000-00002F6D0000}"/>
    <cellStyle name="n_Flash September eresMas_Flash inter_UAG_report_CA 06-10 (06-11-06)_GetCA Groupe Seg 2012-Q4 Soc" xfId="56416" xr:uid="{00000000-0005-0000-0000-0000306D0000}"/>
    <cellStyle name="n_Flash September eresMas_Flash inter_UAG_report_CA 06-10 (06-11-06)_Group" xfId="36474" xr:uid="{00000000-0005-0000-0000-0000316D0000}"/>
    <cellStyle name="n_Flash September eresMas_Flash inter_UAG_report_CA 06-10 (06-11-06)_Group - financial KPIs" xfId="22351" xr:uid="{00000000-0005-0000-0000-0000326D0000}"/>
    <cellStyle name="n_Flash September eresMas_Flash inter_UAG_report_CA 06-10 (06-11-06)_Group - operational KPIs" xfId="3327" xr:uid="{00000000-0005-0000-0000-0000336D0000}"/>
    <cellStyle name="n_Flash September eresMas_Flash inter_UAG_report_CA 06-10 (06-11-06)_Group - operational KPIs_1" xfId="10792" xr:uid="{00000000-0005-0000-0000-0000346D0000}"/>
    <cellStyle name="n_Flash September eresMas_Flash inter_UAG_report_CA 06-10 (06-11-06)_Group - operational KPIs_1 2" xfId="18491" xr:uid="{00000000-0005-0000-0000-0000356D0000}"/>
    <cellStyle name="n_Flash September eresMas_Flash inter_UAG_report_CA 06-10 (06-11-06)_Group - operational KPIs_2" xfId="20608" xr:uid="{00000000-0005-0000-0000-0000366D0000}"/>
    <cellStyle name="n_Flash September eresMas_Flash inter_UAG_report_CA 06-10 (06-11-06)_IC&amp;SS" xfId="13865" xr:uid="{00000000-0005-0000-0000-0000376D0000}"/>
    <cellStyle name="n_Flash September eresMas_Flash inter_UAG_report_CA 06-10 (06-11-06)_Orange - Market France KPIs" xfId="56415" xr:uid="{00000000-0005-0000-0000-0000386D0000}"/>
    <cellStyle name="n_Flash September eresMas_Flash inter_UAG_report_CA 06-10 (06-11-06)_Poland KPIs" xfId="8578" xr:uid="{00000000-0005-0000-0000-0000396D0000}"/>
    <cellStyle name="n_Flash September eresMas_Flash inter_UAG_report_CA 06-10 (06-11-06)_Poland KPIs_1" xfId="36473" xr:uid="{00000000-0005-0000-0000-00003A6D0000}"/>
    <cellStyle name="n_Flash September eresMas_Flash inter_UAG_report_CA 06-10 (06-11-06)_ROW" xfId="36475" xr:uid="{00000000-0005-0000-0000-00003B6D0000}"/>
    <cellStyle name="n_Flash September eresMas_Flash inter_UAG_report_CA 06-10 (06-11-06)_ROW ARPU" xfId="36476" xr:uid="{00000000-0005-0000-0000-00003C6D0000}"/>
    <cellStyle name="n_Flash September eresMas_Flash inter_UAG_report_CA 06-10 (06-11-06)_RoW KPIs" xfId="9290" xr:uid="{00000000-0005-0000-0000-00003D6D0000}"/>
    <cellStyle name="n_Flash September eresMas_Flash inter_UAG_report_CA 06-10 (06-11-06)_ROW_1" xfId="36477" xr:uid="{00000000-0005-0000-0000-00003E6D0000}"/>
    <cellStyle name="n_Flash September eresMas_Flash inter_UAG_report_CA 06-10 (06-11-06)_ROW_1_Group" xfId="36478" xr:uid="{00000000-0005-0000-0000-00003F6D0000}"/>
    <cellStyle name="n_Flash September eresMas_Flash inter_UAG_report_CA 06-10 (06-11-06)_ROW_1_ROW ARPU" xfId="36479" xr:uid="{00000000-0005-0000-0000-0000406D0000}"/>
    <cellStyle name="n_Flash September eresMas_Flash inter_UAG_report_CA 06-10 (06-11-06)_ROW_Group" xfId="36480" xr:uid="{00000000-0005-0000-0000-0000416D0000}"/>
    <cellStyle name="n_Flash September eresMas_Flash inter_UAG_report_CA 06-10 (06-11-06)_ROW_ROW ARPU" xfId="36481" xr:uid="{00000000-0005-0000-0000-0000426D0000}"/>
    <cellStyle name="n_Flash September eresMas_Flash inter_UAG_report_CA 06-10 (06-11-06)_Spain ARPU + AUPU" xfId="36482" xr:uid="{00000000-0005-0000-0000-0000436D0000}"/>
    <cellStyle name="n_Flash September eresMas_Flash inter_UAG_report_CA 06-10 (06-11-06)_Spain ARPU + AUPU_Group" xfId="36483" xr:uid="{00000000-0005-0000-0000-0000446D0000}"/>
    <cellStyle name="n_Flash September eresMas_Flash inter_UAG_report_CA 06-10 (06-11-06)_Spain ARPU + AUPU_ROW ARPU" xfId="36484" xr:uid="{00000000-0005-0000-0000-0000456D0000}"/>
    <cellStyle name="n_Flash September eresMas_Flash inter_UAG_report_CA 06-10 (06-11-06)_Spain KPIs" xfId="7139" xr:uid="{00000000-0005-0000-0000-0000466D0000}"/>
    <cellStyle name="n_Flash September eresMas_Flash inter_UAG_report_CA 06-10 (06-11-06)_Spain KPIs 2" xfId="16505" xr:uid="{00000000-0005-0000-0000-0000476D0000}"/>
    <cellStyle name="n_Flash September eresMas_Flash inter_UAG_report_CA 06-10 (06-11-06)_Spain KPIs_1" xfId="51953" xr:uid="{00000000-0005-0000-0000-0000486D0000}"/>
    <cellStyle name="n_Flash September eresMas_Flash inter_UAG_report_CA 06-10 (06-11-06)_Telecoms - Operational KPIs" xfId="50256" xr:uid="{00000000-0005-0000-0000-0000496D0000}"/>
    <cellStyle name="n_Flash September eresMas_Flash inter_V&amp;M trajectoires V1 (06-08-11)" xfId="2447" xr:uid="{00000000-0005-0000-0000-00004A6D0000}"/>
    <cellStyle name="n_Flash September eresMas_Flash inter_V&amp;M trajectoires V1 (06-08-11)_A&amp;ME KPIs" xfId="53731" xr:uid="{00000000-0005-0000-0000-00004B6D0000}"/>
    <cellStyle name="n_Flash September eresMas_Flash inter_V&amp;M trajectoires V1 (06-08-11)_Enterprise" xfId="9859" xr:uid="{00000000-0005-0000-0000-00004C6D0000}"/>
    <cellStyle name="n_Flash September eresMas_Flash inter_V&amp;M trajectoires V1 (06-08-11)_France financials" xfId="24096" xr:uid="{00000000-0005-0000-0000-00004D6D0000}"/>
    <cellStyle name="n_Flash September eresMas_Flash inter_V&amp;M trajectoires V1 (06-08-11)_France financials_1" xfId="25449" xr:uid="{00000000-0005-0000-0000-00004E6D0000}"/>
    <cellStyle name="n_Flash September eresMas_Flash inter_V&amp;M trajectoires V1 (06-08-11)_France KPIs" xfId="5306" xr:uid="{00000000-0005-0000-0000-00004F6D0000}"/>
    <cellStyle name="n_Flash September eresMas_Flash inter_V&amp;M trajectoires V1 (06-08-11)_France KPIs 2" xfId="14722" xr:uid="{00000000-0005-0000-0000-0000506D0000}"/>
    <cellStyle name="n_Flash September eresMas_Flash inter_V&amp;M trajectoires V1 (06-08-11)_France KPIs_1" xfId="12547" xr:uid="{00000000-0005-0000-0000-0000516D0000}"/>
    <cellStyle name="n_Flash September eresMas_Flash inter_V&amp;M trajectoires V1 (06-08-11)_GetCA Groupe Seg 2012-Q4 Soc" xfId="56418" xr:uid="{00000000-0005-0000-0000-0000526D0000}"/>
    <cellStyle name="n_Flash September eresMas_Flash inter_V&amp;M trajectoires V1 (06-08-11)_Group" xfId="36486" xr:uid="{00000000-0005-0000-0000-0000536D0000}"/>
    <cellStyle name="n_Flash September eresMas_Flash inter_V&amp;M trajectoires V1 (06-08-11)_Group - financial KPIs" xfId="22352" xr:uid="{00000000-0005-0000-0000-0000546D0000}"/>
    <cellStyle name="n_Flash September eresMas_Flash inter_V&amp;M trajectoires V1 (06-08-11)_Group - operational KPIs" xfId="3328" xr:uid="{00000000-0005-0000-0000-0000556D0000}"/>
    <cellStyle name="n_Flash September eresMas_Flash inter_V&amp;M trajectoires V1 (06-08-11)_Group - operational KPIs_1" xfId="10793" xr:uid="{00000000-0005-0000-0000-0000566D0000}"/>
    <cellStyle name="n_Flash September eresMas_Flash inter_V&amp;M trajectoires V1 (06-08-11)_Group - operational KPIs_1 2" xfId="18492" xr:uid="{00000000-0005-0000-0000-0000576D0000}"/>
    <cellStyle name="n_Flash September eresMas_Flash inter_V&amp;M trajectoires V1 (06-08-11)_Group - operational KPIs_2" xfId="20609" xr:uid="{00000000-0005-0000-0000-0000586D0000}"/>
    <cellStyle name="n_Flash September eresMas_Flash inter_V&amp;M trajectoires V1 (06-08-11)_IC&amp;SS" xfId="13798" xr:uid="{00000000-0005-0000-0000-0000596D0000}"/>
    <cellStyle name="n_Flash September eresMas_Flash inter_V&amp;M trajectoires V1 (06-08-11)_Orange - Market France KPIs" xfId="56417" xr:uid="{00000000-0005-0000-0000-00005A6D0000}"/>
    <cellStyle name="n_Flash September eresMas_Flash inter_V&amp;M trajectoires V1 (06-08-11)_Poland KPIs" xfId="8579" xr:uid="{00000000-0005-0000-0000-00005B6D0000}"/>
    <cellStyle name="n_Flash September eresMas_Flash inter_V&amp;M trajectoires V1 (06-08-11)_Poland KPIs_1" xfId="36485" xr:uid="{00000000-0005-0000-0000-00005C6D0000}"/>
    <cellStyle name="n_Flash September eresMas_Flash inter_V&amp;M trajectoires V1 (06-08-11)_ROW" xfId="36487" xr:uid="{00000000-0005-0000-0000-00005D6D0000}"/>
    <cellStyle name="n_Flash September eresMas_Flash inter_V&amp;M trajectoires V1 (06-08-11)_ROW ARPU" xfId="36488" xr:uid="{00000000-0005-0000-0000-00005E6D0000}"/>
    <cellStyle name="n_Flash September eresMas_Flash inter_V&amp;M trajectoires V1 (06-08-11)_RoW KPIs" xfId="9291" xr:uid="{00000000-0005-0000-0000-00005F6D0000}"/>
    <cellStyle name="n_Flash September eresMas_Flash inter_V&amp;M trajectoires V1 (06-08-11)_ROW_1" xfId="36489" xr:uid="{00000000-0005-0000-0000-0000606D0000}"/>
    <cellStyle name="n_Flash September eresMas_Flash inter_V&amp;M trajectoires V1 (06-08-11)_ROW_1_Group" xfId="36490" xr:uid="{00000000-0005-0000-0000-0000616D0000}"/>
    <cellStyle name="n_Flash September eresMas_Flash inter_V&amp;M trajectoires V1 (06-08-11)_ROW_1_ROW ARPU" xfId="36491" xr:uid="{00000000-0005-0000-0000-0000626D0000}"/>
    <cellStyle name="n_Flash September eresMas_Flash inter_V&amp;M trajectoires V1 (06-08-11)_ROW_Group" xfId="36492" xr:uid="{00000000-0005-0000-0000-0000636D0000}"/>
    <cellStyle name="n_Flash September eresMas_Flash inter_V&amp;M trajectoires V1 (06-08-11)_ROW_ROW ARPU" xfId="36493" xr:uid="{00000000-0005-0000-0000-0000646D0000}"/>
    <cellStyle name="n_Flash September eresMas_Flash inter_V&amp;M trajectoires V1 (06-08-11)_Spain ARPU + AUPU" xfId="36494" xr:uid="{00000000-0005-0000-0000-0000656D0000}"/>
    <cellStyle name="n_Flash September eresMas_Flash inter_V&amp;M trajectoires V1 (06-08-11)_Spain ARPU + AUPU_Group" xfId="36495" xr:uid="{00000000-0005-0000-0000-0000666D0000}"/>
    <cellStyle name="n_Flash September eresMas_Flash inter_V&amp;M trajectoires V1 (06-08-11)_Spain ARPU + AUPU_ROW ARPU" xfId="36496" xr:uid="{00000000-0005-0000-0000-0000676D0000}"/>
    <cellStyle name="n_Flash September eresMas_Flash inter_V&amp;M trajectoires V1 (06-08-11)_Spain KPIs" xfId="7140" xr:uid="{00000000-0005-0000-0000-0000686D0000}"/>
    <cellStyle name="n_Flash September eresMas_Flash inter_V&amp;M trajectoires V1 (06-08-11)_Spain KPIs 2" xfId="16506" xr:uid="{00000000-0005-0000-0000-0000696D0000}"/>
    <cellStyle name="n_Flash September eresMas_Flash inter_V&amp;M trajectoires V1 (06-08-11)_Spain KPIs_1" xfId="51954" xr:uid="{00000000-0005-0000-0000-00006A6D0000}"/>
    <cellStyle name="n_Flash September eresMas_Flash inter_V&amp;M trajectoires V1 (06-08-11)_Telecoms - Operational KPIs" xfId="50257" xr:uid="{00000000-0005-0000-0000-00006B6D0000}"/>
    <cellStyle name="n_Flash September eresMas_Flash_A&amp;ME KPIs" xfId="53705" xr:uid="{00000000-0005-0000-0000-00006C6D0000}"/>
    <cellStyle name="n_Flash September eresMas_Flash_DATA KPI Personal" xfId="36497" xr:uid="{00000000-0005-0000-0000-00006D6D0000}"/>
    <cellStyle name="n_Flash September eresMas_Flash_DATA KPI Personal_Group" xfId="36498" xr:uid="{00000000-0005-0000-0000-00006E6D0000}"/>
    <cellStyle name="n_Flash September eresMas_Flash_DATA KPI Personal_ROW ARPU" xfId="36499" xr:uid="{00000000-0005-0000-0000-00006F6D0000}"/>
    <cellStyle name="n_Flash September eresMas_Flash_EE_CoA_BS - mapped V4" xfId="36500" xr:uid="{00000000-0005-0000-0000-0000706D0000}"/>
    <cellStyle name="n_Flash September eresMas_Flash_EE_CoA_BS - mapped V4_Group" xfId="36501" xr:uid="{00000000-0005-0000-0000-0000716D0000}"/>
    <cellStyle name="n_Flash September eresMas_Flash_EE_CoA_BS - mapped V4_ROW ARPU" xfId="36502" xr:uid="{00000000-0005-0000-0000-0000726D0000}"/>
    <cellStyle name="n_Flash September eresMas_Flash_Enterprise" xfId="9850" xr:uid="{00000000-0005-0000-0000-0000736D0000}"/>
    <cellStyle name="n_Flash September eresMas_Flash_France financials" xfId="24074" xr:uid="{00000000-0005-0000-0000-0000746D0000}"/>
    <cellStyle name="n_Flash September eresMas_Flash_France financials_1" xfId="25440" xr:uid="{00000000-0005-0000-0000-0000756D0000}"/>
    <cellStyle name="n_Flash September eresMas_Flash_France KPIs" xfId="5284" xr:uid="{00000000-0005-0000-0000-0000766D0000}"/>
    <cellStyle name="n_Flash September eresMas_Flash_France KPIs 2" xfId="14700" xr:uid="{00000000-0005-0000-0000-0000776D0000}"/>
    <cellStyle name="n_Flash September eresMas_Flash_France KPIs_1" xfId="12525" xr:uid="{00000000-0005-0000-0000-0000786D0000}"/>
    <cellStyle name="n_Flash September eresMas_Flash_GetCA Groupe Seg 2012-Q4 Soc" xfId="56419" xr:uid="{00000000-0005-0000-0000-0000796D0000}"/>
    <cellStyle name="n_Flash September eresMas_Flash_Group" xfId="36503" xr:uid="{00000000-0005-0000-0000-00007A6D0000}"/>
    <cellStyle name="n_Flash September eresMas_Flash_Group - financial KPIs" xfId="22330" xr:uid="{00000000-0005-0000-0000-00007B6D0000}"/>
    <cellStyle name="n_Flash September eresMas_Flash_Group - operational KPIs" xfId="3319" xr:uid="{00000000-0005-0000-0000-00007C6D0000}"/>
    <cellStyle name="n_Flash September eresMas_Flash_Group - operational KPIs_1" xfId="10771" xr:uid="{00000000-0005-0000-0000-00007D6D0000}"/>
    <cellStyle name="n_Flash September eresMas_Flash_Group - operational KPIs_1 2" xfId="18470" xr:uid="{00000000-0005-0000-0000-00007E6D0000}"/>
    <cellStyle name="n_Flash September eresMas_Flash_Group - operational KPIs_2" xfId="20587" xr:uid="{00000000-0005-0000-0000-00007F6D0000}"/>
    <cellStyle name="n_Flash September eresMas_Flash_IC&amp;SS" xfId="17622" xr:uid="{00000000-0005-0000-0000-0000806D0000}"/>
    <cellStyle name="n_Flash September eresMas_Flash_Orange - Market France KPIs" xfId="56383" xr:uid="{00000000-0005-0000-0000-0000816D0000}"/>
    <cellStyle name="n_Flash September eresMas_Flash_Poland KPIs" xfId="8570" xr:uid="{00000000-0005-0000-0000-0000826D0000}"/>
    <cellStyle name="n_Flash September eresMas_Flash_Poland KPIs_1" xfId="36136" xr:uid="{00000000-0005-0000-0000-0000836D0000}"/>
    <cellStyle name="n_Flash September eresMas_Flash_Reporting Valeur_Mobile_2010_10" xfId="36504" xr:uid="{00000000-0005-0000-0000-0000846D0000}"/>
    <cellStyle name="n_Flash September eresMas_Flash_Reporting Valeur_Mobile_2010_10_Group" xfId="36505" xr:uid="{00000000-0005-0000-0000-0000856D0000}"/>
    <cellStyle name="n_Flash September eresMas_Flash_Reporting Valeur_Mobile_2010_10_ROW" xfId="36506" xr:uid="{00000000-0005-0000-0000-0000866D0000}"/>
    <cellStyle name="n_Flash September eresMas_Flash_Reporting Valeur_Mobile_2010_10_ROW ARPU" xfId="36507" xr:uid="{00000000-0005-0000-0000-0000876D0000}"/>
    <cellStyle name="n_Flash September eresMas_Flash_Reporting Valeur_Mobile_2010_10_ROW_Group" xfId="36508" xr:uid="{00000000-0005-0000-0000-0000886D0000}"/>
    <cellStyle name="n_Flash September eresMas_Flash_Reporting Valeur_Mobile_2010_10_ROW_ROW ARPU" xfId="36509" xr:uid="{00000000-0005-0000-0000-0000896D0000}"/>
    <cellStyle name="n_Flash September eresMas_Flash_ROW" xfId="36510" xr:uid="{00000000-0005-0000-0000-00008A6D0000}"/>
    <cellStyle name="n_Flash September eresMas_Flash_ROW ARPU" xfId="36511" xr:uid="{00000000-0005-0000-0000-00008B6D0000}"/>
    <cellStyle name="n_Flash September eresMas_Flash_RoW KPIs" xfId="9282" xr:uid="{00000000-0005-0000-0000-00008C6D0000}"/>
    <cellStyle name="n_Flash September eresMas_Flash_ROW_1" xfId="36512" xr:uid="{00000000-0005-0000-0000-00008D6D0000}"/>
    <cellStyle name="n_Flash September eresMas_Flash_ROW_1_Group" xfId="36513" xr:uid="{00000000-0005-0000-0000-00008E6D0000}"/>
    <cellStyle name="n_Flash September eresMas_Flash_ROW_1_ROW ARPU" xfId="36514" xr:uid="{00000000-0005-0000-0000-00008F6D0000}"/>
    <cellStyle name="n_Flash September eresMas_Flash_ROW_Group" xfId="36515" xr:uid="{00000000-0005-0000-0000-0000906D0000}"/>
    <cellStyle name="n_Flash September eresMas_Flash_ROW_ROW ARPU" xfId="36516" xr:uid="{00000000-0005-0000-0000-0000916D0000}"/>
    <cellStyle name="n_Flash September eresMas_Flash_Spain ARPU + AUPU" xfId="36517" xr:uid="{00000000-0005-0000-0000-0000926D0000}"/>
    <cellStyle name="n_Flash September eresMas_Flash_Spain ARPU + AUPU_Group" xfId="36518" xr:uid="{00000000-0005-0000-0000-0000936D0000}"/>
    <cellStyle name="n_Flash September eresMas_Flash_Spain ARPU + AUPU_ROW ARPU" xfId="36519" xr:uid="{00000000-0005-0000-0000-0000946D0000}"/>
    <cellStyle name="n_Flash September eresMas_Flash_Spain KPIs" xfId="7114" xr:uid="{00000000-0005-0000-0000-0000956D0000}"/>
    <cellStyle name="n_Flash September eresMas_Flash_Spain KPIs 2" xfId="16480" xr:uid="{00000000-0005-0000-0000-0000966D0000}"/>
    <cellStyle name="n_Flash September eresMas_Flash_Spain KPIs_1" xfId="51928" xr:uid="{00000000-0005-0000-0000-0000976D0000}"/>
    <cellStyle name="n_Flash September eresMas_Flash_Telecoms - Operational KPIs" xfId="50231" xr:uid="{00000000-0005-0000-0000-0000986D0000}"/>
    <cellStyle name="n_Flash September eresMas_France financials" xfId="23738" xr:uid="{00000000-0005-0000-0000-0000996D0000}"/>
    <cellStyle name="n_Flash September eresMas_France financials_1" xfId="25258" xr:uid="{00000000-0005-0000-0000-00009A6D0000}"/>
    <cellStyle name="n_Flash September eresMas_France KPIs" xfId="4950" xr:uid="{00000000-0005-0000-0000-00009B6D0000}"/>
    <cellStyle name="n_Flash September eresMas_France KPIs 2" xfId="14366" xr:uid="{00000000-0005-0000-0000-00009C6D0000}"/>
    <cellStyle name="n_Flash September eresMas_France KPIs_1" xfId="12191" xr:uid="{00000000-0005-0000-0000-00009D6D0000}"/>
    <cellStyle name="n_Flash September eresMas_GetCA Groupe Seg 2012-Q4 Soc" xfId="56420" xr:uid="{00000000-0005-0000-0000-00009E6D0000}"/>
    <cellStyle name="n_Flash September eresMas_Group" xfId="36520" xr:uid="{00000000-0005-0000-0000-00009F6D0000}"/>
    <cellStyle name="n_Flash September eresMas_Group - financial KPIs" xfId="21994" xr:uid="{00000000-0005-0000-0000-0000A06D0000}"/>
    <cellStyle name="n_Flash September eresMas_Group - operational KPIs" xfId="3137" xr:uid="{00000000-0005-0000-0000-0000A16D0000}"/>
    <cellStyle name="n_Flash September eresMas_Group - operational KPIs_1" xfId="10437" xr:uid="{00000000-0005-0000-0000-0000A26D0000}"/>
    <cellStyle name="n_Flash September eresMas_Group - operational KPIs_1 2" xfId="18136" xr:uid="{00000000-0005-0000-0000-0000A36D0000}"/>
    <cellStyle name="n_Flash September eresMas_Group - operational KPIs_2" xfId="20253" xr:uid="{00000000-0005-0000-0000-0000A46D0000}"/>
    <cellStyle name="n_Flash September eresMas_HDI - Template Budget 2005" xfId="2448" xr:uid="{00000000-0005-0000-0000-0000A56D0000}"/>
    <cellStyle name="n_Flash September eresMas_HDI - Template Budget 2005_01 Synthèse DM pour modèle" xfId="2449" xr:uid="{00000000-0005-0000-0000-0000A66D0000}"/>
    <cellStyle name="n_Flash September eresMas_HDI - Template Budget 2005_01 Synthèse DM pour modèle_A&amp;ME KPIs" xfId="53733" xr:uid="{00000000-0005-0000-0000-0000A76D0000}"/>
    <cellStyle name="n_Flash September eresMas_HDI - Template Budget 2005_01 Synthèse DM pour modèle_France financials" xfId="24098" xr:uid="{00000000-0005-0000-0000-0000A86D0000}"/>
    <cellStyle name="n_Flash September eresMas_HDI - Template Budget 2005_01 Synthèse DM pour modèle_France KPIs" xfId="5308" xr:uid="{00000000-0005-0000-0000-0000A96D0000}"/>
    <cellStyle name="n_Flash September eresMas_HDI - Template Budget 2005_01 Synthèse DM pour modèle_France KPIs 2" xfId="14724" xr:uid="{00000000-0005-0000-0000-0000AA6D0000}"/>
    <cellStyle name="n_Flash September eresMas_HDI - Template Budget 2005_01 Synthèse DM pour modèle_France KPIs_1" xfId="12549" xr:uid="{00000000-0005-0000-0000-0000AB6D0000}"/>
    <cellStyle name="n_Flash September eresMas_HDI - Template Budget 2005_01 Synthèse DM pour modèle_Group" xfId="36523" xr:uid="{00000000-0005-0000-0000-0000AC6D0000}"/>
    <cellStyle name="n_Flash September eresMas_HDI - Template Budget 2005_01 Synthèse DM pour modèle_Group - financial KPIs" xfId="22354" xr:uid="{00000000-0005-0000-0000-0000AD6D0000}"/>
    <cellStyle name="n_Flash September eresMas_HDI - Template Budget 2005_01 Synthèse DM pour modèle_Group - operational KPIs" xfId="10795" xr:uid="{00000000-0005-0000-0000-0000AE6D0000}"/>
    <cellStyle name="n_Flash September eresMas_HDI - Template Budget 2005_01 Synthèse DM pour modèle_Group - operational KPIs 2" xfId="18494" xr:uid="{00000000-0005-0000-0000-0000AF6D0000}"/>
    <cellStyle name="n_Flash September eresMas_HDI - Template Budget 2005_01 Synthèse DM pour modèle_Group - operational KPIs_1" xfId="20611" xr:uid="{00000000-0005-0000-0000-0000B06D0000}"/>
    <cellStyle name="n_Flash September eresMas_HDI - Template Budget 2005_01 Synthèse DM pour modèle_Orange - Market France KPIs" xfId="56422" xr:uid="{00000000-0005-0000-0000-0000B16D0000}"/>
    <cellStyle name="n_Flash September eresMas_HDI - Template Budget 2005_01 Synthèse DM pour modèle_Poland KPIs" xfId="36522" xr:uid="{00000000-0005-0000-0000-0000B26D0000}"/>
    <cellStyle name="n_Flash September eresMas_HDI - Template Budget 2005_01 Synthèse DM pour modèle_ROW" xfId="36524" xr:uid="{00000000-0005-0000-0000-0000B36D0000}"/>
    <cellStyle name="n_Flash September eresMas_HDI - Template Budget 2005_01 Synthèse DM pour modèle_ROW ARPU" xfId="36525" xr:uid="{00000000-0005-0000-0000-0000B46D0000}"/>
    <cellStyle name="n_Flash September eresMas_HDI - Template Budget 2005_01 Synthèse DM pour modèle_ROW_1" xfId="36526" xr:uid="{00000000-0005-0000-0000-0000B56D0000}"/>
    <cellStyle name="n_Flash September eresMas_HDI - Template Budget 2005_01 Synthèse DM pour modèle_ROW_1_Group" xfId="36527" xr:uid="{00000000-0005-0000-0000-0000B66D0000}"/>
    <cellStyle name="n_Flash September eresMas_HDI - Template Budget 2005_01 Synthèse DM pour modèle_ROW_1_ROW ARPU" xfId="36528" xr:uid="{00000000-0005-0000-0000-0000B76D0000}"/>
    <cellStyle name="n_Flash September eresMas_HDI - Template Budget 2005_01 Synthèse DM pour modèle_ROW_Group" xfId="36529" xr:uid="{00000000-0005-0000-0000-0000B86D0000}"/>
    <cellStyle name="n_Flash September eresMas_HDI - Template Budget 2005_01 Synthèse DM pour modèle_ROW_ROW ARPU" xfId="36530" xr:uid="{00000000-0005-0000-0000-0000B96D0000}"/>
    <cellStyle name="n_Flash September eresMas_HDI - Template Budget 2005_01 Synthèse DM pour modèle_Spain ARPU + AUPU" xfId="36531" xr:uid="{00000000-0005-0000-0000-0000BA6D0000}"/>
    <cellStyle name="n_Flash September eresMas_HDI - Template Budget 2005_01 Synthèse DM pour modèle_Spain ARPU + AUPU_Group" xfId="36532" xr:uid="{00000000-0005-0000-0000-0000BB6D0000}"/>
    <cellStyle name="n_Flash September eresMas_HDI - Template Budget 2005_01 Synthèse DM pour modèle_Spain ARPU + AUPU_ROW ARPU" xfId="36533" xr:uid="{00000000-0005-0000-0000-0000BC6D0000}"/>
    <cellStyle name="n_Flash September eresMas_HDI - Template Budget 2005_01 Synthèse DM pour modèle_Spain KPIs" xfId="7142" xr:uid="{00000000-0005-0000-0000-0000BD6D0000}"/>
    <cellStyle name="n_Flash September eresMas_HDI - Template Budget 2005_01 Synthèse DM pour modèle_Spain KPIs 2" xfId="16508" xr:uid="{00000000-0005-0000-0000-0000BE6D0000}"/>
    <cellStyle name="n_Flash September eresMas_HDI - Template Budget 2005_01 Synthèse DM pour modèle_Spain KPIs_1" xfId="51956" xr:uid="{00000000-0005-0000-0000-0000BF6D0000}"/>
    <cellStyle name="n_Flash September eresMas_HDI - Template Budget 2005_01 Synthèse DM pour modèle_Telecoms - Operational KPIs" xfId="50259" xr:uid="{00000000-0005-0000-0000-0000C06D0000}"/>
    <cellStyle name="n_Flash September eresMas_HDI - Template Budget 2005_0703 Préflashde L23 Analyse CA trafic 07-03 (07-04-03)" xfId="2450" xr:uid="{00000000-0005-0000-0000-0000C16D0000}"/>
    <cellStyle name="n_Flash September eresMas_HDI - Template Budget 2005_0703 Préflashde L23 Analyse CA trafic 07-03 (07-04-03)_A&amp;ME KPIs" xfId="53734" xr:uid="{00000000-0005-0000-0000-0000C26D0000}"/>
    <cellStyle name="n_Flash September eresMas_HDI - Template Budget 2005_0703 Préflashde L23 Analyse CA trafic 07-03 (07-04-03)_Enterprise" xfId="9861" xr:uid="{00000000-0005-0000-0000-0000C36D0000}"/>
    <cellStyle name="n_Flash September eresMas_HDI - Template Budget 2005_0703 Préflashde L23 Analyse CA trafic 07-03 (07-04-03)_France financials" xfId="24099" xr:uid="{00000000-0005-0000-0000-0000C46D0000}"/>
    <cellStyle name="n_Flash September eresMas_HDI - Template Budget 2005_0703 Préflashde L23 Analyse CA trafic 07-03 (07-04-03)_France financials_1" xfId="25451" xr:uid="{00000000-0005-0000-0000-0000C56D0000}"/>
    <cellStyle name="n_Flash September eresMas_HDI - Template Budget 2005_0703 Préflashde L23 Analyse CA trafic 07-03 (07-04-03)_France KPIs" xfId="5309" xr:uid="{00000000-0005-0000-0000-0000C66D0000}"/>
    <cellStyle name="n_Flash September eresMas_HDI - Template Budget 2005_0703 Préflashde L23 Analyse CA trafic 07-03 (07-04-03)_France KPIs 2" xfId="14725" xr:uid="{00000000-0005-0000-0000-0000C76D0000}"/>
    <cellStyle name="n_Flash September eresMas_HDI - Template Budget 2005_0703 Préflashde L23 Analyse CA trafic 07-03 (07-04-03)_France KPIs_1" xfId="12550" xr:uid="{00000000-0005-0000-0000-0000C86D0000}"/>
    <cellStyle name="n_Flash September eresMas_HDI - Template Budget 2005_0703 Préflashde L23 Analyse CA trafic 07-03 (07-04-03)_GetCA Groupe Seg 2012-Q4 Soc" xfId="56424" xr:uid="{00000000-0005-0000-0000-0000C96D0000}"/>
    <cellStyle name="n_Flash September eresMas_HDI - Template Budget 2005_0703 Préflashde L23 Analyse CA trafic 07-03 (07-04-03)_Group" xfId="36535" xr:uid="{00000000-0005-0000-0000-0000CA6D0000}"/>
    <cellStyle name="n_Flash September eresMas_HDI - Template Budget 2005_0703 Préflashde L23 Analyse CA trafic 07-03 (07-04-03)_Group - financial KPIs" xfId="22355" xr:uid="{00000000-0005-0000-0000-0000CB6D0000}"/>
    <cellStyle name="n_Flash September eresMas_HDI - Template Budget 2005_0703 Préflashde L23 Analyse CA trafic 07-03 (07-04-03)_Group - operational KPIs" xfId="3330" xr:uid="{00000000-0005-0000-0000-0000CC6D0000}"/>
    <cellStyle name="n_Flash September eresMas_HDI - Template Budget 2005_0703 Préflashde L23 Analyse CA trafic 07-03 (07-04-03)_Group - operational KPIs_1" xfId="10796" xr:uid="{00000000-0005-0000-0000-0000CD6D0000}"/>
    <cellStyle name="n_Flash September eresMas_HDI - Template Budget 2005_0703 Préflashde L23 Analyse CA trafic 07-03 (07-04-03)_Group - operational KPIs_1 2" xfId="18495" xr:uid="{00000000-0005-0000-0000-0000CE6D0000}"/>
    <cellStyle name="n_Flash September eresMas_HDI - Template Budget 2005_0703 Préflashde L23 Analyse CA trafic 07-03 (07-04-03)_Group - operational KPIs_2" xfId="20612" xr:uid="{00000000-0005-0000-0000-0000CF6D0000}"/>
    <cellStyle name="n_Flash September eresMas_HDI - Template Budget 2005_0703 Préflashde L23 Analyse CA trafic 07-03 (07-04-03)_IC&amp;SS" xfId="19740" xr:uid="{00000000-0005-0000-0000-0000D06D0000}"/>
    <cellStyle name="n_Flash September eresMas_HDI - Template Budget 2005_0703 Préflashde L23 Analyse CA trafic 07-03 (07-04-03)_Orange - Market France KPIs" xfId="56423" xr:uid="{00000000-0005-0000-0000-0000D16D0000}"/>
    <cellStyle name="n_Flash September eresMas_HDI - Template Budget 2005_0703 Préflashde L23 Analyse CA trafic 07-03 (07-04-03)_Poland KPIs" xfId="8581" xr:uid="{00000000-0005-0000-0000-0000D26D0000}"/>
    <cellStyle name="n_Flash September eresMas_HDI - Template Budget 2005_0703 Préflashde L23 Analyse CA trafic 07-03 (07-04-03)_Poland KPIs_1" xfId="36534" xr:uid="{00000000-0005-0000-0000-0000D36D0000}"/>
    <cellStyle name="n_Flash September eresMas_HDI - Template Budget 2005_0703 Préflashde L23 Analyse CA trafic 07-03 (07-04-03)_ROW" xfId="36536" xr:uid="{00000000-0005-0000-0000-0000D46D0000}"/>
    <cellStyle name="n_Flash September eresMas_HDI - Template Budget 2005_0703 Préflashde L23 Analyse CA trafic 07-03 (07-04-03)_ROW ARPU" xfId="36537" xr:uid="{00000000-0005-0000-0000-0000D56D0000}"/>
    <cellStyle name="n_Flash September eresMas_HDI - Template Budget 2005_0703 Préflashde L23 Analyse CA trafic 07-03 (07-04-03)_RoW KPIs" xfId="9293" xr:uid="{00000000-0005-0000-0000-0000D66D0000}"/>
    <cellStyle name="n_Flash September eresMas_HDI - Template Budget 2005_0703 Préflashde L23 Analyse CA trafic 07-03 (07-04-03)_ROW_1" xfId="36538" xr:uid="{00000000-0005-0000-0000-0000D76D0000}"/>
    <cellStyle name="n_Flash September eresMas_HDI - Template Budget 2005_0703 Préflashde L23 Analyse CA trafic 07-03 (07-04-03)_ROW_1_Group" xfId="36539" xr:uid="{00000000-0005-0000-0000-0000D86D0000}"/>
    <cellStyle name="n_Flash September eresMas_HDI - Template Budget 2005_0703 Préflashde L23 Analyse CA trafic 07-03 (07-04-03)_ROW_1_ROW ARPU" xfId="36540" xr:uid="{00000000-0005-0000-0000-0000D96D0000}"/>
    <cellStyle name="n_Flash September eresMas_HDI - Template Budget 2005_0703 Préflashde L23 Analyse CA trafic 07-03 (07-04-03)_ROW_Group" xfId="36541" xr:uid="{00000000-0005-0000-0000-0000DA6D0000}"/>
    <cellStyle name="n_Flash September eresMas_HDI - Template Budget 2005_0703 Préflashde L23 Analyse CA trafic 07-03 (07-04-03)_ROW_ROW ARPU" xfId="36542" xr:uid="{00000000-0005-0000-0000-0000DB6D0000}"/>
    <cellStyle name="n_Flash September eresMas_HDI - Template Budget 2005_0703 Préflashde L23 Analyse CA trafic 07-03 (07-04-03)_Spain ARPU + AUPU" xfId="36543" xr:uid="{00000000-0005-0000-0000-0000DC6D0000}"/>
    <cellStyle name="n_Flash September eresMas_HDI - Template Budget 2005_0703 Préflashde L23 Analyse CA trafic 07-03 (07-04-03)_Spain ARPU + AUPU_Group" xfId="36544" xr:uid="{00000000-0005-0000-0000-0000DD6D0000}"/>
    <cellStyle name="n_Flash September eresMas_HDI - Template Budget 2005_0703 Préflashde L23 Analyse CA trafic 07-03 (07-04-03)_Spain ARPU + AUPU_ROW ARPU" xfId="36545" xr:uid="{00000000-0005-0000-0000-0000DE6D0000}"/>
    <cellStyle name="n_Flash September eresMas_HDI - Template Budget 2005_0703 Préflashde L23 Analyse CA trafic 07-03 (07-04-03)_Spain KPIs" xfId="7143" xr:uid="{00000000-0005-0000-0000-0000DF6D0000}"/>
    <cellStyle name="n_Flash September eresMas_HDI - Template Budget 2005_0703 Préflashde L23 Analyse CA trafic 07-03 (07-04-03)_Spain KPIs 2" xfId="16509" xr:uid="{00000000-0005-0000-0000-0000E06D0000}"/>
    <cellStyle name="n_Flash September eresMas_HDI - Template Budget 2005_0703 Préflashde L23 Analyse CA trafic 07-03 (07-04-03)_Spain KPIs_1" xfId="51957" xr:uid="{00000000-0005-0000-0000-0000E16D0000}"/>
    <cellStyle name="n_Flash September eresMas_HDI - Template Budget 2005_0703 Préflashde L23 Analyse CA trafic 07-03 (07-04-03)_Telecoms - Operational KPIs" xfId="50260" xr:uid="{00000000-0005-0000-0000-0000E26D0000}"/>
    <cellStyle name="n_Flash September eresMas_HDI - Template Budget 2005_A&amp;ME KPIs" xfId="53732" xr:uid="{00000000-0005-0000-0000-0000E36D0000}"/>
    <cellStyle name="n_Flash September eresMas_HDI - Template Budget 2005_Base Forfaits 06-07" xfId="2451" xr:uid="{00000000-0005-0000-0000-0000E46D0000}"/>
    <cellStyle name="n_Flash September eresMas_HDI - Template Budget 2005_Base Forfaits 06-07_A&amp;ME KPIs" xfId="53735" xr:uid="{00000000-0005-0000-0000-0000E56D0000}"/>
    <cellStyle name="n_Flash September eresMas_HDI - Template Budget 2005_Base Forfaits 06-07_Enterprise" xfId="9862" xr:uid="{00000000-0005-0000-0000-0000E66D0000}"/>
    <cellStyle name="n_Flash September eresMas_HDI - Template Budget 2005_Base Forfaits 06-07_France financials" xfId="24100" xr:uid="{00000000-0005-0000-0000-0000E76D0000}"/>
    <cellStyle name="n_Flash September eresMas_HDI - Template Budget 2005_Base Forfaits 06-07_France financials_1" xfId="25452" xr:uid="{00000000-0005-0000-0000-0000E86D0000}"/>
    <cellStyle name="n_Flash September eresMas_HDI - Template Budget 2005_Base Forfaits 06-07_France KPIs" xfId="5310" xr:uid="{00000000-0005-0000-0000-0000E96D0000}"/>
    <cellStyle name="n_Flash September eresMas_HDI - Template Budget 2005_Base Forfaits 06-07_France KPIs 2" xfId="14726" xr:uid="{00000000-0005-0000-0000-0000EA6D0000}"/>
    <cellStyle name="n_Flash September eresMas_HDI - Template Budget 2005_Base Forfaits 06-07_France KPIs_1" xfId="12551" xr:uid="{00000000-0005-0000-0000-0000EB6D0000}"/>
    <cellStyle name="n_Flash September eresMas_HDI - Template Budget 2005_Base Forfaits 06-07_GetCA Groupe Seg 2012-Q4 Soc" xfId="56426" xr:uid="{00000000-0005-0000-0000-0000EC6D0000}"/>
    <cellStyle name="n_Flash September eresMas_HDI - Template Budget 2005_Base Forfaits 06-07_Group" xfId="36547" xr:uid="{00000000-0005-0000-0000-0000ED6D0000}"/>
    <cellStyle name="n_Flash September eresMas_HDI - Template Budget 2005_Base Forfaits 06-07_Group - financial KPIs" xfId="22356" xr:uid="{00000000-0005-0000-0000-0000EE6D0000}"/>
    <cellStyle name="n_Flash September eresMas_HDI - Template Budget 2005_Base Forfaits 06-07_Group - operational KPIs" xfId="3331" xr:uid="{00000000-0005-0000-0000-0000EF6D0000}"/>
    <cellStyle name="n_Flash September eresMas_HDI - Template Budget 2005_Base Forfaits 06-07_Group - operational KPIs_1" xfId="10797" xr:uid="{00000000-0005-0000-0000-0000F06D0000}"/>
    <cellStyle name="n_Flash September eresMas_HDI - Template Budget 2005_Base Forfaits 06-07_Group - operational KPIs_1 2" xfId="18496" xr:uid="{00000000-0005-0000-0000-0000F16D0000}"/>
    <cellStyle name="n_Flash September eresMas_HDI - Template Budget 2005_Base Forfaits 06-07_Group - operational KPIs_2" xfId="20613" xr:uid="{00000000-0005-0000-0000-0000F26D0000}"/>
    <cellStyle name="n_Flash September eresMas_HDI - Template Budget 2005_Base Forfaits 06-07_IC&amp;SS" xfId="17508" xr:uid="{00000000-0005-0000-0000-0000F36D0000}"/>
    <cellStyle name="n_Flash September eresMas_HDI - Template Budget 2005_Base Forfaits 06-07_Orange - Market France KPIs" xfId="56425" xr:uid="{00000000-0005-0000-0000-0000F46D0000}"/>
    <cellStyle name="n_Flash September eresMas_HDI - Template Budget 2005_Base Forfaits 06-07_Poland KPIs" xfId="8582" xr:uid="{00000000-0005-0000-0000-0000F56D0000}"/>
    <cellStyle name="n_Flash September eresMas_HDI - Template Budget 2005_Base Forfaits 06-07_Poland KPIs_1" xfId="36546" xr:uid="{00000000-0005-0000-0000-0000F66D0000}"/>
    <cellStyle name="n_Flash September eresMas_HDI - Template Budget 2005_Base Forfaits 06-07_ROW" xfId="36548" xr:uid="{00000000-0005-0000-0000-0000F76D0000}"/>
    <cellStyle name="n_Flash September eresMas_HDI - Template Budget 2005_Base Forfaits 06-07_ROW ARPU" xfId="36549" xr:uid="{00000000-0005-0000-0000-0000F86D0000}"/>
    <cellStyle name="n_Flash September eresMas_HDI - Template Budget 2005_Base Forfaits 06-07_RoW KPIs" xfId="9294" xr:uid="{00000000-0005-0000-0000-0000F96D0000}"/>
    <cellStyle name="n_Flash September eresMas_HDI - Template Budget 2005_Base Forfaits 06-07_ROW_1" xfId="36550" xr:uid="{00000000-0005-0000-0000-0000FA6D0000}"/>
    <cellStyle name="n_Flash September eresMas_HDI - Template Budget 2005_Base Forfaits 06-07_ROW_1_Group" xfId="36551" xr:uid="{00000000-0005-0000-0000-0000FB6D0000}"/>
    <cellStyle name="n_Flash September eresMas_HDI - Template Budget 2005_Base Forfaits 06-07_ROW_1_ROW ARPU" xfId="36552" xr:uid="{00000000-0005-0000-0000-0000FC6D0000}"/>
    <cellStyle name="n_Flash September eresMas_HDI - Template Budget 2005_Base Forfaits 06-07_ROW_Group" xfId="36553" xr:uid="{00000000-0005-0000-0000-0000FD6D0000}"/>
    <cellStyle name="n_Flash September eresMas_HDI - Template Budget 2005_Base Forfaits 06-07_ROW_ROW ARPU" xfId="36554" xr:uid="{00000000-0005-0000-0000-0000FE6D0000}"/>
    <cellStyle name="n_Flash September eresMas_HDI - Template Budget 2005_Base Forfaits 06-07_Spain ARPU + AUPU" xfId="36555" xr:uid="{00000000-0005-0000-0000-0000FF6D0000}"/>
    <cellStyle name="n_Flash September eresMas_HDI - Template Budget 2005_Base Forfaits 06-07_Spain ARPU + AUPU_Group" xfId="36556" xr:uid="{00000000-0005-0000-0000-0000006E0000}"/>
    <cellStyle name="n_Flash September eresMas_HDI - Template Budget 2005_Base Forfaits 06-07_Spain ARPU + AUPU_ROW ARPU" xfId="36557" xr:uid="{00000000-0005-0000-0000-0000016E0000}"/>
    <cellStyle name="n_Flash September eresMas_HDI - Template Budget 2005_Base Forfaits 06-07_Spain KPIs" xfId="7144" xr:uid="{00000000-0005-0000-0000-0000026E0000}"/>
    <cellStyle name="n_Flash September eresMas_HDI - Template Budget 2005_Base Forfaits 06-07_Spain KPIs 2" xfId="16510" xr:uid="{00000000-0005-0000-0000-0000036E0000}"/>
    <cellStyle name="n_Flash September eresMas_HDI - Template Budget 2005_Base Forfaits 06-07_Spain KPIs_1" xfId="51958" xr:uid="{00000000-0005-0000-0000-0000046E0000}"/>
    <cellStyle name="n_Flash September eresMas_HDI - Template Budget 2005_Base Forfaits 06-07_Telecoms - Operational KPIs" xfId="50261" xr:uid="{00000000-0005-0000-0000-0000056E0000}"/>
    <cellStyle name="n_Flash September eresMas_HDI - Template Budget 2005_CA BAC SCR-VM 06-07 (31-07-06)" xfId="2452" xr:uid="{00000000-0005-0000-0000-0000066E0000}"/>
    <cellStyle name="n_Flash September eresMas_HDI - Template Budget 2005_CA BAC SCR-VM 06-07 (31-07-06)_A&amp;ME KPIs" xfId="53736" xr:uid="{00000000-0005-0000-0000-0000076E0000}"/>
    <cellStyle name="n_Flash September eresMas_HDI - Template Budget 2005_CA BAC SCR-VM 06-07 (31-07-06)_Enterprise" xfId="9863" xr:uid="{00000000-0005-0000-0000-0000086E0000}"/>
    <cellStyle name="n_Flash September eresMas_HDI - Template Budget 2005_CA BAC SCR-VM 06-07 (31-07-06)_France financials" xfId="24101" xr:uid="{00000000-0005-0000-0000-0000096E0000}"/>
    <cellStyle name="n_Flash September eresMas_HDI - Template Budget 2005_CA BAC SCR-VM 06-07 (31-07-06)_France financials_1" xfId="25453" xr:uid="{00000000-0005-0000-0000-00000A6E0000}"/>
    <cellStyle name="n_Flash September eresMas_HDI - Template Budget 2005_CA BAC SCR-VM 06-07 (31-07-06)_France KPIs" xfId="5311" xr:uid="{00000000-0005-0000-0000-00000B6E0000}"/>
    <cellStyle name="n_Flash September eresMas_HDI - Template Budget 2005_CA BAC SCR-VM 06-07 (31-07-06)_France KPIs 2" xfId="14727" xr:uid="{00000000-0005-0000-0000-00000C6E0000}"/>
    <cellStyle name="n_Flash September eresMas_HDI - Template Budget 2005_CA BAC SCR-VM 06-07 (31-07-06)_France KPIs_1" xfId="12552" xr:uid="{00000000-0005-0000-0000-00000D6E0000}"/>
    <cellStyle name="n_Flash September eresMas_HDI - Template Budget 2005_CA BAC SCR-VM 06-07 (31-07-06)_GetCA Groupe Seg 2012-Q4 Soc" xfId="56428" xr:uid="{00000000-0005-0000-0000-00000E6E0000}"/>
    <cellStyle name="n_Flash September eresMas_HDI - Template Budget 2005_CA BAC SCR-VM 06-07 (31-07-06)_Group" xfId="36559" xr:uid="{00000000-0005-0000-0000-00000F6E0000}"/>
    <cellStyle name="n_Flash September eresMas_HDI - Template Budget 2005_CA BAC SCR-VM 06-07 (31-07-06)_Group - financial KPIs" xfId="22357" xr:uid="{00000000-0005-0000-0000-0000106E0000}"/>
    <cellStyle name="n_Flash September eresMas_HDI - Template Budget 2005_CA BAC SCR-VM 06-07 (31-07-06)_Group - operational KPIs" xfId="3332" xr:uid="{00000000-0005-0000-0000-0000116E0000}"/>
    <cellStyle name="n_Flash September eresMas_HDI - Template Budget 2005_CA BAC SCR-VM 06-07 (31-07-06)_Group - operational KPIs_1" xfId="10798" xr:uid="{00000000-0005-0000-0000-0000126E0000}"/>
    <cellStyle name="n_Flash September eresMas_HDI - Template Budget 2005_CA BAC SCR-VM 06-07 (31-07-06)_Group - operational KPIs_1 2" xfId="18497" xr:uid="{00000000-0005-0000-0000-0000136E0000}"/>
    <cellStyle name="n_Flash September eresMas_HDI - Template Budget 2005_CA BAC SCR-VM 06-07 (31-07-06)_Group - operational KPIs_2" xfId="20614" xr:uid="{00000000-0005-0000-0000-0000146E0000}"/>
    <cellStyle name="n_Flash September eresMas_HDI - Template Budget 2005_CA BAC SCR-VM 06-07 (31-07-06)_IC&amp;SS" xfId="17716" xr:uid="{00000000-0005-0000-0000-0000156E0000}"/>
    <cellStyle name="n_Flash September eresMas_HDI - Template Budget 2005_CA BAC SCR-VM 06-07 (31-07-06)_Orange - Market France KPIs" xfId="56427" xr:uid="{00000000-0005-0000-0000-0000166E0000}"/>
    <cellStyle name="n_Flash September eresMas_HDI - Template Budget 2005_CA BAC SCR-VM 06-07 (31-07-06)_Poland KPIs" xfId="8583" xr:uid="{00000000-0005-0000-0000-0000176E0000}"/>
    <cellStyle name="n_Flash September eresMas_HDI - Template Budget 2005_CA BAC SCR-VM 06-07 (31-07-06)_Poland KPIs_1" xfId="36558" xr:uid="{00000000-0005-0000-0000-0000186E0000}"/>
    <cellStyle name="n_Flash September eresMas_HDI - Template Budget 2005_CA BAC SCR-VM 06-07 (31-07-06)_ROW" xfId="36560" xr:uid="{00000000-0005-0000-0000-0000196E0000}"/>
    <cellStyle name="n_Flash September eresMas_HDI - Template Budget 2005_CA BAC SCR-VM 06-07 (31-07-06)_ROW ARPU" xfId="36561" xr:uid="{00000000-0005-0000-0000-00001A6E0000}"/>
    <cellStyle name="n_Flash September eresMas_HDI - Template Budget 2005_CA BAC SCR-VM 06-07 (31-07-06)_RoW KPIs" xfId="9295" xr:uid="{00000000-0005-0000-0000-00001B6E0000}"/>
    <cellStyle name="n_Flash September eresMas_HDI - Template Budget 2005_CA BAC SCR-VM 06-07 (31-07-06)_ROW_1" xfId="36562" xr:uid="{00000000-0005-0000-0000-00001C6E0000}"/>
    <cellStyle name="n_Flash September eresMas_HDI - Template Budget 2005_CA BAC SCR-VM 06-07 (31-07-06)_ROW_1_Group" xfId="36563" xr:uid="{00000000-0005-0000-0000-00001D6E0000}"/>
    <cellStyle name="n_Flash September eresMas_HDI - Template Budget 2005_CA BAC SCR-VM 06-07 (31-07-06)_ROW_1_ROW ARPU" xfId="36564" xr:uid="{00000000-0005-0000-0000-00001E6E0000}"/>
    <cellStyle name="n_Flash September eresMas_HDI - Template Budget 2005_CA BAC SCR-VM 06-07 (31-07-06)_ROW_Group" xfId="36565" xr:uid="{00000000-0005-0000-0000-00001F6E0000}"/>
    <cellStyle name="n_Flash September eresMas_HDI - Template Budget 2005_CA BAC SCR-VM 06-07 (31-07-06)_ROW_ROW ARPU" xfId="36566" xr:uid="{00000000-0005-0000-0000-0000206E0000}"/>
    <cellStyle name="n_Flash September eresMas_HDI - Template Budget 2005_CA BAC SCR-VM 06-07 (31-07-06)_Spain ARPU + AUPU" xfId="36567" xr:uid="{00000000-0005-0000-0000-0000216E0000}"/>
    <cellStyle name="n_Flash September eresMas_HDI - Template Budget 2005_CA BAC SCR-VM 06-07 (31-07-06)_Spain ARPU + AUPU_Group" xfId="36568" xr:uid="{00000000-0005-0000-0000-0000226E0000}"/>
    <cellStyle name="n_Flash September eresMas_HDI - Template Budget 2005_CA BAC SCR-VM 06-07 (31-07-06)_Spain ARPU + AUPU_ROW ARPU" xfId="36569" xr:uid="{00000000-0005-0000-0000-0000236E0000}"/>
    <cellStyle name="n_Flash September eresMas_HDI - Template Budget 2005_CA BAC SCR-VM 06-07 (31-07-06)_Spain KPIs" xfId="7145" xr:uid="{00000000-0005-0000-0000-0000246E0000}"/>
    <cellStyle name="n_Flash September eresMas_HDI - Template Budget 2005_CA BAC SCR-VM 06-07 (31-07-06)_Spain KPIs 2" xfId="16511" xr:uid="{00000000-0005-0000-0000-0000256E0000}"/>
    <cellStyle name="n_Flash September eresMas_HDI - Template Budget 2005_CA BAC SCR-VM 06-07 (31-07-06)_Spain KPIs_1" xfId="51959" xr:uid="{00000000-0005-0000-0000-0000266E0000}"/>
    <cellStyle name="n_Flash September eresMas_HDI - Template Budget 2005_CA BAC SCR-VM 06-07 (31-07-06)_Telecoms - Operational KPIs" xfId="50262" xr:uid="{00000000-0005-0000-0000-0000276E0000}"/>
    <cellStyle name="n_Flash September eresMas_HDI - Template Budget 2005_CA forfaits 0607 (06-08-14)" xfId="2453" xr:uid="{00000000-0005-0000-0000-0000286E0000}"/>
    <cellStyle name="n_Flash September eresMas_HDI - Template Budget 2005_CA forfaits 0607 (06-08-14)_A&amp;ME KPIs" xfId="53737" xr:uid="{00000000-0005-0000-0000-0000296E0000}"/>
    <cellStyle name="n_Flash September eresMas_HDI - Template Budget 2005_CA forfaits 0607 (06-08-14)_France financials" xfId="24102" xr:uid="{00000000-0005-0000-0000-00002A6E0000}"/>
    <cellStyle name="n_Flash September eresMas_HDI - Template Budget 2005_CA forfaits 0607 (06-08-14)_France KPIs" xfId="5312" xr:uid="{00000000-0005-0000-0000-00002B6E0000}"/>
    <cellStyle name="n_Flash September eresMas_HDI - Template Budget 2005_CA forfaits 0607 (06-08-14)_France KPIs 2" xfId="14728" xr:uid="{00000000-0005-0000-0000-00002C6E0000}"/>
    <cellStyle name="n_Flash September eresMas_HDI - Template Budget 2005_CA forfaits 0607 (06-08-14)_France KPIs_1" xfId="12553" xr:uid="{00000000-0005-0000-0000-00002D6E0000}"/>
    <cellStyle name="n_Flash September eresMas_HDI - Template Budget 2005_CA forfaits 0607 (06-08-14)_Group" xfId="36571" xr:uid="{00000000-0005-0000-0000-00002E6E0000}"/>
    <cellStyle name="n_Flash September eresMas_HDI - Template Budget 2005_CA forfaits 0607 (06-08-14)_Group - financial KPIs" xfId="22358" xr:uid="{00000000-0005-0000-0000-00002F6E0000}"/>
    <cellStyle name="n_Flash September eresMas_HDI - Template Budget 2005_CA forfaits 0607 (06-08-14)_Group - operational KPIs" xfId="10799" xr:uid="{00000000-0005-0000-0000-0000306E0000}"/>
    <cellStyle name="n_Flash September eresMas_HDI - Template Budget 2005_CA forfaits 0607 (06-08-14)_Group - operational KPIs 2" xfId="18498" xr:uid="{00000000-0005-0000-0000-0000316E0000}"/>
    <cellStyle name="n_Flash September eresMas_HDI - Template Budget 2005_CA forfaits 0607 (06-08-14)_Group - operational KPIs_1" xfId="20615" xr:uid="{00000000-0005-0000-0000-0000326E0000}"/>
    <cellStyle name="n_Flash September eresMas_HDI - Template Budget 2005_CA forfaits 0607 (06-08-14)_Orange - Market France KPIs" xfId="56429" xr:uid="{00000000-0005-0000-0000-0000336E0000}"/>
    <cellStyle name="n_Flash September eresMas_HDI - Template Budget 2005_CA forfaits 0607 (06-08-14)_Poland KPIs" xfId="36570" xr:uid="{00000000-0005-0000-0000-0000346E0000}"/>
    <cellStyle name="n_Flash September eresMas_HDI - Template Budget 2005_CA forfaits 0607 (06-08-14)_ROW" xfId="36572" xr:uid="{00000000-0005-0000-0000-0000356E0000}"/>
    <cellStyle name="n_Flash September eresMas_HDI - Template Budget 2005_CA forfaits 0607 (06-08-14)_ROW ARPU" xfId="36573" xr:uid="{00000000-0005-0000-0000-0000366E0000}"/>
    <cellStyle name="n_Flash September eresMas_HDI - Template Budget 2005_CA forfaits 0607 (06-08-14)_ROW_1" xfId="36574" xr:uid="{00000000-0005-0000-0000-0000376E0000}"/>
    <cellStyle name="n_Flash September eresMas_HDI - Template Budget 2005_CA forfaits 0607 (06-08-14)_ROW_1_Group" xfId="36575" xr:uid="{00000000-0005-0000-0000-0000386E0000}"/>
    <cellStyle name="n_Flash September eresMas_HDI - Template Budget 2005_CA forfaits 0607 (06-08-14)_ROW_1_ROW ARPU" xfId="36576" xr:uid="{00000000-0005-0000-0000-0000396E0000}"/>
    <cellStyle name="n_Flash September eresMas_HDI - Template Budget 2005_CA forfaits 0607 (06-08-14)_ROW_Group" xfId="36577" xr:uid="{00000000-0005-0000-0000-00003A6E0000}"/>
    <cellStyle name="n_Flash September eresMas_HDI - Template Budget 2005_CA forfaits 0607 (06-08-14)_ROW_ROW ARPU" xfId="36578" xr:uid="{00000000-0005-0000-0000-00003B6E0000}"/>
    <cellStyle name="n_Flash September eresMas_HDI - Template Budget 2005_CA forfaits 0607 (06-08-14)_Spain ARPU + AUPU" xfId="36579" xr:uid="{00000000-0005-0000-0000-00003C6E0000}"/>
    <cellStyle name="n_Flash September eresMas_HDI - Template Budget 2005_CA forfaits 0607 (06-08-14)_Spain ARPU + AUPU_Group" xfId="36580" xr:uid="{00000000-0005-0000-0000-00003D6E0000}"/>
    <cellStyle name="n_Flash September eresMas_HDI - Template Budget 2005_CA forfaits 0607 (06-08-14)_Spain ARPU + AUPU_ROW ARPU" xfId="36581" xr:uid="{00000000-0005-0000-0000-00003E6E0000}"/>
    <cellStyle name="n_Flash September eresMas_HDI - Template Budget 2005_CA forfaits 0607 (06-08-14)_Spain KPIs" xfId="7146" xr:uid="{00000000-0005-0000-0000-00003F6E0000}"/>
    <cellStyle name="n_Flash September eresMas_HDI - Template Budget 2005_CA forfaits 0607 (06-08-14)_Spain KPIs 2" xfId="16512" xr:uid="{00000000-0005-0000-0000-0000406E0000}"/>
    <cellStyle name="n_Flash September eresMas_HDI - Template Budget 2005_CA forfaits 0607 (06-08-14)_Spain KPIs_1" xfId="51960" xr:uid="{00000000-0005-0000-0000-0000416E0000}"/>
    <cellStyle name="n_Flash September eresMas_HDI - Template Budget 2005_CA forfaits 0607 (06-08-14)_Telecoms - Operational KPIs" xfId="50263" xr:uid="{00000000-0005-0000-0000-0000426E0000}"/>
    <cellStyle name="n_Flash September eresMas_HDI - Template Budget 2005_Classeur2" xfId="2454" xr:uid="{00000000-0005-0000-0000-0000436E0000}"/>
    <cellStyle name="n_Flash September eresMas_HDI - Template Budget 2005_Classeur2_A&amp;ME KPIs" xfId="53738" xr:uid="{00000000-0005-0000-0000-0000446E0000}"/>
    <cellStyle name="n_Flash September eresMas_HDI - Template Budget 2005_Classeur2_France financials" xfId="24103" xr:uid="{00000000-0005-0000-0000-0000456E0000}"/>
    <cellStyle name="n_Flash September eresMas_HDI - Template Budget 2005_Classeur2_France KPIs" xfId="5313" xr:uid="{00000000-0005-0000-0000-0000466E0000}"/>
    <cellStyle name="n_Flash September eresMas_HDI - Template Budget 2005_Classeur2_France KPIs 2" xfId="14729" xr:uid="{00000000-0005-0000-0000-0000476E0000}"/>
    <cellStyle name="n_Flash September eresMas_HDI - Template Budget 2005_Classeur2_France KPIs_1" xfId="12554" xr:uid="{00000000-0005-0000-0000-0000486E0000}"/>
    <cellStyle name="n_Flash September eresMas_HDI - Template Budget 2005_Classeur2_Group" xfId="36583" xr:uid="{00000000-0005-0000-0000-0000496E0000}"/>
    <cellStyle name="n_Flash September eresMas_HDI - Template Budget 2005_Classeur2_Group - financial KPIs" xfId="22359" xr:uid="{00000000-0005-0000-0000-00004A6E0000}"/>
    <cellStyle name="n_Flash September eresMas_HDI - Template Budget 2005_Classeur2_Group - operational KPIs" xfId="10800" xr:uid="{00000000-0005-0000-0000-00004B6E0000}"/>
    <cellStyle name="n_Flash September eresMas_HDI - Template Budget 2005_Classeur2_Group - operational KPIs 2" xfId="18499" xr:uid="{00000000-0005-0000-0000-00004C6E0000}"/>
    <cellStyle name="n_Flash September eresMas_HDI - Template Budget 2005_Classeur2_Group - operational KPIs_1" xfId="20616" xr:uid="{00000000-0005-0000-0000-00004D6E0000}"/>
    <cellStyle name="n_Flash September eresMas_HDI - Template Budget 2005_Classeur2_Orange - Market France KPIs" xfId="56430" xr:uid="{00000000-0005-0000-0000-00004E6E0000}"/>
    <cellStyle name="n_Flash September eresMas_HDI - Template Budget 2005_Classeur2_Poland KPIs" xfId="36582" xr:uid="{00000000-0005-0000-0000-00004F6E0000}"/>
    <cellStyle name="n_Flash September eresMas_HDI - Template Budget 2005_Classeur2_ROW" xfId="36584" xr:uid="{00000000-0005-0000-0000-0000506E0000}"/>
    <cellStyle name="n_Flash September eresMas_HDI - Template Budget 2005_Classeur2_ROW ARPU" xfId="36585" xr:uid="{00000000-0005-0000-0000-0000516E0000}"/>
    <cellStyle name="n_Flash September eresMas_HDI - Template Budget 2005_Classeur2_ROW_1" xfId="36586" xr:uid="{00000000-0005-0000-0000-0000526E0000}"/>
    <cellStyle name="n_Flash September eresMas_HDI - Template Budget 2005_Classeur2_ROW_1_Group" xfId="36587" xr:uid="{00000000-0005-0000-0000-0000536E0000}"/>
    <cellStyle name="n_Flash September eresMas_HDI - Template Budget 2005_Classeur2_ROW_1_ROW ARPU" xfId="36588" xr:uid="{00000000-0005-0000-0000-0000546E0000}"/>
    <cellStyle name="n_Flash September eresMas_HDI - Template Budget 2005_Classeur2_ROW_Group" xfId="36589" xr:uid="{00000000-0005-0000-0000-0000556E0000}"/>
    <cellStyle name="n_Flash September eresMas_HDI - Template Budget 2005_Classeur2_ROW_ROW ARPU" xfId="36590" xr:uid="{00000000-0005-0000-0000-0000566E0000}"/>
    <cellStyle name="n_Flash September eresMas_HDI - Template Budget 2005_Classeur2_Spain ARPU + AUPU" xfId="36591" xr:uid="{00000000-0005-0000-0000-0000576E0000}"/>
    <cellStyle name="n_Flash September eresMas_HDI - Template Budget 2005_Classeur2_Spain ARPU + AUPU_Group" xfId="36592" xr:uid="{00000000-0005-0000-0000-0000586E0000}"/>
    <cellStyle name="n_Flash September eresMas_HDI - Template Budget 2005_Classeur2_Spain ARPU + AUPU_ROW ARPU" xfId="36593" xr:uid="{00000000-0005-0000-0000-0000596E0000}"/>
    <cellStyle name="n_Flash September eresMas_HDI - Template Budget 2005_Classeur2_Spain KPIs" xfId="7147" xr:uid="{00000000-0005-0000-0000-00005A6E0000}"/>
    <cellStyle name="n_Flash September eresMas_HDI - Template Budget 2005_Classeur2_Spain KPIs 2" xfId="16513" xr:uid="{00000000-0005-0000-0000-00005B6E0000}"/>
    <cellStyle name="n_Flash September eresMas_HDI - Template Budget 2005_Classeur2_Spain KPIs_1" xfId="51961" xr:uid="{00000000-0005-0000-0000-00005C6E0000}"/>
    <cellStyle name="n_Flash September eresMas_HDI - Template Budget 2005_Classeur2_Telecoms - Operational KPIs" xfId="50264" xr:uid="{00000000-0005-0000-0000-00005D6E0000}"/>
    <cellStyle name="n_Flash September eresMas_HDI - Template Budget 2005_Classeur5" xfId="2455" xr:uid="{00000000-0005-0000-0000-00005E6E0000}"/>
    <cellStyle name="n_Flash September eresMas_HDI - Template Budget 2005_Classeur5_A&amp;ME KPIs" xfId="53739" xr:uid="{00000000-0005-0000-0000-00005F6E0000}"/>
    <cellStyle name="n_Flash September eresMas_HDI - Template Budget 2005_Classeur5_Enterprise" xfId="9864" xr:uid="{00000000-0005-0000-0000-0000606E0000}"/>
    <cellStyle name="n_Flash September eresMas_HDI - Template Budget 2005_Classeur5_France financials" xfId="24104" xr:uid="{00000000-0005-0000-0000-0000616E0000}"/>
    <cellStyle name="n_Flash September eresMas_HDI - Template Budget 2005_Classeur5_France financials_1" xfId="25454" xr:uid="{00000000-0005-0000-0000-0000626E0000}"/>
    <cellStyle name="n_Flash September eresMas_HDI - Template Budget 2005_Classeur5_France KPIs" xfId="5314" xr:uid="{00000000-0005-0000-0000-0000636E0000}"/>
    <cellStyle name="n_Flash September eresMas_HDI - Template Budget 2005_Classeur5_France KPIs 2" xfId="14730" xr:uid="{00000000-0005-0000-0000-0000646E0000}"/>
    <cellStyle name="n_Flash September eresMas_HDI - Template Budget 2005_Classeur5_France KPIs_1" xfId="12555" xr:uid="{00000000-0005-0000-0000-0000656E0000}"/>
    <cellStyle name="n_Flash September eresMas_HDI - Template Budget 2005_Classeur5_GetCA Groupe Seg 2012-Q4 Soc" xfId="56432" xr:uid="{00000000-0005-0000-0000-0000666E0000}"/>
    <cellStyle name="n_Flash September eresMas_HDI - Template Budget 2005_Classeur5_Group" xfId="36595" xr:uid="{00000000-0005-0000-0000-0000676E0000}"/>
    <cellStyle name="n_Flash September eresMas_HDI - Template Budget 2005_Classeur5_Group - financial KPIs" xfId="22360" xr:uid="{00000000-0005-0000-0000-0000686E0000}"/>
    <cellStyle name="n_Flash September eresMas_HDI - Template Budget 2005_Classeur5_Group - operational KPIs" xfId="3333" xr:uid="{00000000-0005-0000-0000-0000696E0000}"/>
    <cellStyle name="n_Flash September eresMas_HDI - Template Budget 2005_Classeur5_Group - operational KPIs_1" xfId="10801" xr:uid="{00000000-0005-0000-0000-00006A6E0000}"/>
    <cellStyle name="n_Flash September eresMas_HDI - Template Budget 2005_Classeur5_Group - operational KPIs_1 2" xfId="18500" xr:uid="{00000000-0005-0000-0000-00006B6E0000}"/>
    <cellStyle name="n_Flash September eresMas_HDI - Template Budget 2005_Classeur5_Group - operational KPIs_2" xfId="20617" xr:uid="{00000000-0005-0000-0000-00006C6E0000}"/>
    <cellStyle name="n_Flash September eresMas_HDI - Template Budget 2005_Classeur5_IC&amp;SS" xfId="19539" xr:uid="{00000000-0005-0000-0000-00006D6E0000}"/>
    <cellStyle name="n_Flash September eresMas_HDI - Template Budget 2005_Classeur5_Orange - Market France KPIs" xfId="56431" xr:uid="{00000000-0005-0000-0000-00006E6E0000}"/>
    <cellStyle name="n_Flash September eresMas_HDI - Template Budget 2005_Classeur5_Poland KPIs" xfId="8584" xr:uid="{00000000-0005-0000-0000-00006F6E0000}"/>
    <cellStyle name="n_Flash September eresMas_HDI - Template Budget 2005_Classeur5_Poland KPIs_1" xfId="36594" xr:uid="{00000000-0005-0000-0000-0000706E0000}"/>
    <cellStyle name="n_Flash September eresMas_HDI - Template Budget 2005_Classeur5_ROW" xfId="36596" xr:uid="{00000000-0005-0000-0000-0000716E0000}"/>
    <cellStyle name="n_Flash September eresMas_HDI - Template Budget 2005_Classeur5_ROW ARPU" xfId="36597" xr:uid="{00000000-0005-0000-0000-0000726E0000}"/>
    <cellStyle name="n_Flash September eresMas_HDI - Template Budget 2005_Classeur5_RoW KPIs" xfId="9296" xr:uid="{00000000-0005-0000-0000-0000736E0000}"/>
    <cellStyle name="n_Flash September eresMas_HDI - Template Budget 2005_Classeur5_ROW_1" xfId="36598" xr:uid="{00000000-0005-0000-0000-0000746E0000}"/>
    <cellStyle name="n_Flash September eresMas_HDI - Template Budget 2005_Classeur5_ROW_1_Group" xfId="36599" xr:uid="{00000000-0005-0000-0000-0000756E0000}"/>
    <cellStyle name="n_Flash September eresMas_HDI - Template Budget 2005_Classeur5_ROW_1_ROW ARPU" xfId="36600" xr:uid="{00000000-0005-0000-0000-0000766E0000}"/>
    <cellStyle name="n_Flash September eresMas_HDI - Template Budget 2005_Classeur5_ROW_Group" xfId="36601" xr:uid="{00000000-0005-0000-0000-0000776E0000}"/>
    <cellStyle name="n_Flash September eresMas_HDI - Template Budget 2005_Classeur5_ROW_ROW ARPU" xfId="36602" xr:uid="{00000000-0005-0000-0000-0000786E0000}"/>
    <cellStyle name="n_Flash September eresMas_HDI - Template Budget 2005_Classeur5_Spain ARPU + AUPU" xfId="36603" xr:uid="{00000000-0005-0000-0000-0000796E0000}"/>
    <cellStyle name="n_Flash September eresMas_HDI - Template Budget 2005_Classeur5_Spain ARPU + AUPU_Group" xfId="36604" xr:uid="{00000000-0005-0000-0000-00007A6E0000}"/>
    <cellStyle name="n_Flash September eresMas_HDI - Template Budget 2005_Classeur5_Spain ARPU + AUPU_ROW ARPU" xfId="36605" xr:uid="{00000000-0005-0000-0000-00007B6E0000}"/>
    <cellStyle name="n_Flash September eresMas_HDI - Template Budget 2005_Classeur5_Spain KPIs" xfId="7148" xr:uid="{00000000-0005-0000-0000-00007C6E0000}"/>
    <cellStyle name="n_Flash September eresMas_HDI - Template Budget 2005_Classeur5_Spain KPIs 2" xfId="16514" xr:uid="{00000000-0005-0000-0000-00007D6E0000}"/>
    <cellStyle name="n_Flash September eresMas_HDI - Template Budget 2005_Classeur5_Spain KPIs_1" xfId="51962" xr:uid="{00000000-0005-0000-0000-00007E6E0000}"/>
    <cellStyle name="n_Flash September eresMas_HDI - Template Budget 2005_Classeur5_Telecoms - Operational KPIs" xfId="50265" xr:uid="{00000000-0005-0000-0000-00007F6E0000}"/>
    <cellStyle name="n_Flash September eresMas_HDI - Template Budget 2005_DATA KPI Personal" xfId="36606" xr:uid="{00000000-0005-0000-0000-0000806E0000}"/>
    <cellStyle name="n_Flash September eresMas_HDI - Template Budget 2005_DATA KPI Personal_Group" xfId="36607" xr:uid="{00000000-0005-0000-0000-0000816E0000}"/>
    <cellStyle name="n_Flash September eresMas_HDI - Template Budget 2005_DATA KPI Personal_ROW ARPU" xfId="36608" xr:uid="{00000000-0005-0000-0000-0000826E0000}"/>
    <cellStyle name="n_Flash September eresMas_HDI - Template Budget 2005_EE_CoA_BS - mapped V4" xfId="36609" xr:uid="{00000000-0005-0000-0000-0000836E0000}"/>
    <cellStyle name="n_Flash September eresMas_HDI - Template Budget 2005_EE_CoA_BS - mapped V4_Group" xfId="36610" xr:uid="{00000000-0005-0000-0000-0000846E0000}"/>
    <cellStyle name="n_Flash September eresMas_HDI - Template Budget 2005_EE_CoA_BS - mapped V4_ROW ARPU" xfId="36611" xr:uid="{00000000-0005-0000-0000-0000856E0000}"/>
    <cellStyle name="n_Flash September eresMas_HDI - Template Budget 2005_Enterprise" xfId="9860" xr:uid="{00000000-0005-0000-0000-0000866E0000}"/>
    <cellStyle name="n_Flash September eresMas_HDI - Template Budget 2005_France financials" xfId="24097" xr:uid="{00000000-0005-0000-0000-0000876E0000}"/>
    <cellStyle name="n_Flash September eresMas_HDI - Template Budget 2005_France financials_1" xfId="25450" xr:uid="{00000000-0005-0000-0000-0000886E0000}"/>
    <cellStyle name="n_Flash September eresMas_HDI - Template Budget 2005_France KPIs" xfId="5307" xr:uid="{00000000-0005-0000-0000-0000896E0000}"/>
    <cellStyle name="n_Flash September eresMas_HDI - Template Budget 2005_France KPIs 2" xfId="14723" xr:uid="{00000000-0005-0000-0000-00008A6E0000}"/>
    <cellStyle name="n_Flash September eresMas_HDI - Template Budget 2005_France KPIs_1" xfId="12548" xr:uid="{00000000-0005-0000-0000-00008B6E0000}"/>
    <cellStyle name="n_Flash September eresMas_HDI - Template Budget 2005_GetCA Groupe Seg 2012-Q4 Soc" xfId="56433" xr:uid="{00000000-0005-0000-0000-00008C6E0000}"/>
    <cellStyle name="n_Flash September eresMas_HDI - Template Budget 2005_Group" xfId="36612" xr:uid="{00000000-0005-0000-0000-00008D6E0000}"/>
    <cellStyle name="n_Flash September eresMas_HDI - Template Budget 2005_Group - financial KPIs" xfId="22353" xr:uid="{00000000-0005-0000-0000-00008E6E0000}"/>
    <cellStyle name="n_Flash September eresMas_HDI - Template Budget 2005_Group - operational KPIs" xfId="3329" xr:uid="{00000000-0005-0000-0000-00008F6E0000}"/>
    <cellStyle name="n_Flash September eresMas_HDI - Template Budget 2005_Group - operational KPIs_1" xfId="10794" xr:uid="{00000000-0005-0000-0000-0000906E0000}"/>
    <cellStyle name="n_Flash September eresMas_HDI - Template Budget 2005_Group - operational KPIs_1 2" xfId="18493" xr:uid="{00000000-0005-0000-0000-0000916E0000}"/>
    <cellStyle name="n_Flash September eresMas_HDI - Template Budget 2005_Group - operational KPIs_2" xfId="20610" xr:uid="{00000000-0005-0000-0000-0000926E0000}"/>
    <cellStyle name="n_Flash September eresMas_HDI - Template Budget 2005_IC&amp;SS" xfId="19540" xr:uid="{00000000-0005-0000-0000-0000936E0000}"/>
    <cellStyle name="n_Flash September eresMas_HDI - Template Budget 2005_Orange - Market France KPIs" xfId="56421" xr:uid="{00000000-0005-0000-0000-0000946E0000}"/>
    <cellStyle name="n_Flash September eresMas_HDI - Template Budget 2005_PFA_Mn MTV_060413" xfId="2456" xr:uid="{00000000-0005-0000-0000-0000956E0000}"/>
    <cellStyle name="n_Flash September eresMas_HDI - Template Budget 2005_PFA_Mn MTV_060413_A&amp;ME KPIs" xfId="53740" xr:uid="{00000000-0005-0000-0000-0000966E0000}"/>
    <cellStyle name="n_Flash September eresMas_HDI - Template Budget 2005_PFA_Mn MTV_060413_France financials" xfId="24105" xr:uid="{00000000-0005-0000-0000-0000976E0000}"/>
    <cellStyle name="n_Flash September eresMas_HDI - Template Budget 2005_PFA_Mn MTV_060413_France KPIs" xfId="5315" xr:uid="{00000000-0005-0000-0000-0000986E0000}"/>
    <cellStyle name="n_Flash September eresMas_HDI - Template Budget 2005_PFA_Mn MTV_060413_France KPIs 2" xfId="14731" xr:uid="{00000000-0005-0000-0000-0000996E0000}"/>
    <cellStyle name="n_Flash September eresMas_HDI - Template Budget 2005_PFA_Mn MTV_060413_France KPIs_1" xfId="12556" xr:uid="{00000000-0005-0000-0000-00009A6E0000}"/>
    <cellStyle name="n_Flash September eresMas_HDI - Template Budget 2005_PFA_Mn MTV_060413_Group" xfId="36614" xr:uid="{00000000-0005-0000-0000-00009B6E0000}"/>
    <cellStyle name="n_Flash September eresMas_HDI - Template Budget 2005_PFA_Mn MTV_060413_Group - financial KPIs" xfId="22361" xr:uid="{00000000-0005-0000-0000-00009C6E0000}"/>
    <cellStyle name="n_Flash September eresMas_HDI - Template Budget 2005_PFA_Mn MTV_060413_Group - operational KPIs" xfId="10802" xr:uid="{00000000-0005-0000-0000-00009D6E0000}"/>
    <cellStyle name="n_Flash September eresMas_HDI - Template Budget 2005_PFA_Mn MTV_060413_Group - operational KPIs 2" xfId="18501" xr:uid="{00000000-0005-0000-0000-00009E6E0000}"/>
    <cellStyle name="n_Flash September eresMas_HDI - Template Budget 2005_PFA_Mn MTV_060413_Group - operational KPIs_1" xfId="20618" xr:uid="{00000000-0005-0000-0000-00009F6E0000}"/>
    <cellStyle name="n_Flash September eresMas_HDI - Template Budget 2005_PFA_Mn MTV_060413_Orange - Market France KPIs" xfId="56434" xr:uid="{00000000-0005-0000-0000-0000A06E0000}"/>
    <cellStyle name="n_Flash September eresMas_HDI - Template Budget 2005_PFA_Mn MTV_060413_Poland KPIs" xfId="36613" xr:uid="{00000000-0005-0000-0000-0000A16E0000}"/>
    <cellStyle name="n_Flash September eresMas_HDI - Template Budget 2005_PFA_Mn MTV_060413_ROW" xfId="36615" xr:uid="{00000000-0005-0000-0000-0000A26E0000}"/>
    <cellStyle name="n_Flash September eresMas_HDI - Template Budget 2005_PFA_Mn MTV_060413_ROW ARPU" xfId="36616" xr:uid="{00000000-0005-0000-0000-0000A36E0000}"/>
    <cellStyle name="n_Flash September eresMas_HDI - Template Budget 2005_PFA_Mn MTV_060413_ROW_1" xfId="36617" xr:uid="{00000000-0005-0000-0000-0000A46E0000}"/>
    <cellStyle name="n_Flash September eresMas_HDI - Template Budget 2005_PFA_Mn MTV_060413_ROW_1_Group" xfId="36618" xr:uid="{00000000-0005-0000-0000-0000A56E0000}"/>
    <cellStyle name="n_Flash September eresMas_HDI - Template Budget 2005_PFA_Mn MTV_060413_ROW_1_ROW ARPU" xfId="36619" xr:uid="{00000000-0005-0000-0000-0000A66E0000}"/>
    <cellStyle name="n_Flash September eresMas_HDI - Template Budget 2005_PFA_Mn MTV_060413_ROW_Group" xfId="36620" xr:uid="{00000000-0005-0000-0000-0000A76E0000}"/>
    <cellStyle name="n_Flash September eresMas_HDI - Template Budget 2005_PFA_Mn MTV_060413_ROW_ROW ARPU" xfId="36621" xr:uid="{00000000-0005-0000-0000-0000A86E0000}"/>
    <cellStyle name="n_Flash September eresMas_HDI - Template Budget 2005_PFA_Mn MTV_060413_Spain ARPU + AUPU" xfId="36622" xr:uid="{00000000-0005-0000-0000-0000A96E0000}"/>
    <cellStyle name="n_Flash September eresMas_HDI - Template Budget 2005_PFA_Mn MTV_060413_Spain ARPU + AUPU_Group" xfId="36623" xr:uid="{00000000-0005-0000-0000-0000AA6E0000}"/>
    <cellStyle name="n_Flash September eresMas_HDI - Template Budget 2005_PFA_Mn MTV_060413_Spain ARPU + AUPU_ROW ARPU" xfId="36624" xr:uid="{00000000-0005-0000-0000-0000AB6E0000}"/>
    <cellStyle name="n_Flash September eresMas_HDI - Template Budget 2005_PFA_Mn MTV_060413_Spain KPIs" xfId="7149" xr:uid="{00000000-0005-0000-0000-0000AC6E0000}"/>
    <cellStyle name="n_Flash September eresMas_HDI - Template Budget 2005_PFA_Mn MTV_060413_Spain KPIs 2" xfId="16515" xr:uid="{00000000-0005-0000-0000-0000AD6E0000}"/>
    <cellStyle name="n_Flash September eresMas_HDI - Template Budget 2005_PFA_Mn MTV_060413_Spain KPIs_1" xfId="51963" xr:uid="{00000000-0005-0000-0000-0000AE6E0000}"/>
    <cellStyle name="n_Flash September eresMas_HDI - Template Budget 2005_PFA_Mn MTV_060413_Telecoms - Operational KPIs" xfId="50266" xr:uid="{00000000-0005-0000-0000-0000AF6E0000}"/>
    <cellStyle name="n_Flash September eresMas_HDI - Template Budget 2005_PFA_Mn_0603_V0 0" xfId="2457" xr:uid="{00000000-0005-0000-0000-0000B06E0000}"/>
    <cellStyle name="n_Flash September eresMas_HDI - Template Budget 2005_PFA_Mn_0603_V0 0_A&amp;ME KPIs" xfId="53741" xr:uid="{00000000-0005-0000-0000-0000B16E0000}"/>
    <cellStyle name="n_Flash September eresMas_HDI - Template Budget 2005_PFA_Mn_0603_V0 0_France financials" xfId="24106" xr:uid="{00000000-0005-0000-0000-0000B26E0000}"/>
    <cellStyle name="n_Flash September eresMas_HDI - Template Budget 2005_PFA_Mn_0603_V0 0_France KPIs" xfId="5316" xr:uid="{00000000-0005-0000-0000-0000B36E0000}"/>
    <cellStyle name="n_Flash September eresMas_HDI - Template Budget 2005_PFA_Mn_0603_V0 0_France KPIs 2" xfId="14732" xr:uid="{00000000-0005-0000-0000-0000B46E0000}"/>
    <cellStyle name="n_Flash September eresMas_HDI - Template Budget 2005_PFA_Mn_0603_V0 0_France KPIs_1" xfId="12557" xr:uid="{00000000-0005-0000-0000-0000B56E0000}"/>
    <cellStyle name="n_Flash September eresMas_HDI - Template Budget 2005_PFA_Mn_0603_V0 0_Group" xfId="36626" xr:uid="{00000000-0005-0000-0000-0000B66E0000}"/>
    <cellStyle name="n_Flash September eresMas_HDI - Template Budget 2005_PFA_Mn_0603_V0 0_Group - financial KPIs" xfId="22362" xr:uid="{00000000-0005-0000-0000-0000B76E0000}"/>
    <cellStyle name="n_Flash September eresMas_HDI - Template Budget 2005_PFA_Mn_0603_V0 0_Group - operational KPIs" xfId="10803" xr:uid="{00000000-0005-0000-0000-0000B86E0000}"/>
    <cellStyle name="n_Flash September eresMas_HDI - Template Budget 2005_PFA_Mn_0603_V0 0_Group - operational KPIs 2" xfId="18502" xr:uid="{00000000-0005-0000-0000-0000B96E0000}"/>
    <cellStyle name="n_Flash September eresMas_HDI - Template Budget 2005_PFA_Mn_0603_V0 0_Group - operational KPIs_1" xfId="20619" xr:uid="{00000000-0005-0000-0000-0000BA6E0000}"/>
    <cellStyle name="n_Flash September eresMas_HDI - Template Budget 2005_PFA_Mn_0603_V0 0_Orange - Market France KPIs" xfId="56435" xr:uid="{00000000-0005-0000-0000-0000BB6E0000}"/>
    <cellStyle name="n_Flash September eresMas_HDI - Template Budget 2005_PFA_Mn_0603_V0 0_Poland KPIs" xfId="36625" xr:uid="{00000000-0005-0000-0000-0000BC6E0000}"/>
    <cellStyle name="n_Flash September eresMas_HDI - Template Budget 2005_PFA_Mn_0603_V0 0_ROW" xfId="36627" xr:uid="{00000000-0005-0000-0000-0000BD6E0000}"/>
    <cellStyle name="n_Flash September eresMas_HDI - Template Budget 2005_PFA_Mn_0603_V0 0_ROW ARPU" xfId="36628" xr:uid="{00000000-0005-0000-0000-0000BE6E0000}"/>
    <cellStyle name="n_Flash September eresMas_HDI - Template Budget 2005_PFA_Mn_0603_V0 0_ROW_1" xfId="36629" xr:uid="{00000000-0005-0000-0000-0000BF6E0000}"/>
    <cellStyle name="n_Flash September eresMas_HDI - Template Budget 2005_PFA_Mn_0603_V0 0_ROW_1_Group" xfId="36630" xr:uid="{00000000-0005-0000-0000-0000C06E0000}"/>
    <cellStyle name="n_Flash September eresMas_HDI - Template Budget 2005_PFA_Mn_0603_V0 0_ROW_1_ROW ARPU" xfId="36631" xr:uid="{00000000-0005-0000-0000-0000C16E0000}"/>
    <cellStyle name="n_Flash September eresMas_HDI - Template Budget 2005_PFA_Mn_0603_V0 0_ROW_Group" xfId="36632" xr:uid="{00000000-0005-0000-0000-0000C26E0000}"/>
    <cellStyle name="n_Flash September eresMas_HDI - Template Budget 2005_PFA_Mn_0603_V0 0_ROW_ROW ARPU" xfId="36633" xr:uid="{00000000-0005-0000-0000-0000C36E0000}"/>
    <cellStyle name="n_Flash September eresMas_HDI - Template Budget 2005_PFA_Mn_0603_V0 0_Spain ARPU + AUPU" xfId="36634" xr:uid="{00000000-0005-0000-0000-0000C46E0000}"/>
    <cellStyle name="n_Flash September eresMas_HDI - Template Budget 2005_PFA_Mn_0603_V0 0_Spain ARPU + AUPU_Group" xfId="36635" xr:uid="{00000000-0005-0000-0000-0000C56E0000}"/>
    <cellStyle name="n_Flash September eresMas_HDI - Template Budget 2005_PFA_Mn_0603_V0 0_Spain ARPU + AUPU_ROW ARPU" xfId="36636" xr:uid="{00000000-0005-0000-0000-0000C66E0000}"/>
    <cellStyle name="n_Flash September eresMas_HDI - Template Budget 2005_PFA_Mn_0603_V0 0_Spain KPIs" xfId="7150" xr:uid="{00000000-0005-0000-0000-0000C76E0000}"/>
    <cellStyle name="n_Flash September eresMas_HDI - Template Budget 2005_PFA_Mn_0603_V0 0_Spain KPIs 2" xfId="16516" xr:uid="{00000000-0005-0000-0000-0000C86E0000}"/>
    <cellStyle name="n_Flash September eresMas_HDI - Template Budget 2005_PFA_Mn_0603_V0 0_Spain KPIs_1" xfId="51964" xr:uid="{00000000-0005-0000-0000-0000C96E0000}"/>
    <cellStyle name="n_Flash September eresMas_HDI - Template Budget 2005_PFA_Mn_0603_V0 0_Telecoms - Operational KPIs" xfId="50267" xr:uid="{00000000-0005-0000-0000-0000CA6E0000}"/>
    <cellStyle name="n_Flash September eresMas_HDI - Template Budget 2005_PFA_Parcs_0600706" xfId="2458" xr:uid="{00000000-0005-0000-0000-0000CB6E0000}"/>
    <cellStyle name="n_Flash September eresMas_HDI - Template Budget 2005_PFA_Parcs_0600706_A&amp;ME KPIs" xfId="53742" xr:uid="{00000000-0005-0000-0000-0000CC6E0000}"/>
    <cellStyle name="n_Flash September eresMas_HDI - Template Budget 2005_PFA_Parcs_0600706_France financials" xfId="24107" xr:uid="{00000000-0005-0000-0000-0000CD6E0000}"/>
    <cellStyle name="n_Flash September eresMas_HDI - Template Budget 2005_PFA_Parcs_0600706_France KPIs" xfId="5317" xr:uid="{00000000-0005-0000-0000-0000CE6E0000}"/>
    <cellStyle name="n_Flash September eresMas_HDI - Template Budget 2005_PFA_Parcs_0600706_France KPIs 2" xfId="14733" xr:uid="{00000000-0005-0000-0000-0000CF6E0000}"/>
    <cellStyle name="n_Flash September eresMas_HDI - Template Budget 2005_PFA_Parcs_0600706_France KPIs_1" xfId="12558" xr:uid="{00000000-0005-0000-0000-0000D06E0000}"/>
    <cellStyle name="n_Flash September eresMas_HDI - Template Budget 2005_PFA_Parcs_0600706_Group" xfId="36638" xr:uid="{00000000-0005-0000-0000-0000D16E0000}"/>
    <cellStyle name="n_Flash September eresMas_HDI - Template Budget 2005_PFA_Parcs_0600706_Group - financial KPIs" xfId="22363" xr:uid="{00000000-0005-0000-0000-0000D26E0000}"/>
    <cellStyle name="n_Flash September eresMas_HDI - Template Budget 2005_PFA_Parcs_0600706_Group - operational KPIs" xfId="10804" xr:uid="{00000000-0005-0000-0000-0000D36E0000}"/>
    <cellStyle name="n_Flash September eresMas_HDI - Template Budget 2005_PFA_Parcs_0600706_Group - operational KPIs 2" xfId="18503" xr:uid="{00000000-0005-0000-0000-0000D46E0000}"/>
    <cellStyle name="n_Flash September eresMas_HDI - Template Budget 2005_PFA_Parcs_0600706_Group - operational KPIs_1" xfId="20620" xr:uid="{00000000-0005-0000-0000-0000D56E0000}"/>
    <cellStyle name="n_Flash September eresMas_HDI - Template Budget 2005_PFA_Parcs_0600706_Orange - Market France KPIs" xfId="56436" xr:uid="{00000000-0005-0000-0000-0000D66E0000}"/>
    <cellStyle name="n_Flash September eresMas_HDI - Template Budget 2005_PFA_Parcs_0600706_Poland KPIs" xfId="36637" xr:uid="{00000000-0005-0000-0000-0000D76E0000}"/>
    <cellStyle name="n_Flash September eresMas_HDI - Template Budget 2005_PFA_Parcs_0600706_ROW" xfId="36639" xr:uid="{00000000-0005-0000-0000-0000D86E0000}"/>
    <cellStyle name="n_Flash September eresMas_HDI - Template Budget 2005_PFA_Parcs_0600706_ROW ARPU" xfId="36640" xr:uid="{00000000-0005-0000-0000-0000D96E0000}"/>
    <cellStyle name="n_Flash September eresMas_HDI - Template Budget 2005_PFA_Parcs_0600706_ROW_1" xfId="36641" xr:uid="{00000000-0005-0000-0000-0000DA6E0000}"/>
    <cellStyle name="n_Flash September eresMas_HDI - Template Budget 2005_PFA_Parcs_0600706_ROW_1_Group" xfId="36642" xr:uid="{00000000-0005-0000-0000-0000DB6E0000}"/>
    <cellStyle name="n_Flash September eresMas_HDI - Template Budget 2005_PFA_Parcs_0600706_ROW_1_ROW ARPU" xfId="36643" xr:uid="{00000000-0005-0000-0000-0000DC6E0000}"/>
    <cellStyle name="n_Flash September eresMas_HDI - Template Budget 2005_PFA_Parcs_0600706_ROW_Group" xfId="36644" xr:uid="{00000000-0005-0000-0000-0000DD6E0000}"/>
    <cellStyle name="n_Flash September eresMas_HDI - Template Budget 2005_PFA_Parcs_0600706_ROW_ROW ARPU" xfId="36645" xr:uid="{00000000-0005-0000-0000-0000DE6E0000}"/>
    <cellStyle name="n_Flash September eresMas_HDI - Template Budget 2005_PFA_Parcs_0600706_Spain ARPU + AUPU" xfId="36646" xr:uid="{00000000-0005-0000-0000-0000DF6E0000}"/>
    <cellStyle name="n_Flash September eresMas_HDI - Template Budget 2005_PFA_Parcs_0600706_Spain ARPU + AUPU_Group" xfId="36647" xr:uid="{00000000-0005-0000-0000-0000E06E0000}"/>
    <cellStyle name="n_Flash September eresMas_HDI - Template Budget 2005_PFA_Parcs_0600706_Spain ARPU + AUPU_ROW ARPU" xfId="36648" xr:uid="{00000000-0005-0000-0000-0000E16E0000}"/>
    <cellStyle name="n_Flash September eresMas_HDI - Template Budget 2005_PFA_Parcs_0600706_Spain KPIs" xfId="7151" xr:uid="{00000000-0005-0000-0000-0000E26E0000}"/>
    <cellStyle name="n_Flash September eresMas_HDI - Template Budget 2005_PFA_Parcs_0600706_Spain KPIs 2" xfId="16517" xr:uid="{00000000-0005-0000-0000-0000E36E0000}"/>
    <cellStyle name="n_Flash September eresMas_HDI - Template Budget 2005_PFA_Parcs_0600706_Spain KPIs_1" xfId="51965" xr:uid="{00000000-0005-0000-0000-0000E46E0000}"/>
    <cellStyle name="n_Flash September eresMas_HDI - Template Budget 2005_PFA_Parcs_0600706_Telecoms - Operational KPIs" xfId="50268" xr:uid="{00000000-0005-0000-0000-0000E56E0000}"/>
    <cellStyle name="n_Flash September eresMas_HDI - Template Budget 2005_Poland KPIs" xfId="8580" xr:uid="{00000000-0005-0000-0000-0000E66E0000}"/>
    <cellStyle name="n_Flash September eresMas_HDI - Template Budget 2005_Poland KPIs_1" xfId="36521" xr:uid="{00000000-0005-0000-0000-0000E76E0000}"/>
    <cellStyle name="n_Flash September eresMas_HDI - Template Budget 2005_Reporting Valeur_Mobile_2010_10" xfId="36649" xr:uid="{00000000-0005-0000-0000-0000E86E0000}"/>
    <cellStyle name="n_Flash September eresMas_HDI - Template Budget 2005_Reporting Valeur_Mobile_2010_10_Group" xfId="36650" xr:uid="{00000000-0005-0000-0000-0000E96E0000}"/>
    <cellStyle name="n_Flash September eresMas_HDI - Template Budget 2005_Reporting Valeur_Mobile_2010_10_ROW" xfId="36651" xr:uid="{00000000-0005-0000-0000-0000EA6E0000}"/>
    <cellStyle name="n_Flash September eresMas_HDI - Template Budget 2005_Reporting Valeur_Mobile_2010_10_ROW ARPU" xfId="36652" xr:uid="{00000000-0005-0000-0000-0000EB6E0000}"/>
    <cellStyle name="n_Flash September eresMas_HDI - Template Budget 2005_Reporting Valeur_Mobile_2010_10_ROW_Group" xfId="36653" xr:uid="{00000000-0005-0000-0000-0000EC6E0000}"/>
    <cellStyle name="n_Flash September eresMas_HDI - Template Budget 2005_Reporting Valeur_Mobile_2010_10_ROW_ROW ARPU" xfId="36654" xr:uid="{00000000-0005-0000-0000-0000ED6E0000}"/>
    <cellStyle name="n_Flash September eresMas_HDI - Template Budget 2005_ROW" xfId="36655" xr:uid="{00000000-0005-0000-0000-0000EE6E0000}"/>
    <cellStyle name="n_Flash September eresMas_HDI - Template Budget 2005_ROW ARPU" xfId="36656" xr:uid="{00000000-0005-0000-0000-0000EF6E0000}"/>
    <cellStyle name="n_Flash September eresMas_HDI - Template Budget 2005_RoW KPIs" xfId="9292" xr:uid="{00000000-0005-0000-0000-0000F06E0000}"/>
    <cellStyle name="n_Flash September eresMas_HDI - Template Budget 2005_ROW_1" xfId="36657" xr:uid="{00000000-0005-0000-0000-0000F16E0000}"/>
    <cellStyle name="n_Flash September eresMas_HDI - Template Budget 2005_ROW_1_Group" xfId="36658" xr:uid="{00000000-0005-0000-0000-0000F26E0000}"/>
    <cellStyle name="n_Flash September eresMas_HDI - Template Budget 2005_ROW_1_ROW ARPU" xfId="36659" xr:uid="{00000000-0005-0000-0000-0000F36E0000}"/>
    <cellStyle name="n_Flash September eresMas_HDI - Template Budget 2005_ROW_Group" xfId="36660" xr:uid="{00000000-0005-0000-0000-0000F46E0000}"/>
    <cellStyle name="n_Flash September eresMas_HDI - Template Budget 2005_ROW_ROW ARPU" xfId="36661" xr:uid="{00000000-0005-0000-0000-0000F56E0000}"/>
    <cellStyle name="n_Flash September eresMas_HDI - Template Budget 2005_Spain ARPU + AUPU" xfId="36662" xr:uid="{00000000-0005-0000-0000-0000F66E0000}"/>
    <cellStyle name="n_Flash September eresMas_HDI - Template Budget 2005_Spain ARPU + AUPU_Group" xfId="36663" xr:uid="{00000000-0005-0000-0000-0000F76E0000}"/>
    <cellStyle name="n_Flash September eresMas_HDI - Template Budget 2005_Spain ARPU + AUPU_ROW ARPU" xfId="36664" xr:uid="{00000000-0005-0000-0000-0000F86E0000}"/>
    <cellStyle name="n_Flash September eresMas_HDI - Template Budget 2005_Spain KPIs" xfId="7141" xr:uid="{00000000-0005-0000-0000-0000F96E0000}"/>
    <cellStyle name="n_Flash September eresMas_HDI - Template Budget 2005_Spain KPIs 2" xfId="16507" xr:uid="{00000000-0005-0000-0000-0000FA6E0000}"/>
    <cellStyle name="n_Flash September eresMas_HDI - Template Budget 2005_Spain KPIs_1" xfId="51955" xr:uid="{00000000-0005-0000-0000-0000FB6E0000}"/>
    <cellStyle name="n_Flash September eresMas_HDI - Template Budget 2005_Telecoms - Operational KPIs" xfId="50258" xr:uid="{00000000-0005-0000-0000-0000FC6E0000}"/>
    <cellStyle name="n_Flash September eresMas_HDI - Template Budget 2005_UAG_report_CA 06-09 (06-09-28)" xfId="2459" xr:uid="{00000000-0005-0000-0000-0000FD6E0000}"/>
    <cellStyle name="n_Flash September eresMas_HDI - Template Budget 2005_UAG_report_CA 06-09 (06-09-28)_A&amp;ME KPIs" xfId="53743" xr:uid="{00000000-0005-0000-0000-0000FE6E0000}"/>
    <cellStyle name="n_Flash September eresMas_HDI - Template Budget 2005_UAG_report_CA 06-09 (06-09-28)_Enterprise" xfId="9865" xr:uid="{00000000-0005-0000-0000-0000FF6E0000}"/>
    <cellStyle name="n_Flash September eresMas_HDI - Template Budget 2005_UAG_report_CA 06-09 (06-09-28)_France financials" xfId="24108" xr:uid="{00000000-0005-0000-0000-0000006F0000}"/>
    <cellStyle name="n_Flash September eresMas_HDI - Template Budget 2005_UAG_report_CA 06-09 (06-09-28)_France financials_1" xfId="25455" xr:uid="{00000000-0005-0000-0000-0000016F0000}"/>
    <cellStyle name="n_Flash September eresMas_HDI - Template Budget 2005_UAG_report_CA 06-09 (06-09-28)_France KPIs" xfId="5318" xr:uid="{00000000-0005-0000-0000-0000026F0000}"/>
    <cellStyle name="n_Flash September eresMas_HDI - Template Budget 2005_UAG_report_CA 06-09 (06-09-28)_France KPIs 2" xfId="14734" xr:uid="{00000000-0005-0000-0000-0000036F0000}"/>
    <cellStyle name="n_Flash September eresMas_HDI - Template Budget 2005_UAG_report_CA 06-09 (06-09-28)_France KPIs_1" xfId="12559" xr:uid="{00000000-0005-0000-0000-0000046F0000}"/>
    <cellStyle name="n_Flash September eresMas_HDI - Template Budget 2005_UAG_report_CA 06-09 (06-09-28)_GetCA Groupe Seg 2012-Q4 Soc" xfId="56438" xr:uid="{00000000-0005-0000-0000-0000056F0000}"/>
    <cellStyle name="n_Flash September eresMas_HDI - Template Budget 2005_UAG_report_CA 06-09 (06-09-28)_Group" xfId="36666" xr:uid="{00000000-0005-0000-0000-0000066F0000}"/>
    <cellStyle name="n_Flash September eresMas_HDI - Template Budget 2005_UAG_report_CA 06-09 (06-09-28)_Group - financial KPIs" xfId="22364" xr:uid="{00000000-0005-0000-0000-0000076F0000}"/>
    <cellStyle name="n_Flash September eresMas_HDI - Template Budget 2005_UAG_report_CA 06-09 (06-09-28)_Group - operational KPIs" xfId="3334" xr:uid="{00000000-0005-0000-0000-0000086F0000}"/>
    <cellStyle name="n_Flash September eresMas_HDI - Template Budget 2005_UAG_report_CA 06-09 (06-09-28)_Group - operational KPIs_1" xfId="10805" xr:uid="{00000000-0005-0000-0000-0000096F0000}"/>
    <cellStyle name="n_Flash September eresMas_HDI - Template Budget 2005_UAG_report_CA 06-09 (06-09-28)_Group - operational KPIs_1 2" xfId="18504" xr:uid="{00000000-0005-0000-0000-00000A6F0000}"/>
    <cellStyle name="n_Flash September eresMas_HDI - Template Budget 2005_UAG_report_CA 06-09 (06-09-28)_Group - operational KPIs_2" xfId="20621" xr:uid="{00000000-0005-0000-0000-00000B6F0000}"/>
    <cellStyle name="n_Flash September eresMas_HDI - Template Budget 2005_UAG_report_CA 06-09 (06-09-28)_IC&amp;SS" xfId="19739" xr:uid="{00000000-0005-0000-0000-00000C6F0000}"/>
    <cellStyle name="n_Flash September eresMas_HDI - Template Budget 2005_UAG_report_CA 06-09 (06-09-28)_Orange - Market France KPIs" xfId="56437" xr:uid="{00000000-0005-0000-0000-00000D6F0000}"/>
    <cellStyle name="n_Flash September eresMas_HDI - Template Budget 2005_UAG_report_CA 06-09 (06-09-28)_Poland KPIs" xfId="8585" xr:uid="{00000000-0005-0000-0000-00000E6F0000}"/>
    <cellStyle name="n_Flash September eresMas_HDI - Template Budget 2005_UAG_report_CA 06-09 (06-09-28)_Poland KPIs_1" xfId="36665" xr:uid="{00000000-0005-0000-0000-00000F6F0000}"/>
    <cellStyle name="n_Flash September eresMas_HDI - Template Budget 2005_UAG_report_CA 06-09 (06-09-28)_ROW" xfId="36667" xr:uid="{00000000-0005-0000-0000-0000106F0000}"/>
    <cellStyle name="n_Flash September eresMas_HDI - Template Budget 2005_UAG_report_CA 06-09 (06-09-28)_ROW ARPU" xfId="36668" xr:uid="{00000000-0005-0000-0000-0000116F0000}"/>
    <cellStyle name="n_Flash September eresMas_HDI - Template Budget 2005_UAG_report_CA 06-09 (06-09-28)_RoW KPIs" xfId="9297" xr:uid="{00000000-0005-0000-0000-0000126F0000}"/>
    <cellStyle name="n_Flash September eresMas_HDI - Template Budget 2005_UAG_report_CA 06-09 (06-09-28)_ROW_1" xfId="36669" xr:uid="{00000000-0005-0000-0000-0000136F0000}"/>
    <cellStyle name="n_Flash September eresMas_HDI - Template Budget 2005_UAG_report_CA 06-09 (06-09-28)_ROW_1_Group" xfId="36670" xr:uid="{00000000-0005-0000-0000-0000146F0000}"/>
    <cellStyle name="n_Flash September eresMas_HDI - Template Budget 2005_UAG_report_CA 06-09 (06-09-28)_ROW_1_ROW ARPU" xfId="36671" xr:uid="{00000000-0005-0000-0000-0000156F0000}"/>
    <cellStyle name="n_Flash September eresMas_HDI - Template Budget 2005_UAG_report_CA 06-09 (06-09-28)_ROW_Group" xfId="36672" xr:uid="{00000000-0005-0000-0000-0000166F0000}"/>
    <cellStyle name="n_Flash September eresMas_HDI - Template Budget 2005_UAG_report_CA 06-09 (06-09-28)_ROW_ROW ARPU" xfId="36673" xr:uid="{00000000-0005-0000-0000-0000176F0000}"/>
    <cellStyle name="n_Flash September eresMas_HDI - Template Budget 2005_UAG_report_CA 06-09 (06-09-28)_Spain ARPU + AUPU" xfId="36674" xr:uid="{00000000-0005-0000-0000-0000186F0000}"/>
    <cellStyle name="n_Flash September eresMas_HDI - Template Budget 2005_UAG_report_CA 06-09 (06-09-28)_Spain ARPU + AUPU_Group" xfId="36675" xr:uid="{00000000-0005-0000-0000-0000196F0000}"/>
    <cellStyle name="n_Flash September eresMas_HDI - Template Budget 2005_UAG_report_CA 06-09 (06-09-28)_Spain ARPU + AUPU_ROW ARPU" xfId="36676" xr:uid="{00000000-0005-0000-0000-00001A6F0000}"/>
    <cellStyle name="n_Flash September eresMas_HDI - Template Budget 2005_UAG_report_CA 06-09 (06-09-28)_Spain KPIs" xfId="7152" xr:uid="{00000000-0005-0000-0000-00001B6F0000}"/>
    <cellStyle name="n_Flash September eresMas_HDI - Template Budget 2005_UAG_report_CA 06-09 (06-09-28)_Spain KPIs 2" xfId="16518" xr:uid="{00000000-0005-0000-0000-00001C6F0000}"/>
    <cellStyle name="n_Flash September eresMas_HDI - Template Budget 2005_UAG_report_CA 06-09 (06-09-28)_Spain KPIs_1" xfId="51966" xr:uid="{00000000-0005-0000-0000-00001D6F0000}"/>
    <cellStyle name="n_Flash September eresMas_HDI - Template Budget 2005_UAG_report_CA 06-09 (06-09-28)_Telecoms - Operational KPIs" xfId="50269" xr:uid="{00000000-0005-0000-0000-00001E6F0000}"/>
    <cellStyle name="n_Flash September eresMas_HDI - Template Budget 2005_UAG_report_CA 06-10 (06-11-06)" xfId="2460" xr:uid="{00000000-0005-0000-0000-00001F6F0000}"/>
    <cellStyle name="n_Flash September eresMas_HDI - Template Budget 2005_UAG_report_CA 06-10 (06-11-06)_A&amp;ME KPIs" xfId="53744" xr:uid="{00000000-0005-0000-0000-0000206F0000}"/>
    <cellStyle name="n_Flash September eresMas_HDI - Template Budget 2005_UAG_report_CA 06-10 (06-11-06)_Enterprise" xfId="9866" xr:uid="{00000000-0005-0000-0000-0000216F0000}"/>
    <cellStyle name="n_Flash September eresMas_HDI - Template Budget 2005_UAG_report_CA 06-10 (06-11-06)_France financials" xfId="24109" xr:uid="{00000000-0005-0000-0000-0000226F0000}"/>
    <cellStyle name="n_Flash September eresMas_HDI - Template Budget 2005_UAG_report_CA 06-10 (06-11-06)_France financials_1" xfId="25456" xr:uid="{00000000-0005-0000-0000-0000236F0000}"/>
    <cellStyle name="n_Flash September eresMas_HDI - Template Budget 2005_UAG_report_CA 06-10 (06-11-06)_France KPIs" xfId="5319" xr:uid="{00000000-0005-0000-0000-0000246F0000}"/>
    <cellStyle name="n_Flash September eresMas_HDI - Template Budget 2005_UAG_report_CA 06-10 (06-11-06)_France KPIs 2" xfId="14735" xr:uid="{00000000-0005-0000-0000-0000256F0000}"/>
    <cellStyle name="n_Flash September eresMas_HDI - Template Budget 2005_UAG_report_CA 06-10 (06-11-06)_France KPIs_1" xfId="12560" xr:uid="{00000000-0005-0000-0000-0000266F0000}"/>
    <cellStyle name="n_Flash September eresMas_HDI - Template Budget 2005_UAG_report_CA 06-10 (06-11-06)_GetCA Groupe Seg 2012-Q4 Soc" xfId="56440" xr:uid="{00000000-0005-0000-0000-0000276F0000}"/>
    <cellStyle name="n_Flash September eresMas_HDI - Template Budget 2005_UAG_report_CA 06-10 (06-11-06)_Group" xfId="36678" xr:uid="{00000000-0005-0000-0000-0000286F0000}"/>
    <cellStyle name="n_Flash September eresMas_HDI - Template Budget 2005_UAG_report_CA 06-10 (06-11-06)_Group - financial KPIs" xfId="22365" xr:uid="{00000000-0005-0000-0000-0000296F0000}"/>
    <cellStyle name="n_Flash September eresMas_HDI - Template Budget 2005_UAG_report_CA 06-10 (06-11-06)_Group - operational KPIs" xfId="3335" xr:uid="{00000000-0005-0000-0000-00002A6F0000}"/>
    <cellStyle name="n_Flash September eresMas_HDI - Template Budget 2005_UAG_report_CA 06-10 (06-11-06)_Group - operational KPIs_1" xfId="10806" xr:uid="{00000000-0005-0000-0000-00002B6F0000}"/>
    <cellStyle name="n_Flash September eresMas_HDI - Template Budget 2005_UAG_report_CA 06-10 (06-11-06)_Group - operational KPIs_1 2" xfId="18505" xr:uid="{00000000-0005-0000-0000-00002C6F0000}"/>
    <cellStyle name="n_Flash September eresMas_HDI - Template Budget 2005_UAG_report_CA 06-10 (06-11-06)_Group - operational KPIs_2" xfId="20622" xr:uid="{00000000-0005-0000-0000-00002D6F0000}"/>
    <cellStyle name="n_Flash September eresMas_HDI - Template Budget 2005_UAG_report_CA 06-10 (06-11-06)_IC&amp;SS" xfId="17623" xr:uid="{00000000-0005-0000-0000-00002E6F0000}"/>
    <cellStyle name="n_Flash September eresMas_HDI - Template Budget 2005_UAG_report_CA 06-10 (06-11-06)_Orange - Market France KPIs" xfId="56439" xr:uid="{00000000-0005-0000-0000-00002F6F0000}"/>
    <cellStyle name="n_Flash September eresMas_HDI - Template Budget 2005_UAG_report_CA 06-10 (06-11-06)_Poland KPIs" xfId="8586" xr:uid="{00000000-0005-0000-0000-0000306F0000}"/>
    <cellStyle name="n_Flash September eresMas_HDI - Template Budget 2005_UAG_report_CA 06-10 (06-11-06)_Poland KPIs_1" xfId="36677" xr:uid="{00000000-0005-0000-0000-0000316F0000}"/>
    <cellStyle name="n_Flash September eresMas_HDI - Template Budget 2005_UAG_report_CA 06-10 (06-11-06)_ROW" xfId="36679" xr:uid="{00000000-0005-0000-0000-0000326F0000}"/>
    <cellStyle name="n_Flash September eresMas_HDI - Template Budget 2005_UAG_report_CA 06-10 (06-11-06)_ROW ARPU" xfId="36680" xr:uid="{00000000-0005-0000-0000-0000336F0000}"/>
    <cellStyle name="n_Flash September eresMas_HDI - Template Budget 2005_UAG_report_CA 06-10 (06-11-06)_RoW KPIs" xfId="9298" xr:uid="{00000000-0005-0000-0000-0000346F0000}"/>
    <cellStyle name="n_Flash September eresMas_HDI - Template Budget 2005_UAG_report_CA 06-10 (06-11-06)_ROW_1" xfId="36681" xr:uid="{00000000-0005-0000-0000-0000356F0000}"/>
    <cellStyle name="n_Flash September eresMas_HDI - Template Budget 2005_UAG_report_CA 06-10 (06-11-06)_ROW_1_Group" xfId="36682" xr:uid="{00000000-0005-0000-0000-0000366F0000}"/>
    <cellStyle name="n_Flash September eresMas_HDI - Template Budget 2005_UAG_report_CA 06-10 (06-11-06)_ROW_1_ROW ARPU" xfId="36683" xr:uid="{00000000-0005-0000-0000-0000376F0000}"/>
    <cellStyle name="n_Flash September eresMas_HDI - Template Budget 2005_UAG_report_CA 06-10 (06-11-06)_ROW_Group" xfId="36684" xr:uid="{00000000-0005-0000-0000-0000386F0000}"/>
    <cellStyle name="n_Flash September eresMas_HDI - Template Budget 2005_UAG_report_CA 06-10 (06-11-06)_ROW_ROW ARPU" xfId="36685" xr:uid="{00000000-0005-0000-0000-0000396F0000}"/>
    <cellStyle name="n_Flash September eresMas_HDI - Template Budget 2005_UAG_report_CA 06-10 (06-11-06)_Spain ARPU + AUPU" xfId="36686" xr:uid="{00000000-0005-0000-0000-00003A6F0000}"/>
    <cellStyle name="n_Flash September eresMas_HDI - Template Budget 2005_UAG_report_CA 06-10 (06-11-06)_Spain ARPU + AUPU_Group" xfId="36687" xr:uid="{00000000-0005-0000-0000-00003B6F0000}"/>
    <cellStyle name="n_Flash September eresMas_HDI - Template Budget 2005_UAG_report_CA 06-10 (06-11-06)_Spain ARPU + AUPU_ROW ARPU" xfId="36688" xr:uid="{00000000-0005-0000-0000-00003C6F0000}"/>
    <cellStyle name="n_Flash September eresMas_HDI - Template Budget 2005_UAG_report_CA 06-10 (06-11-06)_Spain KPIs" xfId="7153" xr:uid="{00000000-0005-0000-0000-00003D6F0000}"/>
    <cellStyle name="n_Flash September eresMas_HDI - Template Budget 2005_UAG_report_CA 06-10 (06-11-06)_Spain KPIs 2" xfId="16519" xr:uid="{00000000-0005-0000-0000-00003E6F0000}"/>
    <cellStyle name="n_Flash September eresMas_HDI - Template Budget 2005_UAG_report_CA 06-10 (06-11-06)_Spain KPIs_1" xfId="51967" xr:uid="{00000000-0005-0000-0000-00003F6F0000}"/>
    <cellStyle name="n_Flash September eresMas_HDI - Template Budget 2005_UAG_report_CA 06-10 (06-11-06)_Telecoms - Operational KPIs" xfId="50270" xr:uid="{00000000-0005-0000-0000-0000406F0000}"/>
    <cellStyle name="n_Flash September eresMas_HDI - Template Budget 2005_V&amp;M trajectoires V1 (06-08-11)" xfId="2461" xr:uid="{00000000-0005-0000-0000-0000416F0000}"/>
    <cellStyle name="n_Flash September eresMas_HDI - Template Budget 2005_V&amp;M trajectoires V1 (06-08-11)_A&amp;ME KPIs" xfId="53745" xr:uid="{00000000-0005-0000-0000-0000426F0000}"/>
    <cellStyle name="n_Flash September eresMas_HDI - Template Budget 2005_V&amp;M trajectoires V1 (06-08-11)_Enterprise" xfId="9867" xr:uid="{00000000-0005-0000-0000-0000436F0000}"/>
    <cellStyle name="n_Flash September eresMas_HDI - Template Budget 2005_V&amp;M trajectoires V1 (06-08-11)_France financials" xfId="24110" xr:uid="{00000000-0005-0000-0000-0000446F0000}"/>
    <cellStyle name="n_Flash September eresMas_HDI - Template Budget 2005_V&amp;M trajectoires V1 (06-08-11)_France financials_1" xfId="25457" xr:uid="{00000000-0005-0000-0000-0000456F0000}"/>
    <cellStyle name="n_Flash September eresMas_HDI - Template Budget 2005_V&amp;M trajectoires V1 (06-08-11)_France KPIs" xfId="5320" xr:uid="{00000000-0005-0000-0000-0000466F0000}"/>
    <cellStyle name="n_Flash September eresMas_HDI - Template Budget 2005_V&amp;M trajectoires V1 (06-08-11)_France KPIs 2" xfId="14736" xr:uid="{00000000-0005-0000-0000-0000476F0000}"/>
    <cellStyle name="n_Flash September eresMas_HDI - Template Budget 2005_V&amp;M trajectoires V1 (06-08-11)_France KPIs_1" xfId="12561" xr:uid="{00000000-0005-0000-0000-0000486F0000}"/>
    <cellStyle name="n_Flash September eresMas_HDI - Template Budget 2005_V&amp;M trajectoires V1 (06-08-11)_GetCA Groupe Seg 2012-Q4 Soc" xfId="56442" xr:uid="{00000000-0005-0000-0000-0000496F0000}"/>
    <cellStyle name="n_Flash September eresMas_HDI - Template Budget 2005_V&amp;M trajectoires V1 (06-08-11)_Group" xfId="36690" xr:uid="{00000000-0005-0000-0000-00004A6F0000}"/>
    <cellStyle name="n_Flash September eresMas_HDI - Template Budget 2005_V&amp;M trajectoires V1 (06-08-11)_Group - financial KPIs" xfId="22366" xr:uid="{00000000-0005-0000-0000-00004B6F0000}"/>
    <cellStyle name="n_Flash September eresMas_HDI - Template Budget 2005_V&amp;M trajectoires V1 (06-08-11)_Group - operational KPIs" xfId="3336" xr:uid="{00000000-0005-0000-0000-00004C6F0000}"/>
    <cellStyle name="n_Flash September eresMas_HDI - Template Budget 2005_V&amp;M trajectoires V1 (06-08-11)_Group - operational KPIs_1" xfId="10807" xr:uid="{00000000-0005-0000-0000-00004D6F0000}"/>
    <cellStyle name="n_Flash September eresMas_HDI - Template Budget 2005_V&amp;M trajectoires V1 (06-08-11)_Group - operational KPIs_1 2" xfId="18506" xr:uid="{00000000-0005-0000-0000-00004E6F0000}"/>
    <cellStyle name="n_Flash September eresMas_HDI - Template Budget 2005_V&amp;M trajectoires V1 (06-08-11)_Group - operational KPIs_2" xfId="20623" xr:uid="{00000000-0005-0000-0000-00004F6F0000}"/>
    <cellStyle name="n_Flash September eresMas_HDI - Template Budget 2005_V&amp;M trajectoires V1 (06-08-11)_IC&amp;SS" xfId="13888" xr:uid="{00000000-0005-0000-0000-0000506F0000}"/>
    <cellStyle name="n_Flash September eresMas_HDI - Template Budget 2005_V&amp;M trajectoires V1 (06-08-11)_Orange - Market France KPIs" xfId="56441" xr:uid="{00000000-0005-0000-0000-0000516F0000}"/>
    <cellStyle name="n_Flash September eresMas_HDI - Template Budget 2005_V&amp;M trajectoires V1 (06-08-11)_Poland KPIs" xfId="8587" xr:uid="{00000000-0005-0000-0000-0000526F0000}"/>
    <cellStyle name="n_Flash September eresMas_HDI - Template Budget 2005_V&amp;M trajectoires V1 (06-08-11)_Poland KPIs_1" xfId="36689" xr:uid="{00000000-0005-0000-0000-0000536F0000}"/>
    <cellStyle name="n_Flash September eresMas_HDI - Template Budget 2005_V&amp;M trajectoires V1 (06-08-11)_ROW" xfId="36691" xr:uid="{00000000-0005-0000-0000-0000546F0000}"/>
    <cellStyle name="n_Flash September eresMas_HDI - Template Budget 2005_V&amp;M trajectoires V1 (06-08-11)_ROW ARPU" xfId="36692" xr:uid="{00000000-0005-0000-0000-0000556F0000}"/>
    <cellStyle name="n_Flash September eresMas_HDI - Template Budget 2005_V&amp;M trajectoires V1 (06-08-11)_RoW KPIs" xfId="9299" xr:uid="{00000000-0005-0000-0000-0000566F0000}"/>
    <cellStyle name="n_Flash September eresMas_HDI - Template Budget 2005_V&amp;M trajectoires V1 (06-08-11)_ROW_1" xfId="36693" xr:uid="{00000000-0005-0000-0000-0000576F0000}"/>
    <cellStyle name="n_Flash September eresMas_HDI - Template Budget 2005_V&amp;M trajectoires V1 (06-08-11)_ROW_1_Group" xfId="36694" xr:uid="{00000000-0005-0000-0000-0000586F0000}"/>
    <cellStyle name="n_Flash September eresMas_HDI - Template Budget 2005_V&amp;M trajectoires V1 (06-08-11)_ROW_1_ROW ARPU" xfId="36695" xr:uid="{00000000-0005-0000-0000-0000596F0000}"/>
    <cellStyle name="n_Flash September eresMas_HDI - Template Budget 2005_V&amp;M trajectoires V1 (06-08-11)_ROW_Group" xfId="36696" xr:uid="{00000000-0005-0000-0000-00005A6F0000}"/>
    <cellStyle name="n_Flash September eresMas_HDI - Template Budget 2005_V&amp;M trajectoires V1 (06-08-11)_ROW_ROW ARPU" xfId="36697" xr:uid="{00000000-0005-0000-0000-00005B6F0000}"/>
    <cellStyle name="n_Flash September eresMas_HDI - Template Budget 2005_V&amp;M trajectoires V1 (06-08-11)_Spain ARPU + AUPU" xfId="36698" xr:uid="{00000000-0005-0000-0000-00005C6F0000}"/>
    <cellStyle name="n_Flash September eresMas_HDI - Template Budget 2005_V&amp;M trajectoires V1 (06-08-11)_Spain ARPU + AUPU_Group" xfId="36699" xr:uid="{00000000-0005-0000-0000-00005D6F0000}"/>
    <cellStyle name="n_Flash September eresMas_HDI - Template Budget 2005_V&amp;M trajectoires V1 (06-08-11)_Spain ARPU + AUPU_ROW ARPU" xfId="36700" xr:uid="{00000000-0005-0000-0000-00005E6F0000}"/>
    <cellStyle name="n_Flash September eresMas_HDI - Template Budget 2005_V&amp;M trajectoires V1 (06-08-11)_Spain KPIs" xfId="7154" xr:uid="{00000000-0005-0000-0000-00005F6F0000}"/>
    <cellStyle name="n_Flash September eresMas_HDI - Template Budget 2005_V&amp;M trajectoires V1 (06-08-11)_Spain KPIs 2" xfId="16520" xr:uid="{00000000-0005-0000-0000-0000606F0000}"/>
    <cellStyle name="n_Flash September eresMas_HDI - Template Budget 2005_V&amp;M trajectoires V1 (06-08-11)_Spain KPIs_1" xfId="51968" xr:uid="{00000000-0005-0000-0000-0000616F0000}"/>
    <cellStyle name="n_Flash September eresMas_HDI - Template Budget 2005_V&amp;M trajectoires V1 (06-08-11)_Telecoms - Operational KPIs" xfId="50271" xr:uid="{00000000-0005-0000-0000-0000626F0000}"/>
    <cellStyle name="n_Flash September eresMas_HDI-B2005" xfId="2462" xr:uid="{00000000-0005-0000-0000-0000636F0000}"/>
    <cellStyle name="n_Flash September eresMas_HDI-B2005_01 Synthèse DM pour modèle" xfId="2463" xr:uid="{00000000-0005-0000-0000-0000646F0000}"/>
    <cellStyle name="n_Flash September eresMas_HDI-B2005_01 Synthèse DM pour modèle_A&amp;ME KPIs" xfId="53747" xr:uid="{00000000-0005-0000-0000-0000656F0000}"/>
    <cellStyle name="n_Flash September eresMas_HDI-B2005_01 Synthèse DM pour modèle_France financials" xfId="24112" xr:uid="{00000000-0005-0000-0000-0000666F0000}"/>
    <cellStyle name="n_Flash September eresMas_HDI-B2005_01 Synthèse DM pour modèle_France KPIs" xfId="5322" xr:uid="{00000000-0005-0000-0000-0000676F0000}"/>
    <cellStyle name="n_Flash September eresMas_HDI-B2005_01 Synthèse DM pour modèle_France KPIs 2" xfId="14738" xr:uid="{00000000-0005-0000-0000-0000686F0000}"/>
    <cellStyle name="n_Flash September eresMas_HDI-B2005_01 Synthèse DM pour modèle_France KPIs_1" xfId="12563" xr:uid="{00000000-0005-0000-0000-0000696F0000}"/>
    <cellStyle name="n_Flash September eresMas_HDI-B2005_01 Synthèse DM pour modèle_Group" xfId="36703" xr:uid="{00000000-0005-0000-0000-00006A6F0000}"/>
    <cellStyle name="n_Flash September eresMas_HDI-B2005_01 Synthèse DM pour modèle_Group - financial KPIs" xfId="22368" xr:uid="{00000000-0005-0000-0000-00006B6F0000}"/>
    <cellStyle name="n_Flash September eresMas_HDI-B2005_01 Synthèse DM pour modèle_Group - operational KPIs" xfId="10809" xr:uid="{00000000-0005-0000-0000-00006C6F0000}"/>
    <cellStyle name="n_Flash September eresMas_HDI-B2005_01 Synthèse DM pour modèle_Group - operational KPIs 2" xfId="18508" xr:uid="{00000000-0005-0000-0000-00006D6F0000}"/>
    <cellStyle name="n_Flash September eresMas_HDI-B2005_01 Synthèse DM pour modèle_Group - operational KPIs_1" xfId="20625" xr:uid="{00000000-0005-0000-0000-00006E6F0000}"/>
    <cellStyle name="n_Flash September eresMas_HDI-B2005_01 Synthèse DM pour modèle_Orange - Market France KPIs" xfId="56444" xr:uid="{00000000-0005-0000-0000-00006F6F0000}"/>
    <cellStyle name="n_Flash September eresMas_HDI-B2005_01 Synthèse DM pour modèle_Poland KPIs" xfId="36702" xr:uid="{00000000-0005-0000-0000-0000706F0000}"/>
    <cellStyle name="n_Flash September eresMas_HDI-B2005_01 Synthèse DM pour modèle_ROW" xfId="36704" xr:uid="{00000000-0005-0000-0000-0000716F0000}"/>
    <cellStyle name="n_Flash September eresMas_HDI-B2005_01 Synthèse DM pour modèle_ROW ARPU" xfId="36705" xr:uid="{00000000-0005-0000-0000-0000726F0000}"/>
    <cellStyle name="n_Flash September eresMas_HDI-B2005_01 Synthèse DM pour modèle_ROW_1" xfId="36706" xr:uid="{00000000-0005-0000-0000-0000736F0000}"/>
    <cellStyle name="n_Flash September eresMas_HDI-B2005_01 Synthèse DM pour modèle_ROW_1_Group" xfId="36707" xr:uid="{00000000-0005-0000-0000-0000746F0000}"/>
    <cellStyle name="n_Flash September eresMas_HDI-B2005_01 Synthèse DM pour modèle_ROW_1_ROW ARPU" xfId="36708" xr:uid="{00000000-0005-0000-0000-0000756F0000}"/>
    <cellStyle name="n_Flash September eresMas_HDI-B2005_01 Synthèse DM pour modèle_ROW_Group" xfId="36709" xr:uid="{00000000-0005-0000-0000-0000766F0000}"/>
    <cellStyle name="n_Flash September eresMas_HDI-B2005_01 Synthèse DM pour modèle_ROW_ROW ARPU" xfId="36710" xr:uid="{00000000-0005-0000-0000-0000776F0000}"/>
    <cellStyle name="n_Flash September eresMas_HDI-B2005_01 Synthèse DM pour modèle_Spain ARPU + AUPU" xfId="36711" xr:uid="{00000000-0005-0000-0000-0000786F0000}"/>
    <cellStyle name="n_Flash September eresMas_HDI-B2005_01 Synthèse DM pour modèle_Spain ARPU + AUPU_Group" xfId="36712" xr:uid="{00000000-0005-0000-0000-0000796F0000}"/>
    <cellStyle name="n_Flash September eresMas_HDI-B2005_01 Synthèse DM pour modèle_Spain ARPU + AUPU_ROW ARPU" xfId="36713" xr:uid="{00000000-0005-0000-0000-00007A6F0000}"/>
    <cellStyle name="n_Flash September eresMas_HDI-B2005_01 Synthèse DM pour modèle_Spain KPIs" xfId="7156" xr:uid="{00000000-0005-0000-0000-00007B6F0000}"/>
    <cellStyle name="n_Flash September eresMas_HDI-B2005_01 Synthèse DM pour modèle_Spain KPIs 2" xfId="16522" xr:uid="{00000000-0005-0000-0000-00007C6F0000}"/>
    <cellStyle name="n_Flash September eresMas_HDI-B2005_01 Synthèse DM pour modèle_Spain KPIs_1" xfId="51970" xr:uid="{00000000-0005-0000-0000-00007D6F0000}"/>
    <cellStyle name="n_Flash September eresMas_HDI-B2005_01 Synthèse DM pour modèle_Telecoms - Operational KPIs" xfId="50273" xr:uid="{00000000-0005-0000-0000-00007E6F0000}"/>
    <cellStyle name="n_Flash September eresMas_HDI-B2005_0703 Préflashde L23 Analyse CA trafic 07-03 (07-04-03)" xfId="2464" xr:uid="{00000000-0005-0000-0000-00007F6F0000}"/>
    <cellStyle name="n_Flash September eresMas_HDI-B2005_0703 Préflashde L23 Analyse CA trafic 07-03 (07-04-03)_A&amp;ME KPIs" xfId="53748" xr:uid="{00000000-0005-0000-0000-0000806F0000}"/>
    <cellStyle name="n_Flash September eresMas_HDI-B2005_0703 Préflashde L23 Analyse CA trafic 07-03 (07-04-03)_Enterprise" xfId="9869" xr:uid="{00000000-0005-0000-0000-0000816F0000}"/>
    <cellStyle name="n_Flash September eresMas_HDI-B2005_0703 Préflashde L23 Analyse CA trafic 07-03 (07-04-03)_France financials" xfId="24113" xr:uid="{00000000-0005-0000-0000-0000826F0000}"/>
    <cellStyle name="n_Flash September eresMas_HDI-B2005_0703 Préflashde L23 Analyse CA trafic 07-03 (07-04-03)_France financials_1" xfId="25459" xr:uid="{00000000-0005-0000-0000-0000836F0000}"/>
    <cellStyle name="n_Flash September eresMas_HDI-B2005_0703 Préflashde L23 Analyse CA trafic 07-03 (07-04-03)_France KPIs" xfId="5323" xr:uid="{00000000-0005-0000-0000-0000846F0000}"/>
    <cellStyle name="n_Flash September eresMas_HDI-B2005_0703 Préflashde L23 Analyse CA trafic 07-03 (07-04-03)_France KPIs 2" xfId="14739" xr:uid="{00000000-0005-0000-0000-0000856F0000}"/>
    <cellStyle name="n_Flash September eresMas_HDI-B2005_0703 Préflashde L23 Analyse CA trafic 07-03 (07-04-03)_France KPIs_1" xfId="12564" xr:uid="{00000000-0005-0000-0000-0000866F0000}"/>
    <cellStyle name="n_Flash September eresMas_HDI-B2005_0703 Préflashde L23 Analyse CA trafic 07-03 (07-04-03)_GetCA Groupe Seg 2012-Q4 Soc" xfId="56446" xr:uid="{00000000-0005-0000-0000-0000876F0000}"/>
    <cellStyle name="n_Flash September eresMas_HDI-B2005_0703 Préflashde L23 Analyse CA trafic 07-03 (07-04-03)_Group" xfId="36715" xr:uid="{00000000-0005-0000-0000-0000886F0000}"/>
    <cellStyle name="n_Flash September eresMas_HDI-B2005_0703 Préflashde L23 Analyse CA trafic 07-03 (07-04-03)_Group - financial KPIs" xfId="22369" xr:uid="{00000000-0005-0000-0000-0000896F0000}"/>
    <cellStyle name="n_Flash September eresMas_HDI-B2005_0703 Préflashde L23 Analyse CA trafic 07-03 (07-04-03)_Group - operational KPIs" xfId="3338" xr:uid="{00000000-0005-0000-0000-00008A6F0000}"/>
    <cellStyle name="n_Flash September eresMas_HDI-B2005_0703 Préflashde L23 Analyse CA trafic 07-03 (07-04-03)_Group - operational KPIs_1" xfId="10810" xr:uid="{00000000-0005-0000-0000-00008B6F0000}"/>
    <cellStyle name="n_Flash September eresMas_HDI-B2005_0703 Préflashde L23 Analyse CA trafic 07-03 (07-04-03)_Group - operational KPIs_1 2" xfId="18509" xr:uid="{00000000-0005-0000-0000-00008C6F0000}"/>
    <cellStyle name="n_Flash September eresMas_HDI-B2005_0703 Préflashde L23 Analyse CA trafic 07-03 (07-04-03)_Group - operational KPIs_2" xfId="20626" xr:uid="{00000000-0005-0000-0000-00008D6F0000}"/>
    <cellStyle name="n_Flash September eresMas_HDI-B2005_0703 Préflashde L23 Analyse CA trafic 07-03 (07-04-03)_IC&amp;SS" xfId="19537" xr:uid="{00000000-0005-0000-0000-00008E6F0000}"/>
    <cellStyle name="n_Flash September eresMas_HDI-B2005_0703 Préflashde L23 Analyse CA trafic 07-03 (07-04-03)_Orange - Market France KPIs" xfId="56445" xr:uid="{00000000-0005-0000-0000-00008F6F0000}"/>
    <cellStyle name="n_Flash September eresMas_HDI-B2005_0703 Préflashde L23 Analyse CA trafic 07-03 (07-04-03)_Poland KPIs" xfId="8589" xr:uid="{00000000-0005-0000-0000-0000906F0000}"/>
    <cellStyle name="n_Flash September eresMas_HDI-B2005_0703 Préflashde L23 Analyse CA trafic 07-03 (07-04-03)_Poland KPIs_1" xfId="36714" xr:uid="{00000000-0005-0000-0000-0000916F0000}"/>
    <cellStyle name="n_Flash September eresMas_HDI-B2005_0703 Préflashde L23 Analyse CA trafic 07-03 (07-04-03)_ROW" xfId="36716" xr:uid="{00000000-0005-0000-0000-0000926F0000}"/>
    <cellStyle name="n_Flash September eresMas_HDI-B2005_0703 Préflashde L23 Analyse CA trafic 07-03 (07-04-03)_ROW ARPU" xfId="36717" xr:uid="{00000000-0005-0000-0000-0000936F0000}"/>
    <cellStyle name="n_Flash September eresMas_HDI-B2005_0703 Préflashde L23 Analyse CA trafic 07-03 (07-04-03)_RoW KPIs" xfId="9301" xr:uid="{00000000-0005-0000-0000-0000946F0000}"/>
    <cellStyle name="n_Flash September eresMas_HDI-B2005_0703 Préflashde L23 Analyse CA trafic 07-03 (07-04-03)_ROW_1" xfId="36718" xr:uid="{00000000-0005-0000-0000-0000956F0000}"/>
    <cellStyle name="n_Flash September eresMas_HDI-B2005_0703 Préflashde L23 Analyse CA trafic 07-03 (07-04-03)_ROW_1_Group" xfId="36719" xr:uid="{00000000-0005-0000-0000-0000966F0000}"/>
    <cellStyle name="n_Flash September eresMas_HDI-B2005_0703 Préflashde L23 Analyse CA trafic 07-03 (07-04-03)_ROW_1_ROW ARPU" xfId="36720" xr:uid="{00000000-0005-0000-0000-0000976F0000}"/>
    <cellStyle name="n_Flash September eresMas_HDI-B2005_0703 Préflashde L23 Analyse CA trafic 07-03 (07-04-03)_ROW_Group" xfId="36721" xr:uid="{00000000-0005-0000-0000-0000986F0000}"/>
    <cellStyle name="n_Flash September eresMas_HDI-B2005_0703 Préflashde L23 Analyse CA trafic 07-03 (07-04-03)_ROW_ROW ARPU" xfId="36722" xr:uid="{00000000-0005-0000-0000-0000996F0000}"/>
    <cellStyle name="n_Flash September eresMas_HDI-B2005_0703 Préflashde L23 Analyse CA trafic 07-03 (07-04-03)_Spain ARPU + AUPU" xfId="36723" xr:uid="{00000000-0005-0000-0000-00009A6F0000}"/>
    <cellStyle name="n_Flash September eresMas_HDI-B2005_0703 Préflashde L23 Analyse CA trafic 07-03 (07-04-03)_Spain ARPU + AUPU_Group" xfId="36724" xr:uid="{00000000-0005-0000-0000-00009B6F0000}"/>
    <cellStyle name="n_Flash September eresMas_HDI-B2005_0703 Préflashde L23 Analyse CA trafic 07-03 (07-04-03)_Spain ARPU + AUPU_ROW ARPU" xfId="36725" xr:uid="{00000000-0005-0000-0000-00009C6F0000}"/>
    <cellStyle name="n_Flash September eresMas_HDI-B2005_0703 Préflashde L23 Analyse CA trafic 07-03 (07-04-03)_Spain KPIs" xfId="7157" xr:uid="{00000000-0005-0000-0000-00009D6F0000}"/>
    <cellStyle name="n_Flash September eresMas_HDI-B2005_0703 Préflashde L23 Analyse CA trafic 07-03 (07-04-03)_Spain KPIs 2" xfId="16523" xr:uid="{00000000-0005-0000-0000-00009E6F0000}"/>
    <cellStyle name="n_Flash September eresMas_HDI-B2005_0703 Préflashde L23 Analyse CA trafic 07-03 (07-04-03)_Spain KPIs_1" xfId="51971" xr:uid="{00000000-0005-0000-0000-00009F6F0000}"/>
    <cellStyle name="n_Flash September eresMas_HDI-B2005_0703 Préflashde L23 Analyse CA trafic 07-03 (07-04-03)_Telecoms - Operational KPIs" xfId="50274" xr:uid="{00000000-0005-0000-0000-0000A06F0000}"/>
    <cellStyle name="n_Flash September eresMas_HDI-B2005_A&amp;ME KPIs" xfId="53746" xr:uid="{00000000-0005-0000-0000-0000A16F0000}"/>
    <cellStyle name="n_Flash September eresMas_HDI-B2005_Base Forfaits 06-07" xfId="2465" xr:uid="{00000000-0005-0000-0000-0000A26F0000}"/>
    <cellStyle name="n_Flash September eresMas_HDI-B2005_Base Forfaits 06-07_A&amp;ME KPIs" xfId="53749" xr:uid="{00000000-0005-0000-0000-0000A36F0000}"/>
    <cellStyle name="n_Flash September eresMas_HDI-B2005_Base Forfaits 06-07_Enterprise" xfId="9870" xr:uid="{00000000-0005-0000-0000-0000A46F0000}"/>
    <cellStyle name="n_Flash September eresMas_HDI-B2005_Base Forfaits 06-07_France financials" xfId="24114" xr:uid="{00000000-0005-0000-0000-0000A56F0000}"/>
    <cellStyle name="n_Flash September eresMas_HDI-B2005_Base Forfaits 06-07_France financials_1" xfId="25460" xr:uid="{00000000-0005-0000-0000-0000A66F0000}"/>
    <cellStyle name="n_Flash September eresMas_HDI-B2005_Base Forfaits 06-07_France KPIs" xfId="5324" xr:uid="{00000000-0005-0000-0000-0000A76F0000}"/>
    <cellStyle name="n_Flash September eresMas_HDI-B2005_Base Forfaits 06-07_France KPIs 2" xfId="14740" xr:uid="{00000000-0005-0000-0000-0000A86F0000}"/>
    <cellStyle name="n_Flash September eresMas_HDI-B2005_Base Forfaits 06-07_France KPIs_1" xfId="12565" xr:uid="{00000000-0005-0000-0000-0000A96F0000}"/>
    <cellStyle name="n_Flash September eresMas_HDI-B2005_Base Forfaits 06-07_GetCA Groupe Seg 2012-Q4 Soc" xfId="56448" xr:uid="{00000000-0005-0000-0000-0000AA6F0000}"/>
    <cellStyle name="n_Flash September eresMas_HDI-B2005_Base Forfaits 06-07_Group" xfId="36727" xr:uid="{00000000-0005-0000-0000-0000AB6F0000}"/>
    <cellStyle name="n_Flash September eresMas_HDI-B2005_Base Forfaits 06-07_Group - financial KPIs" xfId="22370" xr:uid="{00000000-0005-0000-0000-0000AC6F0000}"/>
    <cellStyle name="n_Flash September eresMas_HDI-B2005_Base Forfaits 06-07_Group - operational KPIs" xfId="3339" xr:uid="{00000000-0005-0000-0000-0000AD6F0000}"/>
    <cellStyle name="n_Flash September eresMas_HDI-B2005_Base Forfaits 06-07_Group - operational KPIs_1" xfId="10811" xr:uid="{00000000-0005-0000-0000-0000AE6F0000}"/>
    <cellStyle name="n_Flash September eresMas_HDI-B2005_Base Forfaits 06-07_Group - operational KPIs_1 2" xfId="18510" xr:uid="{00000000-0005-0000-0000-0000AF6F0000}"/>
    <cellStyle name="n_Flash September eresMas_HDI-B2005_Base Forfaits 06-07_Group - operational KPIs_2" xfId="20627" xr:uid="{00000000-0005-0000-0000-0000B06F0000}"/>
    <cellStyle name="n_Flash September eresMas_HDI-B2005_Base Forfaits 06-07_IC&amp;SS" xfId="19737" xr:uid="{00000000-0005-0000-0000-0000B16F0000}"/>
    <cellStyle name="n_Flash September eresMas_HDI-B2005_Base Forfaits 06-07_Orange - Market France KPIs" xfId="56447" xr:uid="{00000000-0005-0000-0000-0000B26F0000}"/>
    <cellStyle name="n_Flash September eresMas_HDI-B2005_Base Forfaits 06-07_Poland KPIs" xfId="8590" xr:uid="{00000000-0005-0000-0000-0000B36F0000}"/>
    <cellStyle name="n_Flash September eresMas_HDI-B2005_Base Forfaits 06-07_Poland KPIs_1" xfId="36726" xr:uid="{00000000-0005-0000-0000-0000B46F0000}"/>
    <cellStyle name="n_Flash September eresMas_HDI-B2005_Base Forfaits 06-07_ROW" xfId="36728" xr:uid="{00000000-0005-0000-0000-0000B56F0000}"/>
    <cellStyle name="n_Flash September eresMas_HDI-B2005_Base Forfaits 06-07_ROW ARPU" xfId="36729" xr:uid="{00000000-0005-0000-0000-0000B66F0000}"/>
    <cellStyle name="n_Flash September eresMas_HDI-B2005_Base Forfaits 06-07_RoW KPIs" xfId="9302" xr:uid="{00000000-0005-0000-0000-0000B76F0000}"/>
    <cellStyle name="n_Flash September eresMas_HDI-B2005_Base Forfaits 06-07_ROW_1" xfId="36730" xr:uid="{00000000-0005-0000-0000-0000B86F0000}"/>
    <cellStyle name="n_Flash September eresMas_HDI-B2005_Base Forfaits 06-07_ROW_1_Group" xfId="36731" xr:uid="{00000000-0005-0000-0000-0000B96F0000}"/>
    <cellStyle name="n_Flash September eresMas_HDI-B2005_Base Forfaits 06-07_ROW_1_ROW ARPU" xfId="36732" xr:uid="{00000000-0005-0000-0000-0000BA6F0000}"/>
    <cellStyle name="n_Flash September eresMas_HDI-B2005_Base Forfaits 06-07_ROW_Group" xfId="36733" xr:uid="{00000000-0005-0000-0000-0000BB6F0000}"/>
    <cellStyle name="n_Flash September eresMas_HDI-B2005_Base Forfaits 06-07_ROW_ROW ARPU" xfId="36734" xr:uid="{00000000-0005-0000-0000-0000BC6F0000}"/>
    <cellStyle name="n_Flash September eresMas_HDI-B2005_Base Forfaits 06-07_Spain ARPU + AUPU" xfId="36735" xr:uid="{00000000-0005-0000-0000-0000BD6F0000}"/>
    <cellStyle name="n_Flash September eresMas_HDI-B2005_Base Forfaits 06-07_Spain ARPU + AUPU_Group" xfId="36736" xr:uid="{00000000-0005-0000-0000-0000BE6F0000}"/>
    <cellStyle name="n_Flash September eresMas_HDI-B2005_Base Forfaits 06-07_Spain ARPU + AUPU_ROW ARPU" xfId="36737" xr:uid="{00000000-0005-0000-0000-0000BF6F0000}"/>
    <cellStyle name="n_Flash September eresMas_HDI-B2005_Base Forfaits 06-07_Spain KPIs" xfId="7158" xr:uid="{00000000-0005-0000-0000-0000C06F0000}"/>
    <cellStyle name="n_Flash September eresMas_HDI-B2005_Base Forfaits 06-07_Spain KPIs 2" xfId="16524" xr:uid="{00000000-0005-0000-0000-0000C16F0000}"/>
    <cellStyle name="n_Flash September eresMas_HDI-B2005_Base Forfaits 06-07_Spain KPIs_1" xfId="51972" xr:uid="{00000000-0005-0000-0000-0000C26F0000}"/>
    <cellStyle name="n_Flash September eresMas_HDI-B2005_Base Forfaits 06-07_Telecoms - Operational KPIs" xfId="50275" xr:uid="{00000000-0005-0000-0000-0000C36F0000}"/>
    <cellStyle name="n_Flash September eresMas_HDI-B2005_CA BAC SCR-VM 06-07 (31-07-06)" xfId="2466" xr:uid="{00000000-0005-0000-0000-0000C46F0000}"/>
    <cellStyle name="n_Flash September eresMas_HDI-B2005_CA BAC SCR-VM 06-07 (31-07-06)_A&amp;ME KPIs" xfId="53750" xr:uid="{00000000-0005-0000-0000-0000C56F0000}"/>
    <cellStyle name="n_Flash September eresMas_HDI-B2005_CA BAC SCR-VM 06-07 (31-07-06)_Enterprise" xfId="9871" xr:uid="{00000000-0005-0000-0000-0000C66F0000}"/>
    <cellStyle name="n_Flash September eresMas_HDI-B2005_CA BAC SCR-VM 06-07 (31-07-06)_France financials" xfId="24115" xr:uid="{00000000-0005-0000-0000-0000C76F0000}"/>
    <cellStyle name="n_Flash September eresMas_HDI-B2005_CA BAC SCR-VM 06-07 (31-07-06)_France financials_1" xfId="25461" xr:uid="{00000000-0005-0000-0000-0000C86F0000}"/>
    <cellStyle name="n_Flash September eresMas_HDI-B2005_CA BAC SCR-VM 06-07 (31-07-06)_France KPIs" xfId="5325" xr:uid="{00000000-0005-0000-0000-0000C96F0000}"/>
    <cellStyle name="n_Flash September eresMas_HDI-B2005_CA BAC SCR-VM 06-07 (31-07-06)_France KPIs 2" xfId="14741" xr:uid="{00000000-0005-0000-0000-0000CA6F0000}"/>
    <cellStyle name="n_Flash September eresMas_HDI-B2005_CA BAC SCR-VM 06-07 (31-07-06)_France KPIs_1" xfId="12566" xr:uid="{00000000-0005-0000-0000-0000CB6F0000}"/>
    <cellStyle name="n_Flash September eresMas_HDI-B2005_CA BAC SCR-VM 06-07 (31-07-06)_GetCA Groupe Seg 2012-Q4 Soc" xfId="56450" xr:uid="{00000000-0005-0000-0000-0000CC6F0000}"/>
    <cellStyle name="n_Flash September eresMas_HDI-B2005_CA BAC SCR-VM 06-07 (31-07-06)_Group" xfId="36739" xr:uid="{00000000-0005-0000-0000-0000CD6F0000}"/>
    <cellStyle name="n_Flash September eresMas_HDI-B2005_CA BAC SCR-VM 06-07 (31-07-06)_Group - financial KPIs" xfId="22371" xr:uid="{00000000-0005-0000-0000-0000CE6F0000}"/>
    <cellStyle name="n_Flash September eresMas_HDI-B2005_CA BAC SCR-VM 06-07 (31-07-06)_Group - operational KPIs" xfId="3340" xr:uid="{00000000-0005-0000-0000-0000CF6F0000}"/>
    <cellStyle name="n_Flash September eresMas_HDI-B2005_CA BAC SCR-VM 06-07 (31-07-06)_Group - operational KPIs_1" xfId="10812" xr:uid="{00000000-0005-0000-0000-0000D06F0000}"/>
    <cellStyle name="n_Flash September eresMas_HDI-B2005_CA BAC SCR-VM 06-07 (31-07-06)_Group - operational KPIs_1 2" xfId="18511" xr:uid="{00000000-0005-0000-0000-0000D16F0000}"/>
    <cellStyle name="n_Flash September eresMas_HDI-B2005_CA BAC SCR-VM 06-07 (31-07-06)_Group - operational KPIs_2" xfId="20628" xr:uid="{00000000-0005-0000-0000-0000D26F0000}"/>
    <cellStyle name="n_Flash September eresMas_HDI-B2005_CA BAC SCR-VM 06-07 (31-07-06)_IC&amp;SS" xfId="13568" xr:uid="{00000000-0005-0000-0000-0000D36F0000}"/>
    <cellStyle name="n_Flash September eresMas_HDI-B2005_CA BAC SCR-VM 06-07 (31-07-06)_Orange - Market France KPIs" xfId="56449" xr:uid="{00000000-0005-0000-0000-0000D46F0000}"/>
    <cellStyle name="n_Flash September eresMas_HDI-B2005_CA BAC SCR-VM 06-07 (31-07-06)_Poland KPIs" xfId="8591" xr:uid="{00000000-0005-0000-0000-0000D56F0000}"/>
    <cellStyle name="n_Flash September eresMas_HDI-B2005_CA BAC SCR-VM 06-07 (31-07-06)_Poland KPIs_1" xfId="36738" xr:uid="{00000000-0005-0000-0000-0000D66F0000}"/>
    <cellStyle name="n_Flash September eresMas_HDI-B2005_CA BAC SCR-VM 06-07 (31-07-06)_ROW" xfId="36740" xr:uid="{00000000-0005-0000-0000-0000D76F0000}"/>
    <cellStyle name="n_Flash September eresMas_HDI-B2005_CA BAC SCR-VM 06-07 (31-07-06)_ROW ARPU" xfId="36741" xr:uid="{00000000-0005-0000-0000-0000D86F0000}"/>
    <cellStyle name="n_Flash September eresMas_HDI-B2005_CA BAC SCR-VM 06-07 (31-07-06)_RoW KPIs" xfId="9303" xr:uid="{00000000-0005-0000-0000-0000D96F0000}"/>
    <cellStyle name="n_Flash September eresMas_HDI-B2005_CA BAC SCR-VM 06-07 (31-07-06)_ROW_1" xfId="36742" xr:uid="{00000000-0005-0000-0000-0000DA6F0000}"/>
    <cellStyle name="n_Flash September eresMas_HDI-B2005_CA BAC SCR-VM 06-07 (31-07-06)_ROW_1_Group" xfId="36743" xr:uid="{00000000-0005-0000-0000-0000DB6F0000}"/>
    <cellStyle name="n_Flash September eresMas_HDI-B2005_CA BAC SCR-VM 06-07 (31-07-06)_ROW_1_ROW ARPU" xfId="36744" xr:uid="{00000000-0005-0000-0000-0000DC6F0000}"/>
    <cellStyle name="n_Flash September eresMas_HDI-B2005_CA BAC SCR-VM 06-07 (31-07-06)_ROW_Group" xfId="36745" xr:uid="{00000000-0005-0000-0000-0000DD6F0000}"/>
    <cellStyle name="n_Flash September eresMas_HDI-B2005_CA BAC SCR-VM 06-07 (31-07-06)_ROW_ROW ARPU" xfId="36746" xr:uid="{00000000-0005-0000-0000-0000DE6F0000}"/>
    <cellStyle name="n_Flash September eresMas_HDI-B2005_CA BAC SCR-VM 06-07 (31-07-06)_Spain ARPU + AUPU" xfId="36747" xr:uid="{00000000-0005-0000-0000-0000DF6F0000}"/>
    <cellStyle name="n_Flash September eresMas_HDI-B2005_CA BAC SCR-VM 06-07 (31-07-06)_Spain ARPU + AUPU_Group" xfId="36748" xr:uid="{00000000-0005-0000-0000-0000E06F0000}"/>
    <cellStyle name="n_Flash September eresMas_HDI-B2005_CA BAC SCR-VM 06-07 (31-07-06)_Spain ARPU + AUPU_ROW ARPU" xfId="36749" xr:uid="{00000000-0005-0000-0000-0000E16F0000}"/>
    <cellStyle name="n_Flash September eresMas_HDI-B2005_CA BAC SCR-VM 06-07 (31-07-06)_Spain KPIs" xfId="7159" xr:uid="{00000000-0005-0000-0000-0000E26F0000}"/>
    <cellStyle name="n_Flash September eresMas_HDI-B2005_CA BAC SCR-VM 06-07 (31-07-06)_Spain KPIs 2" xfId="16525" xr:uid="{00000000-0005-0000-0000-0000E36F0000}"/>
    <cellStyle name="n_Flash September eresMas_HDI-B2005_CA BAC SCR-VM 06-07 (31-07-06)_Spain KPIs_1" xfId="51973" xr:uid="{00000000-0005-0000-0000-0000E46F0000}"/>
    <cellStyle name="n_Flash September eresMas_HDI-B2005_CA BAC SCR-VM 06-07 (31-07-06)_Telecoms - Operational KPIs" xfId="50276" xr:uid="{00000000-0005-0000-0000-0000E56F0000}"/>
    <cellStyle name="n_Flash September eresMas_HDI-B2005_CA forfaits 0607 (06-08-14)" xfId="2467" xr:uid="{00000000-0005-0000-0000-0000E66F0000}"/>
    <cellStyle name="n_Flash September eresMas_HDI-B2005_CA forfaits 0607 (06-08-14)_A&amp;ME KPIs" xfId="53751" xr:uid="{00000000-0005-0000-0000-0000E76F0000}"/>
    <cellStyle name="n_Flash September eresMas_HDI-B2005_CA forfaits 0607 (06-08-14)_France financials" xfId="24116" xr:uid="{00000000-0005-0000-0000-0000E86F0000}"/>
    <cellStyle name="n_Flash September eresMas_HDI-B2005_CA forfaits 0607 (06-08-14)_France KPIs" xfId="5326" xr:uid="{00000000-0005-0000-0000-0000E96F0000}"/>
    <cellStyle name="n_Flash September eresMas_HDI-B2005_CA forfaits 0607 (06-08-14)_France KPIs 2" xfId="14742" xr:uid="{00000000-0005-0000-0000-0000EA6F0000}"/>
    <cellStyle name="n_Flash September eresMas_HDI-B2005_CA forfaits 0607 (06-08-14)_France KPIs_1" xfId="12567" xr:uid="{00000000-0005-0000-0000-0000EB6F0000}"/>
    <cellStyle name="n_Flash September eresMas_HDI-B2005_CA forfaits 0607 (06-08-14)_Group" xfId="36751" xr:uid="{00000000-0005-0000-0000-0000EC6F0000}"/>
    <cellStyle name="n_Flash September eresMas_HDI-B2005_CA forfaits 0607 (06-08-14)_Group - financial KPIs" xfId="22372" xr:uid="{00000000-0005-0000-0000-0000ED6F0000}"/>
    <cellStyle name="n_Flash September eresMas_HDI-B2005_CA forfaits 0607 (06-08-14)_Group - operational KPIs" xfId="10813" xr:uid="{00000000-0005-0000-0000-0000EE6F0000}"/>
    <cellStyle name="n_Flash September eresMas_HDI-B2005_CA forfaits 0607 (06-08-14)_Group - operational KPIs 2" xfId="18512" xr:uid="{00000000-0005-0000-0000-0000EF6F0000}"/>
    <cellStyle name="n_Flash September eresMas_HDI-B2005_CA forfaits 0607 (06-08-14)_Group - operational KPIs_1" xfId="20629" xr:uid="{00000000-0005-0000-0000-0000F06F0000}"/>
    <cellStyle name="n_Flash September eresMas_HDI-B2005_CA forfaits 0607 (06-08-14)_Orange - Market France KPIs" xfId="56451" xr:uid="{00000000-0005-0000-0000-0000F16F0000}"/>
    <cellStyle name="n_Flash September eresMas_HDI-B2005_CA forfaits 0607 (06-08-14)_Poland KPIs" xfId="36750" xr:uid="{00000000-0005-0000-0000-0000F26F0000}"/>
    <cellStyle name="n_Flash September eresMas_HDI-B2005_CA forfaits 0607 (06-08-14)_ROW" xfId="36752" xr:uid="{00000000-0005-0000-0000-0000F36F0000}"/>
    <cellStyle name="n_Flash September eresMas_HDI-B2005_CA forfaits 0607 (06-08-14)_ROW ARPU" xfId="36753" xr:uid="{00000000-0005-0000-0000-0000F46F0000}"/>
    <cellStyle name="n_Flash September eresMas_HDI-B2005_CA forfaits 0607 (06-08-14)_ROW_1" xfId="36754" xr:uid="{00000000-0005-0000-0000-0000F56F0000}"/>
    <cellStyle name="n_Flash September eresMas_HDI-B2005_CA forfaits 0607 (06-08-14)_ROW_1_Group" xfId="36755" xr:uid="{00000000-0005-0000-0000-0000F66F0000}"/>
    <cellStyle name="n_Flash September eresMas_HDI-B2005_CA forfaits 0607 (06-08-14)_ROW_1_ROW ARPU" xfId="36756" xr:uid="{00000000-0005-0000-0000-0000F76F0000}"/>
    <cellStyle name="n_Flash September eresMas_HDI-B2005_CA forfaits 0607 (06-08-14)_ROW_Group" xfId="36757" xr:uid="{00000000-0005-0000-0000-0000F86F0000}"/>
    <cellStyle name="n_Flash September eresMas_HDI-B2005_CA forfaits 0607 (06-08-14)_ROW_ROW ARPU" xfId="36758" xr:uid="{00000000-0005-0000-0000-0000F96F0000}"/>
    <cellStyle name="n_Flash September eresMas_HDI-B2005_CA forfaits 0607 (06-08-14)_Spain ARPU + AUPU" xfId="36759" xr:uid="{00000000-0005-0000-0000-0000FA6F0000}"/>
    <cellStyle name="n_Flash September eresMas_HDI-B2005_CA forfaits 0607 (06-08-14)_Spain ARPU + AUPU_Group" xfId="36760" xr:uid="{00000000-0005-0000-0000-0000FB6F0000}"/>
    <cellStyle name="n_Flash September eresMas_HDI-B2005_CA forfaits 0607 (06-08-14)_Spain ARPU + AUPU_ROW ARPU" xfId="36761" xr:uid="{00000000-0005-0000-0000-0000FC6F0000}"/>
    <cellStyle name="n_Flash September eresMas_HDI-B2005_CA forfaits 0607 (06-08-14)_Spain KPIs" xfId="7160" xr:uid="{00000000-0005-0000-0000-0000FD6F0000}"/>
    <cellStyle name="n_Flash September eresMas_HDI-B2005_CA forfaits 0607 (06-08-14)_Spain KPIs 2" xfId="16526" xr:uid="{00000000-0005-0000-0000-0000FE6F0000}"/>
    <cellStyle name="n_Flash September eresMas_HDI-B2005_CA forfaits 0607 (06-08-14)_Spain KPIs_1" xfId="51974" xr:uid="{00000000-0005-0000-0000-0000FF6F0000}"/>
    <cellStyle name="n_Flash September eresMas_HDI-B2005_CA forfaits 0607 (06-08-14)_Telecoms - Operational KPIs" xfId="50277" xr:uid="{00000000-0005-0000-0000-000000700000}"/>
    <cellStyle name="n_Flash September eresMas_HDI-B2005_Classeur2" xfId="2468" xr:uid="{00000000-0005-0000-0000-000001700000}"/>
    <cellStyle name="n_Flash September eresMas_HDI-B2005_Classeur2_A&amp;ME KPIs" xfId="53752" xr:uid="{00000000-0005-0000-0000-000002700000}"/>
    <cellStyle name="n_Flash September eresMas_HDI-B2005_Classeur2_France financials" xfId="24117" xr:uid="{00000000-0005-0000-0000-000003700000}"/>
    <cellStyle name="n_Flash September eresMas_HDI-B2005_Classeur2_France KPIs" xfId="5327" xr:uid="{00000000-0005-0000-0000-000004700000}"/>
    <cellStyle name="n_Flash September eresMas_HDI-B2005_Classeur2_France KPIs 2" xfId="14743" xr:uid="{00000000-0005-0000-0000-000005700000}"/>
    <cellStyle name="n_Flash September eresMas_HDI-B2005_Classeur2_France KPIs_1" xfId="12568" xr:uid="{00000000-0005-0000-0000-000006700000}"/>
    <cellStyle name="n_Flash September eresMas_HDI-B2005_Classeur2_Group" xfId="36763" xr:uid="{00000000-0005-0000-0000-000007700000}"/>
    <cellStyle name="n_Flash September eresMas_HDI-B2005_Classeur2_Group - financial KPIs" xfId="22373" xr:uid="{00000000-0005-0000-0000-000008700000}"/>
    <cellStyle name="n_Flash September eresMas_HDI-B2005_Classeur2_Group - operational KPIs" xfId="10814" xr:uid="{00000000-0005-0000-0000-000009700000}"/>
    <cellStyle name="n_Flash September eresMas_HDI-B2005_Classeur2_Group - operational KPIs 2" xfId="18513" xr:uid="{00000000-0005-0000-0000-00000A700000}"/>
    <cellStyle name="n_Flash September eresMas_HDI-B2005_Classeur2_Group - operational KPIs_1" xfId="20630" xr:uid="{00000000-0005-0000-0000-00000B700000}"/>
    <cellStyle name="n_Flash September eresMas_HDI-B2005_Classeur2_Orange - Market France KPIs" xfId="56452" xr:uid="{00000000-0005-0000-0000-00000C700000}"/>
    <cellStyle name="n_Flash September eresMas_HDI-B2005_Classeur2_Poland KPIs" xfId="36762" xr:uid="{00000000-0005-0000-0000-00000D700000}"/>
    <cellStyle name="n_Flash September eresMas_HDI-B2005_Classeur2_ROW" xfId="36764" xr:uid="{00000000-0005-0000-0000-00000E700000}"/>
    <cellStyle name="n_Flash September eresMas_HDI-B2005_Classeur2_ROW ARPU" xfId="36765" xr:uid="{00000000-0005-0000-0000-00000F700000}"/>
    <cellStyle name="n_Flash September eresMas_HDI-B2005_Classeur2_ROW_1" xfId="36766" xr:uid="{00000000-0005-0000-0000-000010700000}"/>
    <cellStyle name="n_Flash September eresMas_HDI-B2005_Classeur2_ROW_1_Group" xfId="36767" xr:uid="{00000000-0005-0000-0000-000011700000}"/>
    <cellStyle name="n_Flash September eresMas_HDI-B2005_Classeur2_ROW_1_ROW ARPU" xfId="36768" xr:uid="{00000000-0005-0000-0000-000012700000}"/>
    <cellStyle name="n_Flash September eresMas_HDI-B2005_Classeur2_ROW_Group" xfId="36769" xr:uid="{00000000-0005-0000-0000-000013700000}"/>
    <cellStyle name="n_Flash September eresMas_HDI-B2005_Classeur2_ROW_ROW ARPU" xfId="36770" xr:uid="{00000000-0005-0000-0000-000014700000}"/>
    <cellStyle name="n_Flash September eresMas_HDI-B2005_Classeur2_Spain ARPU + AUPU" xfId="36771" xr:uid="{00000000-0005-0000-0000-000015700000}"/>
    <cellStyle name="n_Flash September eresMas_HDI-B2005_Classeur2_Spain ARPU + AUPU_Group" xfId="36772" xr:uid="{00000000-0005-0000-0000-000016700000}"/>
    <cellStyle name="n_Flash September eresMas_HDI-B2005_Classeur2_Spain ARPU + AUPU_ROW ARPU" xfId="36773" xr:uid="{00000000-0005-0000-0000-000017700000}"/>
    <cellStyle name="n_Flash September eresMas_HDI-B2005_Classeur2_Spain KPIs" xfId="7161" xr:uid="{00000000-0005-0000-0000-000018700000}"/>
    <cellStyle name="n_Flash September eresMas_HDI-B2005_Classeur2_Spain KPIs 2" xfId="16527" xr:uid="{00000000-0005-0000-0000-000019700000}"/>
    <cellStyle name="n_Flash September eresMas_HDI-B2005_Classeur2_Spain KPIs_1" xfId="51975" xr:uid="{00000000-0005-0000-0000-00001A700000}"/>
    <cellStyle name="n_Flash September eresMas_HDI-B2005_Classeur2_Telecoms - Operational KPIs" xfId="50278" xr:uid="{00000000-0005-0000-0000-00001B700000}"/>
    <cellStyle name="n_Flash September eresMas_HDI-B2005_Classeur5" xfId="2469" xr:uid="{00000000-0005-0000-0000-00001C700000}"/>
    <cellStyle name="n_Flash September eresMas_HDI-B2005_Classeur5_A&amp;ME KPIs" xfId="53753" xr:uid="{00000000-0005-0000-0000-00001D700000}"/>
    <cellStyle name="n_Flash September eresMas_HDI-B2005_Classeur5_Enterprise" xfId="9872" xr:uid="{00000000-0005-0000-0000-00001E700000}"/>
    <cellStyle name="n_Flash September eresMas_HDI-B2005_Classeur5_France financials" xfId="24118" xr:uid="{00000000-0005-0000-0000-00001F700000}"/>
    <cellStyle name="n_Flash September eresMas_HDI-B2005_Classeur5_France financials_1" xfId="25462" xr:uid="{00000000-0005-0000-0000-000020700000}"/>
    <cellStyle name="n_Flash September eresMas_HDI-B2005_Classeur5_France KPIs" xfId="5328" xr:uid="{00000000-0005-0000-0000-000021700000}"/>
    <cellStyle name="n_Flash September eresMas_HDI-B2005_Classeur5_France KPIs 2" xfId="14744" xr:uid="{00000000-0005-0000-0000-000022700000}"/>
    <cellStyle name="n_Flash September eresMas_HDI-B2005_Classeur5_France KPIs_1" xfId="12569" xr:uid="{00000000-0005-0000-0000-000023700000}"/>
    <cellStyle name="n_Flash September eresMas_HDI-B2005_Classeur5_GetCA Groupe Seg 2012-Q4 Soc" xfId="56454" xr:uid="{00000000-0005-0000-0000-000024700000}"/>
    <cellStyle name="n_Flash September eresMas_HDI-B2005_Classeur5_Group" xfId="36775" xr:uid="{00000000-0005-0000-0000-000025700000}"/>
    <cellStyle name="n_Flash September eresMas_HDI-B2005_Classeur5_Group - financial KPIs" xfId="22374" xr:uid="{00000000-0005-0000-0000-000026700000}"/>
    <cellStyle name="n_Flash September eresMas_HDI-B2005_Classeur5_Group - operational KPIs" xfId="3341" xr:uid="{00000000-0005-0000-0000-000027700000}"/>
    <cellStyle name="n_Flash September eresMas_HDI-B2005_Classeur5_Group - operational KPIs_1" xfId="10815" xr:uid="{00000000-0005-0000-0000-000028700000}"/>
    <cellStyle name="n_Flash September eresMas_HDI-B2005_Classeur5_Group - operational KPIs_1 2" xfId="18514" xr:uid="{00000000-0005-0000-0000-000029700000}"/>
    <cellStyle name="n_Flash September eresMas_HDI-B2005_Classeur5_Group - operational KPIs_2" xfId="20631" xr:uid="{00000000-0005-0000-0000-00002A700000}"/>
    <cellStyle name="n_Flash September eresMas_HDI-B2005_Classeur5_IC&amp;SS" xfId="17667" xr:uid="{00000000-0005-0000-0000-00002B700000}"/>
    <cellStyle name="n_Flash September eresMas_HDI-B2005_Classeur5_Orange - Market France KPIs" xfId="56453" xr:uid="{00000000-0005-0000-0000-00002C700000}"/>
    <cellStyle name="n_Flash September eresMas_HDI-B2005_Classeur5_Poland KPIs" xfId="8592" xr:uid="{00000000-0005-0000-0000-00002D700000}"/>
    <cellStyle name="n_Flash September eresMas_HDI-B2005_Classeur5_Poland KPIs_1" xfId="36774" xr:uid="{00000000-0005-0000-0000-00002E700000}"/>
    <cellStyle name="n_Flash September eresMas_HDI-B2005_Classeur5_ROW" xfId="36776" xr:uid="{00000000-0005-0000-0000-00002F700000}"/>
    <cellStyle name="n_Flash September eresMas_HDI-B2005_Classeur5_ROW ARPU" xfId="36777" xr:uid="{00000000-0005-0000-0000-000030700000}"/>
    <cellStyle name="n_Flash September eresMas_HDI-B2005_Classeur5_RoW KPIs" xfId="9304" xr:uid="{00000000-0005-0000-0000-000031700000}"/>
    <cellStyle name="n_Flash September eresMas_HDI-B2005_Classeur5_ROW_1" xfId="36778" xr:uid="{00000000-0005-0000-0000-000032700000}"/>
    <cellStyle name="n_Flash September eresMas_HDI-B2005_Classeur5_ROW_1_Group" xfId="36779" xr:uid="{00000000-0005-0000-0000-000033700000}"/>
    <cellStyle name="n_Flash September eresMas_HDI-B2005_Classeur5_ROW_1_ROW ARPU" xfId="36780" xr:uid="{00000000-0005-0000-0000-000034700000}"/>
    <cellStyle name="n_Flash September eresMas_HDI-B2005_Classeur5_ROW_Group" xfId="36781" xr:uid="{00000000-0005-0000-0000-000035700000}"/>
    <cellStyle name="n_Flash September eresMas_HDI-B2005_Classeur5_ROW_ROW ARPU" xfId="36782" xr:uid="{00000000-0005-0000-0000-000036700000}"/>
    <cellStyle name="n_Flash September eresMas_HDI-B2005_Classeur5_Spain ARPU + AUPU" xfId="36783" xr:uid="{00000000-0005-0000-0000-000037700000}"/>
    <cellStyle name="n_Flash September eresMas_HDI-B2005_Classeur5_Spain ARPU + AUPU_Group" xfId="36784" xr:uid="{00000000-0005-0000-0000-000038700000}"/>
    <cellStyle name="n_Flash September eresMas_HDI-B2005_Classeur5_Spain ARPU + AUPU_ROW ARPU" xfId="36785" xr:uid="{00000000-0005-0000-0000-000039700000}"/>
    <cellStyle name="n_Flash September eresMas_HDI-B2005_Classeur5_Spain KPIs" xfId="7162" xr:uid="{00000000-0005-0000-0000-00003A700000}"/>
    <cellStyle name="n_Flash September eresMas_HDI-B2005_Classeur5_Spain KPIs 2" xfId="16528" xr:uid="{00000000-0005-0000-0000-00003B700000}"/>
    <cellStyle name="n_Flash September eresMas_HDI-B2005_Classeur5_Spain KPIs_1" xfId="51976" xr:uid="{00000000-0005-0000-0000-00003C700000}"/>
    <cellStyle name="n_Flash September eresMas_HDI-B2005_Classeur5_Telecoms - Operational KPIs" xfId="50279" xr:uid="{00000000-0005-0000-0000-00003D700000}"/>
    <cellStyle name="n_Flash September eresMas_HDI-B2005_DATA KPI Personal" xfId="36786" xr:uid="{00000000-0005-0000-0000-00003E700000}"/>
    <cellStyle name="n_Flash September eresMas_HDI-B2005_DATA KPI Personal_Group" xfId="36787" xr:uid="{00000000-0005-0000-0000-00003F700000}"/>
    <cellStyle name="n_Flash September eresMas_HDI-B2005_DATA KPI Personal_ROW ARPU" xfId="36788" xr:uid="{00000000-0005-0000-0000-000040700000}"/>
    <cellStyle name="n_Flash September eresMas_HDI-B2005_EE_CoA_BS - mapped V4" xfId="36789" xr:uid="{00000000-0005-0000-0000-000041700000}"/>
    <cellStyle name="n_Flash September eresMas_HDI-B2005_EE_CoA_BS - mapped V4_Group" xfId="36790" xr:uid="{00000000-0005-0000-0000-000042700000}"/>
    <cellStyle name="n_Flash September eresMas_HDI-B2005_EE_CoA_BS - mapped V4_ROW ARPU" xfId="36791" xr:uid="{00000000-0005-0000-0000-000043700000}"/>
    <cellStyle name="n_Flash September eresMas_HDI-B2005_Enterprise" xfId="9868" xr:uid="{00000000-0005-0000-0000-000044700000}"/>
    <cellStyle name="n_Flash September eresMas_HDI-B2005_France financials" xfId="24111" xr:uid="{00000000-0005-0000-0000-000045700000}"/>
    <cellStyle name="n_Flash September eresMas_HDI-B2005_France financials_1" xfId="25458" xr:uid="{00000000-0005-0000-0000-000046700000}"/>
    <cellStyle name="n_Flash September eresMas_HDI-B2005_France KPIs" xfId="5321" xr:uid="{00000000-0005-0000-0000-000047700000}"/>
    <cellStyle name="n_Flash September eresMas_HDI-B2005_France KPIs 2" xfId="14737" xr:uid="{00000000-0005-0000-0000-000048700000}"/>
    <cellStyle name="n_Flash September eresMas_HDI-B2005_France KPIs_1" xfId="12562" xr:uid="{00000000-0005-0000-0000-000049700000}"/>
    <cellStyle name="n_Flash September eresMas_HDI-B2005_GetCA Groupe Seg 2012-Q4 Soc" xfId="56455" xr:uid="{00000000-0005-0000-0000-00004A700000}"/>
    <cellStyle name="n_Flash September eresMas_HDI-B2005_Group" xfId="36792" xr:uid="{00000000-0005-0000-0000-00004B700000}"/>
    <cellStyle name="n_Flash September eresMas_HDI-B2005_Group - financial KPIs" xfId="22367" xr:uid="{00000000-0005-0000-0000-00004C700000}"/>
    <cellStyle name="n_Flash September eresMas_HDI-B2005_Group - operational KPIs" xfId="3337" xr:uid="{00000000-0005-0000-0000-00004D700000}"/>
    <cellStyle name="n_Flash September eresMas_HDI-B2005_Group - operational KPIs_1" xfId="10808" xr:uid="{00000000-0005-0000-0000-00004E700000}"/>
    <cellStyle name="n_Flash September eresMas_HDI-B2005_Group - operational KPIs_1 2" xfId="18507" xr:uid="{00000000-0005-0000-0000-00004F700000}"/>
    <cellStyle name="n_Flash September eresMas_HDI-B2005_Group - operational KPIs_2" xfId="20624" xr:uid="{00000000-0005-0000-0000-000050700000}"/>
    <cellStyle name="n_Flash September eresMas_HDI-B2005_IC&amp;SS" xfId="17537" xr:uid="{00000000-0005-0000-0000-000051700000}"/>
    <cellStyle name="n_Flash September eresMas_HDI-B2005_Orange - Market France KPIs" xfId="56443" xr:uid="{00000000-0005-0000-0000-000052700000}"/>
    <cellStyle name="n_Flash September eresMas_HDI-B2005_PFA_Mn MTV_060413" xfId="2470" xr:uid="{00000000-0005-0000-0000-000053700000}"/>
    <cellStyle name="n_Flash September eresMas_HDI-B2005_PFA_Mn MTV_060413_A&amp;ME KPIs" xfId="53754" xr:uid="{00000000-0005-0000-0000-000054700000}"/>
    <cellStyle name="n_Flash September eresMas_HDI-B2005_PFA_Mn MTV_060413_France financials" xfId="24119" xr:uid="{00000000-0005-0000-0000-000055700000}"/>
    <cellStyle name="n_Flash September eresMas_HDI-B2005_PFA_Mn MTV_060413_France KPIs" xfId="5329" xr:uid="{00000000-0005-0000-0000-000056700000}"/>
    <cellStyle name="n_Flash September eresMas_HDI-B2005_PFA_Mn MTV_060413_France KPIs 2" xfId="14745" xr:uid="{00000000-0005-0000-0000-000057700000}"/>
    <cellStyle name="n_Flash September eresMas_HDI-B2005_PFA_Mn MTV_060413_France KPIs_1" xfId="12570" xr:uid="{00000000-0005-0000-0000-000058700000}"/>
    <cellStyle name="n_Flash September eresMas_HDI-B2005_PFA_Mn MTV_060413_Group" xfId="36794" xr:uid="{00000000-0005-0000-0000-000059700000}"/>
    <cellStyle name="n_Flash September eresMas_HDI-B2005_PFA_Mn MTV_060413_Group - financial KPIs" xfId="22375" xr:uid="{00000000-0005-0000-0000-00005A700000}"/>
    <cellStyle name="n_Flash September eresMas_HDI-B2005_PFA_Mn MTV_060413_Group - operational KPIs" xfId="10816" xr:uid="{00000000-0005-0000-0000-00005B700000}"/>
    <cellStyle name="n_Flash September eresMas_HDI-B2005_PFA_Mn MTV_060413_Group - operational KPIs 2" xfId="18515" xr:uid="{00000000-0005-0000-0000-00005C700000}"/>
    <cellStyle name="n_Flash September eresMas_HDI-B2005_PFA_Mn MTV_060413_Group - operational KPIs_1" xfId="20632" xr:uid="{00000000-0005-0000-0000-00005D700000}"/>
    <cellStyle name="n_Flash September eresMas_HDI-B2005_PFA_Mn MTV_060413_Orange - Market France KPIs" xfId="56456" xr:uid="{00000000-0005-0000-0000-00005E700000}"/>
    <cellStyle name="n_Flash September eresMas_HDI-B2005_PFA_Mn MTV_060413_Poland KPIs" xfId="36793" xr:uid="{00000000-0005-0000-0000-00005F700000}"/>
    <cellStyle name="n_Flash September eresMas_HDI-B2005_PFA_Mn MTV_060413_ROW" xfId="36795" xr:uid="{00000000-0005-0000-0000-000060700000}"/>
    <cellStyle name="n_Flash September eresMas_HDI-B2005_PFA_Mn MTV_060413_ROW ARPU" xfId="36796" xr:uid="{00000000-0005-0000-0000-000061700000}"/>
    <cellStyle name="n_Flash September eresMas_HDI-B2005_PFA_Mn MTV_060413_ROW_1" xfId="36797" xr:uid="{00000000-0005-0000-0000-000062700000}"/>
    <cellStyle name="n_Flash September eresMas_HDI-B2005_PFA_Mn MTV_060413_ROW_1_Group" xfId="36798" xr:uid="{00000000-0005-0000-0000-000063700000}"/>
    <cellStyle name="n_Flash September eresMas_HDI-B2005_PFA_Mn MTV_060413_ROW_1_ROW ARPU" xfId="36799" xr:uid="{00000000-0005-0000-0000-000064700000}"/>
    <cellStyle name="n_Flash September eresMas_HDI-B2005_PFA_Mn MTV_060413_ROW_Group" xfId="36800" xr:uid="{00000000-0005-0000-0000-000065700000}"/>
    <cellStyle name="n_Flash September eresMas_HDI-B2005_PFA_Mn MTV_060413_ROW_ROW ARPU" xfId="36801" xr:uid="{00000000-0005-0000-0000-000066700000}"/>
    <cellStyle name="n_Flash September eresMas_HDI-B2005_PFA_Mn MTV_060413_Spain ARPU + AUPU" xfId="36802" xr:uid="{00000000-0005-0000-0000-000067700000}"/>
    <cellStyle name="n_Flash September eresMas_HDI-B2005_PFA_Mn MTV_060413_Spain ARPU + AUPU_Group" xfId="36803" xr:uid="{00000000-0005-0000-0000-000068700000}"/>
    <cellStyle name="n_Flash September eresMas_HDI-B2005_PFA_Mn MTV_060413_Spain ARPU + AUPU_ROW ARPU" xfId="36804" xr:uid="{00000000-0005-0000-0000-000069700000}"/>
    <cellStyle name="n_Flash September eresMas_HDI-B2005_PFA_Mn MTV_060413_Spain KPIs" xfId="7163" xr:uid="{00000000-0005-0000-0000-00006A700000}"/>
    <cellStyle name="n_Flash September eresMas_HDI-B2005_PFA_Mn MTV_060413_Spain KPIs 2" xfId="16529" xr:uid="{00000000-0005-0000-0000-00006B700000}"/>
    <cellStyle name="n_Flash September eresMas_HDI-B2005_PFA_Mn MTV_060413_Spain KPIs_1" xfId="51977" xr:uid="{00000000-0005-0000-0000-00006C700000}"/>
    <cellStyle name="n_Flash September eresMas_HDI-B2005_PFA_Mn MTV_060413_Telecoms - Operational KPIs" xfId="50280" xr:uid="{00000000-0005-0000-0000-00006D700000}"/>
    <cellStyle name="n_Flash September eresMas_HDI-B2005_PFA_Mn_0603_V0 0" xfId="2471" xr:uid="{00000000-0005-0000-0000-00006E700000}"/>
    <cellStyle name="n_Flash September eresMas_HDI-B2005_PFA_Mn_0603_V0 0_A&amp;ME KPIs" xfId="53755" xr:uid="{00000000-0005-0000-0000-00006F700000}"/>
    <cellStyle name="n_Flash September eresMas_HDI-B2005_PFA_Mn_0603_V0 0_France financials" xfId="24120" xr:uid="{00000000-0005-0000-0000-000070700000}"/>
    <cellStyle name="n_Flash September eresMas_HDI-B2005_PFA_Mn_0603_V0 0_France KPIs" xfId="5330" xr:uid="{00000000-0005-0000-0000-000071700000}"/>
    <cellStyle name="n_Flash September eresMas_HDI-B2005_PFA_Mn_0603_V0 0_France KPIs 2" xfId="14746" xr:uid="{00000000-0005-0000-0000-000072700000}"/>
    <cellStyle name="n_Flash September eresMas_HDI-B2005_PFA_Mn_0603_V0 0_France KPIs_1" xfId="12571" xr:uid="{00000000-0005-0000-0000-000073700000}"/>
    <cellStyle name="n_Flash September eresMas_HDI-B2005_PFA_Mn_0603_V0 0_Group" xfId="36806" xr:uid="{00000000-0005-0000-0000-000074700000}"/>
    <cellStyle name="n_Flash September eresMas_HDI-B2005_PFA_Mn_0603_V0 0_Group - financial KPIs" xfId="22376" xr:uid="{00000000-0005-0000-0000-000075700000}"/>
    <cellStyle name="n_Flash September eresMas_HDI-B2005_PFA_Mn_0603_V0 0_Group - operational KPIs" xfId="10817" xr:uid="{00000000-0005-0000-0000-000076700000}"/>
    <cellStyle name="n_Flash September eresMas_HDI-B2005_PFA_Mn_0603_V0 0_Group - operational KPIs 2" xfId="18516" xr:uid="{00000000-0005-0000-0000-000077700000}"/>
    <cellStyle name="n_Flash September eresMas_HDI-B2005_PFA_Mn_0603_V0 0_Group - operational KPIs_1" xfId="20633" xr:uid="{00000000-0005-0000-0000-000078700000}"/>
    <cellStyle name="n_Flash September eresMas_HDI-B2005_PFA_Mn_0603_V0 0_Orange - Market France KPIs" xfId="56457" xr:uid="{00000000-0005-0000-0000-000079700000}"/>
    <cellStyle name="n_Flash September eresMas_HDI-B2005_PFA_Mn_0603_V0 0_Poland KPIs" xfId="36805" xr:uid="{00000000-0005-0000-0000-00007A700000}"/>
    <cellStyle name="n_Flash September eresMas_HDI-B2005_PFA_Mn_0603_V0 0_ROW" xfId="36807" xr:uid="{00000000-0005-0000-0000-00007B700000}"/>
    <cellStyle name="n_Flash September eresMas_HDI-B2005_PFA_Mn_0603_V0 0_ROW ARPU" xfId="36808" xr:uid="{00000000-0005-0000-0000-00007C700000}"/>
    <cellStyle name="n_Flash September eresMas_HDI-B2005_PFA_Mn_0603_V0 0_ROW_1" xfId="36809" xr:uid="{00000000-0005-0000-0000-00007D700000}"/>
    <cellStyle name="n_Flash September eresMas_HDI-B2005_PFA_Mn_0603_V0 0_ROW_1_Group" xfId="36810" xr:uid="{00000000-0005-0000-0000-00007E700000}"/>
    <cellStyle name="n_Flash September eresMas_HDI-B2005_PFA_Mn_0603_V0 0_ROW_1_ROW ARPU" xfId="36811" xr:uid="{00000000-0005-0000-0000-00007F700000}"/>
    <cellStyle name="n_Flash September eresMas_HDI-B2005_PFA_Mn_0603_V0 0_ROW_Group" xfId="36812" xr:uid="{00000000-0005-0000-0000-000080700000}"/>
    <cellStyle name="n_Flash September eresMas_HDI-B2005_PFA_Mn_0603_V0 0_ROW_ROW ARPU" xfId="36813" xr:uid="{00000000-0005-0000-0000-000081700000}"/>
    <cellStyle name="n_Flash September eresMas_HDI-B2005_PFA_Mn_0603_V0 0_Spain ARPU + AUPU" xfId="36814" xr:uid="{00000000-0005-0000-0000-000082700000}"/>
    <cellStyle name="n_Flash September eresMas_HDI-B2005_PFA_Mn_0603_V0 0_Spain ARPU + AUPU_Group" xfId="36815" xr:uid="{00000000-0005-0000-0000-000083700000}"/>
    <cellStyle name="n_Flash September eresMas_HDI-B2005_PFA_Mn_0603_V0 0_Spain ARPU + AUPU_ROW ARPU" xfId="36816" xr:uid="{00000000-0005-0000-0000-000084700000}"/>
    <cellStyle name="n_Flash September eresMas_HDI-B2005_PFA_Mn_0603_V0 0_Spain KPIs" xfId="7164" xr:uid="{00000000-0005-0000-0000-000085700000}"/>
    <cellStyle name="n_Flash September eresMas_HDI-B2005_PFA_Mn_0603_V0 0_Spain KPIs 2" xfId="16530" xr:uid="{00000000-0005-0000-0000-000086700000}"/>
    <cellStyle name="n_Flash September eresMas_HDI-B2005_PFA_Mn_0603_V0 0_Spain KPIs_1" xfId="51978" xr:uid="{00000000-0005-0000-0000-000087700000}"/>
    <cellStyle name="n_Flash September eresMas_HDI-B2005_PFA_Mn_0603_V0 0_Telecoms - Operational KPIs" xfId="50281" xr:uid="{00000000-0005-0000-0000-000088700000}"/>
    <cellStyle name="n_Flash September eresMas_HDI-B2005_PFA_Parcs_0600706" xfId="2472" xr:uid="{00000000-0005-0000-0000-000089700000}"/>
    <cellStyle name="n_Flash September eresMas_HDI-B2005_PFA_Parcs_0600706_A&amp;ME KPIs" xfId="53756" xr:uid="{00000000-0005-0000-0000-00008A700000}"/>
    <cellStyle name="n_Flash September eresMas_HDI-B2005_PFA_Parcs_0600706_France financials" xfId="24121" xr:uid="{00000000-0005-0000-0000-00008B700000}"/>
    <cellStyle name="n_Flash September eresMas_HDI-B2005_PFA_Parcs_0600706_France KPIs" xfId="5331" xr:uid="{00000000-0005-0000-0000-00008C700000}"/>
    <cellStyle name="n_Flash September eresMas_HDI-B2005_PFA_Parcs_0600706_France KPIs 2" xfId="14747" xr:uid="{00000000-0005-0000-0000-00008D700000}"/>
    <cellStyle name="n_Flash September eresMas_HDI-B2005_PFA_Parcs_0600706_France KPIs_1" xfId="12572" xr:uid="{00000000-0005-0000-0000-00008E700000}"/>
    <cellStyle name="n_Flash September eresMas_HDI-B2005_PFA_Parcs_0600706_Group" xfId="36818" xr:uid="{00000000-0005-0000-0000-00008F700000}"/>
    <cellStyle name="n_Flash September eresMas_HDI-B2005_PFA_Parcs_0600706_Group - financial KPIs" xfId="22377" xr:uid="{00000000-0005-0000-0000-000090700000}"/>
    <cellStyle name="n_Flash September eresMas_HDI-B2005_PFA_Parcs_0600706_Group - operational KPIs" xfId="10818" xr:uid="{00000000-0005-0000-0000-000091700000}"/>
    <cellStyle name="n_Flash September eresMas_HDI-B2005_PFA_Parcs_0600706_Group - operational KPIs 2" xfId="18517" xr:uid="{00000000-0005-0000-0000-000092700000}"/>
    <cellStyle name="n_Flash September eresMas_HDI-B2005_PFA_Parcs_0600706_Group - operational KPIs_1" xfId="20634" xr:uid="{00000000-0005-0000-0000-000093700000}"/>
    <cellStyle name="n_Flash September eresMas_HDI-B2005_PFA_Parcs_0600706_Orange - Market France KPIs" xfId="56458" xr:uid="{00000000-0005-0000-0000-000094700000}"/>
    <cellStyle name="n_Flash September eresMas_HDI-B2005_PFA_Parcs_0600706_Poland KPIs" xfId="36817" xr:uid="{00000000-0005-0000-0000-000095700000}"/>
    <cellStyle name="n_Flash September eresMas_HDI-B2005_PFA_Parcs_0600706_ROW" xfId="36819" xr:uid="{00000000-0005-0000-0000-000096700000}"/>
    <cellStyle name="n_Flash September eresMas_HDI-B2005_PFA_Parcs_0600706_ROW ARPU" xfId="36820" xr:uid="{00000000-0005-0000-0000-000097700000}"/>
    <cellStyle name="n_Flash September eresMas_HDI-B2005_PFA_Parcs_0600706_ROW_1" xfId="36821" xr:uid="{00000000-0005-0000-0000-000098700000}"/>
    <cellStyle name="n_Flash September eresMas_HDI-B2005_PFA_Parcs_0600706_ROW_1_Group" xfId="36822" xr:uid="{00000000-0005-0000-0000-000099700000}"/>
    <cellStyle name="n_Flash September eresMas_HDI-B2005_PFA_Parcs_0600706_ROW_1_ROW ARPU" xfId="36823" xr:uid="{00000000-0005-0000-0000-00009A700000}"/>
    <cellStyle name="n_Flash September eresMas_HDI-B2005_PFA_Parcs_0600706_ROW_Group" xfId="36824" xr:uid="{00000000-0005-0000-0000-00009B700000}"/>
    <cellStyle name="n_Flash September eresMas_HDI-B2005_PFA_Parcs_0600706_ROW_ROW ARPU" xfId="36825" xr:uid="{00000000-0005-0000-0000-00009C700000}"/>
    <cellStyle name="n_Flash September eresMas_HDI-B2005_PFA_Parcs_0600706_Spain ARPU + AUPU" xfId="36826" xr:uid="{00000000-0005-0000-0000-00009D700000}"/>
    <cellStyle name="n_Flash September eresMas_HDI-B2005_PFA_Parcs_0600706_Spain ARPU + AUPU_Group" xfId="36827" xr:uid="{00000000-0005-0000-0000-00009E700000}"/>
    <cellStyle name="n_Flash September eresMas_HDI-B2005_PFA_Parcs_0600706_Spain ARPU + AUPU_ROW ARPU" xfId="36828" xr:uid="{00000000-0005-0000-0000-00009F700000}"/>
    <cellStyle name="n_Flash September eresMas_HDI-B2005_PFA_Parcs_0600706_Spain KPIs" xfId="7165" xr:uid="{00000000-0005-0000-0000-0000A0700000}"/>
    <cellStyle name="n_Flash September eresMas_HDI-B2005_PFA_Parcs_0600706_Spain KPIs 2" xfId="16531" xr:uid="{00000000-0005-0000-0000-0000A1700000}"/>
    <cellStyle name="n_Flash September eresMas_HDI-B2005_PFA_Parcs_0600706_Spain KPIs_1" xfId="51979" xr:uid="{00000000-0005-0000-0000-0000A2700000}"/>
    <cellStyle name="n_Flash September eresMas_HDI-B2005_PFA_Parcs_0600706_Telecoms - Operational KPIs" xfId="50282" xr:uid="{00000000-0005-0000-0000-0000A3700000}"/>
    <cellStyle name="n_Flash September eresMas_HDI-B2005_Poland KPIs" xfId="8588" xr:uid="{00000000-0005-0000-0000-0000A4700000}"/>
    <cellStyle name="n_Flash September eresMas_HDI-B2005_Poland KPIs_1" xfId="36701" xr:uid="{00000000-0005-0000-0000-0000A5700000}"/>
    <cellStyle name="n_Flash September eresMas_HDI-B2005_Reporting Valeur_Mobile_2010_10" xfId="36829" xr:uid="{00000000-0005-0000-0000-0000A6700000}"/>
    <cellStyle name="n_Flash September eresMas_HDI-B2005_Reporting Valeur_Mobile_2010_10_Group" xfId="36830" xr:uid="{00000000-0005-0000-0000-0000A7700000}"/>
    <cellStyle name="n_Flash September eresMas_HDI-B2005_Reporting Valeur_Mobile_2010_10_ROW" xfId="36831" xr:uid="{00000000-0005-0000-0000-0000A8700000}"/>
    <cellStyle name="n_Flash September eresMas_HDI-B2005_Reporting Valeur_Mobile_2010_10_ROW ARPU" xfId="36832" xr:uid="{00000000-0005-0000-0000-0000A9700000}"/>
    <cellStyle name="n_Flash September eresMas_HDI-B2005_Reporting Valeur_Mobile_2010_10_ROW_Group" xfId="36833" xr:uid="{00000000-0005-0000-0000-0000AA700000}"/>
    <cellStyle name="n_Flash September eresMas_HDI-B2005_Reporting Valeur_Mobile_2010_10_ROW_ROW ARPU" xfId="36834" xr:uid="{00000000-0005-0000-0000-0000AB700000}"/>
    <cellStyle name="n_Flash September eresMas_HDI-B2005_ROW" xfId="36835" xr:uid="{00000000-0005-0000-0000-0000AC700000}"/>
    <cellStyle name="n_Flash September eresMas_HDI-B2005_ROW ARPU" xfId="36836" xr:uid="{00000000-0005-0000-0000-0000AD700000}"/>
    <cellStyle name="n_Flash September eresMas_HDI-B2005_RoW KPIs" xfId="9300" xr:uid="{00000000-0005-0000-0000-0000AE700000}"/>
    <cellStyle name="n_Flash September eresMas_HDI-B2005_ROW_1" xfId="36837" xr:uid="{00000000-0005-0000-0000-0000AF700000}"/>
    <cellStyle name="n_Flash September eresMas_HDI-B2005_ROW_1_Group" xfId="36838" xr:uid="{00000000-0005-0000-0000-0000B0700000}"/>
    <cellStyle name="n_Flash September eresMas_HDI-B2005_ROW_1_ROW ARPU" xfId="36839" xr:uid="{00000000-0005-0000-0000-0000B1700000}"/>
    <cellStyle name="n_Flash September eresMas_HDI-B2005_ROW_Group" xfId="36840" xr:uid="{00000000-0005-0000-0000-0000B2700000}"/>
    <cellStyle name="n_Flash September eresMas_HDI-B2005_ROW_ROW ARPU" xfId="36841" xr:uid="{00000000-0005-0000-0000-0000B3700000}"/>
    <cellStyle name="n_Flash September eresMas_HDI-B2005_Spain ARPU + AUPU" xfId="36842" xr:uid="{00000000-0005-0000-0000-0000B4700000}"/>
    <cellStyle name="n_Flash September eresMas_HDI-B2005_Spain ARPU + AUPU_Group" xfId="36843" xr:uid="{00000000-0005-0000-0000-0000B5700000}"/>
    <cellStyle name="n_Flash September eresMas_HDI-B2005_Spain ARPU + AUPU_ROW ARPU" xfId="36844" xr:uid="{00000000-0005-0000-0000-0000B6700000}"/>
    <cellStyle name="n_Flash September eresMas_HDI-B2005_Spain KPIs" xfId="7155" xr:uid="{00000000-0005-0000-0000-0000B7700000}"/>
    <cellStyle name="n_Flash September eresMas_HDI-B2005_Spain KPIs 2" xfId="16521" xr:uid="{00000000-0005-0000-0000-0000B8700000}"/>
    <cellStyle name="n_Flash September eresMas_HDI-B2005_Spain KPIs_1" xfId="51969" xr:uid="{00000000-0005-0000-0000-0000B9700000}"/>
    <cellStyle name="n_Flash September eresMas_HDI-B2005_Telecoms - Operational KPIs" xfId="50272" xr:uid="{00000000-0005-0000-0000-0000BA700000}"/>
    <cellStyle name="n_Flash September eresMas_HDI-B2005_UAG_report_CA 06-09 (06-09-28)" xfId="2473" xr:uid="{00000000-0005-0000-0000-0000BB700000}"/>
    <cellStyle name="n_Flash September eresMas_HDI-B2005_UAG_report_CA 06-09 (06-09-28)_A&amp;ME KPIs" xfId="53757" xr:uid="{00000000-0005-0000-0000-0000BC700000}"/>
    <cellStyle name="n_Flash September eresMas_HDI-B2005_UAG_report_CA 06-09 (06-09-28)_Enterprise" xfId="9873" xr:uid="{00000000-0005-0000-0000-0000BD700000}"/>
    <cellStyle name="n_Flash September eresMas_HDI-B2005_UAG_report_CA 06-09 (06-09-28)_France financials" xfId="24122" xr:uid="{00000000-0005-0000-0000-0000BE700000}"/>
    <cellStyle name="n_Flash September eresMas_HDI-B2005_UAG_report_CA 06-09 (06-09-28)_France financials_1" xfId="25463" xr:uid="{00000000-0005-0000-0000-0000BF700000}"/>
    <cellStyle name="n_Flash September eresMas_HDI-B2005_UAG_report_CA 06-09 (06-09-28)_France KPIs" xfId="5332" xr:uid="{00000000-0005-0000-0000-0000C0700000}"/>
    <cellStyle name="n_Flash September eresMas_HDI-B2005_UAG_report_CA 06-09 (06-09-28)_France KPIs 2" xfId="14748" xr:uid="{00000000-0005-0000-0000-0000C1700000}"/>
    <cellStyle name="n_Flash September eresMas_HDI-B2005_UAG_report_CA 06-09 (06-09-28)_France KPIs_1" xfId="12573" xr:uid="{00000000-0005-0000-0000-0000C2700000}"/>
    <cellStyle name="n_Flash September eresMas_HDI-B2005_UAG_report_CA 06-09 (06-09-28)_GetCA Groupe Seg 2012-Q4 Soc" xfId="56460" xr:uid="{00000000-0005-0000-0000-0000C3700000}"/>
    <cellStyle name="n_Flash September eresMas_HDI-B2005_UAG_report_CA 06-09 (06-09-28)_Group" xfId="36846" xr:uid="{00000000-0005-0000-0000-0000C4700000}"/>
    <cellStyle name="n_Flash September eresMas_HDI-B2005_UAG_report_CA 06-09 (06-09-28)_Group - financial KPIs" xfId="22378" xr:uid="{00000000-0005-0000-0000-0000C5700000}"/>
    <cellStyle name="n_Flash September eresMas_HDI-B2005_UAG_report_CA 06-09 (06-09-28)_Group - operational KPIs" xfId="3342" xr:uid="{00000000-0005-0000-0000-0000C6700000}"/>
    <cellStyle name="n_Flash September eresMas_HDI-B2005_UAG_report_CA 06-09 (06-09-28)_Group - operational KPIs_1" xfId="10819" xr:uid="{00000000-0005-0000-0000-0000C7700000}"/>
    <cellStyle name="n_Flash September eresMas_HDI-B2005_UAG_report_CA 06-09 (06-09-28)_Group - operational KPIs_1 2" xfId="18518" xr:uid="{00000000-0005-0000-0000-0000C8700000}"/>
    <cellStyle name="n_Flash September eresMas_HDI-B2005_UAG_report_CA 06-09 (06-09-28)_Group - operational KPIs_2" xfId="20635" xr:uid="{00000000-0005-0000-0000-0000C9700000}"/>
    <cellStyle name="n_Flash September eresMas_HDI-B2005_UAG_report_CA 06-09 (06-09-28)_IC&amp;SS" xfId="19536" xr:uid="{00000000-0005-0000-0000-0000CA700000}"/>
    <cellStyle name="n_Flash September eresMas_HDI-B2005_UAG_report_CA 06-09 (06-09-28)_Orange - Market France KPIs" xfId="56459" xr:uid="{00000000-0005-0000-0000-0000CB700000}"/>
    <cellStyle name="n_Flash September eresMas_HDI-B2005_UAG_report_CA 06-09 (06-09-28)_Poland KPIs" xfId="8593" xr:uid="{00000000-0005-0000-0000-0000CC700000}"/>
    <cellStyle name="n_Flash September eresMas_HDI-B2005_UAG_report_CA 06-09 (06-09-28)_Poland KPIs_1" xfId="36845" xr:uid="{00000000-0005-0000-0000-0000CD700000}"/>
    <cellStyle name="n_Flash September eresMas_HDI-B2005_UAG_report_CA 06-09 (06-09-28)_ROW" xfId="36847" xr:uid="{00000000-0005-0000-0000-0000CE700000}"/>
    <cellStyle name="n_Flash September eresMas_HDI-B2005_UAG_report_CA 06-09 (06-09-28)_ROW ARPU" xfId="36848" xr:uid="{00000000-0005-0000-0000-0000CF700000}"/>
    <cellStyle name="n_Flash September eresMas_HDI-B2005_UAG_report_CA 06-09 (06-09-28)_RoW KPIs" xfId="9305" xr:uid="{00000000-0005-0000-0000-0000D0700000}"/>
    <cellStyle name="n_Flash September eresMas_HDI-B2005_UAG_report_CA 06-09 (06-09-28)_ROW_1" xfId="36849" xr:uid="{00000000-0005-0000-0000-0000D1700000}"/>
    <cellStyle name="n_Flash September eresMas_HDI-B2005_UAG_report_CA 06-09 (06-09-28)_ROW_1_Group" xfId="36850" xr:uid="{00000000-0005-0000-0000-0000D2700000}"/>
    <cellStyle name="n_Flash September eresMas_HDI-B2005_UAG_report_CA 06-09 (06-09-28)_ROW_1_ROW ARPU" xfId="36851" xr:uid="{00000000-0005-0000-0000-0000D3700000}"/>
    <cellStyle name="n_Flash September eresMas_HDI-B2005_UAG_report_CA 06-09 (06-09-28)_ROW_Group" xfId="36852" xr:uid="{00000000-0005-0000-0000-0000D4700000}"/>
    <cellStyle name="n_Flash September eresMas_HDI-B2005_UAG_report_CA 06-09 (06-09-28)_ROW_ROW ARPU" xfId="36853" xr:uid="{00000000-0005-0000-0000-0000D5700000}"/>
    <cellStyle name="n_Flash September eresMas_HDI-B2005_UAG_report_CA 06-09 (06-09-28)_Spain ARPU + AUPU" xfId="36854" xr:uid="{00000000-0005-0000-0000-0000D6700000}"/>
    <cellStyle name="n_Flash September eresMas_HDI-B2005_UAG_report_CA 06-09 (06-09-28)_Spain ARPU + AUPU_Group" xfId="36855" xr:uid="{00000000-0005-0000-0000-0000D7700000}"/>
    <cellStyle name="n_Flash September eresMas_HDI-B2005_UAG_report_CA 06-09 (06-09-28)_Spain ARPU + AUPU_ROW ARPU" xfId="36856" xr:uid="{00000000-0005-0000-0000-0000D8700000}"/>
    <cellStyle name="n_Flash September eresMas_HDI-B2005_UAG_report_CA 06-09 (06-09-28)_Spain KPIs" xfId="7166" xr:uid="{00000000-0005-0000-0000-0000D9700000}"/>
    <cellStyle name="n_Flash September eresMas_HDI-B2005_UAG_report_CA 06-09 (06-09-28)_Spain KPIs 2" xfId="16532" xr:uid="{00000000-0005-0000-0000-0000DA700000}"/>
    <cellStyle name="n_Flash September eresMas_HDI-B2005_UAG_report_CA 06-09 (06-09-28)_Spain KPIs_1" xfId="51980" xr:uid="{00000000-0005-0000-0000-0000DB700000}"/>
    <cellStyle name="n_Flash September eresMas_HDI-B2005_UAG_report_CA 06-09 (06-09-28)_Telecoms - Operational KPIs" xfId="50283" xr:uid="{00000000-0005-0000-0000-0000DC700000}"/>
    <cellStyle name="n_Flash September eresMas_HDI-B2005_UAG_report_CA 06-10 (06-11-06)" xfId="2474" xr:uid="{00000000-0005-0000-0000-0000DD700000}"/>
    <cellStyle name="n_Flash September eresMas_HDI-B2005_UAG_report_CA 06-10 (06-11-06)_A&amp;ME KPIs" xfId="53758" xr:uid="{00000000-0005-0000-0000-0000DE700000}"/>
    <cellStyle name="n_Flash September eresMas_HDI-B2005_UAG_report_CA 06-10 (06-11-06)_Enterprise" xfId="9874" xr:uid="{00000000-0005-0000-0000-0000DF700000}"/>
    <cellStyle name="n_Flash September eresMas_HDI-B2005_UAG_report_CA 06-10 (06-11-06)_France financials" xfId="24123" xr:uid="{00000000-0005-0000-0000-0000E0700000}"/>
    <cellStyle name="n_Flash September eresMas_HDI-B2005_UAG_report_CA 06-10 (06-11-06)_France financials_1" xfId="25464" xr:uid="{00000000-0005-0000-0000-0000E1700000}"/>
    <cellStyle name="n_Flash September eresMas_HDI-B2005_UAG_report_CA 06-10 (06-11-06)_France KPIs" xfId="5333" xr:uid="{00000000-0005-0000-0000-0000E2700000}"/>
    <cellStyle name="n_Flash September eresMas_HDI-B2005_UAG_report_CA 06-10 (06-11-06)_France KPIs 2" xfId="14749" xr:uid="{00000000-0005-0000-0000-0000E3700000}"/>
    <cellStyle name="n_Flash September eresMas_HDI-B2005_UAG_report_CA 06-10 (06-11-06)_France KPIs_1" xfId="12574" xr:uid="{00000000-0005-0000-0000-0000E4700000}"/>
    <cellStyle name="n_Flash September eresMas_HDI-B2005_UAG_report_CA 06-10 (06-11-06)_GetCA Groupe Seg 2012-Q4 Soc" xfId="56462" xr:uid="{00000000-0005-0000-0000-0000E5700000}"/>
    <cellStyle name="n_Flash September eresMas_HDI-B2005_UAG_report_CA 06-10 (06-11-06)_Group" xfId="36858" xr:uid="{00000000-0005-0000-0000-0000E6700000}"/>
    <cellStyle name="n_Flash September eresMas_HDI-B2005_UAG_report_CA 06-10 (06-11-06)_Group - financial KPIs" xfId="22379" xr:uid="{00000000-0005-0000-0000-0000E7700000}"/>
    <cellStyle name="n_Flash September eresMas_HDI-B2005_UAG_report_CA 06-10 (06-11-06)_Group - operational KPIs" xfId="3343" xr:uid="{00000000-0005-0000-0000-0000E8700000}"/>
    <cellStyle name="n_Flash September eresMas_HDI-B2005_UAG_report_CA 06-10 (06-11-06)_Group - operational KPIs_1" xfId="10820" xr:uid="{00000000-0005-0000-0000-0000E9700000}"/>
    <cellStyle name="n_Flash September eresMas_HDI-B2005_UAG_report_CA 06-10 (06-11-06)_Group - operational KPIs_1 2" xfId="18519" xr:uid="{00000000-0005-0000-0000-0000EA700000}"/>
    <cellStyle name="n_Flash September eresMas_HDI-B2005_UAG_report_CA 06-10 (06-11-06)_Group - operational KPIs_2" xfId="20636" xr:uid="{00000000-0005-0000-0000-0000EB700000}"/>
    <cellStyle name="n_Flash September eresMas_HDI-B2005_UAG_report_CA 06-10 (06-11-06)_IC&amp;SS" xfId="19736" xr:uid="{00000000-0005-0000-0000-0000EC700000}"/>
    <cellStyle name="n_Flash September eresMas_HDI-B2005_UAG_report_CA 06-10 (06-11-06)_Orange - Market France KPIs" xfId="56461" xr:uid="{00000000-0005-0000-0000-0000ED700000}"/>
    <cellStyle name="n_Flash September eresMas_HDI-B2005_UAG_report_CA 06-10 (06-11-06)_Poland KPIs" xfId="8594" xr:uid="{00000000-0005-0000-0000-0000EE700000}"/>
    <cellStyle name="n_Flash September eresMas_HDI-B2005_UAG_report_CA 06-10 (06-11-06)_Poland KPIs_1" xfId="36857" xr:uid="{00000000-0005-0000-0000-0000EF700000}"/>
    <cellStyle name="n_Flash September eresMas_HDI-B2005_UAG_report_CA 06-10 (06-11-06)_ROW" xfId="36859" xr:uid="{00000000-0005-0000-0000-0000F0700000}"/>
    <cellStyle name="n_Flash September eresMas_HDI-B2005_UAG_report_CA 06-10 (06-11-06)_ROW ARPU" xfId="36860" xr:uid="{00000000-0005-0000-0000-0000F1700000}"/>
    <cellStyle name="n_Flash September eresMas_HDI-B2005_UAG_report_CA 06-10 (06-11-06)_RoW KPIs" xfId="9306" xr:uid="{00000000-0005-0000-0000-0000F2700000}"/>
    <cellStyle name="n_Flash September eresMas_HDI-B2005_UAG_report_CA 06-10 (06-11-06)_ROW_1" xfId="36861" xr:uid="{00000000-0005-0000-0000-0000F3700000}"/>
    <cellStyle name="n_Flash September eresMas_HDI-B2005_UAG_report_CA 06-10 (06-11-06)_ROW_1_Group" xfId="36862" xr:uid="{00000000-0005-0000-0000-0000F4700000}"/>
    <cellStyle name="n_Flash September eresMas_HDI-B2005_UAG_report_CA 06-10 (06-11-06)_ROW_1_ROW ARPU" xfId="36863" xr:uid="{00000000-0005-0000-0000-0000F5700000}"/>
    <cellStyle name="n_Flash September eresMas_HDI-B2005_UAG_report_CA 06-10 (06-11-06)_ROW_Group" xfId="36864" xr:uid="{00000000-0005-0000-0000-0000F6700000}"/>
    <cellStyle name="n_Flash September eresMas_HDI-B2005_UAG_report_CA 06-10 (06-11-06)_ROW_ROW ARPU" xfId="36865" xr:uid="{00000000-0005-0000-0000-0000F7700000}"/>
    <cellStyle name="n_Flash September eresMas_HDI-B2005_UAG_report_CA 06-10 (06-11-06)_Spain ARPU + AUPU" xfId="36866" xr:uid="{00000000-0005-0000-0000-0000F8700000}"/>
    <cellStyle name="n_Flash September eresMas_HDI-B2005_UAG_report_CA 06-10 (06-11-06)_Spain ARPU + AUPU_Group" xfId="36867" xr:uid="{00000000-0005-0000-0000-0000F9700000}"/>
    <cellStyle name="n_Flash September eresMas_HDI-B2005_UAG_report_CA 06-10 (06-11-06)_Spain ARPU + AUPU_ROW ARPU" xfId="36868" xr:uid="{00000000-0005-0000-0000-0000FA700000}"/>
    <cellStyle name="n_Flash September eresMas_HDI-B2005_UAG_report_CA 06-10 (06-11-06)_Spain KPIs" xfId="7167" xr:uid="{00000000-0005-0000-0000-0000FB700000}"/>
    <cellStyle name="n_Flash September eresMas_HDI-B2005_UAG_report_CA 06-10 (06-11-06)_Spain KPIs 2" xfId="16533" xr:uid="{00000000-0005-0000-0000-0000FC700000}"/>
    <cellStyle name="n_Flash September eresMas_HDI-B2005_UAG_report_CA 06-10 (06-11-06)_Spain KPIs_1" xfId="51981" xr:uid="{00000000-0005-0000-0000-0000FD700000}"/>
    <cellStyle name="n_Flash September eresMas_HDI-B2005_UAG_report_CA 06-10 (06-11-06)_Telecoms - Operational KPIs" xfId="50284" xr:uid="{00000000-0005-0000-0000-0000FE700000}"/>
    <cellStyle name="n_Flash September eresMas_HDI-B2005_V&amp;M trajectoires V1 (06-08-11)" xfId="2475" xr:uid="{00000000-0005-0000-0000-0000FF700000}"/>
    <cellStyle name="n_Flash September eresMas_HDI-B2005_V&amp;M trajectoires V1 (06-08-11)_A&amp;ME KPIs" xfId="53759" xr:uid="{00000000-0005-0000-0000-000000710000}"/>
    <cellStyle name="n_Flash September eresMas_HDI-B2005_V&amp;M trajectoires V1 (06-08-11)_Enterprise" xfId="9875" xr:uid="{00000000-0005-0000-0000-000001710000}"/>
    <cellStyle name="n_Flash September eresMas_HDI-B2005_V&amp;M trajectoires V1 (06-08-11)_France financials" xfId="24124" xr:uid="{00000000-0005-0000-0000-000002710000}"/>
    <cellStyle name="n_Flash September eresMas_HDI-B2005_V&amp;M trajectoires V1 (06-08-11)_France financials_1" xfId="25465" xr:uid="{00000000-0005-0000-0000-000003710000}"/>
    <cellStyle name="n_Flash September eresMas_HDI-B2005_V&amp;M trajectoires V1 (06-08-11)_France KPIs" xfId="5334" xr:uid="{00000000-0005-0000-0000-000004710000}"/>
    <cellStyle name="n_Flash September eresMas_HDI-B2005_V&amp;M trajectoires V1 (06-08-11)_France KPIs 2" xfId="14750" xr:uid="{00000000-0005-0000-0000-000005710000}"/>
    <cellStyle name="n_Flash September eresMas_HDI-B2005_V&amp;M trajectoires V1 (06-08-11)_France KPIs_1" xfId="12575" xr:uid="{00000000-0005-0000-0000-000006710000}"/>
    <cellStyle name="n_Flash September eresMas_HDI-B2005_V&amp;M trajectoires V1 (06-08-11)_GetCA Groupe Seg 2012-Q4 Soc" xfId="56464" xr:uid="{00000000-0005-0000-0000-000007710000}"/>
    <cellStyle name="n_Flash September eresMas_HDI-B2005_V&amp;M trajectoires V1 (06-08-11)_Group" xfId="36870" xr:uid="{00000000-0005-0000-0000-000008710000}"/>
    <cellStyle name="n_Flash September eresMas_HDI-B2005_V&amp;M trajectoires V1 (06-08-11)_Group - financial KPIs" xfId="22380" xr:uid="{00000000-0005-0000-0000-000009710000}"/>
    <cellStyle name="n_Flash September eresMas_HDI-B2005_V&amp;M trajectoires V1 (06-08-11)_Group - operational KPIs" xfId="3344" xr:uid="{00000000-0005-0000-0000-00000A710000}"/>
    <cellStyle name="n_Flash September eresMas_HDI-B2005_V&amp;M trajectoires V1 (06-08-11)_Group - operational KPIs_1" xfId="10821" xr:uid="{00000000-0005-0000-0000-00000B710000}"/>
    <cellStyle name="n_Flash September eresMas_HDI-B2005_V&amp;M trajectoires V1 (06-08-11)_Group - operational KPIs_1 2" xfId="18520" xr:uid="{00000000-0005-0000-0000-00000C710000}"/>
    <cellStyle name="n_Flash September eresMas_HDI-B2005_V&amp;M trajectoires V1 (06-08-11)_Group - operational KPIs_2" xfId="20637" xr:uid="{00000000-0005-0000-0000-00000D710000}"/>
    <cellStyle name="n_Flash September eresMas_HDI-B2005_V&amp;M trajectoires V1 (06-08-11)_IC&amp;SS" xfId="17624" xr:uid="{00000000-0005-0000-0000-00000E710000}"/>
    <cellStyle name="n_Flash September eresMas_HDI-B2005_V&amp;M trajectoires V1 (06-08-11)_Orange - Market France KPIs" xfId="56463" xr:uid="{00000000-0005-0000-0000-00000F710000}"/>
    <cellStyle name="n_Flash September eresMas_HDI-B2005_V&amp;M trajectoires V1 (06-08-11)_Poland KPIs" xfId="8595" xr:uid="{00000000-0005-0000-0000-000010710000}"/>
    <cellStyle name="n_Flash September eresMas_HDI-B2005_V&amp;M trajectoires V1 (06-08-11)_Poland KPIs_1" xfId="36869" xr:uid="{00000000-0005-0000-0000-000011710000}"/>
    <cellStyle name="n_Flash September eresMas_HDI-B2005_V&amp;M trajectoires V1 (06-08-11)_ROW" xfId="36871" xr:uid="{00000000-0005-0000-0000-000012710000}"/>
    <cellStyle name="n_Flash September eresMas_HDI-B2005_V&amp;M trajectoires V1 (06-08-11)_ROW ARPU" xfId="36872" xr:uid="{00000000-0005-0000-0000-000013710000}"/>
    <cellStyle name="n_Flash September eresMas_HDI-B2005_V&amp;M trajectoires V1 (06-08-11)_RoW KPIs" xfId="9307" xr:uid="{00000000-0005-0000-0000-000014710000}"/>
    <cellStyle name="n_Flash September eresMas_HDI-B2005_V&amp;M trajectoires V1 (06-08-11)_ROW_1" xfId="36873" xr:uid="{00000000-0005-0000-0000-000015710000}"/>
    <cellStyle name="n_Flash September eresMas_HDI-B2005_V&amp;M trajectoires V1 (06-08-11)_ROW_1_Group" xfId="36874" xr:uid="{00000000-0005-0000-0000-000016710000}"/>
    <cellStyle name="n_Flash September eresMas_HDI-B2005_V&amp;M trajectoires V1 (06-08-11)_ROW_1_ROW ARPU" xfId="36875" xr:uid="{00000000-0005-0000-0000-000017710000}"/>
    <cellStyle name="n_Flash September eresMas_HDI-B2005_V&amp;M trajectoires V1 (06-08-11)_ROW_Group" xfId="36876" xr:uid="{00000000-0005-0000-0000-000018710000}"/>
    <cellStyle name="n_Flash September eresMas_HDI-B2005_V&amp;M trajectoires V1 (06-08-11)_ROW_ROW ARPU" xfId="36877" xr:uid="{00000000-0005-0000-0000-000019710000}"/>
    <cellStyle name="n_Flash September eresMas_HDI-B2005_V&amp;M trajectoires V1 (06-08-11)_Spain ARPU + AUPU" xfId="36878" xr:uid="{00000000-0005-0000-0000-00001A710000}"/>
    <cellStyle name="n_Flash September eresMas_HDI-B2005_V&amp;M trajectoires V1 (06-08-11)_Spain ARPU + AUPU_Group" xfId="36879" xr:uid="{00000000-0005-0000-0000-00001B710000}"/>
    <cellStyle name="n_Flash September eresMas_HDI-B2005_V&amp;M trajectoires V1 (06-08-11)_Spain ARPU + AUPU_ROW ARPU" xfId="36880" xr:uid="{00000000-0005-0000-0000-00001C710000}"/>
    <cellStyle name="n_Flash September eresMas_HDI-B2005_V&amp;M trajectoires V1 (06-08-11)_Spain KPIs" xfId="7168" xr:uid="{00000000-0005-0000-0000-00001D710000}"/>
    <cellStyle name="n_Flash September eresMas_HDI-B2005_V&amp;M trajectoires V1 (06-08-11)_Spain KPIs 2" xfId="16534" xr:uid="{00000000-0005-0000-0000-00001E710000}"/>
    <cellStyle name="n_Flash September eresMas_HDI-B2005_V&amp;M trajectoires V1 (06-08-11)_Spain KPIs_1" xfId="51982" xr:uid="{00000000-0005-0000-0000-00001F710000}"/>
    <cellStyle name="n_Flash September eresMas_HDI-B2005_V&amp;M trajectoires V1 (06-08-11)_Telecoms - Operational KPIs" xfId="50285" xr:uid="{00000000-0005-0000-0000-000020710000}"/>
    <cellStyle name="n_Flash September eresMas_IC&amp;SS" xfId="17593" xr:uid="{00000000-0005-0000-0000-000021710000}"/>
    <cellStyle name="n_Flash September eresMas_Input 1 Home" xfId="2476" xr:uid="{00000000-0005-0000-0000-000022710000}"/>
    <cellStyle name="n_Flash September eresMas_Input 1 Home_A&amp;ME KPIs" xfId="53760" xr:uid="{00000000-0005-0000-0000-000023710000}"/>
    <cellStyle name="n_Flash September eresMas_Input 1 Home_CA BAC SCR-VM 06-07 (31-07-06)" xfId="2477" xr:uid="{00000000-0005-0000-0000-000024710000}"/>
    <cellStyle name="n_Flash September eresMas_Input 1 Home_CA BAC SCR-VM 06-07 (31-07-06)_A&amp;ME KPIs" xfId="53761" xr:uid="{00000000-0005-0000-0000-000025710000}"/>
    <cellStyle name="n_Flash September eresMas_Input 1 Home_CA BAC SCR-VM 06-07 (31-07-06)_Enterprise" xfId="9877" xr:uid="{00000000-0005-0000-0000-000026710000}"/>
    <cellStyle name="n_Flash September eresMas_Input 1 Home_CA BAC SCR-VM 06-07 (31-07-06)_France financials" xfId="24126" xr:uid="{00000000-0005-0000-0000-000027710000}"/>
    <cellStyle name="n_Flash September eresMas_Input 1 Home_CA BAC SCR-VM 06-07 (31-07-06)_France financials_1" xfId="25467" xr:uid="{00000000-0005-0000-0000-000028710000}"/>
    <cellStyle name="n_Flash September eresMas_Input 1 Home_CA BAC SCR-VM 06-07 (31-07-06)_France KPIs" xfId="5336" xr:uid="{00000000-0005-0000-0000-000029710000}"/>
    <cellStyle name="n_Flash September eresMas_Input 1 Home_CA BAC SCR-VM 06-07 (31-07-06)_France KPIs 2" xfId="14752" xr:uid="{00000000-0005-0000-0000-00002A710000}"/>
    <cellStyle name="n_Flash September eresMas_Input 1 Home_CA BAC SCR-VM 06-07 (31-07-06)_France KPIs_1" xfId="12577" xr:uid="{00000000-0005-0000-0000-00002B710000}"/>
    <cellStyle name="n_Flash September eresMas_Input 1 Home_CA BAC SCR-VM 06-07 (31-07-06)_GetCA Groupe Seg 2012-Q4 Soc" xfId="56467" xr:uid="{00000000-0005-0000-0000-00002C710000}"/>
    <cellStyle name="n_Flash September eresMas_Input 1 Home_CA BAC SCR-VM 06-07 (31-07-06)_Group" xfId="36883" xr:uid="{00000000-0005-0000-0000-00002D710000}"/>
    <cellStyle name="n_Flash September eresMas_Input 1 Home_CA BAC SCR-VM 06-07 (31-07-06)_Group - financial KPIs" xfId="22382" xr:uid="{00000000-0005-0000-0000-00002E710000}"/>
    <cellStyle name="n_Flash September eresMas_Input 1 Home_CA BAC SCR-VM 06-07 (31-07-06)_Group - operational KPIs" xfId="3346" xr:uid="{00000000-0005-0000-0000-00002F710000}"/>
    <cellStyle name="n_Flash September eresMas_Input 1 Home_CA BAC SCR-VM 06-07 (31-07-06)_Group - operational KPIs_1" xfId="10823" xr:uid="{00000000-0005-0000-0000-000030710000}"/>
    <cellStyle name="n_Flash September eresMas_Input 1 Home_CA BAC SCR-VM 06-07 (31-07-06)_Group - operational KPIs_1 2" xfId="18522" xr:uid="{00000000-0005-0000-0000-000031710000}"/>
    <cellStyle name="n_Flash September eresMas_Input 1 Home_CA BAC SCR-VM 06-07 (31-07-06)_Group - operational KPIs_2" xfId="20639" xr:uid="{00000000-0005-0000-0000-000032710000}"/>
    <cellStyle name="n_Flash September eresMas_Input 1 Home_CA BAC SCR-VM 06-07 (31-07-06)_IC&amp;SS" xfId="19535" xr:uid="{00000000-0005-0000-0000-000033710000}"/>
    <cellStyle name="n_Flash September eresMas_Input 1 Home_CA BAC SCR-VM 06-07 (31-07-06)_Orange - Market France KPIs" xfId="56466" xr:uid="{00000000-0005-0000-0000-000034710000}"/>
    <cellStyle name="n_Flash September eresMas_Input 1 Home_CA BAC SCR-VM 06-07 (31-07-06)_Poland KPIs" xfId="8597" xr:uid="{00000000-0005-0000-0000-000035710000}"/>
    <cellStyle name="n_Flash September eresMas_Input 1 Home_CA BAC SCR-VM 06-07 (31-07-06)_Poland KPIs_1" xfId="36882" xr:uid="{00000000-0005-0000-0000-000036710000}"/>
    <cellStyle name="n_Flash September eresMas_Input 1 Home_CA BAC SCR-VM 06-07 (31-07-06)_ROW" xfId="36884" xr:uid="{00000000-0005-0000-0000-000037710000}"/>
    <cellStyle name="n_Flash September eresMas_Input 1 Home_CA BAC SCR-VM 06-07 (31-07-06)_ROW ARPU" xfId="36885" xr:uid="{00000000-0005-0000-0000-000038710000}"/>
    <cellStyle name="n_Flash September eresMas_Input 1 Home_CA BAC SCR-VM 06-07 (31-07-06)_RoW KPIs" xfId="9309" xr:uid="{00000000-0005-0000-0000-000039710000}"/>
    <cellStyle name="n_Flash September eresMas_Input 1 Home_CA BAC SCR-VM 06-07 (31-07-06)_ROW_1" xfId="36886" xr:uid="{00000000-0005-0000-0000-00003A710000}"/>
    <cellStyle name="n_Flash September eresMas_Input 1 Home_CA BAC SCR-VM 06-07 (31-07-06)_ROW_1_Group" xfId="36887" xr:uid="{00000000-0005-0000-0000-00003B710000}"/>
    <cellStyle name="n_Flash September eresMas_Input 1 Home_CA BAC SCR-VM 06-07 (31-07-06)_ROW_1_ROW ARPU" xfId="36888" xr:uid="{00000000-0005-0000-0000-00003C710000}"/>
    <cellStyle name="n_Flash September eresMas_Input 1 Home_CA BAC SCR-VM 06-07 (31-07-06)_ROW_Group" xfId="36889" xr:uid="{00000000-0005-0000-0000-00003D710000}"/>
    <cellStyle name="n_Flash September eresMas_Input 1 Home_CA BAC SCR-VM 06-07 (31-07-06)_ROW_ROW ARPU" xfId="36890" xr:uid="{00000000-0005-0000-0000-00003E710000}"/>
    <cellStyle name="n_Flash September eresMas_Input 1 Home_CA BAC SCR-VM 06-07 (31-07-06)_Spain ARPU + AUPU" xfId="36891" xr:uid="{00000000-0005-0000-0000-00003F710000}"/>
    <cellStyle name="n_Flash September eresMas_Input 1 Home_CA BAC SCR-VM 06-07 (31-07-06)_Spain ARPU + AUPU_Group" xfId="36892" xr:uid="{00000000-0005-0000-0000-000040710000}"/>
    <cellStyle name="n_Flash September eresMas_Input 1 Home_CA BAC SCR-VM 06-07 (31-07-06)_Spain ARPU + AUPU_ROW ARPU" xfId="36893" xr:uid="{00000000-0005-0000-0000-000041710000}"/>
    <cellStyle name="n_Flash September eresMas_Input 1 Home_CA BAC SCR-VM 06-07 (31-07-06)_Spain KPIs" xfId="7170" xr:uid="{00000000-0005-0000-0000-000042710000}"/>
    <cellStyle name="n_Flash September eresMas_Input 1 Home_CA BAC SCR-VM 06-07 (31-07-06)_Spain KPIs 2" xfId="16536" xr:uid="{00000000-0005-0000-0000-000043710000}"/>
    <cellStyle name="n_Flash September eresMas_Input 1 Home_CA BAC SCR-VM 06-07 (31-07-06)_Spain KPIs_1" xfId="51984" xr:uid="{00000000-0005-0000-0000-000044710000}"/>
    <cellStyle name="n_Flash September eresMas_Input 1 Home_CA BAC SCR-VM 06-07 (31-07-06)_Telecoms - Operational KPIs" xfId="50287" xr:uid="{00000000-0005-0000-0000-000045710000}"/>
    <cellStyle name="n_Flash September eresMas_Input 1 Home_Classeur2" xfId="2478" xr:uid="{00000000-0005-0000-0000-000046710000}"/>
    <cellStyle name="n_Flash September eresMas_Input 1 Home_Classeur2_A&amp;ME KPIs" xfId="53762" xr:uid="{00000000-0005-0000-0000-000047710000}"/>
    <cellStyle name="n_Flash September eresMas_Input 1 Home_Classeur2_France financials" xfId="24127" xr:uid="{00000000-0005-0000-0000-000048710000}"/>
    <cellStyle name="n_Flash September eresMas_Input 1 Home_Classeur2_France KPIs" xfId="5337" xr:uid="{00000000-0005-0000-0000-000049710000}"/>
    <cellStyle name="n_Flash September eresMas_Input 1 Home_Classeur2_France KPIs 2" xfId="14753" xr:uid="{00000000-0005-0000-0000-00004A710000}"/>
    <cellStyle name="n_Flash September eresMas_Input 1 Home_Classeur2_France KPIs_1" xfId="12578" xr:uid="{00000000-0005-0000-0000-00004B710000}"/>
    <cellStyle name="n_Flash September eresMas_Input 1 Home_Classeur2_Group" xfId="36895" xr:uid="{00000000-0005-0000-0000-00004C710000}"/>
    <cellStyle name="n_Flash September eresMas_Input 1 Home_Classeur2_Group - financial KPIs" xfId="22383" xr:uid="{00000000-0005-0000-0000-00004D710000}"/>
    <cellStyle name="n_Flash September eresMas_Input 1 Home_Classeur2_Group - operational KPIs" xfId="10824" xr:uid="{00000000-0005-0000-0000-00004E710000}"/>
    <cellStyle name="n_Flash September eresMas_Input 1 Home_Classeur2_Group - operational KPIs 2" xfId="18523" xr:uid="{00000000-0005-0000-0000-00004F710000}"/>
    <cellStyle name="n_Flash September eresMas_Input 1 Home_Classeur2_Group - operational KPIs_1" xfId="20640" xr:uid="{00000000-0005-0000-0000-000050710000}"/>
    <cellStyle name="n_Flash September eresMas_Input 1 Home_Classeur2_Orange - Market France KPIs" xfId="56468" xr:uid="{00000000-0005-0000-0000-000051710000}"/>
    <cellStyle name="n_Flash September eresMas_Input 1 Home_Classeur2_Poland KPIs" xfId="36894" xr:uid="{00000000-0005-0000-0000-000052710000}"/>
    <cellStyle name="n_Flash September eresMas_Input 1 Home_Classeur2_ROW" xfId="36896" xr:uid="{00000000-0005-0000-0000-000053710000}"/>
    <cellStyle name="n_Flash September eresMas_Input 1 Home_Classeur2_ROW ARPU" xfId="36897" xr:uid="{00000000-0005-0000-0000-000054710000}"/>
    <cellStyle name="n_Flash September eresMas_Input 1 Home_Classeur2_ROW_1" xfId="36898" xr:uid="{00000000-0005-0000-0000-000055710000}"/>
    <cellStyle name="n_Flash September eresMas_Input 1 Home_Classeur2_ROW_1_Group" xfId="36899" xr:uid="{00000000-0005-0000-0000-000056710000}"/>
    <cellStyle name="n_Flash September eresMas_Input 1 Home_Classeur2_ROW_1_ROW ARPU" xfId="36900" xr:uid="{00000000-0005-0000-0000-000057710000}"/>
    <cellStyle name="n_Flash September eresMas_Input 1 Home_Classeur2_ROW_Group" xfId="36901" xr:uid="{00000000-0005-0000-0000-000058710000}"/>
    <cellStyle name="n_Flash September eresMas_Input 1 Home_Classeur2_ROW_ROW ARPU" xfId="36902" xr:uid="{00000000-0005-0000-0000-000059710000}"/>
    <cellStyle name="n_Flash September eresMas_Input 1 Home_Classeur2_Spain ARPU + AUPU" xfId="36903" xr:uid="{00000000-0005-0000-0000-00005A710000}"/>
    <cellStyle name="n_Flash September eresMas_Input 1 Home_Classeur2_Spain ARPU + AUPU_Group" xfId="36904" xr:uid="{00000000-0005-0000-0000-00005B710000}"/>
    <cellStyle name="n_Flash September eresMas_Input 1 Home_Classeur2_Spain ARPU + AUPU_ROW ARPU" xfId="36905" xr:uid="{00000000-0005-0000-0000-00005C710000}"/>
    <cellStyle name="n_Flash September eresMas_Input 1 Home_Classeur2_Spain KPIs" xfId="7171" xr:uid="{00000000-0005-0000-0000-00005D710000}"/>
    <cellStyle name="n_Flash September eresMas_Input 1 Home_Classeur2_Spain KPIs 2" xfId="16537" xr:uid="{00000000-0005-0000-0000-00005E710000}"/>
    <cellStyle name="n_Flash September eresMas_Input 1 Home_Classeur2_Spain KPIs_1" xfId="51985" xr:uid="{00000000-0005-0000-0000-00005F710000}"/>
    <cellStyle name="n_Flash September eresMas_Input 1 Home_Classeur2_Telecoms - Operational KPIs" xfId="50288" xr:uid="{00000000-0005-0000-0000-000060710000}"/>
    <cellStyle name="n_Flash September eresMas_Input 1 Home_DATA KPI Personal" xfId="36906" xr:uid="{00000000-0005-0000-0000-000061710000}"/>
    <cellStyle name="n_Flash September eresMas_Input 1 Home_DATA KPI Personal_Group" xfId="36907" xr:uid="{00000000-0005-0000-0000-000062710000}"/>
    <cellStyle name="n_Flash September eresMas_Input 1 Home_DATA KPI Personal_ROW ARPU" xfId="36908" xr:uid="{00000000-0005-0000-0000-000063710000}"/>
    <cellStyle name="n_Flash September eresMas_Input 1 Home_EE_CoA_BS - mapped V4" xfId="36909" xr:uid="{00000000-0005-0000-0000-000064710000}"/>
    <cellStyle name="n_Flash September eresMas_Input 1 Home_EE_CoA_BS - mapped V4_Group" xfId="36910" xr:uid="{00000000-0005-0000-0000-000065710000}"/>
    <cellStyle name="n_Flash September eresMas_Input 1 Home_EE_CoA_BS - mapped V4_ROW ARPU" xfId="36911" xr:uid="{00000000-0005-0000-0000-000066710000}"/>
    <cellStyle name="n_Flash September eresMas_Input 1 Home_Enterprise" xfId="9876" xr:uid="{00000000-0005-0000-0000-000067710000}"/>
    <cellStyle name="n_Flash September eresMas_Input 1 Home_Feuil1" xfId="2479" xr:uid="{00000000-0005-0000-0000-000068710000}"/>
    <cellStyle name="n_Flash September eresMas_Input 1 Home_Feuil1_A&amp;ME KPIs" xfId="53763" xr:uid="{00000000-0005-0000-0000-000069710000}"/>
    <cellStyle name="n_Flash September eresMas_Input 1 Home_Feuil1_France financials" xfId="24128" xr:uid="{00000000-0005-0000-0000-00006A710000}"/>
    <cellStyle name="n_Flash September eresMas_Input 1 Home_Feuil1_France KPIs" xfId="5338" xr:uid="{00000000-0005-0000-0000-00006B710000}"/>
    <cellStyle name="n_Flash September eresMas_Input 1 Home_Feuil1_France KPIs 2" xfId="14754" xr:uid="{00000000-0005-0000-0000-00006C710000}"/>
    <cellStyle name="n_Flash September eresMas_Input 1 Home_Feuil1_France KPIs_1" xfId="12579" xr:uid="{00000000-0005-0000-0000-00006D710000}"/>
    <cellStyle name="n_Flash September eresMas_Input 1 Home_Feuil1_Group" xfId="36913" xr:uid="{00000000-0005-0000-0000-00006E710000}"/>
    <cellStyle name="n_Flash September eresMas_Input 1 Home_Feuil1_Group - financial KPIs" xfId="22384" xr:uid="{00000000-0005-0000-0000-00006F710000}"/>
    <cellStyle name="n_Flash September eresMas_Input 1 Home_Feuil1_Group - operational KPIs" xfId="10825" xr:uid="{00000000-0005-0000-0000-000070710000}"/>
    <cellStyle name="n_Flash September eresMas_Input 1 Home_Feuil1_Group - operational KPIs 2" xfId="18524" xr:uid="{00000000-0005-0000-0000-000071710000}"/>
    <cellStyle name="n_Flash September eresMas_Input 1 Home_Feuil1_Group - operational KPIs_1" xfId="20641" xr:uid="{00000000-0005-0000-0000-000072710000}"/>
    <cellStyle name="n_Flash September eresMas_Input 1 Home_Feuil1_Orange - Market France KPIs" xfId="56469" xr:uid="{00000000-0005-0000-0000-000073710000}"/>
    <cellStyle name="n_Flash September eresMas_Input 1 Home_Feuil1_Poland KPIs" xfId="36912" xr:uid="{00000000-0005-0000-0000-000074710000}"/>
    <cellStyle name="n_Flash September eresMas_Input 1 Home_Feuil1_ROW" xfId="36914" xr:uid="{00000000-0005-0000-0000-000075710000}"/>
    <cellStyle name="n_Flash September eresMas_Input 1 Home_Feuil1_ROW ARPU" xfId="36915" xr:uid="{00000000-0005-0000-0000-000076710000}"/>
    <cellStyle name="n_Flash September eresMas_Input 1 Home_Feuil1_ROW_1" xfId="36916" xr:uid="{00000000-0005-0000-0000-000077710000}"/>
    <cellStyle name="n_Flash September eresMas_Input 1 Home_Feuil1_ROW_1_Group" xfId="36917" xr:uid="{00000000-0005-0000-0000-000078710000}"/>
    <cellStyle name="n_Flash September eresMas_Input 1 Home_Feuil1_ROW_1_ROW ARPU" xfId="36918" xr:uid="{00000000-0005-0000-0000-000079710000}"/>
    <cellStyle name="n_Flash September eresMas_Input 1 Home_Feuil1_ROW_Group" xfId="36919" xr:uid="{00000000-0005-0000-0000-00007A710000}"/>
    <cellStyle name="n_Flash September eresMas_Input 1 Home_Feuil1_ROW_ROW ARPU" xfId="36920" xr:uid="{00000000-0005-0000-0000-00007B710000}"/>
    <cellStyle name="n_Flash September eresMas_Input 1 Home_Feuil1_Spain ARPU + AUPU" xfId="36921" xr:uid="{00000000-0005-0000-0000-00007C710000}"/>
    <cellStyle name="n_Flash September eresMas_Input 1 Home_Feuil1_Spain ARPU + AUPU_Group" xfId="36922" xr:uid="{00000000-0005-0000-0000-00007D710000}"/>
    <cellStyle name="n_Flash September eresMas_Input 1 Home_Feuil1_Spain ARPU + AUPU_ROW ARPU" xfId="36923" xr:uid="{00000000-0005-0000-0000-00007E710000}"/>
    <cellStyle name="n_Flash September eresMas_Input 1 Home_Feuil1_Spain KPIs" xfId="7172" xr:uid="{00000000-0005-0000-0000-00007F710000}"/>
    <cellStyle name="n_Flash September eresMas_Input 1 Home_Feuil1_Spain KPIs 2" xfId="16538" xr:uid="{00000000-0005-0000-0000-000080710000}"/>
    <cellStyle name="n_Flash September eresMas_Input 1 Home_Feuil1_Spain KPIs_1" xfId="51986" xr:uid="{00000000-0005-0000-0000-000081710000}"/>
    <cellStyle name="n_Flash September eresMas_Input 1 Home_Feuil1_Telecoms - Operational KPIs" xfId="50289" xr:uid="{00000000-0005-0000-0000-000082710000}"/>
    <cellStyle name="n_Flash September eresMas_Input 1 Home_France financials" xfId="24125" xr:uid="{00000000-0005-0000-0000-000083710000}"/>
    <cellStyle name="n_Flash September eresMas_Input 1 Home_France financials_1" xfId="25466" xr:uid="{00000000-0005-0000-0000-000084710000}"/>
    <cellStyle name="n_Flash September eresMas_Input 1 Home_France KPIs" xfId="5335" xr:uid="{00000000-0005-0000-0000-000085710000}"/>
    <cellStyle name="n_Flash September eresMas_Input 1 Home_France KPIs 2" xfId="14751" xr:uid="{00000000-0005-0000-0000-000086710000}"/>
    <cellStyle name="n_Flash September eresMas_Input 1 Home_France KPIs_1" xfId="12576" xr:uid="{00000000-0005-0000-0000-000087710000}"/>
    <cellStyle name="n_Flash September eresMas_Input 1 Home_GetCA Groupe Seg 2012-Q4 Soc" xfId="56470" xr:uid="{00000000-0005-0000-0000-000088710000}"/>
    <cellStyle name="n_Flash September eresMas_Input 1 Home_Group" xfId="36924" xr:uid="{00000000-0005-0000-0000-000089710000}"/>
    <cellStyle name="n_Flash September eresMas_Input 1 Home_Group - financial KPIs" xfId="22381" xr:uid="{00000000-0005-0000-0000-00008A710000}"/>
    <cellStyle name="n_Flash September eresMas_Input 1 Home_Group - operational KPIs" xfId="3345" xr:uid="{00000000-0005-0000-0000-00008B710000}"/>
    <cellStyle name="n_Flash September eresMas_Input 1 Home_Group - operational KPIs_1" xfId="10822" xr:uid="{00000000-0005-0000-0000-00008C710000}"/>
    <cellStyle name="n_Flash September eresMas_Input 1 Home_Group - operational KPIs_1 2" xfId="18521" xr:uid="{00000000-0005-0000-0000-00008D710000}"/>
    <cellStyle name="n_Flash September eresMas_Input 1 Home_Group - operational KPIs_2" xfId="20638" xr:uid="{00000000-0005-0000-0000-00008E710000}"/>
    <cellStyle name="n_Flash September eresMas_Input 1 Home_IC&amp;SS" xfId="13800" xr:uid="{00000000-0005-0000-0000-00008F710000}"/>
    <cellStyle name="n_Flash September eresMas_Input 1 Home_New L23 CA trafic 06-09 (06-10-20)" xfId="2480" xr:uid="{00000000-0005-0000-0000-000090710000}"/>
    <cellStyle name="n_Flash September eresMas_Input 1 Home_New L23 CA trafic 06-09 (06-10-20)_A&amp;ME KPIs" xfId="53764" xr:uid="{00000000-0005-0000-0000-000091710000}"/>
    <cellStyle name="n_Flash September eresMas_Input 1 Home_New L23 CA trafic 06-09 (06-10-20)_France financials" xfId="24129" xr:uid="{00000000-0005-0000-0000-000092710000}"/>
    <cellStyle name="n_Flash September eresMas_Input 1 Home_New L23 CA trafic 06-09 (06-10-20)_France KPIs" xfId="5339" xr:uid="{00000000-0005-0000-0000-000093710000}"/>
    <cellStyle name="n_Flash September eresMas_Input 1 Home_New L23 CA trafic 06-09 (06-10-20)_France KPIs 2" xfId="14755" xr:uid="{00000000-0005-0000-0000-000094710000}"/>
    <cellStyle name="n_Flash September eresMas_Input 1 Home_New L23 CA trafic 06-09 (06-10-20)_France KPIs_1" xfId="12580" xr:uid="{00000000-0005-0000-0000-000095710000}"/>
    <cellStyle name="n_Flash September eresMas_Input 1 Home_New L23 CA trafic 06-09 (06-10-20)_Group" xfId="36926" xr:uid="{00000000-0005-0000-0000-000096710000}"/>
    <cellStyle name="n_Flash September eresMas_Input 1 Home_New L23 CA trafic 06-09 (06-10-20)_Group - financial KPIs" xfId="22385" xr:uid="{00000000-0005-0000-0000-000097710000}"/>
    <cellStyle name="n_Flash September eresMas_Input 1 Home_New L23 CA trafic 06-09 (06-10-20)_Group - operational KPIs" xfId="10826" xr:uid="{00000000-0005-0000-0000-000098710000}"/>
    <cellStyle name="n_Flash September eresMas_Input 1 Home_New L23 CA trafic 06-09 (06-10-20)_Group - operational KPIs 2" xfId="18525" xr:uid="{00000000-0005-0000-0000-000099710000}"/>
    <cellStyle name="n_Flash September eresMas_Input 1 Home_New L23 CA trafic 06-09 (06-10-20)_Group - operational KPIs_1" xfId="20642" xr:uid="{00000000-0005-0000-0000-00009A710000}"/>
    <cellStyle name="n_Flash September eresMas_Input 1 Home_New L23 CA trafic 06-09 (06-10-20)_Orange - Market France KPIs" xfId="56471" xr:uid="{00000000-0005-0000-0000-00009B710000}"/>
    <cellStyle name="n_Flash September eresMas_Input 1 Home_New L23 CA trafic 06-09 (06-10-20)_Poland KPIs" xfId="36925" xr:uid="{00000000-0005-0000-0000-00009C710000}"/>
    <cellStyle name="n_Flash September eresMas_Input 1 Home_New L23 CA trafic 06-09 (06-10-20)_ROW" xfId="36927" xr:uid="{00000000-0005-0000-0000-00009D710000}"/>
    <cellStyle name="n_Flash September eresMas_Input 1 Home_New L23 CA trafic 06-09 (06-10-20)_ROW ARPU" xfId="36928" xr:uid="{00000000-0005-0000-0000-00009E710000}"/>
    <cellStyle name="n_Flash September eresMas_Input 1 Home_New L23 CA trafic 06-09 (06-10-20)_ROW_1" xfId="36929" xr:uid="{00000000-0005-0000-0000-00009F710000}"/>
    <cellStyle name="n_Flash September eresMas_Input 1 Home_New L23 CA trafic 06-09 (06-10-20)_ROW_1_Group" xfId="36930" xr:uid="{00000000-0005-0000-0000-0000A0710000}"/>
    <cellStyle name="n_Flash September eresMas_Input 1 Home_New L23 CA trafic 06-09 (06-10-20)_ROW_1_ROW ARPU" xfId="36931" xr:uid="{00000000-0005-0000-0000-0000A1710000}"/>
    <cellStyle name="n_Flash September eresMas_Input 1 Home_New L23 CA trafic 06-09 (06-10-20)_ROW_Group" xfId="36932" xr:uid="{00000000-0005-0000-0000-0000A2710000}"/>
    <cellStyle name="n_Flash September eresMas_Input 1 Home_New L23 CA trafic 06-09 (06-10-20)_ROW_ROW ARPU" xfId="36933" xr:uid="{00000000-0005-0000-0000-0000A3710000}"/>
    <cellStyle name="n_Flash September eresMas_Input 1 Home_New L23 CA trafic 06-09 (06-10-20)_Spain ARPU + AUPU" xfId="36934" xr:uid="{00000000-0005-0000-0000-0000A4710000}"/>
    <cellStyle name="n_Flash September eresMas_Input 1 Home_New L23 CA trafic 06-09 (06-10-20)_Spain ARPU + AUPU_Group" xfId="36935" xr:uid="{00000000-0005-0000-0000-0000A5710000}"/>
    <cellStyle name="n_Flash September eresMas_Input 1 Home_New L23 CA trafic 06-09 (06-10-20)_Spain ARPU + AUPU_ROW ARPU" xfId="36936" xr:uid="{00000000-0005-0000-0000-0000A6710000}"/>
    <cellStyle name="n_Flash September eresMas_Input 1 Home_New L23 CA trafic 06-09 (06-10-20)_Spain KPIs" xfId="7173" xr:uid="{00000000-0005-0000-0000-0000A7710000}"/>
    <cellStyle name="n_Flash September eresMas_Input 1 Home_New L23 CA trafic 06-09 (06-10-20)_Spain KPIs 2" xfId="16539" xr:uid="{00000000-0005-0000-0000-0000A8710000}"/>
    <cellStyle name="n_Flash September eresMas_Input 1 Home_New L23 CA trafic 06-09 (06-10-20)_Spain KPIs_1" xfId="51987" xr:uid="{00000000-0005-0000-0000-0000A9710000}"/>
    <cellStyle name="n_Flash September eresMas_Input 1 Home_New L23 CA trafic 06-09 (06-10-20)_Telecoms - Operational KPIs" xfId="50290" xr:uid="{00000000-0005-0000-0000-0000AA710000}"/>
    <cellStyle name="n_Flash September eresMas_Input 1 Home_Orange - Market France KPIs" xfId="56465" xr:uid="{00000000-0005-0000-0000-0000AB710000}"/>
    <cellStyle name="n_Flash September eresMas_Input 1 Home_PFA_Mn MTV_060413" xfId="2481" xr:uid="{00000000-0005-0000-0000-0000AC710000}"/>
    <cellStyle name="n_Flash September eresMas_Input 1 Home_PFA_Mn MTV_060413_A&amp;ME KPIs" xfId="53765" xr:uid="{00000000-0005-0000-0000-0000AD710000}"/>
    <cellStyle name="n_Flash September eresMas_Input 1 Home_PFA_Mn MTV_060413_France financials" xfId="24130" xr:uid="{00000000-0005-0000-0000-0000AE710000}"/>
    <cellStyle name="n_Flash September eresMas_Input 1 Home_PFA_Mn MTV_060413_France KPIs" xfId="5340" xr:uid="{00000000-0005-0000-0000-0000AF710000}"/>
    <cellStyle name="n_Flash September eresMas_Input 1 Home_PFA_Mn MTV_060413_France KPIs 2" xfId="14756" xr:uid="{00000000-0005-0000-0000-0000B0710000}"/>
    <cellStyle name="n_Flash September eresMas_Input 1 Home_PFA_Mn MTV_060413_France KPIs_1" xfId="12581" xr:uid="{00000000-0005-0000-0000-0000B1710000}"/>
    <cellStyle name="n_Flash September eresMas_Input 1 Home_PFA_Mn MTV_060413_Group" xfId="36938" xr:uid="{00000000-0005-0000-0000-0000B2710000}"/>
    <cellStyle name="n_Flash September eresMas_Input 1 Home_PFA_Mn MTV_060413_Group - financial KPIs" xfId="22386" xr:uid="{00000000-0005-0000-0000-0000B3710000}"/>
    <cellStyle name="n_Flash September eresMas_Input 1 Home_PFA_Mn MTV_060413_Group - operational KPIs" xfId="10827" xr:uid="{00000000-0005-0000-0000-0000B4710000}"/>
    <cellStyle name="n_Flash September eresMas_Input 1 Home_PFA_Mn MTV_060413_Group - operational KPIs 2" xfId="18526" xr:uid="{00000000-0005-0000-0000-0000B5710000}"/>
    <cellStyle name="n_Flash September eresMas_Input 1 Home_PFA_Mn MTV_060413_Group - operational KPIs_1" xfId="20643" xr:uid="{00000000-0005-0000-0000-0000B6710000}"/>
    <cellStyle name="n_Flash September eresMas_Input 1 Home_PFA_Mn MTV_060413_Orange - Market France KPIs" xfId="56472" xr:uid="{00000000-0005-0000-0000-0000B7710000}"/>
    <cellStyle name="n_Flash September eresMas_Input 1 Home_PFA_Mn MTV_060413_Poland KPIs" xfId="36937" xr:uid="{00000000-0005-0000-0000-0000B8710000}"/>
    <cellStyle name="n_Flash September eresMas_Input 1 Home_PFA_Mn MTV_060413_ROW" xfId="36939" xr:uid="{00000000-0005-0000-0000-0000B9710000}"/>
    <cellStyle name="n_Flash September eresMas_Input 1 Home_PFA_Mn MTV_060413_ROW ARPU" xfId="36940" xr:uid="{00000000-0005-0000-0000-0000BA710000}"/>
    <cellStyle name="n_Flash September eresMas_Input 1 Home_PFA_Mn MTV_060413_ROW_1" xfId="36941" xr:uid="{00000000-0005-0000-0000-0000BB710000}"/>
    <cellStyle name="n_Flash September eresMas_Input 1 Home_PFA_Mn MTV_060413_ROW_1_Group" xfId="36942" xr:uid="{00000000-0005-0000-0000-0000BC710000}"/>
    <cellStyle name="n_Flash September eresMas_Input 1 Home_PFA_Mn MTV_060413_ROW_1_ROW ARPU" xfId="36943" xr:uid="{00000000-0005-0000-0000-0000BD710000}"/>
    <cellStyle name="n_Flash September eresMas_Input 1 Home_PFA_Mn MTV_060413_ROW_Group" xfId="36944" xr:uid="{00000000-0005-0000-0000-0000BE710000}"/>
    <cellStyle name="n_Flash September eresMas_Input 1 Home_PFA_Mn MTV_060413_ROW_ROW ARPU" xfId="36945" xr:uid="{00000000-0005-0000-0000-0000BF710000}"/>
    <cellStyle name="n_Flash September eresMas_Input 1 Home_PFA_Mn MTV_060413_Spain ARPU + AUPU" xfId="36946" xr:uid="{00000000-0005-0000-0000-0000C0710000}"/>
    <cellStyle name="n_Flash September eresMas_Input 1 Home_PFA_Mn MTV_060413_Spain ARPU + AUPU_Group" xfId="36947" xr:uid="{00000000-0005-0000-0000-0000C1710000}"/>
    <cellStyle name="n_Flash September eresMas_Input 1 Home_PFA_Mn MTV_060413_Spain ARPU + AUPU_ROW ARPU" xfId="36948" xr:uid="{00000000-0005-0000-0000-0000C2710000}"/>
    <cellStyle name="n_Flash September eresMas_Input 1 Home_PFA_Mn MTV_060413_Spain KPIs" xfId="7174" xr:uid="{00000000-0005-0000-0000-0000C3710000}"/>
    <cellStyle name="n_Flash September eresMas_Input 1 Home_PFA_Mn MTV_060413_Spain KPIs 2" xfId="16540" xr:uid="{00000000-0005-0000-0000-0000C4710000}"/>
    <cellStyle name="n_Flash September eresMas_Input 1 Home_PFA_Mn MTV_060413_Spain KPIs_1" xfId="51988" xr:uid="{00000000-0005-0000-0000-0000C5710000}"/>
    <cellStyle name="n_Flash September eresMas_Input 1 Home_PFA_Mn MTV_060413_Telecoms - Operational KPIs" xfId="50291" xr:uid="{00000000-0005-0000-0000-0000C6710000}"/>
    <cellStyle name="n_Flash September eresMas_Input 1 Home_PFA_Mn_0603_V0 0" xfId="2482" xr:uid="{00000000-0005-0000-0000-0000C7710000}"/>
    <cellStyle name="n_Flash September eresMas_Input 1 Home_PFA_Mn_0603_V0 0_A&amp;ME KPIs" xfId="53766" xr:uid="{00000000-0005-0000-0000-0000C8710000}"/>
    <cellStyle name="n_Flash September eresMas_Input 1 Home_PFA_Mn_0603_V0 0_France financials" xfId="24131" xr:uid="{00000000-0005-0000-0000-0000C9710000}"/>
    <cellStyle name="n_Flash September eresMas_Input 1 Home_PFA_Mn_0603_V0 0_France KPIs" xfId="5341" xr:uid="{00000000-0005-0000-0000-0000CA710000}"/>
    <cellStyle name="n_Flash September eresMas_Input 1 Home_PFA_Mn_0603_V0 0_France KPIs 2" xfId="14757" xr:uid="{00000000-0005-0000-0000-0000CB710000}"/>
    <cellStyle name="n_Flash September eresMas_Input 1 Home_PFA_Mn_0603_V0 0_France KPIs_1" xfId="12582" xr:uid="{00000000-0005-0000-0000-0000CC710000}"/>
    <cellStyle name="n_Flash September eresMas_Input 1 Home_PFA_Mn_0603_V0 0_Group" xfId="36950" xr:uid="{00000000-0005-0000-0000-0000CD710000}"/>
    <cellStyle name="n_Flash September eresMas_Input 1 Home_PFA_Mn_0603_V0 0_Group - financial KPIs" xfId="22387" xr:uid="{00000000-0005-0000-0000-0000CE710000}"/>
    <cellStyle name="n_Flash September eresMas_Input 1 Home_PFA_Mn_0603_V0 0_Group - operational KPIs" xfId="10828" xr:uid="{00000000-0005-0000-0000-0000CF710000}"/>
    <cellStyle name="n_Flash September eresMas_Input 1 Home_PFA_Mn_0603_V0 0_Group - operational KPIs 2" xfId="18527" xr:uid="{00000000-0005-0000-0000-0000D0710000}"/>
    <cellStyle name="n_Flash September eresMas_Input 1 Home_PFA_Mn_0603_V0 0_Group - operational KPIs_1" xfId="20644" xr:uid="{00000000-0005-0000-0000-0000D1710000}"/>
    <cellStyle name="n_Flash September eresMas_Input 1 Home_PFA_Mn_0603_V0 0_Orange - Market France KPIs" xfId="56473" xr:uid="{00000000-0005-0000-0000-0000D2710000}"/>
    <cellStyle name="n_Flash September eresMas_Input 1 Home_PFA_Mn_0603_V0 0_Poland KPIs" xfId="36949" xr:uid="{00000000-0005-0000-0000-0000D3710000}"/>
    <cellStyle name="n_Flash September eresMas_Input 1 Home_PFA_Mn_0603_V0 0_ROW" xfId="36951" xr:uid="{00000000-0005-0000-0000-0000D4710000}"/>
    <cellStyle name="n_Flash September eresMas_Input 1 Home_PFA_Mn_0603_V0 0_ROW ARPU" xfId="36952" xr:uid="{00000000-0005-0000-0000-0000D5710000}"/>
    <cellStyle name="n_Flash September eresMas_Input 1 Home_PFA_Mn_0603_V0 0_ROW_1" xfId="36953" xr:uid="{00000000-0005-0000-0000-0000D6710000}"/>
    <cellStyle name="n_Flash September eresMas_Input 1 Home_PFA_Mn_0603_V0 0_ROW_1_Group" xfId="36954" xr:uid="{00000000-0005-0000-0000-0000D7710000}"/>
    <cellStyle name="n_Flash September eresMas_Input 1 Home_PFA_Mn_0603_V0 0_ROW_1_ROW ARPU" xfId="36955" xr:uid="{00000000-0005-0000-0000-0000D8710000}"/>
    <cellStyle name="n_Flash September eresMas_Input 1 Home_PFA_Mn_0603_V0 0_ROW_Group" xfId="36956" xr:uid="{00000000-0005-0000-0000-0000D9710000}"/>
    <cellStyle name="n_Flash September eresMas_Input 1 Home_PFA_Mn_0603_V0 0_ROW_ROW ARPU" xfId="36957" xr:uid="{00000000-0005-0000-0000-0000DA710000}"/>
    <cellStyle name="n_Flash September eresMas_Input 1 Home_PFA_Mn_0603_V0 0_Spain ARPU + AUPU" xfId="36958" xr:uid="{00000000-0005-0000-0000-0000DB710000}"/>
    <cellStyle name="n_Flash September eresMas_Input 1 Home_PFA_Mn_0603_V0 0_Spain ARPU + AUPU_Group" xfId="36959" xr:uid="{00000000-0005-0000-0000-0000DC710000}"/>
    <cellStyle name="n_Flash September eresMas_Input 1 Home_PFA_Mn_0603_V0 0_Spain ARPU + AUPU_ROW ARPU" xfId="36960" xr:uid="{00000000-0005-0000-0000-0000DD710000}"/>
    <cellStyle name="n_Flash September eresMas_Input 1 Home_PFA_Mn_0603_V0 0_Spain KPIs" xfId="7175" xr:uid="{00000000-0005-0000-0000-0000DE710000}"/>
    <cellStyle name="n_Flash September eresMas_Input 1 Home_PFA_Mn_0603_V0 0_Spain KPIs 2" xfId="16541" xr:uid="{00000000-0005-0000-0000-0000DF710000}"/>
    <cellStyle name="n_Flash September eresMas_Input 1 Home_PFA_Mn_0603_V0 0_Spain KPIs_1" xfId="51989" xr:uid="{00000000-0005-0000-0000-0000E0710000}"/>
    <cellStyle name="n_Flash September eresMas_Input 1 Home_PFA_Mn_0603_V0 0_Telecoms - Operational KPIs" xfId="50292" xr:uid="{00000000-0005-0000-0000-0000E1710000}"/>
    <cellStyle name="n_Flash September eresMas_Input 1 Home_Poland KPIs" xfId="8596" xr:uid="{00000000-0005-0000-0000-0000E2710000}"/>
    <cellStyle name="n_Flash September eresMas_Input 1 Home_Poland KPIs_1" xfId="36881" xr:uid="{00000000-0005-0000-0000-0000E3710000}"/>
    <cellStyle name="n_Flash September eresMas_Input 1 Home_Reporting Valeur_Mobile_2010_10" xfId="36961" xr:uid="{00000000-0005-0000-0000-0000E4710000}"/>
    <cellStyle name="n_Flash September eresMas_Input 1 Home_Reporting Valeur_Mobile_2010_10_Group" xfId="36962" xr:uid="{00000000-0005-0000-0000-0000E5710000}"/>
    <cellStyle name="n_Flash September eresMas_Input 1 Home_Reporting Valeur_Mobile_2010_10_ROW" xfId="36963" xr:uid="{00000000-0005-0000-0000-0000E6710000}"/>
    <cellStyle name="n_Flash September eresMas_Input 1 Home_Reporting Valeur_Mobile_2010_10_ROW ARPU" xfId="36964" xr:uid="{00000000-0005-0000-0000-0000E7710000}"/>
    <cellStyle name="n_Flash September eresMas_Input 1 Home_Reporting Valeur_Mobile_2010_10_ROW_Group" xfId="36965" xr:uid="{00000000-0005-0000-0000-0000E8710000}"/>
    <cellStyle name="n_Flash September eresMas_Input 1 Home_Reporting Valeur_Mobile_2010_10_ROW_ROW ARPU" xfId="36966" xr:uid="{00000000-0005-0000-0000-0000E9710000}"/>
    <cellStyle name="n_Flash September eresMas_Input 1 Home_ROW" xfId="36967" xr:uid="{00000000-0005-0000-0000-0000EA710000}"/>
    <cellStyle name="n_Flash September eresMas_Input 1 Home_ROW ARPU" xfId="36968" xr:uid="{00000000-0005-0000-0000-0000EB710000}"/>
    <cellStyle name="n_Flash September eresMas_Input 1 Home_RoW KPIs" xfId="9308" xr:uid="{00000000-0005-0000-0000-0000EC710000}"/>
    <cellStyle name="n_Flash September eresMas_Input 1 Home_ROW_1" xfId="36969" xr:uid="{00000000-0005-0000-0000-0000ED710000}"/>
    <cellStyle name="n_Flash September eresMas_Input 1 Home_ROW_1_Group" xfId="36970" xr:uid="{00000000-0005-0000-0000-0000EE710000}"/>
    <cellStyle name="n_Flash September eresMas_Input 1 Home_ROW_1_ROW ARPU" xfId="36971" xr:uid="{00000000-0005-0000-0000-0000EF710000}"/>
    <cellStyle name="n_Flash September eresMas_Input 1 Home_ROW_Group" xfId="36972" xr:uid="{00000000-0005-0000-0000-0000F0710000}"/>
    <cellStyle name="n_Flash September eresMas_Input 1 Home_ROW_ROW ARPU" xfId="36973" xr:uid="{00000000-0005-0000-0000-0000F1710000}"/>
    <cellStyle name="n_Flash September eresMas_Input 1 Home_Spain ARPU + AUPU" xfId="36974" xr:uid="{00000000-0005-0000-0000-0000F2710000}"/>
    <cellStyle name="n_Flash September eresMas_Input 1 Home_Spain ARPU + AUPU_Group" xfId="36975" xr:uid="{00000000-0005-0000-0000-0000F3710000}"/>
    <cellStyle name="n_Flash September eresMas_Input 1 Home_Spain ARPU + AUPU_ROW ARPU" xfId="36976" xr:uid="{00000000-0005-0000-0000-0000F4710000}"/>
    <cellStyle name="n_Flash September eresMas_Input 1 Home_Spain KPIs" xfId="7169" xr:uid="{00000000-0005-0000-0000-0000F5710000}"/>
    <cellStyle name="n_Flash September eresMas_Input 1 Home_Spain KPIs 2" xfId="16535" xr:uid="{00000000-0005-0000-0000-0000F6710000}"/>
    <cellStyle name="n_Flash September eresMas_Input 1 Home_Spain KPIs_1" xfId="51983" xr:uid="{00000000-0005-0000-0000-0000F7710000}"/>
    <cellStyle name="n_Flash September eresMas_Input 1 Home_Telecoms - Operational KPIs" xfId="50286" xr:uid="{00000000-0005-0000-0000-0000F8710000}"/>
    <cellStyle name="n_Flash September eresMas_Input 1 Home_UAG_report_CA 06-09 (06-09-28)" xfId="2483" xr:uid="{00000000-0005-0000-0000-0000F9710000}"/>
    <cellStyle name="n_Flash September eresMas_Input 1 Home_UAG_report_CA 06-09 (06-09-28)_A&amp;ME KPIs" xfId="53767" xr:uid="{00000000-0005-0000-0000-0000FA710000}"/>
    <cellStyle name="n_Flash September eresMas_Input 1 Home_UAG_report_CA 06-09 (06-09-28)_Enterprise" xfId="9878" xr:uid="{00000000-0005-0000-0000-0000FB710000}"/>
    <cellStyle name="n_Flash September eresMas_Input 1 Home_UAG_report_CA 06-09 (06-09-28)_France financials" xfId="24132" xr:uid="{00000000-0005-0000-0000-0000FC710000}"/>
    <cellStyle name="n_Flash September eresMas_Input 1 Home_UAG_report_CA 06-09 (06-09-28)_France financials_1" xfId="25468" xr:uid="{00000000-0005-0000-0000-0000FD710000}"/>
    <cellStyle name="n_Flash September eresMas_Input 1 Home_UAG_report_CA 06-09 (06-09-28)_France KPIs" xfId="5342" xr:uid="{00000000-0005-0000-0000-0000FE710000}"/>
    <cellStyle name="n_Flash September eresMas_Input 1 Home_UAG_report_CA 06-09 (06-09-28)_France KPIs 2" xfId="14758" xr:uid="{00000000-0005-0000-0000-0000FF710000}"/>
    <cellStyle name="n_Flash September eresMas_Input 1 Home_UAG_report_CA 06-09 (06-09-28)_France KPIs_1" xfId="12583" xr:uid="{00000000-0005-0000-0000-000000720000}"/>
    <cellStyle name="n_Flash September eresMas_Input 1 Home_UAG_report_CA 06-09 (06-09-28)_GetCA Groupe Seg 2012-Q4 Soc" xfId="56475" xr:uid="{00000000-0005-0000-0000-000001720000}"/>
    <cellStyle name="n_Flash September eresMas_Input 1 Home_UAG_report_CA 06-09 (06-09-28)_Group" xfId="36978" xr:uid="{00000000-0005-0000-0000-000002720000}"/>
    <cellStyle name="n_Flash September eresMas_Input 1 Home_UAG_report_CA 06-09 (06-09-28)_Group - financial KPIs" xfId="22388" xr:uid="{00000000-0005-0000-0000-000003720000}"/>
    <cellStyle name="n_Flash September eresMas_Input 1 Home_UAG_report_CA 06-09 (06-09-28)_Group - operational KPIs" xfId="3347" xr:uid="{00000000-0005-0000-0000-000004720000}"/>
    <cellStyle name="n_Flash September eresMas_Input 1 Home_UAG_report_CA 06-09 (06-09-28)_Group - operational KPIs_1" xfId="10829" xr:uid="{00000000-0005-0000-0000-000005720000}"/>
    <cellStyle name="n_Flash September eresMas_Input 1 Home_UAG_report_CA 06-09 (06-09-28)_Group - operational KPIs_1 2" xfId="18528" xr:uid="{00000000-0005-0000-0000-000006720000}"/>
    <cellStyle name="n_Flash September eresMas_Input 1 Home_UAG_report_CA 06-09 (06-09-28)_Group - operational KPIs_2" xfId="20645" xr:uid="{00000000-0005-0000-0000-000007720000}"/>
    <cellStyle name="n_Flash September eresMas_Input 1 Home_UAG_report_CA 06-09 (06-09-28)_IC&amp;SS" xfId="19735" xr:uid="{00000000-0005-0000-0000-000008720000}"/>
    <cellStyle name="n_Flash September eresMas_Input 1 Home_UAG_report_CA 06-09 (06-09-28)_Orange - Market France KPIs" xfId="56474" xr:uid="{00000000-0005-0000-0000-000009720000}"/>
    <cellStyle name="n_Flash September eresMas_Input 1 Home_UAG_report_CA 06-09 (06-09-28)_Poland KPIs" xfId="8598" xr:uid="{00000000-0005-0000-0000-00000A720000}"/>
    <cellStyle name="n_Flash September eresMas_Input 1 Home_UAG_report_CA 06-09 (06-09-28)_Poland KPIs_1" xfId="36977" xr:uid="{00000000-0005-0000-0000-00000B720000}"/>
    <cellStyle name="n_Flash September eresMas_Input 1 Home_UAG_report_CA 06-09 (06-09-28)_ROW" xfId="36979" xr:uid="{00000000-0005-0000-0000-00000C720000}"/>
    <cellStyle name="n_Flash September eresMas_Input 1 Home_UAG_report_CA 06-09 (06-09-28)_ROW ARPU" xfId="36980" xr:uid="{00000000-0005-0000-0000-00000D720000}"/>
    <cellStyle name="n_Flash September eresMas_Input 1 Home_UAG_report_CA 06-09 (06-09-28)_RoW KPIs" xfId="9310" xr:uid="{00000000-0005-0000-0000-00000E720000}"/>
    <cellStyle name="n_Flash September eresMas_Input 1 Home_UAG_report_CA 06-09 (06-09-28)_ROW_1" xfId="36981" xr:uid="{00000000-0005-0000-0000-00000F720000}"/>
    <cellStyle name="n_Flash September eresMas_Input 1 Home_UAG_report_CA 06-09 (06-09-28)_ROW_1_Group" xfId="36982" xr:uid="{00000000-0005-0000-0000-000010720000}"/>
    <cellStyle name="n_Flash September eresMas_Input 1 Home_UAG_report_CA 06-09 (06-09-28)_ROW_1_ROW ARPU" xfId="36983" xr:uid="{00000000-0005-0000-0000-000011720000}"/>
    <cellStyle name="n_Flash September eresMas_Input 1 Home_UAG_report_CA 06-09 (06-09-28)_ROW_Group" xfId="36984" xr:uid="{00000000-0005-0000-0000-000012720000}"/>
    <cellStyle name="n_Flash September eresMas_Input 1 Home_UAG_report_CA 06-09 (06-09-28)_ROW_ROW ARPU" xfId="36985" xr:uid="{00000000-0005-0000-0000-000013720000}"/>
    <cellStyle name="n_Flash September eresMas_Input 1 Home_UAG_report_CA 06-09 (06-09-28)_Spain ARPU + AUPU" xfId="36986" xr:uid="{00000000-0005-0000-0000-000014720000}"/>
    <cellStyle name="n_Flash September eresMas_Input 1 Home_UAG_report_CA 06-09 (06-09-28)_Spain ARPU + AUPU_Group" xfId="36987" xr:uid="{00000000-0005-0000-0000-000015720000}"/>
    <cellStyle name="n_Flash September eresMas_Input 1 Home_UAG_report_CA 06-09 (06-09-28)_Spain ARPU + AUPU_ROW ARPU" xfId="36988" xr:uid="{00000000-0005-0000-0000-000016720000}"/>
    <cellStyle name="n_Flash September eresMas_Input 1 Home_UAG_report_CA 06-09 (06-09-28)_Spain KPIs" xfId="7176" xr:uid="{00000000-0005-0000-0000-000017720000}"/>
    <cellStyle name="n_Flash September eresMas_Input 1 Home_UAG_report_CA 06-09 (06-09-28)_Spain KPIs 2" xfId="16542" xr:uid="{00000000-0005-0000-0000-000018720000}"/>
    <cellStyle name="n_Flash September eresMas_Input 1 Home_UAG_report_CA 06-09 (06-09-28)_Spain KPIs_1" xfId="51990" xr:uid="{00000000-0005-0000-0000-000019720000}"/>
    <cellStyle name="n_Flash September eresMas_Input 1 Home_UAG_report_CA 06-09 (06-09-28)_Telecoms - Operational KPIs" xfId="50293" xr:uid="{00000000-0005-0000-0000-00001A720000}"/>
    <cellStyle name="n_Flash September eresMas_Input 1 Home_UAG_report_CA 06-10 (06-11-06)" xfId="2484" xr:uid="{00000000-0005-0000-0000-00001B720000}"/>
    <cellStyle name="n_Flash September eresMas_Input 1 Home_UAG_report_CA 06-10 (06-11-06)_A&amp;ME KPIs" xfId="53768" xr:uid="{00000000-0005-0000-0000-00001C720000}"/>
    <cellStyle name="n_Flash September eresMas_Input 1 Home_UAG_report_CA 06-10 (06-11-06)_Enterprise" xfId="9879" xr:uid="{00000000-0005-0000-0000-00001D720000}"/>
    <cellStyle name="n_Flash September eresMas_Input 1 Home_UAG_report_CA 06-10 (06-11-06)_France financials" xfId="24133" xr:uid="{00000000-0005-0000-0000-00001E720000}"/>
    <cellStyle name="n_Flash September eresMas_Input 1 Home_UAG_report_CA 06-10 (06-11-06)_France financials_1" xfId="25469" xr:uid="{00000000-0005-0000-0000-00001F720000}"/>
    <cellStyle name="n_Flash September eresMas_Input 1 Home_UAG_report_CA 06-10 (06-11-06)_France KPIs" xfId="5343" xr:uid="{00000000-0005-0000-0000-000020720000}"/>
    <cellStyle name="n_Flash September eresMas_Input 1 Home_UAG_report_CA 06-10 (06-11-06)_France KPIs 2" xfId="14759" xr:uid="{00000000-0005-0000-0000-000021720000}"/>
    <cellStyle name="n_Flash September eresMas_Input 1 Home_UAG_report_CA 06-10 (06-11-06)_France KPIs_1" xfId="12584" xr:uid="{00000000-0005-0000-0000-000022720000}"/>
    <cellStyle name="n_Flash September eresMas_Input 1 Home_UAG_report_CA 06-10 (06-11-06)_GetCA Groupe Seg 2012-Q4 Soc" xfId="56477" xr:uid="{00000000-0005-0000-0000-000023720000}"/>
    <cellStyle name="n_Flash September eresMas_Input 1 Home_UAG_report_CA 06-10 (06-11-06)_Group" xfId="36990" xr:uid="{00000000-0005-0000-0000-000024720000}"/>
    <cellStyle name="n_Flash September eresMas_Input 1 Home_UAG_report_CA 06-10 (06-11-06)_Group - financial KPIs" xfId="22389" xr:uid="{00000000-0005-0000-0000-000025720000}"/>
    <cellStyle name="n_Flash September eresMas_Input 1 Home_UAG_report_CA 06-10 (06-11-06)_Group - operational KPIs" xfId="3348" xr:uid="{00000000-0005-0000-0000-000026720000}"/>
    <cellStyle name="n_Flash September eresMas_Input 1 Home_UAG_report_CA 06-10 (06-11-06)_Group - operational KPIs_1" xfId="10830" xr:uid="{00000000-0005-0000-0000-000027720000}"/>
    <cellStyle name="n_Flash September eresMas_Input 1 Home_UAG_report_CA 06-10 (06-11-06)_Group - operational KPIs_1 2" xfId="18529" xr:uid="{00000000-0005-0000-0000-000028720000}"/>
    <cellStyle name="n_Flash September eresMas_Input 1 Home_UAG_report_CA 06-10 (06-11-06)_Group - operational KPIs_2" xfId="20646" xr:uid="{00000000-0005-0000-0000-000029720000}"/>
    <cellStyle name="n_Flash September eresMas_Input 1 Home_UAG_report_CA 06-10 (06-11-06)_IC&amp;SS" xfId="17625" xr:uid="{00000000-0005-0000-0000-00002A720000}"/>
    <cellStyle name="n_Flash September eresMas_Input 1 Home_UAG_report_CA 06-10 (06-11-06)_Orange - Market France KPIs" xfId="56476" xr:uid="{00000000-0005-0000-0000-00002B720000}"/>
    <cellStyle name="n_Flash September eresMas_Input 1 Home_UAG_report_CA 06-10 (06-11-06)_Poland KPIs" xfId="8599" xr:uid="{00000000-0005-0000-0000-00002C720000}"/>
    <cellStyle name="n_Flash September eresMas_Input 1 Home_UAG_report_CA 06-10 (06-11-06)_Poland KPIs_1" xfId="36989" xr:uid="{00000000-0005-0000-0000-00002D720000}"/>
    <cellStyle name="n_Flash September eresMas_Input 1 Home_UAG_report_CA 06-10 (06-11-06)_ROW" xfId="36991" xr:uid="{00000000-0005-0000-0000-00002E720000}"/>
    <cellStyle name="n_Flash September eresMas_Input 1 Home_UAG_report_CA 06-10 (06-11-06)_ROW ARPU" xfId="36992" xr:uid="{00000000-0005-0000-0000-00002F720000}"/>
    <cellStyle name="n_Flash September eresMas_Input 1 Home_UAG_report_CA 06-10 (06-11-06)_RoW KPIs" xfId="9311" xr:uid="{00000000-0005-0000-0000-000030720000}"/>
    <cellStyle name="n_Flash September eresMas_Input 1 Home_UAG_report_CA 06-10 (06-11-06)_ROW_1" xfId="36993" xr:uid="{00000000-0005-0000-0000-000031720000}"/>
    <cellStyle name="n_Flash September eresMas_Input 1 Home_UAG_report_CA 06-10 (06-11-06)_ROW_1_Group" xfId="36994" xr:uid="{00000000-0005-0000-0000-000032720000}"/>
    <cellStyle name="n_Flash September eresMas_Input 1 Home_UAG_report_CA 06-10 (06-11-06)_ROW_1_ROW ARPU" xfId="36995" xr:uid="{00000000-0005-0000-0000-000033720000}"/>
    <cellStyle name="n_Flash September eresMas_Input 1 Home_UAG_report_CA 06-10 (06-11-06)_ROW_Group" xfId="36996" xr:uid="{00000000-0005-0000-0000-000034720000}"/>
    <cellStyle name="n_Flash September eresMas_Input 1 Home_UAG_report_CA 06-10 (06-11-06)_ROW_ROW ARPU" xfId="36997" xr:uid="{00000000-0005-0000-0000-000035720000}"/>
    <cellStyle name="n_Flash September eresMas_Input 1 Home_UAG_report_CA 06-10 (06-11-06)_Spain ARPU + AUPU" xfId="36998" xr:uid="{00000000-0005-0000-0000-000036720000}"/>
    <cellStyle name="n_Flash September eresMas_Input 1 Home_UAG_report_CA 06-10 (06-11-06)_Spain ARPU + AUPU_Group" xfId="36999" xr:uid="{00000000-0005-0000-0000-000037720000}"/>
    <cellStyle name="n_Flash September eresMas_Input 1 Home_UAG_report_CA 06-10 (06-11-06)_Spain ARPU + AUPU_ROW ARPU" xfId="37000" xr:uid="{00000000-0005-0000-0000-000038720000}"/>
    <cellStyle name="n_Flash September eresMas_Input 1 Home_UAG_report_CA 06-10 (06-11-06)_Spain KPIs" xfId="7177" xr:uid="{00000000-0005-0000-0000-000039720000}"/>
    <cellStyle name="n_Flash September eresMas_Input 1 Home_UAG_report_CA 06-10 (06-11-06)_Spain KPIs 2" xfId="16543" xr:uid="{00000000-0005-0000-0000-00003A720000}"/>
    <cellStyle name="n_Flash September eresMas_Input 1 Home_UAG_report_CA 06-10 (06-11-06)_Spain KPIs_1" xfId="51991" xr:uid="{00000000-0005-0000-0000-00003B720000}"/>
    <cellStyle name="n_Flash September eresMas_Input 1 Home_UAG_report_CA 06-10 (06-11-06)_Telecoms - Operational KPIs" xfId="50294" xr:uid="{00000000-0005-0000-0000-00003C720000}"/>
    <cellStyle name="n_Flash September eresMas_Input 2 Home" xfId="2485" xr:uid="{00000000-0005-0000-0000-00003D720000}"/>
    <cellStyle name="n_Flash September eresMas_Input 2 Home_A&amp;ME KPIs" xfId="53769" xr:uid="{00000000-0005-0000-0000-00003E720000}"/>
    <cellStyle name="n_Flash September eresMas_Input 2 Home_DATA KPI Personal" xfId="37002" xr:uid="{00000000-0005-0000-0000-00003F720000}"/>
    <cellStyle name="n_Flash September eresMas_Input 2 Home_DATA KPI Personal_Group" xfId="37003" xr:uid="{00000000-0005-0000-0000-000040720000}"/>
    <cellStyle name="n_Flash September eresMas_Input 2 Home_DATA KPI Personal_ROW ARPU" xfId="37004" xr:uid="{00000000-0005-0000-0000-000041720000}"/>
    <cellStyle name="n_Flash September eresMas_Input 2 Home_EE_CoA_BS - mapped V4" xfId="37005" xr:uid="{00000000-0005-0000-0000-000042720000}"/>
    <cellStyle name="n_Flash September eresMas_Input 2 Home_EE_CoA_BS - mapped V4_Group" xfId="37006" xr:uid="{00000000-0005-0000-0000-000043720000}"/>
    <cellStyle name="n_Flash September eresMas_Input 2 Home_EE_CoA_BS - mapped V4_ROW ARPU" xfId="37007" xr:uid="{00000000-0005-0000-0000-000044720000}"/>
    <cellStyle name="n_Flash September eresMas_Input 2 Home_Enterprise" xfId="9880" xr:uid="{00000000-0005-0000-0000-000045720000}"/>
    <cellStyle name="n_Flash September eresMas_Input 2 Home_France financials" xfId="24134" xr:uid="{00000000-0005-0000-0000-000046720000}"/>
    <cellStyle name="n_Flash September eresMas_Input 2 Home_France financials_1" xfId="25470" xr:uid="{00000000-0005-0000-0000-000047720000}"/>
    <cellStyle name="n_Flash September eresMas_Input 2 Home_France KPIs" xfId="5344" xr:uid="{00000000-0005-0000-0000-000048720000}"/>
    <cellStyle name="n_Flash September eresMas_Input 2 Home_France KPIs 2" xfId="14760" xr:uid="{00000000-0005-0000-0000-000049720000}"/>
    <cellStyle name="n_Flash September eresMas_Input 2 Home_France KPIs_1" xfId="12585" xr:uid="{00000000-0005-0000-0000-00004A720000}"/>
    <cellStyle name="n_Flash September eresMas_Input 2 Home_GetCA Groupe Seg 2012-Q4 Soc" xfId="56479" xr:uid="{00000000-0005-0000-0000-00004B720000}"/>
    <cellStyle name="n_Flash September eresMas_Input 2 Home_Group" xfId="37008" xr:uid="{00000000-0005-0000-0000-00004C720000}"/>
    <cellStyle name="n_Flash September eresMas_Input 2 Home_Group - financial KPIs" xfId="22390" xr:uid="{00000000-0005-0000-0000-00004D720000}"/>
    <cellStyle name="n_Flash September eresMas_Input 2 Home_Group - operational KPIs" xfId="3349" xr:uid="{00000000-0005-0000-0000-00004E720000}"/>
    <cellStyle name="n_Flash September eresMas_Input 2 Home_Group - operational KPIs_1" xfId="10831" xr:uid="{00000000-0005-0000-0000-00004F720000}"/>
    <cellStyle name="n_Flash September eresMas_Input 2 Home_Group - operational KPIs_1 2" xfId="18530" xr:uid="{00000000-0005-0000-0000-000050720000}"/>
    <cellStyle name="n_Flash September eresMas_Input 2 Home_Group - operational KPIs_2" xfId="20647" xr:uid="{00000000-0005-0000-0000-000051720000}"/>
    <cellStyle name="n_Flash September eresMas_Input 2 Home_IC&amp;SS" xfId="17717" xr:uid="{00000000-0005-0000-0000-000052720000}"/>
    <cellStyle name="n_Flash September eresMas_Input 2 Home_Orange - Market France KPIs" xfId="56478" xr:uid="{00000000-0005-0000-0000-000053720000}"/>
    <cellStyle name="n_Flash September eresMas_Input 2 Home_Poland KPIs" xfId="8600" xr:uid="{00000000-0005-0000-0000-000054720000}"/>
    <cellStyle name="n_Flash September eresMas_Input 2 Home_Poland KPIs_1" xfId="37001" xr:uid="{00000000-0005-0000-0000-000055720000}"/>
    <cellStyle name="n_Flash September eresMas_Input 2 Home_Reporting Valeur_Mobile_2010_10" xfId="37009" xr:uid="{00000000-0005-0000-0000-000056720000}"/>
    <cellStyle name="n_Flash September eresMas_Input 2 Home_Reporting Valeur_Mobile_2010_10_Group" xfId="37010" xr:uid="{00000000-0005-0000-0000-000057720000}"/>
    <cellStyle name="n_Flash September eresMas_Input 2 Home_Reporting Valeur_Mobile_2010_10_ROW" xfId="37011" xr:uid="{00000000-0005-0000-0000-000058720000}"/>
    <cellStyle name="n_Flash September eresMas_Input 2 Home_Reporting Valeur_Mobile_2010_10_ROW ARPU" xfId="37012" xr:uid="{00000000-0005-0000-0000-000059720000}"/>
    <cellStyle name="n_Flash September eresMas_Input 2 Home_Reporting Valeur_Mobile_2010_10_ROW_Group" xfId="37013" xr:uid="{00000000-0005-0000-0000-00005A720000}"/>
    <cellStyle name="n_Flash September eresMas_Input 2 Home_Reporting Valeur_Mobile_2010_10_ROW_ROW ARPU" xfId="37014" xr:uid="{00000000-0005-0000-0000-00005B720000}"/>
    <cellStyle name="n_Flash September eresMas_Input 2 Home_ROW" xfId="37015" xr:uid="{00000000-0005-0000-0000-00005C720000}"/>
    <cellStyle name="n_Flash September eresMas_Input 2 Home_ROW ARPU" xfId="37016" xr:uid="{00000000-0005-0000-0000-00005D720000}"/>
    <cellStyle name="n_Flash September eresMas_Input 2 Home_RoW KPIs" xfId="9312" xr:uid="{00000000-0005-0000-0000-00005E720000}"/>
    <cellStyle name="n_Flash September eresMas_Input 2 Home_ROW_1" xfId="37017" xr:uid="{00000000-0005-0000-0000-00005F720000}"/>
    <cellStyle name="n_Flash September eresMas_Input 2 Home_ROW_1_Group" xfId="37018" xr:uid="{00000000-0005-0000-0000-000060720000}"/>
    <cellStyle name="n_Flash September eresMas_Input 2 Home_ROW_1_ROW ARPU" xfId="37019" xr:uid="{00000000-0005-0000-0000-000061720000}"/>
    <cellStyle name="n_Flash September eresMas_Input 2 Home_ROW_Group" xfId="37020" xr:uid="{00000000-0005-0000-0000-000062720000}"/>
    <cellStyle name="n_Flash September eresMas_Input 2 Home_ROW_ROW ARPU" xfId="37021" xr:uid="{00000000-0005-0000-0000-000063720000}"/>
    <cellStyle name="n_Flash September eresMas_Input 2 Home_Spain ARPU + AUPU" xfId="37022" xr:uid="{00000000-0005-0000-0000-000064720000}"/>
    <cellStyle name="n_Flash September eresMas_Input 2 Home_Spain ARPU + AUPU_Group" xfId="37023" xr:uid="{00000000-0005-0000-0000-000065720000}"/>
    <cellStyle name="n_Flash September eresMas_Input 2 Home_Spain ARPU + AUPU_ROW ARPU" xfId="37024" xr:uid="{00000000-0005-0000-0000-000066720000}"/>
    <cellStyle name="n_Flash September eresMas_Input 2 Home_Spain KPIs" xfId="7178" xr:uid="{00000000-0005-0000-0000-000067720000}"/>
    <cellStyle name="n_Flash September eresMas_Input 2 Home_Spain KPIs 2" xfId="16544" xr:uid="{00000000-0005-0000-0000-000068720000}"/>
    <cellStyle name="n_Flash September eresMas_Input 2 Home_Spain KPIs_1" xfId="51992" xr:uid="{00000000-0005-0000-0000-000069720000}"/>
    <cellStyle name="n_Flash September eresMas_Input 2 Home_Telecoms - Operational KPIs" xfId="50295" xr:uid="{00000000-0005-0000-0000-00006A720000}"/>
    <cellStyle name="n_Flash September eresMas_input réel - CA" xfId="2486" xr:uid="{00000000-0005-0000-0000-00006B720000}"/>
    <cellStyle name="n_Flash September eresMas_input réel - CA_A&amp;ME KPIs" xfId="53770" xr:uid="{00000000-0005-0000-0000-00006C720000}"/>
    <cellStyle name="n_Flash September eresMas_input réel - CA_Enterprise" xfId="9881" xr:uid="{00000000-0005-0000-0000-00006D720000}"/>
    <cellStyle name="n_Flash September eresMas_input réel - CA_France financials" xfId="24135" xr:uid="{00000000-0005-0000-0000-00006E720000}"/>
    <cellStyle name="n_Flash September eresMas_input réel - CA_France financials_1" xfId="25471" xr:uid="{00000000-0005-0000-0000-00006F720000}"/>
    <cellStyle name="n_Flash September eresMas_input réel - CA_France KPIs" xfId="5345" xr:uid="{00000000-0005-0000-0000-000070720000}"/>
    <cellStyle name="n_Flash September eresMas_input réel - CA_France KPIs 2" xfId="14761" xr:uid="{00000000-0005-0000-0000-000071720000}"/>
    <cellStyle name="n_Flash September eresMas_input réel - CA_France KPIs_1" xfId="12586" xr:uid="{00000000-0005-0000-0000-000072720000}"/>
    <cellStyle name="n_Flash September eresMas_input réel - CA_GetCA Groupe Seg 2012-Q4 Soc" xfId="56481" xr:uid="{00000000-0005-0000-0000-000073720000}"/>
    <cellStyle name="n_Flash September eresMas_input réel - CA_Group" xfId="37026" xr:uid="{00000000-0005-0000-0000-000074720000}"/>
    <cellStyle name="n_Flash September eresMas_input réel - CA_Group - financial KPIs" xfId="22391" xr:uid="{00000000-0005-0000-0000-000075720000}"/>
    <cellStyle name="n_Flash September eresMas_input réel - CA_Group - operational KPIs" xfId="3350" xr:uid="{00000000-0005-0000-0000-000076720000}"/>
    <cellStyle name="n_Flash September eresMas_input réel - CA_Group - operational KPIs_1" xfId="10832" xr:uid="{00000000-0005-0000-0000-000077720000}"/>
    <cellStyle name="n_Flash September eresMas_input réel - CA_Group - operational KPIs_1 2" xfId="18531" xr:uid="{00000000-0005-0000-0000-000078720000}"/>
    <cellStyle name="n_Flash September eresMas_input réel - CA_Group - operational KPIs_2" xfId="20648" xr:uid="{00000000-0005-0000-0000-000079720000}"/>
    <cellStyle name="n_Flash September eresMas_input réel - CA_IC&amp;SS" xfId="19480" xr:uid="{00000000-0005-0000-0000-00007A720000}"/>
    <cellStyle name="n_Flash September eresMas_input réel - CA_Orange - Market France KPIs" xfId="56480" xr:uid="{00000000-0005-0000-0000-00007B720000}"/>
    <cellStyle name="n_Flash September eresMas_input réel - CA_Poland KPIs" xfId="8601" xr:uid="{00000000-0005-0000-0000-00007C720000}"/>
    <cellStyle name="n_Flash September eresMas_input réel - CA_Poland KPIs_1" xfId="37025" xr:uid="{00000000-0005-0000-0000-00007D720000}"/>
    <cellStyle name="n_Flash September eresMas_input réel - CA_ROW" xfId="37027" xr:uid="{00000000-0005-0000-0000-00007E720000}"/>
    <cellStyle name="n_Flash September eresMas_input réel - CA_ROW ARPU" xfId="37028" xr:uid="{00000000-0005-0000-0000-00007F720000}"/>
    <cellStyle name="n_Flash September eresMas_input réel - CA_RoW KPIs" xfId="9313" xr:uid="{00000000-0005-0000-0000-000080720000}"/>
    <cellStyle name="n_Flash September eresMas_input réel - CA_ROW_1" xfId="37029" xr:uid="{00000000-0005-0000-0000-000081720000}"/>
    <cellStyle name="n_Flash September eresMas_input réel - CA_ROW_1_Group" xfId="37030" xr:uid="{00000000-0005-0000-0000-000082720000}"/>
    <cellStyle name="n_Flash September eresMas_input réel - CA_ROW_1_ROW ARPU" xfId="37031" xr:uid="{00000000-0005-0000-0000-000083720000}"/>
    <cellStyle name="n_Flash September eresMas_input réel - CA_ROW_Group" xfId="37032" xr:uid="{00000000-0005-0000-0000-000084720000}"/>
    <cellStyle name="n_Flash September eresMas_input réel - CA_ROW_ROW ARPU" xfId="37033" xr:uid="{00000000-0005-0000-0000-000085720000}"/>
    <cellStyle name="n_Flash September eresMas_input réel - CA_Spain ARPU + AUPU" xfId="37034" xr:uid="{00000000-0005-0000-0000-000086720000}"/>
    <cellStyle name="n_Flash September eresMas_input réel - CA_Spain ARPU + AUPU_Group" xfId="37035" xr:uid="{00000000-0005-0000-0000-000087720000}"/>
    <cellStyle name="n_Flash September eresMas_input réel - CA_Spain ARPU + AUPU_ROW ARPU" xfId="37036" xr:uid="{00000000-0005-0000-0000-000088720000}"/>
    <cellStyle name="n_Flash September eresMas_input réel - CA_Spain KPIs" xfId="7179" xr:uid="{00000000-0005-0000-0000-000089720000}"/>
    <cellStyle name="n_Flash September eresMas_input réel - CA_Spain KPIs 2" xfId="16545" xr:uid="{00000000-0005-0000-0000-00008A720000}"/>
    <cellStyle name="n_Flash September eresMas_input réel - CA_Spain KPIs_1" xfId="51993" xr:uid="{00000000-0005-0000-0000-00008B720000}"/>
    <cellStyle name="n_Flash September eresMas_input réel - CA_Telecoms - Operational KPIs" xfId="50296" xr:uid="{00000000-0005-0000-0000-00008C720000}"/>
    <cellStyle name="n_Flash September eresMas_input réel MID" xfId="2487" xr:uid="{00000000-0005-0000-0000-00008D720000}"/>
    <cellStyle name="n_Flash September eresMas_input réel MID_A&amp;ME KPIs" xfId="53771" xr:uid="{00000000-0005-0000-0000-00008E720000}"/>
    <cellStyle name="n_Flash September eresMas_input réel MID_Enterprise" xfId="9882" xr:uid="{00000000-0005-0000-0000-00008F720000}"/>
    <cellStyle name="n_Flash September eresMas_input réel MID_France financials" xfId="24136" xr:uid="{00000000-0005-0000-0000-000090720000}"/>
    <cellStyle name="n_Flash September eresMas_input réel MID_France financials_1" xfId="25472" xr:uid="{00000000-0005-0000-0000-000091720000}"/>
    <cellStyle name="n_Flash September eresMas_input réel MID_France KPIs" xfId="5346" xr:uid="{00000000-0005-0000-0000-000092720000}"/>
    <cellStyle name="n_Flash September eresMas_input réel MID_France KPIs 2" xfId="14762" xr:uid="{00000000-0005-0000-0000-000093720000}"/>
    <cellStyle name="n_Flash September eresMas_input réel MID_France KPIs_1" xfId="12587" xr:uid="{00000000-0005-0000-0000-000094720000}"/>
    <cellStyle name="n_Flash September eresMas_input réel MID_GetCA Groupe Seg 2012-Q4 Soc" xfId="56483" xr:uid="{00000000-0005-0000-0000-000095720000}"/>
    <cellStyle name="n_Flash September eresMas_input réel MID_Group" xfId="37038" xr:uid="{00000000-0005-0000-0000-000096720000}"/>
    <cellStyle name="n_Flash September eresMas_input réel MID_Group - financial KPIs" xfId="22392" xr:uid="{00000000-0005-0000-0000-000097720000}"/>
    <cellStyle name="n_Flash September eresMas_input réel MID_Group - operational KPIs" xfId="3351" xr:uid="{00000000-0005-0000-0000-000098720000}"/>
    <cellStyle name="n_Flash September eresMas_input réel MID_Group - operational KPIs_1" xfId="10833" xr:uid="{00000000-0005-0000-0000-000099720000}"/>
    <cellStyle name="n_Flash September eresMas_input réel MID_Group - operational KPIs_1 2" xfId="18532" xr:uid="{00000000-0005-0000-0000-00009A720000}"/>
    <cellStyle name="n_Flash September eresMas_input réel MID_Group - operational KPIs_2" xfId="20649" xr:uid="{00000000-0005-0000-0000-00009B720000}"/>
    <cellStyle name="n_Flash September eresMas_input réel MID_IC&amp;SS" xfId="19534" xr:uid="{00000000-0005-0000-0000-00009C720000}"/>
    <cellStyle name="n_Flash September eresMas_input réel MID_Orange - Market France KPIs" xfId="56482" xr:uid="{00000000-0005-0000-0000-00009D720000}"/>
    <cellStyle name="n_Flash September eresMas_input réel MID_Poland KPIs" xfId="8602" xr:uid="{00000000-0005-0000-0000-00009E720000}"/>
    <cellStyle name="n_Flash September eresMas_input réel MID_Poland KPIs_1" xfId="37037" xr:uid="{00000000-0005-0000-0000-00009F720000}"/>
    <cellStyle name="n_Flash September eresMas_input réel MID_ROW" xfId="37039" xr:uid="{00000000-0005-0000-0000-0000A0720000}"/>
    <cellStyle name="n_Flash September eresMas_input réel MID_ROW ARPU" xfId="37040" xr:uid="{00000000-0005-0000-0000-0000A1720000}"/>
    <cellStyle name="n_Flash September eresMas_input réel MID_RoW KPIs" xfId="9314" xr:uid="{00000000-0005-0000-0000-0000A2720000}"/>
    <cellStyle name="n_Flash September eresMas_input réel MID_ROW_1" xfId="37041" xr:uid="{00000000-0005-0000-0000-0000A3720000}"/>
    <cellStyle name="n_Flash September eresMas_input réel MID_ROW_1_Group" xfId="37042" xr:uid="{00000000-0005-0000-0000-0000A4720000}"/>
    <cellStyle name="n_Flash September eresMas_input réel MID_ROW_1_ROW ARPU" xfId="37043" xr:uid="{00000000-0005-0000-0000-0000A5720000}"/>
    <cellStyle name="n_Flash September eresMas_input réel MID_ROW_Group" xfId="37044" xr:uid="{00000000-0005-0000-0000-0000A6720000}"/>
    <cellStyle name="n_Flash September eresMas_input réel MID_ROW_ROW ARPU" xfId="37045" xr:uid="{00000000-0005-0000-0000-0000A7720000}"/>
    <cellStyle name="n_Flash September eresMas_input réel MID_Spain ARPU + AUPU" xfId="37046" xr:uid="{00000000-0005-0000-0000-0000A8720000}"/>
    <cellStyle name="n_Flash September eresMas_input réel MID_Spain ARPU + AUPU_Group" xfId="37047" xr:uid="{00000000-0005-0000-0000-0000A9720000}"/>
    <cellStyle name="n_Flash September eresMas_input réel MID_Spain ARPU + AUPU_ROW ARPU" xfId="37048" xr:uid="{00000000-0005-0000-0000-0000AA720000}"/>
    <cellStyle name="n_Flash September eresMas_input réel MID_Spain KPIs" xfId="7180" xr:uid="{00000000-0005-0000-0000-0000AB720000}"/>
    <cellStyle name="n_Flash September eresMas_input réel MID_Spain KPIs 2" xfId="16546" xr:uid="{00000000-0005-0000-0000-0000AC720000}"/>
    <cellStyle name="n_Flash September eresMas_input réel MID_Spain KPIs_1" xfId="51994" xr:uid="{00000000-0005-0000-0000-0000AD720000}"/>
    <cellStyle name="n_Flash September eresMas_input réel MID_Telecoms - Operational KPIs" xfId="50297" xr:uid="{00000000-0005-0000-0000-0000AE720000}"/>
    <cellStyle name="n_Flash September eresMas_IT Conso 2004 " xfId="2488" xr:uid="{00000000-0005-0000-0000-0000AF720000}"/>
    <cellStyle name="n_Flash September eresMas_IT Conso 2004 _01 Synthèse DM pour modèle" xfId="2489" xr:uid="{00000000-0005-0000-0000-0000B0720000}"/>
    <cellStyle name="n_Flash September eresMas_IT Conso 2004 _01 Synthèse DM pour modèle_A&amp;ME KPIs" xfId="53773" xr:uid="{00000000-0005-0000-0000-0000B1720000}"/>
    <cellStyle name="n_Flash September eresMas_IT Conso 2004 _01 Synthèse DM pour modèle_France financials" xfId="24138" xr:uid="{00000000-0005-0000-0000-0000B2720000}"/>
    <cellStyle name="n_Flash September eresMas_IT Conso 2004 _01 Synthèse DM pour modèle_France KPIs" xfId="5348" xr:uid="{00000000-0005-0000-0000-0000B3720000}"/>
    <cellStyle name="n_Flash September eresMas_IT Conso 2004 _01 Synthèse DM pour modèle_France KPIs 2" xfId="14764" xr:uid="{00000000-0005-0000-0000-0000B4720000}"/>
    <cellStyle name="n_Flash September eresMas_IT Conso 2004 _01 Synthèse DM pour modèle_France KPIs_1" xfId="12589" xr:uid="{00000000-0005-0000-0000-0000B5720000}"/>
    <cellStyle name="n_Flash September eresMas_IT Conso 2004 _01 Synthèse DM pour modèle_Group" xfId="37051" xr:uid="{00000000-0005-0000-0000-0000B6720000}"/>
    <cellStyle name="n_Flash September eresMas_IT Conso 2004 _01 Synthèse DM pour modèle_Group - financial KPIs" xfId="22394" xr:uid="{00000000-0005-0000-0000-0000B7720000}"/>
    <cellStyle name="n_Flash September eresMas_IT Conso 2004 _01 Synthèse DM pour modèle_Group - operational KPIs" xfId="10835" xr:uid="{00000000-0005-0000-0000-0000B8720000}"/>
    <cellStyle name="n_Flash September eresMas_IT Conso 2004 _01 Synthèse DM pour modèle_Group - operational KPIs 2" xfId="18534" xr:uid="{00000000-0005-0000-0000-0000B9720000}"/>
    <cellStyle name="n_Flash September eresMas_IT Conso 2004 _01 Synthèse DM pour modèle_Group - operational KPIs_1" xfId="20651" xr:uid="{00000000-0005-0000-0000-0000BA720000}"/>
    <cellStyle name="n_Flash September eresMas_IT Conso 2004 _01 Synthèse DM pour modèle_Orange - Market France KPIs" xfId="56485" xr:uid="{00000000-0005-0000-0000-0000BB720000}"/>
    <cellStyle name="n_Flash September eresMas_IT Conso 2004 _01 Synthèse DM pour modèle_Poland KPIs" xfId="37050" xr:uid="{00000000-0005-0000-0000-0000BC720000}"/>
    <cellStyle name="n_Flash September eresMas_IT Conso 2004 _01 Synthèse DM pour modèle_ROW" xfId="37052" xr:uid="{00000000-0005-0000-0000-0000BD720000}"/>
    <cellStyle name="n_Flash September eresMas_IT Conso 2004 _01 Synthèse DM pour modèle_ROW ARPU" xfId="37053" xr:uid="{00000000-0005-0000-0000-0000BE720000}"/>
    <cellStyle name="n_Flash September eresMas_IT Conso 2004 _01 Synthèse DM pour modèle_ROW_1" xfId="37054" xr:uid="{00000000-0005-0000-0000-0000BF720000}"/>
    <cellStyle name="n_Flash September eresMas_IT Conso 2004 _01 Synthèse DM pour modèle_ROW_1_Group" xfId="37055" xr:uid="{00000000-0005-0000-0000-0000C0720000}"/>
    <cellStyle name="n_Flash September eresMas_IT Conso 2004 _01 Synthèse DM pour modèle_ROW_1_ROW ARPU" xfId="37056" xr:uid="{00000000-0005-0000-0000-0000C1720000}"/>
    <cellStyle name="n_Flash September eresMas_IT Conso 2004 _01 Synthèse DM pour modèle_ROW_Group" xfId="37057" xr:uid="{00000000-0005-0000-0000-0000C2720000}"/>
    <cellStyle name="n_Flash September eresMas_IT Conso 2004 _01 Synthèse DM pour modèle_ROW_ROW ARPU" xfId="37058" xr:uid="{00000000-0005-0000-0000-0000C3720000}"/>
    <cellStyle name="n_Flash September eresMas_IT Conso 2004 _01 Synthèse DM pour modèle_Spain ARPU + AUPU" xfId="37059" xr:uid="{00000000-0005-0000-0000-0000C4720000}"/>
    <cellStyle name="n_Flash September eresMas_IT Conso 2004 _01 Synthèse DM pour modèle_Spain ARPU + AUPU_Group" xfId="37060" xr:uid="{00000000-0005-0000-0000-0000C5720000}"/>
    <cellStyle name="n_Flash September eresMas_IT Conso 2004 _01 Synthèse DM pour modèle_Spain ARPU + AUPU_ROW ARPU" xfId="37061" xr:uid="{00000000-0005-0000-0000-0000C6720000}"/>
    <cellStyle name="n_Flash September eresMas_IT Conso 2004 _01 Synthèse DM pour modèle_Spain KPIs" xfId="7182" xr:uid="{00000000-0005-0000-0000-0000C7720000}"/>
    <cellStyle name="n_Flash September eresMas_IT Conso 2004 _01 Synthèse DM pour modèle_Spain KPIs 2" xfId="16548" xr:uid="{00000000-0005-0000-0000-0000C8720000}"/>
    <cellStyle name="n_Flash September eresMas_IT Conso 2004 _01 Synthèse DM pour modèle_Spain KPIs_1" xfId="51996" xr:uid="{00000000-0005-0000-0000-0000C9720000}"/>
    <cellStyle name="n_Flash September eresMas_IT Conso 2004 _01 Synthèse DM pour modèle_Telecoms - Operational KPIs" xfId="50299" xr:uid="{00000000-0005-0000-0000-0000CA720000}"/>
    <cellStyle name="n_Flash September eresMas_IT Conso 2004 _0703 Préflashde L23 Analyse CA trafic 07-03 (07-04-03)" xfId="2490" xr:uid="{00000000-0005-0000-0000-0000CB720000}"/>
    <cellStyle name="n_Flash September eresMas_IT Conso 2004 _0703 Préflashde L23 Analyse CA trafic 07-03 (07-04-03)_A&amp;ME KPIs" xfId="53774" xr:uid="{00000000-0005-0000-0000-0000CC720000}"/>
    <cellStyle name="n_Flash September eresMas_IT Conso 2004 _0703 Préflashde L23 Analyse CA trafic 07-03 (07-04-03)_Enterprise" xfId="9884" xr:uid="{00000000-0005-0000-0000-0000CD720000}"/>
    <cellStyle name="n_Flash September eresMas_IT Conso 2004 _0703 Préflashde L23 Analyse CA trafic 07-03 (07-04-03)_France financials" xfId="24139" xr:uid="{00000000-0005-0000-0000-0000CE720000}"/>
    <cellStyle name="n_Flash September eresMas_IT Conso 2004 _0703 Préflashde L23 Analyse CA trafic 07-03 (07-04-03)_France financials_1" xfId="25474" xr:uid="{00000000-0005-0000-0000-0000CF720000}"/>
    <cellStyle name="n_Flash September eresMas_IT Conso 2004 _0703 Préflashde L23 Analyse CA trafic 07-03 (07-04-03)_France KPIs" xfId="5349" xr:uid="{00000000-0005-0000-0000-0000D0720000}"/>
    <cellStyle name="n_Flash September eresMas_IT Conso 2004 _0703 Préflashde L23 Analyse CA trafic 07-03 (07-04-03)_France KPIs 2" xfId="14765" xr:uid="{00000000-0005-0000-0000-0000D1720000}"/>
    <cellStyle name="n_Flash September eresMas_IT Conso 2004 _0703 Préflashde L23 Analyse CA trafic 07-03 (07-04-03)_France KPIs_1" xfId="12590" xr:uid="{00000000-0005-0000-0000-0000D2720000}"/>
    <cellStyle name="n_Flash September eresMas_IT Conso 2004 _0703 Préflashde L23 Analyse CA trafic 07-03 (07-04-03)_GetCA Groupe Seg 2012-Q4 Soc" xfId="56487" xr:uid="{00000000-0005-0000-0000-0000D3720000}"/>
    <cellStyle name="n_Flash September eresMas_IT Conso 2004 _0703 Préflashde L23 Analyse CA trafic 07-03 (07-04-03)_Group" xfId="37063" xr:uid="{00000000-0005-0000-0000-0000D4720000}"/>
    <cellStyle name="n_Flash September eresMas_IT Conso 2004 _0703 Préflashde L23 Analyse CA trafic 07-03 (07-04-03)_Group - financial KPIs" xfId="22395" xr:uid="{00000000-0005-0000-0000-0000D5720000}"/>
    <cellStyle name="n_Flash September eresMas_IT Conso 2004 _0703 Préflashde L23 Analyse CA trafic 07-03 (07-04-03)_Group - operational KPIs" xfId="3353" xr:uid="{00000000-0005-0000-0000-0000D6720000}"/>
    <cellStyle name="n_Flash September eresMas_IT Conso 2004 _0703 Préflashde L23 Analyse CA trafic 07-03 (07-04-03)_Group - operational KPIs_1" xfId="10836" xr:uid="{00000000-0005-0000-0000-0000D7720000}"/>
    <cellStyle name="n_Flash September eresMas_IT Conso 2004 _0703 Préflashde L23 Analyse CA trafic 07-03 (07-04-03)_Group - operational KPIs_1 2" xfId="18535" xr:uid="{00000000-0005-0000-0000-0000D8720000}"/>
    <cellStyle name="n_Flash September eresMas_IT Conso 2004 _0703 Préflashde L23 Analyse CA trafic 07-03 (07-04-03)_Group - operational KPIs_2" xfId="20652" xr:uid="{00000000-0005-0000-0000-0000D9720000}"/>
    <cellStyle name="n_Flash September eresMas_IT Conso 2004 _0703 Préflashde L23 Analyse CA trafic 07-03 (07-04-03)_IC&amp;SS" xfId="17626" xr:uid="{00000000-0005-0000-0000-0000DA720000}"/>
    <cellStyle name="n_Flash September eresMas_IT Conso 2004 _0703 Préflashde L23 Analyse CA trafic 07-03 (07-04-03)_Orange - Market France KPIs" xfId="56486" xr:uid="{00000000-0005-0000-0000-0000DB720000}"/>
    <cellStyle name="n_Flash September eresMas_IT Conso 2004 _0703 Préflashde L23 Analyse CA trafic 07-03 (07-04-03)_Poland KPIs" xfId="8604" xr:uid="{00000000-0005-0000-0000-0000DC720000}"/>
    <cellStyle name="n_Flash September eresMas_IT Conso 2004 _0703 Préflashde L23 Analyse CA trafic 07-03 (07-04-03)_Poland KPIs_1" xfId="37062" xr:uid="{00000000-0005-0000-0000-0000DD720000}"/>
    <cellStyle name="n_Flash September eresMas_IT Conso 2004 _0703 Préflashde L23 Analyse CA trafic 07-03 (07-04-03)_ROW" xfId="37064" xr:uid="{00000000-0005-0000-0000-0000DE720000}"/>
    <cellStyle name="n_Flash September eresMas_IT Conso 2004 _0703 Préflashde L23 Analyse CA trafic 07-03 (07-04-03)_ROW ARPU" xfId="37065" xr:uid="{00000000-0005-0000-0000-0000DF720000}"/>
    <cellStyle name="n_Flash September eresMas_IT Conso 2004 _0703 Préflashde L23 Analyse CA trafic 07-03 (07-04-03)_RoW KPIs" xfId="9316" xr:uid="{00000000-0005-0000-0000-0000E0720000}"/>
    <cellStyle name="n_Flash September eresMas_IT Conso 2004 _0703 Préflashde L23 Analyse CA trafic 07-03 (07-04-03)_ROW_1" xfId="37066" xr:uid="{00000000-0005-0000-0000-0000E1720000}"/>
    <cellStyle name="n_Flash September eresMas_IT Conso 2004 _0703 Préflashde L23 Analyse CA trafic 07-03 (07-04-03)_ROW_1_Group" xfId="37067" xr:uid="{00000000-0005-0000-0000-0000E2720000}"/>
    <cellStyle name="n_Flash September eresMas_IT Conso 2004 _0703 Préflashde L23 Analyse CA trafic 07-03 (07-04-03)_ROW_1_ROW ARPU" xfId="37068" xr:uid="{00000000-0005-0000-0000-0000E3720000}"/>
    <cellStyle name="n_Flash September eresMas_IT Conso 2004 _0703 Préflashde L23 Analyse CA trafic 07-03 (07-04-03)_ROW_Group" xfId="37069" xr:uid="{00000000-0005-0000-0000-0000E4720000}"/>
    <cellStyle name="n_Flash September eresMas_IT Conso 2004 _0703 Préflashde L23 Analyse CA trafic 07-03 (07-04-03)_ROW_ROW ARPU" xfId="37070" xr:uid="{00000000-0005-0000-0000-0000E5720000}"/>
    <cellStyle name="n_Flash September eresMas_IT Conso 2004 _0703 Préflashde L23 Analyse CA trafic 07-03 (07-04-03)_Spain ARPU + AUPU" xfId="37071" xr:uid="{00000000-0005-0000-0000-0000E6720000}"/>
    <cellStyle name="n_Flash September eresMas_IT Conso 2004 _0703 Préflashde L23 Analyse CA trafic 07-03 (07-04-03)_Spain ARPU + AUPU_Group" xfId="37072" xr:uid="{00000000-0005-0000-0000-0000E7720000}"/>
    <cellStyle name="n_Flash September eresMas_IT Conso 2004 _0703 Préflashde L23 Analyse CA trafic 07-03 (07-04-03)_Spain ARPU + AUPU_ROW ARPU" xfId="37073" xr:uid="{00000000-0005-0000-0000-0000E8720000}"/>
    <cellStyle name="n_Flash September eresMas_IT Conso 2004 _0703 Préflashde L23 Analyse CA trafic 07-03 (07-04-03)_Spain KPIs" xfId="7183" xr:uid="{00000000-0005-0000-0000-0000E9720000}"/>
    <cellStyle name="n_Flash September eresMas_IT Conso 2004 _0703 Préflashde L23 Analyse CA trafic 07-03 (07-04-03)_Spain KPIs 2" xfId="16549" xr:uid="{00000000-0005-0000-0000-0000EA720000}"/>
    <cellStyle name="n_Flash September eresMas_IT Conso 2004 _0703 Préflashde L23 Analyse CA trafic 07-03 (07-04-03)_Spain KPIs_1" xfId="51997" xr:uid="{00000000-0005-0000-0000-0000EB720000}"/>
    <cellStyle name="n_Flash September eresMas_IT Conso 2004 _0703 Préflashde L23 Analyse CA trafic 07-03 (07-04-03)_Telecoms - Operational KPIs" xfId="50300" xr:uid="{00000000-0005-0000-0000-0000EC720000}"/>
    <cellStyle name="n_Flash September eresMas_IT Conso 2004 _A&amp;ME KPIs" xfId="53772" xr:uid="{00000000-0005-0000-0000-0000ED720000}"/>
    <cellStyle name="n_Flash September eresMas_IT Conso 2004 _Base Forfaits 06-07" xfId="2491" xr:uid="{00000000-0005-0000-0000-0000EE720000}"/>
    <cellStyle name="n_Flash September eresMas_IT Conso 2004 _Base Forfaits 06-07_A&amp;ME KPIs" xfId="53775" xr:uid="{00000000-0005-0000-0000-0000EF720000}"/>
    <cellStyle name="n_Flash September eresMas_IT Conso 2004 _Base Forfaits 06-07_Enterprise" xfId="9885" xr:uid="{00000000-0005-0000-0000-0000F0720000}"/>
    <cellStyle name="n_Flash September eresMas_IT Conso 2004 _Base Forfaits 06-07_France financials" xfId="24140" xr:uid="{00000000-0005-0000-0000-0000F1720000}"/>
    <cellStyle name="n_Flash September eresMas_IT Conso 2004 _Base Forfaits 06-07_France financials_1" xfId="25475" xr:uid="{00000000-0005-0000-0000-0000F2720000}"/>
    <cellStyle name="n_Flash September eresMas_IT Conso 2004 _Base Forfaits 06-07_France KPIs" xfId="5350" xr:uid="{00000000-0005-0000-0000-0000F3720000}"/>
    <cellStyle name="n_Flash September eresMas_IT Conso 2004 _Base Forfaits 06-07_France KPIs 2" xfId="14766" xr:uid="{00000000-0005-0000-0000-0000F4720000}"/>
    <cellStyle name="n_Flash September eresMas_IT Conso 2004 _Base Forfaits 06-07_France KPIs_1" xfId="12591" xr:uid="{00000000-0005-0000-0000-0000F5720000}"/>
    <cellStyle name="n_Flash September eresMas_IT Conso 2004 _Base Forfaits 06-07_GetCA Groupe Seg 2012-Q4 Soc" xfId="56489" xr:uid="{00000000-0005-0000-0000-0000F6720000}"/>
    <cellStyle name="n_Flash September eresMas_IT Conso 2004 _Base Forfaits 06-07_Group" xfId="37075" xr:uid="{00000000-0005-0000-0000-0000F7720000}"/>
    <cellStyle name="n_Flash September eresMas_IT Conso 2004 _Base Forfaits 06-07_Group - financial KPIs" xfId="22396" xr:uid="{00000000-0005-0000-0000-0000F8720000}"/>
    <cellStyle name="n_Flash September eresMas_IT Conso 2004 _Base Forfaits 06-07_Group - operational KPIs" xfId="3354" xr:uid="{00000000-0005-0000-0000-0000F9720000}"/>
    <cellStyle name="n_Flash September eresMas_IT Conso 2004 _Base Forfaits 06-07_Group - operational KPIs_1" xfId="10837" xr:uid="{00000000-0005-0000-0000-0000FA720000}"/>
    <cellStyle name="n_Flash September eresMas_IT Conso 2004 _Base Forfaits 06-07_Group - operational KPIs_1 2" xfId="18536" xr:uid="{00000000-0005-0000-0000-0000FB720000}"/>
    <cellStyle name="n_Flash September eresMas_IT Conso 2004 _Base Forfaits 06-07_Group - operational KPIs_2" xfId="20653" xr:uid="{00000000-0005-0000-0000-0000FC720000}"/>
    <cellStyle name="n_Flash September eresMas_IT Conso 2004 _Base Forfaits 06-07_IC&amp;SS" xfId="13889" xr:uid="{00000000-0005-0000-0000-0000FD720000}"/>
    <cellStyle name="n_Flash September eresMas_IT Conso 2004 _Base Forfaits 06-07_Orange - Market France KPIs" xfId="56488" xr:uid="{00000000-0005-0000-0000-0000FE720000}"/>
    <cellStyle name="n_Flash September eresMas_IT Conso 2004 _Base Forfaits 06-07_Poland KPIs" xfId="8605" xr:uid="{00000000-0005-0000-0000-0000FF720000}"/>
    <cellStyle name="n_Flash September eresMas_IT Conso 2004 _Base Forfaits 06-07_Poland KPIs_1" xfId="37074" xr:uid="{00000000-0005-0000-0000-000000730000}"/>
    <cellStyle name="n_Flash September eresMas_IT Conso 2004 _Base Forfaits 06-07_ROW" xfId="37076" xr:uid="{00000000-0005-0000-0000-000001730000}"/>
    <cellStyle name="n_Flash September eresMas_IT Conso 2004 _Base Forfaits 06-07_ROW ARPU" xfId="37077" xr:uid="{00000000-0005-0000-0000-000002730000}"/>
    <cellStyle name="n_Flash September eresMas_IT Conso 2004 _Base Forfaits 06-07_RoW KPIs" xfId="9317" xr:uid="{00000000-0005-0000-0000-000003730000}"/>
    <cellStyle name="n_Flash September eresMas_IT Conso 2004 _Base Forfaits 06-07_ROW_1" xfId="37078" xr:uid="{00000000-0005-0000-0000-000004730000}"/>
    <cellStyle name="n_Flash September eresMas_IT Conso 2004 _Base Forfaits 06-07_ROW_1_Group" xfId="37079" xr:uid="{00000000-0005-0000-0000-000005730000}"/>
    <cellStyle name="n_Flash September eresMas_IT Conso 2004 _Base Forfaits 06-07_ROW_1_ROW ARPU" xfId="37080" xr:uid="{00000000-0005-0000-0000-000006730000}"/>
    <cellStyle name="n_Flash September eresMas_IT Conso 2004 _Base Forfaits 06-07_ROW_Group" xfId="37081" xr:uid="{00000000-0005-0000-0000-000007730000}"/>
    <cellStyle name="n_Flash September eresMas_IT Conso 2004 _Base Forfaits 06-07_ROW_ROW ARPU" xfId="37082" xr:uid="{00000000-0005-0000-0000-000008730000}"/>
    <cellStyle name="n_Flash September eresMas_IT Conso 2004 _Base Forfaits 06-07_Spain ARPU + AUPU" xfId="37083" xr:uid="{00000000-0005-0000-0000-000009730000}"/>
    <cellStyle name="n_Flash September eresMas_IT Conso 2004 _Base Forfaits 06-07_Spain ARPU + AUPU_Group" xfId="37084" xr:uid="{00000000-0005-0000-0000-00000A730000}"/>
    <cellStyle name="n_Flash September eresMas_IT Conso 2004 _Base Forfaits 06-07_Spain ARPU + AUPU_ROW ARPU" xfId="37085" xr:uid="{00000000-0005-0000-0000-00000B730000}"/>
    <cellStyle name="n_Flash September eresMas_IT Conso 2004 _Base Forfaits 06-07_Spain KPIs" xfId="7184" xr:uid="{00000000-0005-0000-0000-00000C730000}"/>
    <cellStyle name="n_Flash September eresMas_IT Conso 2004 _Base Forfaits 06-07_Spain KPIs 2" xfId="16550" xr:uid="{00000000-0005-0000-0000-00000D730000}"/>
    <cellStyle name="n_Flash September eresMas_IT Conso 2004 _Base Forfaits 06-07_Spain KPIs_1" xfId="51998" xr:uid="{00000000-0005-0000-0000-00000E730000}"/>
    <cellStyle name="n_Flash September eresMas_IT Conso 2004 _Base Forfaits 06-07_Telecoms - Operational KPIs" xfId="50301" xr:uid="{00000000-0005-0000-0000-00000F730000}"/>
    <cellStyle name="n_Flash September eresMas_IT Conso 2004 _CA BAC SCR-VM 06-07 (31-07-06)" xfId="2492" xr:uid="{00000000-0005-0000-0000-000010730000}"/>
    <cellStyle name="n_Flash September eresMas_IT Conso 2004 _CA BAC SCR-VM 06-07 (31-07-06)_A&amp;ME KPIs" xfId="53776" xr:uid="{00000000-0005-0000-0000-000011730000}"/>
    <cellStyle name="n_Flash September eresMas_IT Conso 2004 _CA BAC SCR-VM 06-07 (31-07-06)_Enterprise" xfId="9886" xr:uid="{00000000-0005-0000-0000-000012730000}"/>
    <cellStyle name="n_Flash September eresMas_IT Conso 2004 _CA BAC SCR-VM 06-07 (31-07-06)_France financials" xfId="24141" xr:uid="{00000000-0005-0000-0000-000013730000}"/>
    <cellStyle name="n_Flash September eresMas_IT Conso 2004 _CA BAC SCR-VM 06-07 (31-07-06)_France financials_1" xfId="25476" xr:uid="{00000000-0005-0000-0000-000014730000}"/>
    <cellStyle name="n_Flash September eresMas_IT Conso 2004 _CA BAC SCR-VM 06-07 (31-07-06)_France KPIs" xfId="5351" xr:uid="{00000000-0005-0000-0000-000015730000}"/>
    <cellStyle name="n_Flash September eresMas_IT Conso 2004 _CA BAC SCR-VM 06-07 (31-07-06)_France KPIs 2" xfId="14767" xr:uid="{00000000-0005-0000-0000-000016730000}"/>
    <cellStyle name="n_Flash September eresMas_IT Conso 2004 _CA BAC SCR-VM 06-07 (31-07-06)_France KPIs_1" xfId="12592" xr:uid="{00000000-0005-0000-0000-000017730000}"/>
    <cellStyle name="n_Flash September eresMas_IT Conso 2004 _CA BAC SCR-VM 06-07 (31-07-06)_GetCA Groupe Seg 2012-Q4 Soc" xfId="56491" xr:uid="{00000000-0005-0000-0000-000018730000}"/>
    <cellStyle name="n_Flash September eresMas_IT Conso 2004 _CA BAC SCR-VM 06-07 (31-07-06)_Group" xfId="37087" xr:uid="{00000000-0005-0000-0000-000019730000}"/>
    <cellStyle name="n_Flash September eresMas_IT Conso 2004 _CA BAC SCR-VM 06-07 (31-07-06)_Group - financial KPIs" xfId="22397" xr:uid="{00000000-0005-0000-0000-00001A730000}"/>
    <cellStyle name="n_Flash September eresMas_IT Conso 2004 _CA BAC SCR-VM 06-07 (31-07-06)_Group - operational KPIs" xfId="3355" xr:uid="{00000000-0005-0000-0000-00001B730000}"/>
    <cellStyle name="n_Flash September eresMas_IT Conso 2004 _CA BAC SCR-VM 06-07 (31-07-06)_Group - operational KPIs_1" xfId="10838" xr:uid="{00000000-0005-0000-0000-00001C730000}"/>
    <cellStyle name="n_Flash September eresMas_IT Conso 2004 _CA BAC SCR-VM 06-07 (31-07-06)_Group - operational KPIs_1 2" xfId="18537" xr:uid="{00000000-0005-0000-0000-00001D730000}"/>
    <cellStyle name="n_Flash September eresMas_IT Conso 2004 _CA BAC SCR-VM 06-07 (31-07-06)_Group - operational KPIs_2" xfId="20654" xr:uid="{00000000-0005-0000-0000-00001E730000}"/>
    <cellStyle name="n_Flash September eresMas_IT Conso 2004 _CA BAC SCR-VM 06-07 (31-07-06)_IC&amp;SS" xfId="19533" xr:uid="{00000000-0005-0000-0000-00001F730000}"/>
    <cellStyle name="n_Flash September eresMas_IT Conso 2004 _CA BAC SCR-VM 06-07 (31-07-06)_Orange - Market France KPIs" xfId="56490" xr:uid="{00000000-0005-0000-0000-000020730000}"/>
    <cellStyle name="n_Flash September eresMas_IT Conso 2004 _CA BAC SCR-VM 06-07 (31-07-06)_Poland KPIs" xfId="8606" xr:uid="{00000000-0005-0000-0000-000021730000}"/>
    <cellStyle name="n_Flash September eresMas_IT Conso 2004 _CA BAC SCR-VM 06-07 (31-07-06)_Poland KPIs_1" xfId="37086" xr:uid="{00000000-0005-0000-0000-000022730000}"/>
    <cellStyle name="n_Flash September eresMas_IT Conso 2004 _CA BAC SCR-VM 06-07 (31-07-06)_ROW" xfId="37088" xr:uid="{00000000-0005-0000-0000-000023730000}"/>
    <cellStyle name="n_Flash September eresMas_IT Conso 2004 _CA BAC SCR-VM 06-07 (31-07-06)_ROW ARPU" xfId="37089" xr:uid="{00000000-0005-0000-0000-000024730000}"/>
    <cellStyle name="n_Flash September eresMas_IT Conso 2004 _CA BAC SCR-VM 06-07 (31-07-06)_RoW KPIs" xfId="9318" xr:uid="{00000000-0005-0000-0000-000025730000}"/>
    <cellStyle name="n_Flash September eresMas_IT Conso 2004 _CA BAC SCR-VM 06-07 (31-07-06)_ROW_1" xfId="37090" xr:uid="{00000000-0005-0000-0000-000026730000}"/>
    <cellStyle name="n_Flash September eresMas_IT Conso 2004 _CA BAC SCR-VM 06-07 (31-07-06)_ROW_1_Group" xfId="37091" xr:uid="{00000000-0005-0000-0000-000027730000}"/>
    <cellStyle name="n_Flash September eresMas_IT Conso 2004 _CA BAC SCR-VM 06-07 (31-07-06)_ROW_1_ROW ARPU" xfId="37092" xr:uid="{00000000-0005-0000-0000-000028730000}"/>
    <cellStyle name="n_Flash September eresMas_IT Conso 2004 _CA BAC SCR-VM 06-07 (31-07-06)_ROW_Group" xfId="37093" xr:uid="{00000000-0005-0000-0000-000029730000}"/>
    <cellStyle name="n_Flash September eresMas_IT Conso 2004 _CA BAC SCR-VM 06-07 (31-07-06)_ROW_ROW ARPU" xfId="37094" xr:uid="{00000000-0005-0000-0000-00002A730000}"/>
    <cellStyle name="n_Flash September eresMas_IT Conso 2004 _CA BAC SCR-VM 06-07 (31-07-06)_Spain ARPU + AUPU" xfId="37095" xr:uid="{00000000-0005-0000-0000-00002B730000}"/>
    <cellStyle name="n_Flash September eresMas_IT Conso 2004 _CA BAC SCR-VM 06-07 (31-07-06)_Spain ARPU + AUPU_Group" xfId="37096" xr:uid="{00000000-0005-0000-0000-00002C730000}"/>
    <cellStyle name="n_Flash September eresMas_IT Conso 2004 _CA BAC SCR-VM 06-07 (31-07-06)_Spain ARPU + AUPU_ROW ARPU" xfId="37097" xr:uid="{00000000-0005-0000-0000-00002D730000}"/>
    <cellStyle name="n_Flash September eresMas_IT Conso 2004 _CA BAC SCR-VM 06-07 (31-07-06)_Spain KPIs" xfId="7185" xr:uid="{00000000-0005-0000-0000-00002E730000}"/>
    <cellStyle name="n_Flash September eresMas_IT Conso 2004 _CA BAC SCR-VM 06-07 (31-07-06)_Spain KPIs 2" xfId="16551" xr:uid="{00000000-0005-0000-0000-00002F730000}"/>
    <cellStyle name="n_Flash September eresMas_IT Conso 2004 _CA BAC SCR-VM 06-07 (31-07-06)_Spain KPIs_1" xfId="51999" xr:uid="{00000000-0005-0000-0000-000030730000}"/>
    <cellStyle name="n_Flash September eresMas_IT Conso 2004 _CA BAC SCR-VM 06-07 (31-07-06)_Telecoms - Operational KPIs" xfId="50302" xr:uid="{00000000-0005-0000-0000-000031730000}"/>
    <cellStyle name="n_Flash September eresMas_IT Conso 2004 _CA forfaits 0607 (06-08-14)" xfId="2493" xr:uid="{00000000-0005-0000-0000-000032730000}"/>
    <cellStyle name="n_Flash September eresMas_IT Conso 2004 _CA forfaits 0607 (06-08-14)_A&amp;ME KPIs" xfId="53777" xr:uid="{00000000-0005-0000-0000-000033730000}"/>
    <cellStyle name="n_Flash September eresMas_IT Conso 2004 _CA forfaits 0607 (06-08-14)_France financials" xfId="24142" xr:uid="{00000000-0005-0000-0000-000034730000}"/>
    <cellStyle name="n_Flash September eresMas_IT Conso 2004 _CA forfaits 0607 (06-08-14)_France KPIs" xfId="5352" xr:uid="{00000000-0005-0000-0000-000035730000}"/>
    <cellStyle name="n_Flash September eresMas_IT Conso 2004 _CA forfaits 0607 (06-08-14)_France KPIs 2" xfId="14768" xr:uid="{00000000-0005-0000-0000-000036730000}"/>
    <cellStyle name="n_Flash September eresMas_IT Conso 2004 _CA forfaits 0607 (06-08-14)_France KPIs_1" xfId="12593" xr:uid="{00000000-0005-0000-0000-000037730000}"/>
    <cellStyle name="n_Flash September eresMas_IT Conso 2004 _CA forfaits 0607 (06-08-14)_Group" xfId="37099" xr:uid="{00000000-0005-0000-0000-000038730000}"/>
    <cellStyle name="n_Flash September eresMas_IT Conso 2004 _CA forfaits 0607 (06-08-14)_Group - financial KPIs" xfId="22398" xr:uid="{00000000-0005-0000-0000-000039730000}"/>
    <cellStyle name="n_Flash September eresMas_IT Conso 2004 _CA forfaits 0607 (06-08-14)_Group - operational KPIs" xfId="10839" xr:uid="{00000000-0005-0000-0000-00003A730000}"/>
    <cellStyle name="n_Flash September eresMas_IT Conso 2004 _CA forfaits 0607 (06-08-14)_Group - operational KPIs 2" xfId="18538" xr:uid="{00000000-0005-0000-0000-00003B730000}"/>
    <cellStyle name="n_Flash September eresMas_IT Conso 2004 _CA forfaits 0607 (06-08-14)_Group - operational KPIs_1" xfId="20655" xr:uid="{00000000-0005-0000-0000-00003C730000}"/>
    <cellStyle name="n_Flash September eresMas_IT Conso 2004 _CA forfaits 0607 (06-08-14)_Orange - Market France KPIs" xfId="56492" xr:uid="{00000000-0005-0000-0000-00003D730000}"/>
    <cellStyle name="n_Flash September eresMas_IT Conso 2004 _CA forfaits 0607 (06-08-14)_Poland KPIs" xfId="37098" xr:uid="{00000000-0005-0000-0000-00003E730000}"/>
    <cellStyle name="n_Flash September eresMas_IT Conso 2004 _CA forfaits 0607 (06-08-14)_ROW" xfId="37100" xr:uid="{00000000-0005-0000-0000-00003F730000}"/>
    <cellStyle name="n_Flash September eresMas_IT Conso 2004 _CA forfaits 0607 (06-08-14)_ROW ARPU" xfId="37101" xr:uid="{00000000-0005-0000-0000-000040730000}"/>
    <cellStyle name="n_Flash September eresMas_IT Conso 2004 _CA forfaits 0607 (06-08-14)_ROW_1" xfId="37102" xr:uid="{00000000-0005-0000-0000-000041730000}"/>
    <cellStyle name="n_Flash September eresMas_IT Conso 2004 _CA forfaits 0607 (06-08-14)_ROW_1_Group" xfId="37103" xr:uid="{00000000-0005-0000-0000-000042730000}"/>
    <cellStyle name="n_Flash September eresMas_IT Conso 2004 _CA forfaits 0607 (06-08-14)_ROW_1_ROW ARPU" xfId="37104" xr:uid="{00000000-0005-0000-0000-000043730000}"/>
    <cellStyle name="n_Flash September eresMas_IT Conso 2004 _CA forfaits 0607 (06-08-14)_ROW_Group" xfId="37105" xr:uid="{00000000-0005-0000-0000-000044730000}"/>
    <cellStyle name="n_Flash September eresMas_IT Conso 2004 _CA forfaits 0607 (06-08-14)_ROW_ROW ARPU" xfId="37106" xr:uid="{00000000-0005-0000-0000-000045730000}"/>
    <cellStyle name="n_Flash September eresMas_IT Conso 2004 _CA forfaits 0607 (06-08-14)_Spain ARPU + AUPU" xfId="37107" xr:uid="{00000000-0005-0000-0000-000046730000}"/>
    <cellStyle name="n_Flash September eresMas_IT Conso 2004 _CA forfaits 0607 (06-08-14)_Spain ARPU + AUPU_Group" xfId="37108" xr:uid="{00000000-0005-0000-0000-000047730000}"/>
    <cellStyle name="n_Flash September eresMas_IT Conso 2004 _CA forfaits 0607 (06-08-14)_Spain ARPU + AUPU_ROW ARPU" xfId="37109" xr:uid="{00000000-0005-0000-0000-000048730000}"/>
    <cellStyle name="n_Flash September eresMas_IT Conso 2004 _CA forfaits 0607 (06-08-14)_Spain KPIs" xfId="7186" xr:uid="{00000000-0005-0000-0000-000049730000}"/>
    <cellStyle name="n_Flash September eresMas_IT Conso 2004 _CA forfaits 0607 (06-08-14)_Spain KPIs 2" xfId="16552" xr:uid="{00000000-0005-0000-0000-00004A730000}"/>
    <cellStyle name="n_Flash September eresMas_IT Conso 2004 _CA forfaits 0607 (06-08-14)_Spain KPIs_1" xfId="52000" xr:uid="{00000000-0005-0000-0000-00004B730000}"/>
    <cellStyle name="n_Flash September eresMas_IT Conso 2004 _CA forfaits 0607 (06-08-14)_Telecoms - Operational KPIs" xfId="50303" xr:uid="{00000000-0005-0000-0000-00004C730000}"/>
    <cellStyle name="n_Flash September eresMas_IT Conso 2004 _Classeur2" xfId="2494" xr:uid="{00000000-0005-0000-0000-00004D730000}"/>
    <cellStyle name="n_Flash September eresMas_IT Conso 2004 _Classeur2_A&amp;ME KPIs" xfId="53778" xr:uid="{00000000-0005-0000-0000-00004E730000}"/>
    <cellStyle name="n_Flash September eresMas_IT Conso 2004 _Classeur2_France financials" xfId="24143" xr:uid="{00000000-0005-0000-0000-00004F730000}"/>
    <cellStyle name="n_Flash September eresMas_IT Conso 2004 _Classeur2_France KPIs" xfId="5353" xr:uid="{00000000-0005-0000-0000-000050730000}"/>
    <cellStyle name="n_Flash September eresMas_IT Conso 2004 _Classeur2_France KPIs 2" xfId="14769" xr:uid="{00000000-0005-0000-0000-000051730000}"/>
    <cellStyle name="n_Flash September eresMas_IT Conso 2004 _Classeur2_France KPIs_1" xfId="12594" xr:uid="{00000000-0005-0000-0000-000052730000}"/>
    <cellStyle name="n_Flash September eresMas_IT Conso 2004 _Classeur2_Group" xfId="37111" xr:uid="{00000000-0005-0000-0000-000053730000}"/>
    <cellStyle name="n_Flash September eresMas_IT Conso 2004 _Classeur2_Group - financial KPIs" xfId="22399" xr:uid="{00000000-0005-0000-0000-000054730000}"/>
    <cellStyle name="n_Flash September eresMas_IT Conso 2004 _Classeur2_Group - operational KPIs" xfId="10840" xr:uid="{00000000-0005-0000-0000-000055730000}"/>
    <cellStyle name="n_Flash September eresMas_IT Conso 2004 _Classeur2_Group - operational KPIs 2" xfId="18539" xr:uid="{00000000-0005-0000-0000-000056730000}"/>
    <cellStyle name="n_Flash September eresMas_IT Conso 2004 _Classeur2_Group - operational KPIs_1" xfId="20656" xr:uid="{00000000-0005-0000-0000-000057730000}"/>
    <cellStyle name="n_Flash September eresMas_IT Conso 2004 _Classeur2_Orange - Market France KPIs" xfId="56493" xr:uid="{00000000-0005-0000-0000-000058730000}"/>
    <cellStyle name="n_Flash September eresMas_IT Conso 2004 _Classeur2_Poland KPIs" xfId="37110" xr:uid="{00000000-0005-0000-0000-000059730000}"/>
    <cellStyle name="n_Flash September eresMas_IT Conso 2004 _Classeur2_ROW" xfId="37112" xr:uid="{00000000-0005-0000-0000-00005A730000}"/>
    <cellStyle name="n_Flash September eresMas_IT Conso 2004 _Classeur2_ROW ARPU" xfId="37113" xr:uid="{00000000-0005-0000-0000-00005B730000}"/>
    <cellStyle name="n_Flash September eresMas_IT Conso 2004 _Classeur2_ROW_1" xfId="37114" xr:uid="{00000000-0005-0000-0000-00005C730000}"/>
    <cellStyle name="n_Flash September eresMas_IT Conso 2004 _Classeur2_ROW_1_Group" xfId="37115" xr:uid="{00000000-0005-0000-0000-00005D730000}"/>
    <cellStyle name="n_Flash September eresMas_IT Conso 2004 _Classeur2_ROW_1_ROW ARPU" xfId="37116" xr:uid="{00000000-0005-0000-0000-00005E730000}"/>
    <cellStyle name="n_Flash September eresMas_IT Conso 2004 _Classeur2_ROW_Group" xfId="37117" xr:uid="{00000000-0005-0000-0000-00005F730000}"/>
    <cellStyle name="n_Flash September eresMas_IT Conso 2004 _Classeur2_ROW_ROW ARPU" xfId="37118" xr:uid="{00000000-0005-0000-0000-000060730000}"/>
    <cellStyle name="n_Flash September eresMas_IT Conso 2004 _Classeur2_Spain ARPU + AUPU" xfId="37119" xr:uid="{00000000-0005-0000-0000-000061730000}"/>
    <cellStyle name="n_Flash September eresMas_IT Conso 2004 _Classeur2_Spain ARPU + AUPU_Group" xfId="37120" xr:uid="{00000000-0005-0000-0000-000062730000}"/>
    <cellStyle name="n_Flash September eresMas_IT Conso 2004 _Classeur2_Spain ARPU + AUPU_ROW ARPU" xfId="37121" xr:uid="{00000000-0005-0000-0000-000063730000}"/>
    <cellStyle name="n_Flash September eresMas_IT Conso 2004 _Classeur2_Spain KPIs" xfId="7187" xr:uid="{00000000-0005-0000-0000-000064730000}"/>
    <cellStyle name="n_Flash September eresMas_IT Conso 2004 _Classeur2_Spain KPIs 2" xfId="16553" xr:uid="{00000000-0005-0000-0000-000065730000}"/>
    <cellStyle name="n_Flash September eresMas_IT Conso 2004 _Classeur2_Spain KPIs_1" xfId="52001" xr:uid="{00000000-0005-0000-0000-000066730000}"/>
    <cellStyle name="n_Flash September eresMas_IT Conso 2004 _Classeur2_Telecoms - Operational KPIs" xfId="50304" xr:uid="{00000000-0005-0000-0000-000067730000}"/>
    <cellStyle name="n_Flash September eresMas_IT Conso 2004 _Classeur5" xfId="2495" xr:uid="{00000000-0005-0000-0000-000068730000}"/>
    <cellStyle name="n_Flash September eresMas_IT Conso 2004 _Classeur5_A&amp;ME KPIs" xfId="53779" xr:uid="{00000000-0005-0000-0000-000069730000}"/>
    <cellStyle name="n_Flash September eresMas_IT Conso 2004 _Classeur5_Enterprise" xfId="9887" xr:uid="{00000000-0005-0000-0000-00006A730000}"/>
    <cellStyle name="n_Flash September eresMas_IT Conso 2004 _Classeur5_France financials" xfId="24144" xr:uid="{00000000-0005-0000-0000-00006B730000}"/>
    <cellStyle name="n_Flash September eresMas_IT Conso 2004 _Classeur5_France financials_1" xfId="25477" xr:uid="{00000000-0005-0000-0000-00006C730000}"/>
    <cellStyle name="n_Flash September eresMas_IT Conso 2004 _Classeur5_France KPIs" xfId="5354" xr:uid="{00000000-0005-0000-0000-00006D730000}"/>
    <cellStyle name="n_Flash September eresMas_IT Conso 2004 _Classeur5_France KPIs 2" xfId="14770" xr:uid="{00000000-0005-0000-0000-00006E730000}"/>
    <cellStyle name="n_Flash September eresMas_IT Conso 2004 _Classeur5_France KPIs_1" xfId="12595" xr:uid="{00000000-0005-0000-0000-00006F730000}"/>
    <cellStyle name="n_Flash September eresMas_IT Conso 2004 _Classeur5_GetCA Groupe Seg 2012-Q4 Soc" xfId="56495" xr:uid="{00000000-0005-0000-0000-000070730000}"/>
    <cellStyle name="n_Flash September eresMas_IT Conso 2004 _Classeur5_Group" xfId="37123" xr:uid="{00000000-0005-0000-0000-000071730000}"/>
    <cellStyle name="n_Flash September eresMas_IT Conso 2004 _Classeur5_Group - financial KPIs" xfId="22400" xr:uid="{00000000-0005-0000-0000-000072730000}"/>
    <cellStyle name="n_Flash September eresMas_IT Conso 2004 _Classeur5_Group - operational KPIs" xfId="3356" xr:uid="{00000000-0005-0000-0000-000073730000}"/>
    <cellStyle name="n_Flash September eresMas_IT Conso 2004 _Classeur5_Group - operational KPIs_1" xfId="10841" xr:uid="{00000000-0005-0000-0000-000074730000}"/>
    <cellStyle name="n_Flash September eresMas_IT Conso 2004 _Classeur5_Group - operational KPIs_1 2" xfId="18540" xr:uid="{00000000-0005-0000-0000-000075730000}"/>
    <cellStyle name="n_Flash September eresMas_IT Conso 2004 _Classeur5_Group - operational KPIs_2" xfId="20657" xr:uid="{00000000-0005-0000-0000-000076730000}"/>
    <cellStyle name="n_Flash September eresMas_IT Conso 2004 _Classeur5_IC&amp;SS" xfId="19733" xr:uid="{00000000-0005-0000-0000-000077730000}"/>
    <cellStyle name="n_Flash September eresMas_IT Conso 2004 _Classeur5_Orange - Market France KPIs" xfId="56494" xr:uid="{00000000-0005-0000-0000-000078730000}"/>
    <cellStyle name="n_Flash September eresMas_IT Conso 2004 _Classeur5_Poland KPIs" xfId="8607" xr:uid="{00000000-0005-0000-0000-000079730000}"/>
    <cellStyle name="n_Flash September eresMas_IT Conso 2004 _Classeur5_Poland KPIs_1" xfId="37122" xr:uid="{00000000-0005-0000-0000-00007A730000}"/>
    <cellStyle name="n_Flash September eresMas_IT Conso 2004 _Classeur5_ROW" xfId="37124" xr:uid="{00000000-0005-0000-0000-00007B730000}"/>
    <cellStyle name="n_Flash September eresMas_IT Conso 2004 _Classeur5_ROW ARPU" xfId="37125" xr:uid="{00000000-0005-0000-0000-00007C730000}"/>
    <cellStyle name="n_Flash September eresMas_IT Conso 2004 _Classeur5_RoW KPIs" xfId="9319" xr:uid="{00000000-0005-0000-0000-00007D730000}"/>
    <cellStyle name="n_Flash September eresMas_IT Conso 2004 _Classeur5_ROW_1" xfId="37126" xr:uid="{00000000-0005-0000-0000-00007E730000}"/>
    <cellStyle name="n_Flash September eresMas_IT Conso 2004 _Classeur5_ROW_1_Group" xfId="37127" xr:uid="{00000000-0005-0000-0000-00007F730000}"/>
    <cellStyle name="n_Flash September eresMas_IT Conso 2004 _Classeur5_ROW_1_ROW ARPU" xfId="37128" xr:uid="{00000000-0005-0000-0000-000080730000}"/>
    <cellStyle name="n_Flash September eresMas_IT Conso 2004 _Classeur5_ROW_Group" xfId="37129" xr:uid="{00000000-0005-0000-0000-000081730000}"/>
    <cellStyle name="n_Flash September eresMas_IT Conso 2004 _Classeur5_ROW_ROW ARPU" xfId="37130" xr:uid="{00000000-0005-0000-0000-000082730000}"/>
    <cellStyle name="n_Flash September eresMas_IT Conso 2004 _Classeur5_Spain ARPU + AUPU" xfId="37131" xr:uid="{00000000-0005-0000-0000-000083730000}"/>
    <cellStyle name="n_Flash September eresMas_IT Conso 2004 _Classeur5_Spain ARPU + AUPU_Group" xfId="37132" xr:uid="{00000000-0005-0000-0000-000084730000}"/>
    <cellStyle name="n_Flash September eresMas_IT Conso 2004 _Classeur5_Spain ARPU + AUPU_ROW ARPU" xfId="37133" xr:uid="{00000000-0005-0000-0000-000085730000}"/>
    <cellStyle name="n_Flash September eresMas_IT Conso 2004 _Classeur5_Spain KPIs" xfId="7188" xr:uid="{00000000-0005-0000-0000-000086730000}"/>
    <cellStyle name="n_Flash September eresMas_IT Conso 2004 _Classeur5_Spain KPIs 2" xfId="16554" xr:uid="{00000000-0005-0000-0000-000087730000}"/>
    <cellStyle name="n_Flash September eresMas_IT Conso 2004 _Classeur5_Spain KPIs_1" xfId="52002" xr:uid="{00000000-0005-0000-0000-000088730000}"/>
    <cellStyle name="n_Flash September eresMas_IT Conso 2004 _Classeur5_Telecoms - Operational KPIs" xfId="50305" xr:uid="{00000000-0005-0000-0000-000089730000}"/>
    <cellStyle name="n_Flash September eresMas_IT Conso 2004 _DATA KPI Personal" xfId="37134" xr:uid="{00000000-0005-0000-0000-00008A730000}"/>
    <cellStyle name="n_Flash September eresMas_IT Conso 2004 _DATA KPI Personal_Group" xfId="37135" xr:uid="{00000000-0005-0000-0000-00008B730000}"/>
    <cellStyle name="n_Flash September eresMas_IT Conso 2004 _DATA KPI Personal_ROW ARPU" xfId="37136" xr:uid="{00000000-0005-0000-0000-00008C730000}"/>
    <cellStyle name="n_Flash September eresMas_IT Conso 2004 _EE_CoA_BS - mapped V4" xfId="37137" xr:uid="{00000000-0005-0000-0000-00008D730000}"/>
    <cellStyle name="n_Flash September eresMas_IT Conso 2004 _EE_CoA_BS - mapped V4_Group" xfId="37138" xr:uid="{00000000-0005-0000-0000-00008E730000}"/>
    <cellStyle name="n_Flash September eresMas_IT Conso 2004 _EE_CoA_BS - mapped V4_ROW ARPU" xfId="37139" xr:uid="{00000000-0005-0000-0000-00008F730000}"/>
    <cellStyle name="n_Flash September eresMas_IT Conso 2004 _Enterprise" xfId="9883" xr:uid="{00000000-0005-0000-0000-000090730000}"/>
    <cellStyle name="n_Flash September eresMas_IT Conso 2004 _France financials" xfId="24137" xr:uid="{00000000-0005-0000-0000-000091730000}"/>
    <cellStyle name="n_Flash September eresMas_IT Conso 2004 _France financials_1" xfId="25473" xr:uid="{00000000-0005-0000-0000-000092730000}"/>
    <cellStyle name="n_Flash September eresMas_IT Conso 2004 _France KPIs" xfId="5347" xr:uid="{00000000-0005-0000-0000-000093730000}"/>
    <cellStyle name="n_Flash September eresMas_IT Conso 2004 _France KPIs 2" xfId="14763" xr:uid="{00000000-0005-0000-0000-000094730000}"/>
    <cellStyle name="n_Flash September eresMas_IT Conso 2004 _France KPIs_1" xfId="12588" xr:uid="{00000000-0005-0000-0000-000095730000}"/>
    <cellStyle name="n_Flash September eresMas_IT Conso 2004 _GetCA Groupe Seg 2012-Q4 Soc" xfId="56496" xr:uid="{00000000-0005-0000-0000-000096730000}"/>
    <cellStyle name="n_Flash September eresMas_IT Conso 2004 _Group" xfId="37140" xr:uid="{00000000-0005-0000-0000-000097730000}"/>
    <cellStyle name="n_Flash September eresMas_IT Conso 2004 _Group - financial KPIs" xfId="22393" xr:uid="{00000000-0005-0000-0000-000098730000}"/>
    <cellStyle name="n_Flash September eresMas_IT Conso 2004 _Group - operational KPIs" xfId="3352" xr:uid="{00000000-0005-0000-0000-000099730000}"/>
    <cellStyle name="n_Flash September eresMas_IT Conso 2004 _Group - operational KPIs_1" xfId="10834" xr:uid="{00000000-0005-0000-0000-00009A730000}"/>
    <cellStyle name="n_Flash September eresMas_IT Conso 2004 _Group - operational KPIs_1 2" xfId="18533" xr:uid="{00000000-0005-0000-0000-00009B730000}"/>
    <cellStyle name="n_Flash September eresMas_IT Conso 2004 _Group - operational KPIs_2" xfId="20650" xr:uid="{00000000-0005-0000-0000-00009C730000}"/>
    <cellStyle name="n_Flash September eresMas_IT Conso 2004 _IC&amp;SS" xfId="19734" xr:uid="{00000000-0005-0000-0000-00009D730000}"/>
    <cellStyle name="n_Flash September eresMas_IT Conso 2004 _Orange - Market France KPIs" xfId="56484" xr:uid="{00000000-0005-0000-0000-00009E730000}"/>
    <cellStyle name="n_Flash September eresMas_IT Conso 2004 _PFA_Mn MTV_060413" xfId="2496" xr:uid="{00000000-0005-0000-0000-00009F730000}"/>
    <cellStyle name="n_Flash September eresMas_IT Conso 2004 _PFA_Mn MTV_060413_A&amp;ME KPIs" xfId="53780" xr:uid="{00000000-0005-0000-0000-0000A0730000}"/>
    <cellStyle name="n_Flash September eresMas_IT Conso 2004 _PFA_Mn MTV_060413_France financials" xfId="24145" xr:uid="{00000000-0005-0000-0000-0000A1730000}"/>
    <cellStyle name="n_Flash September eresMas_IT Conso 2004 _PFA_Mn MTV_060413_France KPIs" xfId="5355" xr:uid="{00000000-0005-0000-0000-0000A2730000}"/>
    <cellStyle name="n_Flash September eresMas_IT Conso 2004 _PFA_Mn MTV_060413_France KPIs 2" xfId="14771" xr:uid="{00000000-0005-0000-0000-0000A3730000}"/>
    <cellStyle name="n_Flash September eresMas_IT Conso 2004 _PFA_Mn MTV_060413_France KPIs_1" xfId="12596" xr:uid="{00000000-0005-0000-0000-0000A4730000}"/>
    <cellStyle name="n_Flash September eresMas_IT Conso 2004 _PFA_Mn MTV_060413_Group" xfId="37142" xr:uid="{00000000-0005-0000-0000-0000A5730000}"/>
    <cellStyle name="n_Flash September eresMas_IT Conso 2004 _PFA_Mn MTV_060413_Group - financial KPIs" xfId="22401" xr:uid="{00000000-0005-0000-0000-0000A6730000}"/>
    <cellStyle name="n_Flash September eresMas_IT Conso 2004 _PFA_Mn MTV_060413_Group - operational KPIs" xfId="10842" xr:uid="{00000000-0005-0000-0000-0000A7730000}"/>
    <cellStyle name="n_Flash September eresMas_IT Conso 2004 _PFA_Mn MTV_060413_Group - operational KPIs 2" xfId="18541" xr:uid="{00000000-0005-0000-0000-0000A8730000}"/>
    <cellStyle name="n_Flash September eresMas_IT Conso 2004 _PFA_Mn MTV_060413_Group - operational KPIs_1" xfId="20658" xr:uid="{00000000-0005-0000-0000-0000A9730000}"/>
    <cellStyle name="n_Flash September eresMas_IT Conso 2004 _PFA_Mn MTV_060413_Orange - Market France KPIs" xfId="56497" xr:uid="{00000000-0005-0000-0000-0000AA730000}"/>
    <cellStyle name="n_Flash September eresMas_IT Conso 2004 _PFA_Mn MTV_060413_Poland KPIs" xfId="37141" xr:uid="{00000000-0005-0000-0000-0000AB730000}"/>
    <cellStyle name="n_Flash September eresMas_IT Conso 2004 _PFA_Mn MTV_060413_ROW" xfId="37143" xr:uid="{00000000-0005-0000-0000-0000AC730000}"/>
    <cellStyle name="n_Flash September eresMas_IT Conso 2004 _PFA_Mn MTV_060413_ROW ARPU" xfId="37144" xr:uid="{00000000-0005-0000-0000-0000AD730000}"/>
    <cellStyle name="n_Flash September eresMas_IT Conso 2004 _PFA_Mn MTV_060413_ROW_1" xfId="37145" xr:uid="{00000000-0005-0000-0000-0000AE730000}"/>
    <cellStyle name="n_Flash September eresMas_IT Conso 2004 _PFA_Mn MTV_060413_ROW_1_Group" xfId="37146" xr:uid="{00000000-0005-0000-0000-0000AF730000}"/>
    <cellStyle name="n_Flash September eresMas_IT Conso 2004 _PFA_Mn MTV_060413_ROW_1_ROW ARPU" xfId="37147" xr:uid="{00000000-0005-0000-0000-0000B0730000}"/>
    <cellStyle name="n_Flash September eresMas_IT Conso 2004 _PFA_Mn MTV_060413_ROW_Group" xfId="37148" xr:uid="{00000000-0005-0000-0000-0000B1730000}"/>
    <cellStyle name="n_Flash September eresMas_IT Conso 2004 _PFA_Mn MTV_060413_ROW_ROW ARPU" xfId="37149" xr:uid="{00000000-0005-0000-0000-0000B2730000}"/>
    <cellStyle name="n_Flash September eresMas_IT Conso 2004 _PFA_Mn MTV_060413_Spain ARPU + AUPU" xfId="37150" xr:uid="{00000000-0005-0000-0000-0000B3730000}"/>
    <cellStyle name="n_Flash September eresMas_IT Conso 2004 _PFA_Mn MTV_060413_Spain ARPU + AUPU_Group" xfId="37151" xr:uid="{00000000-0005-0000-0000-0000B4730000}"/>
    <cellStyle name="n_Flash September eresMas_IT Conso 2004 _PFA_Mn MTV_060413_Spain ARPU + AUPU_ROW ARPU" xfId="37152" xr:uid="{00000000-0005-0000-0000-0000B5730000}"/>
    <cellStyle name="n_Flash September eresMas_IT Conso 2004 _PFA_Mn MTV_060413_Spain KPIs" xfId="7189" xr:uid="{00000000-0005-0000-0000-0000B6730000}"/>
    <cellStyle name="n_Flash September eresMas_IT Conso 2004 _PFA_Mn MTV_060413_Spain KPIs 2" xfId="16555" xr:uid="{00000000-0005-0000-0000-0000B7730000}"/>
    <cellStyle name="n_Flash September eresMas_IT Conso 2004 _PFA_Mn MTV_060413_Spain KPIs_1" xfId="52003" xr:uid="{00000000-0005-0000-0000-0000B8730000}"/>
    <cellStyle name="n_Flash September eresMas_IT Conso 2004 _PFA_Mn MTV_060413_Telecoms - Operational KPIs" xfId="50306" xr:uid="{00000000-0005-0000-0000-0000B9730000}"/>
    <cellStyle name="n_Flash September eresMas_IT Conso 2004 _PFA_Mn_0603_V0 0" xfId="2497" xr:uid="{00000000-0005-0000-0000-0000BA730000}"/>
    <cellStyle name="n_Flash September eresMas_IT Conso 2004 _PFA_Mn_0603_V0 0_A&amp;ME KPIs" xfId="53781" xr:uid="{00000000-0005-0000-0000-0000BB730000}"/>
    <cellStyle name="n_Flash September eresMas_IT Conso 2004 _PFA_Mn_0603_V0 0_France financials" xfId="24146" xr:uid="{00000000-0005-0000-0000-0000BC730000}"/>
    <cellStyle name="n_Flash September eresMas_IT Conso 2004 _PFA_Mn_0603_V0 0_France KPIs" xfId="5356" xr:uid="{00000000-0005-0000-0000-0000BD730000}"/>
    <cellStyle name="n_Flash September eresMas_IT Conso 2004 _PFA_Mn_0603_V0 0_France KPIs 2" xfId="14772" xr:uid="{00000000-0005-0000-0000-0000BE730000}"/>
    <cellStyle name="n_Flash September eresMas_IT Conso 2004 _PFA_Mn_0603_V0 0_France KPIs_1" xfId="12597" xr:uid="{00000000-0005-0000-0000-0000BF730000}"/>
    <cellStyle name="n_Flash September eresMas_IT Conso 2004 _PFA_Mn_0603_V0 0_Group" xfId="37154" xr:uid="{00000000-0005-0000-0000-0000C0730000}"/>
    <cellStyle name="n_Flash September eresMas_IT Conso 2004 _PFA_Mn_0603_V0 0_Group - financial KPIs" xfId="22402" xr:uid="{00000000-0005-0000-0000-0000C1730000}"/>
    <cellStyle name="n_Flash September eresMas_IT Conso 2004 _PFA_Mn_0603_V0 0_Group - operational KPIs" xfId="10843" xr:uid="{00000000-0005-0000-0000-0000C2730000}"/>
    <cellStyle name="n_Flash September eresMas_IT Conso 2004 _PFA_Mn_0603_V0 0_Group - operational KPIs 2" xfId="18542" xr:uid="{00000000-0005-0000-0000-0000C3730000}"/>
    <cellStyle name="n_Flash September eresMas_IT Conso 2004 _PFA_Mn_0603_V0 0_Group - operational KPIs_1" xfId="20659" xr:uid="{00000000-0005-0000-0000-0000C4730000}"/>
    <cellStyle name="n_Flash September eresMas_IT Conso 2004 _PFA_Mn_0603_V0 0_Orange - Market France KPIs" xfId="56498" xr:uid="{00000000-0005-0000-0000-0000C5730000}"/>
    <cellStyle name="n_Flash September eresMas_IT Conso 2004 _PFA_Mn_0603_V0 0_Poland KPIs" xfId="37153" xr:uid="{00000000-0005-0000-0000-0000C6730000}"/>
    <cellStyle name="n_Flash September eresMas_IT Conso 2004 _PFA_Mn_0603_V0 0_ROW" xfId="37155" xr:uid="{00000000-0005-0000-0000-0000C7730000}"/>
    <cellStyle name="n_Flash September eresMas_IT Conso 2004 _PFA_Mn_0603_V0 0_ROW ARPU" xfId="37156" xr:uid="{00000000-0005-0000-0000-0000C8730000}"/>
    <cellStyle name="n_Flash September eresMas_IT Conso 2004 _PFA_Mn_0603_V0 0_ROW_1" xfId="37157" xr:uid="{00000000-0005-0000-0000-0000C9730000}"/>
    <cellStyle name="n_Flash September eresMas_IT Conso 2004 _PFA_Mn_0603_V0 0_ROW_1_Group" xfId="37158" xr:uid="{00000000-0005-0000-0000-0000CA730000}"/>
    <cellStyle name="n_Flash September eresMas_IT Conso 2004 _PFA_Mn_0603_V0 0_ROW_1_ROW ARPU" xfId="37159" xr:uid="{00000000-0005-0000-0000-0000CB730000}"/>
    <cellStyle name="n_Flash September eresMas_IT Conso 2004 _PFA_Mn_0603_V0 0_ROW_Group" xfId="37160" xr:uid="{00000000-0005-0000-0000-0000CC730000}"/>
    <cellStyle name="n_Flash September eresMas_IT Conso 2004 _PFA_Mn_0603_V0 0_ROW_ROW ARPU" xfId="37161" xr:uid="{00000000-0005-0000-0000-0000CD730000}"/>
    <cellStyle name="n_Flash September eresMas_IT Conso 2004 _PFA_Mn_0603_V0 0_Spain ARPU + AUPU" xfId="37162" xr:uid="{00000000-0005-0000-0000-0000CE730000}"/>
    <cellStyle name="n_Flash September eresMas_IT Conso 2004 _PFA_Mn_0603_V0 0_Spain ARPU + AUPU_Group" xfId="37163" xr:uid="{00000000-0005-0000-0000-0000CF730000}"/>
    <cellStyle name="n_Flash September eresMas_IT Conso 2004 _PFA_Mn_0603_V0 0_Spain ARPU + AUPU_ROW ARPU" xfId="37164" xr:uid="{00000000-0005-0000-0000-0000D0730000}"/>
    <cellStyle name="n_Flash September eresMas_IT Conso 2004 _PFA_Mn_0603_V0 0_Spain KPIs" xfId="7190" xr:uid="{00000000-0005-0000-0000-0000D1730000}"/>
    <cellStyle name="n_Flash September eresMas_IT Conso 2004 _PFA_Mn_0603_V0 0_Spain KPIs 2" xfId="16556" xr:uid="{00000000-0005-0000-0000-0000D2730000}"/>
    <cellStyle name="n_Flash September eresMas_IT Conso 2004 _PFA_Mn_0603_V0 0_Spain KPIs_1" xfId="52004" xr:uid="{00000000-0005-0000-0000-0000D3730000}"/>
    <cellStyle name="n_Flash September eresMas_IT Conso 2004 _PFA_Mn_0603_V0 0_Telecoms - Operational KPIs" xfId="50307" xr:uid="{00000000-0005-0000-0000-0000D4730000}"/>
    <cellStyle name="n_Flash September eresMas_IT Conso 2004 _PFA_Parcs_0600706" xfId="2498" xr:uid="{00000000-0005-0000-0000-0000D5730000}"/>
    <cellStyle name="n_Flash September eresMas_IT Conso 2004 _PFA_Parcs_0600706_A&amp;ME KPIs" xfId="53782" xr:uid="{00000000-0005-0000-0000-0000D6730000}"/>
    <cellStyle name="n_Flash September eresMas_IT Conso 2004 _PFA_Parcs_0600706_France financials" xfId="24147" xr:uid="{00000000-0005-0000-0000-0000D7730000}"/>
    <cellStyle name="n_Flash September eresMas_IT Conso 2004 _PFA_Parcs_0600706_France KPIs" xfId="5357" xr:uid="{00000000-0005-0000-0000-0000D8730000}"/>
    <cellStyle name="n_Flash September eresMas_IT Conso 2004 _PFA_Parcs_0600706_France KPIs 2" xfId="14773" xr:uid="{00000000-0005-0000-0000-0000D9730000}"/>
    <cellStyle name="n_Flash September eresMas_IT Conso 2004 _PFA_Parcs_0600706_France KPIs_1" xfId="12598" xr:uid="{00000000-0005-0000-0000-0000DA730000}"/>
    <cellStyle name="n_Flash September eresMas_IT Conso 2004 _PFA_Parcs_0600706_Group" xfId="37166" xr:uid="{00000000-0005-0000-0000-0000DB730000}"/>
    <cellStyle name="n_Flash September eresMas_IT Conso 2004 _PFA_Parcs_0600706_Group - financial KPIs" xfId="22403" xr:uid="{00000000-0005-0000-0000-0000DC730000}"/>
    <cellStyle name="n_Flash September eresMas_IT Conso 2004 _PFA_Parcs_0600706_Group - operational KPIs" xfId="10844" xr:uid="{00000000-0005-0000-0000-0000DD730000}"/>
    <cellStyle name="n_Flash September eresMas_IT Conso 2004 _PFA_Parcs_0600706_Group - operational KPIs 2" xfId="18543" xr:uid="{00000000-0005-0000-0000-0000DE730000}"/>
    <cellStyle name="n_Flash September eresMas_IT Conso 2004 _PFA_Parcs_0600706_Group - operational KPIs_1" xfId="20660" xr:uid="{00000000-0005-0000-0000-0000DF730000}"/>
    <cellStyle name="n_Flash September eresMas_IT Conso 2004 _PFA_Parcs_0600706_Orange - Market France KPIs" xfId="56499" xr:uid="{00000000-0005-0000-0000-0000E0730000}"/>
    <cellStyle name="n_Flash September eresMas_IT Conso 2004 _PFA_Parcs_0600706_Poland KPIs" xfId="37165" xr:uid="{00000000-0005-0000-0000-0000E1730000}"/>
    <cellStyle name="n_Flash September eresMas_IT Conso 2004 _PFA_Parcs_0600706_ROW" xfId="37167" xr:uid="{00000000-0005-0000-0000-0000E2730000}"/>
    <cellStyle name="n_Flash September eresMas_IT Conso 2004 _PFA_Parcs_0600706_ROW ARPU" xfId="37168" xr:uid="{00000000-0005-0000-0000-0000E3730000}"/>
    <cellStyle name="n_Flash September eresMas_IT Conso 2004 _PFA_Parcs_0600706_ROW_1" xfId="37169" xr:uid="{00000000-0005-0000-0000-0000E4730000}"/>
    <cellStyle name="n_Flash September eresMas_IT Conso 2004 _PFA_Parcs_0600706_ROW_1_Group" xfId="37170" xr:uid="{00000000-0005-0000-0000-0000E5730000}"/>
    <cellStyle name="n_Flash September eresMas_IT Conso 2004 _PFA_Parcs_0600706_ROW_1_ROW ARPU" xfId="37171" xr:uid="{00000000-0005-0000-0000-0000E6730000}"/>
    <cellStyle name="n_Flash September eresMas_IT Conso 2004 _PFA_Parcs_0600706_ROW_Group" xfId="37172" xr:uid="{00000000-0005-0000-0000-0000E7730000}"/>
    <cellStyle name="n_Flash September eresMas_IT Conso 2004 _PFA_Parcs_0600706_ROW_ROW ARPU" xfId="37173" xr:uid="{00000000-0005-0000-0000-0000E8730000}"/>
    <cellStyle name="n_Flash September eresMas_IT Conso 2004 _PFA_Parcs_0600706_Spain ARPU + AUPU" xfId="37174" xr:uid="{00000000-0005-0000-0000-0000E9730000}"/>
    <cellStyle name="n_Flash September eresMas_IT Conso 2004 _PFA_Parcs_0600706_Spain ARPU + AUPU_Group" xfId="37175" xr:uid="{00000000-0005-0000-0000-0000EA730000}"/>
    <cellStyle name="n_Flash September eresMas_IT Conso 2004 _PFA_Parcs_0600706_Spain ARPU + AUPU_ROW ARPU" xfId="37176" xr:uid="{00000000-0005-0000-0000-0000EB730000}"/>
    <cellStyle name="n_Flash September eresMas_IT Conso 2004 _PFA_Parcs_0600706_Spain KPIs" xfId="7191" xr:uid="{00000000-0005-0000-0000-0000EC730000}"/>
    <cellStyle name="n_Flash September eresMas_IT Conso 2004 _PFA_Parcs_0600706_Spain KPIs 2" xfId="16557" xr:uid="{00000000-0005-0000-0000-0000ED730000}"/>
    <cellStyle name="n_Flash September eresMas_IT Conso 2004 _PFA_Parcs_0600706_Spain KPIs_1" xfId="52005" xr:uid="{00000000-0005-0000-0000-0000EE730000}"/>
    <cellStyle name="n_Flash September eresMas_IT Conso 2004 _PFA_Parcs_0600706_Telecoms - Operational KPIs" xfId="50308" xr:uid="{00000000-0005-0000-0000-0000EF730000}"/>
    <cellStyle name="n_Flash September eresMas_IT Conso 2004 _Poland KPIs" xfId="8603" xr:uid="{00000000-0005-0000-0000-0000F0730000}"/>
    <cellStyle name="n_Flash September eresMas_IT Conso 2004 _Poland KPIs_1" xfId="37049" xr:uid="{00000000-0005-0000-0000-0000F1730000}"/>
    <cellStyle name="n_Flash September eresMas_IT Conso 2004 _Reporting Valeur_Mobile_2010_10" xfId="37177" xr:uid="{00000000-0005-0000-0000-0000F2730000}"/>
    <cellStyle name="n_Flash September eresMas_IT Conso 2004 _Reporting Valeur_Mobile_2010_10_Group" xfId="37178" xr:uid="{00000000-0005-0000-0000-0000F3730000}"/>
    <cellStyle name="n_Flash September eresMas_IT Conso 2004 _Reporting Valeur_Mobile_2010_10_ROW" xfId="37179" xr:uid="{00000000-0005-0000-0000-0000F4730000}"/>
    <cellStyle name="n_Flash September eresMas_IT Conso 2004 _Reporting Valeur_Mobile_2010_10_ROW ARPU" xfId="37180" xr:uid="{00000000-0005-0000-0000-0000F5730000}"/>
    <cellStyle name="n_Flash September eresMas_IT Conso 2004 _Reporting Valeur_Mobile_2010_10_ROW_Group" xfId="37181" xr:uid="{00000000-0005-0000-0000-0000F6730000}"/>
    <cellStyle name="n_Flash September eresMas_IT Conso 2004 _Reporting Valeur_Mobile_2010_10_ROW_ROW ARPU" xfId="37182" xr:uid="{00000000-0005-0000-0000-0000F7730000}"/>
    <cellStyle name="n_Flash September eresMas_IT Conso 2004 _ROW" xfId="37183" xr:uid="{00000000-0005-0000-0000-0000F8730000}"/>
    <cellStyle name="n_Flash September eresMas_IT Conso 2004 _ROW ARPU" xfId="37184" xr:uid="{00000000-0005-0000-0000-0000F9730000}"/>
    <cellStyle name="n_Flash September eresMas_IT Conso 2004 _RoW KPIs" xfId="9315" xr:uid="{00000000-0005-0000-0000-0000FA730000}"/>
    <cellStyle name="n_Flash September eresMas_IT Conso 2004 _ROW_1" xfId="37185" xr:uid="{00000000-0005-0000-0000-0000FB730000}"/>
    <cellStyle name="n_Flash September eresMas_IT Conso 2004 _ROW_1_Group" xfId="37186" xr:uid="{00000000-0005-0000-0000-0000FC730000}"/>
    <cellStyle name="n_Flash September eresMas_IT Conso 2004 _ROW_1_ROW ARPU" xfId="37187" xr:uid="{00000000-0005-0000-0000-0000FD730000}"/>
    <cellStyle name="n_Flash September eresMas_IT Conso 2004 _ROW_Group" xfId="37188" xr:uid="{00000000-0005-0000-0000-0000FE730000}"/>
    <cellStyle name="n_Flash September eresMas_IT Conso 2004 _ROW_ROW ARPU" xfId="37189" xr:uid="{00000000-0005-0000-0000-0000FF730000}"/>
    <cellStyle name="n_Flash September eresMas_IT Conso 2004 _Spain ARPU + AUPU" xfId="37190" xr:uid="{00000000-0005-0000-0000-000000740000}"/>
    <cellStyle name="n_Flash September eresMas_IT Conso 2004 _Spain ARPU + AUPU_Group" xfId="37191" xr:uid="{00000000-0005-0000-0000-000001740000}"/>
    <cellStyle name="n_Flash September eresMas_IT Conso 2004 _Spain ARPU + AUPU_ROW ARPU" xfId="37192" xr:uid="{00000000-0005-0000-0000-000002740000}"/>
    <cellStyle name="n_Flash September eresMas_IT Conso 2004 _Spain KPIs" xfId="7181" xr:uid="{00000000-0005-0000-0000-000003740000}"/>
    <cellStyle name="n_Flash September eresMas_IT Conso 2004 _Spain KPIs 2" xfId="16547" xr:uid="{00000000-0005-0000-0000-000004740000}"/>
    <cellStyle name="n_Flash September eresMas_IT Conso 2004 _Spain KPIs_1" xfId="51995" xr:uid="{00000000-0005-0000-0000-000005740000}"/>
    <cellStyle name="n_Flash September eresMas_IT Conso 2004 _Telecoms - Operational KPIs" xfId="50298" xr:uid="{00000000-0005-0000-0000-000006740000}"/>
    <cellStyle name="n_Flash September eresMas_IT Conso 2004 _UAG_report_CA 06-09 (06-09-28)" xfId="2499" xr:uid="{00000000-0005-0000-0000-000007740000}"/>
    <cellStyle name="n_Flash September eresMas_IT Conso 2004 _UAG_report_CA 06-09 (06-09-28)_A&amp;ME KPIs" xfId="53783" xr:uid="{00000000-0005-0000-0000-000008740000}"/>
    <cellStyle name="n_Flash September eresMas_IT Conso 2004 _UAG_report_CA 06-09 (06-09-28)_Enterprise" xfId="9888" xr:uid="{00000000-0005-0000-0000-000009740000}"/>
    <cellStyle name="n_Flash September eresMas_IT Conso 2004 _UAG_report_CA 06-09 (06-09-28)_France financials" xfId="24148" xr:uid="{00000000-0005-0000-0000-00000A740000}"/>
    <cellStyle name="n_Flash September eresMas_IT Conso 2004 _UAG_report_CA 06-09 (06-09-28)_France financials_1" xfId="25478" xr:uid="{00000000-0005-0000-0000-00000B740000}"/>
    <cellStyle name="n_Flash September eresMas_IT Conso 2004 _UAG_report_CA 06-09 (06-09-28)_France KPIs" xfId="5358" xr:uid="{00000000-0005-0000-0000-00000C740000}"/>
    <cellStyle name="n_Flash September eresMas_IT Conso 2004 _UAG_report_CA 06-09 (06-09-28)_France KPIs 2" xfId="14774" xr:uid="{00000000-0005-0000-0000-00000D740000}"/>
    <cellStyle name="n_Flash September eresMas_IT Conso 2004 _UAG_report_CA 06-09 (06-09-28)_France KPIs_1" xfId="12599" xr:uid="{00000000-0005-0000-0000-00000E740000}"/>
    <cellStyle name="n_Flash September eresMas_IT Conso 2004 _UAG_report_CA 06-09 (06-09-28)_GetCA Groupe Seg 2012-Q4 Soc" xfId="56501" xr:uid="{00000000-0005-0000-0000-00000F740000}"/>
    <cellStyle name="n_Flash September eresMas_IT Conso 2004 _UAG_report_CA 06-09 (06-09-28)_Group" xfId="37194" xr:uid="{00000000-0005-0000-0000-000010740000}"/>
    <cellStyle name="n_Flash September eresMas_IT Conso 2004 _UAG_report_CA 06-09 (06-09-28)_Group - financial KPIs" xfId="22404" xr:uid="{00000000-0005-0000-0000-000011740000}"/>
    <cellStyle name="n_Flash September eresMas_IT Conso 2004 _UAG_report_CA 06-09 (06-09-28)_Group - operational KPIs" xfId="3357" xr:uid="{00000000-0005-0000-0000-000012740000}"/>
    <cellStyle name="n_Flash September eresMas_IT Conso 2004 _UAG_report_CA 06-09 (06-09-28)_Group - operational KPIs_1" xfId="10845" xr:uid="{00000000-0005-0000-0000-000013740000}"/>
    <cellStyle name="n_Flash September eresMas_IT Conso 2004 _UAG_report_CA 06-09 (06-09-28)_Group - operational KPIs_1 2" xfId="18544" xr:uid="{00000000-0005-0000-0000-000014740000}"/>
    <cellStyle name="n_Flash September eresMas_IT Conso 2004 _UAG_report_CA 06-09 (06-09-28)_Group - operational KPIs_2" xfId="20661" xr:uid="{00000000-0005-0000-0000-000015740000}"/>
    <cellStyle name="n_Flash September eresMas_IT Conso 2004 _UAG_report_CA 06-09 (06-09-28)_IC&amp;SS" xfId="17627" xr:uid="{00000000-0005-0000-0000-000016740000}"/>
    <cellStyle name="n_Flash September eresMas_IT Conso 2004 _UAG_report_CA 06-09 (06-09-28)_Orange - Market France KPIs" xfId="56500" xr:uid="{00000000-0005-0000-0000-000017740000}"/>
    <cellStyle name="n_Flash September eresMas_IT Conso 2004 _UAG_report_CA 06-09 (06-09-28)_Poland KPIs" xfId="8608" xr:uid="{00000000-0005-0000-0000-000018740000}"/>
    <cellStyle name="n_Flash September eresMas_IT Conso 2004 _UAG_report_CA 06-09 (06-09-28)_Poland KPIs_1" xfId="37193" xr:uid="{00000000-0005-0000-0000-000019740000}"/>
    <cellStyle name="n_Flash September eresMas_IT Conso 2004 _UAG_report_CA 06-09 (06-09-28)_ROW" xfId="37195" xr:uid="{00000000-0005-0000-0000-00001A740000}"/>
    <cellStyle name="n_Flash September eresMas_IT Conso 2004 _UAG_report_CA 06-09 (06-09-28)_ROW ARPU" xfId="37196" xr:uid="{00000000-0005-0000-0000-00001B740000}"/>
    <cellStyle name="n_Flash September eresMas_IT Conso 2004 _UAG_report_CA 06-09 (06-09-28)_RoW KPIs" xfId="9320" xr:uid="{00000000-0005-0000-0000-00001C740000}"/>
    <cellStyle name="n_Flash September eresMas_IT Conso 2004 _UAG_report_CA 06-09 (06-09-28)_ROW_1" xfId="37197" xr:uid="{00000000-0005-0000-0000-00001D740000}"/>
    <cellStyle name="n_Flash September eresMas_IT Conso 2004 _UAG_report_CA 06-09 (06-09-28)_ROW_1_Group" xfId="37198" xr:uid="{00000000-0005-0000-0000-00001E740000}"/>
    <cellStyle name="n_Flash September eresMas_IT Conso 2004 _UAG_report_CA 06-09 (06-09-28)_ROW_1_ROW ARPU" xfId="37199" xr:uid="{00000000-0005-0000-0000-00001F740000}"/>
    <cellStyle name="n_Flash September eresMas_IT Conso 2004 _UAG_report_CA 06-09 (06-09-28)_ROW_Group" xfId="37200" xr:uid="{00000000-0005-0000-0000-000020740000}"/>
    <cellStyle name="n_Flash September eresMas_IT Conso 2004 _UAG_report_CA 06-09 (06-09-28)_ROW_ROW ARPU" xfId="37201" xr:uid="{00000000-0005-0000-0000-000021740000}"/>
    <cellStyle name="n_Flash September eresMas_IT Conso 2004 _UAG_report_CA 06-09 (06-09-28)_Spain ARPU + AUPU" xfId="37202" xr:uid="{00000000-0005-0000-0000-000022740000}"/>
    <cellStyle name="n_Flash September eresMas_IT Conso 2004 _UAG_report_CA 06-09 (06-09-28)_Spain ARPU + AUPU_Group" xfId="37203" xr:uid="{00000000-0005-0000-0000-000023740000}"/>
    <cellStyle name="n_Flash September eresMas_IT Conso 2004 _UAG_report_CA 06-09 (06-09-28)_Spain ARPU + AUPU_ROW ARPU" xfId="37204" xr:uid="{00000000-0005-0000-0000-000024740000}"/>
    <cellStyle name="n_Flash September eresMas_IT Conso 2004 _UAG_report_CA 06-09 (06-09-28)_Spain KPIs" xfId="7192" xr:uid="{00000000-0005-0000-0000-000025740000}"/>
    <cellStyle name="n_Flash September eresMas_IT Conso 2004 _UAG_report_CA 06-09 (06-09-28)_Spain KPIs 2" xfId="16558" xr:uid="{00000000-0005-0000-0000-000026740000}"/>
    <cellStyle name="n_Flash September eresMas_IT Conso 2004 _UAG_report_CA 06-09 (06-09-28)_Spain KPIs_1" xfId="52006" xr:uid="{00000000-0005-0000-0000-000027740000}"/>
    <cellStyle name="n_Flash September eresMas_IT Conso 2004 _UAG_report_CA 06-09 (06-09-28)_Telecoms - Operational KPIs" xfId="50309" xr:uid="{00000000-0005-0000-0000-000028740000}"/>
    <cellStyle name="n_Flash September eresMas_IT Conso 2004 _UAG_report_CA 06-10 (06-11-06)" xfId="2500" xr:uid="{00000000-0005-0000-0000-000029740000}"/>
    <cellStyle name="n_Flash September eresMas_IT Conso 2004 _UAG_report_CA 06-10 (06-11-06)_A&amp;ME KPIs" xfId="53784" xr:uid="{00000000-0005-0000-0000-00002A740000}"/>
    <cellStyle name="n_Flash September eresMas_IT Conso 2004 _UAG_report_CA 06-10 (06-11-06)_Enterprise" xfId="9889" xr:uid="{00000000-0005-0000-0000-00002B740000}"/>
    <cellStyle name="n_Flash September eresMas_IT Conso 2004 _UAG_report_CA 06-10 (06-11-06)_France financials" xfId="24149" xr:uid="{00000000-0005-0000-0000-00002C740000}"/>
    <cellStyle name="n_Flash September eresMas_IT Conso 2004 _UAG_report_CA 06-10 (06-11-06)_France financials_1" xfId="25479" xr:uid="{00000000-0005-0000-0000-00002D740000}"/>
    <cellStyle name="n_Flash September eresMas_IT Conso 2004 _UAG_report_CA 06-10 (06-11-06)_France KPIs" xfId="5359" xr:uid="{00000000-0005-0000-0000-00002E740000}"/>
    <cellStyle name="n_Flash September eresMas_IT Conso 2004 _UAG_report_CA 06-10 (06-11-06)_France KPIs 2" xfId="14775" xr:uid="{00000000-0005-0000-0000-00002F740000}"/>
    <cellStyle name="n_Flash September eresMas_IT Conso 2004 _UAG_report_CA 06-10 (06-11-06)_France KPIs_1" xfId="12600" xr:uid="{00000000-0005-0000-0000-000030740000}"/>
    <cellStyle name="n_Flash September eresMas_IT Conso 2004 _UAG_report_CA 06-10 (06-11-06)_GetCA Groupe Seg 2012-Q4 Soc" xfId="56503" xr:uid="{00000000-0005-0000-0000-000031740000}"/>
    <cellStyle name="n_Flash September eresMas_IT Conso 2004 _UAG_report_CA 06-10 (06-11-06)_Group" xfId="37206" xr:uid="{00000000-0005-0000-0000-000032740000}"/>
    <cellStyle name="n_Flash September eresMas_IT Conso 2004 _UAG_report_CA 06-10 (06-11-06)_Group - financial KPIs" xfId="22405" xr:uid="{00000000-0005-0000-0000-000033740000}"/>
    <cellStyle name="n_Flash September eresMas_IT Conso 2004 _UAG_report_CA 06-10 (06-11-06)_Group - operational KPIs" xfId="3358" xr:uid="{00000000-0005-0000-0000-000034740000}"/>
    <cellStyle name="n_Flash September eresMas_IT Conso 2004 _UAG_report_CA 06-10 (06-11-06)_Group - operational KPIs_1" xfId="10846" xr:uid="{00000000-0005-0000-0000-000035740000}"/>
    <cellStyle name="n_Flash September eresMas_IT Conso 2004 _UAG_report_CA 06-10 (06-11-06)_Group - operational KPIs_1 2" xfId="18545" xr:uid="{00000000-0005-0000-0000-000036740000}"/>
    <cellStyle name="n_Flash September eresMas_IT Conso 2004 _UAG_report_CA 06-10 (06-11-06)_Group - operational KPIs_2" xfId="20662" xr:uid="{00000000-0005-0000-0000-000037740000}"/>
    <cellStyle name="n_Flash September eresMas_IT Conso 2004 _UAG_report_CA 06-10 (06-11-06)_IC&amp;SS" xfId="17538" xr:uid="{00000000-0005-0000-0000-000038740000}"/>
    <cellStyle name="n_Flash September eresMas_IT Conso 2004 _UAG_report_CA 06-10 (06-11-06)_Orange - Market France KPIs" xfId="56502" xr:uid="{00000000-0005-0000-0000-000039740000}"/>
    <cellStyle name="n_Flash September eresMas_IT Conso 2004 _UAG_report_CA 06-10 (06-11-06)_Poland KPIs" xfId="8609" xr:uid="{00000000-0005-0000-0000-00003A740000}"/>
    <cellStyle name="n_Flash September eresMas_IT Conso 2004 _UAG_report_CA 06-10 (06-11-06)_Poland KPIs_1" xfId="37205" xr:uid="{00000000-0005-0000-0000-00003B740000}"/>
    <cellStyle name="n_Flash September eresMas_IT Conso 2004 _UAG_report_CA 06-10 (06-11-06)_ROW" xfId="37207" xr:uid="{00000000-0005-0000-0000-00003C740000}"/>
    <cellStyle name="n_Flash September eresMas_IT Conso 2004 _UAG_report_CA 06-10 (06-11-06)_ROW ARPU" xfId="37208" xr:uid="{00000000-0005-0000-0000-00003D740000}"/>
    <cellStyle name="n_Flash September eresMas_IT Conso 2004 _UAG_report_CA 06-10 (06-11-06)_RoW KPIs" xfId="9321" xr:uid="{00000000-0005-0000-0000-00003E740000}"/>
    <cellStyle name="n_Flash September eresMas_IT Conso 2004 _UAG_report_CA 06-10 (06-11-06)_ROW_1" xfId="37209" xr:uid="{00000000-0005-0000-0000-00003F740000}"/>
    <cellStyle name="n_Flash September eresMas_IT Conso 2004 _UAG_report_CA 06-10 (06-11-06)_ROW_1_Group" xfId="37210" xr:uid="{00000000-0005-0000-0000-000040740000}"/>
    <cellStyle name="n_Flash September eresMas_IT Conso 2004 _UAG_report_CA 06-10 (06-11-06)_ROW_1_ROW ARPU" xfId="37211" xr:uid="{00000000-0005-0000-0000-000041740000}"/>
    <cellStyle name="n_Flash September eresMas_IT Conso 2004 _UAG_report_CA 06-10 (06-11-06)_ROW_Group" xfId="37212" xr:uid="{00000000-0005-0000-0000-000042740000}"/>
    <cellStyle name="n_Flash September eresMas_IT Conso 2004 _UAG_report_CA 06-10 (06-11-06)_ROW_ROW ARPU" xfId="37213" xr:uid="{00000000-0005-0000-0000-000043740000}"/>
    <cellStyle name="n_Flash September eresMas_IT Conso 2004 _UAG_report_CA 06-10 (06-11-06)_Spain ARPU + AUPU" xfId="37214" xr:uid="{00000000-0005-0000-0000-000044740000}"/>
    <cellStyle name="n_Flash September eresMas_IT Conso 2004 _UAG_report_CA 06-10 (06-11-06)_Spain ARPU + AUPU_Group" xfId="37215" xr:uid="{00000000-0005-0000-0000-000045740000}"/>
    <cellStyle name="n_Flash September eresMas_IT Conso 2004 _UAG_report_CA 06-10 (06-11-06)_Spain ARPU + AUPU_ROW ARPU" xfId="37216" xr:uid="{00000000-0005-0000-0000-000046740000}"/>
    <cellStyle name="n_Flash September eresMas_IT Conso 2004 _UAG_report_CA 06-10 (06-11-06)_Spain KPIs" xfId="7193" xr:uid="{00000000-0005-0000-0000-000047740000}"/>
    <cellStyle name="n_Flash September eresMas_IT Conso 2004 _UAG_report_CA 06-10 (06-11-06)_Spain KPIs 2" xfId="16559" xr:uid="{00000000-0005-0000-0000-000048740000}"/>
    <cellStyle name="n_Flash September eresMas_IT Conso 2004 _UAG_report_CA 06-10 (06-11-06)_Spain KPIs_1" xfId="52007" xr:uid="{00000000-0005-0000-0000-000049740000}"/>
    <cellStyle name="n_Flash September eresMas_IT Conso 2004 _UAG_report_CA 06-10 (06-11-06)_Telecoms - Operational KPIs" xfId="50310" xr:uid="{00000000-0005-0000-0000-00004A740000}"/>
    <cellStyle name="n_Flash September eresMas_IT Conso 2004 _V&amp;M trajectoires V1 (06-08-11)" xfId="2501" xr:uid="{00000000-0005-0000-0000-00004B740000}"/>
    <cellStyle name="n_Flash September eresMas_IT Conso 2004 _V&amp;M trajectoires V1 (06-08-11)_A&amp;ME KPIs" xfId="53785" xr:uid="{00000000-0005-0000-0000-00004C740000}"/>
    <cellStyle name="n_Flash September eresMas_IT Conso 2004 _V&amp;M trajectoires V1 (06-08-11)_Enterprise" xfId="9890" xr:uid="{00000000-0005-0000-0000-00004D740000}"/>
    <cellStyle name="n_Flash September eresMas_IT Conso 2004 _V&amp;M trajectoires V1 (06-08-11)_France financials" xfId="24150" xr:uid="{00000000-0005-0000-0000-00004E740000}"/>
    <cellStyle name="n_Flash September eresMas_IT Conso 2004 _V&amp;M trajectoires V1 (06-08-11)_France financials_1" xfId="25480" xr:uid="{00000000-0005-0000-0000-00004F740000}"/>
    <cellStyle name="n_Flash September eresMas_IT Conso 2004 _V&amp;M trajectoires V1 (06-08-11)_France KPIs" xfId="5360" xr:uid="{00000000-0005-0000-0000-000050740000}"/>
    <cellStyle name="n_Flash September eresMas_IT Conso 2004 _V&amp;M trajectoires V1 (06-08-11)_France KPIs 2" xfId="14776" xr:uid="{00000000-0005-0000-0000-000051740000}"/>
    <cellStyle name="n_Flash September eresMas_IT Conso 2004 _V&amp;M trajectoires V1 (06-08-11)_France KPIs_1" xfId="12601" xr:uid="{00000000-0005-0000-0000-000052740000}"/>
    <cellStyle name="n_Flash September eresMas_IT Conso 2004 _V&amp;M trajectoires V1 (06-08-11)_GetCA Groupe Seg 2012-Q4 Soc" xfId="56505" xr:uid="{00000000-0005-0000-0000-000053740000}"/>
    <cellStyle name="n_Flash September eresMas_IT Conso 2004 _V&amp;M trajectoires V1 (06-08-11)_Group" xfId="37218" xr:uid="{00000000-0005-0000-0000-000054740000}"/>
    <cellStyle name="n_Flash September eresMas_IT Conso 2004 _V&amp;M trajectoires V1 (06-08-11)_Group - financial KPIs" xfId="22406" xr:uid="{00000000-0005-0000-0000-000055740000}"/>
    <cellStyle name="n_Flash September eresMas_IT Conso 2004 _V&amp;M trajectoires V1 (06-08-11)_Group - operational KPIs" xfId="3359" xr:uid="{00000000-0005-0000-0000-000056740000}"/>
    <cellStyle name="n_Flash September eresMas_IT Conso 2004 _V&amp;M trajectoires V1 (06-08-11)_Group - operational KPIs_1" xfId="10847" xr:uid="{00000000-0005-0000-0000-000057740000}"/>
    <cellStyle name="n_Flash September eresMas_IT Conso 2004 _V&amp;M trajectoires V1 (06-08-11)_Group - operational KPIs_1 2" xfId="18546" xr:uid="{00000000-0005-0000-0000-000058740000}"/>
    <cellStyle name="n_Flash September eresMas_IT Conso 2004 _V&amp;M trajectoires V1 (06-08-11)_Group - operational KPIs_2" xfId="20663" xr:uid="{00000000-0005-0000-0000-000059740000}"/>
    <cellStyle name="n_Flash September eresMas_IT Conso 2004 _V&amp;M trajectoires V1 (06-08-11)_IC&amp;SS" xfId="19532" xr:uid="{00000000-0005-0000-0000-00005A740000}"/>
    <cellStyle name="n_Flash September eresMas_IT Conso 2004 _V&amp;M trajectoires V1 (06-08-11)_Orange - Market France KPIs" xfId="56504" xr:uid="{00000000-0005-0000-0000-00005B740000}"/>
    <cellStyle name="n_Flash September eresMas_IT Conso 2004 _V&amp;M trajectoires V1 (06-08-11)_Poland KPIs" xfId="8610" xr:uid="{00000000-0005-0000-0000-00005C740000}"/>
    <cellStyle name="n_Flash September eresMas_IT Conso 2004 _V&amp;M trajectoires V1 (06-08-11)_Poland KPIs_1" xfId="37217" xr:uid="{00000000-0005-0000-0000-00005D740000}"/>
    <cellStyle name="n_Flash September eresMas_IT Conso 2004 _V&amp;M trajectoires V1 (06-08-11)_ROW" xfId="37219" xr:uid="{00000000-0005-0000-0000-00005E740000}"/>
    <cellStyle name="n_Flash September eresMas_IT Conso 2004 _V&amp;M trajectoires V1 (06-08-11)_ROW ARPU" xfId="37220" xr:uid="{00000000-0005-0000-0000-00005F740000}"/>
    <cellStyle name="n_Flash September eresMas_IT Conso 2004 _V&amp;M trajectoires V1 (06-08-11)_RoW KPIs" xfId="9322" xr:uid="{00000000-0005-0000-0000-000060740000}"/>
    <cellStyle name="n_Flash September eresMas_IT Conso 2004 _V&amp;M trajectoires V1 (06-08-11)_ROW_1" xfId="37221" xr:uid="{00000000-0005-0000-0000-000061740000}"/>
    <cellStyle name="n_Flash September eresMas_IT Conso 2004 _V&amp;M trajectoires V1 (06-08-11)_ROW_1_Group" xfId="37222" xr:uid="{00000000-0005-0000-0000-000062740000}"/>
    <cellStyle name="n_Flash September eresMas_IT Conso 2004 _V&amp;M trajectoires V1 (06-08-11)_ROW_1_ROW ARPU" xfId="37223" xr:uid="{00000000-0005-0000-0000-000063740000}"/>
    <cellStyle name="n_Flash September eresMas_IT Conso 2004 _V&amp;M trajectoires V1 (06-08-11)_ROW_Group" xfId="37224" xr:uid="{00000000-0005-0000-0000-000064740000}"/>
    <cellStyle name="n_Flash September eresMas_IT Conso 2004 _V&amp;M trajectoires V1 (06-08-11)_ROW_ROW ARPU" xfId="37225" xr:uid="{00000000-0005-0000-0000-000065740000}"/>
    <cellStyle name="n_Flash September eresMas_IT Conso 2004 _V&amp;M trajectoires V1 (06-08-11)_Spain ARPU + AUPU" xfId="37226" xr:uid="{00000000-0005-0000-0000-000066740000}"/>
    <cellStyle name="n_Flash September eresMas_IT Conso 2004 _V&amp;M trajectoires V1 (06-08-11)_Spain ARPU + AUPU_Group" xfId="37227" xr:uid="{00000000-0005-0000-0000-000067740000}"/>
    <cellStyle name="n_Flash September eresMas_IT Conso 2004 _V&amp;M trajectoires V1 (06-08-11)_Spain ARPU + AUPU_ROW ARPU" xfId="37228" xr:uid="{00000000-0005-0000-0000-000068740000}"/>
    <cellStyle name="n_Flash September eresMas_IT Conso 2004 _V&amp;M trajectoires V1 (06-08-11)_Spain KPIs" xfId="7194" xr:uid="{00000000-0005-0000-0000-000069740000}"/>
    <cellStyle name="n_Flash September eresMas_IT Conso 2004 _V&amp;M trajectoires V1 (06-08-11)_Spain KPIs 2" xfId="16560" xr:uid="{00000000-0005-0000-0000-00006A740000}"/>
    <cellStyle name="n_Flash September eresMas_IT Conso 2004 _V&amp;M trajectoires V1 (06-08-11)_Spain KPIs_1" xfId="52008" xr:uid="{00000000-0005-0000-0000-00006B740000}"/>
    <cellStyle name="n_Flash September eresMas_IT Conso 2004 _V&amp;M trajectoires V1 (06-08-11)_Telecoms - Operational KPIs" xfId="50311" xr:uid="{00000000-0005-0000-0000-00006C740000}"/>
    <cellStyle name="n_Flash September eresMas_KPI's" xfId="2502" xr:uid="{00000000-0005-0000-0000-00006D740000}"/>
    <cellStyle name="n_Flash September eresMas_KPI's_01 Synthèse DM pour modèle" xfId="2503" xr:uid="{00000000-0005-0000-0000-00006E740000}"/>
    <cellStyle name="n_Flash September eresMas_KPI's_01 Synthèse DM pour modèle_A&amp;ME KPIs" xfId="53787" xr:uid="{00000000-0005-0000-0000-00006F740000}"/>
    <cellStyle name="n_Flash September eresMas_KPI's_01 Synthèse DM pour modèle_France financials" xfId="24152" xr:uid="{00000000-0005-0000-0000-000070740000}"/>
    <cellStyle name="n_Flash September eresMas_KPI's_01 Synthèse DM pour modèle_France KPIs" xfId="5362" xr:uid="{00000000-0005-0000-0000-000071740000}"/>
    <cellStyle name="n_Flash September eresMas_KPI's_01 Synthèse DM pour modèle_France KPIs 2" xfId="14778" xr:uid="{00000000-0005-0000-0000-000072740000}"/>
    <cellStyle name="n_Flash September eresMas_KPI's_01 Synthèse DM pour modèle_France KPIs_1" xfId="12603" xr:uid="{00000000-0005-0000-0000-000073740000}"/>
    <cellStyle name="n_Flash September eresMas_KPI's_01 Synthèse DM pour modèle_Group" xfId="37231" xr:uid="{00000000-0005-0000-0000-000074740000}"/>
    <cellStyle name="n_Flash September eresMas_KPI's_01 Synthèse DM pour modèle_Group - financial KPIs" xfId="22408" xr:uid="{00000000-0005-0000-0000-000075740000}"/>
    <cellStyle name="n_Flash September eresMas_KPI's_01 Synthèse DM pour modèle_Group - operational KPIs" xfId="10849" xr:uid="{00000000-0005-0000-0000-000076740000}"/>
    <cellStyle name="n_Flash September eresMas_KPI's_01 Synthèse DM pour modèle_Group - operational KPIs 2" xfId="18548" xr:uid="{00000000-0005-0000-0000-000077740000}"/>
    <cellStyle name="n_Flash September eresMas_KPI's_01 Synthèse DM pour modèle_Group - operational KPIs_1" xfId="20665" xr:uid="{00000000-0005-0000-0000-000078740000}"/>
    <cellStyle name="n_Flash September eresMas_KPI's_01 Synthèse DM pour modèle_Orange - Market France KPIs" xfId="56507" xr:uid="{00000000-0005-0000-0000-000079740000}"/>
    <cellStyle name="n_Flash September eresMas_KPI's_01 Synthèse DM pour modèle_Poland KPIs" xfId="37230" xr:uid="{00000000-0005-0000-0000-00007A740000}"/>
    <cellStyle name="n_Flash September eresMas_KPI's_01 Synthèse DM pour modèle_ROW" xfId="37232" xr:uid="{00000000-0005-0000-0000-00007B740000}"/>
    <cellStyle name="n_Flash September eresMas_KPI's_01 Synthèse DM pour modèle_ROW ARPU" xfId="37233" xr:uid="{00000000-0005-0000-0000-00007C740000}"/>
    <cellStyle name="n_Flash September eresMas_KPI's_01 Synthèse DM pour modèle_ROW_1" xfId="37234" xr:uid="{00000000-0005-0000-0000-00007D740000}"/>
    <cellStyle name="n_Flash September eresMas_KPI's_01 Synthèse DM pour modèle_ROW_1_Group" xfId="37235" xr:uid="{00000000-0005-0000-0000-00007E740000}"/>
    <cellStyle name="n_Flash September eresMas_KPI's_01 Synthèse DM pour modèle_ROW_1_ROW ARPU" xfId="37236" xr:uid="{00000000-0005-0000-0000-00007F740000}"/>
    <cellStyle name="n_Flash September eresMas_KPI's_01 Synthèse DM pour modèle_ROW_Group" xfId="37237" xr:uid="{00000000-0005-0000-0000-000080740000}"/>
    <cellStyle name="n_Flash September eresMas_KPI's_01 Synthèse DM pour modèle_ROW_ROW ARPU" xfId="37238" xr:uid="{00000000-0005-0000-0000-000081740000}"/>
    <cellStyle name="n_Flash September eresMas_KPI's_01 Synthèse DM pour modèle_Spain ARPU + AUPU" xfId="37239" xr:uid="{00000000-0005-0000-0000-000082740000}"/>
    <cellStyle name="n_Flash September eresMas_KPI's_01 Synthèse DM pour modèle_Spain ARPU + AUPU_Group" xfId="37240" xr:uid="{00000000-0005-0000-0000-000083740000}"/>
    <cellStyle name="n_Flash September eresMas_KPI's_01 Synthèse DM pour modèle_Spain ARPU + AUPU_ROW ARPU" xfId="37241" xr:uid="{00000000-0005-0000-0000-000084740000}"/>
    <cellStyle name="n_Flash September eresMas_KPI's_01 Synthèse DM pour modèle_Spain KPIs" xfId="7196" xr:uid="{00000000-0005-0000-0000-000085740000}"/>
    <cellStyle name="n_Flash September eresMas_KPI's_01 Synthèse DM pour modèle_Spain KPIs 2" xfId="16562" xr:uid="{00000000-0005-0000-0000-000086740000}"/>
    <cellStyle name="n_Flash September eresMas_KPI's_01 Synthèse DM pour modèle_Spain KPIs_1" xfId="52010" xr:uid="{00000000-0005-0000-0000-000087740000}"/>
    <cellStyle name="n_Flash September eresMas_KPI's_01 Synthèse DM pour modèle_Telecoms - Operational KPIs" xfId="50313" xr:uid="{00000000-0005-0000-0000-000088740000}"/>
    <cellStyle name="n_Flash September eresMas_KPI's_0703 Préflashde L23 Analyse CA trafic 07-03 (07-04-03)" xfId="2504" xr:uid="{00000000-0005-0000-0000-000089740000}"/>
    <cellStyle name="n_Flash September eresMas_KPI's_0703 Préflashde L23 Analyse CA trafic 07-03 (07-04-03)_A&amp;ME KPIs" xfId="53788" xr:uid="{00000000-0005-0000-0000-00008A740000}"/>
    <cellStyle name="n_Flash September eresMas_KPI's_0703 Préflashde L23 Analyse CA trafic 07-03 (07-04-03)_Enterprise" xfId="9892" xr:uid="{00000000-0005-0000-0000-00008B740000}"/>
    <cellStyle name="n_Flash September eresMas_KPI's_0703 Préflashde L23 Analyse CA trafic 07-03 (07-04-03)_France financials" xfId="24153" xr:uid="{00000000-0005-0000-0000-00008C740000}"/>
    <cellStyle name="n_Flash September eresMas_KPI's_0703 Préflashde L23 Analyse CA trafic 07-03 (07-04-03)_France financials_1" xfId="25482" xr:uid="{00000000-0005-0000-0000-00008D740000}"/>
    <cellStyle name="n_Flash September eresMas_KPI's_0703 Préflashde L23 Analyse CA trafic 07-03 (07-04-03)_France KPIs" xfId="5363" xr:uid="{00000000-0005-0000-0000-00008E740000}"/>
    <cellStyle name="n_Flash September eresMas_KPI's_0703 Préflashde L23 Analyse CA trafic 07-03 (07-04-03)_France KPIs 2" xfId="14779" xr:uid="{00000000-0005-0000-0000-00008F740000}"/>
    <cellStyle name="n_Flash September eresMas_KPI's_0703 Préflashde L23 Analyse CA trafic 07-03 (07-04-03)_France KPIs_1" xfId="12604" xr:uid="{00000000-0005-0000-0000-000090740000}"/>
    <cellStyle name="n_Flash September eresMas_KPI's_0703 Préflashde L23 Analyse CA trafic 07-03 (07-04-03)_GetCA Groupe Seg 2012-Q4 Soc" xfId="56509" xr:uid="{00000000-0005-0000-0000-000091740000}"/>
    <cellStyle name="n_Flash September eresMas_KPI's_0703 Préflashde L23 Analyse CA trafic 07-03 (07-04-03)_Group" xfId="37243" xr:uid="{00000000-0005-0000-0000-000092740000}"/>
    <cellStyle name="n_Flash September eresMas_KPI's_0703 Préflashde L23 Analyse CA trafic 07-03 (07-04-03)_Group - financial KPIs" xfId="22409" xr:uid="{00000000-0005-0000-0000-000093740000}"/>
    <cellStyle name="n_Flash September eresMas_KPI's_0703 Préflashde L23 Analyse CA trafic 07-03 (07-04-03)_Group - operational KPIs" xfId="3361" xr:uid="{00000000-0005-0000-0000-000094740000}"/>
    <cellStyle name="n_Flash September eresMas_KPI's_0703 Préflashde L23 Analyse CA trafic 07-03 (07-04-03)_Group - operational KPIs_1" xfId="10850" xr:uid="{00000000-0005-0000-0000-000095740000}"/>
    <cellStyle name="n_Flash September eresMas_KPI's_0703 Préflashde L23 Analyse CA trafic 07-03 (07-04-03)_Group - operational KPIs_1 2" xfId="18549" xr:uid="{00000000-0005-0000-0000-000096740000}"/>
    <cellStyle name="n_Flash September eresMas_KPI's_0703 Préflashde L23 Analyse CA trafic 07-03 (07-04-03)_Group - operational KPIs_2" xfId="20666" xr:uid="{00000000-0005-0000-0000-000097740000}"/>
    <cellStyle name="n_Flash September eresMas_KPI's_0703 Préflashde L23 Analyse CA trafic 07-03 (07-04-03)_IC&amp;SS" xfId="17628" xr:uid="{00000000-0005-0000-0000-000098740000}"/>
    <cellStyle name="n_Flash September eresMas_KPI's_0703 Préflashde L23 Analyse CA trafic 07-03 (07-04-03)_Orange - Market France KPIs" xfId="56508" xr:uid="{00000000-0005-0000-0000-000099740000}"/>
    <cellStyle name="n_Flash September eresMas_KPI's_0703 Préflashde L23 Analyse CA trafic 07-03 (07-04-03)_Poland KPIs" xfId="8612" xr:uid="{00000000-0005-0000-0000-00009A740000}"/>
    <cellStyle name="n_Flash September eresMas_KPI's_0703 Préflashde L23 Analyse CA trafic 07-03 (07-04-03)_Poland KPIs_1" xfId="37242" xr:uid="{00000000-0005-0000-0000-00009B740000}"/>
    <cellStyle name="n_Flash September eresMas_KPI's_0703 Préflashde L23 Analyse CA trafic 07-03 (07-04-03)_ROW" xfId="37244" xr:uid="{00000000-0005-0000-0000-00009C740000}"/>
    <cellStyle name="n_Flash September eresMas_KPI's_0703 Préflashde L23 Analyse CA trafic 07-03 (07-04-03)_ROW ARPU" xfId="37245" xr:uid="{00000000-0005-0000-0000-00009D740000}"/>
    <cellStyle name="n_Flash September eresMas_KPI's_0703 Préflashde L23 Analyse CA trafic 07-03 (07-04-03)_RoW KPIs" xfId="9324" xr:uid="{00000000-0005-0000-0000-00009E740000}"/>
    <cellStyle name="n_Flash September eresMas_KPI's_0703 Préflashde L23 Analyse CA trafic 07-03 (07-04-03)_ROW_1" xfId="37246" xr:uid="{00000000-0005-0000-0000-00009F740000}"/>
    <cellStyle name="n_Flash September eresMas_KPI's_0703 Préflashde L23 Analyse CA trafic 07-03 (07-04-03)_ROW_1_Group" xfId="37247" xr:uid="{00000000-0005-0000-0000-0000A0740000}"/>
    <cellStyle name="n_Flash September eresMas_KPI's_0703 Préflashde L23 Analyse CA trafic 07-03 (07-04-03)_ROW_1_ROW ARPU" xfId="37248" xr:uid="{00000000-0005-0000-0000-0000A1740000}"/>
    <cellStyle name="n_Flash September eresMas_KPI's_0703 Préflashde L23 Analyse CA trafic 07-03 (07-04-03)_ROW_Group" xfId="37249" xr:uid="{00000000-0005-0000-0000-0000A2740000}"/>
    <cellStyle name="n_Flash September eresMas_KPI's_0703 Préflashde L23 Analyse CA trafic 07-03 (07-04-03)_ROW_ROW ARPU" xfId="37250" xr:uid="{00000000-0005-0000-0000-0000A3740000}"/>
    <cellStyle name="n_Flash September eresMas_KPI's_0703 Préflashde L23 Analyse CA trafic 07-03 (07-04-03)_Spain ARPU + AUPU" xfId="37251" xr:uid="{00000000-0005-0000-0000-0000A4740000}"/>
    <cellStyle name="n_Flash September eresMas_KPI's_0703 Préflashde L23 Analyse CA trafic 07-03 (07-04-03)_Spain ARPU + AUPU_Group" xfId="37252" xr:uid="{00000000-0005-0000-0000-0000A5740000}"/>
    <cellStyle name="n_Flash September eresMas_KPI's_0703 Préflashde L23 Analyse CA trafic 07-03 (07-04-03)_Spain ARPU + AUPU_ROW ARPU" xfId="37253" xr:uid="{00000000-0005-0000-0000-0000A6740000}"/>
    <cellStyle name="n_Flash September eresMas_KPI's_0703 Préflashde L23 Analyse CA trafic 07-03 (07-04-03)_Spain KPIs" xfId="7197" xr:uid="{00000000-0005-0000-0000-0000A7740000}"/>
    <cellStyle name="n_Flash September eresMas_KPI's_0703 Préflashde L23 Analyse CA trafic 07-03 (07-04-03)_Spain KPIs 2" xfId="16563" xr:uid="{00000000-0005-0000-0000-0000A8740000}"/>
    <cellStyle name="n_Flash September eresMas_KPI's_0703 Préflashde L23 Analyse CA trafic 07-03 (07-04-03)_Spain KPIs_1" xfId="52011" xr:uid="{00000000-0005-0000-0000-0000A9740000}"/>
    <cellStyle name="n_Flash September eresMas_KPI's_0703 Préflashde L23 Analyse CA trafic 07-03 (07-04-03)_Telecoms - Operational KPIs" xfId="50314" xr:uid="{00000000-0005-0000-0000-0000AA740000}"/>
    <cellStyle name="n_Flash September eresMas_KPI's_A&amp;ME KPIs" xfId="53786" xr:uid="{00000000-0005-0000-0000-0000AB740000}"/>
    <cellStyle name="n_Flash September eresMas_KPI's_Base Forfaits 06-07" xfId="2505" xr:uid="{00000000-0005-0000-0000-0000AC740000}"/>
    <cellStyle name="n_Flash September eresMas_KPI's_Base Forfaits 06-07_A&amp;ME KPIs" xfId="53789" xr:uid="{00000000-0005-0000-0000-0000AD740000}"/>
    <cellStyle name="n_Flash September eresMas_KPI's_Base Forfaits 06-07_Enterprise" xfId="9893" xr:uid="{00000000-0005-0000-0000-0000AE740000}"/>
    <cellStyle name="n_Flash September eresMas_KPI's_Base Forfaits 06-07_France financials" xfId="24154" xr:uid="{00000000-0005-0000-0000-0000AF740000}"/>
    <cellStyle name="n_Flash September eresMas_KPI's_Base Forfaits 06-07_France financials_1" xfId="25483" xr:uid="{00000000-0005-0000-0000-0000B0740000}"/>
    <cellStyle name="n_Flash September eresMas_KPI's_Base Forfaits 06-07_France KPIs" xfId="5364" xr:uid="{00000000-0005-0000-0000-0000B1740000}"/>
    <cellStyle name="n_Flash September eresMas_KPI's_Base Forfaits 06-07_France KPIs 2" xfId="14780" xr:uid="{00000000-0005-0000-0000-0000B2740000}"/>
    <cellStyle name="n_Flash September eresMas_KPI's_Base Forfaits 06-07_France KPIs_1" xfId="12605" xr:uid="{00000000-0005-0000-0000-0000B3740000}"/>
    <cellStyle name="n_Flash September eresMas_KPI's_Base Forfaits 06-07_GetCA Groupe Seg 2012-Q4 Soc" xfId="56511" xr:uid="{00000000-0005-0000-0000-0000B4740000}"/>
    <cellStyle name="n_Flash September eresMas_KPI's_Base Forfaits 06-07_Group" xfId="37255" xr:uid="{00000000-0005-0000-0000-0000B5740000}"/>
    <cellStyle name="n_Flash September eresMas_KPI's_Base Forfaits 06-07_Group - financial KPIs" xfId="22410" xr:uid="{00000000-0005-0000-0000-0000B6740000}"/>
    <cellStyle name="n_Flash September eresMas_KPI's_Base Forfaits 06-07_Group - operational KPIs" xfId="3362" xr:uid="{00000000-0005-0000-0000-0000B7740000}"/>
    <cellStyle name="n_Flash September eresMas_KPI's_Base Forfaits 06-07_Group - operational KPIs_1" xfId="10851" xr:uid="{00000000-0005-0000-0000-0000B8740000}"/>
    <cellStyle name="n_Flash September eresMas_KPI's_Base Forfaits 06-07_Group - operational KPIs_1 2" xfId="18550" xr:uid="{00000000-0005-0000-0000-0000B9740000}"/>
    <cellStyle name="n_Flash September eresMas_KPI's_Base Forfaits 06-07_Group - operational KPIs_2" xfId="20667" xr:uid="{00000000-0005-0000-0000-0000BA740000}"/>
    <cellStyle name="n_Flash September eresMas_KPI's_Base Forfaits 06-07_IC&amp;SS" xfId="17668" xr:uid="{00000000-0005-0000-0000-0000BB740000}"/>
    <cellStyle name="n_Flash September eresMas_KPI's_Base Forfaits 06-07_Orange - Market France KPIs" xfId="56510" xr:uid="{00000000-0005-0000-0000-0000BC740000}"/>
    <cellStyle name="n_Flash September eresMas_KPI's_Base Forfaits 06-07_Poland KPIs" xfId="8613" xr:uid="{00000000-0005-0000-0000-0000BD740000}"/>
    <cellStyle name="n_Flash September eresMas_KPI's_Base Forfaits 06-07_Poland KPIs_1" xfId="37254" xr:uid="{00000000-0005-0000-0000-0000BE740000}"/>
    <cellStyle name="n_Flash September eresMas_KPI's_Base Forfaits 06-07_ROW" xfId="37256" xr:uid="{00000000-0005-0000-0000-0000BF740000}"/>
    <cellStyle name="n_Flash September eresMas_KPI's_Base Forfaits 06-07_ROW ARPU" xfId="37257" xr:uid="{00000000-0005-0000-0000-0000C0740000}"/>
    <cellStyle name="n_Flash September eresMas_KPI's_Base Forfaits 06-07_RoW KPIs" xfId="9325" xr:uid="{00000000-0005-0000-0000-0000C1740000}"/>
    <cellStyle name="n_Flash September eresMas_KPI's_Base Forfaits 06-07_ROW_1" xfId="37258" xr:uid="{00000000-0005-0000-0000-0000C2740000}"/>
    <cellStyle name="n_Flash September eresMas_KPI's_Base Forfaits 06-07_ROW_1_Group" xfId="37259" xr:uid="{00000000-0005-0000-0000-0000C3740000}"/>
    <cellStyle name="n_Flash September eresMas_KPI's_Base Forfaits 06-07_ROW_1_ROW ARPU" xfId="37260" xr:uid="{00000000-0005-0000-0000-0000C4740000}"/>
    <cellStyle name="n_Flash September eresMas_KPI's_Base Forfaits 06-07_ROW_Group" xfId="37261" xr:uid="{00000000-0005-0000-0000-0000C5740000}"/>
    <cellStyle name="n_Flash September eresMas_KPI's_Base Forfaits 06-07_ROW_ROW ARPU" xfId="37262" xr:uid="{00000000-0005-0000-0000-0000C6740000}"/>
    <cellStyle name="n_Flash September eresMas_KPI's_Base Forfaits 06-07_Spain ARPU + AUPU" xfId="37263" xr:uid="{00000000-0005-0000-0000-0000C7740000}"/>
    <cellStyle name="n_Flash September eresMas_KPI's_Base Forfaits 06-07_Spain ARPU + AUPU_Group" xfId="37264" xr:uid="{00000000-0005-0000-0000-0000C8740000}"/>
    <cellStyle name="n_Flash September eresMas_KPI's_Base Forfaits 06-07_Spain ARPU + AUPU_ROW ARPU" xfId="37265" xr:uid="{00000000-0005-0000-0000-0000C9740000}"/>
    <cellStyle name="n_Flash September eresMas_KPI's_Base Forfaits 06-07_Spain KPIs" xfId="7198" xr:uid="{00000000-0005-0000-0000-0000CA740000}"/>
    <cellStyle name="n_Flash September eresMas_KPI's_Base Forfaits 06-07_Spain KPIs 2" xfId="16564" xr:uid="{00000000-0005-0000-0000-0000CB740000}"/>
    <cellStyle name="n_Flash September eresMas_KPI's_Base Forfaits 06-07_Spain KPIs_1" xfId="52012" xr:uid="{00000000-0005-0000-0000-0000CC740000}"/>
    <cellStyle name="n_Flash September eresMas_KPI's_Base Forfaits 06-07_Telecoms - Operational KPIs" xfId="50315" xr:uid="{00000000-0005-0000-0000-0000CD740000}"/>
    <cellStyle name="n_Flash September eresMas_KPI's_CA BAC SCR-VM 06-07 (31-07-06)" xfId="2506" xr:uid="{00000000-0005-0000-0000-0000CE740000}"/>
    <cellStyle name="n_Flash September eresMas_KPI's_CA BAC SCR-VM 06-07 (31-07-06)_A&amp;ME KPIs" xfId="53790" xr:uid="{00000000-0005-0000-0000-0000CF740000}"/>
    <cellStyle name="n_Flash September eresMas_KPI's_CA BAC SCR-VM 06-07 (31-07-06)_Enterprise" xfId="9894" xr:uid="{00000000-0005-0000-0000-0000D0740000}"/>
    <cellStyle name="n_Flash September eresMas_KPI's_CA BAC SCR-VM 06-07 (31-07-06)_France financials" xfId="24155" xr:uid="{00000000-0005-0000-0000-0000D1740000}"/>
    <cellStyle name="n_Flash September eresMas_KPI's_CA BAC SCR-VM 06-07 (31-07-06)_France financials_1" xfId="25484" xr:uid="{00000000-0005-0000-0000-0000D2740000}"/>
    <cellStyle name="n_Flash September eresMas_KPI's_CA BAC SCR-VM 06-07 (31-07-06)_France KPIs" xfId="5365" xr:uid="{00000000-0005-0000-0000-0000D3740000}"/>
    <cellStyle name="n_Flash September eresMas_KPI's_CA BAC SCR-VM 06-07 (31-07-06)_France KPIs 2" xfId="14781" xr:uid="{00000000-0005-0000-0000-0000D4740000}"/>
    <cellStyle name="n_Flash September eresMas_KPI's_CA BAC SCR-VM 06-07 (31-07-06)_France KPIs_1" xfId="12606" xr:uid="{00000000-0005-0000-0000-0000D5740000}"/>
    <cellStyle name="n_Flash September eresMas_KPI's_CA BAC SCR-VM 06-07 (31-07-06)_GetCA Groupe Seg 2012-Q4 Soc" xfId="56513" xr:uid="{00000000-0005-0000-0000-0000D6740000}"/>
    <cellStyle name="n_Flash September eresMas_KPI's_CA BAC SCR-VM 06-07 (31-07-06)_Group" xfId="37267" xr:uid="{00000000-0005-0000-0000-0000D7740000}"/>
    <cellStyle name="n_Flash September eresMas_KPI's_CA BAC SCR-VM 06-07 (31-07-06)_Group - financial KPIs" xfId="22411" xr:uid="{00000000-0005-0000-0000-0000D8740000}"/>
    <cellStyle name="n_Flash September eresMas_KPI's_CA BAC SCR-VM 06-07 (31-07-06)_Group - operational KPIs" xfId="3363" xr:uid="{00000000-0005-0000-0000-0000D9740000}"/>
    <cellStyle name="n_Flash September eresMas_KPI's_CA BAC SCR-VM 06-07 (31-07-06)_Group - operational KPIs_1" xfId="10852" xr:uid="{00000000-0005-0000-0000-0000DA740000}"/>
    <cellStyle name="n_Flash September eresMas_KPI's_CA BAC SCR-VM 06-07 (31-07-06)_Group - operational KPIs_1 2" xfId="18551" xr:uid="{00000000-0005-0000-0000-0000DB740000}"/>
    <cellStyle name="n_Flash September eresMas_KPI's_CA BAC SCR-VM 06-07 (31-07-06)_Group - operational KPIs_2" xfId="20668" xr:uid="{00000000-0005-0000-0000-0000DC740000}"/>
    <cellStyle name="n_Flash September eresMas_KPI's_CA BAC SCR-VM 06-07 (31-07-06)_IC&amp;SS" xfId="19679" xr:uid="{00000000-0005-0000-0000-0000DD740000}"/>
    <cellStyle name="n_Flash September eresMas_KPI's_CA BAC SCR-VM 06-07 (31-07-06)_Orange - Market France KPIs" xfId="56512" xr:uid="{00000000-0005-0000-0000-0000DE740000}"/>
    <cellStyle name="n_Flash September eresMas_KPI's_CA BAC SCR-VM 06-07 (31-07-06)_Poland KPIs" xfId="8614" xr:uid="{00000000-0005-0000-0000-0000DF740000}"/>
    <cellStyle name="n_Flash September eresMas_KPI's_CA BAC SCR-VM 06-07 (31-07-06)_Poland KPIs_1" xfId="37266" xr:uid="{00000000-0005-0000-0000-0000E0740000}"/>
    <cellStyle name="n_Flash September eresMas_KPI's_CA BAC SCR-VM 06-07 (31-07-06)_ROW" xfId="37268" xr:uid="{00000000-0005-0000-0000-0000E1740000}"/>
    <cellStyle name="n_Flash September eresMas_KPI's_CA BAC SCR-VM 06-07 (31-07-06)_ROW ARPU" xfId="37269" xr:uid="{00000000-0005-0000-0000-0000E2740000}"/>
    <cellStyle name="n_Flash September eresMas_KPI's_CA BAC SCR-VM 06-07 (31-07-06)_RoW KPIs" xfId="9326" xr:uid="{00000000-0005-0000-0000-0000E3740000}"/>
    <cellStyle name="n_Flash September eresMas_KPI's_CA BAC SCR-VM 06-07 (31-07-06)_ROW_1" xfId="37270" xr:uid="{00000000-0005-0000-0000-0000E4740000}"/>
    <cellStyle name="n_Flash September eresMas_KPI's_CA BAC SCR-VM 06-07 (31-07-06)_ROW_1_Group" xfId="37271" xr:uid="{00000000-0005-0000-0000-0000E5740000}"/>
    <cellStyle name="n_Flash September eresMas_KPI's_CA BAC SCR-VM 06-07 (31-07-06)_ROW_1_ROW ARPU" xfId="37272" xr:uid="{00000000-0005-0000-0000-0000E6740000}"/>
    <cellStyle name="n_Flash September eresMas_KPI's_CA BAC SCR-VM 06-07 (31-07-06)_ROW_Group" xfId="37273" xr:uid="{00000000-0005-0000-0000-0000E7740000}"/>
    <cellStyle name="n_Flash September eresMas_KPI's_CA BAC SCR-VM 06-07 (31-07-06)_ROW_ROW ARPU" xfId="37274" xr:uid="{00000000-0005-0000-0000-0000E8740000}"/>
    <cellStyle name="n_Flash September eresMas_KPI's_CA BAC SCR-VM 06-07 (31-07-06)_Spain ARPU + AUPU" xfId="37275" xr:uid="{00000000-0005-0000-0000-0000E9740000}"/>
    <cellStyle name="n_Flash September eresMas_KPI's_CA BAC SCR-VM 06-07 (31-07-06)_Spain ARPU + AUPU_Group" xfId="37276" xr:uid="{00000000-0005-0000-0000-0000EA740000}"/>
    <cellStyle name="n_Flash September eresMas_KPI's_CA BAC SCR-VM 06-07 (31-07-06)_Spain ARPU + AUPU_ROW ARPU" xfId="37277" xr:uid="{00000000-0005-0000-0000-0000EB740000}"/>
    <cellStyle name="n_Flash September eresMas_KPI's_CA BAC SCR-VM 06-07 (31-07-06)_Spain KPIs" xfId="7199" xr:uid="{00000000-0005-0000-0000-0000EC740000}"/>
    <cellStyle name="n_Flash September eresMas_KPI's_CA BAC SCR-VM 06-07 (31-07-06)_Spain KPIs 2" xfId="16565" xr:uid="{00000000-0005-0000-0000-0000ED740000}"/>
    <cellStyle name="n_Flash September eresMas_KPI's_CA BAC SCR-VM 06-07 (31-07-06)_Spain KPIs_1" xfId="52013" xr:uid="{00000000-0005-0000-0000-0000EE740000}"/>
    <cellStyle name="n_Flash September eresMas_KPI's_CA BAC SCR-VM 06-07 (31-07-06)_Telecoms - Operational KPIs" xfId="50316" xr:uid="{00000000-0005-0000-0000-0000EF740000}"/>
    <cellStyle name="n_Flash September eresMas_KPI's_CA forfaits 0607 (06-08-14)" xfId="2507" xr:uid="{00000000-0005-0000-0000-0000F0740000}"/>
    <cellStyle name="n_Flash September eresMas_KPI's_CA forfaits 0607 (06-08-14)_A&amp;ME KPIs" xfId="53791" xr:uid="{00000000-0005-0000-0000-0000F1740000}"/>
    <cellStyle name="n_Flash September eresMas_KPI's_CA forfaits 0607 (06-08-14)_France financials" xfId="24156" xr:uid="{00000000-0005-0000-0000-0000F2740000}"/>
    <cellStyle name="n_Flash September eresMas_KPI's_CA forfaits 0607 (06-08-14)_France KPIs" xfId="5366" xr:uid="{00000000-0005-0000-0000-0000F3740000}"/>
    <cellStyle name="n_Flash September eresMas_KPI's_CA forfaits 0607 (06-08-14)_France KPIs 2" xfId="14782" xr:uid="{00000000-0005-0000-0000-0000F4740000}"/>
    <cellStyle name="n_Flash September eresMas_KPI's_CA forfaits 0607 (06-08-14)_France KPIs_1" xfId="12607" xr:uid="{00000000-0005-0000-0000-0000F5740000}"/>
    <cellStyle name="n_Flash September eresMas_KPI's_CA forfaits 0607 (06-08-14)_Group" xfId="37279" xr:uid="{00000000-0005-0000-0000-0000F6740000}"/>
    <cellStyle name="n_Flash September eresMas_KPI's_CA forfaits 0607 (06-08-14)_Group - financial KPIs" xfId="22412" xr:uid="{00000000-0005-0000-0000-0000F7740000}"/>
    <cellStyle name="n_Flash September eresMas_KPI's_CA forfaits 0607 (06-08-14)_Group - operational KPIs" xfId="10853" xr:uid="{00000000-0005-0000-0000-0000F8740000}"/>
    <cellStyle name="n_Flash September eresMas_KPI's_CA forfaits 0607 (06-08-14)_Group - operational KPIs 2" xfId="18552" xr:uid="{00000000-0005-0000-0000-0000F9740000}"/>
    <cellStyle name="n_Flash September eresMas_KPI's_CA forfaits 0607 (06-08-14)_Group - operational KPIs_1" xfId="20669" xr:uid="{00000000-0005-0000-0000-0000FA740000}"/>
    <cellStyle name="n_Flash September eresMas_KPI's_CA forfaits 0607 (06-08-14)_Orange - Market France KPIs" xfId="56514" xr:uid="{00000000-0005-0000-0000-0000FB740000}"/>
    <cellStyle name="n_Flash September eresMas_KPI's_CA forfaits 0607 (06-08-14)_Poland KPIs" xfId="37278" xr:uid="{00000000-0005-0000-0000-0000FC740000}"/>
    <cellStyle name="n_Flash September eresMas_KPI's_CA forfaits 0607 (06-08-14)_ROW" xfId="37280" xr:uid="{00000000-0005-0000-0000-0000FD740000}"/>
    <cellStyle name="n_Flash September eresMas_KPI's_CA forfaits 0607 (06-08-14)_ROW ARPU" xfId="37281" xr:uid="{00000000-0005-0000-0000-0000FE740000}"/>
    <cellStyle name="n_Flash September eresMas_KPI's_CA forfaits 0607 (06-08-14)_ROW_1" xfId="37282" xr:uid="{00000000-0005-0000-0000-0000FF740000}"/>
    <cellStyle name="n_Flash September eresMas_KPI's_CA forfaits 0607 (06-08-14)_ROW_1_Group" xfId="37283" xr:uid="{00000000-0005-0000-0000-000000750000}"/>
    <cellStyle name="n_Flash September eresMas_KPI's_CA forfaits 0607 (06-08-14)_ROW_1_ROW ARPU" xfId="37284" xr:uid="{00000000-0005-0000-0000-000001750000}"/>
    <cellStyle name="n_Flash September eresMas_KPI's_CA forfaits 0607 (06-08-14)_ROW_Group" xfId="37285" xr:uid="{00000000-0005-0000-0000-000002750000}"/>
    <cellStyle name="n_Flash September eresMas_KPI's_CA forfaits 0607 (06-08-14)_ROW_ROW ARPU" xfId="37286" xr:uid="{00000000-0005-0000-0000-000003750000}"/>
    <cellStyle name="n_Flash September eresMas_KPI's_CA forfaits 0607 (06-08-14)_Spain ARPU + AUPU" xfId="37287" xr:uid="{00000000-0005-0000-0000-000004750000}"/>
    <cellStyle name="n_Flash September eresMas_KPI's_CA forfaits 0607 (06-08-14)_Spain ARPU + AUPU_Group" xfId="37288" xr:uid="{00000000-0005-0000-0000-000005750000}"/>
    <cellStyle name="n_Flash September eresMas_KPI's_CA forfaits 0607 (06-08-14)_Spain ARPU + AUPU_ROW ARPU" xfId="37289" xr:uid="{00000000-0005-0000-0000-000006750000}"/>
    <cellStyle name="n_Flash September eresMas_KPI's_CA forfaits 0607 (06-08-14)_Spain KPIs" xfId="7200" xr:uid="{00000000-0005-0000-0000-000007750000}"/>
    <cellStyle name="n_Flash September eresMas_KPI's_CA forfaits 0607 (06-08-14)_Spain KPIs 2" xfId="16566" xr:uid="{00000000-0005-0000-0000-000008750000}"/>
    <cellStyle name="n_Flash September eresMas_KPI's_CA forfaits 0607 (06-08-14)_Spain KPIs_1" xfId="52014" xr:uid="{00000000-0005-0000-0000-000009750000}"/>
    <cellStyle name="n_Flash September eresMas_KPI's_CA forfaits 0607 (06-08-14)_Telecoms - Operational KPIs" xfId="50317" xr:uid="{00000000-0005-0000-0000-00000A750000}"/>
    <cellStyle name="n_Flash September eresMas_KPI's_Classeur2" xfId="2508" xr:uid="{00000000-0005-0000-0000-00000B750000}"/>
    <cellStyle name="n_Flash September eresMas_KPI's_Classeur2_A&amp;ME KPIs" xfId="53792" xr:uid="{00000000-0005-0000-0000-00000C750000}"/>
    <cellStyle name="n_Flash September eresMas_KPI's_Classeur2_France financials" xfId="24157" xr:uid="{00000000-0005-0000-0000-00000D750000}"/>
    <cellStyle name="n_Flash September eresMas_KPI's_Classeur2_France KPIs" xfId="5367" xr:uid="{00000000-0005-0000-0000-00000E750000}"/>
    <cellStyle name="n_Flash September eresMas_KPI's_Classeur2_France KPIs 2" xfId="14783" xr:uid="{00000000-0005-0000-0000-00000F750000}"/>
    <cellStyle name="n_Flash September eresMas_KPI's_Classeur2_France KPIs_1" xfId="12608" xr:uid="{00000000-0005-0000-0000-000010750000}"/>
    <cellStyle name="n_Flash September eresMas_KPI's_Classeur2_Group" xfId="37291" xr:uid="{00000000-0005-0000-0000-000011750000}"/>
    <cellStyle name="n_Flash September eresMas_KPI's_Classeur2_Group - financial KPIs" xfId="22413" xr:uid="{00000000-0005-0000-0000-000012750000}"/>
    <cellStyle name="n_Flash September eresMas_KPI's_Classeur2_Group - operational KPIs" xfId="10854" xr:uid="{00000000-0005-0000-0000-000013750000}"/>
    <cellStyle name="n_Flash September eresMas_KPI's_Classeur2_Group - operational KPIs 2" xfId="18553" xr:uid="{00000000-0005-0000-0000-000014750000}"/>
    <cellStyle name="n_Flash September eresMas_KPI's_Classeur2_Group - operational KPIs_1" xfId="20670" xr:uid="{00000000-0005-0000-0000-000015750000}"/>
    <cellStyle name="n_Flash September eresMas_KPI's_Classeur2_Orange - Market France KPIs" xfId="56515" xr:uid="{00000000-0005-0000-0000-000016750000}"/>
    <cellStyle name="n_Flash September eresMas_KPI's_Classeur2_Poland KPIs" xfId="37290" xr:uid="{00000000-0005-0000-0000-000017750000}"/>
    <cellStyle name="n_Flash September eresMas_KPI's_Classeur2_ROW" xfId="37292" xr:uid="{00000000-0005-0000-0000-000018750000}"/>
    <cellStyle name="n_Flash September eresMas_KPI's_Classeur2_ROW ARPU" xfId="37293" xr:uid="{00000000-0005-0000-0000-000019750000}"/>
    <cellStyle name="n_Flash September eresMas_KPI's_Classeur2_ROW_1" xfId="37294" xr:uid="{00000000-0005-0000-0000-00001A750000}"/>
    <cellStyle name="n_Flash September eresMas_KPI's_Classeur2_ROW_1_Group" xfId="37295" xr:uid="{00000000-0005-0000-0000-00001B750000}"/>
    <cellStyle name="n_Flash September eresMas_KPI's_Classeur2_ROW_1_ROW ARPU" xfId="37296" xr:uid="{00000000-0005-0000-0000-00001C750000}"/>
    <cellStyle name="n_Flash September eresMas_KPI's_Classeur2_ROW_Group" xfId="37297" xr:uid="{00000000-0005-0000-0000-00001D750000}"/>
    <cellStyle name="n_Flash September eresMas_KPI's_Classeur2_ROW_ROW ARPU" xfId="37298" xr:uid="{00000000-0005-0000-0000-00001E750000}"/>
    <cellStyle name="n_Flash September eresMas_KPI's_Classeur2_Spain ARPU + AUPU" xfId="37299" xr:uid="{00000000-0005-0000-0000-00001F750000}"/>
    <cellStyle name="n_Flash September eresMas_KPI's_Classeur2_Spain ARPU + AUPU_Group" xfId="37300" xr:uid="{00000000-0005-0000-0000-000020750000}"/>
    <cellStyle name="n_Flash September eresMas_KPI's_Classeur2_Spain ARPU + AUPU_ROW ARPU" xfId="37301" xr:uid="{00000000-0005-0000-0000-000021750000}"/>
    <cellStyle name="n_Flash September eresMas_KPI's_Classeur2_Spain KPIs" xfId="7201" xr:uid="{00000000-0005-0000-0000-000022750000}"/>
    <cellStyle name="n_Flash September eresMas_KPI's_Classeur2_Spain KPIs 2" xfId="16567" xr:uid="{00000000-0005-0000-0000-000023750000}"/>
    <cellStyle name="n_Flash September eresMas_KPI's_Classeur2_Spain KPIs_1" xfId="52015" xr:uid="{00000000-0005-0000-0000-000024750000}"/>
    <cellStyle name="n_Flash September eresMas_KPI's_Classeur2_Telecoms - Operational KPIs" xfId="50318" xr:uid="{00000000-0005-0000-0000-000025750000}"/>
    <cellStyle name="n_Flash September eresMas_KPI's_Classeur5" xfId="2509" xr:uid="{00000000-0005-0000-0000-000026750000}"/>
    <cellStyle name="n_Flash September eresMas_KPI's_Classeur5_A&amp;ME KPIs" xfId="53793" xr:uid="{00000000-0005-0000-0000-000027750000}"/>
    <cellStyle name="n_Flash September eresMas_KPI's_Classeur5_Enterprise" xfId="9895" xr:uid="{00000000-0005-0000-0000-000028750000}"/>
    <cellStyle name="n_Flash September eresMas_KPI's_Classeur5_France financials" xfId="24158" xr:uid="{00000000-0005-0000-0000-000029750000}"/>
    <cellStyle name="n_Flash September eresMas_KPI's_Classeur5_France financials_1" xfId="25485" xr:uid="{00000000-0005-0000-0000-00002A750000}"/>
    <cellStyle name="n_Flash September eresMas_KPI's_Classeur5_France KPIs" xfId="5368" xr:uid="{00000000-0005-0000-0000-00002B750000}"/>
    <cellStyle name="n_Flash September eresMas_KPI's_Classeur5_France KPIs 2" xfId="14784" xr:uid="{00000000-0005-0000-0000-00002C750000}"/>
    <cellStyle name="n_Flash September eresMas_KPI's_Classeur5_France KPIs_1" xfId="12609" xr:uid="{00000000-0005-0000-0000-00002D750000}"/>
    <cellStyle name="n_Flash September eresMas_KPI's_Classeur5_GetCA Groupe Seg 2012-Q4 Soc" xfId="56517" xr:uid="{00000000-0005-0000-0000-00002E750000}"/>
    <cellStyle name="n_Flash September eresMas_KPI's_Classeur5_Group" xfId="37303" xr:uid="{00000000-0005-0000-0000-00002F750000}"/>
    <cellStyle name="n_Flash September eresMas_KPI's_Classeur5_Group - financial KPIs" xfId="22414" xr:uid="{00000000-0005-0000-0000-000030750000}"/>
    <cellStyle name="n_Flash September eresMas_KPI's_Classeur5_Group - operational KPIs" xfId="3364" xr:uid="{00000000-0005-0000-0000-000031750000}"/>
    <cellStyle name="n_Flash September eresMas_KPI's_Classeur5_Group - operational KPIs_1" xfId="10855" xr:uid="{00000000-0005-0000-0000-000032750000}"/>
    <cellStyle name="n_Flash September eresMas_KPI's_Classeur5_Group - operational KPIs_1 2" xfId="18554" xr:uid="{00000000-0005-0000-0000-000033750000}"/>
    <cellStyle name="n_Flash September eresMas_KPI's_Classeur5_Group - operational KPIs_2" xfId="20671" xr:uid="{00000000-0005-0000-0000-000034750000}"/>
    <cellStyle name="n_Flash September eresMas_KPI's_Classeur5_IC&amp;SS" xfId="13609" xr:uid="{00000000-0005-0000-0000-000035750000}"/>
    <cellStyle name="n_Flash September eresMas_KPI's_Classeur5_Orange - Market France KPIs" xfId="56516" xr:uid="{00000000-0005-0000-0000-000036750000}"/>
    <cellStyle name="n_Flash September eresMas_KPI's_Classeur5_Poland KPIs" xfId="8615" xr:uid="{00000000-0005-0000-0000-000037750000}"/>
    <cellStyle name="n_Flash September eresMas_KPI's_Classeur5_Poland KPIs_1" xfId="37302" xr:uid="{00000000-0005-0000-0000-000038750000}"/>
    <cellStyle name="n_Flash September eresMas_KPI's_Classeur5_ROW" xfId="37304" xr:uid="{00000000-0005-0000-0000-000039750000}"/>
    <cellStyle name="n_Flash September eresMas_KPI's_Classeur5_ROW ARPU" xfId="37305" xr:uid="{00000000-0005-0000-0000-00003A750000}"/>
    <cellStyle name="n_Flash September eresMas_KPI's_Classeur5_RoW KPIs" xfId="9327" xr:uid="{00000000-0005-0000-0000-00003B750000}"/>
    <cellStyle name="n_Flash September eresMas_KPI's_Classeur5_ROW_1" xfId="37306" xr:uid="{00000000-0005-0000-0000-00003C750000}"/>
    <cellStyle name="n_Flash September eresMas_KPI's_Classeur5_ROW_1_Group" xfId="37307" xr:uid="{00000000-0005-0000-0000-00003D750000}"/>
    <cellStyle name="n_Flash September eresMas_KPI's_Classeur5_ROW_1_ROW ARPU" xfId="37308" xr:uid="{00000000-0005-0000-0000-00003E750000}"/>
    <cellStyle name="n_Flash September eresMas_KPI's_Classeur5_ROW_Group" xfId="37309" xr:uid="{00000000-0005-0000-0000-00003F750000}"/>
    <cellStyle name="n_Flash September eresMas_KPI's_Classeur5_ROW_ROW ARPU" xfId="37310" xr:uid="{00000000-0005-0000-0000-000040750000}"/>
    <cellStyle name="n_Flash September eresMas_KPI's_Classeur5_Spain ARPU + AUPU" xfId="37311" xr:uid="{00000000-0005-0000-0000-000041750000}"/>
    <cellStyle name="n_Flash September eresMas_KPI's_Classeur5_Spain ARPU + AUPU_Group" xfId="37312" xr:uid="{00000000-0005-0000-0000-000042750000}"/>
    <cellStyle name="n_Flash September eresMas_KPI's_Classeur5_Spain ARPU + AUPU_ROW ARPU" xfId="37313" xr:uid="{00000000-0005-0000-0000-000043750000}"/>
    <cellStyle name="n_Flash September eresMas_KPI's_Classeur5_Spain KPIs" xfId="7202" xr:uid="{00000000-0005-0000-0000-000044750000}"/>
    <cellStyle name="n_Flash September eresMas_KPI's_Classeur5_Spain KPIs 2" xfId="16568" xr:uid="{00000000-0005-0000-0000-000045750000}"/>
    <cellStyle name="n_Flash September eresMas_KPI's_Classeur5_Spain KPIs_1" xfId="52016" xr:uid="{00000000-0005-0000-0000-000046750000}"/>
    <cellStyle name="n_Flash September eresMas_KPI's_Classeur5_Telecoms - Operational KPIs" xfId="50319" xr:uid="{00000000-0005-0000-0000-000047750000}"/>
    <cellStyle name="n_Flash September eresMas_KPI's_DATA KPI Personal" xfId="37314" xr:uid="{00000000-0005-0000-0000-000048750000}"/>
    <cellStyle name="n_Flash September eresMas_KPI's_DATA KPI Personal_Group" xfId="37315" xr:uid="{00000000-0005-0000-0000-000049750000}"/>
    <cellStyle name="n_Flash September eresMas_KPI's_DATA KPI Personal_ROW ARPU" xfId="37316" xr:uid="{00000000-0005-0000-0000-00004A750000}"/>
    <cellStyle name="n_Flash September eresMas_KPI's_EE_CoA_BS - mapped V4" xfId="37317" xr:uid="{00000000-0005-0000-0000-00004B750000}"/>
    <cellStyle name="n_Flash September eresMas_KPI's_EE_CoA_BS - mapped V4_Group" xfId="37318" xr:uid="{00000000-0005-0000-0000-00004C750000}"/>
    <cellStyle name="n_Flash September eresMas_KPI's_EE_CoA_BS - mapped V4_ROW ARPU" xfId="37319" xr:uid="{00000000-0005-0000-0000-00004D750000}"/>
    <cellStyle name="n_Flash September eresMas_KPI's_Enterprise" xfId="9891" xr:uid="{00000000-0005-0000-0000-00004E750000}"/>
    <cellStyle name="n_Flash September eresMas_KPI's_France financials" xfId="24151" xr:uid="{00000000-0005-0000-0000-00004F750000}"/>
    <cellStyle name="n_Flash September eresMas_KPI's_France financials_1" xfId="25481" xr:uid="{00000000-0005-0000-0000-000050750000}"/>
    <cellStyle name="n_Flash September eresMas_KPI's_France KPIs" xfId="5361" xr:uid="{00000000-0005-0000-0000-000051750000}"/>
    <cellStyle name="n_Flash September eresMas_KPI's_France KPIs 2" xfId="14777" xr:uid="{00000000-0005-0000-0000-000052750000}"/>
    <cellStyle name="n_Flash September eresMas_KPI's_France KPIs_1" xfId="12602" xr:uid="{00000000-0005-0000-0000-000053750000}"/>
    <cellStyle name="n_Flash September eresMas_KPI's_GetCA Groupe Seg 2012-Q4 Soc" xfId="56518" xr:uid="{00000000-0005-0000-0000-000054750000}"/>
    <cellStyle name="n_Flash September eresMas_KPI's_Group" xfId="37320" xr:uid="{00000000-0005-0000-0000-000055750000}"/>
    <cellStyle name="n_Flash September eresMas_KPI's_Group - financial KPIs" xfId="22407" xr:uid="{00000000-0005-0000-0000-000056750000}"/>
    <cellStyle name="n_Flash September eresMas_KPI's_Group - operational KPIs" xfId="3360" xr:uid="{00000000-0005-0000-0000-000057750000}"/>
    <cellStyle name="n_Flash September eresMas_KPI's_Group - operational KPIs_1" xfId="10848" xr:uid="{00000000-0005-0000-0000-000058750000}"/>
    <cellStyle name="n_Flash September eresMas_KPI's_Group - operational KPIs_1 2" xfId="18547" xr:uid="{00000000-0005-0000-0000-000059750000}"/>
    <cellStyle name="n_Flash September eresMas_KPI's_Group - operational KPIs_2" xfId="20664" xr:uid="{00000000-0005-0000-0000-00005A750000}"/>
    <cellStyle name="n_Flash September eresMas_KPI's_IC&amp;SS" xfId="19732" xr:uid="{00000000-0005-0000-0000-00005B750000}"/>
    <cellStyle name="n_Flash September eresMas_KPI's_Orange - Market France KPIs" xfId="56506" xr:uid="{00000000-0005-0000-0000-00005C750000}"/>
    <cellStyle name="n_Flash September eresMas_KPI's_PFA_Mn MTV_060413" xfId="2510" xr:uid="{00000000-0005-0000-0000-00005D750000}"/>
    <cellStyle name="n_Flash September eresMas_KPI's_PFA_Mn MTV_060413_A&amp;ME KPIs" xfId="53794" xr:uid="{00000000-0005-0000-0000-00005E750000}"/>
    <cellStyle name="n_Flash September eresMas_KPI's_PFA_Mn MTV_060413_France financials" xfId="24159" xr:uid="{00000000-0005-0000-0000-00005F750000}"/>
    <cellStyle name="n_Flash September eresMas_KPI's_PFA_Mn MTV_060413_France KPIs" xfId="5369" xr:uid="{00000000-0005-0000-0000-000060750000}"/>
    <cellStyle name="n_Flash September eresMas_KPI's_PFA_Mn MTV_060413_France KPIs 2" xfId="14785" xr:uid="{00000000-0005-0000-0000-000061750000}"/>
    <cellStyle name="n_Flash September eresMas_KPI's_PFA_Mn MTV_060413_France KPIs_1" xfId="12610" xr:uid="{00000000-0005-0000-0000-000062750000}"/>
    <cellStyle name="n_Flash September eresMas_KPI's_PFA_Mn MTV_060413_Group" xfId="37322" xr:uid="{00000000-0005-0000-0000-000063750000}"/>
    <cellStyle name="n_Flash September eresMas_KPI's_PFA_Mn MTV_060413_Group - financial KPIs" xfId="22415" xr:uid="{00000000-0005-0000-0000-000064750000}"/>
    <cellStyle name="n_Flash September eresMas_KPI's_PFA_Mn MTV_060413_Group - operational KPIs" xfId="10856" xr:uid="{00000000-0005-0000-0000-000065750000}"/>
    <cellStyle name="n_Flash September eresMas_KPI's_PFA_Mn MTV_060413_Group - operational KPIs 2" xfId="18555" xr:uid="{00000000-0005-0000-0000-000066750000}"/>
    <cellStyle name="n_Flash September eresMas_KPI's_PFA_Mn MTV_060413_Group - operational KPIs_1" xfId="20672" xr:uid="{00000000-0005-0000-0000-000067750000}"/>
    <cellStyle name="n_Flash September eresMas_KPI's_PFA_Mn MTV_060413_Orange - Market France KPIs" xfId="56519" xr:uid="{00000000-0005-0000-0000-000068750000}"/>
    <cellStyle name="n_Flash September eresMas_KPI's_PFA_Mn MTV_060413_Poland KPIs" xfId="37321" xr:uid="{00000000-0005-0000-0000-000069750000}"/>
    <cellStyle name="n_Flash September eresMas_KPI's_PFA_Mn MTV_060413_ROW" xfId="37323" xr:uid="{00000000-0005-0000-0000-00006A750000}"/>
    <cellStyle name="n_Flash September eresMas_KPI's_PFA_Mn MTV_060413_ROW ARPU" xfId="37324" xr:uid="{00000000-0005-0000-0000-00006B750000}"/>
    <cellStyle name="n_Flash September eresMas_KPI's_PFA_Mn MTV_060413_ROW_1" xfId="37325" xr:uid="{00000000-0005-0000-0000-00006C750000}"/>
    <cellStyle name="n_Flash September eresMas_KPI's_PFA_Mn MTV_060413_ROW_1_Group" xfId="37326" xr:uid="{00000000-0005-0000-0000-00006D750000}"/>
    <cellStyle name="n_Flash September eresMas_KPI's_PFA_Mn MTV_060413_ROW_1_ROW ARPU" xfId="37327" xr:uid="{00000000-0005-0000-0000-00006E750000}"/>
    <cellStyle name="n_Flash September eresMas_KPI's_PFA_Mn MTV_060413_ROW_Group" xfId="37328" xr:uid="{00000000-0005-0000-0000-00006F750000}"/>
    <cellStyle name="n_Flash September eresMas_KPI's_PFA_Mn MTV_060413_ROW_ROW ARPU" xfId="37329" xr:uid="{00000000-0005-0000-0000-000070750000}"/>
    <cellStyle name="n_Flash September eresMas_KPI's_PFA_Mn MTV_060413_Spain ARPU + AUPU" xfId="37330" xr:uid="{00000000-0005-0000-0000-000071750000}"/>
    <cellStyle name="n_Flash September eresMas_KPI's_PFA_Mn MTV_060413_Spain ARPU + AUPU_Group" xfId="37331" xr:uid="{00000000-0005-0000-0000-000072750000}"/>
    <cellStyle name="n_Flash September eresMas_KPI's_PFA_Mn MTV_060413_Spain ARPU + AUPU_ROW ARPU" xfId="37332" xr:uid="{00000000-0005-0000-0000-000073750000}"/>
    <cellStyle name="n_Flash September eresMas_KPI's_PFA_Mn MTV_060413_Spain KPIs" xfId="7203" xr:uid="{00000000-0005-0000-0000-000074750000}"/>
    <cellStyle name="n_Flash September eresMas_KPI's_PFA_Mn MTV_060413_Spain KPIs 2" xfId="16569" xr:uid="{00000000-0005-0000-0000-000075750000}"/>
    <cellStyle name="n_Flash September eresMas_KPI's_PFA_Mn MTV_060413_Spain KPIs_1" xfId="52017" xr:uid="{00000000-0005-0000-0000-000076750000}"/>
    <cellStyle name="n_Flash September eresMas_KPI's_PFA_Mn MTV_060413_Telecoms - Operational KPIs" xfId="50320" xr:uid="{00000000-0005-0000-0000-000077750000}"/>
    <cellStyle name="n_Flash September eresMas_KPI's_PFA_Mn_0603_V0 0" xfId="2511" xr:uid="{00000000-0005-0000-0000-000078750000}"/>
    <cellStyle name="n_Flash September eresMas_KPI's_PFA_Mn_0603_V0 0_A&amp;ME KPIs" xfId="53795" xr:uid="{00000000-0005-0000-0000-000079750000}"/>
    <cellStyle name="n_Flash September eresMas_KPI's_PFA_Mn_0603_V0 0_France financials" xfId="24160" xr:uid="{00000000-0005-0000-0000-00007A750000}"/>
    <cellStyle name="n_Flash September eresMas_KPI's_PFA_Mn_0603_V0 0_France KPIs" xfId="5370" xr:uid="{00000000-0005-0000-0000-00007B750000}"/>
    <cellStyle name="n_Flash September eresMas_KPI's_PFA_Mn_0603_V0 0_France KPIs 2" xfId="14786" xr:uid="{00000000-0005-0000-0000-00007C750000}"/>
    <cellStyle name="n_Flash September eresMas_KPI's_PFA_Mn_0603_V0 0_France KPIs_1" xfId="12611" xr:uid="{00000000-0005-0000-0000-00007D750000}"/>
    <cellStyle name="n_Flash September eresMas_KPI's_PFA_Mn_0603_V0 0_Group" xfId="37334" xr:uid="{00000000-0005-0000-0000-00007E750000}"/>
    <cellStyle name="n_Flash September eresMas_KPI's_PFA_Mn_0603_V0 0_Group - financial KPIs" xfId="22416" xr:uid="{00000000-0005-0000-0000-00007F750000}"/>
    <cellStyle name="n_Flash September eresMas_KPI's_PFA_Mn_0603_V0 0_Group - operational KPIs" xfId="10857" xr:uid="{00000000-0005-0000-0000-000080750000}"/>
    <cellStyle name="n_Flash September eresMas_KPI's_PFA_Mn_0603_V0 0_Group - operational KPIs 2" xfId="18556" xr:uid="{00000000-0005-0000-0000-000081750000}"/>
    <cellStyle name="n_Flash September eresMas_KPI's_PFA_Mn_0603_V0 0_Group - operational KPIs_1" xfId="20673" xr:uid="{00000000-0005-0000-0000-000082750000}"/>
    <cellStyle name="n_Flash September eresMas_KPI's_PFA_Mn_0603_V0 0_Orange - Market France KPIs" xfId="56520" xr:uid="{00000000-0005-0000-0000-000083750000}"/>
    <cellStyle name="n_Flash September eresMas_KPI's_PFA_Mn_0603_V0 0_Poland KPIs" xfId="37333" xr:uid="{00000000-0005-0000-0000-000084750000}"/>
    <cellStyle name="n_Flash September eresMas_KPI's_PFA_Mn_0603_V0 0_ROW" xfId="37335" xr:uid="{00000000-0005-0000-0000-000085750000}"/>
    <cellStyle name="n_Flash September eresMas_KPI's_PFA_Mn_0603_V0 0_ROW ARPU" xfId="37336" xr:uid="{00000000-0005-0000-0000-000086750000}"/>
    <cellStyle name="n_Flash September eresMas_KPI's_PFA_Mn_0603_V0 0_ROW_1" xfId="37337" xr:uid="{00000000-0005-0000-0000-000087750000}"/>
    <cellStyle name="n_Flash September eresMas_KPI's_PFA_Mn_0603_V0 0_ROW_1_Group" xfId="37338" xr:uid="{00000000-0005-0000-0000-000088750000}"/>
    <cellStyle name="n_Flash September eresMas_KPI's_PFA_Mn_0603_V0 0_ROW_1_ROW ARPU" xfId="37339" xr:uid="{00000000-0005-0000-0000-000089750000}"/>
    <cellStyle name="n_Flash September eresMas_KPI's_PFA_Mn_0603_V0 0_ROW_Group" xfId="37340" xr:uid="{00000000-0005-0000-0000-00008A750000}"/>
    <cellStyle name="n_Flash September eresMas_KPI's_PFA_Mn_0603_V0 0_ROW_ROW ARPU" xfId="37341" xr:uid="{00000000-0005-0000-0000-00008B750000}"/>
    <cellStyle name="n_Flash September eresMas_KPI's_PFA_Mn_0603_V0 0_Spain ARPU + AUPU" xfId="37342" xr:uid="{00000000-0005-0000-0000-00008C750000}"/>
    <cellStyle name="n_Flash September eresMas_KPI's_PFA_Mn_0603_V0 0_Spain ARPU + AUPU_Group" xfId="37343" xr:uid="{00000000-0005-0000-0000-00008D750000}"/>
    <cellStyle name="n_Flash September eresMas_KPI's_PFA_Mn_0603_V0 0_Spain ARPU + AUPU_ROW ARPU" xfId="37344" xr:uid="{00000000-0005-0000-0000-00008E750000}"/>
    <cellStyle name="n_Flash September eresMas_KPI's_PFA_Mn_0603_V0 0_Spain KPIs" xfId="7204" xr:uid="{00000000-0005-0000-0000-00008F750000}"/>
    <cellStyle name="n_Flash September eresMas_KPI's_PFA_Mn_0603_V0 0_Spain KPIs 2" xfId="16570" xr:uid="{00000000-0005-0000-0000-000090750000}"/>
    <cellStyle name="n_Flash September eresMas_KPI's_PFA_Mn_0603_V0 0_Spain KPIs_1" xfId="52018" xr:uid="{00000000-0005-0000-0000-000091750000}"/>
    <cellStyle name="n_Flash September eresMas_KPI's_PFA_Mn_0603_V0 0_Telecoms - Operational KPIs" xfId="50321" xr:uid="{00000000-0005-0000-0000-000092750000}"/>
    <cellStyle name="n_Flash September eresMas_KPI's_PFA_Parcs_0600706" xfId="2512" xr:uid="{00000000-0005-0000-0000-000093750000}"/>
    <cellStyle name="n_Flash September eresMas_KPI's_PFA_Parcs_0600706_A&amp;ME KPIs" xfId="53796" xr:uid="{00000000-0005-0000-0000-000094750000}"/>
    <cellStyle name="n_Flash September eresMas_KPI's_PFA_Parcs_0600706_France financials" xfId="24161" xr:uid="{00000000-0005-0000-0000-000095750000}"/>
    <cellStyle name="n_Flash September eresMas_KPI's_PFA_Parcs_0600706_France KPIs" xfId="5371" xr:uid="{00000000-0005-0000-0000-000096750000}"/>
    <cellStyle name="n_Flash September eresMas_KPI's_PFA_Parcs_0600706_France KPIs 2" xfId="14787" xr:uid="{00000000-0005-0000-0000-000097750000}"/>
    <cellStyle name="n_Flash September eresMas_KPI's_PFA_Parcs_0600706_France KPIs_1" xfId="12612" xr:uid="{00000000-0005-0000-0000-000098750000}"/>
    <cellStyle name="n_Flash September eresMas_KPI's_PFA_Parcs_0600706_Group" xfId="37346" xr:uid="{00000000-0005-0000-0000-000099750000}"/>
    <cellStyle name="n_Flash September eresMas_KPI's_PFA_Parcs_0600706_Group - financial KPIs" xfId="22417" xr:uid="{00000000-0005-0000-0000-00009A750000}"/>
    <cellStyle name="n_Flash September eresMas_KPI's_PFA_Parcs_0600706_Group - operational KPIs" xfId="10858" xr:uid="{00000000-0005-0000-0000-00009B750000}"/>
    <cellStyle name="n_Flash September eresMas_KPI's_PFA_Parcs_0600706_Group - operational KPIs 2" xfId="18557" xr:uid="{00000000-0005-0000-0000-00009C750000}"/>
    <cellStyle name="n_Flash September eresMas_KPI's_PFA_Parcs_0600706_Group - operational KPIs_1" xfId="20674" xr:uid="{00000000-0005-0000-0000-00009D750000}"/>
    <cellStyle name="n_Flash September eresMas_KPI's_PFA_Parcs_0600706_Orange - Market France KPIs" xfId="56521" xr:uid="{00000000-0005-0000-0000-00009E750000}"/>
    <cellStyle name="n_Flash September eresMas_KPI's_PFA_Parcs_0600706_Poland KPIs" xfId="37345" xr:uid="{00000000-0005-0000-0000-00009F750000}"/>
    <cellStyle name="n_Flash September eresMas_KPI's_PFA_Parcs_0600706_ROW" xfId="37347" xr:uid="{00000000-0005-0000-0000-0000A0750000}"/>
    <cellStyle name="n_Flash September eresMas_KPI's_PFA_Parcs_0600706_ROW ARPU" xfId="37348" xr:uid="{00000000-0005-0000-0000-0000A1750000}"/>
    <cellStyle name="n_Flash September eresMas_KPI's_PFA_Parcs_0600706_ROW_1" xfId="37349" xr:uid="{00000000-0005-0000-0000-0000A2750000}"/>
    <cellStyle name="n_Flash September eresMas_KPI's_PFA_Parcs_0600706_ROW_1_Group" xfId="37350" xr:uid="{00000000-0005-0000-0000-0000A3750000}"/>
    <cellStyle name="n_Flash September eresMas_KPI's_PFA_Parcs_0600706_ROW_1_ROW ARPU" xfId="37351" xr:uid="{00000000-0005-0000-0000-0000A4750000}"/>
    <cellStyle name="n_Flash September eresMas_KPI's_PFA_Parcs_0600706_ROW_Group" xfId="37352" xr:uid="{00000000-0005-0000-0000-0000A5750000}"/>
    <cellStyle name="n_Flash September eresMas_KPI's_PFA_Parcs_0600706_ROW_ROW ARPU" xfId="37353" xr:uid="{00000000-0005-0000-0000-0000A6750000}"/>
    <cellStyle name="n_Flash September eresMas_KPI's_PFA_Parcs_0600706_Spain ARPU + AUPU" xfId="37354" xr:uid="{00000000-0005-0000-0000-0000A7750000}"/>
    <cellStyle name="n_Flash September eresMas_KPI's_PFA_Parcs_0600706_Spain ARPU + AUPU_Group" xfId="37355" xr:uid="{00000000-0005-0000-0000-0000A8750000}"/>
    <cellStyle name="n_Flash September eresMas_KPI's_PFA_Parcs_0600706_Spain ARPU + AUPU_ROW ARPU" xfId="37356" xr:uid="{00000000-0005-0000-0000-0000A9750000}"/>
    <cellStyle name="n_Flash September eresMas_KPI's_PFA_Parcs_0600706_Spain KPIs" xfId="7205" xr:uid="{00000000-0005-0000-0000-0000AA750000}"/>
    <cellStyle name="n_Flash September eresMas_KPI's_PFA_Parcs_0600706_Spain KPIs 2" xfId="16571" xr:uid="{00000000-0005-0000-0000-0000AB750000}"/>
    <cellStyle name="n_Flash September eresMas_KPI's_PFA_Parcs_0600706_Spain KPIs_1" xfId="52019" xr:uid="{00000000-0005-0000-0000-0000AC750000}"/>
    <cellStyle name="n_Flash September eresMas_KPI's_PFA_Parcs_0600706_Telecoms - Operational KPIs" xfId="50322" xr:uid="{00000000-0005-0000-0000-0000AD750000}"/>
    <cellStyle name="n_Flash September eresMas_KPI's_Poland KPIs" xfId="8611" xr:uid="{00000000-0005-0000-0000-0000AE750000}"/>
    <cellStyle name="n_Flash September eresMas_KPI's_Poland KPIs_1" xfId="37229" xr:uid="{00000000-0005-0000-0000-0000AF750000}"/>
    <cellStyle name="n_Flash September eresMas_KPI's_Reporting Valeur_Mobile_2010_10" xfId="37357" xr:uid="{00000000-0005-0000-0000-0000B0750000}"/>
    <cellStyle name="n_Flash September eresMas_KPI's_Reporting Valeur_Mobile_2010_10_Group" xfId="37358" xr:uid="{00000000-0005-0000-0000-0000B1750000}"/>
    <cellStyle name="n_Flash September eresMas_KPI's_Reporting Valeur_Mobile_2010_10_ROW" xfId="37359" xr:uid="{00000000-0005-0000-0000-0000B2750000}"/>
    <cellStyle name="n_Flash September eresMas_KPI's_Reporting Valeur_Mobile_2010_10_ROW ARPU" xfId="37360" xr:uid="{00000000-0005-0000-0000-0000B3750000}"/>
    <cellStyle name="n_Flash September eresMas_KPI's_Reporting Valeur_Mobile_2010_10_ROW_Group" xfId="37361" xr:uid="{00000000-0005-0000-0000-0000B4750000}"/>
    <cellStyle name="n_Flash September eresMas_KPI's_Reporting Valeur_Mobile_2010_10_ROW_ROW ARPU" xfId="37362" xr:uid="{00000000-0005-0000-0000-0000B5750000}"/>
    <cellStyle name="n_Flash September eresMas_KPI's_ROW" xfId="37363" xr:uid="{00000000-0005-0000-0000-0000B6750000}"/>
    <cellStyle name="n_Flash September eresMas_KPI's_ROW ARPU" xfId="37364" xr:uid="{00000000-0005-0000-0000-0000B7750000}"/>
    <cellStyle name="n_Flash September eresMas_KPI's_RoW KPIs" xfId="9323" xr:uid="{00000000-0005-0000-0000-0000B8750000}"/>
    <cellStyle name="n_Flash September eresMas_KPI's_ROW_1" xfId="37365" xr:uid="{00000000-0005-0000-0000-0000B9750000}"/>
    <cellStyle name="n_Flash September eresMas_KPI's_ROW_1_Group" xfId="37366" xr:uid="{00000000-0005-0000-0000-0000BA750000}"/>
    <cellStyle name="n_Flash September eresMas_KPI's_ROW_1_ROW ARPU" xfId="37367" xr:uid="{00000000-0005-0000-0000-0000BB750000}"/>
    <cellStyle name="n_Flash September eresMas_KPI's_ROW_Group" xfId="37368" xr:uid="{00000000-0005-0000-0000-0000BC750000}"/>
    <cellStyle name="n_Flash September eresMas_KPI's_ROW_ROW ARPU" xfId="37369" xr:uid="{00000000-0005-0000-0000-0000BD750000}"/>
    <cellStyle name="n_Flash September eresMas_KPI's_Spain ARPU + AUPU" xfId="37370" xr:uid="{00000000-0005-0000-0000-0000BE750000}"/>
    <cellStyle name="n_Flash September eresMas_KPI's_Spain ARPU + AUPU_Group" xfId="37371" xr:uid="{00000000-0005-0000-0000-0000BF750000}"/>
    <cellStyle name="n_Flash September eresMas_KPI's_Spain ARPU + AUPU_ROW ARPU" xfId="37372" xr:uid="{00000000-0005-0000-0000-0000C0750000}"/>
    <cellStyle name="n_Flash September eresMas_KPI's_Spain KPIs" xfId="7195" xr:uid="{00000000-0005-0000-0000-0000C1750000}"/>
    <cellStyle name="n_Flash September eresMas_KPI's_Spain KPIs 2" xfId="16561" xr:uid="{00000000-0005-0000-0000-0000C2750000}"/>
    <cellStyle name="n_Flash September eresMas_KPI's_Spain KPIs_1" xfId="52009" xr:uid="{00000000-0005-0000-0000-0000C3750000}"/>
    <cellStyle name="n_Flash September eresMas_KPI's_Telecoms - Operational KPIs" xfId="50312" xr:uid="{00000000-0005-0000-0000-0000C4750000}"/>
    <cellStyle name="n_Flash September eresMas_KPI's_UAG_report_CA 06-09 (06-09-28)" xfId="2513" xr:uid="{00000000-0005-0000-0000-0000C5750000}"/>
    <cellStyle name="n_Flash September eresMas_KPI's_UAG_report_CA 06-09 (06-09-28)_A&amp;ME KPIs" xfId="53797" xr:uid="{00000000-0005-0000-0000-0000C6750000}"/>
    <cellStyle name="n_Flash September eresMas_KPI's_UAG_report_CA 06-09 (06-09-28)_Enterprise" xfId="9896" xr:uid="{00000000-0005-0000-0000-0000C7750000}"/>
    <cellStyle name="n_Flash September eresMas_KPI's_UAG_report_CA 06-09 (06-09-28)_France financials" xfId="24162" xr:uid="{00000000-0005-0000-0000-0000C8750000}"/>
    <cellStyle name="n_Flash September eresMas_KPI's_UAG_report_CA 06-09 (06-09-28)_France financials_1" xfId="25486" xr:uid="{00000000-0005-0000-0000-0000C9750000}"/>
    <cellStyle name="n_Flash September eresMas_KPI's_UAG_report_CA 06-09 (06-09-28)_France KPIs" xfId="5372" xr:uid="{00000000-0005-0000-0000-0000CA750000}"/>
    <cellStyle name="n_Flash September eresMas_KPI's_UAG_report_CA 06-09 (06-09-28)_France KPIs 2" xfId="14788" xr:uid="{00000000-0005-0000-0000-0000CB750000}"/>
    <cellStyle name="n_Flash September eresMas_KPI's_UAG_report_CA 06-09 (06-09-28)_France KPIs_1" xfId="12613" xr:uid="{00000000-0005-0000-0000-0000CC750000}"/>
    <cellStyle name="n_Flash September eresMas_KPI's_UAG_report_CA 06-09 (06-09-28)_GetCA Groupe Seg 2012-Q4 Soc" xfId="56523" xr:uid="{00000000-0005-0000-0000-0000CD750000}"/>
    <cellStyle name="n_Flash September eresMas_KPI's_UAG_report_CA 06-09 (06-09-28)_Group" xfId="37374" xr:uid="{00000000-0005-0000-0000-0000CE750000}"/>
    <cellStyle name="n_Flash September eresMas_KPI's_UAG_report_CA 06-09 (06-09-28)_Group - financial KPIs" xfId="22418" xr:uid="{00000000-0005-0000-0000-0000CF750000}"/>
    <cellStyle name="n_Flash September eresMas_KPI's_UAG_report_CA 06-09 (06-09-28)_Group - operational KPIs" xfId="3365" xr:uid="{00000000-0005-0000-0000-0000D0750000}"/>
    <cellStyle name="n_Flash September eresMas_KPI's_UAG_report_CA 06-09 (06-09-28)_Group - operational KPIs_1" xfId="10859" xr:uid="{00000000-0005-0000-0000-0000D1750000}"/>
    <cellStyle name="n_Flash September eresMas_KPI's_UAG_report_CA 06-09 (06-09-28)_Group - operational KPIs_1 2" xfId="18558" xr:uid="{00000000-0005-0000-0000-0000D2750000}"/>
    <cellStyle name="n_Flash September eresMas_KPI's_UAG_report_CA 06-09 (06-09-28)_Group - operational KPIs_2" xfId="20675" xr:uid="{00000000-0005-0000-0000-0000D3750000}"/>
    <cellStyle name="n_Flash September eresMas_KPI's_UAG_report_CA 06-09 (06-09-28)_IC&amp;SS" xfId="19531" xr:uid="{00000000-0005-0000-0000-0000D4750000}"/>
    <cellStyle name="n_Flash September eresMas_KPI's_UAG_report_CA 06-09 (06-09-28)_Orange - Market France KPIs" xfId="56522" xr:uid="{00000000-0005-0000-0000-0000D5750000}"/>
    <cellStyle name="n_Flash September eresMas_KPI's_UAG_report_CA 06-09 (06-09-28)_Poland KPIs" xfId="8616" xr:uid="{00000000-0005-0000-0000-0000D6750000}"/>
    <cellStyle name="n_Flash September eresMas_KPI's_UAG_report_CA 06-09 (06-09-28)_Poland KPIs_1" xfId="37373" xr:uid="{00000000-0005-0000-0000-0000D7750000}"/>
    <cellStyle name="n_Flash September eresMas_KPI's_UAG_report_CA 06-09 (06-09-28)_ROW" xfId="37375" xr:uid="{00000000-0005-0000-0000-0000D8750000}"/>
    <cellStyle name="n_Flash September eresMas_KPI's_UAG_report_CA 06-09 (06-09-28)_ROW ARPU" xfId="37376" xr:uid="{00000000-0005-0000-0000-0000D9750000}"/>
    <cellStyle name="n_Flash September eresMas_KPI's_UAG_report_CA 06-09 (06-09-28)_RoW KPIs" xfId="9328" xr:uid="{00000000-0005-0000-0000-0000DA750000}"/>
    <cellStyle name="n_Flash September eresMas_KPI's_UAG_report_CA 06-09 (06-09-28)_ROW_1" xfId="37377" xr:uid="{00000000-0005-0000-0000-0000DB750000}"/>
    <cellStyle name="n_Flash September eresMas_KPI's_UAG_report_CA 06-09 (06-09-28)_ROW_1_Group" xfId="37378" xr:uid="{00000000-0005-0000-0000-0000DC750000}"/>
    <cellStyle name="n_Flash September eresMas_KPI's_UAG_report_CA 06-09 (06-09-28)_ROW_1_ROW ARPU" xfId="37379" xr:uid="{00000000-0005-0000-0000-0000DD750000}"/>
    <cellStyle name="n_Flash September eresMas_KPI's_UAG_report_CA 06-09 (06-09-28)_ROW_Group" xfId="37380" xr:uid="{00000000-0005-0000-0000-0000DE750000}"/>
    <cellStyle name="n_Flash September eresMas_KPI's_UAG_report_CA 06-09 (06-09-28)_ROW_ROW ARPU" xfId="37381" xr:uid="{00000000-0005-0000-0000-0000DF750000}"/>
    <cellStyle name="n_Flash September eresMas_KPI's_UAG_report_CA 06-09 (06-09-28)_Spain ARPU + AUPU" xfId="37382" xr:uid="{00000000-0005-0000-0000-0000E0750000}"/>
    <cellStyle name="n_Flash September eresMas_KPI's_UAG_report_CA 06-09 (06-09-28)_Spain ARPU + AUPU_Group" xfId="37383" xr:uid="{00000000-0005-0000-0000-0000E1750000}"/>
    <cellStyle name="n_Flash September eresMas_KPI's_UAG_report_CA 06-09 (06-09-28)_Spain ARPU + AUPU_ROW ARPU" xfId="37384" xr:uid="{00000000-0005-0000-0000-0000E2750000}"/>
    <cellStyle name="n_Flash September eresMas_KPI's_UAG_report_CA 06-09 (06-09-28)_Spain KPIs" xfId="7206" xr:uid="{00000000-0005-0000-0000-0000E3750000}"/>
    <cellStyle name="n_Flash September eresMas_KPI's_UAG_report_CA 06-09 (06-09-28)_Spain KPIs 2" xfId="16572" xr:uid="{00000000-0005-0000-0000-0000E4750000}"/>
    <cellStyle name="n_Flash September eresMas_KPI's_UAG_report_CA 06-09 (06-09-28)_Spain KPIs_1" xfId="52020" xr:uid="{00000000-0005-0000-0000-0000E5750000}"/>
    <cellStyle name="n_Flash September eresMas_KPI's_UAG_report_CA 06-09 (06-09-28)_Telecoms - Operational KPIs" xfId="50323" xr:uid="{00000000-0005-0000-0000-0000E6750000}"/>
    <cellStyle name="n_Flash September eresMas_KPI's_UAG_report_CA 06-10 (06-11-06)" xfId="2514" xr:uid="{00000000-0005-0000-0000-0000E7750000}"/>
    <cellStyle name="n_Flash September eresMas_KPI's_UAG_report_CA 06-10 (06-11-06)_A&amp;ME KPIs" xfId="53798" xr:uid="{00000000-0005-0000-0000-0000E8750000}"/>
    <cellStyle name="n_Flash September eresMas_KPI's_UAG_report_CA 06-10 (06-11-06)_Enterprise" xfId="9897" xr:uid="{00000000-0005-0000-0000-0000E9750000}"/>
    <cellStyle name="n_Flash September eresMas_KPI's_UAG_report_CA 06-10 (06-11-06)_France financials" xfId="24163" xr:uid="{00000000-0005-0000-0000-0000EA750000}"/>
    <cellStyle name="n_Flash September eresMas_KPI's_UAG_report_CA 06-10 (06-11-06)_France financials_1" xfId="25487" xr:uid="{00000000-0005-0000-0000-0000EB750000}"/>
    <cellStyle name="n_Flash September eresMas_KPI's_UAG_report_CA 06-10 (06-11-06)_France KPIs" xfId="5373" xr:uid="{00000000-0005-0000-0000-0000EC750000}"/>
    <cellStyle name="n_Flash September eresMas_KPI's_UAG_report_CA 06-10 (06-11-06)_France KPIs 2" xfId="14789" xr:uid="{00000000-0005-0000-0000-0000ED750000}"/>
    <cellStyle name="n_Flash September eresMas_KPI's_UAG_report_CA 06-10 (06-11-06)_France KPIs_1" xfId="12614" xr:uid="{00000000-0005-0000-0000-0000EE750000}"/>
    <cellStyle name="n_Flash September eresMas_KPI's_UAG_report_CA 06-10 (06-11-06)_GetCA Groupe Seg 2012-Q4 Soc" xfId="56525" xr:uid="{00000000-0005-0000-0000-0000EF750000}"/>
    <cellStyle name="n_Flash September eresMas_KPI's_UAG_report_CA 06-10 (06-11-06)_Group" xfId="37386" xr:uid="{00000000-0005-0000-0000-0000F0750000}"/>
    <cellStyle name="n_Flash September eresMas_KPI's_UAG_report_CA 06-10 (06-11-06)_Group - financial KPIs" xfId="22419" xr:uid="{00000000-0005-0000-0000-0000F1750000}"/>
    <cellStyle name="n_Flash September eresMas_KPI's_UAG_report_CA 06-10 (06-11-06)_Group - operational KPIs" xfId="3366" xr:uid="{00000000-0005-0000-0000-0000F2750000}"/>
    <cellStyle name="n_Flash September eresMas_KPI's_UAG_report_CA 06-10 (06-11-06)_Group - operational KPIs_1" xfId="10860" xr:uid="{00000000-0005-0000-0000-0000F3750000}"/>
    <cellStyle name="n_Flash September eresMas_KPI's_UAG_report_CA 06-10 (06-11-06)_Group - operational KPIs_1 2" xfId="18559" xr:uid="{00000000-0005-0000-0000-0000F4750000}"/>
    <cellStyle name="n_Flash September eresMas_KPI's_UAG_report_CA 06-10 (06-11-06)_Group - operational KPIs_2" xfId="20676" xr:uid="{00000000-0005-0000-0000-0000F5750000}"/>
    <cellStyle name="n_Flash September eresMas_KPI's_UAG_report_CA 06-10 (06-11-06)_IC&amp;SS" xfId="19731" xr:uid="{00000000-0005-0000-0000-0000F6750000}"/>
    <cellStyle name="n_Flash September eresMas_KPI's_UAG_report_CA 06-10 (06-11-06)_Orange - Market France KPIs" xfId="56524" xr:uid="{00000000-0005-0000-0000-0000F7750000}"/>
    <cellStyle name="n_Flash September eresMas_KPI's_UAG_report_CA 06-10 (06-11-06)_Poland KPIs" xfId="8617" xr:uid="{00000000-0005-0000-0000-0000F8750000}"/>
    <cellStyle name="n_Flash September eresMas_KPI's_UAG_report_CA 06-10 (06-11-06)_Poland KPIs_1" xfId="37385" xr:uid="{00000000-0005-0000-0000-0000F9750000}"/>
    <cellStyle name="n_Flash September eresMas_KPI's_UAG_report_CA 06-10 (06-11-06)_ROW" xfId="37387" xr:uid="{00000000-0005-0000-0000-0000FA750000}"/>
    <cellStyle name="n_Flash September eresMas_KPI's_UAG_report_CA 06-10 (06-11-06)_ROW ARPU" xfId="37388" xr:uid="{00000000-0005-0000-0000-0000FB750000}"/>
    <cellStyle name="n_Flash September eresMas_KPI's_UAG_report_CA 06-10 (06-11-06)_RoW KPIs" xfId="9329" xr:uid="{00000000-0005-0000-0000-0000FC750000}"/>
    <cellStyle name="n_Flash September eresMas_KPI's_UAG_report_CA 06-10 (06-11-06)_ROW_1" xfId="37389" xr:uid="{00000000-0005-0000-0000-0000FD750000}"/>
    <cellStyle name="n_Flash September eresMas_KPI's_UAG_report_CA 06-10 (06-11-06)_ROW_1_Group" xfId="37390" xr:uid="{00000000-0005-0000-0000-0000FE750000}"/>
    <cellStyle name="n_Flash September eresMas_KPI's_UAG_report_CA 06-10 (06-11-06)_ROW_1_ROW ARPU" xfId="37391" xr:uid="{00000000-0005-0000-0000-0000FF750000}"/>
    <cellStyle name="n_Flash September eresMas_KPI's_UAG_report_CA 06-10 (06-11-06)_ROW_Group" xfId="37392" xr:uid="{00000000-0005-0000-0000-000000760000}"/>
    <cellStyle name="n_Flash September eresMas_KPI's_UAG_report_CA 06-10 (06-11-06)_ROW_ROW ARPU" xfId="37393" xr:uid="{00000000-0005-0000-0000-000001760000}"/>
    <cellStyle name="n_Flash September eresMas_KPI's_UAG_report_CA 06-10 (06-11-06)_Spain ARPU + AUPU" xfId="37394" xr:uid="{00000000-0005-0000-0000-000002760000}"/>
    <cellStyle name="n_Flash September eresMas_KPI's_UAG_report_CA 06-10 (06-11-06)_Spain ARPU + AUPU_Group" xfId="37395" xr:uid="{00000000-0005-0000-0000-000003760000}"/>
    <cellStyle name="n_Flash September eresMas_KPI's_UAG_report_CA 06-10 (06-11-06)_Spain ARPU + AUPU_ROW ARPU" xfId="37396" xr:uid="{00000000-0005-0000-0000-000004760000}"/>
    <cellStyle name="n_Flash September eresMas_KPI's_UAG_report_CA 06-10 (06-11-06)_Spain KPIs" xfId="7207" xr:uid="{00000000-0005-0000-0000-000005760000}"/>
    <cellStyle name="n_Flash September eresMas_KPI's_UAG_report_CA 06-10 (06-11-06)_Spain KPIs 2" xfId="16573" xr:uid="{00000000-0005-0000-0000-000006760000}"/>
    <cellStyle name="n_Flash September eresMas_KPI's_UAG_report_CA 06-10 (06-11-06)_Spain KPIs_1" xfId="52021" xr:uid="{00000000-0005-0000-0000-000007760000}"/>
    <cellStyle name="n_Flash September eresMas_KPI's_UAG_report_CA 06-10 (06-11-06)_Telecoms - Operational KPIs" xfId="50324" xr:uid="{00000000-0005-0000-0000-000008760000}"/>
    <cellStyle name="n_Flash September eresMas_KPI's_V&amp;M trajectoires V1 (06-08-11)" xfId="2515" xr:uid="{00000000-0005-0000-0000-000009760000}"/>
    <cellStyle name="n_Flash September eresMas_KPI's_V&amp;M trajectoires V1 (06-08-11)_A&amp;ME KPIs" xfId="53799" xr:uid="{00000000-0005-0000-0000-00000A760000}"/>
    <cellStyle name="n_Flash September eresMas_KPI's_V&amp;M trajectoires V1 (06-08-11)_Enterprise" xfId="9898" xr:uid="{00000000-0005-0000-0000-00000B760000}"/>
    <cellStyle name="n_Flash September eresMas_KPI's_V&amp;M trajectoires V1 (06-08-11)_France financials" xfId="24164" xr:uid="{00000000-0005-0000-0000-00000C760000}"/>
    <cellStyle name="n_Flash September eresMas_KPI's_V&amp;M trajectoires V1 (06-08-11)_France financials_1" xfId="25488" xr:uid="{00000000-0005-0000-0000-00000D760000}"/>
    <cellStyle name="n_Flash September eresMas_KPI's_V&amp;M trajectoires V1 (06-08-11)_France KPIs" xfId="5374" xr:uid="{00000000-0005-0000-0000-00000E760000}"/>
    <cellStyle name="n_Flash September eresMas_KPI's_V&amp;M trajectoires V1 (06-08-11)_France KPIs 2" xfId="14790" xr:uid="{00000000-0005-0000-0000-00000F760000}"/>
    <cellStyle name="n_Flash September eresMas_KPI's_V&amp;M trajectoires V1 (06-08-11)_France KPIs_1" xfId="12615" xr:uid="{00000000-0005-0000-0000-000010760000}"/>
    <cellStyle name="n_Flash September eresMas_KPI's_V&amp;M trajectoires V1 (06-08-11)_GetCA Groupe Seg 2012-Q4 Soc" xfId="56527" xr:uid="{00000000-0005-0000-0000-000011760000}"/>
    <cellStyle name="n_Flash September eresMas_KPI's_V&amp;M trajectoires V1 (06-08-11)_Group" xfId="37398" xr:uid="{00000000-0005-0000-0000-000012760000}"/>
    <cellStyle name="n_Flash September eresMas_KPI's_V&amp;M trajectoires V1 (06-08-11)_Group - financial KPIs" xfId="22420" xr:uid="{00000000-0005-0000-0000-000013760000}"/>
    <cellStyle name="n_Flash September eresMas_KPI's_V&amp;M trajectoires V1 (06-08-11)_Group - operational KPIs" xfId="3367" xr:uid="{00000000-0005-0000-0000-000014760000}"/>
    <cellStyle name="n_Flash September eresMas_KPI's_V&amp;M trajectoires V1 (06-08-11)_Group - operational KPIs_1" xfId="10861" xr:uid="{00000000-0005-0000-0000-000015760000}"/>
    <cellStyle name="n_Flash September eresMas_KPI's_V&amp;M trajectoires V1 (06-08-11)_Group - operational KPIs_1 2" xfId="18560" xr:uid="{00000000-0005-0000-0000-000016760000}"/>
    <cellStyle name="n_Flash September eresMas_KPI's_V&amp;M trajectoires V1 (06-08-11)_Group - operational KPIs_2" xfId="20677" xr:uid="{00000000-0005-0000-0000-000017760000}"/>
    <cellStyle name="n_Flash September eresMas_KPI's_V&amp;M trajectoires V1 (06-08-11)_IC&amp;SS" xfId="17629" xr:uid="{00000000-0005-0000-0000-000018760000}"/>
    <cellStyle name="n_Flash September eresMas_KPI's_V&amp;M trajectoires V1 (06-08-11)_Orange - Market France KPIs" xfId="56526" xr:uid="{00000000-0005-0000-0000-000019760000}"/>
    <cellStyle name="n_Flash September eresMas_KPI's_V&amp;M trajectoires V1 (06-08-11)_Poland KPIs" xfId="8618" xr:uid="{00000000-0005-0000-0000-00001A760000}"/>
    <cellStyle name="n_Flash September eresMas_KPI's_V&amp;M trajectoires V1 (06-08-11)_Poland KPIs_1" xfId="37397" xr:uid="{00000000-0005-0000-0000-00001B760000}"/>
    <cellStyle name="n_Flash September eresMas_KPI's_V&amp;M trajectoires V1 (06-08-11)_ROW" xfId="37399" xr:uid="{00000000-0005-0000-0000-00001C760000}"/>
    <cellStyle name="n_Flash September eresMas_KPI's_V&amp;M trajectoires V1 (06-08-11)_ROW ARPU" xfId="37400" xr:uid="{00000000-0005-0000-0000-00001D760000}"/>
    <cellStyle name="n_Flash September eresMas_KPI's_V&amp;M trajectoires V1 (06-08-11)_RoW KPIs" xfId="9330" xr:uid="{00000000-0005-0000-0000-00001E760000}"/>
    <cellStyle name="n_Flash September eresMas_KPI's_V&amp;M trajectoires V1 (06-08-11)_ROW_1" xfId="37401" xr:uid="{00000000-0005-0000-0000-00001F760000}"/>
    <cellStyle name="n_Flash September eresMas_KPI's_V&amp;M trajectoires V1 (06-08-11)_ROW_1_Group" xfId="37402" xr:uid="{00000000-0005-0000-0000-000020760000}"/>
    <cellStyle name="n_Flash September eresMas_KPI's_V&amp;M trajectoires V1 (06-08-11)_ROW_1_ROW ARPU" xfId="37403" xr:uid="{00000000-0005-0000-0000-000021760000}"/>
    <cellStyle name="n_Flash September eresMas_KPI's_V&amp;M trajectoires V1 (06-08-11)_ROW_Group" xfId="37404" xr:uid="{00000000-0005-0000-0000-000022760000}"/>
    <cellStyle name="n_Flash September eresMas_KPI's_V&amp;M trajectoires V1 (06-08-11)_ROW_ROW ARPU" xfId="37405" xr:uid="{00000000-0005-0000-0000-000023760000}"/>
    <cellStyle name="n_Flash September eresMas_KPI's_V&amp;M trajectoires V1 (06-08-11)_Spain ARPU + AUPU" xfId="37406" xr:uid="{00000000-0005-0000-0000-000024760000}"/>
    <cellStyle name="n_Flash September eresMas_KPI's_V&amp;M trajectoires V1 (06-08-11)_Spain ARPU + AUPU_Group" xfId="37407" xr:uid="{00000000-0005-0000-0000-000025760000}"/>
    <cellStyle name="n_Flash September eresMas_KPI's_V&amp;M trajectoires V1 (06-08-11)_Spain ARPU + AUPU_ROW ARPU" xfId="37408" xr:uid="{00000000-0005-0000-0000-000026760000}"/>
    <cellStyle name="n_Flash September eresMas_KPI's_V&amp;M trajectoires V1 (06-08-11)_Spain KPIs" xfId="7208" xr:uid="{00000000-0005-0000-0000-000027760000}"/>
    <cellStyle name="n_Flash September eresMas_KPI's_V&amp;M trajectoires V1 (06-08-11)_Spain KPIs 2" xfId="16574" xr:uid="{00000000-0005-0000-0000-000028760000}"/>
    <cellStyle name="n_Flash September eresMas_KPI's_V&amp;M trajectoires V1 (06-08-11)_Spain KPIs_1" xfId="52022" xr:uid="{00000000-0005-0000-0000-000029760000}"/>
    <cellStyle name="n_Flash September eresMas_KPI's_V&amp;M trajectoires V1 (06-08-11)_Telecoms - Operational KPIs" xfId="50325" xr:uid="{00000000-0005-0000-0000-00002A760000}"/>
    <cellStyle name="n_Flash September eresMas_Maquette_BR" xfId="2516" xr:uid="{00000000-0005-0000-0000-00002B760000}"/>
    <cellStyle name="n_Flash September eresMas_Maquette_BR_A&amp;ME KPIs" xfId="53800" xr:uid="{00000000-0005-0000-0000-00002C760000}"/>
    <cellStyle name="n_Flash September eresMas_Maquette_BR_Enterprise" xfId="9899" xr:uid="{00000000-0005-0000-0000-00002D760000}"/>
    <cellStyle name="n_Flash September eresMas_Maquette_BR_France financials" xfId="24165" xr:uid="{00000000-0005-0000-0000-00002E760000}"/>
    <cellStyle name="n_Flash September eresMas_Maquette_BR_France financials_1" xfId="25489" xr:uid="{00000000-0005-0000-0000-00002F760000}"/>
    <cellStyle name="n_Flash September eresMas_Maquette_BR_France KPIs" xfId="5375" xr:uid="{00000000-0005-0000-0000-000030760000}"/>
    <cellStyle name="n_Flash September eresMas_Maquette_BR_France KPIs 2" xfId="14791" xr:uid="{00000000-0005-0000-0000-000031760000}"/>
    <cellStyle name="n_Flash September eresMas_Maquette_BR_France KPIs_1" xfId="12616" xr:uid="{00000000-0005-0000-0000-000032760000}"/>
    <cellStyle name="n_Flash September eresMas_Maquette_BR_GetCA Groupe Seg 2012-Q4 Soc" xfId="56529" xr:uid="{00000000-0005-0000-0000-000033760000}"/>
    <cellStyle name="n_Flash September eresMas_Maquette_BR_Group" xfId="37410" xr:uid="{00000000-0005-0000-0000-000034760000}"/>
    <cellStyle name="n_Flash September eresMas_Maquette_BR_Group - financial KPIs" xfId="22421" xr:uid="{00000000-0005-0000-0000-000035760000}"/>
    <cellStyle name="n_Flash September eresMas_Maquette_BR_Group - operational KPIs" xfId="3368" xr:uid="{00000000-0005-0000-0000-000036760000}"/>
    <cellStyle name="n_Flash September eresMas_Maquette_BR_Group - operational KPIs_1" xfId="10862" xr:uid="{00000000-0005-0000-0000-000037760000}"/>
    <cellStyle name="n_Flash September eresMas_Maquette_BR_Group - operational KPIs_1 2" xfId="18561" xr:uid="{00000000-0005-0000-0000-000038760000}"/>
    <cellStyle name="n_Flash September eresMas_Maquette_BR_Group - operational KPIs_2" xfId="20678" xr:uid="{00000000-0005-0000-0000-000039760000}"/>
    <cellStyle name="n_Flash September eresMas_Maquette_BR_IC&amp;SS" xfId="13802" xr:uid="{00000000-0005-0000-0000-00003A760000}"/>
    <cellStyle name="n_Flash September eresMas_Maquette_BR_Orange - Market France KPIs" xfId="56528" xr:uid="{00000000-0005-0000-0000-00003B760000}"/>
    <cellStyle name="n_Flash September eresMas_Maquette_BR_Poland KPIs" xfId="8619" xr:uid="{00000000-0005-0000-0000-00003C760000}"/>
    <cellStyle name="n_Flash September eresMas_Maquette_BR_Poland KPIs_1" xfId="37409" xr:uid="{00000000-0005-0000-0000-00003D760000}"/>
    <cellStyle name="n_Flash September eresMas_Maquette_BR_ROW" xfId="37411" xr:uid="{00000000-0005-0000-0000-00003E760000}"/>
    <cellStyle name="n_Flash September eresMas_Maquette_BR_ROW ARPU" xfId="37412" xr:uid="{00000000-0005-0000-0000-00003F760000}"/>
    <cellStyle name="n_Flash September eresMas_Maquette_BR_RoW KPIs" xfId="9331" xr:uid="{00000000-0005-0000-0000-000040760000}"/>
    <cellStyle name="n_Flash September eresMas_Maquette_BR_ROW_1" xfId="37413" xr:uid="{00000000-0005-0000-0000-000041760000}"/>
    <cellStyle name="n_Flash September eresMas_Maquette_BR_ROW_1_Group" xfId="37414" xr:uid="{00000000-0005-0000-0000-000042760000}"/>
    <cellStyle name="n_Flash September eresMas_Maquette_BR_ROW_1_ROW ARPU" xfId="37415" xr:uid="{00000000-0005-0000-0000-000043760000}"/>
    <cellStyle name="n_Flash September eresMas_Maquette_BR_ROW_Group" xfId="37416" xr:uid="{00000000-0005-0000-0000-000044760000}"/>
    <cellStyle name="n_Flash September eresMas_Maquette_BR_ROW_ROW ARPU" xfId="37417" xr:uid="{00000000-0005-0000-0000-000045760000}"/>
    <cellStyle name="n_Flash September eresMas_Maquette_BR_Spain ARPU + AUPU" xfId="37418" xr:uid="{00000000-0005-0000-0000-000046760000}"/>
    <cellStyle name="n_Flash September eresMas_Maquette_BR_Spain ARPU + AUPU_Group" xfId="37419" xr:uid="{00000000-0005-0000-0000-000047760000}"/>
    <cellStyle name="n_Flash September eresMas_Maquette_BR_Spain ARPU + AUPU_ROW ARPU" xfId="37420" xr:uid="{00000000-0005-0000-0000-000048760000}"/>
    <cellStyle name="n_Flash September eresMas_Maquette_BR_Spain KPIs" xfId="7209" xr:uid="{00000000-0005-0000-0000-000049760000}"/>
    <cellStyle name="n_Flash September eresMas_Maquette_BR_Spain KPIs 2" xfId="16575" xr:uid="{00000000-0005-0000-0000-00004A760000}"/>
    <cellStyle name="n_Flash September eresMas_Maquette_BR_Spain KPIs_1" xfId="52023" xr:uid="{00000000-0005-0000-0000-00004B760000}"/>
    <cellStyle name="n_Flash September eresMas_Maquette_BR_Telecoms - Operational KPIs" xfId="50326" xr:uid="{00000000-0005-0000-0000-00004C760000}"/>
    <cellStyle name="n_Flash September eresMas_Marketing Wanadoo1" xfId="2517" xr:uid="{00000000-0005-0000-0000-00004D760000}"/>
    <cellStyle name="n_Flash September eresMas_Marketing Wanadoo1_A&amp;ME KPIs" xfId="53801" xr:uid="{00000000-0005-0000-0000-00004E760000}"/>
    <cellStyle name="n_Flash September eresMas_Marketing Wanadoo1_CA BAC SCR-VM 06-07 (31-07-06)" xfId="2518" xr:uid="{00000000-0005-0000-0000-00004F760000}"/>
    <cellStyle name="n_Flash September eresMas_Marketing Wanadoo1_CA BAC SCR-VM 06-07 (31-07-06)_A&amp;ME KPIs" xfId="53802" xr:uid="{00000000-0005-0000-0000-000050760000}"/>
    <cellStyle name="n_Flash September eresMas_Marketing Wanadoo1_CA BAC SCR-VM 06-07 (31-07-06)_Enterprise" xfId="9901" xr:uid="{00000000-0005-0000-0000-000051760000}"/>
    <cellStyle name="n_Flash September eresMas_Marketing Wanadoo1_CA BAC SCR-VM 06-07 (31-07-06)_France financials" xfId="24167" xr:uid="{00000000-0005-0000-0000-000052760000}"/>
    <cellStyle name="n_Flash September eresMas_Marketing Wanadoo1_CA BAC SCR-VM 06-07 (31-07-06)_France financials_1" xfId="25491" xr:uid="{00000000-0005-0000-0000-000053760000}"/>
    <cellStyle name="n_Flash September eresMas_Marketing Wanadoo1_CA BAC SCR-VM 06-07 (31-07-06)_France KPIs" xfId="5377" xr:uid="{00000000-0005-0000-0000-000054760000}"/>
    <cellStyle name="n_Flash September eresMas_Marketing Wanadoo1_CA BAC SCR-VM 06-07 (31-07-06)_France KPIs 2" xfId="14793" xr:uid="{00000000-0005-0000-0000-000055760000}"/>
    <cellStyle name="n_Flash September eresMas_Marketing Wanadoo1_CA BAC SCR-VM 06-07 (31-07-06)_France KPIs_1" xfId="12618" xr:uid="{00000000-0005-0000-0000-000056760000}"/>
    <cellStyle name="n_Flash September eresMas_Marketing Wanadoo1_CA BAC SCR-VM 06-07 (31-07-06)_GetCA Groupe Seg 2012-Q4 Soc" xfId="56532" xr:uid="{00000000-0005-0000-0000-000057760000}"/>
    <cellStyle name="n_Flash September eresMas_Marketing Wanadoo1_CA BAC SCR-VM 06-07 (31-07-06)_Group" xfId="37423" xr:uid="{00000000-0005-0000-0000-000058760000}"/>
    <cellStyle name="n_Flash September eresMas_Marketing Wanadoo1_CA BAC SCR-VM 06-07 (31-07-06)_Group - financial KPIs" xfId="22423" xr:uid="{00000000-0005-0000-0000-000059760000}"/>
    <cellStyle name="n_Flash September eresMas_Marketing Wanadoo1_CA BAC SCR-VM 06-07 (31-07-06)_Group - operational KPIs" xfId="3370" xr:uid="{00000000-0005-0000-0000-00005A760000}"/>
    <cellStyle name="n_Flash September eresMas_Marketing Wanadoo1_CA BAC SCR-VM 06-07 (31-07-06)_Group - operational KPIs_1" xfId="10864" xr:uid="{00000000-0005-0000-0000-00005B760000}"/>
    <cellStyle name="n_Flash September eresMas_Marketing Wanadoo1_CA BAC SCR-VM 06-07 (31-07-06)_Group - operational KPIs_1 2" xfId="18563" xr:uid="{00000000-0005-0000-0000-00005C760000}"/>
    <cellStyle name="n_Flash September eresMas_Marketing Wanadoo1_CA BAC SCR-VM 06-07 (31-07-06)_Group - operational KPIs_2" xfId="20680" xr:uid="{00000000-0005-0000-0000-00005D760000}"/>
    <cellStyle name="n_Flash September eresMas_Marketing Wanadoo1_CA BAC SCR-VM 06-07 (31-07-06)_IC&amp;SS" xfId="19730" xr:uid="{00000000-0005-0000-0000-00005E760000}"/>
    <cellStyle name="n_Flash September eresMas_Marketing Wanadoo1_CA BAC SCR-VM 06-07 (31-07-06)_Orange - Market France KPIs" xfId="56531" xr:uid="{00000000-0005-0000-0000-00005F760000}"/>
    <cellStyle name="n_Flash September eresMas_Marketing Wanadoo1_CA BAC SCR-VM 06-07 (31-07-06)_Poland KPIs" xfId="8621" xr:uid="{00000000-0005-0000-0000-000060760000}"/>
    <cellStyle name="n_Flash September eresMas_Marketing Wanadoo1_CA BAC SCR-VM 06-07 (31-07-06)_Poland KPIs_1" xfId="37422" xr:uid="{00000000-0005-0000-0000-000061760000}"/>
    <cellStyle name="n_Flash September eresMas_Marketing Wanadoo1_CA BAC SCR-VM 06-07 (31-07-06)_ROW" xfId="37424" xr:uid="{00000000-0005-0000-0000-000062760000}"/>
    <cellStyle name="n_Flash September eresMas_Marketing Wanadoo1_CA BAC SCR-VM 06-07 (31-07-06)_ROW ARPU" xfId="37425" xr:uid="{00000000-0005-0000-0000-000063760000}"/>
    <cellStyle name="n_Flash September eresMas_Marketing Wanadoo1_CA BAC SCR-VM 06-07 (31-07-06)_RoW KPIs" xfId="9333" xr:uid="{00000000-0005-0000-0000-000064760000}"/>
    <cellStyle name="n_Flash September eresMas_Marketing Wanadoo1_CA BAC SCR-VM 06-07 (31-07-06)_ROW_1" xfId="37426" xr:uid="{00000000-0005-0000-0000-000065760000}"/>
    <cellStyle name="n_Flash September eresMas_Marketing Wanadoo1_CA BAC SCR-VM 06-07 (31-07-06)_ROW_1_Group" xfId="37427" xr:uid="{00000000-0005-0000-0000-000066760000}"/>
    <cellStyle name="n_Flash September eresMas_Marketing Wanadoo1_CA BAC SCR-VM 06-07 (31-07-06)_ROW_1_ROW ARPU" xfId="37428" xr:uid="{00000000-0005-0000-0000-000067760000}"/>
    <cellStyle name="n_Flash September eresMas_Marketing Wanadoo1_CA BAC SCR-VM 06-07 (31-07-06)_ROW_Group" xfId="37429" xr:uid="{00000000-0005-0000-0000-000068760000}"/>
    <cellStyle name="n_Flash September eresMas_Marketing Wanadoo1_CA BAC SCR-VM 06-07 (31-07-06)_ROW_ROW ARPU" xfId="37430" xr:uid="{00000000-0005-0000-0000-000069760000}"/>
    <cellStyle name="n_Flash September eresMas_Marketing Wanadoo1_CA BAC SCR-VM 06-07 (31-07-06)_Spain ARPU + AUPU" xfId="37431" xr:uid="{00000000-0005-0000-0000-00006A760000}"/>
    <cellStyle name="n_Flash September eresMas_Marketing Wanadoo1_CA BAC SCR-VM 06-07 (31-07-06)_Spain ARPU + AUPU_Group" xfId="37432" xr:uid="{00000000-0005-0000-0000-00006B760000}"/>
    <cellStyle name="n_Flash September eresMas_Marketing Wanadoo1_CA BAC SCR-VM 06-07 (31-07-06)_Spain ARPU + AUPU_ROW ARPU" xfId="37433" xr:uid="{00000000-0005-0000-0000-00006C760000}"/>
    <cellStyle name="n_Flash September eresMas_Marketing Wanadoo1_CA BAC SCR-VM 06-07 (31-07-06)_Spain KPIs" xfId="7211" xr:uid="{00000000-0005-0000-0000-00006D760000}"/>
    <cellStyle name="n_Flash September eresMas_Marketing Wanadoo1_CA BAC SCR-VM 06-07 (31-07-06)_Spain KPIs 2" xfId="16577" xr:uid="{00000000-0005-0000-0000-00006E760000}"/>
    <cellStyle name="n_Flash September eresMas_Marketing Wanadoo1_CA BAC SCR-VM 06-07 (31-07-06)_Spain KPIs_1" xfId="52025" xr:uid="{00000000-0005-0000-0000-00006F760000}"/>
    <cellStyle name="n_Flash September eresMas_Marketing Wanadoo1_CA BAC SCR-VM 06-07 (31-07-06)_Telecoms - Operational KPIs" xfId="50328" xr:uid="{00000000-0005-0000-0000-000070760000}"/>
    <cellStyle name="n_Flash September eresMas_Marketing Wanadoo1_Classeur2" xfId="2519" xr:uid="{00000000-0005-0000-0000-000071760000}"/>
    <cellStyle name="n_Flash September eresMas_Marketing Wanadoo1_Classeur2_A&amp;ME KPIs" xfId="53803" xr:uid="{00000000-0005-0000-0000-000072760000}"/>
    <cellStyle name="n_Flash September eresMas_Marketing Wanadoo1_Classeur2_France financials" xfId="24168" xr:uid="{00000000-0005-0000-0000-000073760000}"/>
    <cellStyle name="n_Flash September eresMas_Marketing Wanadoo1_Classeur2_France KPIs" xfId="5378" xr:uid="{00000000-0005-0000-0000-000074760000}"/>
    <cellStyle name="n_Flash September eresMas_Marketing Wanadoo1_Classeur2_France KPIs 2" xfId="14794" xr:uid="{00000000-0005-0000-0000-000075760000}"/>
    <cellStyle name="n_Flash September eresMas_Marketing Wanadoo1_Classeur2_France KPIs_1" xfId="12619" xr:uid="{00000000-0005-0000-0000-000076760000}"/>
    <cellStyle name="n_Flash September eresMas_Marketing Wanadoo1_Classeur2_Group" xfId="37435" xr:uid="{00000000-0005-0000-0000-000077760000}"/>
    <cellStyle name="n_Flash September eresMas_Marketing Wanadoo1_Classeur2_Group - financial KPIs" xfId="22424" xr:uid="{00000000-0005-0000-0000-000078760000}"/>
    <cellStyle name="n_Flash September eresMas_Marketing Wanadoo1_Classeur2_Group - operational KPIs" xfId="10865" xr:uid="{00000000-0005-0000-0000-000079760000}"/>
    <cellStyle name="n_Flash September eresMas_Marketing Wanadoo1_Classeur2_Group - operational KPIs 2" xfId="18564" xr:uid="{00000000-0005-0000-0000-00007A760000}"/>
    <cellStyle name="n_Flash September eresMas_Marketing Wanadoo1_Classeur2_Group - operational KPIs_1" xfId="20681" xr:uid="{00000000-0005-0000-0000-00007B760000}"/>
    <cellStyle name="n_Flash September eresMas_Marketing Wanadoo1_Classeur2_Orange - Market France KPIs" xfId="56533" xr:uid="{00000000-0005-0000-0000-00007C760000}"/>
    <cellStyle name="n_Flash September eresMas_Marketing Wanadoo1_Classeur2_Poland KPIs" xfId="37434" xr:uid="{00000000-0005-0000-0000-00007D760000}"/>
    <cellStyle name="n_Flash September eresMas_Marketing Wanadoo1_Classeur2_ROW" xfId="37436" xr:uid="{00000000-0005-0000-0000-00007E760000}"/>
    <cellStyle name="n_Flash September eresMas_Marketing Wanadoo1_Classeur2_ROW ARPU" xfId="37437" xr:uid="{00000000-0005-0000-0000-00007F760000}"/>
    <cellStyle name="n_Flash September eresMas_Marketing Wanadoo1_Classeur2_ROW_1" xfId="37438" xr:uid="{00000000-0005-0000-0000-000080760000}"/>
    <cellStyle name="n_Flash September eresMas_Marketing Wanadoo1_Classeur2_ROW_1_Group" xfId="37439" xr:uid="{00000000-0005-0000-0000-000081760000}"/>
    <cellStyle name="n_Flash September eresMas_Marketing Wanadoo1_Classeur2_ROW_1_ROW ARPU" xfId="37440" xr:uid="{00000000-0005-0000-0000-000082760000}"/>
    <cellStyle name="n_Flash September eresMas_Marketing Wanadoo1_Classeur2_ROW_Group" xfId="37441" xr:uid="{00000000-0005-0000-0000-000083760000}"/>
    <cellStyle name="n_Flash September eresMas_Marketing Wanadoo1_Classeur2_ROW_ROW ARPU" xfId="37442" xr:uid="{00000000-0005-0000-0000-000084760000}"/>
    <cellStyle name="n_Flash September eresMas_Marketing Wanadoo1_Classeur2_Spain ARPU + AUPU" xfId="37443" xr:uid="{00000000-0005-0000-0000-000085760000}"/>
    <cellStyle name="n_Flash September eresMas_Marketing Wanadoo1_Classeur2_Spain ARPU + AUPU_Group" xfId="37444" xr:uid="{00000000-0005-0000-0000-000086760000}"/>
    <cellStyle name="n_Flash September eresMas_Marketing Wanadoo1_Classeur2_Spain ARPU + AUPU_ROW ARPU" xfId="37445" xr:uid="{00000000-0005-0000-0000-000087760000}"/>
    <cellStyle name="n_Flash September eresMas_Marketing Wanadoo1_Classeur2_Spain KPIs" xfId="7212" xr:uid="{00000000-0005-0000-0000-000088760000}"/>
    <cellStyle name="n_Flash September eresMas_Marketing Wanadoo1_Classeur2_Spain KPIs 2" xfId="16578" xr:uid="{00000000-0005-0000-0000-000089760000}"/>
    <cellStyle name="n_Flash September eresMas_Marketing Wanadoo1_Classeur2_Spain KPIs_1" xfId="52026" xr:uid="{00000000-0005-0000-0000-00008A760000}"/>
    <cellStyle name="n_Flash September eresMas_Marketing Wanadoo1_Classeur2_Telecoms - Operational KPIs" xfId="50329" xr:uid="{00000000-0005-0000-0000-00008B760000}"/>
    <cellStyle name="n_Flash September eresMas_Marketing Wanadoo1_DATA KPI Personal" xfId="37446" xr:uid="{00000000-0005-0000-0000-00008C760000}"/>
    <cellStyle name="n_Flash September eresMas_Marketing Wanadoo1_DATA KPI Personal_Group" xfId="37447" xr:uid="{00000000-0005-0000-0000-00008D760000}"/>
    <cellStyle name="n_Flash September eresMas_Marketing Wanadoo1_DATA KPI Personal_ROW ARPU" xfId="37448" xr:uid="{00000000-0005-0000-0000-00008E760000}"/>
    <cellStyle name="n_Flash September eresMas_Marketing Wanadoo1_EE_CoA_BS - mapped V4" xfId="37449" xr:uid="{00000000-0005-0000-0000-00008F760000}"/>
    <cellStyle name="n_Flash September eresMas_Marketing Wanadoo1_EE_CoA_BS - mapped V4_Group" xfId="37450" xr:uid="{00000000-0005-0000-0000-000090760000}"/>
    <cellStyle name="n_Flash September eresMas_Marketing Wanadoo1_EE_CoA_BS - mapped V4_ROW ARPU" xfId="37451" xr:uid="{00000000-0005-0000-0000-000091760000}"/>
    <cellStyle name="n_Flash September eresMas_Marketing Wanadoo1_Enterprise" xfId="9900" xr:uid="{00000000-0005-0000-0000-000092760000}"/>
    <cellStyle name="n_Flash September eresMas_Marketing Wanadoo1_Feuil1" xfId="2520" xr:uid="{00000000-0005-0000-0000-000093760000}"/>
    <cellStyle name="n_Flash September eresMas_Marketing Wanadoo1_Feuil1_A&amp;ME KPIs" xfId="53804" xr:uid="{00000000-0005-0000-0000-000094760000}"/>
    <cellStyle name="n_Flash September eresMas_Marketing Wanadoo1_Feuil1_France financials" xfId="24169" xr:uid="{00000000-0005-0000-0000-000095760000}"/>
    <cellStyle name="n_Flash September eresMas_Marketing Wanadoo1_Feuil1_France KPIs" xfId="5379" xr:uid="{00000000-0005-0000-0000-000096760000}"/>
    <cellStyle name="n_Flash September eresMas_Marketing Wanadoo1_Feuil1_France KPIs 2" xfId="14795" xr:uid="{00000000-0005-0000-0000-000097760000}"/>
    <cellStyle name="n_Flash September eresMas_Marketing Wanadoo1_Feuil1_France KPIs_1" xfId="12620" xr:uid="{00000000-0005-0000-0000-000098760000}"/>
    <cellStyle name="n_Flash September eresMas_Marketing Wanadoo1_Feuil1_Group" xfId="37453" xr:uid="{00000000-0005-0000-0000-000099760000}"/>
    <cellStyle name="n_Flash September eresMas_Marketing Wanadoo1_Feuil1_Group - financial KPIs" xfId="22425" xr:uid="{00000000-0005-0000-0000-00009A760000}"/>
    <cellStyle name="n_Flash September eresMas_Marketing Wanadoo1_Feuil1_Group - operational KPIs" xfId="10866" xr:uid="{00000000-0005-0000-0000-00009B760000}"/>
    <cellStyle name="n_Flash September eresMas_Marketing Wanadoo1_Feuil1_Group - operational KPIs 2" xfId="18565" xr:uid="{00000000-0005-0000-0000-00009C760000}"/>
    <cellStyle name="n_Flash September eresMas_Marketing Wanadoo1_Feuil1_Group - operational KPIs_1" xfId="20682" xr:uid="{00000000-0005-0000-0000-00009D760000}"/>
    <cellStyle name="n_Flash September eresMas_Marketing Wanadoo1_Feuil1_Orange - Market France KPIs" xfId="56534" xr:uid="{00000000-0005-0000-0000-00009E760000}"/>
    <cellStyle name="n_Flash September eresMas_Marketing Wanadoo1_Feuil1_Poland KPIs" xfId="37452" xr:uid="{00000000-0005-0000-0000-00009F760000}"/>
    <cellStyle name="n_Flash September eresMas_Marketing Wanadoo1_Feuil1_ROW" xfId="37454" xr:uid="{00000000-0005-0000-0000-0000A0760000}"/>
    <cellStyle name="n_Flash September eresMas_Marketing Wanadoo1_Feuil1_ROW ARPU" xfId="37455" xr:uid="{00000000-0005-0000-0000-0000A1760000}"/>
    <cellStyle name="n_Flash September eresMas_Marketing Wanadoo1_Feuil1_ROW_1" xfId="37456" xr:uid="{00000000-0005-0000-0000-0000A2760000}"/>
    <cellStyle name="n_Flash September eresMas_Marketing Wanadoo1_Feuil1_ROW_1_Group" xfId="37457" xr:uid="{00000000-0005-0000-0000-0000A3760000}"/>
    <cellStyle name="n_Flash September eresMas_Marketing Wanadoo1_Feuil1_ROW_1_ROW ARPU" xfId="37458" xr:uid="{00000000-0005-0000-0000-0000A4760000}"/>
    <cellStyle name="n_Flash September eresMas_Marketing Wanadoo1_Feuil1_ROW_Group" xfId="37459" xr:uid="{00000000-0005-0000-0000-0000A5760000}"/>
    <cellStyle name="n_Flash September eresMas_Marketing Wanadoo1_Feuil1_ROW_ROW ARPU" xfId="37460" xr:uid="{00000000-0005-0000-0000-0000A6760000}"/>
    <cellStyle name="n_Flash September eresMas_Marketing Wanadoo1_Feuil1_Spain ARPU + AUPU" xfId="37461" xr:uid="{00000000-0005-0000-0000-0000A7760000}"/>
    <cellStyle name="n_Flash September eresMas_Marketing Wanadoo1_Feuil1_Spain ARPU + AUPU_Group" xfId="37462" xr:uid="{00000000-0005-0000-0000-0000A8760000}"/>
    <cellStyle name="n_Flash September eresMas_Marketing Wanadoo1_Feuil1_Spain ARPU + AUPU_ROW ARPU" xfId="37463" xr:uid="{00000000-0005-0000-0000-0000A9760000}"/>
    <cellStyle name="n_Flash September eresMas_Marketing Wanadoo1_Feuil1_Spain KPIs" xfId="7213" xr:uid="{00000000-0005-0000-0000-0000AA760000}"/>
    <cellStyle name="n_Flash September eresMas_Marketing Wanadoo1_Feuil1_Spain KPIs 2" xfId="16579" xr:uid="{00000000-0005-0000-0000-0000AB760000}"/>
    <cellStyle name="n_Flash September eresMas_Marketing Wanadoo1_Feuil1_Spain KPIs_1" xfId="52027" xr:uid="{00000000-0005-0000-0000-0000AC760000}"/>
    <cellStyle name="n_Flash September eresMas_Marketing Wanadoo1_Feuil1_Telecoms - Operational KPIs" xfId="50330" xr:uid="{00000000-0005-0000-0000-0000AD760000}"/>
    <cellStyle name="n_Flash September eresMas_Marketing Wanadoo1_France financials" xfId="24166" xr:uid="{00000000-0005-0000-0000-0000AE760000}"/>
    <cellStyle name="n_Flash September eresMas_Marketing Wanadoo1_France financials_1" xfId="25490" xr:uid="{00000000-0005-0000-0000-0000AF760000}"/>
    <cellStyle name="n_Flash September eresMas_Marketing Wanadoo1_France KPIs" xfId="5376" xr:uid="{00000000-0005-0000-0000-0000B0760000}"/>
    <cellStyle name="n_Flash September eresMas_Marketing Wanadoo1_France KPIs 2" xfId="14792" xr:uid="{00000000-0005-0000-0000-0000B1760000}"/>
    <cellStyle name="n_Flash September eresMas_Marketing Wanadoo1_France KPIs_1" xfId="12617" xr:uid="{00000000-0005-0000-0000-0000B2760000}"/>
    <cellStyle name="n_Flash September eresMas_Marketing Wanadoo1_GetCA Groupe Seg 2012-Q4 Soc" xfId="56535" xr:uid="{00000000-0005-0000-0000-0000B3760000}"/>
    <cellStyle name="n_Flash September eresMas_Marketing Wanadoo1_Group" xfId="37464" xr:uid="{00000000-0005-0000-0000-0000B4760000}"/>
    <cellStyle name="n_Flash September eresMas_Marketing Wanadoo1_Group - financial KPIs" xfId="22422" xr:uid="{00000000-0005-0000-0000-0000B5760000}"/>
    <cellStyle name="n_Flash September eresMas_Marketing Wanadoo1_Group - operational KPIs" xfId="3369" xr:uid="{00000000-0005-0000-0000-0000B6760000}"/>
    <cellStyle name="n_Flash September eresMas_Marketing Wanadoo1_Group - operational KPIs_1" xfId="10863" xr:uid="{00000000-0005-0000-0000-0000B7760000}"/>
    <cellStyle name="n_Flash September eresMas_Marketing Wanadoo1_Group - operational KPIs_1 2" xfId="18562" xr:uid="{00000000-0005-0000-0000-0000B8760000}"/>
    <cellStyle name="n_Flash September eresMas_Marketing Wanadoo1_Group - operational KPIs_2" xfId="20679" xr:uid="{00000000-0005-0000-0000-0000B9760000}"/>
    <cellStyle name="n_Flash September eresMas_Marketing Wanadoo1_IC&amp;SS" xfId="19530" xr:uid="{00000000-0005-0000-0000-0000BA760000}"/>
    <cellStyle name="n_Flash September eresMas_Marketing Wanadoo1_New L23 CA trafic 06-09 (06-10-20)" xfId="2521" xr:uid="{00000000-0005-0000-0000-0000BB760000}"/>
    <cellStyle name="n_Flash September eresMas_Marketing Wanadoo1_New L23 CA trafic 06-09 (06-10-20)_A&amp;ME KPIs" xfId="53805" xr:uid="{00000000-0005-0000-0000-0000BC760000}"/>
    <cellStyle name="n_Flash September eresMas_Marketing Wanadoo1_New L23 CA trafic 06-09 (06-10-20)_France financials" xfId="24170" xr:uid="{00000000-0005-0000-0000-0000BD760000}"/>
    <cellStyle name="n_Flash September eresMas_Marketing Wanadoo1_New L23 CA trafic 06-09 (06-10-20)_France KPIs" xfId="5380" xr:uid="{00000000-0005-0000-0000-0000BE760000}"/>
    <cellStyle name="n_Flash September eresMas_Marketing Wanadoo1_New L23 CA trafic 06-09 (06-10-20)_France KPIs 2" xfId="14796" xr:uid="{00000000-0005-0000-0000-0000BF760000}"/>
    <cellStyle name="n_Flash September eresMas_Marketing Wanadoo1_New L23 CA trafic 06-09 (06-10-20)_France KPIs_1" xfId="12621" xr:uid="{00000000-0005-0000-0000-0000C0760000}"/>
    <cellStyle name="n_Flash September eresMas_Marketing Wanadoo1_New L23 CA trafic 06-09 (06-10-20)_Group" xfId="37466" xr:uid="{00000000-0005-0000-0000-0000C1760000}"/>
    <cellStyle name="n_Flash September eresMas_Marketing Wanadoo1_New L23 CA trafic 06-09 (06-10-20)_Group - financial KPIs" xfId="22426" xr:uid="{00000000-0005-0000-0000-0000C2760000}"/>
    <cellStyle name="n_Flash September eresMas_Marketing Wanadoo1_New L23 CA trafic 06-09 (06-10-20)_Group - operational KPIs" xfId="10867" xr:uid="{00000000-0005-0000-0000-0000C3760000}"/>
    <cellStyle name="n_Flash September eresMas_Marketing Wanadoo1_New L23 CA trafic 06-09 (06-10-20)_Group - operational KPIs 2" xfId="18566" xr:uid="{00000000-0005-0000-0000-0000C4760000}"/>
    <cellStyle name="n_Flash September eresMas_Marketing Wanadoo1_New L23 CA trafic 06-09 (06-10-20)_Group - operational KPIs_1" xfId="20683" xr:uid="{00000000-0005-0000-0000-0000C5760000}"/>
    <cellStyle name="n_Flash September eresMas_Marketing Wanadoo1_New L23 CA trafic 06-09 (06-10-20)_Orange - Market France KPIs" xfId="56536" xr:uid="{00000000-0005-0000-0000-0000C6760000}"/>
    <cellStyle name="n_Flash September eresMas_Marketing Wanadoo1_New L23 CA trafic 06-09 (06-10-20)_Poland KPIs" xfId="37465" xr:uid="{00000000-0005-0000-0000-0000C7760000}"/>
    <cellStyle name="n_Flash September eresMas_Marketing Wanadoo1_New L23 CA trafic 06-09 (06-10-20)_ROW" xfId="37467" xr:uid="{00000000-0005-0000-0000-0000C8760000}"/>
    <cellStyle name="n_Flash September eresMas_Marketing Wanadoo1_New L23 CA trafic 06-09 (06-10-20)_ROW ARPU" xfId="37468" xr:uid="{00000000-0005-0000-0000-0000C9760000}"/>
    <cellStyle name="n_Flash September eresMas_Marketing Wanadoo1_New L23 CA trafic 06-09 (06-10-20)_ROW_1" xfId="37469" xr:uid="{00000000-0005-0000-0000-0000CA760000}"/>
    <cellStyle name="n_Flash September eresMas_Marketing Wanadoo1_New L23 CA trafic 06-09 (06-10-20)_ROW_1_Group" xfId="37470" xr:uid="{00000000-0005-0000-0000-0000CB760000}"/>
    <cellStyle name="n_Flash September eresMas_Marketing Wanadoo1_New L23 CA trafic 06-09 (06-10-20)_ROW_1_ROW ARPU" xfId="37471" xr:uid="{00000000-0005-0000-0000-0000CC760000}"/>
    <cellStyle name="n_Flash September eresMas_Marketing Wanadoo1_New L23 CA trafic 06-09 (06-10-20)_ROW_Group" xfId="37472" xr:uid="{00000000-0005-0000-0000-0000CD760000}"/>
    <cellStyle name="n_Flash September eresMas_Marketing Wanadoo1_New L23 CA trafic 06-09 (06-10-20)_ROW_ROW ARPU" xfId="37473" xr:uid="{00000000-0005-0000-0000-0000CE760000}"/>
    <cellStyle name="n_Flash September eresMas_Marketing Wanadoo1_New L23 CA trafic 06-09 (06-10-20)_Spain ARPU + AUPU" xfId="37474" xr:uid="{00000000-0005-0000-0000-0000CF760000}"/>
    <cellStyle name="n_Flash September eresMas_Marketing Wanadoo1_New L23 CA trafic 06-09 (06-10-20)_Spain ARPU + AUPU_Group" xfId="37475" xr:uid="{00000000-0005-0000-0000-0000D0760000}"/>
    <cellStyle name="n_Flash September eresMas_Marketing Wanadoo1_New L23 CA trafic 06-09 (06-10-20)_Spain ARPU + AUPU_ROW ARPU" xfId="37476" xr:uid="{00000000-0005-0000-0000-0000D1760000}"/>
    <cellStyle name="n_Flash September eresMas_Marketing Wanadoo1_New L23 CA trafic 06-09 (06-10-20)_Spain KPIs" xfId="7214" xr:uid="{00000000-0005-0000-0000-0000D2760000}"/>
    <cellStyle name="n_Flash September eresMas_Marketing Wanadoo1_New L23 CA trafic 06-09 (06-10-20)_Spain KPIs 2" xfId="16580" xr:uid="{00000000-0005-0000-0000-0000D3760000}"/>
    <cellStyle name="n_Flash September eresMas_Marketing Wanadoo1_New L23 CA trafic 06-09 (06-10-20)_Spain KPIs_1" xfId="52028" xr:uid="{00000000-0005-0000-0000-0000D4760000}"/>
    <cellStyle name="n_Flash September eresMas_Marketing Wanadoo1_New L23 CA trafic 06-09 (06-10-20)_Telecoms - Operational KPIs" xfId="50331" xr:uid="{00000000-0005-0000-0000-0000D5760000}"/>
    <cellStyle name="n_Flash September eresMas_Marketing Wanadoo1_Orange - Market France KPIs" xfId="56530" xr:uid="{00000000-0005-0000-0000-0000D6760000}"/>
    <cellStyle name="n_Flash September eresMas_Marketing Wanadoo1_PFA_Mn MTV_060413" xfId="2522" xr:uid="{00000000-0005-0000-0000-0000D7760000}"/>
    <cellStyle name="n_Flash September eresMas_Marketing Wanadoo1_PFA_Mn MTV_060413_A&amp;ME KPIs" xfId="53806" xr:uid="{00000000-0005-0000-0000-0000D8760000}"/>
    <cellStyle name="n_Flash September eresMas_Marketing Wanadoo1_PFA_Mn MTV_060413_France financials" xfId="24171" xr:uid="{00000000-0005-0000-0000-0000D9760000}"/>
    <cellStyle name="n_Flash September eresMas_Marketing Wanadoo1_PFA_Mn MTV_060413_France KPIs" xfId="5381" xr:uid="{00000000-0005-0000-0000-0000DA760000}"/>
    <cellStyle name="n_Flash September eresMas_Marketing Wanadoo1_PFA_Mn MTV_060413_France KPIs 2" xfId="14797" xr:uid="{00000000-0005-0000-0000-0000DB760000}"/>
    <cellStyle name="n_Flash September eresMas_Marketing Wanadoo1_PFA_Mn MTV_060413_France KPIs_1" xfId="12622" xr:uid="{00000000-0005-0000-0000-0000DC760000}"/>
    <cellStyle name="n_Flash September eresMas_Marketing Wanadoo1_PFA_Mn MTV_060413_Group" xfId="37478" xr:uid="{00000000-0005-0000-0000-0000DD760000}"/>
    <cellStyle name="n_Flash September eresMas_Marketing Wanadoo1_PFA_Mn MTV_060413_Group - financial KPIs" xfId="22427" xr:uid="{00000000-0005-0000-0000-0000DE760000}"/>
    <cellStyle name="n_Flash September eresMas_Marketing Wanadoo1_PFA_Mn MTV_060413_Group - operational KPIs" xfId="10868" xr:uid="{00000000-0005-0000-0000-0000DF760000}"/>
    <cellStyle name="n_Flash September eresMas_Marketing Wanadoo1_PFA_Mn MTV_060413_Group - operational KPIs 2" xfId="18567" xr:uid="{00000000-0005-0000-0000-0000E0760000}"/>
    <cellStyle name="n_Flash September eresMas_Marketing Wanadoo1_PFA_Mn MTV_060413_Group - operational KPIs_1" xfId="20684" xr:uid="{00000000-0005-0000-0000-0000E1760000}"/>
    <cellStyle name="n_Flash September eresMas_Marketing Wanadoo1_PFA_Mn MTV_060413_Orange - Market France KPIs" xfId="56537" xr:uid="{00000000-0005-0000-0000-0000E2760000}"/>
    <cellStyle name="n_Flash September eresMas_Marketing Wanadoo1_PFA_Mn MTV_060413_Poland KPIs" xfId="37477" xr:uid="{00000000-0005-0000-0000-0000E3760000}"/>
    <cellStyle name="n_Flash September eresMas_Marketing Wanadoo1_PFA_Mn MTV_060413_ROW" xfId="37479" xr:uid="{00000000-0005-0000-0000-0000E4760000}"/>
    <cellStyle name="n_Flash September eresMas_Marketing Wanadoo1_PFA_Mn MTV_060413_ROW ARPU" xfId="37480" xr:uid="{00000000-0005-0000-0000-0000E5760000}"/>
    <cellStyle name="n_Flash September eresMas_Marketing Wanadoo1_PFA_Mn MTV_060413_ROW_1" xfId="37481" xr:uid="{00000000-0005-0000-0000-0000E6760000}"/>
    <cellStyle name="n_Flash September eresMas_Marketing Wanadoo1_PFA_Mn MTV_060413_ROW_1_Group" xfId="37482" xr:uid="{00000000-0005-0000-0000-0000E7760000}"/>
    <cellStyle name="n_Flash September eresMas_Marketing Wanadoo1_PFA_Mn MTV_060413_ROW_1_ROW ARPU" xfId="37483" xr:uid="{00000000-0005-0000-0000-0000E8760000}"/>
    <cellStyle name="n_Flash September eresMas_Marketing Wanadoo1_PFA_Mn MTV_060413_ROW_Group" xfId="37484" xr:uid="{00000000-0005-0000-0000-0000E9760000}"/>
    <cellStyle name="n_Flash September eresMas_Marketing Wanadoo1_PFA_Mn MTV_060413_ROW_ROW ARPU" xfId="37485" xr:uid="{00000000-0005-0000-0000-0000EA760000}"/>
    <cellStyle name="n_Flash September eresMas_Marketing Wanadoo1_PFA_Mn MTV_060413_Spain ARPU + AUPU" xfId="37486" xr:uid="{00000000-0005-0000-0000-0000EB760000}"/>
    <cellStyle name="n_Flash September eresMas_Marketing Wanadoo1_PFA_Mn MTV_060413_Spain ARPU + AUPU_Group" xfId="37487" xr:uid="{00000000-0005-0000-0000-0000EC760000}"/>
    <cellStyle name="n_Flash September eresMas_Marketing Wanadoo1_PFA_Mn MTV_060413_Spain ARPU + AUPU_ROW ARPU" xfId="37488" xr:uid="{00000000-0005-0000-0000-0000ED760000}"/>
    <cellStyle name="n_Flash September eresMas_Marketing Wanadoo1_PFA_Mn MTV_060413_Spain KPIs" xfId="7215" xr:uid="{00000000-0005-0000-0000-0000EE760000}"/>
    <cellStyle name="n_Flash September eresMas_Marketing Wanadoo1_PFA_Mn MTV_060413_Spain KPIs 2" xfId="16581" xr:uid="{00000000-0005-0000-0000-0000EF760000}"/>
    <cellStyle name="n_Flash September eresMas_Marketing Wanadoo1_PFA_Mn MTV_060413_Spain KPIs_1" xfId="52029" xr:uid="{00000000-0005-0000-0000-0000F0760000}"/>
    <cellStyle name="n_Flash September eresMas_Marketing Wanadoo1_PFA_Mn MTV_060413_Telecoms - Operational KPIs" xfId="50332" xr:uid="{00000000-0005-0000-0000-0000F1760000}"/>
    <cellStyle name="n_Flash September eresMas_Marketing Wanadoo1_PFA_Mn_0603_V0 0" xfId="2523" xr:uid="{00000000-0005-0000-0000-0000F2760000}"/>
    <cellStyle name="n_Flash September eresMas_Marketing Wanadoo1_PFA_Mn_0603_V0 0_A&amp;ME KPIs" xfId="53807" xr:uid="{00000000-0005-0000-0000-0000F3760000}"/>
    <cellStyle name="n_Flash September eresMas_Marketing Wanadoo1_PFA_Mn_0603_V0 0_France financials" xfId="24172" xr:uid="{00000000-0005-0000-0000-0000F4760000}"/>
    <cellStyle name="n_Flash September eresMas_Marketing Wanadoo1_PFA_Mn_0603_V0 0_France KPIs" xfId="5382" xr:uid="{00000000-0005-0000-0000-0000F5760000}"/>
    <cellStyle name="n_Flash September eresMas_Marketing Wanadoo1_PFA_Mn_0603_V0 0_France KPIs 2" xfId="14798" xr:uid="{00000000-0005-0000-0000-0000F6760000}"/>
    <cellStyle name="n_Flash September eresMas_Marketing Wanadoo1_PFA_Mn_0603_V0 0_France KPIs_1" xfId="12623" xr:uid="{00000000-0005-0000-0000-0000F7760000}"/>
    <cellStyle name="n_Flash September eresMas_Marketing Wanadoo1_PFA_Mn_0603_V0 0_Group" xfId="37490" xr:uid="{00000000-0005-0000-0000-0000F8760000}"/>
    <cellStyle name="n_Flash September eresMas_Marketing Wanadoo1_PFA_Mn_0603_V0 0_Group - financial KPIs" xfId="22428" xr:uid="{00000000-0005-0000-0000-0000F9760000}"/>
    <cellStyle name="n_Flash September eresMas_Marketing Wanadoo1_PFA_Mn_0603_V0 0_Group - operational KPIs" xfId="10869" xr:uid="{00000000-0005-0000-0000-0000FA760000}"/>
    <cellStyle name="n_Flash September eresMas_Marketing Wanadoo1_PFA_Mn_0603_V0 0_Group - operational KPIs 2" xfId="18568" xr:uid="{00000000-0005-0000-0000-0000FB760000}"/>
    <cellStyle name="n_Flash September eresMas_Marketing Wanadoo1_PFA_Mn_0603_V0 0_Group - operational KPIs_1" xfId="20685" xr:uid="{00000000-0005-0000-0000-0000FC760000}"/>
    <cellStyle name="n_Flash September eresMas_Marketing Wanadoo1_PFA_Mn_0603_V0 0_Orange - Market France KPIs" xfId="56538" xr:uid="{00000000-0005-0000-0000-0000FD760000}"/>
    <cellStyle name="n_Flash September eresMas_Marketing Wanadoo1_PFA_Mn_0603_V0 0_Poland KPIs" xfId="37489" xr:uid="{00000000-0005-0000-0000-0000FE760000}"/>
    <cellStyle name="n_Flash September eresMas_Marketing Wanadoo1_PFA_Mn_0603_V0 0_ROW" xfId="37491" xr:uid="{00000000-0005-0000-0000-0000FF760000}"/>
    <cellStyle name="n_Flash September eresMas_Marketing Wanadoo1_PFA_Mn_0603_V0 0_ROW ARPU" xfId="37492" xr:uid="{00000000-0005-0000-0000-000000770000}"/>
    <cellStyle name="n_Flash September eresMas_Marketing Wanadoo1_PFA_Mn_0603_V0 0_ROW_1" xfId="37493" xr:uid="{00000000-0005-0000-0000-000001770000}"/>
    <cellStyle name="n_Flash September eresMas_Marketing Wanadoo1_PFA_Mn_0603_V0 0_ROW_1_Group" xfId="37494" xr:uid="{00000000-0005-0000-0000-000002770000}"/>
    <cellStyle name="n_Flash September eresMas_Marketing Wanadoo1_PFA_Mn_0603_V0 0_ROW_1_ROW ARPU" xfId="37495" xr:uid="{00000000-0005-0000-0000-000003770000}"/>
    <cellStyle name="n_Flash September eresMas_Marketing Wanadoo1_PFA_Mn_0603_V0 0_ROW_Group" xfId="37496" xr:uid="{00000000-0005-0000-0000-000004770000}"/>
    <cellStyle name="n_Flash September eresMas_Marketing Wanadoo1_PFA_Mn_0603_V0 0_ROW_ROW ARPU" xfId="37497" xr:uid="{00000000-0005-0000-0000-000005770000}"/>
    <cellStyle name="n_Flash September eresMas_Marketing Wanadoo1_PFA_Mn_0603_V0 0_Spain ARPU + AUPU" xfId="37498" xr:uid="{00000000-0005-0000-0000-000006770000}"/>
    <cellStyle name="n_Flash September eresMas_Marketing Wanadoo1_PFA_Mn_0603_V0 0_Spain ARPU + AUPU_Group" xfId="37499" xr:uid="{00000000-0005-0000-0000-000007770000}"/>
    <cellStyle name="n_Flash September eresMas_Marketing Wanadoo1_PFA_Mn_0603_V0 0_Spain ARPU + AUPU_ROW ARPU" xfId="37500" xr:uid="{00000000-0005-0000-0000-000008770000}"/>
    <cellStyle name="n_Flash September eresMas_Marketing Wanadoo1_PFA_Mn_0603_V0 0_Spain KPIs" xfId="7216" xr:uid="{00000000-0005-0000-0000-000009770000}"/>
    <cellStyle name="n_Flash September eresMas_Marketing Wanadoo1_PFA_Mn_0603_V0 0_Spain KPIs 2" xfId="16582" xr:uid="{00000000-0005-0000-0000-00000A770000}"/>
    <cellStyle name="n_Flash September eresMas_Marketing Wanadoo1_PFA_Mn_0603_V0 0_Spain KPIs_1" xfId="52030" xr:uid="{00000000-0005-0000-0000-00000B770000}"/>
    <cellStyle name="n_Flash September eresMas_Marketing Wanadoo1_PFA_Mn_0603_V0 0_Telecoms - Operational KPIs" xfId="50333" xr:uid="{00000000-0005-0000-0000-00000C770000}"/>
    <cellStyle name="n_Flash September eresMas_Marketing Wanadoo1_Poland KPIs" xfId="8620" xr:uid="{00000000-0005-0000-0000-00000D770000}"/>
    <cellStyle name="n_Flash September eresMas_Marketing Wanadoo1_Poland KPIs_1" xfId="37421" xr:uid="{00000000-0005-0000-0000-00000E770000}"/>
    <cellStyle name="n_Flash September eresMas_Marketing Wanadoo1_Reporting Valeur_Mobile_2010_10" xfId="37501" xr:uid="{00000000-0005-0000-0000-00000F770000}"/>
    <cellStyle name="n_Flash September eresMas_Marketing Wanadoo1_Reporting Valeur_Mobile_2010_10_Group" xfId="37502" xr:uid="{00000000-0005-0000-0000-000010770000}"/>
    <cellStyle name="n_Flash September eresMas_Marketing Wanadoo1_Reporting Valeur_Mobile_2010_10_ROW" xfId="37503" xr:uid="{00000000-0005-0000-0000-000011770000}"/>
    <cellStyle name="n_Flash September eresMas_Marketing Wanadoo1_Reporting Valeur_Mobile_2010_10_ROW ARPU" xfId="37504" xr:uid="{00000000-0005-0000-0000-000012770000}"/>
    <cellStyle name="n_Flash September eresMas_Marketing Wanadoo1_Reporting Valeur_Mobile_2010_10_ROW_Group" xfId="37505" xr:uid="{00000000-0005-0000-0000-000013770000}"/>
    <cellStyle name="n_Flash September eresMas_Marketing Wanadoo1_Reporting Valeur_Mobile_2010_10_ROW_ROW ARPU" xfId="37506" xr:uid="{00000000-0005-0000-0000-000014770000}"/>
    <cellStyle name="n_Flash September eresMas_Marketing Wanadoo1_ROW" xfId="37507" xr:uid="{00000000-0005-0000-0000-000015770000}"/>
    <cellStyle name="n_Flash September eresMas_Marketing Wanadoo1_ROW ARPU" xfId="37508" xr:uid="{00000000-0005-0000-0000-000016770000}"/>
    <cellStyle name="n_Flash September eresMas_Marketing Wanadoo1_RoW KPIs" xfId="9332" xr:uid="{00000000-0005-0000-0000-000017770000}"/>
    <cellStyle name="n_Flash September eresMas_Marketing Wanadoo1_ROW_1" xfId="37509" xr:uid="{00000000-0005-0000-0000-000018770000}"/>
    <cellStyle name="n_Flash September eresMas_Marketing Wanadoo1_ROW_1_Group" xfId="37510" xr:uid="{00000000-0005-0000-0000-000019770000}"/>
    <cellStyle name="n_Flash September eresMas_Marketing Wanadoo1_ROW_1_ROW ARPU" xfId="37511" xr:uid="{00000000-0005-0000-0000-00001A770000}"/>
    <cellStyle name="n_Flash September eresMas_Marketing Wanadoo1_ROW_Group" xfId="37512" xr:uid="{00000000-0005-0000-0000-00001B770000}"/>
    <cellStyle name="n_Flash September eresMas_Marketing Wanadoo1_ROW_ROW ARPU" xfId="37513" xr:uid="{00000000-0005-0000-0000-00001C770000}"/>
    <cellStyle name="n_Flash September eresMas_Marketing Wanadoo1_Spain ARPU + AUPU" xfId="37514" xr:uid="{00000000-0005-0000-0000-00001D770000}"/>
    <cellStyle name="n_Flash September eresMas_Marketing Wanadoo1_Spain ARPU + AUPU_Group" xfId="37515" xr:uid="{00000000-0005-0000-0000-00001E770000}"/>
    <cellStyle name="n_Flash September eresMas_Marketing Wanadoo1_Spain ARPU + AUPU_ROW ARPU" xfId="37516" xr:uid="{00000000-0005-0000-0000-00001F770000}"/>
    <cellStyle name="n_Flash September eresMas_Marketing Wanadoo1_Spain KPIs" xfId="7210" xr:uid="{00000000-0005-0000-0000-000020770000}"/>
    <cellStyle name="n_Flash September eresMas_Marketing Wanadoo1_Spain KPIs 2" xfId="16576" xr:uid="{00000000-0005-0000-0000-000021770000}"/>
    <cellStyle name="n_Flash September eresMas_Marketing Wanadoo1_Spain KPIs_1" xfId="52024" xr:uid="{00000000-0005-0000-0000-000022770000}"/>
    <cellStyle name="n_Flash September eresMas_Marketing Wanadoo1_Telecoms - Operational KPIs" xfId="50327" xr:uid="{00000000-0005-0000-0000-000023770000}"/>
    <cellStyle name="n_Flash September eresMas_Marketing Wanadoo1_UAG_report_CA 06-09 (06-09-28)" xfId="2524" xr:uid="{00000000-0005-0000-0000-000024770000}"/>
    <cellStyle name="n_Flash September eresMas_Marketing Wanadoo1_UAG_report_CA 06-09 (06-09-28)_A&amp;ME KPIs" xfId="53808" xr:uid="{00000000-0005-0000-0000-000025770000}"/>
    <cellStyle name="n_Flash September eresMas_Marketing Wanadoo1_UAG_report_CA 06-09 (06-09-28)_Enterprise" xfId="9902" xr:uid="{00000000-0005-0000-0000-000026770000}"/>
    <cellStyle name="n_Flash September eresMas_Marketing Wanadoo1_UAG_report_CA 06-09 (06-09-28)_France financials" xfId="24173" xr:uid="{00000000-0005-0000-0000-000027770000}"/>
    <cellStyle name="n_Flash September eresMas_Marketing Wanadoo1_UAG_report_CA 06-09 (06-09-28)_France financials_1" xfId="25492" xr:uid="{00000000-0005-0000-0000-000028770000}"/>
    <cellStyle name="n_Flash September eresMas_Marketing Wanadoo1_UAG_report_CA 06-09 (06-09-28)_France KPIs" xfId="5383" xr:uid="{00000000-0005-0000-0000-000029770000}"/>
    <cellStyle name="n_Flash September eresMas_Marketing Wanadoo1_UAG_report_CA 06-09 (06-09-28)_France KPIs 2" xfId="14799" xr:uid="{00000000-0005-0000-0000-00002A770000}"/>
    <cellStyle name="n_Flash September eresMas_Marketing Wanadoo1_UAG_report_CA 06-09 (06-09-28)_France KPIs_1" xfId="12624" xr:uid="{00000000-0005-0000-0000-00002B770000}"/>
    <cellStyle name="n_Flash September eresMas_Marketing Wanadoo1_UAG_report_CA 06-09 (06-09-28)_GetCA Groupe Seg 2012-Q4 Soc" xfId="56540" xr:uid="{00000000-0005-0000-0000-00002C770000}"/>
    <cellStyle name="n_Flash September eresMas_Marketing Wanadoo1_UAG_report_CA 06-09 (06-09-28)_Group" xfId="37518" xr:uid="{00000000-0005-0000-0000-00002D770000}"/>
    <cellStyle name="n_Flash September eresMas_Marketing Wanadoo1_UAG_report_CA 06-09 (06-09-28)_Group - financial KPIs" xfId="22429" xr:uid="{00000000-0005-0000-0000-00002E770000}"/>
    <cellStyle name="n_Flash September eresMas_Marketing Wanadoo1_UAG_report_CA 06-09 (06-09-28)_Group - operational KPIs" xfId="3371" xr:uid="{00000000-0005-0000-0000-00002F770000}"/>
    <cellStyle name="n_Flash September eresMas_Marketing Wanadoo1_UAG_report_CA 06-09 (06-09-28)_Group - operational KPIs_1" xfId="10870" xr:uid="{00000000-0005-0000-0000-000030770000}"/>
    <cellStyle name="n_Flash September eresMas_Marketing Wanadoo1_UAG_report_CA 06-09 (06-09-28)_Group - operational KPIs_1 2" xfId="18569" xr:uid="{00000000-0005-0000-0000-000031770000}"/>
    <cellStyle name="n_Flash September eresMas_Marketing Wanadoo1_UAG_report_CA 06-09 (06-09-28)_Group - operational KPIs_2" xfId="20686" xr:uid="{00000000-0005-0000-0000-000032770000}"/>
    <cellStyle name="n_Flash September eresMas_Marketing Wanadoo1_UAG_report_CA 06-09 (06-09-28)_IC&amp;SS" xfId="17630" xr:uid="{00000000-0005-0000-0000-000033770000}"/>
    <cellStyle name="n_Flash September eresMas_Marketing Wanadoo1_UAG_report_CA 06-09 (06-09-28)_Orange - Market France KPIs" xfId="56539" xr:uid="{00000000-0005-0000-0000-000034770000}"/>
    <cellStyle name="n_Flash September eresMas_Marketing Wanadoo1_UAG_report_CA 06-09 (06-09-28)_Poland KPIs" xfId="8622" xr:uid="{00000000-0005-0000-0000-000035770000}"/>
    <cellStyle name="n_Flash September eresMas_Marketing Wanadoo1_UAG_report_CA 06-09 (06-09-28)_Poland KPIs_1" xfId="37517" xr:uid="{00000000-0005-0000-0000-000036770000}"/>
    <cellStyle name="n_Flash September eresMas_Marketing Wanadoo1_UAG_report_CA 06-09 (06-09-28)_ROW" xfId="37519" xr:uid="{00000000-0005-0000-0000-000037770000}"/>
    <cellStyle name="n_Flash September eresMas_Marketing Wanadoo1_UAG_report_CA 06-09 (06-09-28)_ROW ARPU" xfId="37520" xr:uid="{00000000-0005-0000-0000-000038770000}"/>
    <cellStyle name="n_Flash September eresMas_Marketing Wanadoo1_UAG_report_CA 06-09 (06-09-28)_RoW KPIs" xfId="9334" xr:uid="{00000000-0005-0000-0000-000039770000}"/>
    <cellStyle name="n_Flash September eresMas_Marketing Wanadoo1_UAG_report_CA 06-09 (06-09-28)_ROW_1" xfId="37521" xr:uid="{00000000-0005-0000-0000-00003A770000}"/>
    <cellStyle name="n_Flash September eresMas_Marketing Wanadoo1_UAG_report_CA 06-09 (06-09-28)_ROW_1_Group" xfId="37522" xr:uid="{00000000-0005-0000-0000-00003B770000}"/>
    <cellStyle name="n_Flash September eresMas_Marketing Wanadoo1_UAG_report_CA 06-09 (06-09-28)_ROW_1_ROW ARPU" xfId="37523" xr:uid="{00000000-0005-0000-0000-00003C770000}"/>
    <cellStyle name="n_Flash September eresMas_Marketing Wanadoo1_UAG_report_CA 06-09 (06-09-28)_ROW_Group" xfId="37524" xr:uid="{00000000-0005-0000-0000-00003D770000}"/>
    <cellStyle name="n_Flash September eresMas_Marketing Wanadoo1_UAG_report_CA 06-09 (06-09-28)_ROW_ROW ARPU" xfId="37525" xr:uid="{00000000-0005-0000-0000-00003E770000}"/>
    <cellStyle name="n_Flash September eresMas_Marketing Wanadoo1_UAG_report_CA 06-09 (06-09-28)_Spain ARPU + AUPU" xfId="37526" xr:uid="{00000000-0005-0000-0000-00003F770000}"/>
    <cellStyle name="n_Flash September eresMas_Marketing Wanadoo1_UAG_report_CA 06-09 (06-09-28)_Spain ARPU + AUPU_Group" xfId="37527" xr:uid="{00000000-0005-0000-0000-000040770000}"/>
    <cellStyle name="n_Flash September eresMas_Marketing Wanadoo1_UAG_report_CA 06-09 (06-09-28)_Spain ARPU + AUPU_ROW ARPU" xfId="37528" xr:uid="{00000000-0005-0000-0000-000041770000}"/>
    <cellStyle name="n_Flash September eresMas_Marketing Wanadoo1_UAG_report_CA 06-09 (06-09-28)_Spain KPIs" xfId="7217" xr:uid="{00000000-0005-0000-0000-000042770000}"/>
    <cellStyle name="n_Flash September eresMas_Marketing Wanadoo1_UAG_report_CA 06-09 (06-09-28)_Spain KPIs 2" xfId="16583" xr:uid="{00000000-0005-0000-0000-000043770000}"/>
    <cellStyle name="n_Flash September eresMas_Marketing Wanadoo1_UAG_report_CA 06-09 (06-09-28)_Spain KPIs_1" xfId="52031" xr:uid="{00000000-0005-0000-0000-000044770000}"/>
    <cellStyle name="n_Flash September eresMas_Marketing Wanadoo1_UAG_report_CA 06-09 (06-09-28)_Telecoms - Operational KPIs" xfId="50334" xr:uid="{00000000-0005-0000-0000-000045770000}"/>
    <cellStyle name="n_Flash September eresMas_Marketing Wanadoo1_UAG_report_CA 06-10 (06-11-06)" xfId="2525" xr:uid="{00000000-0005-0000-0000-000046770000}"/>
    <cellStyle name="n_Flash September eresMas_Marketing Wanadoo1_UAG_report_CA 06-10 (06-11-06)_A&amp;ME KPIs" xfId="53809" xr:uid="{00000000-0005-0000-0000-000047770000}"/>
    <cellStyle name="n_Flash September eresMas_Marketing Wanadoo1_UAG_report_CA 06-10 (06-11-06)_Enterprise" xfId="9903" xr:uid="{00000000-0005-0000-0000-000048770000}"/>
    <cellStyle name="n_Flash September eresMas_Marketing Wanadoo1_UAG_report_CA 06-10 (06-11-06)_France financials" xfId="24174" xr:uid="{00000000-0005-0000-0000-000049770000}"/>
    <cellStyle name="n_Flash September eresMas_Marketing Wanadoo1_UAG_report_CA 06-10 (06-11-06)_France financials_1" xfId="25493" xr:uid="{00000000-0005-0000-0000-00004A770000}"/>
    <cellStyle name="n_Flash September eresMas_Marketing Wanadoo1_UAG_report_CA 06-10 (06-11-06)_France KPIs" xfId="5384" xr:uid="{00000000-0005-0000-0000-00004B770000}"/>
    <cellStyle name="n_Flash September eresMas_Marketing Wanadoo1_UAG_report_CA 06-10 (06-11-06)_France KPIs 2" xfId="14800" xr:uid="{00000000-0005-0000-0000-00004C770000}"/>
    <cellStyle name="n_Flash September eresMas_Marketing Wanadoo1_UAG_report_CA 06-10 (06-11-06)_France KPIs_1" xfId="12625" xr:uid="{00000000-0005-0000-0000-00004D770000}"/>
    <cellStyle name="n_Flash September eresMas_Marketing Wanadoo1_UAG_report_CA 06-10 (06-11-06)_GetCA Groupe Seg 2012-Q4 Soc" xfId="56542" xr:uid="{00000000-0005-0000-0000-00004E770000}"/>
    <cellStyle name="n_Flash September eresMas_Marketing Wanadoo1_UAG_report_CA 06-10 (06-11-06)_Group" xfId="37530" xr:uid="{00000000-0005-0000-0000-00004F770000}"/>
    <cellStyle name="n_Flash September eresMas_Marketing Wanadoo1_UAG_report_CA 06-10 (06-11-06)_Group - financial KPIs" xfId="22430" xr:uid="{00000000-0005-0000-0000-000050770000}"/>
    <cellStyle name="n_Flash September eresMas_Marketing Wanadoo1_UAG_report_CA 06-10 (06-11-06)_Group - operational KPIs" xfId="3372" xr:uid="{00000000-0005-0000-0000-000051770000}"/>
    <cellStyle name="n_Flash September eresMas_Marketing Wanadoo1_UAG_report_CA 06-10 (06-11-06)_Group - operational KPIs_1" xfId="10871" xr:uid="{00000000-0005-0000-0000-000052770000}"/>
    <cellStyle name="n_Flash September eresMas_Marketing Wanadoo1_UAG_report_CA 06-10 (06-11-06)_Group - operational KPIs_1 2" xfId="18570" xr:uid="{00000000-0005-0000-0000-000053770000}"/>
    <cellStyle name="n_Flash September eresMas_Marketing Wanadoo1_UAG_report_CA 06-10 (06-11-06)_Group - operational KPIs_2" xfId="20687" xr:uid="{00000000-0005-0000-0000-000054770000}"/>
    <cellStyle name="n_Flash September eresMas_Marketing Wanadoo1_UAG_report_CA 06-10 (06-11-06)_IC&amp;SS" xfId="17718" xr:uid="{00000000-0005-0000-0000-000055770000}"/>
    <cellStyle name="n_Flash September eresMas_Marketing Wanadoo1_UAG_report_CA 06-10 (06-11-06)_Orange - Market France KPIs" xfId="56541" xr:uid="{00000000-0005-0000-0000-000056770000}"/>
    <cellStyle name="n_Flash September eresMas_Marketing Wanadoo1_UAG_report_CA 06-10 (06-11-06)_Poland KPIs" xfId="8623" xr:uid="{00000000-0005-0000-0000-000057770000}"/>
    <cellStyle name="n_Flash September eresMas_Marketing Wanadoo1_UAG_report_CA 06-10 (06-11-06)_Poland KPIs_1" xfId="37529" xr:uid="{00000000-0005-0000-0000-000058770000}"/>
    <cellStyle name="n_Flash September eresMas_Marketing Wanadoo1_UAG_report_CA 06-10 (06-11-06)_ROW" xfId="37531" xr:uid="{00000000-0005-0000-0000-000059770000}"/>
    <cellStyle name="n_Flash September eresMas_Marketing Wanadoo1_UAG_report_CA 06-10 (06-11-06)_ROW ARPU" xfId="37532" xr:uid="{00000000-0005-0000-0000-00005A770000}"/>
    <cellStyle name="n_Flash September eresMas_Marketing Wanadoo1_UAG_report_CA 06-10 (06-11-06)_RoW KPIs" xfId="9335" xr:uid="{00000000-0005-0000-0000-00005B770000}"/>
    <cellStyle name="n_Flash September eresMas_Marketing Wanadoo1_UAG_report_CA 06-10 (06-11-06)_ROW_1" xfId="37533" xr:uid="{00000000-0005-0000-0000-00005C770000}"/>
    <cellStyle name="n_Flash September eresMas_Marketing Wanadoo1_UAG_report_CA 06-10 (06-11-06)_ROW_1_Group" xfId="37534" xr:uid="{00000000-0005-0000-0000-00005D770000}"/>
    <cellStyle name="n_Flash September eresMas_Marketing Wanadoo1_UAG_report_CA 06-10 (06-11-06)_ROW_1_ROW ARPU" xfId="37535" xr:uid="{00000000-0005-0000-0000-00005E770000}"/>
    <cellStyle name="n_Flash September eresMas_Marketing Wanadoo1_UAG_report_CA 06-10 (06-11-06)_ROW_Group" xfId="37536" xr:uid="{00000000-0005-0000-0000-00005F770000}"/>
    <cellStyle name="n_Flash September eresMas_Marketing Wanadoo1_UAG_report_CA 06-10 (06-11-06)_ROW_ROW ARPU" xfId="37537" xr:uid="{00000000-0005-0000-0000-000060770000}"/>
    <cellStyle name="n_Flash September eresMas_Marketing Wanadoo1_UAG_report_CA 06-10 (06-11-06)_Spain ARPU + AUPU" xfId="37538" xr:uid="{00000000-0005-0000-0000-000061770000}"/>
    <cellStyle name="n_Flash September eresMas_Marketing Wanadoo1_UAG_report_CA 06-10 (06-11-06)_Spain ARPU + AUPU_Group" xfId="37539" xr:uid="{00000000-0005-0000-0000-000062770000}"/>
    <cellStyle name="n_Flash September eresMas_Marketing Wanadoo1_UAG_report_CA 06-10 (06-11-06)_Spain ARPU + AUPU_ROW ARPU" xfId="37540" xr:uid="{00000000-0005-0000-0000-000063770000}"/>
    <cellStyle name="n_Flash September eresMas_Marketing Wanadoo1_UAG_report_CA 06-10 (06-11-06)_Spain KPIs" xfId="7218" xr:uid="{00000000-0005-0000-0000-000064770000}"/>
    <cellStyle name="n_Flash September eresMas_Marketing Wanadoo1_UAG_report_CA 06-10 (06-11-06)_Spain KPIs 2" xfId="16584" xr:uid="{00000000-0005-0000-0000-000065770000}"/>
    <cellStyle name="n_Flash September eresMas_Marketing Wanadoo1_UAG_report_CA 06-10 (06-11-06)_Spain KPIs_1" xfId="52032" xr:uid="{00000000-0005-0000-0000-000066770000}"/>
    <cellStyle name="n_Flash September eresMas_Marketing Wanadoo1_UAG_report_CA 06-10 (06-11-06)_Telecoms - Operational KPIs" xfId="50335" xr:uid="{00000000-0005-0000-0000-000067770000}"/>
    <cellStyle name="n_Flash September eresMas_MGRH Home" xfId="2526" xr:uid="{00000000-0005-0000-0000-000068770000}"/>
    <cellStyle name="n_Flash September eresMas_MGRH Home_A&amp;ME KPIs" xfId="53810" xr:uid="{00000000-0005-0000-0000-000069770000}"/>
    <cellStyle name="n_Flash September eresMas_MGRH Home_DATA KPI Personal" xfId="37542" xr:uid="{00000000-0005-0000-0000-00006A770000}"/>
    <cellStyle name="n_Flash September eresMas_MGRH Home_DATA KPI Personal_Group" xfId="37543" xr:uid="{00000000-0005-0000-0000-00006B770000}"/>
    <cellStyle name="n_Flash September eresMas_MGRH Home_DATA KPI Personal_ROW ARPU" xfId="37544" xr:uid="{00000000-0005-0000-0000-00006C770000}"/>
    <cellStyle name="n_Flash September eresMas_MGRH Home_EE_CoA_BS - mapped V4" xfId="37545" xr:uid="{00000000-0005-0000-0000-00006D770000}"/>
    <cellStyle name="n_Flash September eresMas_MGRH Home_EE_CoA_BS - mapped V4_Group" xfId="37546" xr:uid="{00000000-0005-0000-0000-00006E770000}"/>
    <cellStyle name="n_Flash September eresMas_MGRH Home_EE_CoA_BS - mapped V4_ROW ARPU" xfId="37547" xr:uid="{00000000-0005-0000-0000-00006F770000}"/>
    <cellStyle name="n_Flash September eresMas_MGRH Home_France financials" xfId="24175" xr:uid="{00000000-0005-0000-0000-000070770000}"/>
    <cellStyle name="n_Flash September eresMas_MGRH Home_France KPIs" xfId="5385" xr:uid="{00000000-0005-0000-0000-000071770000}"/>
    <cellStyle name="n_Flash September eresMas_MGRH Home_France KPIs 2" xfId="14801" xr:uid="{00000000-0005-0000-0000-000072770000}"/>
    <cellStyle name="n_Flash September eresMas_MGRH Home_France KPIs_1" xfId="12626" xr:uid="{00000000-0005-0000-0000-000073770000}"/>
    <cellStyle name="n_Flash September eresMas_MGRH Home_Group" xfId="37548" xr:uid="{00000000-0005-0000-0000-000074770000}"/>
    <cellStyle name="n_Flash September eresMas_MGRH Home_Group - financial KPIs" xfId="22431" xr:uid="{00000000-0005-0000-0000-000075770000}"/>
    <cellStyle name="n_Flash September eresMas_MGRH Home_Group - operational KPIs" xfId="10872" xr:uid="{00000000-0005-0000-0000-000076770000}"/>
    <cellStyle name="n_Flash September eresMas_MGRH Home_Group - operational KPIs 2" xfId="18571" xr:uid="{00000000-0005-0000-0000-000077770000}"/>
    <cellStyle name="n_Flash September eresMas_MGRH Home_Group - operational KPIs_1" xfId="20688" xr:uid="{00000000-0005-0000-0000-000078770000}"/>
    <cellStyle name="n_Flash September eresMas_MGRH Home_Orange - Market France KPIs" xfId="56543" xr:uid="{00000000-0005-0000-0000-000079770000}"/>
    <cellStyle name="n_Flash September eresMas_MGRH Home_Poland KPIs" xfId="37541" xr:uid="{00000000-0005-0000-0000-00007A770000}"/>
    <cellStyle name="n_Flash September eresMas_MGRH Home_Reporting Valeur_Mobile_2010_10" xfId="37549" xr:uid="{00000000-0005-0000-0000-00007B770000}"/>
    <cellStyle name="n_Flash September eresMas_MGRH Home_Reporting Valeur_Mobile_2010_10_Group" xfId="37550" xr:uid="{00000000-0005-0000-0000-00007C770000}"/>
    <cellStyle name="n_Flash September eresMas_MGRH Home_Reporting Valeur_Mobile_2010_10_ROW" xfId="37551" xr:uid="{00000000-0005-0000-0000-00007D770000}"/>
    <cellStyle name="n_Flash September eresMas_MGRH Home_Reporting Valeur_Mobile_2010_10_ROW ARPU" xfId="37552" xr:uid="{00000000-0005-0000-0000-00007E770000}"/>
    <cellStyle name="n_Flash September eresMas_MGRH Home_Reporting Valeur_Mobile_2010_10_ROW_Group" xfId="37553" xr:uid="{00000000-0005-0000-0000-00007F770000}"/>
    <cellStyle name="n_Flash September eresMas_MGRH Home_Reporting Valeur_Mobile_2010_10_ROW_ROW ARPU" xfId="37554" xr:uid="{00000000-0005-0000-0000-000080770000}"/>
    <cellStyle name="n_Flash September eresMas_MGRH Home_ROW" xfId="37555" xr:uid="{00000000-0005-0000-0000-000081770000}"/>
    <cellStyle name="n_Flash September eresMas_MGRH Home_ROW ARPU" xfId="37556" xr:uid="{00000000-0005-0000-0000-000082770000}"/>
    <cellStyle name="n_Flash September eresMas_MGRH Home_ROW_1" xfId="37557" xr:uid="{00000000-0005-0000-0000-000083770000}"/>
    <cellStyle name="n_Flash September eresMas_MGRH Home_ROW_1_Group" xfId="37558" xr:uid="{00000000-0005-0000-0000-000084770000}"/>
    <cellStyle name="n_Flash September eresMas_MGRH Home_ROW_1_ROW ARPU" xfId="37559" xr:uid="{00000000-0005-0000-0000-000085770000}"/>
    <cellStyle name="n_Flash September eresMas_MGRH Home_ROW_Group" xfId="37560" xr:uid="{00000000-0005-0000-0000-000086770000}"/>
    <cellStyle name="n_Flash September eresMas_MGRH Home_ROW_ROW ARPU" xfId="37561" xr:uid="{00000000-0005-0000-0000-000087770000}"/>
    <cellStyle name="n_Flash September eresMas_MGRH Home_Spain ARPU + AUPU" xfId="37562" xr:uid="{00000000-0005-0000-0000-000088770000}"/>
    <cellStyle name="n_Flash September eresMas_MGRH Home_Spain ARPU + AUPU_Group" xfId="37563" xr:uid="{00000000-0005-0000-0000-000089770000}"/>
    <cellStyle name="n_Flash September eresMas_MGRH Home_Spain ARPU + AUPU_ROW ARPU" xfId="37564" xr:uid="{00000000-0005-0000-0000-00008A770000}"/>
    <cellStyle name="n_Flash September eresMas_MGRH Home_Spain KPIs" xfId="7219" xr:uid="{00000000-0005-0000-0000-00008B770000}"/>
    <cellStyle name="n_Flash September eresMas_MGRH Home_Spain KPIs 2" xfId="16585" xr:uid="{00000000-0005-0000-0000-00008C770000}"/>
    <cellStyle name="n_Flash September eresMas_MGRH Home_Spain KPIs_1" xfId="52033" xr:uid="{00000000-0005-0000-0000-00008D770000}"/>
    <cellStyle name="n_Flash September eresMas_MGRH Home_Telecoms - Operational KPIs" xfId="50336" xr:uid="{00000000-0005-0000-0000-00008E770000}"/>
    <cellStyle name="n_Flash September eresMas_MHGP_Excel tool Reporting 200703" xfId="19529" xr:uid="{00000000-0005-0000-0000-00008F770000}"/>
    <cellStyle name="n_Flash September eresMas_MHGP_Excel tool Reporting 200703_France financials" xfId="24176" xr:uid="{00000000-0005-0000-0000-000090770000}"/>
    <cellStyle name="n_Flash September eresMas_MHGP_Excel tool Reporting 200703_Group - financial KPIs" xfId="22432" xr:uid="{00000000-0005-0000-0000-000091770000}"/>
    <cellStyle name="n_Flash September eresMas_MILESTONES_MARCH" xfId="2527" xr:uid="{00000000-0005-0000-0000-000092770000}"/>
    <cellStyle name="n_Flash September eresMas_MILESTONES_MARCH_A&amp;ME KPIs" xfId="53811" xr:uid="{00000000-0005-0000-0000-000093770000}"/>
    <cellStyle name="n_Flash September eresMas_MILESTONES_MARCH_CA BAC SCR-VM 06-07 (31-07-06)" xfId="2528" xr:uid="{00000000-0005-0000-0000-000094770000}"/>
    <cellStyle name="n_Flash September eresMas_MILESTONES_MARCH_CA BAC SCR-VM 06-07 (31-07-06)_A&amp;ME KPIs" xfId="53812" xr:uid="{00000000-0005-0000-0000-000095770000}"/>
    <cellStyle name="n_Flash September eresMas_MILESTONES_MARCH_CA BAC SCR-VM 06-07 (31-07-06)_Enterprise" xfId="9905" xr:uid="{00000000-0005-0000-0000-000096770000}"/>
    <cellStyle name="n_Flash September eresMas_MILESTONES_MARCH_CA BAC SCR-VM 06-07 (31-07-06)_France financials" xfId="24178" xr:uid="{00000000-0005-0000-0000-000097770000}"/>
    <cellStyle name="n_Flash September eresMas_MILESTONES_MARCH_CA BAC SCR-VM 06-07 (31-07-06)_France financials_1" xfId="25495" xr:uid="{00000000-0005-0000-0000-000098770000}"/>
    <cellStyle name="n_Flash September eresMas_MILESTONES_MARCH_CA BAC SCR-VM 06-07 (31-07-06)_France KPIs" xfId="5387" xr:uid="{00000000-0005-0000-0000-000099770000}"/>
    <cellStyle name="n_Flash September eresMas_MILESTONES_MARCH_CA BAC SCR-VM 06-07 (31-07-06)_France KPIs 2" xfId="14803" xr:uid="{00000000-0005-0000-0000-00009A770000}"/>
    <cellStyle name="n_Flash September eresMas_MILESTONES_MARCH_CA BAC SCR-VM 06-07 (31-07-06)_France KPIs_1" xfId="12628" xr:uid="{00000000-0005-0000-0000-00009B770000}"/>
    <cellStyle name="n_Flash September eresMas_MILESTONES_MARCH_CA BAC SCR-VM 06-07 (31-07-06)_GetCA Groupe Seg 2012-Q4 Soc" xfId="56546" xr:uid="{00000000-0005-0000-0000-00009C770000}"/>
    <cellStyle name="n_Flash September eresMas_MILESTONES_MARCH_CA BAC SCR-VM 06-07 (31-07-06)_Group" xfId="37567" xr:uid="{00000000-0005-0000-0000-00009D770000}"/>
    <cellStyle name="n_Flash September eresMas_MILESTONES_MARCH_CA BAC SCR-VM 06-07 (31-07-06)_Group - financial KPIs" xfId="22434" xr:uid="{00000000-0005-0000-0000-00009E770000}"/>
    <cellStyle name="n_Flash September eresMas_MILESTONES_MARCH_CA BAC SCR-VM 06-07 (31-07-06)_Group - operational KPIs" xfId="3374" xr:uid="{00000000-0005-0000-0000-00009F770000}"/>
    <cellStyle name="n_Flash September eresMas_MILESTONES_MARCH_CA BAC SCR-VM 06-07 (31-07-06)_Group - operational KPIs_1" xfId="10874" xr:uid="{00000000-0005-0000-0000-0000A0770000}"/>
    <cellStyle name="n_Flash September eresMas_MILESTONES_MARCH_CA BAC SCR-VM 06-07 (31-07-06)_Group - operational KPIs_1 2" xfId="18573" xr:uid="{00000000-0005-0000-0000-0000A1770000}"/>
    <cellStyle name="n_Flash September eresMas_MILESTONES_MARCH_CA BAC SCR-VM 06-07 (31-07-06)_Group - operational KPIs_2" xfId="20690" xr:uid="{00000000-0005-0000-0000-0000A2770000}"/>
    <cellStyle name="n_Flash September eresMas_MILESTONES_MARCH_CA BAC SCR-VM 06-07 (31-07-06)_IC&amp;SS" xfId="17631" xr:uid="{00000000-0005-0000-0000-0000A3770000}"/>
    <cellStyle name="n_Flash September eresMas_MILESTONES_MARCH_CA BAC SCR-VM 06-07 (31-07-06)_Orange - Market France KPIs" xfId="56545" xr:uid="{00000000-0005-0000-0000-0000A4770000}"/>
    <cellStyle name="n_Flash September eresMas_MILESTONES_MARCH_CA BAC SCR-VM 06-07 (31-07-06)_Poland KPIs" xfId="8625" xr:uid="{00000000-0005-0000-0000-0000A5770000}"/>
    <cellStyle name="n_Flash September eresMas_MILESTONES_MARCH_CA BAC SCR-VM 06-07 (31-07-06)_Poland KPIs_1" xfId="37566" xr:uid="{00000000-0005-0000-0000-0000A6770000}"/>
    <cellStyle name="n_Flash September eresMas_MILESTONES_MARCH_CA BAC SCR-VM 06-07 (31-07-06)_ROW" xfId="37568" xr:uid="{00000000-0005-0000-0000-0000A7770000}"/>
    <cellStyle name="n_Flash September eresMas_MILESTONES_MARCH_CA BAC SCR-VM 06-07 (31-07-06)_ROW ARPU" xfId="37569" xr:uid="{00000000-0005-0000-0000-0000A8770000}"/>
    <cellStyle name="n_Flash September eresMas_MILESTONES_MARCH_CA BAC SCR-VM 06-07 (31-07-06)_RoW KPIs" xfId="9337" xr:uid="{00000000-0005-0000-0000-0000A9770000}"/>
    <cellStyle name="n_Flash September eresMas_MILESTONES_MARCH_CA BAC SCR-VM 06-07 (31-07-06)_ROW_1" xfId="37570" xr:uid="{00000000-0005-0000-0000-0000AA770000}"/>
    <cellStyle name="n_Flash September eresMas_MILESTONES_MARCH_CA BAC SCR-VM 06-07 (31-07-06)_ROW_1_Group" xfId="37571" xr:uid="{00000000-0005-0000-0000-0000AB770000}"/>
    <cellStyle name="n_Flash September eresMas_MILESTONES_MARCH_CA BAC SCR-VM 06-07 (31-07-06)_ROW_1_ROW ARPU" xfId="37572" xr:uid="{00000000-0005-0000-0000-0000AC770000}"/>
    <cellStyle name="n_Flash September eresMas_MILESTONES_MARCH_CA BAC SCR-VM 06-07 (31-07-06)_ROW_Group" xfId="37573" xr:uid="{00000000-0005-0000-0000-0000AD770000}"/>
    <cellStyle name="n_Flash September eresMas_MILESTONES_MARCH_CA BAC SCR-VM 06-07 (31-07-06)_ROW_ROW ARPU" xfId="37574" xr:uid="{00000000-0005-0000-0000-0000AE770000}"/>
    <cellStyle name="n_Flash September eresMas_MILESTONES_MARCH_CA BAC SCR-VM 06-07 (31-07-06)_Spain ARPU + AUPU" xfId="37575" xr:uid="{00000000-0005-0000-0000-0000AF770000}"/>
    <cellStyle name="n_Flash September eresMas_MILESTONES_MARCH_CA BAC SCR-VM 06-07 (31-07-06)_Spain ARPU + AUPU_Group" xfId="37576" xr:uid="{00000000-0005-0000-0000-0000B0770000}"/>
    <cellStyle name="n_Flash September eresMas_MILESTONES_MARCH_CA BAC SCR-VM 06-07 (31-07-06)_Spain ARPU + AUPU_ROW ARPU" xfId="37577" xr:uid="{00000000-0005-0000-0000-0000B1770000}"/>
    <cellStyle name="n_Flash September eresMas_MILESTONES_MARCH_CA BAC SCR-VM 06-07 (31-07-06)_Spain KPIs" xfId="7221" xr:uid="{00000000-0005-0000-0000-0000B2770000}"/>
    <cellStyle name="n_Flash September eresMas_MILESTONES_MARCH_CA BAC SCR-VM 06-07 (31-07-06)_Spain KPIs 2" xfId="16587" xr:uid="{00000000-0005-0000-0000-0000B3770000}"/>
    <cellStyle name="n_Flash September eresMas_MILESTONES_MARCH_CA BAC SCR-VM 06-07 (31-07-06)_Spain KPIs_1" xfId="52035" xr:uid="{00000000-0005-0000-0000-0000B4770000}"/>
    <cellStyle name="n_Flash September eresMas_MILESTONES_MARCH_CA BAC SCR-VM 06-07 (31-07-06)_Telecoms - Operational KPIs" xfId="50338" xr:uid="{00000000-0005-0000-0000-0000B5770000}"/>
    <cellStyle name="n_Flash September eresMas_MILESTONES_MARCH_Classeur2" xfId="2529" xr:uid="{00000000-0005-0000-0000-0000B6770000}"/>
    <cellStyle name="n_Flash September eresMas_MILESTONES_MARCH_Classeur2_A&amp;ME KPIs" xfId="53813" xr:uid="{00000000-0005-0000-0000-0000B7770000}"/>
    <cellStyle name="n_Flash September eresMas_MILESTONES_MARCH_Classeur2_France financials" xfId="24179" xr:uid="{00000000-0005-0000-0000-0000B8770000}"/>
    <cellStyle name="n_Flash September eresMas_MILESTONES_MARCH_Classeur2_France KPIs" xfId="5388" xr:uid="{00000000-0005-0000-0000-0000B9770000}"/>
    <cellStyle name="n_Flash September eresMas_MILESTONES_MARCH_Classeur2_France KPIs 2" xfId="14804" xr:uid="{00000000-0005-0000-0000-0000BA770000}"/>
    <cellStyle name="n_Flash September eresMas_MILESTONES_MARCH_Classeur2_France KPIs_1" xfId="12629" xr:uid="{00000000-0005-0000-0000-0000BB770000}"/>
    <cellStyle name="n_Flash September eresMas_MILESTONES_MARCH_Classeur2_Group" xfId="37579" xr:uid="{00000000-0005-0000-0000-0000BC770000}"/>
    <cellStyle name="n_Flash September eresMas_MILESTONES_MARCH_Classeur2_Group - financial KPIs" xfId="22435" xr:uid="{00000000-0005-0000-0000-0000BD770000}"/>
    <cellStyle name="n_Flash September eresMas_MILESTONES_MARCH_Classeur2_Group - operational KPIs" xfId="10875" xr:uid="{00000000-0005-0000-0000-0000BE770000}"/>
    <cellStyle name="n_Flash September eresMas_MILESTONES_MARCH_Classeur2_Group - operational KPIs 2" xfId="18574" xr:uid="{00000000-0005-0000-0000-0000BF770000}"/>
    <cellStyle name="n_Flash September eresMas_MILESTONES_MARCH_Classeur2_Group - operational KPIs_1" xfId="20691" xr:uid="{00000000-0005-0000-0000-0000C0770000}"/>
    <cellStyle name="n_Flash September eresMas_MILESTONES_MARCH_Classeur2_Orange - Market France KPIs" xfId="56547" xr:uid="{00000000-0005-0000-0000-0000C1770000}"/>
    <cellStyle name="n_Flash September eresMas_MILESTONES_MARCH_Classeur2_Poland KPIs" xfId="37578" xr:uid="{00000000-0005-0000-0000-0000C2770000}"/>
    <cellStyle name="n_Flash September eresMas_MILESTONES_MARCH_Classeur2_ROW" xfId="37580" xr:uid="{00000000-0005-0000-0000-0000C3770000}"/>
    <cellStyle name="n_Flash September eresMas_MILESTONES_MARCH_Classeur2_ROW ARPU" xfId="37581" xr:uid="{00000000-0005-0000-0000-0000C4770000}"/>
    <cellStyle name="n_Flash September eresMas_MILESTONES_MARCH_Classeur2_ROW_1" xfId="37582" xr:uid="{00000000-0005-0000-0000-0000C5770000}"/>
    <cellStyle name="n_Flash September eresMas_MILESTONES_MARCH_Classeur2_ROW_1_Group" xfId="37583" xr:uid="{00000000-0005-0000-0000-0000C6770000}"/>
    <cellStyle name="n_Flash September eresMas_MILESTONES_MARCH_Classeur2_ROW_1_ROW ARPU" xfId="37584" xr:uid="{00000000-0005-0000-0000-0000C7770000}"/>
    <cellStyle name="n_Flash September eresMas_MILESTONES_MARCH_Classeur2_ROW_Group" xfId="37585" xr:uid="{00000000-0005-0000-0000-0000C8770000}"/>
    <cellStyle name="n_Flash September eresMas_MILESTONES_MARCH_Classeur2_ROW_ROW ARPU" xfId="37586" xr:uid="{00000000-0005-0000-0000-0000C9770000}"/>
    <cellStyle name="n_Flash September eresMas_MILESTONES_MARCH_Classeur2_Spain ARPU + AUPU" xfId="37587" xr:uid="{00000000-0005-0000-0000-0000CA770000}"/>
    <cellStyle name="n_Flash September eresMas_MILESTONES_MARCH_Classeur2_Spain ARPU + AUPU_Group" xfId="37588" xr:uid="{00000000-0005-0000-0000-0000CB770000}"/>
    <cellStyle name="n_Flash September eresMas_MILESTONES_MARCH_Classeur2_Spain ARPU + AUPU_ROW ARPU" xfId="37589" xr:uid="{00000000-0005-0000-0000-0000CC770000}"/>
    <cellStyle name="n_Flash September eresMas_MILESTONES_MARCH_Classeur2_Spain KPIs" xfId="7222" xr:uid="{00000000-0005-0000-0000-0000CD770000}"/>
    <cellStyle name="n_Flash September eresMas_MILESTONES_MARCH_Classeur2_Spain KPIs 2" xfId="16588" xr:uid="{00000000-0005-0000-0000-0000CE770000}"/>
    <cellStyle name="n_Flash September eresMas_MILESTONES_MARCH_Classeur2_Spain KPIs_1" xfId="52036" xr:uid="{00000000-0005-0000-0000-0000CF770000}"/>
    <cellStyle name="n_Flash September eresMas_MILESTONES_MARCH_Classeur2_Telecoms - Operational KPIs" xfId="50339" xr:uid="{00000000-0005-0000-0000-0000D0770000}"/>
    <cellStyle name="n_Flash September eresMas_MILESTONES_MARCH_DATA KPI Personal" xfId="37590" xr:uid="{00000000-0005-0000-0000-0000D1770000}"/>
    <cellStyle name="n_Flash September eresMas_MILESTONES_MARCH_DATA KPI Personal_Group" xfId="37591" xr:uid="{00000000-0005-0000-0000-0000D2770000}"/>
    <cellStyle name="n_Flash September eresMas_MILESTONES_MARCH_DATA KPI Personal_ROW ARPU" xfId="37592" xr:uid="{00000000-0005-0000-0000-0000D3770000}"/>
    <cellStyle name="n_Flash September eresMas_MILESTONES_MARCH_EE_CoA_BS - mapped V4" xfId="37593" xr:uid="{00000000-0005-0000-0000-0000D4770000}"/>
    <cellStyle name="n_Flash September eresMas_MILESTONES_MARCH_EE_CoA_BS - mapped V4_Group" xfId="37594" xr:uid="{00000000-0005-0000-0000-0000D5770000}"/>
    <cellStyle name="n_Flash September eresMas_MILESTONES_MARCH_EE_CoA_BS - mapped V4_ROW ARPU" xfId="37595" xr:uid="{00000000-0005-0000-0000-0000D6770000}"/>
    <cellStyle name="n_Flash September eresMas_MILESTONES_MARCH_Enterprise" xfId="9904" xr:uid="{00000000-0005-0000-0000-0000D7770000}"/>
    <cellStyle name="n_Flash September eresMas_MILESTONES_MARCH_Feuil1" xfId="2530" xr:uid="{00000000-0005-0000-0000-0000D8770000}"/>
    <cellStyle name="n_Flash September eresMas_MILESTONES_MARCH_Feuil1_A&amp;ME KPIs" xfId="53814" xr:uid="{00000000-0005-0000-0000-0000D9770000}"/>
    <cellStyle name="n_Flash September eresMas_MILESTONES_MARCH_Feuil1_France financials" xfId="24180" xr:uid="{00000000-0005-0000-0000-0000DA770000}"/>
    <cellStyle name="n_Flash September eresMas_MILESTONES_MARCH_Feuil1_France KPIs" xfId="5389" xr:uid="{00000000-0005-0000-0000-0000DB770000}"/>
    <cellStyle name="n_Flash September eresMas_MILESTONES_MARCH_Feuil1_France KPIs 2" xfId="14805" xr:uid="{00000000-0005-0000-0000-0000DC770000}"/>
    <cellStyle name="n_Flash September eresMas_MILESTONES_MARCH_Feuil1_France KPIs_1" xfId="12630" xr:uid="{00000000-0005-0000-0000-0000DD770000}"/>
    <cellStyle name="n_Flash September eresMas_MILESTONES_MARCH_Feuil1_Group" xfId="37597" xr:uid="{00000000-0005-0000-0000-0000DE770000}"/>
    <cellStyle name="n_Flash September eresMas_MILESTONES_MARCH_Feuil1_Group - financial KPIs" xfId="22436" xr:uid="{00000000-0005-0000-0000-0000DF770000}"/>
    <cellStyle name="n_Flash September eresMas_MILESTONES_MARCH_Feuil1_Group - operational KPIs" xfId="10876" xr:uid="{00000000-0005-0000-0000-0000E0770000}"/>
    <cellStyle name="n_Flash September eresMas_MILESTONES_MARCH_Feuil1_Group - operational KPIs 2" xfId="18575" xr:uid="{00000000-0005-0000-0000-0000E1770000}"/>
    <cellStyle name="n_Flash September eresMas_MILESTONES_MARCH_Feuil1_Group - operational KPIs_1" xfId="20692" xr:uid="{00000000-0005-0000-0000-0000E2770000}"/>
    <cellStyle name="n_Flash September eresMas_MILESTONES_MARCH_Feuil1_Orange - Market France KPIs" xfId="56548" xr:uid="{00000000-0005-0000-0000-0000E3770000}"/>
    <cellStyle name="n_Flash September eresMas_MILESTONES_MARCH_Feuil1_Poland KPIs" xfId="37596" xr:uid="{00000000-0005-0000-0000-0000E4770000}"/>
    <cellStyle name="n_Flash September eresMas_MILESTONES_MARCH_Feuil1_ROW" xfId="37598" xr:uid="{00000000-0005-0000-0000-0000E5770000}"/>
    <cellStyle name="n_Flash September eresMas_MILESTONES_MARCH_Feuil1_ROW ARPU" xfId="37599" xr:uid="{00000000-0005-0000-0000-0000E6770000}"/>
    <cellStyle name="n_Flash September eresMas_MILESTONES_MARCH_Feuil1_ROW_1" xfId="37600" xr:uid="{00000000-0005-0000-0000-0000E7770000}"/>
    <cellStyle name="n_Flash September eresMas_MILESTONES_MARCH_Feuil1_ROW_1_Group" xfId="37601" xr:uid="{00000000-0005-0000-0000-0000E8770000}"/>
    <cellStyle name="n_Flash September eresMas_MILESTONES_MARCH_Feuil1_ROW_1_ROW ARPU" xfId="37602" xr:uid="{00000000-0005-0000-0000-0000E9770000}"/>
    <cellStyle name="n_Flash September eresMas_MILESTONES_MARCH_Feuil1_ROW_Group" xfId="37603" xr:uid="{00000000-0005-0000-0000-0000EA770000}"/>
    <cellStyle name="n_Flash September eresMas_MILESTONES_MARCH_Feuil1_ROW_ROW ARPU" xfId="37604" xr:uid="{00000000-0005-0000-0000-0000EB770000}"/>
    <cellStyle name="n_Flash September eresMas_MILESTONES_MARCH_Feuil1_Spain ARPU + AUPU" xfId="37605" xr:uid="{00000000-0005-0000-0000-0000EC770000}"/>
    <cellStyle name="n_Flash September eresMas_MILESTONES_MARCH_Feuil1_Spain ARPU + AUPU_Group" xfId="37606" xr:uid="{00000000-0005-0000-0000-0000ED770000}"/>
    <cellStyle name="n_Flash September eresMas_MILESTONES_MARCH_Feuil1_Spain ARPU + AUPU_ROW ARPU" xfId="37607" xr:uid="{00000000-0005-0000-0000-0000EE770000}"/>
    <cellStyle name="n_Flash September eresMas_MILESTONES_MARCH_Feuil1_Spain KPIs" xfId="7223" xr:uid="{00000000-0005-0000-0000-0000EF770000}"/>
    <cellStyle name="n_Flash September eresMas_MILESTONES_MARCH_Feuil1_Spain KPIs 2" xfId="16589" xr:uid="{00000000-0005-0000-0000-0000F0770000}"/>
    <cellStyle name="n_Flash September eresMas_MILESTONES_MARCH_Feuil1_Spain KPIs_1" xfId="52037" xr:uid="{00000000-0005-0000-0000-0000F1770000}"/>
    <cellStyle name="n_Flash September eresMas_MILESTONES_MARCH_Feuil1_Telecoms - Operational KPIs" xfId="50340" xr:uid="{00000000-0005-0000-0000-0000F2770000}"/>
    <cellStyle name="n_Flash September eresMas_MILESTONES_MARCH_France financials" xfId="24177" xr:uid="{00000000-0005-0000-0000-0000F3770000}"/>
    <cellStyle name="n_Flash September eresMas_MILESTONES_MARCH_France financials_1" xfId="25494" xr:uid="{00000000-0005-0000-0000-0000F4770000}"/>
    <cellStyle name="n_Flash September eresMas_MILESTONES_MARCH_France KPIs" xfId="5386" xr:uid="{00000000-0005-0000-0000-0000F5770000}"/>
    <cellStyle name="n_Flash September eresMas_MILESTONES_MARCH_France KPIs 2" xfId="14802" xr:uid="{00000000-0005-0000-0000-0000F6770000}"/>
    <cellStyle name="n_Flash September eresMas_MILESTONES_MARCH_France KPIs_1" xfId="12627" xr:uid="{00000000-0005-0000-0000-0000F7770000}"/>
    <cellStyle name="n_Flash September eresMas_MILESTONES_MARCH_GetCA Groupe Seg 2012-Q4 Soc" xfId="56549" xr:uid="{00000000-0005-0000-0000-0000F8770000}"/>
    <cellStyle name="n_Flash September eresMas_MILESTONES_MARCH_GMC 0701 (2)" xfId="7224" xr:uid="{00000000-0005-0000-0000-0000F9770000}"/>
    <cellStyle name="n_Flash September eresMas_MILESTONES_MARCH_GMC 0701 (2) 2" xfId="16590" xr:uid="{00000000-0005-0000-0000-0000FA770000}"/>
    <cellStyle name="n_Flash September eresMas_MILESTONES_MARCH_GMC 0701 (2)_A&amp;ME KPIs" xfId="53815" xr:uid="{00000000-0005-0000-0000-0000FB770000}"/>
    <cellStyle name="n_Flash September eresMas_MILESTONES_MARCH_GMC 0701 (2)_Group" xfId="37609" xr:uid="{00000000-0005-0000-0000-0000FC770000}"/>
    <cellStyle name="n_Flash September eresMas_MILESTONES_MARCH_GMC 0701 (2)_Orange - Market France KPIs" xfId="56550" xr:uid="{00000000-0005-0000-0000-0000FD770000}"/>
    <cellStyle name="n_Flash September eresMas_MILESTONES_MARCH_GMC 0701 (2)_Poland KPIs" xfId="37608" xr:uid="{00000000-0005-0000-0000-0000FE770000}"/>
    <cellStyle name="n_Flash September eresMas_MILESTONES_MARCH_GMC 0701 (2)_ROW ARPU" xfId="37610" xr:uid="{00000000-0005-0000-0000-0000FF770000}"/>
    <cellStyle name="n_Flash September eresMas_MILESTONES_MARCH_GMC 0701 (2)_Spain KPIs" xfId="52038" xr:uid="{00000000-0005-0000-0000-000000780000}"/>
    <cellStyle name="n_Flash September eresMas_MILESTONES_MARCH_GMC 0701 (2)_Telecoms - Operational KPIs" xfId="50341" xr:uid="{00000000-0005-0000-0000-000001780000}"/>
    <cellStyle name="n_Flash September eresMas_MILESTONES_MARCH_Group" xfId="37611" xr:uid="{00000000-0005-0000-0000-000002780000}"/>
    <cellStyle name="n_Flash September eresMas_MILESTONES_MARCH_Group - financial KPIs" xfId="22433" xr:uid="{00000000-0005-0000-0000-000003780000}"/>
    <cellStyle name="n_Flash September eresMas_MILESTONES_MARCH_Group - operational KPIs" xfId="3373" xr:uid="{00000000-0005-0000-0000-000004780000}"/>
    <cellStyle name="n_Flash September eresMas_MILESTONES_MARCH_Group - operational KPIs_1" xfId="10873" xr:uid="{00000000-0005-0000-0000-000005780000}"/>
    <cellStyle name="n_Flash September eresMas_MILESTONES_MARCH_Group - operational KPIs_1 2" xfId="18572" xr:uid="{00000000-0005-0000-0000-000006780000}"/>
    <cellStyle name="n_Flash September eresMas_MILESTONES_MARCH_Group - operational KPIs_2" xfId="20689" xr:uid="{00000000-0005-0000-0000-000007780000}"/>
    <cellStyle name="n_Flash September eresMas_MILESTONES_MARCH_Home Mngt PL GMC Business Review backup (4)" xfId="7225" xr:uid="{00000000-0005-0000-0000-000008780000}"/>
    <cellStyle name="n_Flash September eresMas_MILESTONES_MARCH_Home Mngt PL GMC Business Review backup (4) 2" xfId="16591" xr:uid="{00000000-0005-0000-0000-000009780000}"/>
    <cellStyle name="n_Flash September eresMas_MILESTONES_MARCH_Home Mngt PL GMC Business Review backup (4)_A&amp;ME KPIs" xfId="53816" xr:uid="{00000000-0005-0000-0000-00000A780000}"/>
    <cellStyle name="n_Flash September eresMas_MILESTONES_MARCH_Home Mngt PL GMC Business Review backup (4)_Group" xfId="37613" xr:uid="{00000000-0005-0000-0000-00000B780000}"/>
    <cellStyle name="n_Flash September eresMas_MILESTONES_MARCH_Home Mngt PL GMC Business Review backup (4)_Orange - Market France KPIs" xfId="56551" xr:uid="{00000000-0005-0000-0000-00000C780000}"/>
    <cellStyle name="n_Flash September eresMas_MILESTONES_MARCH_Home Mngt PL GMC Business Review backup (4)_Poland KPIs" xfId="37612" xr:uid="{00000000-0005-0000-0000-00000D780000}"/>
    <cellStyle name="n_Flash September eresMas_MILESTONES_MARCH_Home Mngt PL GMC Business Review backup (4)_ROW ARPU" xfId="37614" xr:uid="{00000000-0005-0000-0000-00000E780000}"/>
    <cellStyle name="n_Flash September eresMas_MILESTONES_MARCH_Home Mngt PL GMC Business Review backup (4)_Spain KPIs" xfId="52039" xr:uid="{00000000-0005-0000-0000-00000F780000}"/>
    <cellStyle name="n_Flash September eresMas_MILESTONES_MARCH_Home Mngt PL GMC Business Review backup (4)_Telecoms - Operational KPIs" xfId="50342" xr:uid="{00000000-0005-0000-0000-000010780000}"/>
    <cellStyle name="n_Flash September eresMas_MILESTONES_MARCH_IC&amp;SS" xfId="19729" xr:uid="{00000000-0005-0000-0000-000011780000}"/>
    <cellStyle name="n_Flash September eresMas_MILESTONES_MARCH_Libro2" xfId="7226" xr:uid="{00000000-0005-0000-0000-000012780000}"/>
    <cellStyle name="n_Flash September eresMas_MILESTONES_MARCH_Libro2 2" xfId="16592" xr:uid="{00000000-0005-0000-0000-000013780000}"/>
    <cellStyle name="n_Flash September eresMas_MILESTONES_MARCH_Libro2_A&amp;ME KPIs" xfId="53817" xr:uid="{00000000-0005-0000-0000-000014780000}"/>
    <cellStyle name="n_Flash September eresMas_MILESTONES_MARCH_Libro2_Group" xfId="37616" xr:uid="{00000000-0005-0000-0000-000015780000}"/>
    <cellStyle name="n_Flash September eresMas_MILESTONES_MARCH_Libro2_Orange - Market France KPIs" xfId="56552" xr:uid="{00000000-0005-0000-0000-000016780000}"/>
    <cellStyle name="n_Flash September eresMas_MILESTONES_MARCH_Libro2_Poland KPIs" xfId="37615" xr:uid="{00000000-0005-0000-0000-000017780000}"/>
    <cellStyle name="n_Flash September eresMas_MILESTONES_MARCH_Libro2_ROW ARPU" xfId="37617" xr:uid="{00000000-0005-0000-0000-000018780000}"/>
    <cellStyle name="n_Flash September eresMas_MILESTONES_MARCH_Libro2_Spain KPIs" xfId="52040" xr:uid="{00000000-0005-0000-0000-000019780000}"/>
    <cellStyle name="n_Flash September eresMas_MILESTONES_MARCH_Libro2_Telecoms - Operational KPIs" xfId="50343" xr:uid="{00000000-0005-0000-0000-00001A780000}"/>
    <cellStyle name="n_Flash September eresMas_MILESTONES_MARCH_NB07 FRANCE Tableau de l'ADSL 032007 v3 hors instances avec déc07 v24-04" xfId="2531" xr:uid="{00000000-0005-0000-0000-00001B780000}"/>
    <cellStyle name="n_Flash September eresMas_MILESTONES_MARCH_NB07 FRANCE Tableau de l'ADSL 032007 v3 hors instances avec déc07 v24-04_A&amp;ME KPIs" xfId="53818" xr:uid="{00000000-0005-0000-0000-00001C780000}"/>
    <cellStyle name="n_Flash September eresMas_MILESTONES_MARCH_NB07 FRANCE Tableau de l'ADSL 032007 v3 hors instances avec déc07 v24-04_Enterprise" xfId="9906" xr:uid="{00000000-0005-0000-0000-00001D780000}"/>
    <cellStyle name="n_Flash September eresMas_MILESTONES_MARCH_NB07 FRANCE Tableau de l'ADSL 032007 v3 hors instances avec déc07 v24-04_France financials" xfId="24181" xr:uid="{00000000-0005-0000-0000-00001E780000}"/>
    <cellStyle name="n_Flash September eresMas_MILESTONES_MARCH_NB07 FRANCE Tableau de l'ADSL 032007 v3 hors instances avec déc07 v24-04_France financials_1" xfId="25496" xr:uid="{00000000-0005-0000-0000-00001F780000}"/>
    <cellStyle name="n_Flash September eresMas_MILESTONES_MARCH_NB07 FRANCE Tableau de l'ADSL 032007 v3 hors instances avec déc07 v24-04_France KPIs" xfId="5390" xr:uid="{00000000-0005-0000-0000-000020780000}"/>
    <cellStyle name="n_Flash September eresMas_MILESTONES_MARCH_NB07 FRANCE Tableau de l'ADSL 032007 v3 hors instances avec déc07 v24-04_France KPIs 2" xfId="14806" xr:uid="{00000000-0005-0000-0000-000021780000}"/>
    <cellStyle name="n_Flash September eresMas_MILESTONES_MARCH_NB07 FRANCE Tableau de l'ADSL 032007 v3 hors instances avec déc07 v24-04_France KPIs_1" xfId="12631" xr:uid="{00000000-0005-0000-0000-000022780000}"/>
    <cellStyle name="n_Flash September eresMas_MILESTONES_MARCH_NB07 FRANCE Tableau de l'ADSL 032007 v3 hors instances avec déc07 v24-04_GetCA Groupe Seg 2012-Q4 Soc" xfId="56554" xr:uid="{00000000-0005-0000-0000-000023780000}"/>
    <cellStyle name="n_Flash September eresMas_MILESTONES_MARCH_NB07 FRANCE Tableau de l'ADSL 032007 v3 hors instances avec déc07 v24-04_Group" xfId="37619" xr:uid="{00000000-0005-0000-0000-000024780000}"/>
    <cellStyle name="n_Flash September eresMas_MILESTONES_MARCH_NB07 FRANCE Tableau de l'ADSL 032007 v3 hors instances avec déc07 v24-04_Group - financial KPIs" xfId="22437" xr:uid="{00000000-0005-0000-0000-000025780000}"/>
    <cellStyle name="n_Flash September eresMas_MILESTONES_MARCH_NB07 FRANCE Tableau de l'ADSL 032007 v3 hors instances avec déc07 v24-04_Group - operational KPIs" xfId="3375" xr:uid="{00000000-0005-0000-0000-000026780000}"/>
    <cellStyle name="n_Flash September eresMas_MILESTONES_MARCH_NB07 FRANCE Tableau de l'ADSL 032007 v3 hors instances avec déc07 v24-04_Group - operational KPIs_1" xfId="10877" xr:uid="{00000000-0005-0000-0000-000027780000}"/>
    <cellStyle name="n_Flash September eresMas_MILESTONES_MARCH_NB07 FRANCE Tableau de l'ADSL 032007 v3 hors instances avec déc07 v24-04_Group - operational KPIs_1 2" xfId="18576" xr:uid="{00000000-0005-0000-0000-000028780000}"/>
    <cellStyle name="n_Flash September eresMas_MILESTONES_MARCH_NB07 FRANCE Tableau de l'ADSL 032007 v3 hors instances avec déc07 v24-04_Group - operational KPIs_2" xfId="20693" xr:uid="{00000000-0005-0000-0000-000029780000}"/>
    <cellStyle name="n_Flash September eresMas_MILESTONES_MARCH_NB07 FRANCE Tableau de l'ADSL 032007 v3 hors instances avec déc07 v24-04_IC&amp;SS" xfId="13890" xr:uid="{00000000-0005-0000-0000-00002A780000}"/>
    <cellStyle name="n_Flash September eresMas_MILESTONES_MARCH_NB07 FRANCE Tableau de l'ADSL 032007 v3 hors instances avec déc07 v24-04_Orange - Market France KPIs" xfId="56553" xr:uid="{00000000-0005-0000-0000-00002B780000}"/>
    <cellStyle name="n_Flash September eresMas_MILESTONES_MARCH_NB07 FRANCE Tableau de l'ADSL 032007 v3 hors instances avec déc07 v24-04_Poland KPIs" xfId="8626" xr:uid="{00000000-0005-0000-0000-00002C780000}"/>
    <cellStyle name="n_Flash September eresMas_MILESTONES_MARCH_NB07 FRANCE Tableau de l'ADSL 032007 v3 hors instances avec déc07 v24-04_Poland KPIs_1" xfId="37618" xr:uid="{00000000-0005-0000-0000-00002D780000}"/>
    <cellStyle name="n_Flash September eresMas_MILESTONES_MARCH_NB07 FRANCE Tableau de l'ADSL 032007 v3 hors instances avec déc07 v24-04_ROW" xfId="37620" xr:uid="{00000000-0005-0000-0000-00002E780000}"/>
    <cellStyle name="n_Flash September eresMas_MILESTONES_MARCH_NB07 FRANCE Tableau de l'ADSL 032007 v3 hors instances avec déc07 v24-04_ROW ARPU" xfId="37621" xr:uid="{00000000-0005-0000-0000-00002F780000}"/>
    <cellStyle name="n_Flash September eresMas_MILESTONES_MARCH_NB07 FRANCE Tableau de l'ADSL 032007 v3 hors instances avec déc07 v24-04_RoW KPIs" xfId="9338" xr:uid="{00000000-0005-0000-0000-000030780000}"/>
    <cellStyle name="n_Flash September eresMas_MILESTONES_MARCH_NB07 FRANCE Tableau de l'ADSL 032007 v3 hors instances avec déc07 v24-04_ROW_1" xfId="37622" xr:uid="{00000000-0005-0000-0000-000031780000}"/>
    <cellStyle name="n_Flash September eresMas_MILESTONES_MARCH_NB07 FRANCE Tableau de l'ADSL 032007 v3 hors instances avec déc07 v24-04_ROW_1_Group" xfId="37623" xr:uid="{00000000-0005-0000-0000-000032780000}"/>
    <cellStyle name="n_Flash September eresMas_MILESTONES_MARCH_NB07 FRANCE Tableau de l'ADSL 032007 v3 hors instances avec déc07 v24-04_ROW_1_ROW ARPU" xfId="37624" xr:uid="{00000000-0005-0000-0000-000033780000}"/>
    <cellStyle name="n_Flash September eresMas_MILESTONES_MARCH_NB07 FRANCE Tableau de l'ADSL 032007 v3 hors instances avec déc07 v24-04_ROW_Group" xfId="37625" xr:uid="{00000000-0005-0000-0000-000034780000}"/>
    <cellStyle name="n_Flash September eresMas_MILESTONES_MARCH_NB07 FRANCE Tableau de l'ADSL 032007 v3 hors instances avec déc07 v24-04_ROW_ROW ARPU" xfId="37626" xr:uid="{00000000-0005-0000-0000-000035780000}"/>
    <cellStyle name="n_Flash September eresMas_MILESTONES_MARCH_NB07 FRANCE Tableau de l'ADSL 032007 v3 hors instances avec déc07 v24-04_Spain ARPU + AUPU" xfId="37627" xr:uid="{00000000-0005-0000-0000-000036780000}"/>
    <cellStyle name="n_Flash September eresMas_MILESTONES_MARCH_NB07 FRANCE Tableau de l'ADSL 032007 v3 hors instances avec déc07 v24-04_Spain ARPU + AUPU_Group" xfId="37628" xr:uid="{00000000-0005-0000-0000-000037780000}"/>
    <cellStyle name="n_Flash September eresMas_MILESTONES_MARCH_NB07 FRANCE Tableau de l'ADSL 032007 v3 hors instances avec déc07 v24-04_Spain ARPU + AUPU_ROW ARPU" xfId="37629" xr:uid="{00000000-0005-0000-0000-000038780000}"/>
    <cellStyle name="n_Flash September eresMas_MILESTONES_MARCH_NB07 FRANCE Tableau de l'ADSL 032007 v3 hors instances avec déc07 v24-04_Spain KPIs" xfId="7227" xr:uid="{00000000-0005-0000-0000-000039780000}"/>
    <cellStyle name="n_Flash September eresMas_MILESTONES_MARCH_NB07 FRANCE Tableau de l'ADSL 032007 v3 hors instances avec déc07 v24-04_Spain KPIs 2" xfId="16593" xr:uid="{00000000-0005-0000-0000-00003A780000}"/>
    <cellStyle name="n_Flash September eresMas_MILESTONES_MARCH_NB07 FRANCE Tableau de l'ADSL 032007 v3 hors instances avec déc07 v24-04_Spain KPIs_1" xfId="52041" xr:uid="{00000000-0005-0000-0000-00003B780000}"/>
    <cellStyle name="n_Flash September eresMas_MILESTONES_MARCH_NB07 FRANCE Tableau de l'ADSL 032007 v3 hors instances avec déc07 v24-04_Telecoms - Operational KPIs" xfId="50344" xr:uid="{00000000-0005-0000-0000-00003C780000}"/>
    <cellStyle name="n_Flash September eresMas_MILESTONES_MARCH_New L23 CA trafic 06-09 (06-10-20)" xfId="2532" xr:uid="{00000000-0005-0000-0000-00003D780000}"/>
    <cellStyle name="n_Flash September eresMas_MILESTONES_MARCH_New L23 CA trafic 06-09 (06-10-20)_A&amp;ME KPIs" xfId="53819" xr:uid="{00000000-0005-0000-0000-00003E780000}"/>
    <cellStyle name="n_Flash September eresMas_MILESTONES_MARCH_New L23 CA trafic 06-09 (06-10-20)_France financials" xfId="24182" xr:uid="{00000000-0005-0000-0000-00003F780000}"/>
    <cellStyle name="n_Flash September eresMas_MILESTONES_MARCH_New L23 CA trafic 06-09 (06-10-20)_France KPIs" xfId="5391" xr:uid="{00000000-0005-0000-0000-000040780000}"/>
    <cellStyle name="n_Flash September eresMas_MILESTONES_MARCH_New L23 CA trafic 06-09 (06-10-20)_France KPIs 2" xfId="14807" xr:uid="{00000000-0005-0000-0000-000041780000}"/>
    <cellStyle name="n_Flash September eresMas_MILESTONES_MARCH_New L23 CA trafic 06-09 (06-10-20)_France KPIs_1" xfId="12632" xr:uid="{00000000-0005-0000-0000-000042780000}"/>
    <cellStyle name="n_Flash September eresMas_MILESTONES_MARCH_New L23 CA trafic 06-09 (06-10-20)_Group" xfId="37631" xr:uid="{00000000-0005-0000-0000-000043780000}"/>
    <cellStyle name="n_Flash September eresMas_MILESTONES_MARCH_New L23 CA trafic 06-09 (06-10-20)_Group - financial KPIs" xfId="22438" xr:uid="{00000000-0005-0000-0000-000044780000}"/>
    <cellStyle name="n_Flash September eresMas_MILESTONES_MARCH_New L23 CA trafic 06-09 (06-10-20)_Group - operational KPIs" xfId="10878" xr:uid="{00000000-0005-0000-0000-000045780000}"/>
    <cellStyle name="n_Flash September eresMas_MILESTONES_MARCH_New L23 CA trafic 06-09 (06-10-20)_Group - operational KPIs 2" xfId="18577" xr:uid="{00000000-0005-0000-0000-000046780000}"/>
    <cellStyle name="n_Flash September eresMas_MILESTONES_MARCH_New L23 CA trafic 06-09 (06-10-20)_Group - operational KPIs_1" xfId="20694" xr:uid="{00000000-0005-0000-0000-000047780000}"/>
    <cellStyle name="n_Flash September eresMas_MILESTONES_MARCH_New L23 CA trafic 06-09 (06-10-20)_Orange - Market France KPIs" xfId="56555" xr:uid="{00000000-0005-0000-0000-000048780000}"/>
    <cellStyle name="n_Flash September eresMas_MILESTONES_MARCH_New L23 CA trafic 06-09 (06-10-20)_Poland KPIs" xfId="37630" xr:uid="{00000000-0005-0000-0000-000049780000}"/>
    <cellStyle name="n_Flash September eresMas_MILESTONES_MARCH_New L23 CA trafic 06-09 (06-10-20)_ROW" xfId="37632" xr:uid="{00000000-0005-0000-0000-00004A780000}"/>
    <cellStyle name="n_Flash September eresMas_MILESTONES_MARCH_New L23 CA trafic 06-09 (06-10-20)_ROW ARPU" xfId="37633" xr:uid="{00000000-0005-0000-0000-00004B780000}"/>
    <cellStyle name="n_Flash September eresMas_MILESTONES_MARCH_New L23 CA trafic 06-09 (06-10-20)_ROW_1" xfId="37634" xr:uid="{00000000-0005-0000-0000-00004C780000}"/>
    <cellStyle name="n_Flash September eresMas_MILESTONES_MARCH_New L23 CA trafic 06-09 (06-10-20)_ROW_1_Group" xfId="37635" xr:uid="{00000000-0005-0000-0000-00004D780000}"/>
    <cellStyle name="n_Flash September eresMas_MILESTONES_MARCH_New L23 CA trafic 06-09 (06-10-20)_ROW_1_ROW ARPU" xfId="37636" xr:uid="{00000000-0005-0000-0000-00004E780000}"/>
    <cellStyle name="n_Flash September eresMas_MILESTONES_MARCH_New L23 CA trafic 06-09 (06-10-20)_ROW_Group" xfId="37637" xr:uid="{00000000-0005-0000-0000-00004F780000}"/>
    <cellStyle name="n_Flash September eresMas_MILESTONES_MARCH_New L23 CA trafic 06-09 (06-10-20)_ROW_ROW ARPU" xfId="37638" xr:uid="{00000000-0005-0000-0000-000050780000}"/>
    <cellStyle name="n_Flash September eresMas_MILESTONES_MARCH_New L23 CA trafic 06-09 (06-10-20)_Spain ARPU + AUPU" xfId="37639" xr:uid="{00000000-0005-0000-0000-000051780000}"/>
    <cellStyle name="n_Flash September eresMas_MILESTONES_MARCH_New L23 CA trafic 06-09 (06-10-20)_Spain ARPU + AUPU_Group" xfId="37640" xr:uid="{00000000-0005-0000-0000-000052780000}"/>
    <cellStyle name="n_Flash September eresMas_MILESTONES_MARCH_New L23 CA trafic 06-09 (06-10-20)_Spain ARPU + AUPU_ROW ARPU" xfId="37641" xr:uid="{00000000-0005-0000-0000-000053780000}"/>
    <cellStyle name="n_Flash September eresMas_MILESTONES_MARCH_New L23 CA trafic 06-09 (06-10-20)_Spain KPIs" xfId="7228" xr:uid="{00000000-0005-0000-0000-000054780000}"/>
    <cellStyle name="n_Flash September eresMas_MILESTONES_MARCH_New L23 CA trafic 06-09 (06-10-20)_Spain KPIs 2" xfId="16594" xr:uid="{00000000-0005-0000-0000-000055780000}"/>
    <cellStyle name="n_Flash September eresMas_MILESTONES_MARCH_New L23 CA trafic 06-09 (06-10-20)_Spain KPIs_1" xfId="52042" xr:uid="{00000000-0005-0000-0000-000056780000}"/>
    <cellStyle name="n_Flash September eresMas_MILESTONES_MARCH_New L23 CA trafic 06-09 (06-10-20)_Telecoms - Operational KPIs" xfId="50345" xr:uid="{00000000-0005-0000-0000-000057780000}"/>
    <cellStyle name="n_Flash September eresMas_MILESTONES_MARCH_Orange - Market France KPIs" xfId="56544" xr:uid="{00000000-0005-0000-0000-000058780000}"/>
    <cellStyle name="n_Flash September eresMas_MILESTONES_MARCH_Output Home" xfId="7229" xr:uid="{00000000-0005-0000-0000-000059780000}"/>
    <cellStyle name="n_Flash September eresMas_MILESTONES_MARCH_Output Home 2" xfId="16595" xr:uid="{00000000-0005-0000-0000-00005A780000}"/>
    <cellStyle name="n_Flash September eresMas_MILESTONES_MARCH_Output Home_A&amp;ME KPIs" xfId="53820" xr:uid="{00000000-0005-0000-0000-00005B780000}"/>
    <cellStyle name="n_Flash September eresMas_MILESTONES_MARCH_Output Home_Group" xfId="37643" xr:uid="{00000000-0005-0000-0000-00005C780000}"/>
    <cellStyle name="n_Flash September eresMas_MILESTONES_MARCH_Output Home_Orange - Market France KPIs" xfId="56556" xr:uid="{00000000-0005-0000-0000-00005D780000}"/>
    <cellStyle name="n_Flash September eresMas_MILESTONES_MARCH_Output Home_Poland KPIs" xfId="37642" xr:uid="{00000000-0005-0000-0000-00005E780000}"/>
    <cellStyle name="n_Flash September eresMas_MILESTONES_MARCH_Output Home_ROW ARPU" xfId="37644" xr:uid="{00000000-0005-0000-0000-00005F780000}"/>
    <cellStyle name="n_Flash September eresMas_MILESTONES_MARCH_Output Home_Spain KPIs" xfId="52043" xr:uid="{00000000-0005-0000-0000-000060780000}"/>
    <cellStyle name="n_Flash September eresMas_MILESTONES_MARCH_Output Home_Telecoms - Operational KPIs" xfId="50346" xr:uid="{00000000-0005-0000-0000-000061780000}"/>
    <cellStyle name="n_Flash September eresMas_MILESTONES_MARCH_PFA_Mn MTV_060413" xfId="2533" xr:uid="{00000000-0005-0000-0000-000062780000}"/>
    <cellStyle name="n_Flash September eresMas_MILESTONES_MARCH_PFA_Mn MTV_060413_A&amp;ME KPIs" xfId="53821" xr:uid="{00000000-0005-0000-0000-000063780000}"/>
    <cellStyle name="n_Flash September eresMas_MILESTONES_MARCH_PFA_Mn MTV_060413_France financials" xfId="24183" xr:uid="{00000000-0005-0000-0000-000064780000}"/>
    <cellStyle name="n_Flash September eresMas_MILESTONES_MARCH_PFA_Mn MTV_060413_France KPIs" xfId="5392" xr:uid="{00000000-0005-0000-0000-000065780000}"/>
    <cellStyle name="n_Flash September eresMas_MILESTONES_MARCH_PFA_Mn MTV_060413_France KPIs 2" xfId="14808" xr:uid="{00000000-0005-0000-0000-000066780000}"/>
    <cellStyle name="n_Flash September eresMas_MILESTONES_MARCH_PFA_Mn MTV_060413_France KPIs_1" xfId="12633" xr:uid="{00000000-0005-0000-0000-000067780000}"/>
    <cellStyle name="n_Flash September eresMas_MILESTONES_MARCH_PFA_Mn MTV_060413_Group" xfId="37646" xr:uid="{00000000-0005-0000-0000-000068780000}"/>
    <cellStyle name="n_Flash September eresMas_MILESTONES_MARCH_PFA_Mn MTV_060413_Group - financial KPIs" xfId="22439" xr:uid="{00000000-0005-0000-0000-000069780000}"/>
    <cellStyle name="n_Flash September eresMas_MILESTONES_MARCH_PFA_Mn MTV_060413_Group - operational KPIs" xfId="10879" xr:uid="{00000000-0005-0000-0000-00006A780000}"/>
    <cellStyle name="n_Flash September eresMas_MILESTONES_MARCH_PFA_Mn MTV_060413_Group - operational KPIs 2" xfId="18578" xr:uid="{00000000-0005-0000-0000-00006B780000}"/>
    <cellStyle name="n_Flash September eresMas_MILESTONES_MARCH_PFA_Mn MTV_060413_Group - operational KPIs_1" xfId="20695" xr:uid="{00000000-0005-0000-0000-00006C780000}"/>
    <cellStyle name="n_Flash September eresMas_MILESTONES_MARCH_PFA_Mn MTV_060413_Orange - Market France KPIs" xfId="56557" xr:uid="{00000000-0005-0000-0000-00006D780000}"/>
    <cellStyle name="n_Flash September eresMas_MILESTONES_MARCH_PFA_Mn MTV_060413_Poland KPIs" xfId="37645" xr:uid="{00000000-0005-0000-0000-00006E780000}"/>
    <cellStyle name="n_Flash September eresMas_MILESTONES_MARCH_PFA_Mn MTV_060413_ROW" xfId="37647" xr:uid="{00000000-0005-0000-0000-00006F780000}"/>
    <cellStyle name="n_Flash September eresMas_MILESTONES_MARCH_PFA_Mn MTV_060413_ROW ARPU" xfId="37648" xr:uid="{00000000-0005-0000-0000-000070780000}"/>
    <cellStyle name="n_Flash September eresMas_MILESTONES_MARCH_PFA_Mn MTV_060413_ROW_1" xfId="37649" xr:uid="{00000000-0005-0000-0000-000071780000}"/>
    <cellStyle name="n_Flash September eresMas_MILESTONES_MARCH_PFA_Mn MTV_060413_ROW_1_Group" xfId="37650" xr:uid="{00000000-0005-0000-0000-000072780000}"/>
    <cellStyle name="n_Flash September eresMas_MILESTONES_MARCH_PFA_Mn MTV_060413_ROW_1_ROW ARPU" xfId="37651" xr:uid="{00000000-0005-0000-0000-000073780000}"/>
    <cellStyle name="n_Flash September eresMas_MILESTONES_MARCH_PFA_Mn MTV_060413_ROW_Group" xfId="37652" xr:uid="{00000000-0005-0000-0000-000074780000}"/>
    <cellStyle name="n_Flash September eresMas_MILESTONES_MARCH_PFA_Mn MTV_060413_ROW_ROW ARPU" xfId="37653" xr:uid="{00000000-0005-0000-0000-000075780000}"/>
    <cellStyle name="n_Flash September eresMas_MILESTONES_MARCH_PFA_Mn MTV_060413_Spain ARPU + AUPU" xfId="37654" xr:uid="{00000000-0005-0000-0000-000076780000}"/>
    <cellStyle name="n_Flash September eresMas_MILESTONES_MARCH_PFA_Mn MTV_060413_Spain ARPU + AUPU_Group" xfId="37655" xr:uid="{00000000-0005-0000-0000-000077780000}"/>
    <cellStyle name="n_Flash September eresMas_MILESTONES_MARCH_PFA_Mn MTV_060413_Spain ARPU + AUPU_ROW ARPU" xfId="37656" xr:uid="{00000000-0005-0000-0000-000078780000}"/>
    <cellStyle name="n_Flash September eresMas_MILESTONES_MARCH_PFA_Mn MTV_060413_Spain KPIs" xfId="7230" xr:uid="{00000000-0005-0000-0000-000079780000}"/>
    <cellStyle name="n_Flash September eresMas_MILESTONES_MARCH_PFA_Mn MTV_060413_Spain KPIs 2" xfId="16596" xr:uid="{00000000-0005-0000-0000-00007A780000}"/>
    <cellStyle name="n_Flash September eresMas_MILESTONES_MARCH_PFA_Mn MTV_060413_Spain KPIs_1" xfId="52044" xr:uid="{00000000-0005-0000-0000-00007B780000}"/>
    <cellStyle name="n_Flash September eresMas_MILESTONES_MARCH_PFA_Mn MTV_060413_Telecoms - Operational KPIs" xfId="50347" xr:uid="{00000000-0005-0000-0000-00007C780000}"/>
    <cellStyle name="n_Flash September eresMas_MILESTONES_MARCH_PFA_Mn_0603_V0 0" xfId="2534" xr:uid="{00000000-0005-0000-0000-00007D780000}"/>
    <cellStyle name="n_Flash September eresMas_MILESTONES_MARCH_PFA_Mn_0603_V0 0_A&amp;ME KPIs" xfId="53822" xr:uid="{00000000-0005-0000-0000-00007E780000}"/>
    <cellStyle name="n_Flash September eresMas_MILESTONES_MARCH_PFA_Mn_0603_V0 0_France financials" xfId="24184" xr:uid="{00000000-0005-0000-0000-00007F780000}"/>
    <cellStyle name="n_Flash September eresMas_MILESTONES_MARCH_PFA_Mn_0603_V0 0_France KPIs" xfId="5393" xr:uid="{00000000-0005-0000-0000-000080780000}"/>
    <cellStyle name="n_Flash September eresMas_MILESTONES_MARCH_PFA_Mn_0603_V0 0_France KPIs 2" xfId="14809" xr:uid="{00000000-0005-0000-0000-000081780000}"/>
    <cellStyle name="n_Flash September eresMas_MILESTONES_MARCH_PFA_Mn_0603_V0 0_France KPIs_1" xfId="12634" xr:uid="{00000000-0005-0000-0000-000082780000}"/>
    <cellStyle name="n_Flash September eresMas_MILESTONES_MARCH_PFA_Mn_0603_V0 0_Group" xfId="37658" xr:uid="{00000000-0005-0000-0000-000083780000}"/>
    <cellStyle name="n_Flash September eresMas_MILESTONES_MARCH_PFA_Mn_0603_V0 0_Group - financial KPIs" xfId="22440" xr:uid="{00000000-0005-0000-0000-000084780000}"/>
    <cellStyle name="n_Flash September eresMas_MILESTONES_MARCH_PFA_Mn_0603_V0 0_Group - operational KPIs" xfId="10880" xr:uid="{00000000-0005-0000-0000-000085780000}"/>
    <cellStyle name="n_Flash September eresMas_MILESTONES_MARCH_PFA_Mn_0603_V0 0_Group - operational KPIs 2" xfId="18579" xr:uid="{00000000-0005-0000-0000-000086780000}"/>
    <cellStyle name="n_Flash September eresMas_MILESTONES_MARCH_PFA_Mn_0603_V0 0_Group - operational KPIs_1" xfId="20696" xr:uid="{00000000-0005-0000-0000-000087780000}"/>
    <cellStyle name="n_Flash September eresMas_MILESTONES_MARCH_PFA_Mn_0603_V0 0_Orange - Market France KPIs" xfId="56558" xr:uid="{00000000-0005-0000-0000-000088780000}"/>
    <cellStyle name="n_Flash September eresMas_MILESTONES_MARCH_PFA_Mn_0603_V0 0_Poland KPIs" xfId="37657" xr:uid="{00000000-0005-0000-0000-000089780000}"/>
    <cellStyle name="n_Flash September eresMas_MILESTONES_MARCH_PFA_Mn_0603_V0 0_ROW" xfId="37659" xr:uid="{00000000-0005-0000-0000-00008A780000}"/>
    <cellStyle name="n_Flash September eresMas_MILESTONES_MARCH_PFA_Mn_0603_V0 0_ROW ARPU" xfId="37660" xr:uid="{00000000-0005-0000-0000-00008B780000}"/>
    <cellStyle name="n_Flash September eresMas_MILESTONES_MARCH_PFA_Mn_0603_V0 0_ROW_1" xfId="37661" xr:uid="{00000000-0005-0000-0000-00008C780000}"/>
    <cellStyle name="n_Flash September eresMas_MILESTONES_MARCH_PFA_Mn_0603_V0 0_ROW_1_Group" xfId="37662" xr:uid="{00000000-0005-0000-0000-00008D780000}"/>
    <cellStyle name="n_Flash September eresMas_MILESTONES_MARCH_PFA_Mn_0603_V0 0_ROW_1_ROW ARPU" xfId="37663" xr:uid="{00000000-0005-0000-0000-00008E780000}"/>
    <cellStyle name="n_Flash September eresMas_MILESTONES_MARCH_PFA_Mn_0603_V0 0_ROW_Group" xfId="37664" xr:uid="{00000000-0005-0000-0000-00008F780000}"/>
    <cellStyle name="n_Flash September eresMas_MILESTONES_MARCH_PFA_Mn_0603_V0 0_ROW_ROW ARPU" xfId="37665" xr:uid="{00000000-0005-0000-0000-000090780000}"/>
    <cellStyle name="n_Flash September eresMas_MILESTONES_MARCH_PFA_Mn_0603_V0 0_Spain ARPU + AUPU" xfId="37666" xr:uid="{00000000-0005-0000-0000-000091780000}"/>
    <cellStyle name="n_Flash September eresMas_MILESTONES_MARCH_PFA_Mn_0603_V0 0_Spain ARPU + AUPU_Group" xfId="37667" xr:uid="{00000000-0005-0000-0000-000092780000}"/>
    <cellStyle name="n_Flash September eresMas_MILESTONES_MARCH_PFA_Mn_0603_V0 0_Spain ARPU + AUPU_ROW ARPU" xfId="37668" xr:uid="{00000000-0005-0000-0000-000093780000}"/>
    <cellStyle name="n_Flash September eresMas_MILESTONES_MARCH_PFA_Mn_0603_V0 0_Spain KPIs" xfId="7231" xr:uid="{00000000-0005-0000-0000-000094780000}"/>
    <cellStyle name="n_Flash September eresMas_MILESTONES_MARCH_PFA_Mn_0603_V0 0_Spain KPIs 2" xfId="16597" xr:uid="{00000000-0005-0000-0000-000095780000}"/>
    <cellStyle name="n_Flash September eresMas_MILESTONES_MARCH_PFA_Mn_0603_V0 0_Spain KPIs_1" xfId="52045" xr:uid="{00000000-0005-0000-0000-000096780000}"/>
    <cellStyle name="n_Flash September eresMas_MILESTONES_MARCH_PFA_Mn_0603_V0 0_Telecoms - Operational KPIs" xfId="50348" xr:uid="{00000000-0005-0000-0000-000097780000}"/>
    <cellStyle name="n_Flash September eresMas_MILESTONES_MARCH_Poland KPIs" xfId="8624" xr:uid="{00000000-0005-0000-0000-000098780000}"/>
    <cellStyle name="n_Flash September eresMas_MILESTONES_MARCH_Poland KPIs_1" xfId="37565" xr:uid="{00000000-0005-0000-0000-000099780000}"/>
    <cellStyle name="n_Flash September eresMas_MILESTONES_MARCH_Reporting Valeur_Mobile_2010_10" xfId="37669" xr:uid="{00000000-0005-0000-0000-00009A780000}"/>
    <cellStyle name="n_Flash September eresMas_MILESTONES_MARCH_Reporting Valeur_Mobile_2010_10_Group" xfId="37670" xr:uid="{00000000-0005-0000-0000-00009B780000}"/>
    <cellStyle name="n_Flash September eresMas_MILESTONES_MARCH_Reporting Valeur_Mobile_2010_10_ROW" xfId="37671" xr:uid="{00000000-0005-0000-0000-00009C780000}"/>
    <cellStyle name="n_Flash September eresMas_MILESTONES_MARCH_Reporting Valeur_Mobile_2010_10_ROW ARPU" xfId="37672" xr:uid="{00000000-0005-0000-0000-00009D780000}"/>
    <cellStyle name="n_Flash September eresMas_MILESTONES_MARCH_Reporting Valeur_Mobile_2010_10_ROW_Group" xfId="37673" xr:uid="{00000000-0005-0000-0000-00009E780000}"/>
    <cellStyle name="n_Flash September eresMas_MILESTONES_MARCH_Reporting Valeur_Mobile_2010_10_ROW_ROW ARPU" xfId="37674" xr:uid="{00000000-0005-0000-0000-00009F780000}"/>
    <cellStyle name="n_Flash September eresMas_MILESTONES_MARCH_ROW" xfId="37675" xr:uid="{00000000-0005-0000-0000-0000A0780000}"/>
    <cellStyle name="n_Flash September eresMas_MILESTONES_MARCH_ROW ARPU" xfId="37676" xr:uid="{00000000-0005-0000-0000-0000A1780000}"/>
    <cellStyle name="n_Flash September eresMas_MILESTONES_MARCH_RoW KPIs" xfId="9336" xr:uid="{00000000-0005-0000-0000-0000A2780000}"/>
    <cellStyle name="n_Flash September eresMas_MILESTONES_MARCH_ROW_1" xfId="37677" xr:uid="{00000000-0005-0000-0000-0000A3780000}"/>
    <cellStyle name="n_Flash September eresMas_MILESTONES_MARCH_ROW_1_Group" xfId="37678" xr:uid="{00000000-0005-0000-0000-0000A4780000}"/>
    <cellStyle name="n_Flash September eresMas_MILESTONES_MARCH_ROW_1_ROW ARPU" xfId="37679" xr:uid="{00000000-0005-0000-0000-0000A5780000}"/>
    <cellStyle name="n_Flash September eresMas_MILESTONES_MARCH_ROW_Group" xfId="37680" xr:uid="{00000000-0005-0000-0000-0000A6780000}"/>
    <cellStyle name="n_Flash September eresMas_MILESTONES_MARCH_ROW_ROW ARPU" xfId="37681" xr:uid="{00000000-0005-0000-0000-0000A7780000}"/>
    <cellStyle name="n_Flash September eresMas_MILESTONES_MARCH_Spain ARPU + AUPU" xfId="37682" xr:uid="{00000000-0005-0000-0000-0000A8780000}"/>
    <cellStyle name="n_Flash September eresMas_MILESTONES_MARCH_Spain ARPU + AUPU_Group" xfId="37683" xr:uid="{00000000-0005-0000-0000-0000A9780000}"/>
    <cellStyle name="n_Flash September eresMas_MILESTONES_MARCH_Spain ARPU + AUPU_ROW ARPU" xfId="37684" xr:uid="{00000000-0005-0000-0000-0000AA780000}"/>
    <cellStyle name="n_Flash September eresMas_MILESTONES_MARCH_Spain KPIs" xfId="7220" xr:uid="{00000000-0005-0000-0000-0000AB780000}"/>
    <cellStyle name="n_Flash September eresMas_MILESTONES_MARCH_Spain KPIs 2" xfId="16586" xr:uid="{00000000-0005-0000-0000-0000AC780000}"/>
    <cellStyle name="n_Flash September eresMas_MILESTONES_MARCH_Spain KPIs_1" xfId="52034" xr:uid="{00000000-0005-0000-0000-0000AD780000}"/>
    <cellStyle name="n_Flash September eresMas_MILESTONES_MARCH_Telecoms - Operational KPIs" xfId="50337" xr:uid="{00000000-0005-0000-0000-0000AE780000}"/>
    <cellStyle name="n_Flash September eresMas_MILESTONES_MARCH_UAG_report_CA 06-09 (06-09-28)" xfId="2535" xr:uid="{00000000-0005-0000-0000-0000AF780000}"/>
    <cellStyle name="n_Flash September eresMas_MILESTONES_MARCH_UAG_report_CA 06-09 (06-09-28)_A&amp;ME KPIs" xfId="53823" xr:uid="{00000000-0005-0000-0000-0000B0780000}"/>
    <cellStyle name="n_Flash September eresMas_MILESTONES_MARCH_UAG_report_CA 06-09 (06-09-28)_Enterprise" xfId="9907" xr:uid="{00000000-0005-0000-0000-0000B1780000}"/>
    <cellStyle name="n_Flash September eresMas_MILESTONES_MARCH_UAG_report_CA 06-09 (06-09-28)_France financials" xfId="24185" xr:uid="{00000000-0005-0000-0000-0000B2780000}"/>
    <cellStyle name="n_Flash September eresMas_MILESTONES_MARCH_UAG_report_CA 06-09 (06-09-28)_France financials_1" xfId="25497" xr:uid="{00000000-0005-0000-0000-0000B3780000}"/>
    <cellStyle name="n_Flash September eresMas_MILESTONES_MARCH_UAG_report_CA 06-09 (06-09-28)_France KPIs" xfId="5394" xr:uid="{00000000-0005-0000-0000-0000B4780000}"/>
    <cellStyle name="n_Flash September eresMas_MILESTONES_MARCH_UAG_report_CA 06-09 (06-09-28)_France KPIs 2" xfId="14810" xr:uid="{00000000-0005-0000-0000-0000B5780000}"/>
    <cellStyle name="n_Flash September eresMas_MILESTONES_MARCH_UAG_report_CA 06-09 (06-09-28)_France KPIs_1" xfId="12635" xr:uid="{00000000-0005-0000-0000-0000B6780000}"/>
    <cellStyle name="n_Flash September eresMas_MILESTONES_MARCH_UAG_report_CA 06-09 (06-09-28)_GetCA Groupe Seg 2012-Q4 Soc" xfId="56560" xr:uid="{00000000-0005-0000-0000-0000B7780000}"/>
    <cellStyle name="n_Flash September eresMas_MILESTONES_MARCH_UAG_report_CA 06-09 (06-09-28)_Group" xfId="37686" xr:uid="{00000000-0005-0000-0000-0000B8780000}"/>
    <cellStyle name="n_Flash September eresMas_MILESTONES_MARCH_UAG_report_CA 06-09 (06-09-28)_Group - financial KPIs" xfId="22441" xr:uid="{00000000-0005-0000-0000-0000B9780000}"/>
    <cellStyle name="n_Flash September eresMas_MILESTONES_MARCH_UAG_report_CA 06-09 (06-09-28)_Group - operational KPIs" xfId="3376" xr:uid="{00000000-0005-0000-0000-0000BA780000}"/>
    <cellStyle name="n_Flash September eresMas_MILESTONES_MARCH_UAG_report_CA 06-09 (06-09-28)_Group - operational KPIs_1" xfId="10881" xr:uid="{00000000-0005-0000-0000-0000BB780000}"/>
    <cellStyle name="n_Flash September eresMas_MILESTONES_MARCH_UAG_report_CA 06-09 (06-09-28)_Group - operational KPIs_1 2" xfId="18580" xr:uid="{00000000-0005-0000-0000-0000BC780000}"/>
    <cellStyle name="n_Flash September eresMas_MILESTONES_MARCH_UAG_report_CA 06-09 (06-09-28)_Group - operational KPIs_2" xfId="20697" xr:uid="{00000000-0005-0000-0000-0000BD780000}"/>
    <cellStyle name="n_Flash September eresMas_MILESTONES_MARCH_UAG_report_CA 06-09 (06-09-28)_IC&amp;SS" xfId="19528" xr:uid="{00000000-0005-0000-0000-0000BE780000}"/>
    <cellStyle name="n_Flash September eresMas_MILESTONES_MARCH_UAG_report_CA 06-09 (06-09-28)_Orange - Market France KPIs" xfId="56559" xr:uid="{00000000-0005-0000-0000-0000BF780000}"/>
    <cellStyle name="n_Flash September eresMas_MILESTONES_MARCH_UAG_report_CA 06-09 (06-09-28)_Poland KPIs" xfId="8627" xr:uid="{00000000-0005-0000-0000-0000C0780000}"/>
    <cellStyle name="n_Flash September eresMas_MILESTONES_MARCH_UAG_report_CA 06-09 (06-09-28)_Poland KPIs_1" xfId="37685" xr:uid="{00000000-0005-0000-0000-0000C1780000}"/>
    <cellStyle name="n_Flash September eresMas_MILESTONES_MARCH_UAG_report_CA 06-09 (06-09-28)_ROW" xfId="37687" xr:uid="{00000000-0005-0000-0000-0000C2780000}"/>
    <cellStyle name="n_Flash September eresMas_MILESTONES_MARCH_UAG_report_CA 06-09 (06-09-28)_ROW ARPU" xfId="37688" xr:uid="{00000000-0005-0000-0000-0000C3780000}"/>
    <cellStyle name="n_Flash September eresMas_MILESTONES_MARCH_UAG_report_CA 06-09 (06-09-28)_RoW KPIs" xfId="9339" xr:uid="{00000000-0005-0000-0000-0000C4780000}"/>
    <cellStyle name="n_Flash September eresMas_MILESTONES_MARCH_UAG_report_CA 06-09 (06-09-28)_ROW_1" xfId="37689" xr:uid="{00000000-0005-0000-0000-0000C5780000}"/>
    <cellStyle name="n_Flash September eresMas_MILESTONES_MARCH_UAG_report_CA 06-09 (06-09-28)_ROW_1_Group" xfId="37690" xr:uid="{00000000-0005-0000-0000-0000C6780000}"/>
    <cellStyle name="n_Flash September eresMas_MILESTONES_MARCH_UAG_report_CA 06-09 (06-09-28)_ROW_1_ROW ARPU" xfId="37691" xr:uid="{00000000-0005-0000-0000-0000C7780000}"/>
    <cellStyle name="n_Flash September eresMas_MILESTONES_MARCH_UAG_report_CA 06-09 (06-09-28)_ROW_Group" xfId="37692" xr:uid="{00000000-0005-0000-0000-0000C8780000}"/>
    <cellStyle name="n_Flash September eresMas_MILESTONES_MARCH_UAG_report_CA 06-09 (06-09-28)_ROW_ROW ARPU" xfId="37693" xr:uid="{00000000-0005-0000-0000-0000C9780000}"/>
    <cellStyle name="n_Flash September eresMas_MILESTONES_MARCH_UAG_report_CA 06-09 (06-09-28)_Spain ARPU + AUPU" xfId="37694" xr:uid="{00000000-0005-0000-0000-0000CA780000}"/>
    <cellStyle name="n_Flash September eresMas_MILESTONES_MARCH_UAG_report_CA 06-09 (06-09-28)_Spain ARPU + AUPU_Group" xfId="37695" xr:uid="{00000000-0005-0000-0000-0000CB780000}"/>
    <cellStyle name="n_Flash September eresMas_MILESTONES_MARCH_UAG_report_CA 06-09 (06-09-28)_Spain ARPU + AUPU_ROW ARPU" xfId="37696" xr:uid="{00000000-0005-0000-0000-0000CC780000}"/>
    <cellStyle name="n_Flash September eresMas_MILESTONES_MARCH_UAG_report_CA 06-09 (06-09-28)_Spain KPIs" xfId="7232" xr:uid="{00000000-0005-0000-0000-0000CD780000}"/>
    <cellStyle name="n_Flash September eresMas_MILESTONES_MARCH_UAG_report_CA 06-09 (06-09-28)_Spain KPIs 2" xfId="16598" xr:uid="{00000000-0005-0000-0000-0000CE780000}"/>
    <cellStyle name="n_Flash September eresMas_MILESTONES_MARCH_UAG_report_CA 06-09 (06-09-28)_Spain KPIs_1" xfId="52046" xr:uid="{00000000-0005-0000-0000-0000CF780000}"/>
    <cellStyle name="n_Flash September eresMas_MILESTONES_MARCH_UAG_report_CA 06-09 (06-09-28)_Telecoms - Operational KPIs" xfId="50349" xr:uid="{00000000-0005-0000-0000-0000D0780000}"/>
    <cellStyle name="n_Flash September eresMas_MILESTONES_MARCH_UAG_report_CA 06-10 (06-11-06)" xfId="2536" xr:uid="{00000000-0005-0000-0000-0000D1780000}"/>
    <cellStyle name="n_Flash September eresMas_MILESTONES_MARCH_UAG_report_CA 06-10 (06-11-06)_A&amp;ME KPIs" xfId="53824" xr:uid="{00000000-0005-0000-0000-0000D2780000}"/>
    <cellStyle name="n_Flash September eresMas_MILESTONES_MARCH_UAG_report_CA 06-10 (06-11-06)_Enterprise" xfId="9908" xr:uid="{00000000-0005-0000-0000-0000D3780000}"/>
    <cellStyle name="n_Flash September eresMas_MILESTONES_MARCH_UAG_report_CA 06-10 (06-11-06)_France financials" xfId="24186" xr:uid="{00000000-0005-0000-0000-0000D4780000}"/>
    <cellStyle name="n_Flash September eresMas_MILESTONES_MARCH_UAG_report_CA 06-10 (06-11-06)_France financials_1" xfId="25498" xr:uid="{00000000-0005-0000-0000-0000D5780000}"/>
    <cellStyle name="n_Flash September eresMas_MILESTONES_MARCH_UAG_report_CA 06-10 (06-11-06)_France KPIs" xfId="5395" xr:uid="{00000000-0005-0000-0000-0000D6780000}"/>
    <cellStyle name="n_Flash September eresMas_MILESTONES_MARCH_UAG_report_CA 06-10 (06-11-06)_France KPIs 2" xfId="14811" xr:uid="{00000000-0005-0000-0000-0000D7780000}"/>
    <cellStyle name="n_Flash September eresMas_MILESTONES_MARCH_UAG_report_CA 06-10 (06-11-06)_France KPIs_1" xfId="12636" xr:uid="{00000000-0005-0000-0000-0000D8780000}"/>
    <cellStyle name="n_Flash September eresMas_MILESTONES_MARCH_UAG_report_CA 06-10 (06-11-06)_GetCA Groupe Seg 2012-Q4 Soc" xfId="56562" xr:uid="{00000000-0005-0000-0000-0000D9780000}"/>
    <cellStyle name="n_Flash September eresMas_MILESTONES_MARCH_UAG_report_CA 06-10 (06-11-06)_Group" xfId="37698" xr:uid="{00000000-0005-0000-0000-0000DA780000}"/>
    <cellStyle name="n_Flash September eresMas_MILESTONES_MARCH_UAG_report_CA 06-10 (06-11-06)_Group - financial KPIs" xfId="22442" xr:uid="{00000000-0005-0000-0000-0000DB780000}"/>
    <cellStyle name="n_Flash September eresMas_MILESTONES_MARCH_UAG_report_CA 06-10 (06-11-06)_Group - operational KPIs" xfId="3377" xr:uid="{00000000-0005-0000-0000-0000DC780000}"/>
    <cellStyle name="n_Flash September eresMas_MILESTONES_MARCH_UAG_report_CA 06-10 (06-11-06)_Group - operational KPIs_1" xfId="10882" xr:uid="{00000000-0005-0000-0000-0000DD780000}"/>
    <cellStyle name="n_Flash September eresMas_MILESTONES_MARCH_UAG_report_CA 06-10 (06-11-06)_Group - operational KPIs_1 2" xfId="18581" xr:uid="{00000000-0005-0000-0000-0000DE780000}"/>
    <cellStyle name="n_Flash September eresMas_MILESTONES_MARCH_UAG_report_CA 06-10 (06-11-06)_Group - operational KPIs_2" xfId="20698" xr:uid="{00000000-0005-0000-0000-0000DF780000}"/>
    <cellStyle name="n_Flash September eresMas_MILESTONES_MARCH_UAG_report_CA 06-10 (06-11-06)_IC&amp;SS" xfId="19728" xr:uid="{00000000-0005-0000-0000-0000E0780000}"/>
    <cellStyle name="n_Flash September eresMas_MILESTONES_MARCH_UAG_report_CA 06-10 (06-11-06)_Orange - Market France KPIs" xfId="56561" xr:uid="{00000000-0005-0000-0000-0000E1780000}"/>
    <cellStyle name="n_Flash September eresMas_MILESTONES_MARCH_UAG_report_CA 06-10 (06-11-06)_Poland KPIs" xfId="8628" xr:uid="{00000000-0005-0000-0000-0000E2780000}"/>
    <cellStyle name="n_Flash September eresMas_MILESTONES_MARCH_UAG_report_CA 06-10 (06-11-06)_Poland KPIs_1" xfId="37697" xr:uid="{00000000-0005-0000-0000-0000E3780000}"/>
    <cellStyle name="n_Flash September eresMas_MILESTONES_MARCH_UAG_report_CA 06-10 (06-11-06)_ROW" xfId="37699" xr:uid="{00000000-0005-0000-0000-0000E4780000}"/>
    <cellStyle name="n_Flash September eresMas_MILESTONES_MARCH_UAG_report_CA 06-10 (06-11-06)_ROW ARPU" xfId="37700" xr:uid="{00000000-0005-0000-0000-0000E5780000}"/>
    <cellStyle name="n_Flash September eresMas_MILESTONES_MARCH_UAG_report_CA 06-10 (06-11-06)_RoW KPIs" xfId="9340" xr:uid="{00000000-0005-0000-0000-0000E6780000}"/>
    <cellStyle name="n_Flash September eresMas_MILESTONES_MARCH_UAG_report_CA 06-10 (06-11-06)_ROW_1" xfId="37701" xr:uid="{00000000-0005-0000-0000-0000E7780000}"/>
    <cellStyle name="n_Flash September eresMas_MILESTONES_MARCH_UAG_report_CA 06-10 (06-11-06)_ROW_1_Group" xfId="37702" xr:uid="{00000000-0005-0000-0000-0000E8780000}"/>
    <cellStyle name="n_Flash September eresMas_MILESTONES_MARCH_UAG_report_CA 06-10 (06-11-06)_ROW_1_ROW ARPU" xfId="37703" xr:uid="{00000000-0005-0000-0000-0000E9780000}"/>
    <cellStyle name="n_Flash September eresMas_MILESTONES_MARCH_UAG_report_CA 06-10 (06-11-06)_ROW_Group" xfId="37704" xr:uid="{00000000-0005-0000-0000-0000EA780000}"/>
    <cellStyle name="n_Flash September eresMas_MILESTONES_MARCH_UAG_report_CA 06-10 (06-11-06)_ROW_ROW ARPU" xfId="37705" xr:uid="{00000000-0005-0000-0000-0000EB780000}"/>
    <cellStyle name="n_Flash September eresMas_MILESTONES_MARCH_UAG_report_CA 06-10 (06-11-06)_Spain ARPU + AUPU" xfId="37706" xr:uid="{00000000-0005-0000-0000-0000EC780000}"/>
    <cellStyle name="n_Flash September eresMas_MILESTONES_MARCH_UAG_report_CA 06-10 (06-11-06)_Spain ARPU + AUPU_Group" xfId="37707" xr:uid="{00000000-0005-0000-0000-0000ED780000}"/>
    <cellStyle name="n_Flash September eresMas_MILESTONES_MARCH_UAG_report_CA 06-10 (06-11-06)_Spain ARPU + AUPU_ROW ARPU" xfId="37708" xr:uid="{00000000-0005-0000-0000-0000EE780000}"/>
    <cellStyle name="n_Flash September eresMas_MILESTONES_MARCH_UAG_report_CA 06-10 (06-11-06)_Spain KPIs" xfId="7233" xr:uid="{00000000-0005-0000-0000-0000EF780000}"/>
    <cellStyle name="n_Flash September eresMas_MILESTONES_MARCH_UAG_report_CA 06-10 (06-11-06)_Spain KPIs 2" xfId="16599" xr:uid="{00000000-0005-0000-0000-0000F0780000}"/>
    <cellStyle name="n_Flash September eresMas_MILESTONES_MARCH_UAG_report_CA 06-10 (06-11-06)_Spain KPIs_1" xfId="52047" xr:uid="{00000000-0005-0000-0000-0000F1780000}"/>
    <cellStyle name="n_Flash September eresMas_MILESTONES_MARCH_UAG_report_CA 06-10 (06-11-06)_Telecoms - Operational KPIs" xfId="50350" xr:uid="{00000000-0005-0000-0000-0000F2780000}"/>
    <cellStyle name="n_Flash September eresMas_NB07 FRANCE Tableau de l'ADSL 032007 v3 hors instances avec déc07 v24-04" xfId="2537" xr:uid="{00000000-0005-0000-0000-0000F3780000}"/>
    <cellStyle name="n_Flash September eresMas_NB07 FRANCE Tableau de l'ADSL 032007 v3 hors instances avec déc07 v24-04_A&amp;ME KPIs" xfId="53825" xr:uid="{00000000-0005-0000-0000-0000F4780000}"/>
    <cellStyle name="n_Flash September eresMas_NB07 FRANCE Tableau de l'ADSL 032007 v3 hors instances avec déc07 v24-04_Enterprise" xfId="9909" xr:uid="{00000000-0005-0000-0000-0000F5780000}"/>
    <cellStyle name="n_Flash September eresMas_NB07 FRANCE Tableau de l'ADSL 032007 v3 hors instances avec déc07 v24-04_France financials" xfId="24187" xr:uid="{00000000-0005-0000-0000-0000F6780000}"/>
    <cellStyle name="n_Flash September eresMas_NB07 FRANCE Tableau de l'ADSL 032007 v3 hors instances avec déc07 v24-04_France financials_1" xfId="25499" xr:uid="{00000000-0005-0000-0000-0000F7780000}"/>
    <cellStyle name="n_Flash September eresMas_NB07 FRANCE Tableau de l'ADSL 032007 v3 hors instances avec déc07 v24-04_France KPIs" xfId="5396" xr:uid="{00000000-0005-0000-0000-0000F8780000}"/>
    <cellStyle name="n_Flash September eresMas_NB07 FRANCE Tableau de l'ADSL 032007 v3 hors instances avec déc07 v24-04_France KPIs 2" xfId="14812" xr:uid="{00000000-0005-0000-0000-0000F9780000}"/>
    <cellStyle name="n_Flash September eresMas_NB07 FRANCE Tableau de l'ADSL 032007 v3 hors instances avec déc07 v24-04_France KPIs_1" xfId="12637" xr:uid="{00000000-0005-0000-0000-0000FA780000}"/>
    <cellStyle name="n_Flash September eresMas_NB07 FRANCE Tableau de l'ADSL 032007 v3 hors instances avec déc07 v24-04_GetCA Groupe Seg 2012-Q4 Soc" xfId="56564" xr:uid="{00000000-0005-0000-0000-0000FB780000}"/>
    <cellStyle name="n_Flash September eresMas_NB07 FRANCE Tableau de l'ADSL 032007 v3 hors instances avec déc07 v24-04_Group" xfId="37710" xr:uid="{00000000-0005-0000-0000-0000FC780000}"/>
    <cellStyle name="n_Flash September eresMas_NB07 FRANCE Tableau de l'ADSL 032007 v3 hors instances avec déc07 v24-04_Group - financial KPIs" xfId="22443" xr:uid="{00000000-0005-0000-0000-0000FD780000}"/>
    <cellStyle name="n_Flash September eresMas_NB07 FRANCE Tableau de l'ADSL 032007 v3 hors instances avec déc07 v24-04_Group - operational KPIs" xfId="3378" xr:uid="{00000000-0005-0000-0000-0000FE780000}"/>
    <cellStyle name="n_Flash September eresMas_NB07 FRANCE Tableau de l'ADSL 032007 v3 hors instances avec déc07 v24-04_Group - operational KPIs_1" xfId="10883" xr:uid="{00000000-0005-0000-0000-0000FF780000}"/>
    <cellStyle name="n_Flash September eresMas_NB07 FRANCE Tableau de l'ADSL 032007 v3 hors instances avec déc07 v24-04_Group - operational KPIs_1 2" xfId="18582" xr:uid="{00000000-0005-0000-0000-000000790000}"/>
    <cellStyle name="n_Flash September eresMas_NB07 FRANCE Tableau de l'ADSL 032007 v3 hors instances avec déc07 v24-04_Group - operational KPIs_2" xfId="20699" xr:uid="{00000000-0005-0000-0000-000001790000}"/>
    <cellStyle name="n_Flash September eresMas_NB07 FRANCE Tableau de l'ADSL 032007 v3 hors instances avec déc07 v24-04_IC&amp;SS" xfId="17632" xr:uid="{00000000-0005-0000-0000-000002790000}"/>
    <cellStyle name="n_Flash September eresMas_NB07 FRANCE Tableau de l'ADSL 032007 v3 hors instances avec déc07 v24-04_Orange - Market France KPIs" xfId="56563" xr:uid="{00000000-0005-0000-0000-000003790000}"/>
    <cellStyle name="n_Flash September eresMas_NB07 FRANCE Tableau de l'ADSL 032007 v3 hors instances avec déc07 v24-04_Poland KPIs" xfId="8629" xr:uid="{00000000-0005-0000-0000-000004790000}"/>
    <cellStyle name="n_Flash September eresMas_NB07 FRANCE Tableau de l'ADSL 032007 v3 hors instances avec déc07 v24-04_Poland KPIs_1" xfId="37709" xr:uid="{00000000-0005-0000-0000-000005790000}"/>
    <cellStyle name="n_Flash September eresMas_NB07 FRANCE Tableau de l'ADSL 032007 v3 hors instances avec déc07 v24-04_ROW" xfId="37711" xr:uid="{00000000-0005-0000-0000-000006790000}"/>
    <cellStyle name="n_Flash September eresMas_NB07 FRANCE Tableau de l'ADSL 032007 v3 hors instances avec déc07 v24-04_ROW ARPU" xfId="37712" xr:uid="{00000000-0005-0000-0000-000007790000}"/>
    <cellStyle name="n_Flash September eresMas_NB07 FRANCE Tableau de l'ADSL 032007 v3 hors instances avec déc07 v24-04_RoW KPIs" xfId="9341" xr:uid="{00000000-0005-0000-0000-000008790000}"/>
    <cellStyle name="n_Flash September eresMas_NB07 FRANCE Tableau de l'ADSL 032007 v3 hors instances avec déc07 v24-04_ROW_1" xfId="37713" xr:uid="{00000000-0005-0000-0000-000009790000}"/>
    <cellStyle name="n_Flash September eresMas_NB07 FRANCE Tableau de l'ADSL 032007 v3 hors instances avec déc07 v24-04_ROW_1_Group" xfId="37714" xr:uid="{00000000-0005-0000-0000-00000A790000}"/>
    <cellStyle name="n_Flash September eresMas_NB07 FRANCE Tableau de l'ADSL 032007 v3 hors instances avec déc07 v24-04_ROW_1_ROW ARPU" xfId="37715" xr:uid="{00000000-0005-0000-0000-00000B790000}"/>
    <cellStyle name="n_Flash September eresMas_NB07 FRANCE Tableau de l'ADSL 032007 v3 hors instances avec déc07 v24-04_ROW_Group" xfId="37716" xr:uid="{00000000-0005-0000-0000-00000C790000}"/>
    <cellStyle name="n_Flash September eresMas_NB07 FRANCE Tableau de l'ADSL 032007 v3 hors instances avec déc07 v24-04_ROW_ROW ARPU" xfId="37717" xr:uid="{00000000-0005-0000-0000-00000D790000}"/>
    <cellStyle name="n_Flash September eresMas_NB07 FRANCE Tableau de l'ADSL 032007 v3 hors instances avec déc07 v24-04_Spain ARPU + AUPU" xfId="37718" xr:uid="{00000000-0005-0000-0000-00000E790000}"/>
    <cellStyle name="n_Flash September eresMas_NB07 FRANCE Tableau de l'ADSL 032007 v3 hors instances avec déc07 v24-04_Spain ARPU + AUPU_Group" xfId="37719" xr:uid="{00000000-0005-0000-0000-00000F790000}"/>
    <cellStyle name="n_Flash September eresMas_NB07 FRANCE Tableau de l'ADSL 032007 v3 hors instances avec déc07 v24-04_Spain ARPU + AUPU_ROW ARPU" xfId="37720" xr:uid="{00000000-0005-0000-0000-000010790000}"/>
    <cellStyle name="n_Flash September eresMas_NB07 FRANCE Tableau de l'ADSL 032007 v3 hors instances avec déc07 v24-04_Spain KPIs" xfId="7234" xr:uid="{00000000-0005-0000-0000-000011790000}"/>
    <cellStyle name="n_Flash September eresMas_NB07 FRANCE Tableau de l'ADSL 032007 v3 hors instances avec déc07 v24-04_Spain KPIs 2" xfId="16600" xr:uid="{00000000-0005-0000-0000-000012790000}"/>
    <cellStyle name="n_Flash September eresMas_NB07 FRANCE Tableau de l'ADSL 032007 v3 hors instances avec déc07 v24-04_Spain KPIs_1" xfId="52048" xr:uid="{00000000-0005-0000-0000-000013790000}"/>
    <cellStyle name="n_Flash September eresMas_NB07 FRANCE Tableau de l'ADSL 032007 v3 hors instances avec déc07 v24-04_Telecoms - Operational KPIs" xfId="50351" xr:uid="{00000000-0005-0000-0000-000014790000}"/>
    <cellStyle name="n_Flash September eresMas_OPEX " xfId="2538" xr:uid="{00000000-0005-0000-0000-000015790000}"/>
    <cellStyle name="n_Flash September eresMas_OPEX _A&amp;ME KPIs" xfId="53826" xr:uid="{00000000-0005-0000-0000-000016790000}"/>
    <cellStyle name="n_Flash September eresMas_OPEX _DATA KPI Personal" xfId="37722" xr:uid="{00000000-0005-0000-0000-000017790000}"/>
    <cellStyle name="n_Flash September eresMas_OPEX _DATA KPI Personal_Group" xfId="37723" xr:uid="{00000000-0005-0000-0000-000018790000}"/>
    <cellStyle name="n_Flash September eresMas_OPEX _DATA KPI Personal_ROW ARPU" xfId="37724" xr:uid="{00000000-0005-0000-0000-000019790000}"/>
    <cellStyle name="n_Flash September eresMas_OPEX _EE_CoA_BS - mapped V4" xfId="37725" xr:uid="{00000000-0005-0000-0000-00001A790000}"/>
    <cellStyle name="n_Flash September eresMas_OPEX _EE_CoA_BS - mapped V4_Group" xfId="37726" xr:uid="{00000000-0005-0000-0000-00001B790000}"/>
    <cellStyle name="n_Flash September eresMas_OPEX _EE_CoA_BS - mapped V4_ROW ARPU" xfId="37727" xr:uid="{00000000-0005-0000-0000-00001C790000}"/>
    <cellStyle name="n_Flash September eresMas_OPEX _France financials" xfId="24188" xr:uid="{00000000-0005-0000-0000-00001D790000}"/>
    <cellStyle name="n_Flash September eresMas_OPEX _France KPIs" xfId="5397" xr:uid="{00000000-0005-0000-0000-00001E790000}"/>
    <cellStyle name="n_Flash September eresMas_OPEX _France KPIs 2" xfId="14813" xr:uid="{00000000-0005-0000-0000-00001F790000}"/>
    <cellStyle name="n_Flash September eresMas_OPEX _France KPIs_1" xfId="12638" xr:uid="{00000000-0005-0000-0000-000020790000}"/>
    <cellStyle name="n_Flash September eresMas_OPEX _Group" xfId="37728" xr:uid="{00000000-0005-0000-0000-000021790000}"/>
    <cellStyle name="n_Flash September eresMas_OPEX _Group - financial KPIs" xfId="22444" xr:uid="{00000000-0005-0000-0000-000022790000}"/>
    <cellStyle name="n_Flash September eresMas_OPEX _Group - operational KPIs" xfId="10884" xr:uid="{00000000-0005-0000-0000-000023790000}"/>
    <cellStyle name="n_Flash September eresMas_OPEX _Group - operational KPIs 2" xfId="18583" xr:uid="{00000000-0005-0000-0000-000024790000}"/>
    <cellStyle name="n_Flash September eresMas_OPEX _Group - operational KPIs_1" xfId="20700" xr:uid="{00000000-0005-0000-0000-000025790000}"/>
    <cellStyle name="n_Flash September eresMas_OPEX _Orange - Market France KPIs" xfId="56565" xr:uid="{00000000-0005-0000-0000-000026790000}"/>
    <cellStyle name="n_Flash September eresMas_OPEX _Poland KPIs" xfId="37721" xr:uid="{00000000-0005-0000-0000-000027790000}"/>
    <cellStyle name="n_Flash September eresMas_OPEX _Reporting Valeur_Mobile_2010_10" xfId="37729" xr:uid="{00000000-0005-0000-0000-000028790000}"/>
    <cellStyle name="n_Flash September eresMas_OPEX _Reporting Valeur_Mobile_2010_10_Group" xfId="37730" xr:uid="{00000000-0005-0000-0000-000029790000}"/>
    <cellStyle name="n_Flash September eresMas_OPEX _Reporting Valeur_Mobile_2010_10_ROW" xfId="37731" xr:uid="{00000000-0005-0000-0000-00002A790000}"/>
    <cellStyle name="n_Flash September eresMas_OPEX _Reporting Valeur_Mobile_2010_10_ROW ARPU" xfId="37732" xr:uid="{00000000-0005-0000-0000-00002B790000}"/>
    <cellStyle name="n_Flash September eresMas_OPEX _Reporting Valeur_Mobile_2010_10_ROW_Group" xfId="37733" xr:uid="{00000000-0005-0000-0000-00002C790000}"/>
    <cellStyle name="n_Flash September eresMas_OPEX _Reporting Valeur_Mobile_2010_10_ROW_ROW ARPU" xfId="37734" xr:uid="{00000000-0005-0000-0000-00002D790000}"/>
    <cellStyle name="n_Flash September eresMas_OPEX _ROW" xfId="37735" xr:uid="{00000000-0005-0000-0000-00002E790000}"/>
    <cellStyle name="n_Flash September eresMas_OPEX _ROW ARPU" xfId="37736" xr:uid="{00000000-0005-0000-0000-00002F790000}"/>
    <cellStyle name="n_Flash September eresMas_OPEX _ROW_1" xfId="37737" xr:uid="{00000000-0005-0000-0000-000030790000}"/>
    <cellStyle name="n_Flash September eresMas_OPEX _ROW_1_Group" xfId="37738" xr:uid="{00000000-0005-0000-0000-000031790000}"/>
    <cellStyle name="n_Flash September eresMas_OPEX _ROW_1_ROW ARPU" xfId="37739" xr:uid="{00000000-0005-0000-0000-000032790000}"/>
    <cellStyle name="n_Flash September eresMas_OPEX _ROW_Group" xfId="37740" xr:uid="{00000000-0005-0000-0000-000033790000}"/>
    <cellStyle name="n_Flash September eresMas_OPEX _ROW_ROW ARPU" xfId="37741" xr:uid="{00000000-0005-0000-0000-000034790000}"/>
    <cellStyle name="n_Flash September eresMas_OPEX _Spain ARPU + AUPU" xfId="37742" xr:uid="{00000000-0005-0000-0000-000035790000}"/>
    <cellStyle name="n_Flash September eresMas_OPEX _Spain ARPU + AUPU_Group" xfId="37743" xr:uid="{00000000-0005-0000-0000-000036790000}"/>
    <cellStyle name="n_Flash September eresMas_OPEX _Spain ARPU + AUPU_ROW ARPU" xfId="37744" xr:uid="{00000000-0005-0000-0000-000037790000}"/>
    <cellStyle name="n_Flash September eresMas_OPEX _Spain KPIs" xfId="7235" xr:uid="{00000000-0005-0000-0000-000038790000}"/>
    <cellStyle name="n_Flash September eresMas_OPEX _Spain KPIs 2" xfId="16601" xr:uid="{00000000-0005-0000-0000-000039790000}"/>
    <cellStyle name="n_Flash September eresMas_OPEX _Spain KPIs_1" xfId="52049" xr:uid="{00000000-0005-0000-0000-00003A790000}"/>
    <cellStyle name="n_Flash September eresMas_OPEX _Telecoms - Operational KPIs" xfId="50352" xr:uid="{00000000-0005-0000-0000-00003B790000}"/>
    <cellStyle name="n_Flash September eresMas_Orange - Market France KPIs" xfId="55864" xr:uid="{00000000-0005-0000-0000-00003C790000}"/>
    <cellStyle name="n_Flash September eresMas_P&amp;L - Home SP" xfId="2539" xr:uid="{00000000-0005-0000-0000-00003D790000}"/>
    <cellStyle name="n_Flash September eresMas_P&amp;L - Home SP_A&amp;ME KPIs" xfId="53827" xr:uid="{00000000-0005-0000-0000-00003E790000}"/>
    <cellStyle name="n_Flash September eresMas_P&amp;L - Home SP_France financials" xfId="24189" xr:uid="{00000000-0005-0000-0000-00003F790000}"/>
    <cellStyle name="n_Flash September eresMas_P&amp;L - Home SP_France KPIs" xfId="5398" xr:uid="{00000000-0005-0000-0000-000040790000}"/>
    <cellStyle name="n_Flash September eresMas_P&amp;L - Home SP_France KPIs 2" xfId="14814" xr:uid="{00000000-0005-0000-0000-000041790000}"/>
    <cellStyle name="n_Flash September eresMas_P&amp;L - Home SP_France KPIs_1" xfId="12639" xr:uid="{00000000-0005-0000-0000-000042790000}"/>
    <cellStyle name="n_Flash September eresMas_P&amp;L - Home SP_Group" xfId="37746" xr:uid="{00000000-0005-0000-0000-000043790000}"/>
    <cellStyle name="n_Flash September eresMas_P&amp;L - Home SP_Group - financial KPIs" xfId="22445" xr:uid="{00000000-0005-0000-0000-000044790000}"/>
    <cellStyle name="n_Flash September eresMas_P&amp;L - Home SP_Group - operational KPIs" xfId="10885" xr:uid="{00000000-0005-0000-0000-000045790000}"/>
    <cellStyle name="n_Flash September eresMas_P&amp;L - Home SP_Group - operational KPIs 2" xfId="18584" xr:uid="{00000000-0005-0000-0000-000046790000}"/>
    <cellStyle name="n_Flash September eresMas_P&amp;L - Home SP_Group - operational KPIs_1" xfId="20701" xr:uid="{00000000-0005-0000-0000-000047790000}"/>
    <cellStyle name="n_Flash September eresMas_P&amp;L - Home SP_Orange - Market France KPIs" xfId="56566" xr:uid="{00000000-0005-0000-0000-000048790000}"/>
    <cellStyle name="n_Flash September eresMas_P&amp;L - Home SP_Poland KPIs" xfId="37745" xr:uid="{00000000-0005-0000-0000-000049790000}"/>
    <cellStyle name="n_Flash September eresMas_P&amp;L - Home SP_ROW" xfId="37747" xr:uid="{00000000-0005-0000-0000-00004A790000}"/>
    <cellStyle name="n_Flash September eresMas_P&amp;L - Home SP_ROW ARPU" xfId="37748" xr:uid="{00000000-0005-0000-0000-00004B790000}"/>
    <cellStyle name="n_Flash September eresMas_P&amp;L - Home SP_ROW_1" xfId="37749" xr:uid="{00000000-0005-0000-0000-00004C790000}"/>
    <cellStyle name="n_Flash September eresMas_P&amp;L - Home SP_ROW_1_Group" xfId="37750" xr:uid="{00000000-0005-0000-0000-00004D790000}"/>
    <cellStyle name="n_Flash September eresMas_P&amp;L - Home SP_ROW_1_ROW ARPU" xfId="37751" xr:uid="{00000000-0005-0000-0000-00004E790000}"/>
    <cellStyle name="n_Flash September eresMas_P&amp;L - Home SP_ROW_Group" xfId="37752" xr:uid="{00000000-0005-0000-0000-00004F790000}"/>
    <cellStyle name="n_Flash September eresMas_P&amp;L - Home SP_ROW_ROW ARPU" xfId="37753" xr:uid="{00000000-0005-0000-0000-000050790000}"/>
    <cellStyle name="n_Flash September eresMas_P&amp;L - Home SP_Spain ARPU + AUPU" xfId="37754" xr:uid="{00000000-0005-0000-0000-000051790000}"/>
    <cellStyle name="n_Flash September eresMas_P&amp;L - Home SP_Spain ARPU + AUPU_Group" xfId="37755" xr:uid="{00000000-0005-0000-0000-000052790000}"/>
    <cellStyle name="n_Flash September eresMas_P&amp;L - Home SP_Spain ARPU + AUPU_ROW ARPU" xfId="37756" xr:uid="{00000000-0005-0000-0000-000053790000}"/>
    <cellStyle name="n_Flash September eresMas_P&amp;L - Home SP_Spain KPIs" xfId="7236" xr:uid="{00000000-0005-0000-0000-000054790000}"/>
    <cellStyle name="n_Flash September eresMas_P&amp;L - Home SP_Spain KPIs 2" xfId="16602" xr:uid="{00000000-0005-0000-0000-000055790000}"/>
    <cellStyle name="n_Flash September eresMas_P&amp;L - Home SP_Spain KPIs_1" xfId="52050" xr:uid="{00000000-0005-0000-0000-000056790000}"/>
    <cellStyle name="n_Flash September eresMas_P&amp;L - Home SP_Telecoms - Operational KPIs" xfId="50353" xr:uid="{00000000-0005-0000-0000-000057790000}"/>
    <cellStyle name="n_Flash September eresMas_PDM" xfId="2540" xr:uid="{00000000-0005-0000-0000-000058790000}"/>
    <cellStyle name="n_Flash September eresMas_PDM_A&amp;ME KPIs" xfId="53828" xr:uid="{00000000-0005-0000-0000-000059790000}"/>
    <cellStyle name="n_Flash September eresMas_PDM_DATA KPI Personal" xfId="37758" xr:uid="{00000000-0005-0000-0000-00005A790000}"/>
    <cellStyle name="n_Flash September eresMas_PDM_DATA KPI Personal_Group" xfId="37759" xr:uid="{00000000-0005-0000-0000-00005B790000}"/>
    <cellStyle name="n_Flash September eresMas_PDM_DATA KPI Personal_ROW ARPU" xfId="37760" xr:uid="{00000000-0005-0000-0000-00005C790000}"/>
    <cellStyle name="n_Flash September eresMas_PDM_EE_CoA_BS - mapped V4" xfId="37761" xr:uid="{00000000-0005-0000-0000-00005D790000}"/>
    <cellStyle name="n_Flash September eresMas_PDM_EE_CoA_BS - mapped V4_Group" xfId="37762" xr:uid="{00000000-0005-0000-0000-00005E790000}"/>
    <cellStyle name="n_Flash September eresMas_PDM_EE_CoA_BS - mapped V4_ROW ARPU" xfId="37763" xr:uid="{00000000-0005-0000-0000-00005F790000}"/>
    <cellStyle name="n_Flash September eresMas_PDM_Enterprise" xfId="9910" xr:uid="{00000000-0005-0000-0000-000060790000}"/>
    <cellStyle name="n_Flash September eresMas_PDM_France financials" xfId="24190" xr:uid="{00000000-0005-0000-0000-000061790000}"/>
    <cellStyle name="n_Flash September eresMas_PDM_France financials_1" xfId="25500" xr:uid="{00000000-0005-0000-0000-000062790000}"/>
    <cellStyle name="n_Flash September eresMas_PDM_France KPIs" xfId="5399" xr:uid="{00000000-0005-0000-0000-000063790000}"/>
    <cellStyle name="n_Flash September eresMas_PDM_France KPIs 2" xfId="14815" xr:uid="{00000000-0005-0000-0000-000064790000}"/>
    <cellStyle name="n_Flash September eresMas_PDM_France KPIs_1" xfId="12640" xr:uid="{00000000-0005-0000-0000-000065790000}"/>
    <cellStyle name="n_Flash September eresMas_PDM_GetCA Groupe Seg 2012-Q4 Soc" xfId="56568" xr:uid="{00000000-0005-0000-0000-000066790000}"/>
    <cellStyle name="n_Flash September eresMas_PDM_Group" xfId="37764" xr:uid="{00000000-0005-0000-0000-000067790000}"/>
    <cellStyle name="n_Flash September eresMas_PDM_Group - financial KPIs" xfId="22446" xr:uid="{00000000-0005-0000-0000-000068790000}"/>
    <cellStyle name="n_Flash September eresMas_PDM_Group - operational KPIs" xfId="3379" xr:uid="{00000000-0005-0000-0000-000069790000}"/>
    <cellStyle name="n_Flash September eresMas_PDM_Group - operational KPIs_1" xfId="10886" xr:uid="{00000000-0005-0000-0000-00006A790000}"/>
    <cellStyle name="n_Flash September eresMas_PDM_Group - operational KPIs_1 2" xfId="18585" xr:uid="{00000000-0005-0000-0000-00006B790000}"/>
    <cellStyle name="n_Flash September eresMas_PDM_Group - operational KPIs_2" xfId="20702" xr:uid="{00000000-0005-0000-0000-00006C790000}"/>
    <cellStyle name="n_Flash September eresMas_PDM_IC&amp;SS" xfId="17539" xr:uid="{00000000-0005-0000-0000-00006D790000}"/>
    <cellStyle name="n_Flash September eresMas_PDM_Orange - Market France KPIs" xfId="56567" xr:uid="{00000000-0005-0000-0000-00006E790000}"/>
    <cellStyle name="n_Flash September eresMas_PDM_Poland KPIs" xfId="8630" xr:uid="{00000000-0005-0000-0000-00006F790000}"/>
    <cellStyle name="n_Flash September eresMas_PDM_Poland KPIs_1" xfId="37757" xr:uid="{00000000-0005-0000-0000-000070790000}"/>
    <cellStyle name="n_Flash September eresMas_PDM_Reporting Valeur_Mobile_2010_10" xfId="37765" xr:uid="{00000000-0005-0000-0000-000071790000}"/>
    <cellStyle name="n_Flash September eresMas_PDM_Reporting Valeur_Mobile_2010_10_Group" xfId="37766" xr:uid="{00000000-0005-0000-0000-000072790000}"/>
    <cellStyle name="n_Flash September eresMas_PDM_Reporting Valeur_Mobile_2010_10_ROW" xfId="37767" xr:uid="{00000000-0005-0000-0000-000073790000}"/>
    <cellStyle name="n_Flash September eresMas_PDM_Reporting Valeur_Mobile_2010_10_ROW ARPU" xfId="37768" xr:uid="{00000000-0005-0000-0000-000074790000}"/>
    <cellStyle name="n_Flash September eresMas_PDM_Reporting Valeur_Mobile_2010_10_ROW_Group" xfId="37769" xr:uid="{00000000-0005-0000-0000-000075790000}"/>
    <cellStyle name="n_Flash September eresMas_PDM_Reporting Valeur_Mobile_2010_10_ROW_ROW ARPU" xfId="37770" xr:uid="{00000000-0005-0000-0000-000076790000}"/>
    <cellStyle name="n_Flash September eresMas_PDM_ROW" xfId="37771" xr:uid="{00000000-0005-0000-0000-000077790000}"/>
    <cellStyle name="n_Flash September eresMas_PDM_ROW ARPU" xfId="37772" xr:uid="{00000000-0005-0000-0000-000078790000}"/>
    <cellStyle name="n_Flash September eresMas_PDM_RoW KPIs" xfId="9342" xr:uid="{00000000-0005-0000-0000-000079790000}"/>
    <cellStyle name="n_Flash September eresMas_PDM_ROW_1" xfId="37773" xr:uid="{00000000-0005-0000-0000-00007A790000}"/>
    <cellStyle name="n_Flash September eresMas_PDM_ROW_1_Group" xfId="37774" xr:uid="{00000000-0005-0000-0000-00007B790000}"/>
    <cellStyle name="n_Flash September eresMas_PDM_ROW_1_ROW ARPU" xfId="37775" xr:uid="{00000000-0005-0000-0000-00007C790000}"/>
    <cellStyle name="n_Flash September eresMas_PDM_ROW_Group" xfId="37776" xr:uid="{00000000-0005-0000-0000-00007D790000}"/>
    <cellStyle name="n_Flash September eresMas_PDM_ROW_ROW ARPU" xfId="37777" xr:uid="{00000000-0005-0000-0000-00007E790000}"/>
    <cellStyle name="n_Flash September eresMas_PDM_Spain ARPU + AUPU" xfId="37778" xr:uid="{00000000-0005-0000-0000-00007F790000}"/>
    <cellStyle name="n_Flash September eresMas_PDM_Spain ARPU + AUPU_Group" xfId="37779" xr:uid="{00000000-0005-0000-0000-000080790000}"/>
    <cellStyle name="n_Flash September eresMas_PDM_Spain ARPU + AUPU_ROW ARPU" xfId="37780" xr:uid="{00000000-0005-0000-0000-000081790000}"/>
    <cellStyle name="n_Flash September eresMas_PDM_Spain KPIs" xfId="7237" xr:uid="{00000000-0005-0000-0000-000082790000}"/>
    <cellStyle name="n_Flash September eresMas_PDM_Spain KPIs 2" xfId="16603" xr:uid="{00000000-0005-0000-0000-000083790000}"/>
    <cellStyle name="n_Flash September eresMas_PDM_Spain KPIs_1" xfId="52051" xr:uid="{00000000-0005-0000-0000-000084790000}"/>
    <cellStyle name="n_Flash September eresMas_PDM_Telecoms - Operational KPIs" xfId="50354" xr:uid="{00000000-0005-0000-0000-000085790000}"/>
    <cellStyle name="n_Flash September eresMas_PFA 04-2003 Wanadoo" xfId="2541" xr:uid="{00000000-0005-0000-0000-000086790000}"/>
    <cellStyle name="n_Flash September eresMas_PFA 04-2003 Wanadoo FT" xfId="2542" xr:uid="{00000000-0005-0000-0000-000087790000}"/>
    <cellStyle name="n_Flash September eresMas_PFA 04-2003 Wanadoo FT_01 Synthèse DM pour modèle" xfId="2543" xr:uid="{00000000-0005-0000-0000-000088790000}"/>
    <cellStyle name="n_Flash September eresMas_PFA 04-2003 Wanadoo FT_01 Synthèse DM pour modèle_A&amp;ME KPIs" xfId="53831" xr:uid="{00000000-0005-0000-0000-000089790000}"/>
    <cellStyle name="n_Flash September eresMas_PFA 04-2003 Wanadoo FT_01 Synthèse DM pour modèle_France financials" xfId="24193" xr:uid="{00000000-0005-0000-0000-00008A790000}"/>
    <cellStyle name="n_Flash September eresMas_PFA 04-2003 Wanadoo FT_01 Synthèse DM pour modèle_France KPIs" xfId="5402" xr:uid="{00000000-0005-0000-0000-00008B790000}"/>
    <cellStyle name="n_Flash September eresMas_PFA 04-2003 Wanadoo FT_01 Synthèse DM pour modèle_France KPIs 2" xfId="14818" xr:uid="{00000000-0005-0000-0000-00008C790000}"/>
    <cellStyle name="n_Flash September eresMas_PFA 04-2003 Wanadoo FT_01 Synthèse DM pour modèle_France KPIs_1" xfId="12643" xr:uid="{00000000-0005-0000-0000-00008D790000}"/>
    <cellStyle name="n_Flash September eresMas_PFA 04-2003 Wanadoo FT_01 Synthèse DM pour modèle_Group" xfId="37784" xr:uid="{00000000-0005-0000-0000-00008E790000}"/>
    <cellStyle name="n_Flash September eresMas_PFA 04-2003 Wanadoo FT_01 Synthèse DM pour modèle_Group - financial KPIs" xfId="22449" xr:uid="{00000000-0005-0000-0000-00008F790000}"/>
    <cellStyle name="n_Flash September eresMas_PFA 04-2003 Wanadoo FT_01 Synthèse DM pour modèle_Group - operational KPIs" xfId="10889" xr:uid="{00000000-0005-0000-0000-000090790000}"/>
    <cellStyle name="n_Flash September eresMas_PFA 04-2003 Wanadoo FT_01 Synthèse DM pour modèle_Group - operational KPIs 2" xfId="18588" xr:uid="{00000000-0005-0000-0000-000091790000}"/>
    <cellStyle name="n_Flash September eresMas_PFA 04-2003 Wanadoo FT_01 Synthèse DM pour modèle_Group - operational KPIs_1" xfId="20705" xr:uid="{00000000-0005-0000-0000-000092790000}"/>
    <cellStyle name="n_Flash September eresMas_PFA 04-2003 Wanadoo FT_01 Synthèse DM pour modèle_Orange - Market France KPIs" xfId="56571" xr:uid="{00000000-0005-0000-0000-000093790000}"/>
    <cellStyle name="n_Flash September eresMas_PFA 04-2003 Wanadoo FT_01 Synthèse DM pour modèle_Poland KPIs" xfId="37783" xr:uid="{00000000-0005-0000-0000-000094790000}"/>
    <cellStyle name="n_Flash September eresMas_PFA 04-2003 Wanadoo FT_01 Synthèse DM pour modèle_ROW" xfId="37785" xr:uid="{00000000-0005-0000-0000-000095790000}"/>
    <cellStyle name="n_Flash September eresMas_PFA 04-2003 Wanadoo FT_01 Synthèse DM pour modèle_ROW ARPU" xfId="37786" xr:uid="{00000000-0005-0000-0000-000096790000}"/>
    <cellStyle name="n_Flash September eresMas_PFA 04-2003 Wanadoo FT_01 Synthèse DM pour modèle_ROW_1" xfId="37787" xr:uid="{00000000-0005-0000-0000-000097790000}"/>
    <cellStyle name="n_Flash September eresMas_PFA 04-2003 Wanadoo FT_01 Synthèse DM pour modèle_ROW_1_Group" xfId="37788" xr:uid="{00000000-0005-0000-0000-000098790000}"/>
    <cellStyle name="n_Flash September eresMas_PFA 04-2003 Wanadoo FT_01 Synthèse DM pour modèle_ROW_1_ROW ARPU" xfId="37789" xr:uid="{00000000-0005-0000-0000-000099790000}"/>
    <cellStyle name="n_Flash September eresMas_PFA 04-2003 Wanadoo FT_01 Synthèse DM pour modèle_ROW_Group" xfId="37790" xr:uid="{00000000-0005-0000-0000-00009A790000}"/>
    <cellStyle name="n_Flash September eresMas_PFA 04-2003 Wanadoo FT_01 Synthèse DM pour modèle_ROW_ROW ARPU" xfId="37791" xr:uid="{00000000-0005-0000-0000-00009B790000}"/>
    <cellStyle name="n_Flash September eresMas_PFA 04-2003 Wanadoo FT_01 Synthèse DM pour modèle_Spain ARPU + AUPU" xfId="37792" xr:uid="{00000000-0005-0000-0000-00009C790000}"/>
    <cellStyle name="n_Flash September eresMas_PFA 04-2003 Wanadoo FT_01 Synthèse DM pour modèle_Spain ARPU + AUPU_Group" xfId="37793" xr:uid="{00000000-0005-0000-0000-00009D790000}"/>
    <cellStyle name="n_Flash September eresMas_PFA 04-2003 Wanadoo FT_01 Synthèse DM pour modèle_Spain ARPU + AUPU_ROW ARPU" xfId="37794" xr:uid="{00000000-0005-0000-0000-00009E790000}"/>
    <cellStyle name="n_Flash September eresMas_PFA 04-2003 Wanadoo FT_01 Synthèse DM pour modèle_Spain KPIs" xfId="7240" xr:uid="{00000000-0005-0000-0000-00009F790000}"/>
    <cellStyle name="n_Flash September eresMas_PFA 04-2003 Wanadoo FT_01 Synthèse DM pour modèle_Spain KPIs 2" xfId="16606" xr:uid="{00000000-0005-0000-0000-0000A0790000}"/>
    <cellStyle name="n_Flash September eresMas_PFA 04-2003 Wanadoo FT_01 Synthèse DM pour modèle_Spain KPIs_1" xfId="52054" xr:uid="{00000000-0005-0000-0000-0000A1790000}"/>
    <cellStyle name="n_Flash September eresMas_PFA 04-2003 Wanadoo FT_01 Synthèse DM pour modèle_Telecoms - Operational KPIs" xfId="50357" xr:uid="{00000000-0005-0000-0000-0000A2790000}"/>
    <cellStyle name="n_Flash September eresMas_PFA 04-2003 Wanadoo FT_0703 Préflashde L23 Analyse CA trafic 07-03 (07-04-03)" xfId="2544" xr:uid="{00000000-0005-0000-0000-0000A3790000}"/>
    <cellStyle name="n_Flash September eresMas_PFA 04-2003 Wanadoo FT_0703 Préflashde L23 Analyse CA trafic 07-03 (07-04-03)_A&amp;ME KPIs" xfId="53832" xr:uid="{00000000-0005-0000-0000-0000A4790000}"/>
    <cellStyle name="n_Flash September eresMas_PFA 04-2003 Wanadoo FT_0703 Préflashde L23 Analyse CA trafic 07-03 (07-04-03)_Enterprise" xfId="9913" xr:uid="{00000000-0005-0000-0000-0000A5790000}"/>
    <cellStyle name="n_Flash September eresMas_PFA 04-2003 Wanadoo FT_0703 Préflashde L23 Analyse CA trafic 07-03 (07-04-03)_France financials" xfId="24194" xr:uid="{00000000-0005-0000-0000-0000A6790000}"/>
    <cellStyle name="n_Flash September eresMas_PFA 04-2003 Wanadoo FT_0703 Préflashde L23 Analyse CA trafic 07-03 (07-04-03)_France financials_1" xfId="25503" xr:uid="{00000000-0005-0000-0000-0000A7790000}"/>
    <cellStyle name="n_Flash September eresMas_PFA 04-2003 Wanadoo FT_0703 Préflashde L23 Analyse CA trafic 07-03 (07-04-03)_France KPIs" xfId="5403" xr:uid="{00000000-0005-0000-0000-0000A8790000}"/>
    <cellStyle name="n_Flash September eresMas_PFA 04-2003 Wanadoo FT_0703 Préflashde L23 Analyse CA trafic 07-03 (07-04-03)_France KPIs 2" xfId="14819" xr:uid="{00000000-0005-0000-0000-0000A9790000}"/>
    <cellStyle name="n_Flash September eresMas_PFA 04-2003 Wanadoo FT_0703 Préflashde L23 Analyse CA trafic 07-03 (07-04-03)_France KPIs_1" xfId="12644" xr:uid="{00000000-0005-0000-0000-0000AA790000}"/>
    <cellStyle name="n_Flash September eresMas_PFA 04-2003 Wanadoo FT_0703 Préflashde L23 Analyse CA trafic 07-03 (07-04-03)_GetCA Groupe Seg 2012-Q4 Soc" xfId="56573" xr:uid="{00000000-0005-0000-0000-0000AB790000}"/>
    <cellStyle name="n_Flash September eresMas_PFA 04-2003 Wanadoo FT_0703 Préflashde L23 Analyse CA trafic 07-03 (07-04-03)_Group" xfId="37796" xr:uid="{00000000-0005-0000-0000-0000AC790000}"/>
    <cellStyle name="n_Flash September eresMas_PFA 04-2003 Wanadoo FT_0703 Préflashde L23 Analyse CA trafic 07-03 (07-04-03)_Group - financial KPIs" xfId="22450" xr:uid="{00000000-0005-0000-0000-0000AD790000}"/>
    <cellStyle name="n_Flash September eresMas_PFA 04-2003 Wanadoo FT_0703 Préflashde L23 Analyse CA trafic 07-03 (07-04-03)_Group - operational KPIs" xfId="3382" xr:uid="{00000000-0005-0000-0000-0000AE790000}"/>
    <cellStyle name="n_Flash September eresMas_PFA 04-2003 Wanadoo FT_0703 Préflashde L23 Analyse CA trafic 07-03 (07-04-03)_Group - operational KPIs_1" xfId="10890" xr:uid="{00000000-0005-0000-0000-0000AF790000}"/>
    <cellStyle name="n_Flash September eresMas_PFA 04-2003 Wanadoo FT_0703 Préflashde L23 Analyse CA trafic 07-03 (07-04-03)_Group - operational KPIs_1 2" xfId="18589" xr:uid="{00000000-0005-0000-0000-0000B0790000}"/>
    <cellStyle name="n_Flash September eresMas_PFA 04-2003 Wanadoo FT_0703 Préflashde L23 Analyse CA trafic 07-03 (07-04-03)_Group - operational KPIs_2" xfId="20706" xr:uid="{00000000-0005-0000-0000-0000B1790000}"/>
    <cellStyle name="n_Flash September eresMas_PFA 04-2003 Wanadoo FT_0703 Préflashde L23 Analyse CA trafic 07-03 (07-04-03)_IC&amp;SS" xfId="17633" xr:uid="{00000000-0005-0000-0000-0000B2790000}"/>
    <cellStyle name="n_Flash September eresMas_PFA 04-2003 Wanadoo FT_0703 Préflashde L23 Analyse CA trafic 07-03 (07-04-03)_Orange - Market France KPIs" xfId="56572" xr:uid="{00000000-0005-0000-0000-0000B3790000}"/>
    <cellStyle name="n_Flash September eresMas_PFA 04-2003 Wanadoo FT_0703 Préflashde L23 Analyse CA trafic 07-03 (07-04-03)_Poland KPIs" xfId="8633" xr:uid="{00000000-0005-0000-0000-0000B4790000}"/>
    <cellStyle name="n_Flash September eresMas_PFA 04-2003 Wanadoo FT_0703 Préflashde L23 Analyse CA trafic 07-03 (07-04-03)_Poland KPIs_1" xfId="37795" xr:uid="{00000000-0005-0000-0000-0000B5790000}"/>
    <cellStyle name="n_Flash September eresMas_PFA 04-2003 Wanadoo FT_0703 Préflashde L23 Analyse CA trafic 07-03 (07-04-03)_ROW" xfId="37797" xr:uid="{00000000-0005-0000-0000-0000B6790000}"/>
    <cellStyle name="n_Flash September eresMas_PFA 04-2003 Wanadoo FT_0703 Préflashde L23 Analyse CA trafic 07-03 (07-04-03)_ROW ARPU" xfId="37798" xr:uid="{00000000-0005-0000-0000-0000B7790000}"/>
    <cellStyle name="n_Flash September eresMas_PFA 04-2003 Wanadoo FT_0703 Préflashde L23 Analyse CA trafic 07-03 (07-04-03)_RoW KPIs" xfId="9345" xr:uid="{00000000-0005-0000-0000-0000B8790000}"/>
    <cellStyle name="n_Flash September eresMas_PFA 04-2003 Wanadoo FT_0703 Préflashde L23 Analyse CA trafic 07-03 (07-04-03)_ROW_1" xfId="37799" xr:uid="{00000000-0005-0000-0000-0000B9790000}"/>
    <cellStyle name="n_Flash September eresMas_PFA 04-2003 Wanadoo FT_0703 Préflashde L23 Analyse CA trafic 07-03 (07-04-03)_ROW_1_Group" xfId="37800" xr:uid="{00000000-0005-0000-0000-0000BA790000}"/>
    <cellStyle name="n_Flash September eresMas_PFA 04-2003 Wanadoo FT_0703 Préflashde L23 Analyse CA trafic 07-03 (07-04-03)_ROW_1_ROW ARPU" xfId="37801" xr:uid="{00000000-0005-0000-0000-0000BB790000}"/>
    <cellStyle name="n_Flash September eresMas_PFA 04-2003 Wanadoo FT_0703 Préflashde L23 Analyse CA trafic 07-03 (07-04-03)_ROW_Group" xfId="37802" xr:uid="{00000000-0005-0000-0000-0000BC790000}"/>
    <cellStyle name="n_Flash September eresMas_PFA 04-2003 Wanadoo FT_0703 Préflashde L23 Analyse CA trafic 07-03 (07-04-03)_ROW_ROW ARPU" xfId="37803" xr:uid="{00000000-0005-0000-0000-0000BD790000}"/>
    <cellStyle name="n_Flash September eresMas_PFA 04-2003 Wanadoo FT_0703 Préflashde L23 Analyse CA trafic 07-03 (07-04-03)_Spain ARPU + AUPU" xfId="37804" xr:uid="{00000000-0005-0000-0000-0000BE790000}"/>
    <cellStyle name="n_Flash September eresMas_PFA 04-2003 Wanadoo FT_0703 Préflashde L23 Analyse CA trafic 07-03 (07-04-03)_Spain ARPU + AUPU_Group" xfId="37805" xr:uid="{00000000-0005-0000-0000-0000BF790000}"/>
    <cellStyle name="n_Flash September eresMas_PFA 04-2003 Wanadoo FT_0703 Préflashde L23 Analyse CA trafic 07-03 (07-04-03)_Spain ARPU + AUPU_ROW ARPU" xfId="37806" xr:uid="{00000000-0005-0000-0000-0000C0790000}"/>
    <cellStyle name="n_Flash September eresMas_PFA 04-2003 Wanadoo FT_0703 Préflashde L23 Analyse CA trafic 07-03 (07-04-03)_Spain KPIs" xfId="7241" xr:uid="{00000000-0005-0000-0000-0000C1790000}"/>
    <cellStyle name="n_Flash September eresMas_PFA 04-2003 Wanadoo FT_0703 Préflashde L23 Analyse CA trafic 07-03 (07-04-03)_Spain KPIs 2" xfId="16607" xr:uid="{00000000-0005-0000-0000-0000C2790000}"/>
    <cellStyle name="n_Flash September eresMas_PFA 04-2003 Wanadoo FT_0703 Préflashde L23 Analyse CA trafic 07-03 (07-04-03)_Spain KPIs_1" xfId="52055" xr:uid="{00000000-0005-0000-0000-0000C3790000}"/>
    <cellStyle name="n_Flash September eresMas_PFA 04-2003 Wanadoo FT_0703 Préflashde L23 Analyse CA trafic 07-03 (07-04-03)_Telecoms - Operational KPIs" xfId="50358" xr:uid="{00000000-0005-0000-0000-0000C4790000}"/>
    <cellStyle name="n_Flash September eresMas_PFA 04-2003 Wanadoo FT_A&amp;ME KPIs" xfId="53830" xr:uid="{00000000-0005-0000-0000-0000C5790000}"/>
    <cellStyle name="n_Flash September eresMas_PFA 04-2003 Wanadoo FT_Base Forfaits 06-07" xfId="2545" xr:uid="{00000000-0005-0000-0000-0000C6790000}"/>
    <cellStyle name="n_Flash September eresMas_PFA 04-2003 Wanadoo FT_Base Forfaits 06-07_A&amp;ME KPIs" xfId="53833" xr:uid="{00000000-0005-0000-0000-0000C7790000}"/>
    <cellStyle name="n_Flash September eresMas_PFA 04-2003 Wanadoo FT_Base Forfaits 06-07_Enterprise" xfId="9914" xr:uid="{00000000-0005-0000-0000-0000C8790000}"/>
    <cellStyle name="n_Flash September eresMas_PFA 04-2003 Wanadoo FT_Base Forfaits 06-07_France financials" xfId="24195" xr:uid="{00000000-0005-0000-0000-0000C9790000}"/>
    <cellStyle name="n_Flash September eresMas_PFA 04-2003 Wanadoo FT_Base Forfaits 06-07_France financials_1" xfId="25504" xr:uid="{00000000-0005-0000-0000-0000CA790000}"/>
    <cellStyle name="n_Flash September eresMas_PFA 04-2003 Wanadoo FT_Base Forfaits 06-07_France KPIs" xfId="5404" xr:uid="{00000000-0005-0000-0000-0000CB790000}"/>
    <cellStyle name="n_Flash September eresMas_PFA 04-2003 Wanadoo FT_Base Forfaits 06-07_France KPIs 2" xfId="14820" xr:uid="{00000000-0005-0000-0000-0000CC790000}"/>
    <cellStyle name="n_Flash September eresMas_PFA 04-2003 Wanadoo FT_Base Forfaits 06-07_France KPIs_1" xfId="12645" xr:uid="{00000000-0005-0000-0000-0000CD790000}"/>
    <cellStyle name="n_Flash September eresMas_PFA 04-2003 Wanadoo FT_Base Forfaits 06-07_GetCA Groupe Seg 2012-Q4 Soc" xfId="56575" xr:uid="{00000000-0005-0000-0000-0000CE790000}"/>
    <cellStyle name="n_Flash September eresMas_PFA 04-2003 Wanadoo FT_Base Forfaits 06-07_Group" xfId="37808" xr:uid="{00000000-0005-0000-0000-0000CF790000}"/>
    <cellStyle name="n_Flash September eresMas_PFA 04-2003 Wanadoo FT_Base Forfaits 06-07_Group - financial KPIs" xfId="22451" xr:uid="{00000000-0005-0000-0000-0000D0790000}"/>
    <cellStyle name="n_Flash September eresMas_PFA 04-2003 Wanadoo FT_Base Forfaits 06-07_Group - operational KPIs" xfId="3383" xr:uid="{00000000-0005-0000-0000-0000D1790000}"/>
    <cellStyle name="n_Flash September eresMas_PFA 04-2003 Wanadoo FT_Base Forfaits 06-07_Group - operational KPIs_1" xfId="10891" xr:uid="{00000000-0005-0000-0000-0000D2790000}"/>
    <cellStyle name="n_Flash September eresMas_PFA 04-2003 Wanadoo FT_Base Forfaits 06-07_Group - operational KPIs_1 2" xfId="18590" xr:uid="{00000000-0005-0000-0000-0000D3790000}"/>
    <cellStyle name="n_Flash September eresMas_PFA 04-2003 Wanadoo FT_Base Forfaits 06-07_Group - operational KPIs_2" xfId="20707" xr:uid="{00000000-0005-0000-0000-0000D4790000}"/>
    <cellStyle name="n_Flash September eresMas_PFA 04-2003 Wanadoo FT_Base Forfaits 06-07_IC&amp;SS" xfId="17669" xr:uid="{00000000-0005-0000-0000-0000D5790000}"/>
    <cellStyle name="n_Flash September eresMas_PFA 04-2003 Wanadoo FT_Base Forfaits 06-07_Orange - Market France KPIs" xfId="56574" xr:uid="{00000000-0005-0000-0000-0000D6790000}"/>
    <cellStyle name="n_Flash September eresMas_PFA 04-2003 Wanadoo FT_Base Forfaits 06-07_Poland KPIs" xfId="8634" xr:uid="{00000000-0005-0000-0000-0000D7790000}"/>
    <cellStyle name="n_Flash September eresMas_PFA 04-2003 Wanadoo FT_Base Forfaits 06-07_Poland KPIs_1" xfId="37807" xr:uid="{00000000-0005-0000-0000-0000D8790000}"/>
    <cellStyle name="n_Flash September eresMas_PFA 04-2003 Wanadoo FT_Base Forfaits 06-07_ROW" xfId="37809" xr:uid="{00000000-0005-0000-0000-0000D9790000}"/>
    <cellStyle name="n_Flash September eresMas_PFA 04-2003 Wanadoo FT_Base Forfaits 06-07_ROW ARPU" xfId="37810" xr:uid="{00000000-0005-0000-0000-0000DA790000}"/>
    <cellStyle name="n_Flash September eresMas_PFA 04-2003 Wanadoo FT_Base Forfaits 06-07_RoW KPIs" xfId="9346" xr:uid="{00000000-0005-0000-0000-0000DB790000}"/>
    <cellStyle name="n_Flash September eresMas_PFA 04-2003 Wanadoo FT_Base Forfaits 06-07_ROW_1" xfId="37811" xr:uid="{00000000-0005-0000-0000-0000DC790000}"/>
    <cellStyle name="n_Flash September eresMas_PFA 04-2003 Wanadoo FT_Base Forfaits 06-07_ROW_1_Group" xfId="37812" xr:uid="{00000000-0005-0000-0000-0000DD790000}"/>
    <cellStyle name="n_Flash September eresMas_PFA 04-2003 Wanadoo FT_Base Forfaits 06-07_ROW_1_ROW ARPU" xfId="37813" xr:uid="{00000000-0005-0000-0000-0000DE790000}"/>
    <cellStyle name="n_Flash September eresMas_PFA 04-2003 Wanadoo FT_Base Forfaits 06-07_ROW_Group" xfId="37814" xr:uid="{00000000-0005-0000-0000-0000DF790000}"/>
    <cellStyle name="n_Flash September eresMas_PFA 04-2003 Wanadoo FT_Base Forfaits 06-07_ROW_ROW ARPU" xfId="37815" xr:uid="{00000000-0005-0000-0000-0000E0790000}"/>
    <cellStyle name="n_Flash September eresMas_PFA 04-2003 Wanadoo FT_Base Forfaits 06-07_Spain ARPU + AUPU" xfId="37816" xr:uid="{00000000-0005-0000-0000-0000E1790000}"/>
    <cellStyle name="n_Flash September eresMas_PFA 04-2003 Wanadoo FT_Base Forfaits 06-07_Spain ARPU + AUPU_Group" xfId="37817" xr:uid="{00000000-0005-0000-0000-0000E2790000}"/>
    <cellStyle name="n_Flash September eresMas_PFA 04-2003 Wanadoo FT_Base Forfaits 06-07_Spain ARPU + AUPU_ROW ARPU" xfId="37818" xr:uid="{00000000-0005-0000-0000-0000E3790000}"/>
    <cellStyle name="n_Flash September eresMas_PFA 04-2003 Wanadoo FT_Base Forfaits 06-07_Spain KPIs" xfId="7242" xr:uid="{00000000-0005-0000-0000-0000E4790000}"/>
    <cellStyle name="n_Flash September eresMas_PFA 04-2003 Wanadoo FT_Base Forfaits 06-07_Spain KPIs 2" xfId="16608" xr:uid="{00000000-0005-0000-0000-0000E5790000}"/>
    <cellStyle name="n_Flash September eresMas_PFA 04-2003 Wanadoo FT_Base Forfaits 06-07_Spain KPIs_1" xfId="52056" xr:uid="{00000000-0005-0000-0000-0000E6790000}"/>
    <cellStyle name="n_Flash September eresMas_PFA 04-2003 Wanadoo FT_Base Forfaits 06-07_Telecoms - Operational KPIs" xfId="50359" xr:uid="{00000000-0005-0000-0000-0000E7790000}"/>
    <cellStyle name="n_Flash September eresMas_PFA 04-2003 Wanadoo FT_CA BAC SCR-VM 06-07 (31-07-06)" xfId="2546" xr:uid="{00000000-0005-0000-0000-0000E8790000}"/>
    <cellStyle name="n_Flash September eresMas_PFA 04-2003 Wanadoo FT_CA BAC SCR-VM 06-07 (31-07-06)_A&amp;ME KPIs" xfId="53834" xr:uid="{00000000-0005-0000-0000-0000E9790000}"/>
    <cellStyle name="n_Flash September eresMas_PFA 04-2003 Wanadoo FT_CA BAC SCR-VM 06-07 (31-07-06)_Enterprise" xfId="9915" xr:uid="{00000000-0005-0000-0000-0000EA790000}"/>
    <cellStyle name="n_Flash September eresMas_PFA 04-2003 Wanadoo FT_CA BAC SCR-VM 06-07 (31-07-06)_France financials" xfId="24196" xr:uid="{00000000-0005-0000-0000-0000EB790000}"/>
    <cellStyle name="n_Flash September eresMas_PFA 04-2003 Wanadoo FT_CA BAC SCR-VM 06-07 (31-07-06)_France financials_1" xfId="25505" xr:uid="{00000000-0005-0000-0000-0000EC790000}"/>
    <cellStyle name="n_Flash September eresMas_PFA 04-2003 Wanadoo FT_CA BAC SCR-VM 06-07 (31-07-06)_France KPIs" xfId="5405" xr:uid="{00000000-0005-0000-0000-0000ED790000}"/>
    <cellStyle name="n_Flash September eresMas_PFA 04-2003 Wanadoo FT_CA BAC SCR-VM 06-07 (31-07-06)_France KPIs 2" xfId="14821" xr:uid="{00000000-0005-0000-0000-0000EE790000}"/>
    <cellStyle name="n_Flash September eresMas_PFA 04-2003 Wanadoo FT_CA BAC SCR-VM 06-07 (31-07-06)_France KPIs_1" xfId="12646" xr:uid="{00000000-0005-0000-0000-0000EF790000}"/>
    <cellStyle name="n_Flash September eresMas_PFA 04-2003 Wanadoo FT_CA BAC SCR-VM 06-07 (31-07-06)_GetCA Groupe Seg 2012-Q4 Soc" xfId="56577" xr:uid="{00000000-0005-0000-0000-0000F0790000}"/>
    <cellStyle name="n_Flash September eresMas_PFA 04-2003 Wanadoo FT_CA BAC SCR-VM 06-07 (31-07-06)_Group" xfId="37820" xr:uid="{00000000-0005-0000-0000-0000F1790000}"/>
    <cellStyle name="n_Flash September eresMas_PFA 04-2003 Wanadoo FT_CA BAC SCR-VM 06-07 (31-07-06)_Group - financial KPIs" xfId="22452" xr:uid="{00000000-0005-0000-0000-0000F2790000}"/>
    <cellStyle name="n_Flash September eresMas_PFA 04-2003 Wanadoo FT_CA BAC SCR-VM 06-07 (31-07-06)_Group - operational KPIs" xfId="3384" xr:uid="{00000000-0005-0000-0000-0000F3790000}"/>
    <cellStyle name="n_Flash September eresMas_PFA 04-2003 Wanadoo FT_CA BAC SCR-VM 06-07 (31-07-06)_Group - operational KPIs_1" xfId="10892" xr:uid="{00000000-0005-0000-0000-0000F4790000}"/>
    <cellStyle name="n_Flash September eresMas_PFA 04-2003 Wanadoo FT_CA BAC SCR-VM 06-07 (31-07-06)_Group - operational KPIs_1 2" xfId="18591" xr:uid="{00000000-0005-0000-0000-0000F5790000}"/>
    <cellStyle name="n_Flash September eresMas_PFA 04-2003 Wanadoo FT_CA BAC SCR-VM 06-07 (31-07-06)_Group - operational KPIs_2" xfId="20708" xr:uid="{00000000-0005-0000-0000-0000F6790000}"/>
    <cellStyle name="n_Flash September eresMas_PFA 04-2003 Wanadoo FT_CA BAC SCR-VM 06-07 (31-07-06)_IC&amp;SS" xfId="19526" xr:uid="{00000000-0005-0000-0000-0000F7790000}"/>
    <cellStyle name="n_Flash September eresMas_PFA 04-2003 Wanadoo FT_CA BAC SCR-VM 06-07 (31-07-06)_Orange - Market France KPIs" xfId="56576" xr:uid="{00000000-0005-0000-0000-0000F8790000}"/>
    <cellStyle name="n_Flash September eresMas_PFA 04-2003 Wanadoo FT_CA BAC SCR-VM 06-07 (31-07-06)_Poland KPIs" xfId="8635" xr:uid="{00000000-0005-0000-0000-0000F9790000}"/>
    <cellStyle name="n_Flash September eresMas_PFA 04-2003 Wanadoo FT_CA BAC SCR-VM 06-07 (31-07-06)_Poland KPIs_1" xfId="37819" xr:uid="{00000000-0005-0000-0000-0000FA790000}"/>
    <cellStyle name="n_Flash September eresMas_PFA 04-2003 Wanadoo FT_CA BAC SCR-VM 06-07 (31-07-06)_ROW" xfId="37821" xr:uid="{00000000-0005-0000-0000-0000FB790000}"/>
    <cellStyle name="n_Flash September eresMas_PFA 04-2003 Wanadoo FT_CA BAC SCR-VM 06-07 (31-07-06)_ROW ARPU" xfId="37822" xr:uid="{00000000-0005-0000-0000-0000FC790000}"/>
    <cellStyle name="n_Flash September eresMas_PFA 04-2003 Wanadoo FT_CA BAC SCR-VM 06-07 (31-07-06)_RoW KPIs" xfId="9347" xr:uid="{00000000-0005-0000-0000-0000FD790000}"/>
    <cellStyle name="n_Flash September eresMas_PFA 04-2003 Wanadoo FT_CA BAC SCR-VM 06-07 (31-07-06)_ROW_1" xfId="37823" xr:uid="{00000000-0005-0000-0000-0000FE790000}"/>
    <cellStyle name="n_Flash September eresMas_PFA 04-2003 Wanadoo FT_CA BAC SCR-VM 06-07 (31-07-06)_ROW_1_Group" xfId="37824" xr:uid="{00000000-0005-0000-0000-0000FF790000}"/>
    <cellStyle name="n_Flash September eresMas_PFA 04-2003 Wanadoo FT_CA BAC SCR-VM 06-07 (31-07-06)_ROW_1_ROW ARPU" xfId="37825" xr:uid="{00000000-0005-0000-0000-0000007A0000}"/>
    <cellStyle name="n_Flash September eresMas_PFA 04-2003 Wanadoo FT_CA BAC SCR-VM 06-07 (31-07-06)_ROW_Group" xfId="37826" xr:uid="{00000000-0005-0000-0000-0000017A0000}"/>
    <cellStyle name="n_Flash September eresMas_PFA 04-2003 Wanadoo FT_CA BAC SCR-VM 06-07 (31-07-06)_ROW_ROW ARPU" xfId="37827" xr:uid="{00000000-0005-0000-0000-0000027A0000}"/>
    <cellStyle name="n_Flash September eresMas_PFA 04-2003 Wanadoo FT_CA BAC SCR-VM 06-07 (31-07-06)_Spain ARPU + AUPU" xfId="37828" xr:uid="{00000000-0005-0000-0000-0000037A0000}"/>
    <cellStyle name="n_Flash September eresMas_PFA 04-2003 Wanadoo FT_CA BAC SCR-VM 06-07 (31-07-06)_Spain ARPU + AUPU_Group" xfId="37829" xr:uid="{00000000-0005-0000-0000-0000047A0000}"/>
    <cellStyle name="n_Flash September eresMas_PFA 04-2003 Wanadoo FT_CA BAC SCR-VM 06-07 (31-07-06)_Spain ARPU + AUPU_ROW ARPU" xfId="37830" xr:uid="{00000000-0005-0000-0000-0000057A0000}"/>
    <cellStyle name="n_Flash September eresMas_PFA 04-2003 Wanadoo FT_CA BAC SCR-VM 06-07 (31-07-06)_Spain KPIs" xfId="7243" xr:uid="{00000000-0005-0000-0000-0000067A0000}"/>
    <cellStyle name="n_Flash September eresMas_PFA 04-2003 Wanadoo FT_CA BAC SCR-VM 06-07 (31-07-06)_Spain KPIs 2" xfId="16609" xr:uid="{00000000-0005-0000-0000-0000077A0000}"/>
    <cellStyle name="n_Flash September eresMas_PFA 04-2003 Wanadoo FT_CA BAC SCR-VM 06-07 (31-07-06)_Spain KPIs_1" xfId="52057" xr:uid="{00000000-0005-0000-0000-0000087A0000}"/>
    <cellStyle name="n_Flash September eresMas_PFA 04-2003 Wanadoo FT_CA BAC SCR-VM 06-07 (31-07-06)_Telecoms - Operational KPIs" xfId="50360" xr:uid="{00000000-0005-0000-0000-0000097A0000}"/>
    <cellStyle name="n_Flash September eresMas_PFA 04-2003 Wanadoo FT_CA forfaits 0607 (06-08-14)" xfId="2547" xr:uid="{00000000-0005-0000-0000-00000A7A0000}"/>
    <cellStyle name="n_Flash September eresMas_PFA 04-2003 Wanadoo FT_CA forfaits 0607 (06-08-14)_A&amp;ME KPIs" xfId="53835" xr:uid="{00000000-0005-0000-0000-00000B7A0000}"/>
    <cellStyle name="n_Flash September eresMas_PFA 04-2003 Wanadoo FT_CA forfaits 0607 (06-08-14)_France financials" xfId="24197" xr:uid="{00000000-0005-0000-0000-00000C7A0000}"/>
    <cellStyle name="n_Flash September eresMas_PFA 04-2003 Wanadoo FT_CA forfaits 0607 (06-08-14)_France KPIs" xfId="5406" xr:uid="{00000000-0005-0000-0000-00000D7A0000}"/>
    <cellStyle name="n_Flash September eresMas_PFA 04-2003 Wanadoo FT_CA forfaits 0607 (06-08-14)_France KPIs 2" xfId="14822" xr:uid="{00000000-0005-0000-0000-00000E7A0000}"/>
    <cellStyle name="n_Flash September eresMas_PFA 04-2003 Wanadoo FT_CA forfaits 0607 (06-08-14)_France KPIs_1" xfId="12647" xr:uid="{00000000-0005-0000-0000-00000F7A0000}"/>
    <cellStyle name="n_Flash September eresMas_PFA 04-2003 Wanadoo FT_CA forfaits 0607 (06-08-14)_Group" xfId="37832" xr:uid="{00000000-0005-0000-0000-0000107A0000}"/>
    <cellStyle name="n_Flash September eresMas_PFA 04-2003 Wanadoo FT_CA forfaits 0607 (06-08-14)_Group - financial KPIs" xfId="22453" xr:uid="{00000000-0005-0000-0000-0000117A0000}"/>
    <cellStyle name="n_Flash September eresMas_PFA 04-2003 Wanadoo FT_CA forfaits 0607 (06-08-14)_Group - operational KPIs" xfId="10893" xr:uid="{00000000-0005-0000-0000-0000127A0000}"/>
    <cellStyle name="n_Flash September eresMas_PFA 04-2003 Wanadoo FT_CA forfaits 0607 (06-08-14)_Group - operational KPIs 2" xfId="18592" xr:uid="{00000000-0005-0000-0000-0000137A0000}"/>
    <cellStyle name="n_Flash September eresMas_PFA 04-2003 Wanadoo FT_CA forfaits 0607 (06-08-14)_Group - operational KPIs_1" xfId="20709" xr:uid="{00000000-0005-0000-0000-0000147A0000}"/>
    <cellStyle name="n_Flash September eresMas_PFA 04-2003 Wanadoo FT_CA forfaits 0607 (06-08-14)_Orange - Market France KPIs" xfId="56578" xr:uid="{00000000-0005-0000-0000-0000157A0000}"/>
    <cellStyle name="n_Flash September eresMas_PFA 04-2003 Wanadoo FT_CA forfaits 0607 (06-08-14)_Poland KPIs" xfId="37831" xr:uid="{00000000-0005-0000-0000-0000167A0000}"/>
    <cellStyle name="n_Flash September eresMas_PFA 04-2003 Wanadoo FT_CA forfaits 0607 (06-08-14)_ROW" xfId="37833" xr:uid="{00000000-0005-0000-0000-0000177A0000}"/>
    <cellStyle name="n_Flash September eresMas_PFA 04-2003 Wanadoo FT_CA forfaits 0607 (06-08-14)_ROW ARPU" xfId="37834" xr:uid="{00000000-0005-0000-0000-0000187A0000}"/>
    <cellStyle name="n_Flash September eresMas_PFA 04-2003 Wanadoo FT_CA forfaits 0607 (06-08-14)_ROW_1" xfId="37835" xr:uid="{00000000-0005-0000-0000-0000197A0000}"/>
    <cellStyle name="n_Flash September eresMas_PFA 04-2003 Wanadoo FT_CA forfaits 0607 (06-08-14)_ROW_1_Group" xfId="37836" xr:uid="{00000000-0005-0000-0000-00001A7A0000}"/>
    <cellStyle name="n_Flash September eresMas_PFA 04-2003 Wanadoo FT_CA forfaits 0607 (06-08-14)_ROW_1_ROW ARPU" xfId="37837" xr:uid="{00000000-0005-0000-0000-00001B7A0000}"/>
    <cellStyle name="n_Flash September eresMas_PFA 04-2003 Wanadoo FT_CA forfaits 0607 (06-08-14)_ROW_Group" xfId="37838" xr:uid="{00000000-0005-0000-0000-00001C7A0000}"/>
    <cellStyle name="n_Flash September eresMas_PFA 04-2003 Wanadoo FT_CA forfaits 0607 (06-08-14)_ROW_ROW ARPU" xfId="37839" xr:uid="{00000000-0005-0000-0000-00001D7A0000}"/>
    <cellStyle name="n_Flash September eresMas_PFA 04-2003 Wanadoo FT_CA forfaits 0607 (06-08-14)_Spain ARPU + AUPU" xfId="37840" xr:uid="{00000000-0005-0000-0000-00001E7A0000}"/>
    <cellStyle name="n_Flash September eresMas_PFA 04-2003 Wanadoo FT_CA forfaits 0607 (06-08-14)_Spain ARPU + AUPU_Group" xfId="37841" xr:uid="{00000000-0005-0000-0000-00001F7A0000}"/>
    <cellStyle name="n_Flash September eresMas_PFA 04-2003 Wanadoo FT_CA forfaits 0607 (06-08-14)_Spain ARPU + AUPU_ROW ARPU" xfId="37842" xr:uid="{00000000-0005-0000-0000-0000207A0000}"/>
    <cellStyle name="n_Flash September eresMas_PFA 04-2003 Wanadoo FT_CA forfaits 0607 (06-08-14)_Spain KPIs" xfId="7244" xr:uid="{00000000-0005-0000-0000-0000217A0000}"/>
    <cellStyle name="n_Flash September eresMas_PFA 04-2003 Wanadoo FT_CA forfaits 0607 (06-08-14)_Spain KPIs 2" xfId="16610" xr:uid="{00000000-0005-0000-0000-0000227A0000}"/>
    <cellStyle name="n_Flash September eresMas_PFA 04-2003 Wanadoo FT_CA forfaits 0607 (06-08-14)_Spain KPIs_1" xfId="52058" xr:uid="{00000000-0005-0000-0000-0000237A0000}"/>
    <cellStyle name="n_Flash September eresMas_PFA 04-2003 Wanadoo FT_CA forfaits 0607 (06-08-14)_Telecoms - Operational KPIs" xfId="50361" xr:uid="{00000000-0005-0000-0000-0000247A0000}"/>
    <cellStyle name="n_Flash September eresMas_PFA 04-2003 Wanadoo FT_Classeur2" xfId="2548" xr:uid="{00000000-0005-0000-0000-0000257A0000}"/>
    <cellStyle name="n_Flash September eresMas_PFA 04-2003 Wanadoo FT_Classeur2_A&amp;ME KPIs" xfId="53836" xr:uid="{00000000-0005-0000-0000-0000267A0000}"/>
    <cellStyle name="n_Flash September eresMas_PFA 04-2003 Wanadoo FT_Classeur2_France financials" xfId="24198" xr:uid="{00000000-0005-0000-0000-0000277A0000}"/>
    <cellStyle name="n_Flash September eresMas_PFA 04-2003 Wanadoo FT_Classeur2_France KPIs" xfId="5407" xr:uid="{00000000-0005-0000-0000-0000287A0000}"/>
    <cellStyle name="n_Flash September eresMas_PFA 04-2003 Wanadoo FT_Classeur2_France KPIs 2" xfId="14823" xr:uid="{00000000-0005-0000-0000-0000297A0000}"/>
    <cellStyle name="n_Flash September eresMas_PFA 04-2003 Wanadoo FT_Classeur2_France KPIs_1" xfId="12648" xr:uid="{00000000-0005-0000-0000-00002A7A0000}"/>
    <cellStyle name="n_Flash September eresMas_PFA 04-2003 Wanadoo FT_Classeur2_Group" xfId="37844" xr:uid="{00000000-0005-0000-0000-00002B7A0000}"/>
    <cellStyle name="n_Flash September eresMas_PFA 04-2003 Wanadoo FT_Classeur2_Group - financial KPIs" xfId="22454" xr:uid="{00000000-0005-0000-0000-00002C7A0000}"/>
    <cellStyle name="n_Flash September eresMas_PFA 04-2003 Wanadoo FT_Classeur2_Group - operational KPIs" xfId="10894" xr:uid="{00000000-0005-0000-0000-00002D7A0000}"/>
    <cellStyle name="n_Flash September eresMas_PFA 04-2003 Wanadoo FT_Classeur2_Group - operational KPIs 2" xfId="18593" xr:uid="{00000000-0005-0000-0000-00002E7A0000}"/>
    <cellStyle name="n_Flash September eresMas_PFA 04-2003 Wanadoo FT_Classeur2_Group - operational KPIs_1" xfId="20710" xr:uid="{00000000-0005-0000-0000-00002F7A0000}"/>
    <cellStyle name="n_Flash September eresMas_PFA 04-2003 Wanadoo FT_Classeur2_Orange - Market France KPIs" xfId="56579" xr:uid="{00000000-0005-0000-0000-0000307A0000}"/>
    <cellStyle name="n_Flash September eresMas_PFA 04-2003 Wanadoo FT_Classeur2_Poland KPIs" xfId="37843" xr:uid="{00000000-0005-0000-0000-0000317A0000}"/>
    <cellStyle name="n_Flash September eresMas_PFA 04-2003 Wanadoo FT_Classeur2_ROW" xfId="37845" xr:uid="{00000000-0005-0000-0000-0000327A0000}"/>
    <cellStyle name="n_Flash September eresMas_PFA 04-2003 Wanadoo FT_Classeur2_ROW ARPU" xfId="37846" xr:uid="{00000000-0005-0000-0000-0000337A0000}"/>
    <cellStyle name="n_Flash September eresMas_PFA 04-2003 Wanadoo FT_Classeur2_ROW_1" xfId="37847" xr:uid="{00000000-0005-0000-0000-0000347A0000}"/>
    <cellStyle name="n_Flash September eresMas_PFA 04-2003 Wanadoo FT_Classeur2_ROW_1_Group" xfId="37848" xr:uid="{00000000-0005-0000-0000-0000357A0000}"/>
    <cellStyle name="n_Flash September eresMas_PFA 04-2003 Wanadoo FT_Classeur2_ROW_1_ROW ARPU" xfId="37849" xr:uid="{00000000-0005-0000-0000-0000367A0000}"/>
    <cellStyle name="n_Flash September eresMas_PFA 04-2003 Wanadoo FT_Classeur2_ROW_Group" xfId="37850" xr:uid="{00000000-0005-0000-0000-0000377A0000}"/>
    <cellStyle name="n_Flash September eresMas_PFA 04-2003 Wanadoo FT_Classeur2_ROW_ROW ARPU" xfId="37851" xr:uid="{00000000-0005-0000-0000-0000387A0000}"/>
    <cellStyle name="n_Flash September eresMas_PFA 04-2003 Wanadoo FT_Classeur2_Spain ARPU + AUPU" xfId="37852" xr:uid="{00000000-0005-0000-0000-0000397A0000}"/>
    <cellStyle name="n_Flash September eresMas_PFA 04-2003 Wanadoo FT_Classeur2_Spain ARPU + AUPU_Group" xfId="37853" xr:uid="{00000000-0005-0000-0000-00003A7A0000}"/>
    <cellStyle name="n_Flash September eresMas_PFA 04-2003 Wanadoo FT_Classeur2_Spain ARPU + AUPU_ROW ARPU" xfId="37854" xr:uid="{00000000-0005-0000-0000-00003B7A0000}"/>
    <cellStyle name="n_Flash September eresMas_PFA 04-2003 Wanadoo FT_Classeur2_Spain KPIs" xfId="7245" xr:uid="{00000000-0005-0000-0000-00003C7A0000}"/>
    <cellStyle name="n_Flash September eresMas_PFA 04-2003 Wanadoo FT_Classeur2_Spain KPIs 2" xfId="16611" xr:uid="{00000000-0005-0000-0000-00003D7A0000}"/>
    <cellStyle name="n_Flash September eresMas_PFA 04-2003 Wanadoo FT_Classeur2_Spain KPIs_1" xfId="52059" xr:uid="{00000000-0005-0000-0000-00003E7A0000}"/>
    <cellStyle name="n_Flash September eresMas_PFA 04-2003 Wanadoo FT_Classeur2_Telecoms - Operational KPIs" xfId="50362" xr:uid="{00000000-0005-0000-0000-00003F7A0000}"/>
    <cellStyle name="n_Flash September eresMas_PFA 04-2003 Wanadoo FT_Classeur5" xfId="2549" xr:uid="{00000000-0005-0000-0000-0000407A0000}"/>
    <cellStyle name="n_Flash September eresMas_PFA 04-2003 Wanadoo FT_Classeur5_A&amp;ME KPIs" xfId="53837" xr:uid="{00000000-0005-0000-0000-0000417A0000}"/>
    <cellStyle name="n_Flash September eresMas_PFA 04-2003 Wanadoo FT_Classeur5_Enterprise" xfId="9916" xr:uid="{00000000-0005-0000-0000-0000427A0000}"/>
    <cellStyle name="n_Flash September eresMas_PFA 04-2003 Wanadoo FT_Classeur5_France financials" xfId="24199" xr:uid="{00000000-0005-0000-0000-0000437A0000}"/>
    <cellStyle name="n_Flash September eresMas_PFA 04-2003 Wanadoo FT_Classeur5_France financials_1" xfId="25506" xr:uid="{00000000-0005-0000-0000-0000447A0000}"/>
    <cellStyle name="n_Flash September eresMas_PFA 04-2003 Wanadoo FT_Classeur5_France KPIs" xfId="5408" xr:uid="{00000000-0005-0000-0000-0000457A0000}"/>
    <cellStyle name="n_Flash September eresMas_PFA 04-2003 Wanadoo FT_Classeur5_France KPIs 2" xfId="14824" xr:uid="{00000000-0005-0000-0000-0000467A0000}"/>
    <cellStyle name="n_Flash September eresMas_PFA 04-2003 Wanadoo FT_Classeur5_France KPIs_1" xfId="12649" xr:uid="{00000000-0005-0000-0000-0000477A0000}"/>
    <cellStyle name="n_Flash September eresMas_PFA 04-2003 Wanadoo FT_Classeur5_GetCA Groupe Seg 2012-Q4 Soc" xfId="56581" xr:uid="{00000000-0005-0000-0000-0000487A0000}"/>
    <cellStyle name="n_Flash September eresMas_PFA 04-2003 Wanadoo FT_Classeur5_Group" xfId="37856" xr:uid="{00000000-0005-0000-0000-0000497A0000}"/>
    <cellStyle name="n_Flash September eresMas_PFA 04-2003 Wanadoo FT_Classeur5_Group - financial KPIs" xfId="22455" xr:uid="{00000000-0005-0000-0000-00004A7A0000}"/>
    <cellStyle name="n_Flash September eresMas_PFA 04-2003 Wanadoo FT_Classeur5_Group - operational KPIs" xfId="3385" xr:uid="{00000000-0005-0000-0000-00004B7A0000}"/>
    <cellStyle name="n_Flash September eresMas_PFA 04-2003 Wanadoo FT_Classeur5_Group - operational KPIs_1" xfId="10895" xr:uid="{00000000-0005-0000-0000-00004C7A0000}"/>
    <cellStyle name="n_Flash September eresMas_PFA 04-2003 Wanadoo FT_Classeur5_Group - operational KPIs_1 2" xfId="18594" xr:uid="{00000000-0005-0000-0000-00004D7A0000}"/>
    <cellStyle name="n_Flash September eresMas_PFA 04-2003 Wanadoo FT_Classeur5_Group - operational KPIs_2" xfId="20711" xr:uid="{00000000-0005-0000-0000-00004E7A0000}"/>
    <cellStyle name="n_Flash September eresMas_PFA 04-2003 Wanadoo FT_Classeur5_IC&amp;SS" xfId="19726" xr:uid="{00000000-0005-0000-0000-00004F7A0000}"/>
    <cellStyle name="n_Flash September eresMas_PFA 04-2003 Wanadoo FT_Classeur5_Orange - Market France KPIs" xfId="56580" xr:uid="{00000000-0005-0000-0000-0000507A0000}"/>
    <cellStyle name="n_Flash September eresMas_PFA 04-2003 Wanadoo FT_Classeur5_Poland KPIs" xfId="8636" xr:uid="{00000000-0005-0000-0000-0000517A0000}"/>
    <cellStyle name="n_Flash September eresMas_PFA 04-2003 Wanadoo FT_Classeur5_Poland KPIs_1" xfId="37855" xr:uid="{00000000-0005-0000-0000-0000527A0000}"/>
    <cellStyle name="n_Flash September eresMas_PFA 04-2003 Wanadoo FT_Classeur5_ROW" xfId="37857" xr:uid="{00000000-0005-0000-0000-0000537A0000}"/>
    <cellStyle name="n_Flash September eresMas_PFA 04-2003 Wanadoo FT_Classeur5_ROW ARPU" xfId="37858" xr:uid="{00000000-0005-0000-0000-0000547A0000}"/>
    <cellStyle name="n_Flash September eresMas_PFA 04-2003 Wanadoo FT_Classeur5_RoW KPIs" xfId="9348" xr:uid="{00000000-0005-0000-0000-0000557A0000}"/>
    <cellStyle name="n_Flash September eresMas_PFA 04-2003 Wanadoo FT_Classeur5_ROW_1" xfId="37859" xr:uid="{00000000-0005-0000-0000-0000567A0000}"/>
    <cellStyle name="n_Flash September eresMas_PFA 04-2003 Wanadoo FT_Classeur5_ROW_1_Group" xfId="37860" xr:uid="{00000000-0005-0000-0000-0000577A0000}"/>
    <cellStyle name="n_Flash September eresMas_PFA 04-2003 Wanadoo FT_Classeur5_ROW_1_ROW ARPU" xfId="37861" xr:uid="{00000000-0005-0000-0000-0000587A0000}"/>
    <cellStyle name="n_Flash September eresMas_PFA 04-2003 Wanadoo FT_Classeur5_ROW_Group" xfId="37862" xr:uid="{00000000-0005-0000-0000-0000597A0000}"/>
    <cellStyle name="n_Flash September eresMas_PFA 04-2003 Wanadoo FT_Classeur5_ROW_ROW ARPU" xfId="37863" xr:uid="{00000000-0005-0000-0000-00005A7A0000}"/>
    <cellStyle name="n_Flash September eresMas_PFA 04-2003 Wanadoo FT_Classeur5_Spain ARPU + AUPU" xfId="37864" xr:uid="{00000000-0005-0000-0000-00005B7A0000}"/>
    <cellStyle name="n_Flash September eresMas_PFA 04-2003 Wanadoo FT_Classeur5_Spain ARPU + AUPU_Group" xfId="37865" xr:uid="{00000000-0005-0000-0000-00005C7A0000}"/>
    <cellStyle name="n_Flash September eresMas_PFA 04-2003 Wanadoo FT_Classeur5_Spain ARPU + AUPU_ROW ARPU" xfId="37866" xr:uid="{00000000-0005-0000-0000-00005D7A0000}"/>
    <cellStyle name="n_Flash September eresMas_PFA 04-2003 Wanadoo FT_Classeur5_Spain KPIs" xfId="7246" xr:uid="{00000000-0005-0000-0000-00005E7A0000}"/>
    <cellStyle name="n_Flash September eresMas_PFA 04-2003 Wanadoo FT_Classeur5_Spain KPIs 2" xfId="16612" xr:uid="{00000000-0005-0000-0000-00005F7A0000}"/>
    <cellStyle name="n_Flash September eresMas_PFA 04-2003 Wanadoo FT_Classeur5_Spain KPIs_1" xfId="52060" xr:uid="{00000000-0005-0000-0000-0000607A0000}"/>
    <cellStyle name="n_Flash September eresMas_PFA 04-2003 Wanadoo FT_Classeur5_Telecoms - Operational KPIs" xfId="50363" xr:uid="{00000000-0005-0000-0000-0000617A0000}"/>
    <cellStyle name="n_Flash September eresMas_PFA 04-2003 Wanadoo FT_DATA KPI Personal" xfId="37867" xr:uid="{00000000-0005-0000-0000-0000627A0000}"/>
    <cellStyle name="n_Flash September eresMas_PFA 04-2003 Wanadoo FT_DATA KPI Personal_Group" xfId="37868" xr:uid="{00000000-0005-0000-0000-0000637A0000}"/>
    <cellStyle name="n_Flash September eresMas_PFA 04-2003 Wanadoo FT_DATA KPI Personal_ROW ARPU" xfId="37869" xr:uid="{00000000-0005-0000-0000-0000647A0000}"/>
    <cellStyle name="n_Flash September eresMas_PFA 04-2003 Wanadoo FT_EE_CoA_BS - mapped V4" xfId="37870" xr:uid="{00000000-0005-0000-0000-0000657A0000}"/>
    <cellStyle name="n_Flash September eresMas_PFA 04-2003 Wanadoo FT_EE_CoA_BS - mapped V4_Group" xfId="37871" xr:uid="{00000000-0005-0000-0000-0000667A0000}"/>
    <cellStyle name="n_Flash September eresMas_PFA 04-2003 Wanadoo FT_EE_CoA_BS - mapped V4_ROW ARPU" xfId="37872" xr:uid="{00000000-0005-0000-0000-0000677A0000}"/>
    <cellStyle name="n_Flash September eresMas_PFA 04-2003 Wanadoo FT_Enterprise" xfId="9912" xr:uid="{00000000-0005-0000-0000-0000687A0000}"/>
    <cellStyle name="n_Flash September eresMas_PFA 04-2003 Wanadoo FT_France financials" xfId="24192" xr:uid="{00000000-0005-0000-0000-0000697A0000}"/>
    <cellStyle name="n_Flash September eresMas_PFA 04-2003 Wanadoo FT_France financials_1" xfId="25502" xr:uid="{00000000-0005-0000-0000-00006A7A0000}"/>
    <cellStyle name="n_Flash September eresMas_PFA 04-2003 Wanadoo FT_France KPIs" xfId="5401" xr:uid="{00000000-0005-0000-0000-00006B7A0000}"/>
    <cellStyle name="n_Flash September eresMas_PFA 04-2003 Wanadoo FT_France KPIs 2" xfId="14817" xr:uid="{00000000-0005-0000-0000-00006C7A0000}"/>
    <cellStyle name="n_Flash September eresMas_PFA 04-2003 Wanadoo FT_France KPIs_1" xfId="12642" xr:uid="{00000000-0005-0000-0000-00006D7A0000}"/>
    <cellStyle name="n_Flash September eresMas_PFA 04-2003 Wanadoo FT_GetCA Groupe Seg 2012-Q4 Soc" xfId="56582" xr:uid="{00000000-0005-0000-0000-00006E7A0000}"/>
    <cellStyle name="n_Flash September eresMas_PFA 04-2003 Wanadoo FT_GMC 0701 (2)" xfId="7247" xr:uid="{00000000-0005-0000-0000-00006F7A0000}"/>
    <cellStyle name="n_Flash September eresMas_PFA 04-2003 Wanadoo FT_GMC 0701 (2) 2" xfId="16613" xr:uid="{00000000-0005-0000-0000-0000707A0000}"/>
    <cellStyle name="n_Flash September eresMas_PFA 04-2003 Wanadoo FT_GMC 0701 (2)_A&amp;ME KPIs" xfId="53838" xr:uid="{00000000-0005-0000-0000-0000717A0000}"/>
    <cellStyle name="n_Flash September eresMas_PFA 04-2003 Wanadoo FT_GMC 0701 (2)_Group" xfId="37874" xr:uid="{00000000-0005-0000-0000-0000727A0000}"/>
    <cellStyle name="n_Flash September eresMas_PFA 04-2003 Wanadoo FT_GMC 0701 (2)_Orange - Market France KPIs" xfId="56583" xr:uid="{00000000-0005-0000-0000-0000737A0000}"/>
    <cellStyle name="n_Flash September eresMas_PFA 04-2003 Wanadoo FT_GMC 0701 (2)_Poland KPIs" xfId="37873" xr:uid="{00000000-0005-0000-0000-0000747A0000}"/>
    <cellStyle name="n_Flash September eresMas_PFA 04-2003 Wanadoo FT_GMC 0701 (2)_ROW ARPU" xfId="37875" xr:uid="{00000000-0005-0000-0000-0000757A0000}"/>
    <cellStyle name="n_Flash September eresMas_PFA 04-2003 Wanadoo FT_GMC 0701 (2)_Spain KPIs" xfId="52061" xr:uid="{00000000-0005-0000-0000-0000767A0000}"/>
    <cellStyle name="n_Flash September eresMas_PFA 04-2003 Wanadoo FT_GMC 0701 (2)_Telecoms - Operational KPIs" xfId="50364" xr:uid="{00000000-0005-0000-0000-0000777A0000}"/>
    <cellStyle name="n_Flash September eresMas_PFA 04-2003 Wanadoo FT_Group" xfId="37876" xr:uid="{00000000-0005-0000-0000-0000787A0000}"/>
    <cellStyle name="n_Flash September eresMas_PFA 04-2003 Wanadoo FT_Group - financial KPIs" xfId="22448" xr:uid="{00000000-0005-0000-0000-0000797A0000}"/>
    <cellStyle name="n_Flash September eresMas_PFA 04-2003 Wanadoo FT_Group - operational KPIs" xfId="3381" xr:uid="{00000000-0005-0000-0000-00007A7A0000}"/>
    <cellStyle name="n_Flash September eresMas_PFA 04-2003 Wanadoo FT_Group - operational KPIs_1" xfId="10888" xr:uid="{00000000-0005-0000-0000-00007B7A0000}"/>
    <cellStyle name="n_Flash September eresMas_PFA 04-2003 Wanadoo FT_Group - operational KPIs_1 2" xfId="18587" xr:uid="{00000000-0005-0000-0000-00007C7A0000}"/>
    <cellStyle name="n_Flash September eresMas_PFA 04-2003 Wanadoo FT_Group - operational KPIs_2" xfId="20704" xr:uid="{00000000-0005-0000-0000-00007D7A0000}"/>
    <cellStyle name="n_Flash September eresMas_PFA 04-2003 Wanadoo FT_Home Mngt PL GMC Business Review backup (4)" xfId="7248" xr:uid="{00000000-0005-0000-0000-00007E7A0000}"/>
    <cellStyle name="n_Flash September eresMas_PFA 04-2003 Wanadoo FT_Home Mngt PL GMC Business Review backup (4) 2" xfId="16614" xr:uid="{00000000-0005-0000-0000-00007F7A0000}"/>
    <cellStyle name="n_Flash September eresMas_PFA 04-2003 Wanadoo FT_Home Mngt PL GMC Business Review backup (4)_A&amp;ME KPIs" xfId="53839" xr:uid="{00000000-0005-0000-0000-0000807A0000}"/>
    <cellStyle name="n_Flash September eresMas_PFA 04-2003 Wanadoo FT_Home Mngt PL GMC Business Review backup (4)_Group" xfId="37878" xr:uid="{00000000-0005-0000-0000-0000817A0000}"/>
    <cellStyle name="n_Flash September eresMas_PFA 04-2003 Wanadoo FT_Home Mngt PL GMC Business Review backup (4)_Orange - Market France KPIs" xfId="56584" xr:uid="{00000000-0005-0000-0000-0000827A0000}"/>
    <cellStyle name="n_Flash September eresMas_PFA 04-2003 Wanadoo FT_Home Mngt PL GMC Business Review backup (4)_Poland KPIs" xfId="37877" xr:uid="{00000000-0005-0000-0000-0000837A0000}"/>
    <cellStyle name="n_Flash September eresMas_PFA 04-2003 Wanadoo FT_Home Mngt PL GMC Business Review backup (4)_ROW ARPU" xfId="37879" xr:uid="{00000000-0005-0000-0000-0000847A0000}"/>
    <cellStyle name="n_Flash September eresMas_PFA 04-2003 Wanadoo FT_Home Mngt PL GMC Business Review backup (4)_Spain KPIs" xfId="52062" xr:uid="{00000000-0005-0000-0000-0000857A0000}"/>
    <cellStyle name="n_Flash September eresMas_PFA 04-2003 Wanadoo FT_Home Mngt PL GMC Business Review backup (4)_Telecoms - Operational KPIs" xfId="50365" xr:uid="{00000000-0005-0000-0000-0000867A0000}"/>
    <cellStyle name="n_Flash September eresMas_PFA 04-2003 Wanadoo FT_IC&amp;SS" xfId="19727" xr:uid="{00000000-0005-0000-0000-0000877A0000}"/>
    <cellStyle name="n_Flash September eresMas_PFA 04-2003 Wanadoo FT_Libro2" xfId="7249" xr:uid="{00000000-0005-0000-0000-0000887A0000}"/>
    <cellStyle name="n_Flash September eresMas_PFA 04-2003 Wanadoo FT_Libro2 2" xfId="16615" xr:uid="{00000000-0005-0000-0000-0000897A0000}"/>
    <cellStyle name="n_Flash September eresMas_PFA 04-2003 Wanadoo FT_Libro2_A&amp;ME KPIs" xfId="53840" xr:uid="{00000000-0005-0000-0000-00008A7A0000}"/>
    <cellStyle name="n_Flash September eresMas_PFA 04-2003 Wanadoo FT_Libro2_Group" xfId="37881" xr:uid="{00000000-0005-0000-0000-00008B7A0000}"/>
    <cellStyle name="n_Flash September eresMas_PFA 04-2003 Wanadoo FT_Libro2_Orange - Market France KPIs" xfId="56585" xr:uid="{00000000-0005-0000-0000-00008C7A0000}"/>
    <cellStyle name="n_Flash September eresMas_PFA 04-2003 Wanadoo FT_Libro2_Poland KPIs" xfId="37880" xr:uid="{00000000-0005-0000-0000-00008D7A0000}"/>
    <cellStyle name="n_Flash September eresMas_PFA 04-2003 Wanadoo FT_Libro2_ROW ARPU" xfId="37882" xr:uid="{00000000-0005-0000-0000-00008E7A0000}"/>
    <cellStyle name="n_Flash September eresMas_PFA 04-2003 Wanadoo FT_Libro2_Spain KPIs" xfId="52063" xr:uid="{00000000-0005-0000-0000-00008F7A0000}"/>
    <cellStyle name="n_Flash September eresMas_PFA 04-2003 Wanadoo FT_Libro2_Telecoms - Operational KPIs" xfId="50366" xr:uid="{00000000-0005-0000-0000-0000907A0000}"/>
    <cellStyle name="n_Flash September eresMas_PFA 04-2003 Wanadoo FT_NB07 FRANCE Tableau de l'ADSL 032007 v3 hors instances avec déc07 v24-04" xfId="2550" xr:uid="{00000000-0005-0000-0000-0000917A0000}"/>
    <cellStyle name="n_Flash September eresMas_PFA 04-2003 Wanadoo FT_NB07 FRANCE Tableau de l'ADSL 032007 v3 hors instances avec déc07 v24-04_A&amp;ME KPIs" xfId="53841" xr:uid="{00000000-0005-0000-0000-0000927A0000}"/>
    <cellStyle name="n_Flash September eresMas_PFA 04-2003 Wanadoo FT_NB07 FRANCE Tableau de l'ADSL 032007 v3 hors instances avec déc07 v24-04_Enterprise" xfId="9917" xr:uid="{00000000-0005-0000-0000-0000937A0000}"/>
    <cellStyle name="n_Flash September eresMas_PFA 04-2003 Wanadoo FT_NB07 FRANCE Tableau de l'ADSL 032007 v3 hors instances avec déc07 v24-04_France financials" xfId="24200" xr:uid="{00000000-0005-0000-0000-0000947A0000}"/>
    <cellStyle name="n_Flash September eresMas_PFA 04-2003 Wanadoo FT_NB07 FRANCE Tableau de l'ADSL 032007 v3 hors instances avec déc07 v24-04_France financials_1" xfId="25507" xr:uid="{00000000-0005-0000-0000-0000957A0000}"/>
    <cellStyle name="n_Flash September eresMas_PFA 04-2003 Wanadoo FT_NB07 FRANCE Tableau de l'ADSL 032007 v3 hors instances avec déc07 v24-04_France KPIs" xfId="5409" xr:uid="{00000000-0005-0000-0000-0000967A0000}"/>
    <cellStyle name="n_Flash September eresMas_PFA 04-2003 Wanadoo FT_NB07 FRANCE Tableau de l'ADSL 032007 v3 hors instances avec déc07 v24-04_France KPIs 2" xfId="14825" xr:uid="{00000000-0005-0000-0000-0000977A0000}"/>
    <cellStyle name="n_Flash September eresMas_PFA 04-2003 Wanadoo FT_NB07 FRANCE Tableau de l'ADSL 032007 v3 hors instances avec déc07 v24-04_France KPIs_1" xfId="12650" xr:uid="{00000000-0005-0000-0000-0000987A0000}"/>
    <cellStyle name="n_Flash September eresMas_PFA 04-2003 Wanadoo FT_NB07 FRANCE Tableau de l'ADSL 032007 v3 hors instances avec déc07 v24-04_GetCA Groupe Seg 2012-Q4 Soc" xfId="56587" xr:uid="{00000000-0005-0000-0000-0000997A0000}"/>
    <cellStyle name="n_Flash September eresMas_PFA 04-2003 Wanadoo FT_NB07 FRANCE Tableau de l'ADSL 032007 v3 hors instances avec déc07 v24-04_Group" xfId="37884" xr:uid="{00000000-0005-0000-0000-00009A7A0000}"/>
    <cellStyle name="n_Flash September eresMas_PFA 04-2003 Wanadoo FT_NB07 FRANCE Tableau de l'ADSL 032007 v3 hors instances avec déc07 v24-04_Group - financial KPIs" xfId="22456" xr:uid="{00000000-0005-0000-0000-00009B7A0000}"/>
    <cellStyle name="n_Flash September eresMas_PFA 04-2003 Wanadoo FT_NB07 FRANCE Tableau de l'ADSL 032007 v3 hors instances avec déc07 v24-04_Group - operational KPIs" xfId="3386" xr:uid="{00000000-0005-0000-0000-00009C7A0000}"/>
    <cellStyle name="n_Flash September eresMas_PFA 04-2003 Wanadoo FT_NB07 FRANCE Tableau de l'ADSL 032007 v3 hors instances avec déc07 v24-04_Group - operational KPIs_1" xfId="10896" xr:uid="{00000000-0005-0000-0000-00009D7A0000}"/>
    <cellStyle name="n_Flash September eresMas_PFA 04-2003 Wanadoo FT_NB07 FRANCE Tableau de l'ADSL 032007 v3 hors instances avec déc07 v24-04_Group - operational KPIs_1 2" xfId="18595" xr:uid="{00000000-0005-0000-0000-00009E7A0000}"/>
    <cellStyle name="n_Flash September eresMas_PFA 04-2003 Wanadoo FT_NB07 FRANCE Tableau de l'ADSL 032007 v3 hors instances avec déc07 v24-04_Group - operational KPIs_2" xfId="20712" xr:uid="{00000000-0005-0000-0000-00009F7A0000}"/>
    <cellStyle name="n_Flash September eresMas_PFA 04-2003 Wanadoo FT_NB07 FRANCE Tableau de l'ADSL 032007 v3 hors instances avec déc07 v24-04_IC&amp;SS" xfId="17634" xr:uid="{00000000-0005-0000-0000-0000A07A0000}"/>
    <cellStyle name="n_Flash September eresMas_PFA 04-2003 Wanadoo FT_NB07 FRANCE Tableau de l'ADSL 032007 v3 hors instances avec déc07 v24-04_Orange - Market France KPIs" xfId="56586" xr:uid="{00000000-0005-0000-0000-0000A17A0000}"/>
    <cellStyle name="n_Flash September eresMas_PFA 04-2003 Wanadoo FT_NB07 FRANCE Tableau de l'ADSL 032007 v3 hors instances avec déc07 v24-04_Poland KPIs" xfId="8637" xr:uid="{00000000-0005-0000-0000-0000A27A0000}"/>
    <cellStyle name="n_Flash September eresMas_PFA 04-2003 Wanadoo FT_NB07 FRANCE Tableau de l'ADSL 032007 v3 hors instances avec déc07 v24-04_Poland KPIs_1" xfId="37883" xr:uid="{00000000-0005-0000-0000-0000A37A0000}"/>
    <cellStyle name="n_Flash September eresMas_PFA 04-2003 Wanadoo FT_NB07 FRANCE Tableau de l'ADSL 032007 v3 hors instances avec déc07 v24-04_ROW" xfId="37885" xr:uid="{00000000-0005-0000-0000-0000A47A0000}"/>
    <cellStyle name="n_Flash September eresMas_PFA 04-2003 Wanadoo FT_NB07 FRANCE Tableau de l'ADSL 032007 v3 hors instances avec déc07 v24-04_ROW ARPU" xfId="37886" xr:uid="{00000000-0005-0000-0000-0000A57A0000}"/>
    <cellStyle name="n_Flash September eresMas_PFA 04-2003 Wanadoo FT_NB07 FRANCE Tableau de l'ADSL 032007 v3 hors instances avec déc07 v24-04_RoW KPIs" xfId="9349" xr:uid="{00000000-0005-0000-0000-0000A67A0000}"/>
    <cellStyle name="n_Flash September eresMas_PFA 04-2003 Wanadoo FT_NB07 FRANCE Tableau de l'ADSL 032007 v3 hors instances avec déc07 v24-04_ROW_1" xfId="37887" xr:uid="{00000000-0005-0000-0000-0000A77A0000}"/>
    <cellStyle name="n_Flash September eresMas_PFA 04-2003 Wanadoo FT_NB07 FRANCE Tableau de l'ADSL 032007 v3 hors instances avec déc07 v24-04_ROW_1_Group" xfId="37888" xr:uid="{00000000-0005-0000-0000-0000A87A0000}"/>
    <cellStyle name="n_Flash September eresMas_PFA 04-2003 Wanadoo FT_NB07 FRANCE Tableau de l'ADSL 032007 v3 hors instances avec déc07 v24-04_ROW_1_ROW ARPU" xfId="37889" xr:uid="{00000000-0005-0000-0000-0000A97A0000}"/>
    <cellStyle name="n_Flash September eresMas_PFA 04-2003 Wanadoo FT_NB07 FRANCE Tableau de l'ADSL 032007 v3 hors instances avec déc07 v24-04_ROW_Group" xfId="37890" xr:uid="{00000000-0005-0000-0000-0000AA7A0000}"/>
    <cellStyle name="n_Flash September eresMas_PFA 04-2003 Wanadoo FT_NB07 FRANCE Tableau de l'ADSL 032007 v3 hors instances avec déc07 v24-04_ROW_ROW ARPU" xfId="37891" xr:uid="{00000000-0005-0000-0000-0000AB7A0000}"/>
    <cellStyle name="n_Flash September eresMas_PFA 04-2003 Wanadoo FT_NB07 FRANCE Tableau de l'ADSL 032007 v3 hors instances avec déc07 v24-04_Spain ARPU + AUPU" xfId="37892" xr:uid="{00000000-0005-0000-0000-0000AC7A0000}"/>
    <cellStyle name="n_Flash September eresMas_PFA 04-2003 Wanadoo FT_NB07 FRANCE Tableau de l'ADSL 032007 v3 hors instances avec déc07 v24-04_Spain ARPU + AUPU_Group" xfId="37893" xr:uid="{00000000-0005-0000-0000-0000AD7A0000}"/>
    <cellStyle name="n_Flash September eresMas_PFA 04-2003 Wanadoo FT_NB07 FRANCE Tableau de l'ADSL 032007 v3 hors instances avec déc07 v24-04_Spain ARPU + AUPU_ROW ARPU" xfId="37894" xr:uid="{00000000-0005-0000-0000-0000AE7A0000}"/>
    <cellStyle name="n_Flash September eresMas_PFA 04-2003 Wanadoo FT_NB07 FRANCE Tableau de l'ADSL 032007 v3 hors instances avec déc07 v24-04_Spain KPIs" xfId="7250" xr:uid="{00000000-0005-0000-0000-0000AF7A0000}"/>
    <cellStyle name="n_Flash September eresMas_PFA 04-2003 Wanadoo FT_NB07 FRANCE Tableau de l'ADSL 032007 v3 hors instances avec déc07 v24-04_Spain KPIs 2" xfId="16616" xr:uid="{00000000-0005-0000-0000-0000B07A0000}"/>
    <cellStyle name="n_Flash September eresMas_PFA 04-2003 Wanadoo FT_NB07 FRANCE Tableau de l'ADSL 032007 v3 hors instances avec déc07 v24-04_Spain KPIs_1" xfId="52064" xr:uid="{00000000-0005-0000-0000-0000B17A0000}"/>
    <cellStyle name="n_Flash September eresMas_PFA 04-2003 Wanadoo FT_NB07 FRANCE Tableau de l'ADSL 032007 v3 hors instances avec déc07 v24-04_Telecoms - Operational KPIs" xfId="50367" xr:uid="{00000000-0005-0000-0000-0000B27A0000}"/>
    <cellStyle name="n_Flash September eresMas_PFA 04-2003 Wanadoo FT_Orange - Market France KPIs" xfId="56570" xr:uid="{00000000-0005-0000-0000-0000B37A0000}"/>
    <cellStyle name="n_Flash September eresMas_PFA 04-2003 Wanadoo FT_Output Home" xfId="7251" xr:uid="{00000000-0005-0000-0000-0000B47A0000}"/>
    <cellStyle name="n_Flash September eresMas_PFA 04-2003 Wanadoo FT_Output Home 2" xfId="16617" xr:uid="{00000000-0005-0000-0000-0000B57A0000}"/>
    <cellStyle name="n_Flash September eresMas_PFA 04-2003 Wanadoo FT_Output Home_A&amp;ME KPIs" xfId="53842" xr:uid="{00000000-0005-0000-0000-0000B67A0000}"/>
    <cellStyle name="n_Flash September eresMas_PFA 04-2003 Wanadoo FT_Output Home_Group" xfId="37896" xr:uid="{00000000-0005-0000-0000-0000B77A0000}"/>
    <cellStyle name="n_Flash September eresMas_PFA 04-2003 Wanadoo FT_Output Home_Orange - Market France KPIs" xfId="56588" xr:uid="{00000000-0005-0000-0000-0000B87A0000}"/>
    <cellStyle name="n_Flash September eresMas_PFA 04-2003 Wanadoo FT_Output Home_Poland KPIs" xfId="37895" xr:uid="{00000000-0005-0000-0000-0000B97A0000}"/>
    <cellStyle name="n_Flash September eresMas_PFA 04-2003 Wanadoo FT_Output Home_ROW ARPU" xfId="37897" xr:uid="{00000000-0005-0000-0000-0000BA7A0000}"/>
    <cellStyle name="n_Flash September eresMas_PFA 04-2003 Wanadoo FT_Output Home_Spain KPIs" xfId="52065" xr:uid="{00000000-0005-0000-0000-0000BB7A0000}"/>
    <cellStyle name="n_Flash September eresMas_PFA 04-2003 Wanadoo FT_Output Home_Telecoms - Operational KPIs" xfId="50368" xr:uid="{00000000-0005-0000-0000-0000BC7A0000}"/>
    <cellStyle name="n_Flash September eresMas_PFA 04-2003 Wanadoo FT_PFA_Mn MTV_060413" xfId="2551" xr:uid="{00000000-0005-0000-0000-0000BD7A0000}"/>
    <cellStyle name="n_Flash September eresMas_PFA 04-2003 Wanadoo FT_PFA_Mn MTV_060413_A&amp;ME KPIs" xfId="53843" xr:uid="{00000000-0005-0000-0000-0000BE7A0000}"/>
    <cellStyle name="n_Flash September eresMas_PFA 04-2003 Wanadoo FT_PFA_Mn MTV_060413_France financials" xfId="24201" xr:uid="{00000000-0005-0000-0000-0000BF7A0000}"/>
    <cellStyle name="n_Flash September eresMas_PFA 04-2003 Wanadoo FT_PFA_Mn MTV_060413_France KPIs" xfId="5410" xr:uid="{00000000-0005-0000-0000-0000C07A0000}"/>
    <cellStyle name="n_Flash September eresMas_PFA 04-2003 Wanadoo FT_PFA_Mn MTV_060413_France KPIs 2" xfId="14826" xr:uid="{00000000-0005-0000-0000-0000C17A0000}"/>
    <cellStyle name="n_Flash September eresMas_PFA 04-2003 Wanadoo FT_PFA_Mn MTV_060413_France KPIs_1" xfId="12651" xr:uid="{00000000-0005-0000-0000-0000C27A0000}"/>
    <cellStyle name="n_Flash September eresMas_PFA 04-2003 Wanadoo FT_PFA_Mn MTV_060413_Group" xfId="37899" xr:uid="{00000000-0005-0000-0000-0000C37A0000}"/>
    <cellStyle name="n_Flash September eresMas_PFA 04-2003 Wanadoo FT_PFA_Mn MTV_060413_Group - financial KPIs" xfId="22457" xr:uid="{00000000-0005-0000-0000-0000C47A0000}"/>
    <cellStyle name="n_Flash September eresMas_PFA 04-2003 Wanadoo FT_PFA_Mn MTV_060413_Group - operational KPIs" xfId="10897" xr:uid="{00000000-0005-0000-0000-0000C57A0000}"/>
    <cellStyle name="n_Flash September eresMas_PFA 04-2003 Wanadoo FT_PFA_Mn MTV_060413_Group - operational KPIs 2" xfId="18596" xr:uid="{00000000-0005-0000-0000-0000C67A0000}"/>
    <cellStyle name="n_Flash September eresMas_PFA 04-2003 Wanadoo FT_PFA_Mn MTV_060413_Group - operational KPIs_1" xfId="20713" xr:uid="{00000000-0005-0000-0000-0000C77A0000}"/>
    <cellStyle name="n_Flash September eresMas_PFA 04-2003 Wanadoo FT_PFA_Mn MTV_060413_Orange - Market France KPIs" xfId="56589" xr:uid="{00000000-0005-0000-0000-0000C87A0000}"/>
    <cellStyle name="n_Flash September eresMas_PFA 04-2003 Wanadoo FT_PFA_Mn MTV_060413_Poland KPIs" xfId="37898" xr:uid="{00000000-0005-0000-0000-0000C97A0000}"/>
    <cellStyle name="n_Flash September eresMas_PFA 04-2003 Wanadoo FT_PFA_Mn MTV_060413_ROW" xfId="37900" xr:uid="{00000000-0005-0000-0000-0000CA7A0000}"/>
    <cellStyle name="n_Flash September eresMas_PFA 04-2003 Wanadoo FT_PFA_Mn MTV_060413_ROW ARPU" xfId="37901" xr:uid="{00000000-0005-0000-0000-0000CB7A0000}"/>
    <cellStyle name="n_Flash September eresMas_PFA 04-2003 Wanadoo FT_PFA_Mn MTV_060413_ROW_1" xfId="37902" xr:uid="{00000000-0005-0000-0000-0000CC7A0000}"/>
    <cellStyle name="n_Flash September eresMas_PFA 04-2003 Wanadoo FT_PFA_Mn MTV_060413_ROW_1_Group" xfId="37903" xr:uid="{00000000-0005-0000-0000-0000CD7A0000}"/>
    <cellStyle name="n_Flash September eresMas_PFA 04-2003 Wanadoo FT_PFA_Mn MTV_060413_ROW_1_ROW ARPU" xfId="37904" xr:uid="{00000000-0005-0000-0000-0000CE7A0000}"/>
    <cellStyle name="n_Flash September eresMas_PFA 04-2003 Wanadoo FT_PFA_Mn MTV_060413_ROW_Group" xfId="37905" xr:uid="{00000000-0005-0000-0000-0000CF7A0000}"/>
    <cellStyle name="n_Flash September eresMas_PFA 04-2003 Wanadoo FT_PFA_Mn MTV_060413_ROW_ROW ARPU" xfId="37906" xr:uid="{00000000-0005-0000-0000-0000D07A0000}"/>
    <cellStyle name="n_Flash September eresMas_PFA 04-2003 Wanadoo FT_PFA_Mn MTV_060413_Spain ARPU + AUPU" xfId="37907" xr:uid="{00000000-0005-0000-0000-0000D17A0000}"/>
    <cellStyle name="n_Flash September eresMas_PFA 04-2003 Wanadoo FT_PFA_Mn MTV_060413_Spain ARPU + AUPU_Group" xfId="37908" xr:uid="{00000000-0005-0000-0000-0000D27A0000}"/>
    <cellStyle name="n_Flash September eresMas_PFA 04-2003 Wanadoo FT_PFA_Mn MTV_060413_Spain ARPU + AUPU_ROW ARPU" xfId="37909" xr:uid="{00000000-0005-0000-0000-0000D37A0000}"/>
    <cellStyle name="n_Flash September eresMas_PFA 04-2003 Wanadoo FT_PFA_Mn MTV_060413_Spain KPIs" xfId="7252" xr:uid="{00000000-0005-0000-0000-0000D47A0000}"/>
    <cellStyle name="n_Flash September eresMas_PFA 04-2003 Wanadoo FT_PFA_Mn MTV_060413_Spain KPIs 2" xfId="16618" xr:uid="{00000000-0005-0000-0000-0000D57A0000}"/>
    <cellStyle name="n_Flash September eresMas_PFA 04-2003 Wanadoo FT_PFA_Mn MTV_060413_Spain KPIs_1" xfId="52066" xr:uid="{00000000-0005-0000-0000-0000D67A0000}"/>
    <cellStyle name="n_Flash September eresMas_PFA 04-2003 Wanadoo FT_PFA_Mn MTV_060413_Telecoms - Operational KPIs" xfId="50369" xr:uid="{00000000-0005-0000-0000-0000D77A0000}"/>
    <cellStyle name="n_Flash September eresMas_PFA 04-2003 Wanadoo FT_PFA_Mn_0603_V0 0" xfId="2552" xr:uid="{00000000-0005-0000-0000-0000D87A0000}"/>
    <cellStyle name="n_Flash September eresMas_PFA 04-2003 Wanadoo FT_PFA_Mn_0603_V0 0_A&amp;ME KPIs" xfId="53844" xr:uid="{00000000-0005-0000-0000-0000D97A0000}"/>
    <cellStyle name="n_Flash September eresMas_PFA 04-2003 Wanadoo FT_PFA_Mn_0603_V0 0_France financials" xfId="24202" xr:uid="{00000000-0005-0000-0000-0000DA7A0000}"/>
    <cellStyle name="n_Flash September eresMas_PFA 04-2003 Wanadoo FT_PFA_Mn_0603_V0 0_France KPIs" xfId="5411" xr:uid="{00000000-0005-0000-0000-0000DB7A0000}"/>
    <cellStyle name="n_Flash September eresMas_PFA 04-2003 Wanadoo FT_PFA_Mn_0603_V0 0_France KPIs 2" xfId="14827" xr:uid="{00000000-0005-0000-0000-0000DC7A0000}"/>
    <cellStyle name="n_Flash September eresMas_PFA 04-2003 Wanadoo FT_PFA_Mn_0603_V0 0_France KPIs_1" xfId="12652" xr:uid="{00000000-0005-0000-0000-0000DD7A0000}"/>
    <cellStyle name="n_Flash September eresMas_PFA 04-2003 Wanadoo FT_PFA_Mn_0603_V0 0_Group" xfId="37911" xr:uid="{00000000-0005-0000-0000-0000DE7A0000}"/>
    <cellStyle name="n_Flash September eresMas_PFA 04-2003 Wanadoo FT_PFA_Mn_0603_V0 0_Group - financial KPIs" xfId="22458" xr:uid="{00000000-0005-0000-0000-0000DF7A0000}"/>
    <cellStyle name="n_Flash September eresMas_PFA 04-2003 Wanadoo FT_PFA_Mn_0603_V0 0_Group - operational KPIs" xfId="10898" xr:uid="{00000000-0005-0000-0000-0000E07A0000}"/>
    <cellStyle name="n_Flash September eresMas_PFA 04-2003 Wanadoo FT_PFA_Mn_0603_V0 0_Group - operational KPIs 2" xfId="18597" xr:uid="{00000000-0005-0000-0000-0000E17A0000}"/>
    <cellStyle name="n_Flash September eresMas_PFA 04-2003 Wanadoo FT_PFA_Mn_0603_V0 0_Group - operational KPIs_1" xfId="20714" xr:uid="{00000000-0005-0000-0000-0000E27A0000}"/>
    <cellStyle name="n_Flash September eresMas_PFA 04-2003 Wanadoo FT_PFA_Mn_0603_V0 0_Orange - Market France KPIs" xfId="56590" xr:uid="{00000000-0005-0000-0000-0000E37A0000}"/>
    <cellStyle name="n_Flash September eresMas_PFA 04-2003 Wanadoo FT_PFA_Mn_0603_V0 0_Poland KPIs" xfId="37910" xr:uid="{00000000-0005-0000-0000-0000E47A0000}"/>
    <cellStyle name="n_Flash September eresMas_PFA 04-2003 Wanadoo FT_PFA_Mn_0603_V0 0_ROW" xfId="37912" xr:uid="{00000000-0005-0000-0000-0000E57A0000}"/>
    <cellStyle name="n_Flash September eresMas_PFA 04-2003 Wanadoo FT_PFA_Mn_0603_V0 0_ROW ARPU" xfId="37913" xr:uid="{00000000-0005-0000-0000-0000E67A0000}"/>
    <cellStyle name="n_Flash September eresMas_PFA 04-2003 Wanadoo FT_PFA_Mn_0603_V0 0_ROW_1" xfId="37914" xr:uid="{00000000-0005-0000-0000-0000E77A0000}"/>
    <cellStyle name="n_Flash September eresMas_PFA 04-2003 Wanadoo FT_PFA_Mn_0603_V0 0_ROW_1_Group" xfId="37915" xr:uid="{00000000-0005-0000-0000-0000E87A0000}"/>
    <cellStyle name="n_Flash September eresMas_PFA 04-2003 Wanadoo FT_PFA_Mn_0603_V0 0_ROW_1_ROW ARPU" xfId="37916" xr:uid="{00000000-0005-0000-0000-0000E97A0000}"/>
    <cellStyle name="n_Flash September eresMas_PFA 04-2003 Wanadoo FT_PFA_Mn_0603_V0 0_ROW_Group" xfId="37917" xr:uid="{00000000-0005-0000-0000-0000EA7A0000}"/>
    <cellStyle name="n_Flash September eresMas_PFA 04-2003 Wanadoo FT_PFA_Mn_0603_V0 0_ROW_ROW ARPU" xfId="37918" xr:uid="{00000000-0005-0000-0000-0000EB7A0000}"/>
    <cellStyle name="n_Flash September eresMas_PFA 04-2003 Wanadoo FT_PFA_Mn_0603_V0 0_Spain ARPU + AUPU" xfId="37919" xr:uid="{00000000-0005-0000-0000-0000EC7A0000}"/>
    <cellStyle name="n_Flash September eresMas_PFA 04-2003 Wanadoo FT_PFA_Mn_0603_V0 0_Spain ARPU + AUPU_Group" xfId="37920" xr:uid="{00000000-0005-0000-0000-0000ED7A0000}"/>
    <cellStyle name="n_Flash September eresMas_PFA 04-2003 Wanadoo FT_PFA_Mn_0603_V0 0_Spain ARPU + AUPU_ROW ARPU" xfId="37921" xr:uid="{00000000-0005-0000-0000-0000EE7A0000}"/>
    <cellStyle name="n_Flash September eresMas_PFA 04-2003 Wanadoo FT_PFA_Mn_0603_V0 0_Spain KPIs" xfId="7253" xr:uid="{00000000-0005-0000-0000-0000EF7A0000}"/>
    <cellStyle name="n_Flash September eresMas_PFA 04-2003 Wanadoo FT_PFA_Mn_0603_V0 0_Spain KPIs 2" xfId="16619" xr:uid="{00000000-0005-0000-0000-0000F07A0000}"/>
    <cellStyle name="n_Flash September eresMas_PFA 04-2003 Wanadoo FT_PFA_Mn_0603_V0 0_Spain KPIs_1" xfId="52067" xr:uid="{00000000-0005-0000-0000-0000F17A0000}"/>
    <cellStyle name="n_Flash September eresMas_PFA 04-2003 Wanadoo FT_PFA_Mn_0603_V0 0_Telecoms - Operational KPIs" xfId="50370" xr:uid="{00000000-0005-0000-0000-0000F27A0000}"/>
    <cellStyle name="n_Flash September eresMas_PFA 04-2003 Wanadoo FT_PFA_Parcs_0600706" xfId="2553" xr:uid="{00000000-0005-0000-0000-0000F37A0000}"/>
    <cellStyle name="n_Flash September eresMas_PFA 04-2003 Wanadoo FT_PFA_Parcs_0600706_A&amp;ME KPIs" xfId="53845" xr:uid="{00000000-0005-0000-0000-0000F47A0000}"/>
    <cellStyle name="n_Flash September eresMas_PFA 04-2003 Wanadoo FT_PFA_Parcs_0600706_France financials" xfId="24203" xr:uid="{00000000-0005-0000-0000-0000F57A0000}"/>
    <cellStyle name="n_Flash September eresMas_PFA 04-2003 Wanadoo FT_PFA_Parcs_0600706_France KPIs" xfId="5412" xr:uid="{00000000-0005-0000-0000-0000F67A0000}"/>
    <cellStyle name="n_Flash September eresMas_PFA 04-2003 Wanadoo FT_PFA_Parcs_0600706_France KPIs 2" xfId="14828" xr:uid="{00000000-0005-0000-0000-0000F77A0000}"/>
    <cellStyle name="n_Flash September eresMas_PFA 04-2003 Wanadoo FT_PFA_Parcs_0600706_France KPIs_1" xfId="12653" xr:uid="{00000000-0005-0000-0000-0000F87A0000}"/>
    <cellStyle name="n_Flash September eresMas_PFA 04-2003 Wanadoo FT_PFA_Parcs_0600706_Group" xfId="37923" xr:uid="{00000000-0005-0000-0000-0000F97A0000}"/>
    <cellStyle name="n_Flash September eresMas_PFA 04-2003 Wanadoo FT_PFA_Parcs_0600706_Group - financial KPIs" xfId="22459" xr:uid="{00000000-0005-0000-0000-0000FA7A0000}"/>
    <cellStyle name="n_Flash September eresMas_PFA 04-2003 Wanadoo FT_PFA_Parcs_0600706_Group - operational KPIs" xfId="10899" xr:uid="{00000000-0005-0000-0000-0000FB7A0000}"/>
    <cellStyle name="n_Flash September eresMas_PFA 04-2003 Wanadoo FT_PFA_Parcs_0600706_Group - operational KPIs 2" xfId="18598" xr:uid="{00000000-0005-0000-0000-0000FC7A0000}"/>
    <cellStyle name="n_Flash September eresMas_PFA 04-2003 Wanadoo FT_PFA_Parcs_0600706_Group - operational KPIs_1" xfId="20715" xr:uid="{00000000-0005-0000-0000-0000FD7A0000}"/>
    <cellStyle name="n_Flash September eresMas_PFA 04-2003 Wanadoo FT_PFA_Parcs_0600706_Orange - Market France KPIs" xfId="56591" xr:uid="{00000000-0005-0000-0000-0000FE7A0000}"/>
    <cellStyle name="n_Flash September eresMas_PFA 04-2003 Wanadoo FT_PFA_Parcs_0600706_Poland KPIs" xfId="37922" xr:uid="{00000000-0005-0000-0000-0000FF7A0000}"/>
    <cellStyle name="n_Flash September eresMas_PFA 04-2003 Wanadoo FT_PFA_Parcs_0600706_ROW" xfId="37924" xr:uid="{00000000-0005-0000-0000-0000007B0000}"/>
    <cellStyle name="n_Flash September eresMas_PFA 04-2003 Wanadoo FT_PFA_Parcs_0600706_ROW ARPU" xfId="37925" xr:uid="{00000000-0005-0000-0000-0000017B0000}"/>
    <cellStyle name="n_Flash September eresMas_PFA 04-2003 Wanadoo FT_PFA_Parcs_0600706_ROW_1" xfId="37926" xr:uid="{00000000-0005-0000-0000-0000027B0000}"/>
    <cellStyle name="n_Flash September eresMas_PFA 04-2003 Wanadoo FT_PFA_Parcs_0600706_ROW_1_Group" xfId="37927" xr:uid="{00000000-0005-0000-0000-0000037B0000}"/>
    <cellStyle name="n_Flash September eresMas_PFA 04-2003 Wanadoo FT_PFA_Parcs_0600706_ROW_1_ROW ARPU" xfId="37928" xr:uid="{00000000-0005-0000-0000-0000047B0000}"/>
    <cellStyle name="n_Flash September eresMas_PFA 04-2003 Wanadoo FT_PFA_Parcs_0600706_ROW_Group" xfId="37929" xr:uid="{00000000-0005-0000-0000-0000057B0000}"/>
    <cellStyle name="n_Flash September eresMas_PFA 04-2003 Wanadoo FT_PFA_Parcs_0600706_ROW_ROW ARPU" xfId="37930" xr:uid="{00000000-0005-0000-0000-0000067B0000}"/>
    <cellStyle name="n_Flash September eresMas_PFA 04-2003 Wanadoo FT_PFA_Parcs_0600706_Spain ARPU + AUPU" xfId="37931" xr:uid="{00000000-0005-0000-0000-0000077B0000}"/>
    <cellStyle name="n_Flash September eresMas_PFA 04-2003 Wanadoo FT_PFA_Parcs_0600706_Spain ARPU + AUPU_Group" xfId="37932" xr:uid="{00000000-0005-0000-0000-0000087B0000}"/>
    <cellStyle name="n_Flash September eresMas_PFA 04-2003 Wanadoo FT_PFA_Parcs_0600706_Spain ARPU + AUPU_ROW ARPU" xfId="37933" xr:uid="{00000000-0005-0000-0000-0000097B0000}"/>
    <cellStyle name="n_Flash September eresMas_PFA 04-2003 Wanadoo FT_PFA_Parcs_0600706_Spain KPIs" xfId="7254" xr:uid="{00000000-0005-0000-0000-00000A7B0000}"/>
    <cellStyle name="n_Flash September eresMas_PFA 04-2003 Wanadoo FT_PFA_Parcs_0600706_Spain KPIs 2" xfId="16620" xr:uid="{00000000-0005-0000-0000-00000B7B0000}"/>
    <cellStyle name="n_Flash September eresMas_PFA 04-2003 Wanadoo FT_PFA_Parcs_0600706_Spain KPIs_1" xfId="52068" xr:uid="{00000000-0005-0000-0000-00000C7B0000}"/>
    <cellStyle name="n_Flash September eresMas_PFA 04-2003 Wanadoo FT_PFA_Parcs_0600706_Telecoms - Operational KPIs" xfId="50371" xr:uid="{00000000-0005-0000-0000-00000D7B0000}"/>
    <cellStyle name="n_Flash September eresMas_PFA 04-2003 Wanadoo FT_Poland KPIs" xfId="8632" xr:uid="{00000000-0005-0000-0000-00000E7B0000}"/>
    <cellStyle name="n_Flash September eresMas_PFA 04-2003 Wanadoo FT_Poland KPIs_1" xfId="37782" xr:uid="{00000000-0005-0000-0000-00000F7B0000}"/>
    <cellStyle name="n_Flash September eresMas_PFA 04-2003 Wanadoo FT_Reporting Valeur_Mobile_2010_10" xfId="37934" xr:uid="{00000000-0005-0000-0000-0000107B0000}"/>
    <cellStyle name="n_Flash September eresMas_PFA 04-2003 Wanadoo FT_Reporting Valeur_Mobile_2010_10_Group" xfId="37935" xr:uid="{00000000-0005-0000-0000-0000117B0000}"/>
    <cellStyle name="n_Flash September eresMas_PFA 04-2003 Wanadoo FT_Reporting Valeur_Mobile_2010_10_ROW" xfId="37936" xr:uid="{00000000-0005-0000-0000-0000127B0000}"/>
    <cellStyle name="n_Flash September eresMas_PFA 04-2003 Wanadoo FT_Reporting Valeur_Mobile_2010_10_ROW ARPU" xfId="37937" xr:uid="{00000000-0005-0000-0000-0000137B0000}"/>
    <cellStyle name="n_Flash September eresMas_PFA 04-2003 Wanadoo FT_Reporting Valeur_Mobile_2010_10_ROW_Group" xfId="37938" xr:uid="{00000000-0005-0000-0000-0000147B0000}"/>
    <cellStyle name="n_Flash September eresMas_PFA 04-2003 Wanadoo FT_Reporting Valeur_Mobile_2010_10_ROW_ROW ARPU" xfId="37939" xr:uid="{00000000-0005-0000-0000-0000157B0000}"/>
    <cellStyle name="n_Flash September eresMas_PFA 04-2003 Wanadoo FT_ROW" xfId="37940" xr:uid="{00000000-0005-0000-0000-0000167B0000}"/>
    <cellStyle name="n_Flash September eresMas_PFA 04-2003 Wanadoo FT_ROW ARPU" xfId="37941" xr:uid="{00000000-0005-0000-0000-0000177B0000}"/>
    <cellStyle name="n_Flash September eresMas_PFA 04-2003 Wanadoo FT_RoW KPIs" xfId="9344" xr:uid="{00000000-0005-0000-0000-0000187B0000}"/>
    <cellStyle name="n_Flash September eresMas_PFA 04-2003 Wanadoo FT_ROW_1" xfId="37942" xr:uid="{00000000-0005-0000-0000-0000197B0000}"/>
    <cellStyle name="n_Flash September eresMas_PFA 04-2003 Wanadoo FT_ROW_1_Group" xfId="37943" xr:uid="{00000000-0005-0000-0000-00001A7B0000}"/>
    <cellStyle name="n_Flash September eresMas_PFA 04-2003 Wanadoo FT_ROW_1_ROW ARPU" xfId="37944" xr:uid="{00000000-0005-0000-0000-00001B7B0000}"/>
    <cellStyle name="n_Flash September eresMas_PFA 04-2003 Wanadoo FT_ROW_Group" xfId="37945" xr:uid="{00000000-0005-0000-0000-00001C7B0000}"/>
    <cellStyle name="n_Flash September eresMas_PFA 04-2003 Wanadoo FT_ROW_ROW ARPU" xfId="37946" xr:uid="{00000000-0005-0000-0000-00001D7B0000}"/>
    <cellStyle name="n_Flash September eresMas_PFA 04-2003 Wanadoo FT_Spain ARPU + AUPU" xfId="37947" xr:uid="{00000000-0005-0000-0000-00001E7B0000}"/>
    <cellStyle name="n_Flash September eresMas_PFA 04-2003 Wanadoo FT_Spain ARPU + AUPU_Group" xfId="37948" xr:uid="{00000000-0005-0000-0000-00001F7B0000}"/>
    <cellStyle name="n_Flash September eresMas_PFA 04-2003 Wanadoo FT_Spain ARPU + AUPU_ROW ARPU" xfId="37949" xr:uid="{00000000-0005-0000-0000-0000207B0000}"/>
    <cellStyle name="n_Flash September eresMas_PFA 04-2003 Wanadoo FT_Spain KPIs" xfId="7239" xr:uid="{00000000-0005-0000-0000-0000217B0000}"/>
    <cellStyle name="n_Flash September eresMas_PFA 04-2003 Wanadoo FT_Spain KPIs 2" xfId="16605" xr:uid="{00000000-0005-0000-0000-0000227B0000}"/>
    <cellStyle name="n_Flash September eresMas_PFA 04-2003 Wanadoo FT_Spain KPIs_1" xfId="52053" xr:uid="{00000000-0005-0000-0000-0000237B0000}"/>
    <cellStyle name="n_Flash September eresMas_PFA 04-2003 Wanadoo FT_Telecoms - Operational KPIs" xfId="50356" xr:uid="{00000000-0005-0000-0000-0000247B0000}"/>
    <cellStyle name="n_Flash September eresMas_PFA 04-2003 Wanadoo FT_UAG_report_CA 06-09 (06-09-28)" xfId="2554" xr:uid="{00000000-0005-0000-0000-0000257B0000}"/>
    <cellStyle name="n_Flash September eresMas_PFA 04-2003 Wanadoo FT_UAG_report_CA 06-09 (06-09-28)_A&amp;ME KPIs" xfId="53846" xr:uid="{00000000-0005-0000-0000-0000267B0000}"/>
    <cellStyle name="n_Flash September eresMas_PFA 04-2003 Wanadoo FT_UAG_report_CA 06-09 (06-09-28)_Enterprise" xfId="9918" xr:uid="{00000000-0005-0000-0000-0000277B0000}"/>
    <cellStyle name="n_Flash September eresMas_PFA 04-2003 Wanadoo FT_UAG_report_CA 06-09 (06-09-28)_France financials" xfId="24204" xr:uid="{00000000-0005-0000-0000-0000287B0000}"/>
    <cellStyle name="n_Flash September eresMas_PFA 04-2003 Wanadoo FT_UAG_report_CA 06-09 (06-09-28)_France financials_1" xfId="25508" xr:uid="{00000000-0005-0000-0000-0000297B0000}"/>
    <cellStyle name="n_Flash September eresMas_PFA 04-2003 Wanadoo FT_UAG_report_CA 06-09 (06-09-28)_France KPIs" xfId="5413" xr:uid="{00000000-0005-0000-0000-00002A7B0000}"/>
    <cellStyle name="n_Flash September eresMas_PFA 04-2003 Wanadoo FT_UAG_report_CA 06-09 (06-09-28)_France KPIs 2" xfId="14829" xr:uid="{00000000-0005-0000-0000-00002B7B0000}"/>
    <cellStyle name="n_Flash September eresMas_PFA 04-2003 Wanadoo FT_UAG_report_CA 06-09 (06-09-28)_France KPIs_1" xfId="12654" xr:uid="{00000000-0005-0000-0000-00002C7B0000}"/>
    <cellStyle name="n_Flash September eresMas_PFA 04-2003 Wanadoo FT_UAG_report_CA 06-09 (06-09-28)_GetCA Groupe Seg 2012-Q4 Soc" xfId="56593" xr:uid="{00000000-0005-0000-0000-00002D7B0000}"/>
    <cellStyle name="n_Flash September eresMas_PFA 04-2003 Wanadoo FT_UAG_report_CA 06-09 (06-09-28)_Group" xfId="37951" xr:uid="{00000000-0005-0000-0000-00002E7B0000}"/>
    <cellStyle name="n_Flash September eresMas_PFA 04-2003 Wanadoo FT_UAG_report_CA 06-09 (06-09-28)_Group - financial KPIs" xfId="22460" xr:uid="{00000000-0005-0000-0000-00002F7B0000}"/>
    <cellStyle name="n_Flash September eresMas_PFA 04-2003 Wanadoo FT_UAG_report_CA 06-09 (06-09-28)_Group - operational KPIs" xfId="3387" xr:uid="{00000000-0005-0000-0000-0000307B0000}"/>
    <cellStyle name="n_Flash September eresMas_PFA 04-2003 Wanadoo FT_UAG_report_CA 06-09 (06-09-28)_Group - operational KPIs_1" xfId="10900" xr:uid="{00000000-0005-0000-0000-0000317B0000}"/>
    <cellStyle name="n_Flash September eresMas_PFA 04-2003 Wanadoo FT_UAG_report_CA 06-09 (06-09-28)_Group - operational KPIs_1 2" xfId="18599" xr:uid="{00000000-0005-0000-0000-0000327B0000}"/>
    <cellStyle name="n_Flash September eresMas_PFA 04-2003 Wanadoo FT_UAG_report_CA 06-09 (06-09-28)_Group - operational KPIs_2" xfId="20716" xr:uid="{00000000-0005-0000-0000-0000337B0000}"/>
    <cellStyle name="n_Flash September eresMas_PFA 04-2003 Wanadoo FT_UAG_report_CA 06-09 (06-09-28)_IC&amp;SS" xfId="17710" xr:uid="{00000000-0005-0000-0000-0000347B0000}"/>
    <cellStyle name="n_Flash September eresMas_PFA 04-2003 Wanadoo FT_UAG_report_CA 06-09 (06-09-28)_Orange - Market France KPIs" xfId="56592" xr:uid="{00000000-0005-0000-0000-0000357B0000}"/>
    <cellStyle name="n_Flash September eresMas_PFA 04-2003 Wanadoo FT_UAG_report_CA 06-09 (06-09-28)_Poland KPIs" xfId="8638" xr:uid="{00000000-0005-0000-0000-0000367B0000}"/>
    <cellStyle name="n_Flash September eresMas_PFA 04-2003 Wanadoo FT_UAG_report_CA 06-09 (06-09-28)_Poland KPIs_1" xfId="37950" xr:uid="{00000000-0005-0000-0000-0000377B0000}"/>
    <cellStyle name="n_Flash September eresMas_PFA 04-2003 Wanadoo FT_UAG_report_CA 06-09 (06-09-28)_ROW" xfId="37952" xr:uid="{00000000-0005-0000-0000-0000387B0000}"/>
    <cellStyle name="n_Flash September eresMas_PFA 04-2003 Wanadoo FT_UAG_report_CA 06-09 (06-09-28)_ROW ARPU" xfId="37953" xr:uid="{00000000-0005-0000-0000-0000397B0000}"/>
    <cellStyle name="n_Flash September eresMas_PFA 04-2003 Wanadoo FT_UAG_report_CA 06-09 (06-09-28)_RoW KPIs" xfId="9350" xr:uid="{00000000-0005-0000-0000-00003A7B0000}"/>
    <cellStyle name="n_Flash September eresMas_PFA 04-2003 Wanadoo FT_UAG_report_CA 06-09 (06-09-28)_ROW_1" xfId="37954" xr:uid="{00000000-0005-0000-0000-00003B7B0000}"/>
    <cellStyle name="n_Flash September eresMas_PFA 04-2003 Wanadoo FT_UAG_report_CA 06-09 (06-09-28)_ROW_1_Group" xfId="37955" xr:uid="{00000000-0005-0000-0000-00003C7B0000}"/>
    <cellStyle name="n_Flash September eresMas_PFA 04-2003 Wanadoo FT_UAG_report_CA 06-09 (06-09-28)_ROW_1_ROW ARPU" xfId="37956" xr:uid="{00000000-0005-0000-0000-00003D7B0000}"/>
    <cellStyle name="n_Flash September eresMas_PFA 04-2003 Wanadoo FT_UAG_report_CA 06-09 (06-09-28)_ROW_Group" xfId="37957" xr:uid="{00000000-0005-0000-0000-00003E7B0000}"/>
    <cellStyle name="n_Flash September eresMas_PFA 04-2003 Wanadoo FT_UAG_report_CA 06-09 (06-09-28)_ROW_ROW ARPU" xfId="37958" xr:uid="{00000000-0005-0000-0000-00003F7B0000}"/>
    <cellStyle name="n_Flash September eresMas_PFA 04-2003 Wanadoo FT_UAG_report_CA 06-09 (06-09-28)_Spain ARPU + AUPU" xfId="37959" xr:uid="{00000000-0005-0000-0000-0000407B0000}"/>
    <cellStyle name="n_Flash September eresMas_PFA 04-2003 Wanadoo FT_UAG_report_CA 06-09 (06-09-28)_Spain ARPU + AUPU_Group" xfId="37960" xr:uid="{00000000-0005-0000-0000-0000417B0000}"/>
    <cellStyle name="n_Flash September eresMas_PFA 04-2003 Wanadoo FT_UAG_report_CA 06-09 (06-09-28)_Spain ARPU + AUPU_ROW ARPU" xfId="37961" xr:uid="{00000000-0005-0000-0000-0000427B0000}"/>
    <cellStyle name="n_Flash September eresMas_PFA 04-2003 Wanadoo FT_UAG_report_CA 06-09 (06-09-28)_Spain KPIs" xfId="7255" xr:uid="{00000000-0005-0000-0000-0000437B0000}"/>
    <cellStyle name="n_Flash September eresMas_PFA 04-2003 Wanadoo FT_UAG_report_CA 06-09 (06-09-28)_Spain KPIs 2" xfId="16621" xr:uid="{00000000-0005-0000-0000-0000447B0000}"/>
    <cellStyle name="n_Flash September eresMas_PFA 04-2003 Wanadoo FT_UAG_report_CA 06-09 (06-09-28)_Spain KPIs_1" xfId="52069" xr:uid="{00000000-0005-0000-0000-0000457B0000}"/>
    <cellStyle name="n_Flash September eresMas_PFA 04-2003 Wanadoo FT_UAG_report_CA 06-09 (06-09-28)_Telecoms - Operational KPIs" xfId="50372" xr:uid="{00000000-0005-0000-0000-0000467B0000}"/>
    <cellStyle name="n_Flash September eresMas_PFA 04-2003 Wanadoo FT_UAG_report_CA 06-10 (06-11-06)" xfId="2555" xr:uid="{00000000-0005-0000-0000-0000477B0000}"/>
    <cellStyle name="n_Flash September eresMas_PFA 04-2003 Wanadoo FT_UAG_report_CA 06-10 (06-11-06)_A&amp;ME KPIs" xfId="53847" xr:uid="{00000000-0005-0000-0000-0000487B0000}"/>
    <cellStyle name="n_Flash September eresMas_PFA 04-2003 Wanadoo FT_UAG_report_CA 06-10 (06-11-06)_Enterprise" xfId="9919" xr:uid="{00000000-0005-0000-0000-0000497B0000}"/>
    <cellStyle name="n_Flash September eresMas_PFA 04-2003 Wanadoo FT_UAG_report_CA 06-10 (06-11-06)_France financials" xfId="24205" xr:uid="{00000000-0005-0000-0000-00004A7B0000}"/>
    <cellStyle name="n_Flash September eresMas_PFA 04-2003 Wanadoo FT_UAG_report_CA 06-10 (06-11-06)_France financials_1" xfId="25509" xr:uid="{00000000-0005-0000-0000-00004B7B0000}"/>
    <cellStyle name="n_Flash September eresMas_PFA 04-2003 Wanadoo FT_UAG_report_CA 06-10 (06-11-06)_France KPIs" xfId="5414" xr:uid="{00000000-0005-0000-0000-00004C7B0000}"/>
    <cellStyle name="n_Flash September eresMas_PFA 04-2003 Wanadoo FT_UAG_report_CA 06-10 (06-11-06)_France KPIs 2" xfId="14830" xr:uid="{00000000-0005-0000-0000-00004D7B0000}"/>
    <cellStyle name="n_Flash September eresMas_PFA 04-2003 Wanadoo FT_UAG_report_CA 06-10 (06-11-06)_France KPIs_1" xfId="12655" xr:uid="{00000000-0005-0000-0000-00004E7B0000}"/>
    <cellStyle name="n_Flash September eresMas_PFA 04-2003 Wanadoo FT_UAG_report_CA 06-10 (06-11-06)_GetCA Groupe Seg 2012-Q4 Soc" xfId="56595" xr:uid="{00000000-0005-0000-0000-00004F7B0000}"/>
    <cellStyle name="n_Flash September eresMas_PFA 04-2003 Wanadoo FT_UAG_report_CA 06-10 (06-11-06)_Group" xfId="37963" xr:uid="{00000000-0005-0000-0000-0000507B0000}"/>
    <cellStyle name="n_Flash September eresMas_PFA 04-2003 Wanadoo FT_UAG_report_CA 06-10 (06-11-06)_Group - financial KPIs" xfId="22461" xr:uid="{00000000-0005-0000-0000-0000517B0000}"/>
    <cellStyle name="n_Flash September eresMas_PFA 04-2003 Wanadoo FT_UAG_report_CA 06-10 (06-11-06)_Group - operational KPIs" xfId="3388" xr:uid="{00000000-0005-0000-0000-0000527B0000}"/>
    <cellStyle name="n_Flash September eresMas_PFA 04-2003 Wanadoo FT_UAG_report_CA 06-10 (06-11-06)_Group - operational KPIs_1" xfId="10901" xr:uid="{00000000-0005-0000-0000-0000537B0000}"/>
    <cellStyle name="n_Flash September eresMas_PFA 04-2003 Wanadoo FT_UAG_report_CA 06-10 (06-11-06)_Group - operational KPIs_1 2" xfId="18600" xr:uid="{00000000-0005-0000-0000-0000547B0000}"/>
    <cellStyle name="n_Flash September eresMas_PFA 04-2003 Wanadoo FT_UAG_report_CA 06-10 (06-11-06)_Group - operational KPIs_2" xfId="20717" xr:uid="{00000000-0005-0000-0000-0000557B0000}"/>
    <cellStyle name="n_Flash September eresMas_PFA 04-2003 Wanadoo FT_UAG_report_CA 06-10 (06-11-06)_IC&amp;SS" xfId="19525" xr:uid="{00000000-0005-0000-0000-0000567B0000}"/>
    <cellStyle name="n_Flash September eresMas_PFA 04-2003 Wanadoo FT_UAG_report_CA 06-10 (06-11-06)_Orange - Market France KPIs" xfId="56594" xr:uid="{00000000-0005-0000-0000-0000577B0000}"/>
    <cellStyle name="n_Flash September eresMas_PFA 04-2003 Wanadoo FT_UAG_report_CA 06-10 (06-11-06)_Poland KPIs" xfId="8639" xr:uid="{00000000-0005-0000-0000-0000587B0000}"/>
    <cellStyle name="n_Flash September eresMas_PFA 04-2003 Wanadoo FT_UAG_report_CA 06-10 (06-11-06)_Poland KPIs_1" xfId="37962" xr:uid="{00000000-0005-0000-0000-0000597B0000}"/>
    <cellStyle name="n_Flash September eresMas_PFA 04-2003 Wanadoo FT_UAG_report_CA 06-10 (06-11-06)_ROW" xfId="37964" xr:uid="{00000000-0005-0000-0000-00005A7B0000}"/>
    <cellStyle name="n_Flash September eresMas_PFA 04-2003 Wanadoo FT_UAG_report_CA 06-10 (06-11-06)_ROW ARPU" xfId="37965" xr:uid="{00000000-0005-0000-0000-00005B7B0000}"/>
    <cellStyle name="n_Flash September eresMas_PFA 04-2003 Wanadoo FT_UAG_report_CA 06-10 (06-11-06)_RoW KPIs" xfId="9351" xr:uid="{00000000-0005-0000-0000-00005C7B0000}"/>
    <cellStyle name="n_Flash September eresMas_PFA 04-2003 Wanadoo FT_UAG_report_CA 06-10 (06-11-06)_ROW_1" xfId="37966" xr:uid="{00000000-0005-0000-0000-00005D7B0000}"/>
    <cellStyle name="n_Flash September eresMas_PFA 04-2003 Wanadoo FT_UAG_report_CA 06-10 (06-11-06)_ROW_1_Group" xfId="37967" xr:uid="{00000000-0005-0000-0000-00005E7B0000}"/>
    <cellStyle name="n_Flash September eresMas_PFA 04-2003 Wanadoo FT_UAG_report_CA 06-10 (06-11-06)_ROW_1_ROW ARPU" xfId="37968" xr:uid="{00000000-0005-0000-0000-00005F7B0000}"/>
    <cellStyle name="n_Flash September eresMas_PFA 04-2003 Wanadoo FT_UAG_report_CA 06-10 (06-11-06)_ROW_Group" xfId="37969" xr:uid="{00000000-0005-0000-0000-0000607B0000}"/>
    <cellStyle name="n_Flash September eresMas_PFA 04-2003 Wanadoo FT_UAG_report_CA 06-10 (06-11-06)_ROW_ROW ARPU" xfId="37970" xr:uid="{00000000-0005-0000-0000-0000617B0000}"/>
    <cellStyle name="n_Flash September eresMas_PFA 04-2003 Wanadoo FT_UAG_report_CA 06-10 (06-11-06)_Spain ARPU + AUPU" xfId="37971" xr:uid="{00000000-0005-0000-0000-0000627B0000}"/>
    <cellStyle name="n_Flash September eresMas_PFA 04-2003 Wanadoo FT_UAG_report_CA 06-10 (06-11-06)_Spain ARPU + AUPU_Group" xfId="37972" xr:uid="{00000000-0005-0000-0000-0000637B0000}"/>
    <cellStyle name="n_Flash September eresMas_PFA 04-2003 Wanadoo FT_UAG_report_CA 06-10 (06-11-06)_Spain ARPU + AUPU_ROW ARPU" xfId="37973" xr:uid="{00000000-0005-0000-0000-0000647B0000}"/>
    <cellStyle name="n_Flash September eresMas_PFA 04-2003 Wanadoo FT_UAG_report_CA 06-10 (06-11-06)_Spain KPIs" xfId="7256" xr:uid="{00000000-0005-0000-0000-0000657B0000}"/>
    <cellStyle name="n_Flash September eresMas_PFA 04-2003 Wanadoo FT_UAG_report_CA 06-10 (06-11-06)_Spain KPIs 2" xfId="16622" xr:uid="{00000000-0005-0000-0000-0000667B0000}"/>
    <cellStyle name="n_Flash September eresMas_PFA 04-2003 Wanadoo FT_UAG_report_CA 06-10 (06-11-06)_Spain KPIs_1" xfId="52070" xr:uid="{00000000-0005-0000-0000-0000677B0000}"/>
    <cellStyle name="n_Flash September eresMas_PFA 04-2003 Wanadoo FT_UAG_report_CA 06-10 (06-11-06)_Telecoms - Operational KPIs" xfId="50373" xr:uid="{00000000-0005-0000-0000-0000687B0000}"/>
    <cellStyle name="n_Flash September eresMas_PFA 04-2003 Wanadoo FT_V&amp;M trajectoires V1 (06-08-11)" xfId="2556" xr:uid="{00000000-0005-0000-0000-0000697B0000}"/>
    <cellStyle name="n_Flash September eresMas_PFA 04-2003 Wanadoo FT_V&amp;M trajectoires V1 (06-08-11)_A&amp;ME KPIs" xfId="53848" xr:uid="{00000000-0005-0000-0000-00006A7B0000}"/>
    <cellStyle name="n_Flash September eresMas_PFA 04-2003 Wanadoo FT_V&amp;M trajectoires V1 (06-08-11)_Enterprise" xfId="9920" xr:uid="{00000000-0005-0000-0000-00006B7B0000}"/>
    <cellStyle name="n_Flash September eresMas_PFA 04-2003 Wanadoo FT_V&amp;M trajectoires V1 (06-08-11)_France financials" xfId="24206" xr:uid="{00000000-0005-0000-0000-00006C7B0000}"/>
    <cellStyle name="n_Flash September eresMas_PFA 04-2003 Wanadoo FT_V&amp;M trajectoires V1 (06-08-11)_France financials_1" xfId="25510" xr:uid="{00000000-0005-0000-0000-00006D7B0000}"/>
    <cellStyle name="n_Flash September eresMas_PFA 04-2003 Wanadoo FT_V&amp;M trajectoires V1 (06-08-11)_France KPIs" xfId="5415" xr:uid="{00000000-0005-0000-0000-00006E7B0000}"/>
    <cellStyle name="n_Flash September eresMas_PFA 04-2003 Wanadoo FT_V&amp;M trajectoires V1 (06-08-11)_France KPIs 2" xfId="14831" xr:uid="{00000000-0005-0000-0000-00006F7B0000}"/>
    <cellStyle name="n_Flash September eresMas_PFA 04-2003 Wanadoo FT_V&amp;M trajectoires V1 (06-08-11)_France KPIs_1" xfId="12656" xr:uid="{00000000-0005-0000-0000-0000707B0000}"/>
    <cellStyle name="n_Flash September eresMas_PFA 04-2003 Wanadoo FT_V&amp;M trajectoires V1 (06-08-11)_GetCA Groupe Seg 2012-Q4 Soc" xfId="56597" xr:uid="{00000000-0005-0000-0000-0000717B0000}"/>
    <cellStyle name="n_Flash September eresMas_PFA 04-2003 Wanadoo FT_V&amp;M trajectoires V1 (06-08-11)_Group" xfId="37975" xr:uid="{00000000-0005-0000-0000-0000727B0000}"/>
    <cellStyle name="n_Flash September eresMas_PFA 04-2003 Wanadoo FT_V&amp;M trajectoires V1 (06-08-11)_Group - financial KPIs" xfId="22462" xr:uid="{00000000-0005-0000-0000-0000737B0000}"/>
    <cellStyle name="n_Flash September eresMas_PFA 04-2003 Wanadoo FT_V&amp;M trajectoires V1 (06-08-11)_Group - operational KPIs" xfId="3389" xr:uid="{00000000-0005-0000-0000-0000747B0000}"/>
    <cellStyle name="n_Flash September eresMas_PFA 04-2003 Wanadoo FT_V&amp;M trajectoires V1 (06-08-11)_Group - operational KPIs_1" xfId="10902" xr:uid="{00000000-0005-0000-0000-0000757B0000}"/>
    <cellStyle name="n_Flash September eresMas_PFA 04-2003 Wanadoo FT_V&amp;M trajectoires V1 (06-08-11)_Group - operational KPIs_1 2" xfId="18601" xr:uid="{00000000-0005-0000-0000-0000767B0000}"/>
    <cellStyle name="n_Flash September eresMas_PFA 04-2003 Wanadoo FT_V&amp;M trajectoires V1 (06-08-11)_Group - operational KPIs_2" xfId="20718" xr:uid="{00000000-0005-0000-0000-0000777B0000}"/>
    <cellStyle name="n_Flash September eresMas_PFA 04-2003 Wanadoo FT_V&amp;M trajectoires V1 (06-08-11)_IC&amp;SS" xfId="19725" xr:uid="{00000000-0005-0000-0000-0000787B0000}"/>
    <cellStyle name="n_Flash September eresMas_PFA 04-2003 Wanadoo FT_V&amp;M trajectoires V1 (06-08-11)_Orange - Market France KPIs" xfId="56596" xr:uid="{00000000-0005-0000-0000-0000797B0000}"/>
    <cellStyle name="n_Flash September eresMas_PFA 04-2003 Wanadoo FT_V&amp;M trajectoires V1 (06-08-11)_Poland KPIs" xfId="8640" xr:uid="{00000000-0005-0000-0000-00007A7B0000}"/>
    <cellStyle name="n_Flash September eresMas_PFA 04-2003 Wanadoo FT_V&amp;M trajectoires V1 (06-08-11)_Poland KPIs_1" xfId="37974" xr:uid="{00000000-0005-0000-0000-00007B7B0000}"/>
    <cellStyle name="n_Flash September eresMas_PFA 04-2003 Wanadoo FT_V&amp;M trajectoires V1 (06-08-11)_ROW" xfId="37976" xr:uid="{00000000-0005-0000-0000-00007C7B0000}"/>
    <cellStyle name="n_Flash September eresMas_PFA 04-2003 Wanadoo FT_V&amp;M trajectoires V1 (06-08-11)_ROW ARPU" xfId="37977" xr:uid="{00000000-0005-0000-0000-00007D7B0000}"/>
    <cellStyle name="n_Flash September eresMas_PFA 04-2003 Wanadoo FT_V&amp;M trajectoires V1 (06-08-11)_RoW KPIs" xfId="9352" xr:uid="{00000000-0005-0000-0000-00007E7B0000}"/>
    <cellStyle name="n_Flash September eresMas_PFA 04-2003 Wanadoo FT_V&amp;M trajectoires V1 (06-08-11)_ROW_1" xfId="37978" xr:uid="{00000000-0005-0000-0000-00007F7B0000}"/>
    <cellStyle name="n_Flash September eresMas_PFA 04-2003 Wanadoo FT_V&amp;M trajectoires V1 (06-08-11)_ROW_1_Group" xfId="37979" xr:uid="{00000000-0005-0000-0000-0000807B0000}"/>
    <cellStyle name="n_Flash September eresMas_PFA 04-2003 Wanadoo FT_V&amp;M trajectoires V1 (06-08-11)_ROW_1_ROW ARPU" xfId="37980" xr:uid="{00000000-0005-0000-0000-0000817B0000}"/>
    <cellStyle name="n_Flash September eresMas_PFA 04-2003 Wanadoo FT_V&amp;M trajectoires V1 (06-08-11)_ROW_Group" xfId="37981" xr:uid="{00000000-0005-0000-0000-0000827B0000}"/>
    <cellStyle name="n_Flash September eresMas_PFA 04-2003 Wanadoo FT_V&amp;M trajectoires V1 (06-08-11)_ROW_ROW ARPU" xfId="37982" xr:uid="{00000000-0005-0000-0000-0000837B0000}"/>
    <cellStyle name="n_Flash September eresMas_PFA 04-2003 Wanadoo FT_V&amp;M trajectoires V1 (06-08-11)_Spain ARPU + AUPU" xfId="37983" xr:uid="{00000000-0005-0000-0000-0000847B0000}"/>
    <cellStyle name="n_Flash September eresMas_PFA 04-2003 Wanadoo FT_V&amp;M trajectoires V1 (06-08-11)_Spain ARPU + AUPU_Group" xfId="37984" xr:uid="{00000000-0005-0000-0000-0000857B0000}"/>
    <cellStyle name="n_Flash September eresMas_PFA 04-2003 Wanadoo FT_V&amp;M trajectoires V1 (06-08-11)_Spain ARPU + AUPU_ROW ARPU" xfId="37985" xr:uid="{00000000-0005-0000-0000-0000867B0000}"/>
    <cellStyle name="n_Flash September eresMas_PFA 04-2003 Wanadoo FT_V&amp;M trajectoires V1 (06-08-11)_Spain KPIs" xfId="7257" xr:uid="{00000000-0005-0000-0000-0000877B0000}"/>
    <cellStyle name="n_Flash September eresMas_PFA 04-2003 Wanadoo FT_V&amp;M trajectoires V1 (06-08-11)_Spain KPIs 2" xfId="16623" xr:uid="{00000000-0005-0000-0000-0000887B0000}"/>
    <cellStyle name="n_Flash September eresMas_PFA 04-2003 Wanadoo FT_V&amp;M trajectoires V1 (06-08-11)_Spain KPIs_1" xfId="52071" xr:uid="{00000000-0005-0000-0000-0000897B0000}"/>
    <cellStyle name="n_Flash September eresMas_PFA 04-2003 Wanadoo FT_V&amp;M trajectoires V1 (06-08-11)_Telecoms - Operational KPIs" xfId="50374" xr:uid="{00000000-0005-0000-0000-00008A7B0000}"/>
    <cellStyle name="n_Flash September eresMas_PFA 04-2003 Wanadoo_01 Synthèse DM pour modèle" xfId="2557" xr:uid="{00000000-0005-0000-0000-00008B7B0000}"/>
    <cellStyle name="n_Flash September eresMas_PFA 04-2003 Wanadoo_01 Synthèse DM pour modèle_A&amp;ME KPIs" xfId="53849" xr:uid="{00000000-0005-0000-0000-00008C7B0000}"/>
    <cellStyle name="n_Flash September eresMas_PFA 04-2003 Wanadoo_01 Synthèse DM pour modèle_France financials" xfId="24207" xr:uid="{00000000-0005-0000-0000-00008D7B0000}"/>
    <cellStyle name="n_Flash September eresMas_PFA 04-2003 Wanadoo_01 Synthèse DM pour modèle_France KPIs" xfId="5416" xr:uid="{00000000-0005-0000-0000-00008E7B0000}"/>
    <cellStyle name="n_Flash September eresMas_PFA 04-2003 Wanadoo_01 Synthèse DM pour modèle_France KPIs 2" xfId="14832" xr:uid="{00000000-0005-0000-0000-00008F7B0000}"/>
    <cellStyle name="n_Flash September eresMas_PFA 04-2003 Wanadoo_01 Synthèse DM pour modèle_France KPIs_1" xfId="12657" xr:uid="{00000000-0005-0000-0000-0000907B0000}"/>
    <cellStyle name="n_Flash September eresMas_PFA 04-2003 Wanadoo_01 Synthèse DM pour modèle_Group" xfId="37987" xr:uid="{00000000-0005-0000-0000-0000917B0000}"/>
    <cellStyle name="n_Flash September eresMas_PFA 04-2003 Wanadoo_01 Synthèse DM pour modèle_Group - financial KPIs" xfId="22463" xr:uid="{00000000-0005-0000-0000-0000927B0000}"/>
    <cellStyle name="n_Flash September eresMas_PFA 04-2003 Wanadoo_01 Synthèse DM pour modèle_Group - operational KPIs" xfId="10903" xr:uid="{00000000-0005-0000-0000-0000937B0000}"/>
    <cellStyle name="n_Flash September eresMas_PFA 04-2003 Wanadoo_01 Synthèse DM pour modèle_Group - operational KPIs 2" xfId="18602" xr:uid="{00000000-0005-0000-0000-0000947B0000}"/>
    <cellStyle name="n_Flash September eresMas_PFA 04-2003 Wanadoo_01 Synthèse DM pour modèle_Group - operational KPIs_1" xfId="20719" xr:uid="{00000000-0005-0000-0000-0000957B0000}"/>
    <cellStyle name="n_Flash September eresMas_PFA 04-2003 Wanadoo_01 Synthèse DM pour modèle_Orange - Market France KPIs" xfId="56598" xr:uid="{00000000-0005-0000-0000-0000967B0000}"/>
    <cellStyle name="n_Flash September eresMas_PFA 04-2003 Wanadoo_01 Synthèse DM pour modèle_Poland KPIs" xfId="37986" xr:uid="{00000000-0005-0000-0000-0000977B0000}"/>
    <cellStyle name="n_Flash September eresMas_PFA 04-2003 Wanadoo_01 Synthèse DM pour modèle_ROW" xfId="37988" xr:uid="{00000000-0005-0000-0000-0000987B0000}"/>
    <cellStyle name="n_Flash September eresMas_PFA 04-2003 Wanadoo_01 Synthèse DM pour modèle_ROW ARPU" xfId="37989" xr:uid="{00000000-0005-0000-0000-0000997B0000}"/>
    <cellStyle name="n_Flash September eresMas_PFA 04-2003 Wanadoo_01 Synthèse DM pour modèle_ROW_1" xfId="37990" xr:uid="{00000000-0005-0000-0000-00009A7B0000}"/>
    <cellStyle name="n_Flash September eresMas_PFA 04-2003 Wanadoo_01 Synthèse DM pour modèle_ROW_1_Group" xfId="37991" xr:uid="{00000000-0005-0000-0000-00009B7B0000}"/>
    <cellStyle name="n_Flash September eresMas_PFA 04-2003 Wanadoo_01 Synthèse DM pour modèle_ROW_1_ROW ARPU" xfId="37992" xr:uid="{00000000-0005-0000-0000-00009C7B0000}"/>
    <cellStyle name="n_Flash September eresMas_PFA 04-2003 Wanadoo_01 Synthèse DM pour modèle_ROW_Group" xfId="37993" xr:uid="{00000000-0005-0000-0000-00009D7B0000}"/>
    <cellStyle name="n_Flash September eresMas_PFA 04-2003 Wanadoo_01 Synthèse DM pour modèle_ROW_ROW ARPU" xfId="37994" xr:uid="{00000000-0005-0000-0000-00009E7B0000}"/>
    <cellStyle name="n_Flash September eresMas_PFA 04-2003 Wanadoo_01 Synthèse DM pour modèle_Spain ARPU + AUPU" xfId="37995" xr:uid="{00000000-0005-0000-0000-00009F7B0000}"/>
    <cellStyle name="n_Flash September eresMas_PFA 04-2003 Wanadoo_01 Synthèse DM pour modèle_Spain ARPU + AUPU_Group" xfId="37996" xr:uid="{00000000-0005-0000-0000-0000A07B0000}"/>
    <cellStyle name="n_Flash September eresMas_PFA 04-2003 Wanadoo_01 Synthèse DM pour modèle_Spain ARPU + AUPU_ROW ARPU" xfId="37997" xr:uid="{00000000-0005-0000-0000-0000A17B0000}"/>
    <cellStyle name="n_Flash September eresMas_PFA 04-2003 Wanadoo_01 Synthèse DM pour modèle_Spain KPIs" xfId="7258" xr:uid="{00000000-0005-0000-0000-0000A27B0000}"/>
    <cellStyle name="n_Flash September eresMas_PFA 04-2003 Wanadoo_01 Synthèse DM pour modèle_Spain KPIs 2" xfId="16624" xr:uid="{00000000-0005-0000-0000-0000A37B0000}"/>
    <cellStyle name="n_Flash September eresMas_PFA 04-2003 Wanadoo_01 Synthèse DM pour modèle_Spain KPIs_1" xfId="52072" xr:uid="{00000000-0005-0000-0000-0000A47B0000}"/>
    <cellStyle name="n_Flash September eresMas_PFA 04-2003 Wanadoo_01 Synthèse DM pour modèle_Telecoms - Operational KPIs" xfId="50375" xr:uid="{00000000-0005-0000-0000-0000A57B0000}"/>
    <cellStyle name="n_Flash September eresMas_PFA 04-2003 Wanadoo_0703 Préflashde L23 Analyse CA trafic 07-03 (07-04-03)" xfId="2558" xr:uid="{00000000-0005-0000-0000-0000A67B0000}"/>
    <cellStyle name="n_Flash September eresMas_PFA 04-2003 Wanadoo_0703 Préflashde L23 Analyse CA trafic 07-03 (07-04-03)_A&amp;ME KPIs" xfId="53850" xr:uid="{00000000-0005-0000-0000-0000A77B0000}"/>
    <cellStyle name="n_Flash September eresMas_PFA 04-2003 Wanadoo_0703 Préflashde L23 Analyse CA trafic 07-03 (07-04-03)_Enterprise" xfId="9921" xr:uid="{00000000-0005-0000-0000-0000A87B0000}"/>
    <cellStyle name="n_Flash September eresMas_PFA 04-2003 Wanadoo_0703 Préflashde L23 Analyse CA trafic 07-03 (07-04-03)_France financials" xfId="24208" xr:uid="{00000000-0005-0000-0000-0000A97B0000}"/>
    <cellStyle name="n_Flash September eresMas_PFA 04-2003 Wanadoo_0703 Préflashde L23 Analyse CA trafic 07-03 (07-04-03)_France financials_1" xfId="25511" xr:uid="{00000000-0005-0000-0000-0000AA7B0000}"/>
    <cellStyle name="n_Flash September eresMas_PFA 04-2003 Wanadoo_0703 Préflashde L23 Analyse CA trafic 07-03 (07-04-03)_France KPIs" xfId="5417" xr:uid="{00000000-0005-0000-0000-0000AB7B0000}"/>
    <cellStyle name="n_Flash September eresMas_PFA 04-2003 Wanadoo_0703 Préflashde L23 Analyse CA trafic 07-03 (07-04-03)_France KPIs 2" xfId="14833" xr:uid="{00000000-0005-0000-0000-0000AC7B0000}"/>
    <cellStyle name="n_Flash September eresMas_PFA 04-2003 Wanadoo_0703 Préflashde L23 Analyse CA trafic 07-03 (07-04-03)_France KPIs_1" xfId="12658" xr:uid="{00000000-0005-0000-0000-0000AD7B0000}"/>
    <cellStyle name="n_Flash September eresMas_PFA 04-2003 Wanadoo_0703 Préflashde L23 Analyse CA trafic 07-03 (07-04-03)_GetCA Groupe Seg 2012-Q4 Soc" xfId="56600" xr:uid="{00000000-0005-0000-0000-0000AE7B0000}"/>
    <cellStyle name="n_Flash September eresMas_PFA 04-2003 Wanadoo_0703 Préflashde L23 Analyse CA trafic 07-03 (07-04-03)_Group" xfId="37999" xr:uid="{00000000-0005-0000-0000-0000AF7B0000}"/>
    <cellStyle name="n_Flash September eresMas_PFA 04-2003 Wanadoo_0703 Préflashde L23 Analyse CA trafic 07-03 (07-04-03)_Group - financial KPIs" xfId="22464" xr:uid="{00000000-0005-0000-0000-0000B07B0000}"/>
    <cellStyle name="n_Flash September eresMas_PFA 04-2003 Wanadoo_0703 Préflashde L23 Analyse CA trafic 07-03 (07-04-03)_Group - operational KPIs" xfId="3390" xr:uid="{00000000-0005-0000-0000-0000B17B0000}"/>
    <cellStyle name="n_Flash September eresMas_PFA 04-2003 Wanadoo_0703 Préflashde L23 Analyse CA trafic 07-03 (07-04-03)_Group - operational KPIs_1" xfId="10904" xr:uid="{00000000-0005-0000-0000-0000B27B0000}"/>
    <cellStyle name="n_Flash September eresMas_PFA 04-2003 Wanadoo_0703 Préflashde L23 Analyse CA trafic 07-03 (07-04-03)_Group - operational KPIs_1 2" xfId="18603" xr:uid="{00000000-0005-0000-0000-0000B37B0000}"/>
    <cellStyle name="n_Flash September eresMas_PFA 04-2003 Wanadoo_0703 Préflashde L23 Analyse CA trafic 07-03 (07-04-03)_Group - operational KPIs_2" xfId="20720" xr:uid="{00000000-0005-0000-0000-0000B47B0000}"/>
    <cellStyle name="n_Flash September eresMas_PFA 04-2003 Wanadoo_0703 Préflashde L23 Analyse CA trafic 07-03 (07-04-03)_IC&amp;SS" xfId="17635" xr:uid="{00000000-0005-0000-0000-0000B57B0000}"/>
    <cellStyle name="n_Flash September eresMas_PFA 04-2003 Wanadoo_0703 Préflashde L23 Analyse CA trafic 07-03 (07-04-03)_Orange - Market France KPIs" xfId="56599" xr:uid="{00000000-0005-0000-0000-0000B67B0000}"/>
    <cellStyle name="n_Flash September eresMas_PFA 04-2003 Wanadoo_0703 Préflashde L23 Analyse CA trafic 07-03 (07-04-03)_Poland KPIs" xfId="8641" xr:uid="{00000000-0005-0000-0000-0000B77B0000}"/>
    <cellStyle name="n_Flash September eresMas_PFA 04-2003 Wanadoo_0703 Préflashde L23 Analyse CA trafic 07-03 (07-04-03)_Poland KPIs_1" xfId="37998" xr:uid="{00000000-0005-0000-0000-0000B87B0000}"/>
    <cellStyle name="n_Flash September eresMas_PFA 04-2003 Wanadoo_0703 Préflashde L23 Analyse CA trafic 07-03 (07-04-03)_ROW" xfId="38000" xr:uid="{00000000-0005-0000-0000-0000B97B0000}"/>
    <cellStyle name="n_Flash September eresMas_PFA 04-2003 Wanadoo_0703 Préflashde L23 Analyse CA trafic 07-03 (07-04-03)_ROW ARPU" xfId="38001" xr:uid="{00000000-0005-0000-0000-0000BA7B0000}"/>
    <cellStyle name="n_Flash September eresMas_PFA 04-2003 Wanadoo_0703 Préflashde L23 Analyse CA trafic 07-03 (07-04-03)_RoW KPIs" xfId="9353" xr:uid="{00000000-0005-0000-0000-0000BB7B0000}"/>
    <cellStyle name="n_Flash September eresMas_PFA 04-2003 Wanadoo_0703 Préflashde L23 Analyse CA trafic 07-03 (07-04-03)_ROW_1" xfId="38002" xr:uid="{00000000-0005-0000-0000-0000BC7B0000}"/>
    <cellStyle name="n_Flash September eresMas_PFA 04-2003 Wanadoo_0703 Préflashde L23 Analyse CA trafic 07-03 (07-04-03)_ROW_1_Group" xfId="38003" xr:uid="{00000000-0005-0000-0000-0000BD7B0000}"/>
    <cellStyle name="n_Flash September eresMas_PFA 04-2003 Wanadoo_0703 Préflashde L23 Analyse CA trafic 07-03 (07-04-03)_ROW_1_ROW ARPU" xfId="38004" xr:uid="{00000000-0005-0000-0000-0000BE7B0000}"/>
    <cellStyle name="n_Flash September eresMas_PFA 04-2003 Wanadoo_0703 Préflashde L23 Analyse CA trafic 07-03 (07-04-03)_ROW_Group" xfId="38005" xr:uid="{00000000-0005-0000-0000-0000BF7B0000}"/>
    <cellStyle name="n_Flash September eresMas_PFA 04-2003 Wanadoo_0703 Préflashde L23 Analyse CA trafic 07-03 (07-04-03)_ROW_ROW ARPU" xfId="38006" xr:uid="{00000000-0005-0000-0000-0000C07B0000}"/>
    <cellStyle name="n_Flash September eresMas_PFA 04-2003 Wanadoo_0703 Préflashde L23 Analyse CA trafic 07-03 (07-04-03)_Spain ARPU + AUPU" xfId="38007" xr:uid="{00000000-0005-0000-0000-0000C17B0000}"/>
    <cellStyle name="n_Flash September eresMas_PFA 04-2003 Wanadoo_0703 Préflashde L23 Analyse CA trafic 07-03 (07-04-03)_Spain ARPU + AUPU_Group" xfId="38008" xr:uid="{00000000-0005-0000-0000-0000C27B0000}"/>
    <cellStyle name="n_Flash September eresMas_PFA 04-2003 Wanadoo_0703 Préflashde L23 Analyse CA trafic 07-03 (07-04-03)_Spain ARPU + AUPU_ROW ARPU" xfId="38009" xr:uid="{00000000-0005-0000-0000-0000C37B0000}"/>
    <cellStyle name="n_Flash September eresMas_PFA 04-2003 Wanadoo_0703 Préflashde L23 Analyse CA trafic 07-03 (07-04-03)_Spain KPIs" xfId="7259" xr:uid="{00000000-0005-0000-0000-0000C47B0000}"/>
    <cellStyle name="n_Flash September eresMas_PFA 04-2003 Wanadoo_0703 Préflashde L23 Analyse CA trafic 07-03 (07-04-03)_Spain KPIs 2" xfId="16625" xr:uid="{00000000-0005-0000-0000-0000C57B0000}"/>
    <cellStyle name="n_Flash September eresMas_PFA 04-2003 Wanadoo_0703 Préflashde L23 Analyse CA trafic 07-03 (07-04-03)_Spain KPIs_1" xfId="52073" xr:uid="{00000000-0005-0000-0000-0000C67B0000}"/>
    <cellStyle name="n_Flash September eresMas_PFA 04-2003 Wanadoo_0703 Préflashde L23 Analyse CA trafic 07-03 (07-04-03)_Telecoms - Operational KPIs" xfId="50376" xr:uid="{00000000-0005-0000-0000-0000C77B0000}"/>
    <cellStyle name="n_Flash September eresMas_PFA 04-2003 Wanadoo_A&amp;ME KPIs" xfId="53829" xr:uid="{00000000-0005-0000-0000-0000C87B0000}"/>
    <cellStyle name="n_Flash September eresMas_PFA 04-2003 Wanadoo_Base Forfaits 06-07" xfId="2559" xr:uid="{00000000-0005-0000-0000-0000C97B0000}"/>
    <cellStyle name="n_Flash September eresMas_PFA 04-2003 Wanadoo_Base Forfaits 06-07_A&amp;ME KPIs" xfId="53851" xr:uid="{00000000-0005-0000-0000-0000CA7B0000}"/>
    <cellStyle name="n_Flash September eresMas_PFA 04-2003 Wanadoo_Base Forfaits 06-07_Enterprise" xfId="9922" xr:uid="{00000000-0005-0000-0000-0000CB7B0000}"/>
    <cellStyle name="n_Flash September eresMas_PFA 04-2003 Wanadoo_Base Forfaits 06-07_France financials" xfId="24209" xr:uid="{00000000-0005-0000-0000-0000CC7B0000}"/>
    <cellStyle name="n_Flash September eresMas_PFA 04-2003 Wanadoo_Base Forfaits 06-07_France financials_1" xfId="25512" xr:uid="{00000000-0005-0000-0000-0000CD7B0000}"/>
    <cellStyle name="n_Flash September eresMas_PFA 04-2003 Wanadoo_Base Forfaits 06-07_France KPIs" xfId="5418" xr:uid="{00000000-0005-0000-0000-0000CE7B0000}"/>
    <cellStyle name="n_Flash September eresMas_PFA 04-2003 Wanadoo_Base Forfaits 06-07_France KPIs 2" xfId="14834" xr:uid="{00000000-0005-0000-0000-0000CF7B0000}"/>
    <cellStyle name="n_Flash September eresMas_PFA 04-2003 Wanadoo_Base Forfaits 06-07_France KPIs_1" xfId="12659" xr:uid="{00000000-0005-0000-0000-0000D07B0000}"/>
    <cellStyle name="n_Flash September eresMas_PFA 04-2003 Wanadoo_Base Forfaits 06-07_GetCA Groupe Seg 2012-Q4 Soc" xfId="56602" xr:uid="{00000000-0005-0000-0000-0000D17B0000}"/>
    <cellStyle name="n_Flash September eresMas_PFA 04-2003 Wanadoo_Base Forfaits 06-07_Group" xfId="38011" xr:uid="{00000000-0005-0000-0000-0000D27B0000}"/>
    <cellStyle name="n_Flash September eresMas_PFA 04-2003 Wanadoo_Base Forfaits 06-07_Group - financial KPIs" xfId="22465" xr:uid="{00000000-0005-0000-0000-0000D37B0000}"/>
    <cellStyle name="n_Flash September eresMas_PFA 04-2003 Wanadoo_Base Forfaits 06-07_Group - operational KPIs" xfId="3391" xr:uid="{00000000-0005-0000-0000-0000D47B0000}"/>
    <cellStyle name="n_Flash September eresMas_PFA 04-2003 Wanadoo_Base Forfaits 06-07_Group - operational KPIs_1" xfId="10905" xr:uid="{00000000-0005-0000-0000-0000D57B0000}"/>
    <cellStyle name="n_Flash September eresMas_PFA 04-2003 Wanadoo_Base Forfaits 06-07_Group - operational KPIs_1 2" xfId="18604" xr:uid="{00000000-0005-0000-0000-0000D67B0000}"/>
    <cellStyle name="n_Flash September eresMas_PFA 04-2003 Wanadoo_Base Forfaits 06-07_Group - operational KPIs_2" xfId="20721" xr:uid="{00000000-0005-0000-0000-0000D77B0000}"/>
    <cellStyle name="n_Flash September eresMas_PFA 04-2003 Wanadoo_Base Forfaits 06-07_IC&amp;SS" xfId="13882" xr:uid="{00000000-0005-0000-0000-0000D87B0000}"/>
    <cellStyle name="n_Flash September eresMas_PFA 04-2003 Wanadoo_Base Forfaits 06-07_Orange - Market France KPIs" xfId="56601" xr:uid="{00000000-0005-0000-0000-0000D97B0000}"/>
    <cellStyle name="n_Flash September eresMas_PFA 04-2003 Wanadoo_Base Forfaits 06-07_Poland KPIs" xfId="8642" xr:uid="{00000000-0005-0000-0000-0000DA7B0000}"/>
    <cellStyle name="n_Flash September eresMas_PFA 04-2003 Wanadoo_Base Forfaits 06-07_Poland KPIs_1" xfId="38010" xr:uid="{00000000-0005-0000-0000-0000DB7B0000}"/>
    <cellStyle name="n_Flash September eresMas_PFA 04-2003 Wanadoo_Base Forfaits 06-07_ROW" xfId="38012" xr:uid="{00000000-0005-0000-0000-0000DC7B0000}"/>
    <cellStyle name="n_Flash September eresMas_PFA 04-2003 Wanadoo_Base Forfaits 06-07_ROW ARPU" xfId="38013" xr:uid="{00000000-0005-0000-0000-0000DD7B0000}"/>
    <cellStyle name="n_Flash September eresMas_PFA 04-2003 Wanadoo_Base Forfaits 06-07_RoW KPIs" xfId="9354" xr:uid="{00000000-0005-0000-0000-0000DE7B0000}"/>
    <cellStyle name="n_Flash September eresMas_PFA 04-2003 Wanadoo_Base Forfaits 06-07_ROW_1" xfId="38014" xr:uid="{00000000-0005-0000-0000-0000DF7B0000}"/>
    <cellStyle name="n_Flash September eresMas_PFA 04-2003 Wanadoo_Base Forfaits 06-07_ROW_1_Group" xfId="38015" xr:uid="{00000000-0005-0000-0000-0000E07B0000}"/>
    <cellStyle name="n_Flash September eresMas_PFA 04-2003 Wanadoo_Base Forfaits 06-07_ROW_1_ROW ARPU" xfId="38016" xr:uid="{00000000-0005-0000-0000-0000E17B0000}"/>
    <cellStyle name="n_Flash September eresMas_PFA 04-2003 Wanadoo_Base Forfaits 06-07_ROW_Group" xfId="38017" xr:uid="{00000000-0005-0000-0000-0000E27B0000}"/>
    <cellStyle name="n_Flash September eresMas_PFA 04-2003 Wanadoo_Base Forfaits 06-07_ROW_ROW ARPU" xfId="38018" xr:uid="{00000000-0005-0000-0000-0000E37B0000}"/>
    <cellStyle name="n_Flash September eresMas_PFA 04-2003 Wanadoo_Base Forfaits 06-07_Spain ARPU + AUPU" xfId="38019" xr:uid="{00000000-0005-0000-0000-0000E47B0000}"/>
    <cellStyle name="n_Flash September eresMas_PFA 04-2003 Wanadoo_Base Forfaits 06-07_Spain ARPU + AUPU_Group" xfId="38020" xr:uid="{00000000-0005-0000-0000-0000E57B0000}"/>
    <cellStyle name="n_Flash September eresMas_PFA 04-2003 Wanadoo_Base Forfaits 06-07_Spain ARPU + AUPU_ROW ARPU" xfId="38021" xr:uid="{00000000-0005-0000-0000-0000E67B0000}"/>
    <cellStyle name="n_Flash September eresMas_PFA 04-2003 Wanadoo_Base Forfaits 06-07_Spain KPIs" xfId="7260" xr:uid="{00000000-0005-0000-0000-0000E77B0000}"/>
    <cellStyle name="n_Flash September eresMas_PFA 04-2003 Wanadoo_Base Forfaits 06-07_Spain KPIs 2" xfId="16626" xr:uid="{00000000-0005-0000-0000-0000E87B0000}"/>
    <cellStyle name="n_Flash September eresMas_PFA 04-2003 Wanadoo_Base Forfaits 06-07_Spain KPIs_1" xfId="52074" xr:uid="{00000000-0005-0000-0000-0000E97B0000}"/>
    <cellStyle name="n_Flash September eresMas_PFA 04-2003 Wanadoo_Base Forfaits 06-07_Telecoms - Operational KPIs" xfId="50377" xr:uid="{00000000-0005-0000-0000-0000EA7B0000}"/>
    <cellStyle name="n_Flash September eresMas_PFA 04-2003 Wanadoo_CA BAC SCR-VM 06-07 (31-07-06)" xfId="2560" xr:uid="{00000000-0005-0000-0000-0000EB7B0000}"/>
    <cellStyle name="n_Flash September eresMas_PFA 04-2003 Wanadoo_CA BAC SCR-VM 06-07 (31-07-06)_A&amp;ME KPIs" xfId="53852" xr:uid="{00000000-0005-0000-0000-0000EC7B0000}"/>
    <cellStyle name="n_Flash September eresMas_PFA 04-2003 Wanadoo_CA BAC SCR-VM 06-07 (31-07-06)_Enterprise" xfId="9923" xr:uid="{00000000-0005-0000-0000-0000ED7B0000}"/>
    <cellStyle name="n_Flash September eresMas_PFA 04-2003 Wanadoo_CA BAC SCR-VM 06-07 (31-07-06)_France financials" xfId="24210" xr:uid="{00000000-0005-0000-0000-0000EE7B0000}"/>
    <cellStyle name="n_Flash September eresMas_PFA 04-2003 Wanadoo_CA BAC SCR-VM 06-07 (31-07-06)_France financials_1" xfId="25513" xr:uid="{00000000-0005-0000-0000-0000EF7B0000}"/>
    <cellStyle name="n_Flash September eresMas_PFA 04-2003 Wanadoo_CA BAC SCR-VM 06-07 (31-07-06)_France KPIs" xfId="5419" xr:uid="{00000000-0005-0000-0000-0000F07B0000}"/>
    <cellStyle name="n_Flash September eresMas_PFA 04-2003 Wanadoo_CA BAC SCR-VM 06-07 (31-07-06)_France KPIs 2" xfId="14835" xr:uid="{00000000-0005-0000-0000-0000F17B0000}"/>
    <cellStyle name="n_Flash September eresMas_PFA 04-2003 Wanadoo_CA BAC SCR-VM 06-07 (31-07-06)_France KPIs_1" xfId="12660" xr:uid="{00000000-0005-0000-0000-0000F27B0000}"/>
    <cellStyle name="n_Flash September eresMas_PFA 04-2003 Wanadoo_CA BAC SCR-VM 06-07 (31-07-06)_GetCA Groupe Seg 2012-Q4 Soc" xfId="56604" xr:uid="{00000000-0005-0000-0000-0000F37B0000}"/>
    <cellStyle name="n_Flash September eresMas_PFA 04-2003 Wanadoo_CA BAC SCR-VM 06-07 (31-07-06)_Group" xfId="38023" xr:uid="{00000000-0005-0000-0000-0000F47B0000}"/>
    <cellStyle name="n_Flash September eresMas_PFA 04-2003 Wanadoo_CA BAC SCR-VM 06-07 (31-07-06)_Group - financial KPIs" xfId="22466" xr:uid="{00000000-0005-0000-0000-0000F57B0000}"/>
    <cellStyle name="n_Flash September eresMas_PFA 04-2003 Wanadoo_CA BAC SCR-VM 06-07 (31-07-06)_Group - operational KPIs" xfId="3392" xr:uid="{00000000-0005-0000-0000-0000F67B0000}"/>
    <cellStyle name="n_Flash September eresMas_PFA 04-2003 Wanadoo_CA BAC SCR-VM 06-07 (31-07-06)_Group - operational KPIs_1" xfId="10906" xr:uid="{00000000-0005-0000-0000-0000F77B0000}"/>
    <cellStyle name="n_Flash September eresMas_PFA 04-2003 Wanadoo_CA BAC SCR-VM 06-07 (31-07-06)_Group - operational KPIs_1 2" xfId="18605" xr:uid="{00000000-0005-0000-0000-0000F87B0000}"/>
    <cellStyle name="n_Flash September eresMas_PFA 04-2003 Wanadoo_CA BAC SCR-VM 06-07 (31-07-06)_Group - operational KPIs_2" xfId="20722" xr:uid="{00000000-0005-0000-0000-0000F97B0000}"/>
    <cellStyle name="n_Flash September eresMas_PFA 04-2003 Wanadoo_CA BAC SCR-VM 06-07 (31-07-06)_IC&amp;SS" xfId="13805" xr:uid="{00000000-0005-0000-0000-0000FA7B0000}"/>
    <cellStyle name="n_Flash September eresMas_PFA 04-2003 Wanadoo_CA BAC SCR-VM 06-07 (31-07-06)_Orange - Market France KPIs" xfId="56603" xr:uid="{00000000-0005-0000-0000-0000FB7B0000}"/>
    <cellStyle name="n_Flash September eresMas_PFA 04-2003 Wanadoo_CA BAC SCR-VM 06-07 (31-07-06)_Poland KPIs" xfId="8643" xr:uid="{00000000-0005-0000-0000-0000FC7B0000}"/>
    <cellStyle name="n_Flash September eresMas_PFA 04-2003 Wanadoo_CA BAC SCR-VM 06-07 (31-07-06)_Poland KPIs_1" xfId="38022" xr:uid="{00000000-0005-0000-0000-0000FD7B0000}"/>
    <cellStyle name="n_Flash September eresMas_PFA 04-2003 Wanadoo_CA BAC SCR-VM 06-07 (31-07-06)_ROW" xfId="38024" xr:uid="{00000000-0005-0000-0000-0000FE7B0000}"/>
    <cellStyle name="n_Flash September eresMas_PFA 04-2003 Wanadoo_CA BAC SCR-VM 06-07 (31-07-06)_ROW ARPU" xfId="38025" xr:uid="{00000000-0005-0000-0000-0000FF7B0000}"/>
    <cellStyle name="n_Flash September eresMas_PFA 04-2003 Wanadoo_CA BAC SCR-VM 06-07 (31-07-06)_RoW KPIs" xfId="9355" xr:uid="{00000000-0005-0000-0000-0000007C0000}"/>
    <cellStyle name="n_Flash September eresMas_PFA 04-2003 Wanadoo_CA BAC SCR-VM 06-07 (31-07-06)_ROW_1" xfId="38026" xr:uid="{00000000-0005-0000-0000-0000017C0000}"/>
    <cellStyle name="n_Flash September eresMas_PFA 04-2003 Wanadoo_CA BAC SCR-VM 06-07 (31-07-06)_ROW_1_Group" xfId="38027" xr:uid="{00000000-0005-0000-0000-0000027C0000}"/>
    <cellStyle name="n_Flash September eresMas_PFA 04-2003 Wanadoo_CA BAC SCR-VM 06-07 (31-07-06)_ROW_1_ROW ARPU" xfId="38028" xr:uid="{00000000-0005-0000-0000-0000037C0000}"/>
    <cellStyle name="n_Flash September eresMas_PFA 04-2003 Wanadoo_CA BAC SCR-VM 06-07 (31-07-06)_ROW_Group" xfId="38029" xr:uid="{00000000-0005-0000-0000-0000047C0000}"/>
    <cellStyle name="n_Flash September eresMas_PFA 04-2003 Wanadoo_CA BAC SCR-VM 06-07 (31-07-06)_ROW_ROW ARPU" xfId="38030" xr:uid="{00000000-0005-0000-0000-0000057C0000}"/>
    <cellStyle name="n_Flash September eresMas_PFA 04-2003 Wanadoo_CA BAC SCR-VM 06-07 (31-07-06)_Spain ARPU + AUPU" xfId="38031" xr:uid="{00000000-0005-0000-0000-0000067C0000}"/>
    <cellStyle name="n_Flash September eresMas_PFA 04-2003 Wanadoo_CA BAC SCR-VM 06-07 (31-07-06)_Spain ARPU + AUPU_Group" xfId="38032" xr:uid="{00000000-0005-0000-0000-0000077C0000}"/>
    <cellStyle name="n_Flash September eresMas_PFA 04-2003 Wanadoo_CA BAC SCR-VM 06-07 (31-07-06)_Spain ARPU + AUPU_ROW ARPU" xfId="38033" xr:uid="{00000000-0005-0000-0000-0000087C0000}"/>
    <cellStyle name="n_Flash September eresMas_PFA 04-2003 Wanadoo_CA BAC SCR-VM 06-07 (31-07-06)_Spain KPIs" xfId="7261" xr:uid="{00000000-0005-0000-0000-0000097C0000}"/>
    <cellStyle name="n_Flash September eresMas_PFA 04-2003 Wanadoo_CA BAC SCR-VM 06-07 (31-07-06)_Spain KPIs 2" xfId="16627" xr:uid="{00000000-0005-0000-0000-00000A7C0000}"/>
    <cellStyle name="n_Flash September eresMas_PFA 04-2003 Wanadoo_CA BAC SCR-VM 06-07 (31-07-06)_Spain KPIs_1" xfId="52075" xr:uid="{00000000-0005-0000-0000-00000B7C0000}"/>
    <cellStyle name="n_Flash September eresMas_PFA 04-2003 Wanadoo_CA BAC SCR-VM 06-07 (31-07-06)_Telecoms - Operational KPIs" xfId="50378" xr:uid="{00000000-0005-0000-0000-00000C7C0000}"/>
    <cellStyle name="n_Flash September eresMas_PFA 04-2003 Wanadoo_CA forfaits 0607 (06-08-14)" xfId="2561" xr:uid="{00000000-0005-0000-0000-00000D7C0000}"/>
    <cellStyle name="n_Flash September eresMas_PFA 04-2003 Wanadoo_CA forfaits 0607 (06-08-14)_A&amp;ME KPIs" xfId="53853" xr:uid="{00000000-0005-0000-0000-00000E7C0000}"/>
    <cellStyle name="n_Flash September eresMas_PFA 04-2003 Wanadoo_CA forfaits 0607 (06-08-14)_France financials" xfId="24211" xr:uid="{00000000-0005-0000-0000-00000F7C0000}"/>
    <cellStyle name="n_Flash September eresMas_PFA 04-2003 Wanadoo_CA forfaits 0607 (06-08-14)_France KPIs" xfId="5420" xr:uid="{00000000-0005-0000-0000-0000107C0000}"/>
    <cellStyle name="n_Flash September eresMas_PFA 04-2003 Wanadoo_CA forfaits 0607 (06-08-14)_France KPIs 2" xfId="14836" xr:uid="{00000000-0005-0000-0000-0000117C0000}"/>
    <cellStyle name="n_Flash September eresMas_PFA 04-2003 Wanadoo_CA forfaits 0607 (06-08-14)_France KPIs_1" xfId="12661" xr:uid="{00000000-0005-0000-0000-0000127C0000}"/>
    <cellStyle name="n_Flash September eresMas_PFA 04-2003 Wanadoo_CA forfaits 0607 (06-08-14)_Group" xfId="38035" xr:uid="{00000000-0005-0000-0000-0000137C0000}"/>
    <cellStyle name="n_Flash September eresMas_PFA 04-2003 Wanadoo_CA forfaits 0607 (06-08-14)_Group - financial KPIs" xfId="22467" xr:uid="{00000000-0005-0000-0000-0000147C0000}"/>
    <cellStyle name="n_Flash September eresMas_PFA 04-2003 Wanadoo_CA forfaits 0607 (06-08-14)_Group - operational KPIs" xfId="10907" xr:uid="{00000000-0005-0000-0000-0000157C0000}"/>
    <cellStyle name="n_Flash September eresMas_PFA 04-2003 Wanadoo_CA forfaits 0607 (06-08-14)_Group - operational KPIs 2" xfId="18606" xr:uid="{00000000-0005-0000-0000-0000167C0000}"/>
    <cellStyle name="n_Flash September eresMas_PFA 04-2003 Wanadoo_CA forfaits 0607 (06-08-14)_Group - operational KPIs_1" xfId="20723" xr:uid="{00000000-0005-0000-0000-0000177C0000}"/>
    <cellStyle name="n_Flash September eresMas_PFA 04-2003 Wanadoo_CA forfaits 0607 (06-08-14)_Orange - Market France KPIs" xfId="56605" xr:uid="{00000000-0005-0000-0000-0000187C0000}"/>
    <cellStyle name="n_Flash September eresMas_PFA 04-2003 Wanadoo_CA forfaits 0607 (06-08-14)_Poland KPIs" xfId="38034" xr:uid="{00000000-0005-0000-0000-0000197C0000}"/>
    <cellStyle name="n_Flash September eresMas_PFA 04-2003 Wanadoo_CA forfaits 0607 (06-08-14)_ROW" xfId="38036" xr:uid="{00000000-0005-0000-0000-00001A7C0000}"/>
    <cellStyle name="n_Flash September eresMas_PFA 04-2003 Wanadoo_CA forfaits 0607 (06-08-14)_ROW ARPU" xfId="38037" xr:uid="{00000000-0005-0000-0000-00001B7C0000}"/>
    <cellStyle name="n_Flash September eresMas_PFA 04-2003 Wanadoo_CA forfaits 0607 (06-08-14)_ROW_1" xfId="38038" xr:uid="{00000000-0005-0000-0000-00001C7C0000}"/>
    <cellStyle name="n_Flash September eresMas_PFA 04-2003 Wanadoo_CA forfaits 0607 (06-08-14)_ROW_1_Group" xfId="38039" xr:uid="{00000000-0005-0000-0000-00001D7C0000}"/>
    <cellStyle name="n_Flash September eresMas_PFA 04-2003 Wanadoo_CA forfaits 0607 (06-08-14)_ROW_1_ROW ARPU" xfId="38040" xr:uid="{00000000-0005-0000-0000-00001E7C0000}"/>
    <cellStyle name="n_Flash September eresMas_PFA 04-2003 Wanadoo_CA forfaits 0607 (06-08-14)_ROW_Group" xfId="38041" xr:uid="{00000000-0005-0000-0000-00001F7C0000}"/>
    <cellStyle name="n_Flash September eresMas_PFA 04-2003 Wanadoo_CA forfaits 0607 (06-08-14)_ROW_ROW ARPU" xfId="38042" xr:uid="{00000000-0005-0000-0000-0000207C0000}"/>
    <cellStyle name="n_Flash September eresMas_PFA 04-2003 Wanadoo_CA forfaits 0607 (06-08-14)_Spain ARPU + AUPU" xfId="38043" xr:uid="{00000000-0005-0000-0000-0000217C0000}"/>
    <cellStyle name="n_Flash September eresMas_PFA 04-2003 Wanadoo_CA forfaits 0607 (06-08-14)_Spain ARPU + AUPU_Group" xfId="38044" xr:uid="{00000000-0005-0000-0000-0000227C0000}"/>
    <cellStyle name="n_Flash September eresMas_PFA 04-2003 Wanadoo_CA forfaits 0607 (06-08-14)_Spain ARPU + AUPU_ROW ARPU" xfId="38045" xr:uid="{00000000-0005-0000-0000-0000237C0000}"/>
    <cellStyle name="n_Flash September eresMas_PFA 04-2003 Wanadoo_CA forfaits 0607 (06-08-14)_Spain KPIs" xfId="7262" xr:uid="{00000000-0005-0000-0000-0000247C0000}"/>
    <cellStyle name="n_Flash September eresMas_PFA 04-2003 Wanadoo_CA forfaits 0607 (06-08-14)_Spain KPIs 2" xfId="16628" xr:uid="{00000000-0005-0000-0000-0000257C0000}"/>
    <cellStyle name="n_Flash September eresMas_PFA 04-2003 Wanadoo_CA forfaits 0607 (06-08-14)_Spain KPIs_1" xfId="52076" xr:uid="{00000000-0005-0000-0000-0000267C0000}"/>
    <cellStyle name="n_Flash September eresMas_PFA 04-2003 Wanadoo_CA forfaits 0607 (06-08-14)_Telecoms - Operational KPIs" xfId="50379" xr:uid="{00000000-0005-0000-0000-0000277C0000}"/>
    <cellStyle name="n_Flash September eresMas_PFA 04-2003 Wanadoo_Classeur2" xfId="2562" xr:uid="{00000000-0005-0000-0000-0000287C0000}"/>
    <cellStyle name="n_Flash September eresMas_PFA 04-2003 Wanadoo_Classeur2_A&amp;ME KPIs" xfId="53854" xr:uid="{00000000-0005-0000-0000-0000297C0000}"/>
    <cellStyle name="n_Flash September eresMas_PFA 04-2003 Wanadoo_Classeur2_France financials" xfId="24212" xr:uid="{00000000-0005-0000-0000-00002A7C0000}"/>
    <cellStyle name="n_Flash September eresMas_PFA 04-2003 Wanadoo_Classeur2_France KPIs" xfId="5421" xr:uid="{00000000-0005-0000-0000-00002B7C0000}"/>
    <cellStyle name="n_Flash September eresMas_PFA 04-2003 Wanadoo_Classeur2_France KPIs 2" xfId="14837" xr:uid="{00000000-0005-0000-0000-00002C7C0000}"/>
    <cellStyle name="n_Flash September eresMas_PFA 04-2003 Wanadoo_Classeur2_France KPIs_1" xfId="12662" xr:uid="{00000000-0005-0000-0000-00002D7C0000}"/>
    <cellStyle name="n_Flash September eresMas_PFA 04-2003 Wanadoo_Classeur2_Group" xfId="38047" xr:uid="{00000000-0005-0000-0000-00002E7C0000}"/>
    <cellStyle name="n_Flash September eresMas_PFA 04-2003 Wanadoo_Classeur2_Group - financial KPIs" xfId="22468" xr:uid="{00000000-0005-0000-0000-00002F7C0000}"/>
    <cellStyle name="n_Flash September eresMas_PFA 04-2003 Wanadoo_Classeur2_Group - operational KPIs" xfId="10908" xr:uid="{00000000-0005-0000-0000-0000307C0000}"/>
    <cellStyle name="n_Flash September eresMas_PFA 04-2003 Wanadoo_Classeur2_Group - operational KPIs 2" xfId="18607" xr:uid="{00000000-0005-0000-0000-0000317C0000}"/>
    <cellStyle name="n_Flash September eresMas_PFA 04-2003 Wanadoo_Classeur2_Group - operational KPIs_1" xfId="20724" xr:uid="{00000000-0005-0000-0000-0000327C0000}"/>
    <cellStyle name="n_Flash September eresMas_PFA 04-2003 Wanadoo_Classeur2_Orange - Market France KPIs" xfId="56606" xr:uid="{00000000-0005-0000-0000-0000337C0000}"/>
    <cellStyle name="n_Flash September eresMas_PFA 04-2003 Wanadoo_Classeur2_Poland KPIs" xfId="38046" xr:uid="{00000000-0005-0000-0000-0000347C0000}"/>
    <cellStyle name="n_Flash September eresMas_PFA 04-2003 Wanadoo_Classeur2_ROW" xfId="38048" xr:uid="{00000000-0005-0000-0000-0000357C0000}"/>
    <cellStyle name="n_Flash September eresMas_PFA 04-2003 Wanadoo_Classeur2_ROW ARPU" xfId="38049" xr:uid="{00000000-0005-0000-0000-0000367C0000}"/>
    <cellStyle name="n_Flash September eresMas_PFA 04-2003 Wanadoo_Classeur2_ROW_1" xfId="38050" xr:uid="{00000000-0005-0000-0000-0000377C0000}"/>
    <cellStyle name="n_Flash September eresMas_PFA 04-2003 Wanadoo_Classeur2_ROW_1_Group" xfId="38051" xr:uid="{00000000-0005-0000-0000-0000387C0000}"/>
    <cellStyle name="n_Flash September eresMas_PFA 04-2003 Wanadoo_Classeur2_ROW_1_ROW ARPU" xfId="38052" xr:uid="{00000000-0005-0000-0000-0000397C0000}"/>
    <cellStyle name="n_Flash September eresMas_PFA 04-2003 Wanadoo_Classeur2_ROW_Group" xfId="38053" xr:uid="{00000000-0005-0000-0000-00003A7C0000}"/>
    <cellStyle name="n_Flash September eresMas_PFA 04-2003 Wanadoo_Classeur2_ROW_ROW ARPU" xfId="38054" xr:uid="{00000000-0005-0000-0000-00003B7C0000}"/>
    <cellStyle name="n_Flash September eresMas_PFA 04-2003 Wanadoo_Classeur2_Spain ARPU + AUPU" xfId="38055" xr:uid="{00000000-0005-0000-0000-00003C7C0000}"/>
    <cellStyle name="n_Flash September eresMas_PFA 04-2003 Wanadoo_Classeur2_Spain ARPU + AUPU_Group" xfId="38056" xr:uid="{00000000-0005-0000-0000-00003D7C0000}"/>
    <cellStyle name="n_Flash September eresMas_PFA 04-2003 Wanadoo_Classeur2_Spain ARPU + AUPU_ROW ARPU" xfId="38057" xr:uid="{00000000-0005-0000-0000-00003E7C0000}"/>
    <cellStyle name="n_Flash September eresMas_PFA 04-2003 Wanadoo_Classeur2_Spain KPIs" xfId="7263" xr:uid="{00000000-0005-0000-0000-00003F7C0000}"/>
    <cellStyle name="n_Flash September eresMas_PFA 04-2003 Wanadoo_Classeur2_Spain KPIs 2" xfId="16629" xr:uid="{00000000-0005-0000-0000-0000407C0000}"/>
    <cellStyle name="n_Flash September eresMas_PFA 04-2003 Wanadoo_Classeur2_Spain KPIs_1" xfId="52077" xr:uid="{00000000-0005-0000-0000-0000417C0000}"/>
    <cellStyle name="n_Flash September eresMas_PFA 04-2003 Wanadoo_Classeur2_Telecoms - Operational KPIs" xfId="50380" xr:uid="{00000000-0005-0000-0000-0000427C0000}"/>
    <cellStyle name="n_Flash September eresMas_PFA 04-2003 Wanadoo_Classeur5" xfId="2563" xr:uid="{00000000-0005-0000-0000-0000437C0000}"/>
    <cellStyle name="n_Flash September eresMas_PFA 04-2003 Wanadoo_Classeur5_A&amp;ME KPIs" xfId="53855" xr:uid="{00000000-0005-0000-0000-0000447C0000}"/>
    <cellStyle name="n_Flash September eresMas_PFA 04-2003 Wanadoo_Classeur5_Enterprise" xfId="9924" xr:uid="{00000000-0005-0000-0000-0000457C0000}"/>
    <cellStyle name="n_Flash September eresMas_PFA 04-2003 Wanadoo_Classeur5_France financials" xfId="24213" xr:uid="{00000000-0005-0000-0000-0000467C0000}"/>
    <cellStyle name="n_Flash September eresMas_PFA 04-2003 Wanadoo_Classeur5_France financials_1" xfId="25514" xr:uid="{00000000-0005-0000-0000-0000477C0000}"/>
    <cellStyle name="n_Flash September eresMas_PFA 04-2003 Wanadoo_Classeur5_France KPIs" xfId="5422" xr:uid="{00000000-0005-0000-0000-0000487C0000}"/>
    <cellStyle name="n_Flash September eresMas_PFA 04-2003 Wanadoo_Classeur5_France KPIs 2" xfId="14838" xr:uid="{00000000-0005-0000-0000-0000497C0000}"/>
    <cellStyle name="n_Flash September eresMas_PFA 04-2003 Wanadoo_Classeur5_France KPIs_1" xfId="12663" xr:uid="{00000000-0005-0000-0000-00004A7C0000}"/>
    <cellStyle name="n_Flash September eresMas_PFA 04-2003 Wanadoo_Classeur5_GetCA Groupe Seg 2012-Q4 Soc" xfId="56608" xr:uid="{00000000-0005-0000-0000-00004B7C0000}"/>
    <cellStyle name="n_Flash September eresMas_PFA 04-2003 Wanadoo_Classeur5_Group" xfId="38059" xr:uid="{00000000-0005-0000-0000-00004C7C0000}"/>
    <cellStyle name="n_Flash September eresMas_PFA 04-2003 Wanadoo_Classeur5_Group - financial KPIs" xfId="22469" xr:uid="{00000000-0005-0000-0000-00004D7C0000}"/>
    <cellStyle name="n_Flash September eresMas_PFA 04-2003 Wanadoo_Classeur5_Group - operational KPIs" xfId="3393" xr:uid="{00000000-0005-0000-0000-00004E7C0000}"/>
    <cellStyle name="n_Flash September eresMas_PFA 04-2003 Wanadoo_Classeur5_Group - operational KPIs_1" xfId="10909" xr:uid="{00000000-0005-0000-0000-00004F7C0000}"/>
    <cellStyle name="n_Flash September eresMas_PFA 04-2003 Wanadoo_Classeur5_Group - operational KPIs_1 2" xfId="18608" xr:uid="{00000000-0005-0000-0000-0000507C0000}"/>
    <cellStyle name="n_Flash September eresMas_PFA 04-2003 Wanadoo_Classeur5_Group - operational KPIs_2" xfId="20725" xr:uid="{00000000-0005-0000-0000-0000517C0000}"/>
    <cellStyle name="n_Flash September eresMas_PFA 04-2003 Wanadoo_Classeur5_IC&amp;SS" xfId="17719" xr:uid="{00000000-0005-0000-0000-0000527C0000}"/>
    <cellStyle name="n_Flash September eresMas_PFA 04-2003 Wanadoo_Classeur5_Orange - Market France KPIs" xfId="56607" xr:uid="{00000000-0005-0000-0000-0000537C0000}"/>
    <cellStyle name="n_Flash September eresMas_PFA 04-2003 Wanadoo_Classeur5_Poland KPIs" xfId="8644" xr:uid="{00000000-0005-0000-0000-0000547C0000}"/>
    <cellStyle name="n_Flash September eresMas_PFA 04-2003 Wanadoo_Classeur5_Poland KPIs_1" xfId="38058" xr:uid="{00000000-0005-0000-0000-0000557C0000}"/>
    <cellStyle name="n_Flash September eresMas_PFA 04-2003 Wanadoo_Classeur5_ROW" xfId="38060" xr:uid="{00000000-0005-0000-0000-0000567C0000}"/>
    <cellStyle name="n_Flash September eresMas_PFA 04-2003 Wanadoo_Classeur5_ROW ARPU" xfId="38061" xr:uid="{00000000-0005-0000-0000-0000577C0000}"/>
    <cellStyle name="n_Flash September eresMas_PFA 04-2003 Wanadoo_Classeur5_RoW KPIs" xfId="9356" xr:uid="{00000000-0005-0000-0000-0000587C0000}"/>
    <cellStyle name="n_Flash September eresMas_PFA 04-2003 Wanadoo_Classeur5_ROW_1" xfId="38062" xr:uid="{00000000-0005-0000-0000-0000597C0000}"/>
    <cellStyle name="n_Flash September eresMas_PFA 04-2003 Wanadoo_Classeur5_ROW_1_Group" xfId="38063" xr:uid="{00000000-0005-0000-0000-00005A7C0000}"/>
    <cellStyle name="n_Flash September eresMas_PFA 04-2003 Wanadoo_Classeur5_ROW_1_ROW ARPU" xfId="38064" xr:uid="{00000000-0005-0000-0000-00005B7C0000}"/>
    <cellStyle name="n_Flash September eresMas_PFA 04-2003 Wanadoo_Classeur5_ROW_Group" xfId="38065" xr:uid="{00000000-0005-0000-0000-00005C7C0000}"/>
    <cellStyle name="n_Flash September eresMas_PFA 04-2003 Wanadoo_Classeur5_ROW_ROW ARPU" xfId="38066" xr:uid="{00000000-0005-0000-0000-00005D7C0000}"/>
    <cellStyle name="n_Flash September eresMas_PFA 04-2003 Wanadoo_Classeur5_Spain ARPU + AUPU" xfId="38067" xr:uid="{00000000-0005-0000-0000-00005E7C0000}"/>
    <cellStyle name="n_Flash September eresMas_PFA 04-2003 Wanadoo_Classeur5_Spain ARPU + AUPU_Group" xfId="38068" xr:uid="{00000000-0005-0000-0000-00005F7C0000}"/>
    <cellStyle name="n_Flash September eresMas_PFA 04-2003 Wanadoo_Classeur5_Spain ARPU + AUPU_ROW ARPU" xfId="38069" xr:uid="{00000000-0005-0000-0000-0000607C0000}"/>
    <cellStyle name="n_Flash September eresMas_PFA 04-2003 Wanadoo_Classeur5_Spain KPIs" xfId="7264" xr:uid="{00000000-0005-0000-0000-0000617C0000}"/>
    <cellStyle name="n_Flash September eresMas_PFA 04-2003 Wanadoo_Classeur5_Spain KPIs 2" xfId="16630" xr:uid="{00000000-0005-0000-0000-0000627C0000}"/>
    <cellStyle name="n_Flash September eresMas_PFA 04-2003 Wanadoo_Classeur5_Spain KPIs_1" xfId="52078" xr:uid="{00000000-0005-0000-0000-0000637C0000}"/>
    <cellStyle name="n_Flash September eresMas_PFA 04-2003 Wanadoo_Classeur5_Telecoms - Operational KPIs" xfId="50381" xr:uid="{00000000-0005-0000-0000-0000647C0000}"/>
    <cellStyle name="n_Flash September eresMas_PFA 04-2003 Wanadoo_DATA KPI Personal" xfId="38070" xr:uid="{00000000-0005-0000-0000-0000657C0000}"/>
    <cellStyle name="n_Flash September eresMas_PFA 04-2003 Wanadoo_DATA KPI Personal_Group" xfId="38071" xr:uid="{00000000-0005-0000-0000-0000667C0000}"/>
    <cellStyle name="n_Flash September eresMas_PFA 04-2003 Wanadoo_DATA KPI Personal_ROW ARPU" xfId="38072" xr:uid="{00000000-0005-0000-0000-0000677C0000}"/>
    <cellStyle name="n_Flash September eresMas_PFA 04-2003 Wanadoo_EE_CoA_BS - mapped V4" xfId="38073" xr:uid="{00000000-0005-0000-0000-0000687C0000}"/>
    <cellStyle name="n_Flash September eresMas_PFA 04-2003 Wanadoo_EE_CoA_BS - mapped V4_Group" xfId="38074" xr:uid="{00000000-0005-0000-0000-0000697C0000}"/>
    <cellStyle name="n_Flash September eresMas_PFA 04-2003 Wanadoo_EE_CoA_BS - mapped V4_ROW ARPU" xfId="38075" xr:uid="{00000000-0005-0000-0000-00006A7C0000}"/>
    <cellStyle name="n_Flash September eresMas_PFA 04-2003 Wanadoo_Enterprise" xfId="9911" xr:uid="{00000000-0005-0000-0000-00006B7C0000}"/>
    <cellStyle name="n_Flash September eresMas_PFA 04-2003 Wanadoo_France financials" xfId="24191" xr:uid="{00000000-0005-0000-0000-00006C7C0000}"/>
    <cellStyle name="n_Flash September eresMas_PFA 04-2003 Wanadoo_France financials_1" xfId="25501" xr:uid="{00000000-0005-0000-0000-00006D7C0000}"/>
    <cellStyle name="n_Flash September eresMas_PFA 04-2003 Wanadoo_France KPIs" xfId="5400" xr:uid="{00000000-0005-0000-0000-00006E7C0000}"/>
    <cellStyle name="n_Flash September eresMas_PFA 04-2003 Wanadoo_France KPIs 2" xfId="14816" xr:uid="{00000000-0005-0000-0000-00006F7C0000}"/>
    <cellStyle name="n_Flash September eresMas_PFA 04-2003 Wanadoo_France KPIs_1" xfId="12641" xr:uid="{00000000-0005-0000-0000-0000707C0000}"/>
    <cellStyle name="n_Flash September eresMas_PFA 04-2003 Wanadoo_GetCA Groupe Seg 2012-Q4 Soc" xfId="56609" xr:uid="{00000000-0005-0000-0000-0000717C0000}"/>
    <cellStyle name="n_Flash September eresMas_PFA 04-2003 Wanadoo_GMC 0701 (2)" xfId="7265" xr:uid="{00000000-0005-0000-0000-0000727C0000}"/>
    <cellStyle name="n_Flash September eresMas_PFA 04-2003 Wanadoo_GMC 0701 (2) 2" xfId="16631" xr:uid="{00000000-0005-0000-0000-0000737C0000}"/>
    <cellStyle name="n_Flash September eresMas_PFA 04-2003 Wanadoo_GMC 0701 (2)_A&amp;ME KPIs" xfId="53856" xr:uid="{00000000-0005-0000-0000-0000747C0000}"/>
    <cellStyle name="n_Flash September eresMas_PFA 04-2003 Wanadoo_GMC 0701 (2)_Group" xfId="38077" xr:uid="{00000000-0005-0000-0000-0000757C0000}"/>
    <cellStyle name="n_Flash September eresMas_PFA 04-2003 Wanadoo_GMC 0701 (2)_Orange - Market France KPIs" xfId="56610" xr:uid="{00000000-0005-0000-0000-0000767C0000}"/>
    <cellStyle name="n_Flash September eresMas_PFA 04-2003 Wanadoo_GMC 0701 (2)_Poland KPIs" xfId="38076" xr:uid="{00000000-0005-0000-0000-0000777C0000}"/>
    <cellStyle name="n_Flash September eresMas_PFA 04-2003 Wanadoo_GMC 0701 (2)_ROW ARPU" xfId="38078" xr:uid="{00000000-0005-0000-0000-0000787C0000}"/>
    <cellStyle name="n_Flash September eresMas_PFA 04-2003 Wanadoo_GMC 0701 (2)_Spain KPIs" xfId="52079" xr:uid="{00000000-0005-0000-0000-0000797C0000}"/>
    <cellStyle name="n_Flash September eresMas_PFA 04-2003 Wanadoo_GMC 0701 (2)_Telecoms - Operational KPIs" xfId="50382" xr:uid="{00000000-0005-0000-0000-00007A7C0000}"/>
    <cellStyle name="n_Flash September eresMas_PFA 04-2003 Wanadoo_Group" xfId="38079" xr:uid="{00000000-0005-0000-0000-00007B7C0000}"/>
    <cellStyle name="n_Flash September eresMas_PFA 04-2003 Wanadoo_Group - financial KPIs" xfId="22447" xr:uid="{00000000-0005-0000-0000-00007C7C0000}"/>
    <cellStyle name="n_Flash September eresMas_PFA 04-2003 Wanadoo_Group - operational KPIs" xfId="3380" xr:uid="{00000000-0005-0000-0000-00007D7C0000}"/>
    <cellStyle name="n_Flash September eresMas_PFA 04-2003 Wanadoo_Group - operational KPIs_1" xfId="10887" xr:uid="{00000000-0005-0000-0000-00007E7C0000}"/>
    <cellStyle name="n_Flash September eresMas_PFA 04-2003 Wanadoo_Group - operational KPIs_1 2" xfId="18586" xr:uid="{00000000-0005-0000-0000-00007F7C0000}"/>
    <cellStyle name="n_Flash September eresMas_PFA 04-2003 Wanadoo_Group - operational KPIs_2" xfId="20703" xr:uid="{00000000-0005-0000-0000-0000807C0000}"/>
    <cellStyle name="n_Flash September eresMas_PFA 04-2003 Wanadoo_Home Mngt PL GMC Business Review backup (4)" xfId="7266" xr:uid="{00000000-0005-0000-0000-0000817C0000}"/>
    <cellStyle name="n_Flash September eresMas_PFA 04-2003 Wanadoo_Home Mngt PL GMC Business Review backup (4) 2" xfId="16632" xr:uid="{00000000-0005-0000-0000-0000827C0000}"/>
    <cellStyle name="n_Flash September eresMas_PFA 04-2003 Wanadoo_Home Mngt PL GMC Business Review backup (4)_A&amp;ME KPIs" xfId="53857" xr:uid="{00000000-0005-0000-0000-0000837C0000}"/>
    <cellStyle name="n_Flash September eresMas_PFA 04-2003 Wanadoo_Home Mngt PL GMC Business Review backup (4)_Group" xfId="38081" xr:uid="{00000000-0005-0000-0000-0000847C0000}"/>
    <cellStyle name="n_Flash September eresMas_PFA 04-2003 Wanadoo_Home Mngt PL GMC Business Review backup (4)_Orange - Market France KPIs" xfId="56611" xr:uid="{00000000-0005-0000-0000-0000857C0000}"/>
    <cellStyle name="n_Flash September eresMas_PFA 04-2003 Wanadoo_Home Mngt PL GMC Business Review backup (4)_Poland KPIs" xfId="38080" xr:uid="{00000000-0005-0000-0000-0000867C0000}"/>
    <cellStyle name="n_Flash September eresMas_PFA 04-2003 Wanadoo_Home Mngt PL GMC Business Review backup (4)_ROW ARPU" xfId="38082" xr:uid="{00000000-0005-0000-0000-0000877C0000}"/>
    <cellStyle name="n_Flash September eresMas_PFA 04-2003 Wanadoo_Home Mngt PL GMC Business Review backup (4)_Spain KPIs" xfId="52080" xr:uid="{00000000-0005-0000-0000-0000887C0000}"/>
    <cellStyle name="n_Flash September eresMas_PFA 04-2003 Wanadoo_Home Mngt PL GMC Business Review backup (4)_Telecoms - Operational KPIs" xfId="50383" xr:uid="{00000000-0005-0000-0000-0000897C0000}"/>
    <cellStyle name="n_Flash September eresMas_PFA 04-2003 Wanadoo_IC&amp;SS" xfId="19527" xr:uid="{00000000-0005-0000-0000-00008A7C0000}"/>
    <cellStyle name="n_Flash September eresMas_PFA 04-2003 Wanadoo_Libro2" xfId="7267" xr:uid="{00000000-0005-0000-0000-00008B7C0000}"/>
    <cellStyle name="n_Flash September eresMas_PFA 04-2003 Wanadoo_Libro2 2" xfId="16633" xr:uid="{00000000-0005-0000-0000-00008C7C0000}"/>
    <cellStyle name="n_Flash September eresMas_PFA 04-2003 Wanadoo_Libro2_A&amp;ME KPIs" xfId="53858" xr:uid="{00000000-0005-0000-0000-00008D7C0000}"/>
    <cellStyle name="n_Flash September eresMas_PFA 04-2003 Wanadoo_Libro2_Group" xfId="38084" xr:uid="{00000000-0005-0000-0000-00008E7C0000}"/>
    <cellStyle name="n_Flash September eresMas_PFA 04-2003 Wanadoo_Libro2_Orange - Market France KPIs" xfId="56612" xr:uid="{00000000-0005-0000-0000-00008F7C0000}"/>
    <cellStyle name="n_Flash September eresMas_PFA 04-2003 Wanadoo_Libro2_Poland KPIs" xfId="38083" xr:uid="{00000000-0005-0000-0000-0000907C0000}"/>
    <cellStyle name="n_Flash September eresMas_PFA 04-2003 Wanadoo_Libro2_ROW ARPU" xfId="38085" xr:uid="{00000000-0005-0000-0000-0000917C0000}"/>
    <cellStyle name="n_Flash September eresMas_PFA 04-2003 Wanadoo_Libro2_Spain KPIs" xfId="52081" xr:uid="{00000000-0005-0000-0000-0000927C0000}"/>
    <cellStyle name="n_Flash September eresMas_PFA 04-2003 Wanadoo_Libro2_Telecoms - Operational KPIs" xfId="50384" xr:uid="{00000000-0005-0000-0000-0000937C0000}"/>
    <cellStyle name="n_Flash September eresMas_PFA 04-2003 Wanadoo_NB07 FRANCE Tableau de l'ADSL 032007 v3 hors instances avec déc07 v24-04" xfId="2564" xr:uid="{00000000-0005-0000-0000-0000947C0000}"/>
    <cellStyle name="n_Flash September eresMas_PFA 04-2003 Wanadoo_NB07 FRANCE Tableau de l'ADSL 032007 v3 hors instances avec déc07 v24-04_A&amp;ME KPIs" xfId="53859" xr:uid="{00000000-0005-0000-0000-0000957C0000}"/>
    <cellStyle name="n_Flash September eresMas_PFA 04-2003 Wanadoo_NB07 FRANCE Tableau de l'ADSL 032007 v3 hors instances avec déc07 v24-04_Enterprise" xfId="9925" xr:uid="{00000000-0005-0000-0000-0000967C0000}"/>
    <cellStyle name="n_Flash September eresMas_PFA 04-2003 Wanadoo_NB07 FRANCE Tableau de l'ADSL 032007 v3 hors instances avec déc07 v24-04_France financials" xfId="24214" xr:uid="{00000000-0005-0000-0000-0000977C0000}"/>
    <cellStyle name="n_Flash September eresMas_PFA 04-2003 Wanadoo_NB07 FRANCE Tableau de l'ADSL 032007 v3 hors instances avec déc07 v24-04_France financials_1" xfId="25515" xr:uid="{00000000-0005-0000-0000-0000987C0000}"/>
    <cellStyle name="n_Flash September eresMas_PFA 04-2003 Wanadoo_NB07 FRANCE Tableau de l'ADSL 032007 v3 hors instances avec déc07 v24-04_France KPIs" xfId="5423" xr:uid="{00000000-0005-0000-0000-0000997C0000}"/>
    <cellStyle name="n_Flash September eresMas_PFA 04-2003 Wanadoo_NB07 FRANCE Tableau de l'ADSL 032007 v3 hors instances avec déc07 v24-04_France KPIs 2" xfId="14839" xr:uid="{00000000-0005-0000-0000-00009A7C0000}"/>
    <cellStyle name="n_Flash September eresMas_PFA 04-2003 Wanadoo_NB07 FRANCE Tableau de l'ADSL 032007 v3 hors instances avec déc07 v24-04_France KPIs_1" xfId="12664" xr:uid="{00000000-0005-0000-0000-00009B7C0000}"/>
    <cellStyle name="n_Flash September eresMas_PFA 04-2003 Wanadoo_NB07 FRANCE Tableau de l'ADSL 032007 v3 hors instances avec déc07 v24-04_GetCA Groupe Seg 2012-Q4 Soc" xfId="56614" xr:uid="{00000000-0005-0000-0000-00009C7C0000}"/>
    <cellStyle name="n_Flash September eresMas_PFA 04-2003 Wanadoo_NB07 FRANCE Tableau de l'ADSL 032007 v3 hors instances avec déc07 v24-04_Group" xfId="38087" xr:uid="{00000000-0005-0000-0000-00009D7C0000}"/>
    <cellStyle name="n_Flash September eresMas_PFA 04-2003 Wanadoo_NB07 FRANCE Tableau de l'ADSL 032007 v3 hors instances avec déc07 v24-04_Group - financial KPIs" xfId="22470" xr:uid="{00000000-0005-0000-0000-00009E7C0000}"/>
    <cellStyle name="n_Flash September eresMas_PFA 04-2003 Wanadoo_NB07 FRANCE Tableau de l'ADSL 032007 v3 hors instances avec déc07 v24-04_Group - operational KPIs" xfId="3394" xr:uid="{00000000-0005-0000-0000-00009F7C0000}"/>
    <cellStyle name="n_Flash September eresMas_PFA 04-2003 Wanadoo_NB07 FRANCE Tableau de l'ADSL 032007 v3 hors instances avec déc07 v24-04_Group - operational KPIs_1" xfId="10910" xr:uid="{00000000-0005-0000-0000-0000A07C0000}"/>
    <cellStyle name="n_Flash September eresMas_PFA 04-2003 Wanadoo_NB07 FRANCE Tableau de l'ADSL 032007 v3 hors instances avec déc07 v24-04_Group - operational KPIs_1 2" xfId="18609" xr:uid="{00000000-0005-0000-0000-0000A17C0000}"/>
    <cellStyle name="n_Flash September eresMas_PFA 04-2003 Wanadoo_NB07 FRANCE Tableau de l'ADSL 032007 v3 hors instances avec déc07 v24-04_Group - operational KPIs_2" xfId="20726" xr:uid="{00000000-0005-0000-0000-0000A27C0000}"/>
    <cellStyle name="n_Flash September eresMas_PFA 04-2003 Wanadoo_NB07 FRANCE Tableau de l'ADSL 032007 v3 hors instances avec déc07 v24-04_IC&amp;SS" xfId="13891" xr:uid="{00000000-0005-0000-0000-0000A37C0000}"/>
    <cellStyle name="n_Flash September eresMas_PFA 04-2003 Wanadoo_NB07 FRANCE Tableau de l'ADSL 032007 v3 hors instances avec déc07 v24-04_Orange - Market France KPIs" xfId="56613" xr:uid="{00000000-0005-0000-0000-0000A47C0000}"/>
    <cellStyle name="n_Flash September eresMas_PFA 04-2003 Wanadoo_NB07 FRANCE Tableau de l'ADSL 032007 v3 hors instances avec déc07 v24-04_Poland KPIs" xfId="8645" xr:uid="{00000000-0005-0000-0000-0000A57C0000}"/>
    <cellStyle name="n_Flash September eresMas_PFA 04-2003 Wanadoo_NB07 FRANCE Tableau de l'ADSL 032007 v3 hors instances avec déc07 v24-04_Poland KPIs_1" xfId="38086" xr:uid="{00000000-0005-0000-0000-0000A67C0000}"/>
    <cellStyle name="n_Flash September eresMas_PFA 04-2003 Wanadoo_NB07 FRANCE Tableau de l'ADSL 032007 v3 hors instances avec déc07 v24-04_ROW" xfId="38088" xr:uid="{00000000-0005-0000-0000-0000A77C0000}"/>
    <cellStyle name="n_Flash September eresMas_PFA 04-2003 Wanadoo_NB07 FRANCE Tableau de l'ADSL 032007 v3 hors instances avec déc07 v24-04_ROW ARPU" xfId="38089" xr:uid="{00000000-0005-0000-0000-0000A87C0000}"/>
    <cellStyle name="n_Flash September eresMas_PFA 04-2003 Wanadoo_NB07 FRANCE Tableau de l'ADSL 032007 v3 hors instances avec déc07 v24-04_RoW KPIs" xfId="9357" xr:uid="{00000000-0005-0000-0000-0000A97C0000}"/>
    <cellStyle name="n_Flash September eresMas_PFA 04-2003 Wanadoo_NB07 FRANCE Tableau de l'ADSL 032007 v3 hors instances avec déc07 v24-04_ROW_1" xfId="38090" xr:uid="{00000000-0005-0000-0000-0000AA7C0000}"/>
    <cellStyle name="n_Flash September eresMas_PFA 04-2003 Wanadoo_NB07 FRANCE Tableau de l'ADSL 032007 v3 hors instances avec déc07 v24-04_ROW_1_Group" xfId="38091" xr:uid="{00000000-0005-0000-0000-0000AB7C0000}"/>
    <cellStyle name="n_Flash September eresMas_PFA 04-2003 Wanadoo_NB07 FRANCE Tableau de l'ADSL 032007 v3 hors instances avec déc07 v24-04_ROW_1_ROW ARPU" xfId="38092" xr:uid="{00000000-0005-0000-0000-0000AC7C0000}"/>
    <cellStyle name="n_Flash September eresMas_PFA 04-2003 Wanadoo_NB07 FRANCE Tableau de l'ADSL 032007 v3 hors instances avec déc07 v24-04_ROW_Group" xfId="38093" xr:uid="{00000000-0005-0000-0000-0000AD7C0000}"/>
    <cellStyle name="n_Flash September eresMas_PFA 04-2003 Wanadoo_NB07 FRANCE Tableau de l'ADSL 032007 v3 hors instances avec déc07 v24-04_ROW_ROW ARPU" xfId="38094" xr:uid="{00000000-0005-0000-0000-0000AE7C0000}"/>
    <cellStyle name="n_Flash September eresMas_PFA 04-2003 Wanadoo_NB07 FRANCE Tableau de l'ADSL 032007 v3 hors instances avec déc07 v24-04_Spain ARPU + AUPU" xfId="38095" xr:uid="{00000000-0005-0000-0000-0000AF7C0000}"/>
    <cellStyle name="n_Flash September eresMas_PFA 04-2003 Wanadoo_NB07 FRANCE Tableau de l'ADSL 032007 v3 hors instances avec déc07 v24-04_Spain ARPU + AUPU_Group" xfId="38096" xr:uid="{00000000-0005-0000-0000-0000B07C0000}"/>
    <cellStyle name="n_Flash September eresMas_PFA 04-2003 Wanadoo_NB07 FRANCE Tableau de l'ADSL 032007 v3 hors instances avec déc07 v24-04_Spain ARPU + AUPU_ROW ARPU" xfId="38097" xr:uid="{00000000-0005-0000-0000-0000B17C0000}"/>
    <cellStyle name="n_Flash September eresMas_PFA 04-2003 Wanadoo_NB07 FRANCE Tableau de l'ADSL 032007 v3 hors instances avec déc07 v24-04_Spain KPIs" xfId="7268" xr:uid="{00000000-0005-0000-0000-0000B27C0000}"/>
    <cellStyle name="n_Flash September eresMas_PFA 04-2003 Wanadoo_NB07 FRANCE Tableau de l'ADSL 032007 v3 hors instances avec déc07 v24-04_Spain KPIs 2" xfId="16634" xr:uid="{00000000-0005-0000-0000-0000B37C0000}"/>
    <cellStyle name="n_Flash September eresMas_PFA 04-2003 Wanadoo_NB07 FRANCE Tableau de l'ADSL 032007 v3 hors instances avec déc07 v24-04_Spain KPIs_1" xfId="52082" xr:uid="{00000000-0005-0000-0000-0000B47C0000}"/>
    <cellStyle name="n_Flash September eresMas_PFA 04-2003 Wanadoo_NB07 FRANCE Tableau de l'ADSL 032007 v3 hors instances avec déc07 v24-04_Telecoms - Operational KPIs" xfId="50385" xr:uid="{00000000-0005-0000-0000-0000B57C0000}"/>
    <cellStyle name="n_Flash September eresMas_PFA 04-2003 Wanadoo_Orange - Market France KPIs" xfId="56569" xr:uid="{00000000-0005-0000-0000-0000B67C0000}"/>
    <cellStyle name="n_Flash September eresMas_PFA 04-2003 Wanadoo_Output Home" xfId="7269" xr:uid="{00000000-0005-0000-0000-0000B77C0000}"/>
    <cellStyle name="n_Flash September eresMas_PFA 04-2003 Wanadoo_Output Home 2" xfId="16635" xr:uid="{00000000-0005-0000-0000-0000B87C0000}"/>
    <cellStyle name="n_Flash September eresMas_PFA 04-2003 Wanadoo_Output Home_A&amp;ME KPIs" xfId="53860" xr:uid="{00000000-0005-0000-0000-0000B97C0000}"/>
    <cellStyle name="n_Flash September eresMas_PFA 04-2003 Wanadoo_Output Home_Group" xfId="38099" xr:uid="{00000000-0005-0000-0000-0000BA7C0000}"/>
    <cellStyle name="n_Flash September eresMas_PFA 04-2003 Wanadoo_Output Home_Orange - Market France KPIs" xfId="56615" xr:uid="{00000000-0005-0000-0000-0000BB7C0000}"/>
    <cellStyle name="n_Flash September eresMas_PFA 04-2003 Wanadoo_Output Home_Poland KPIs" xfId="38098" xr:uid="{00000000-0005-0000-0000-0000BC7C0000}"/>
    <cellStyle name="n_Flash September eresMas_PFA 04-2003 Wanadoo_Output Home_ROW ARPU" xfId="38100" xr:uid="{00000000-0005-0000-0000-0000BD7C0000}"/>
    <cellStyle name="n_Flash September eresMas_PFA 04-2003 Wanadoo_Output Home_Spain KPIs" xfId="52083" xr:uid="{00000000-0005-0000-0000-0000BE7C0000}"/>
    <cellStyle name="n_Flash September eresMas_PFA 04-2003 Wanadoo_Output Home_Telecoms - Operational KPIs" xfId="50386" xr:uid="{00000000-0005-0000-0000-0000BF7C0000}"/>
    <cellStyle name="n_Flash September eresMas_PFA 04-2003 Wanadoo_PFA_Mn MTV_060413" xfId="2565" xr:uid="{00000000-0005-0000-0000-0000C07C0000}"/>
    <cellStyle name="n_Flash September eresMas_PFA 04-2003 Wanadoo_PFA_Mn MTV_060413_A&amp;ME KPIs" xfId="53861" xr:uid="{00000000-0005-0000-0000-0000C17C0000}"/>
    <cellStyle name="n_Flash September eresMas_PFA 04-2003 Wanadoo_PFA_Mn MTV_060413_France financials" xfId="24215" xr:uid="{00000000-0005-0000-0000-0000C27C0000}"/>
    <cellStyle name="n_Flash September eresMas_PFA 04-2003 Wanadoo_PFA_Mn MTV_060413_France KPIs" xfId="5424" xr:uid="{00000000-0005-0000-0000-0000C37C0000}"/>
    <cellStyle name="n_Flash September eresMas_PFA 04-2003 Wanadoo_PFA_Mn MTV_060413_France KPIs 2" xfId="14840" xr:uid="{00000000-0005-0000-0000-0000C47C0000}"/>
    <cellStyle name="n_Flash September eresMas_PFA 04-2003 Wanadoo_PFA_Mn MTV_060413_France KPIs_1" xfId="12665" xr:uid="{00000000-0005-0000-0000-0000C57C0000}"/>
    <cellStyle name="n_Flash September eresMas_PFA 04-2003 Wanadoo_PFA_Mn MTV_060413_Group" xfId="38102" xr:uid="{00000000-0005-0000-0000-0000C67C0000}"/>
    <cellStyle name="n_Flash September eresMas_PFA 04-2003 Wanadoo_PFA_Mn MTV_060413_Group - financial KPIs" xfId="22471" xr:uid="{00000000-0005-0000-0000-0000C77C0000}"/>
    <cellStyle name="n_Flash September eresMas_PFA 04-2003 Wanadoo_PFA_Mn MTV_060413_Group - operational KPIs" xfId="10911" xr:uid="{00000000-0005-0000-0000-0000C87C0000}"/>
    <cellStyle name="n_Flash September eresMas_PFA 04-2003 Wanadoo_PFA_Mn MTV_060413_Group - operational KPIs 2" xfId="18610" xr:uid="{00000000-0005-0000-0000-0000C97C0000}"/>
    <cellStyle name="n_Flash September eresMas_PFA 04-2003 Wanadoo_PFA_Mn MTV_060413_Group - operational KPIs_1" xfId="20727" xr:uid="{00000000-0005-0000-0000-0000CA7C0000}"/>
    <cellStyle name="n_Flash September eresMas_PFA 04-2003 Wanadoo_PFA_Mn MTV_060413_Orange - Market France KPIs" xfId="56616" xr:uid="{00000000-0005-0000-0000-0000CB7C0000}"/>
    <cellStyle name="n_Flash September eresMas_PFA 04-2003 Wanadoo_PFA_Mn MTV_060413_Poland KPIs" xfId="38101" xr:uid="{00000000-0005-0000-0000-0000CC7C0000}"/>
    <cellStyle name="n_Flash September eresMas_PFA 04-2003 Wanadoo_PFA_Mn MTV_060413_ROW" xfId="38103" xr:uid="{00000000-0005-0000-0000-0000CD7C0000}"/>
    <cellStyle name="n_Flash September eresMas_PFA 04-2003 Wanadoo_PFA_Mn MTV_060413_ROW ARPU" xfId="38104" xr:uid="{00000000-0005-0000-0000-0000CE7C0000}"/>
    <cellStyle name="n_Flash September eresMas_PFA 04-2003 Wanadoo_PFA_Mn MTV_060413_ROW_1" xfId="38105" xr:uid="{00000000-0005-0000-0000-0000CF7C0000}"/>
    <cellStyle name="n_Flash September eresMas_PFA 04-2003 Wanadoo_PFA_Mn MTV_060413_ROW_1_Group" xfId="38106" xr:uid="{00000000-0005-0000-0000-0000D07C0000}"/>
    <cellStyle name="n_Flash September eresMas_PFA 04-2003 Wanadoo_PFA_Mn MTV_060413_ROW_1_ROW ARPU" xfId="38107" xr:uid="{00000000-0005-0000-0000-0000D17C0000}"/>
    <cellStyle name="n_Flash September eresMas_PFA 04-2003 Wanadoo_PFA_Mn MTV_060413_ROW_Group" xfId="38108" xr:uid="{00000000-0005-0000-0000-0000D27C0000}"/>
    <cellStyle name="n_Flash September eresMas_PFA 04-2003 Wanadoo_PFA_Mn MTV_060413_ROW_ROW ARPU" xfId="38109" xr:uid="{00000000-0005-0000-0000-0000D37C0000}"/>
    <cellStyle name="n_Flash September eresMas_PFA 04-2003 Wanadoo_PFA_Mn MTV_060413_Spain ARPU + AUPU" xfId="38110" xr:uid="{00000000-0005-0000-0000-0000D47C0000}"/>
    <cellStyle name="n_Flash September eresMas_PFA 04-2003 Wanadoo_PFA_Mn MTV_060413_Spain ARPU + AUPU_Group" xfId="38111" xr:uid="{00000000-0005-0000-0000-0000D57C0000}"/>
    <cellStyle name="n_Flash September eresMas_PFA 04-2003 Wanadoo_PFA_Mn MTV_060413_Spain ARPU + AUPU_ROW ARPU" xfId="38112" xr:uid="{00000000-0005-0000-0000-0000D67C0000}"/>
    <cellStyle name="n_Flash September eresMas_PFA 04-2003 Wanadoo_PFA_Mn MTV_060413_Spain KPIs" xfId="7270" xr:uid="{00000000-0005-0000-0000-0000D77C0000}"/>
    <cellStyle name="n_Flash September eresMas_PFA 04-2003 Wanadoo_PFA_Mn MTV_060413_Spain KPIs 2" xfId="16636" xr:uid="{00000000-0005-0000-0000-0000D87C0000}"/>
    <cellStyle name="n_Flash September eresMas_PFA 04-2003 Wanadoo_PFA_Mn MTV_060413_Spain KPIs_1" xfId="52084" xr:uid="{00000000-0005-0000-0000-0000D97C0000}"/>
    <cellStyle name="n_Flash September eresMas_PFA 04-2003 Wanadoo_PFA_Mn MTV_060413_Telecoms - Operational KPIs" xfId="50387" xr:uid="{00000000-0005-0000-0000-0000DA7C0000}"/>
    <cellStyle name="n_Flash September eresMas_PFA 04-2003 Wanadoo_PFA_Mn_0603_V0 0" xfId="2566" xr:uid="{00000000-0005-0000-0000-0000DB7C0000}"/>
    <cellStyle name="n_Flash September eresMas_PFA 04-2003 Wanadoo_PFA_Mn_0603_V0 0_A&amp;ME KPIs" xfId="53862" xr:uid="{00000000-0005-0000-0000-0000DC7C0000}"/>
    <cellStyle name="n_Flash September eresMas_PFA 04-2003 Wanadoo_PFA_Mn_0603_V0 0_France financials" xfId="24216" xr:uid="{00000000-0005-0000-0000-0000DD7C0000}"/>
    <cellStyle name="n_Flash September eresMas_PFA 04-2003 Wanadoo_PFA_Mn_0603_V0 0_France KPIs" xfId="5425" xr:uid="{00000000-0005-0000-0000-0000DE7C0000}"/>
    <cellStyle name="n_Flash September eresMas_PFA 04-2003 Wanadoo_PFA_Mn_0603_V0 0_France KPIs 2" xfId="14841" xr:uid="{00000000-0005-0000-0000-0000DF7C0000}"/>
    <cellStyle name="n_Flash September eresMas_PFA 04-2003 Wanadoo_PFA_Mn_0603_V0 0_France KPIs_1" xfId="12666" xr:uid="{00000000-0005-0000-0000-0000E07C0000}"/>
    <cellStyle name="n_Flash September eresMas_PFA 04-2003 Wanadoo_PFA_Mn_0603_V0 0_Group" xfId="38114" xr:uid="{00000000-0005-0000-0000-0000E17C0000}"/>
    <cellStyle name="n_Flash September eresMas_PFA 04-2003 Wanadoo_PFA_Mn_0603_V0 0_Group - financial KPIs" xfId="22472" xr:uid="{00000000-0005-0000-0000-0000E27C0000}"/>
    <cellStyle name="n_Flash September eresMas_PFA 04-2003 Wanadoo_PFA_Mn_0603_V0 0_Group - operational KPIs" xfId="10912" xr:uid="{00000000-0005-0000-0000-0000E37C0000}"/>
    <cellStyle name="n_Flash September eresMas_PFA 04-2003 Wanadoo_PFA_Mn_0603_V0 0_Group - operational KPIs 2" xfId="18611" xr:uid="{00000000-0005-0000-0000-0000E47C0000}"/>
    <cellStyle name="n_Flash September eresMas_PFA 04-2003 Wanadoo_PFA_Mn_0603_V0 0_Group - operational KPIs_1" xfId="20728" xr:uid="{00000000-0005-0000-0000-0000E57C0000}"/>
    <cellStyle name="n_Flash September eresMas_PFA 04-2003 Wanadoo_PFA_Mn_0603_V0 0_Orange - Market France KPIs" xfId="56617" xr:uid="{00000000-0005-0000-0000-0000E67C0000}"/>
    <cellStyle name="n_Flash September eresMas_PFA 04-2003 Wanadoo_PFA_Mn_0603_V0 0_Poland KPIs" xfId="38113" xr:uid="{00000000-0005-0000-0000-0000E77C0000}"/>
    <cellStyle name="n_Flash September eresMas_PFA 04-2003 Wanadoo_PFA_Mn_0603_V0 0_ROW" xfId="38115" xr:uid="{00000000-0005-0000-0000-0000E87C0000}"/>
    <cellStyle name="n_Flash September eresMas_PFA 04-2003 Wanadoo_PFA_Mn_0603_V0 0_ROW ARPU" xfId="38116" xr:uid="{00000000-0005-0000-0000-0000E97C0000}"/>
    <cellStyle name="n_Flash September eresMas_PFA 04-2003 Wanadoo_PFA_Mn_0603_V0 0_ROW_1" xfId="38117" xr:uid="{00000000-0005-0000-0000-0000EA7C0000}"/>
    <cellStyle name="n_Flash September eresMas_PFA 04-2003 Wanadoo_PFA_Mn_0603_V0 0_ROW_1_Group" xfId="38118" xr:uid="{00000000-0005-0000-0000-0000EB7C0000}"/>
    <cellStyle name="n_Flash September eresMas_PFA 04-2003 Wanadoo_PFA_Mn_0603_V0 0_ROW_1_ROW ARPU" xfId="38119" xr:uid="{00000000-0005-0000-0000-0000EC7C0000}"/>
    <cellStyle name="n_Flash September eresMas_PFA 04-2003 Wanadoo_PFA_Mn_0603_V0 0_ROW_Group" xfId="38120" xr:uid="{00000000-0005-0000-0000-0000ED7C0000}"/>
    <cellStyle name="n_Flash September eresMas_PFA 04-2003 Wanadoo_PFA_Mn_0603_V0 0_ROW_ROW ARPU" xfId="38121" xr:uid="{00000000-0005-0000-0000-0000EE7C0000}"/>
    <cellStyle name="n_Flash September eresMas_PFA 04-2003 Wanadoo_PFA_Mn_0603_V0 0_Spain ARPU + AUPU" xfId="38122" xr:uid="{00000000-0005-0000-0000-0000EF7C0000}"/>
    <cellStyle name="n_Flash September eresMas_PFA 04-2003 Wanadoo_PFA_Mn_0603_V0 0_Spain ARPU + AUPU_Group" xfId="38123" xr:uid="{00000000-0005-0000-0000-0000F07C0000}"/>
    <cellStyle name="n_Flash September eresMas_PFA 04-2003 Wanadoo_PFA_Mn_0603_V0 0_Spain ARPU + AUPU_ROW ARPU" xfId="38124" xr:uid="{00000000-0005-0000-0000-0000F17C0000}"/>
    <cellStyle name="n_Flash September eresMas_PFA 04-2003 Wanadoo_PFA_Mn_0603_V0 0_Spain KPIs" xfId="7271" xr:uid="{00000000-0005-0000-0000-0000F27C0000}"/>
    <cellStyle name="n_Flash September eresMas_PFA 04-2003 Wanadoo_PFA_Mn_0603_V0 0_Spain KPIs 2" xfId="16637" xr:uid="{00000000-0005-0000-0000-0000F37C0000}"/>
    <cellStyle name="n_Flash September eresMas_PFA 04-2003 Wanadoo_PFA_Mn_0603_V0 0_Spain KPIs_1" xfId="52085" xr:uid="{00000000-0005-0000-0000-0000F47C0000}"/>
    <cellStyle name="n_Flash September eresMas_PFA 04-2003 Wanadoo_PFA_Mn_0603_V0 0_Telecoms - Operational KPIs" xfId="50388" xr:uid="{00000000-0005-0000-0000-0000F57C0000}"/>
    <cellStyle name="n_Flash September eresMas_PFA 04-2003 Wanadoo_PFA_Parcs_0600706" xfId="2567" xr:uid="{00000000-0005-0000-0000-0000F67C0000}"/>
    <cellStyle name="n_Flash September eresMas_PFA 04-2003 Wanadoo_PFA_Parcs_0600706_A&amp;ME KPIs" xfId="53863" xr:uid="{00000000-0005-0000-0000-0000F77C0000}"/>
    <cellStyle name="n_Flash September eresMas_PFA 04-2003 Wanadoo_PFA_Parcs_0600706_France financials" xfId="24217" xr:uid="{00000000-0005-0000-0000-0000F87C0000}"/>
    <cellStyle name="n_Flash September eresMas_PFA 04-2003 Wanadoo_PFA_Parcs_0600706_France KPIs" xfId="5426" xr:uid="{00000000-0005-0000-0000-0000F97C0000}"/>
    <cellStyle name="n_Flash September eresMas_PFA 04-2003 Wanadoo_PFA_Parcs_0600706_France KPIs 2" xfId="14842" xr:uid="{00000000-0005-0000-0000-0000FA7C0000}"/>
    <cellStyle name="n_Flash September eresMas_PFA 04-2003 Wanadoo_PFA_Parcs_0600706_France KPIs_1" xfId="12667" xr:uid="{00000000-0005-0000-0000-0000FB7C0000}"/>
    <cellStyle name="n_Flash September eresMas_PFA 04-2003 Wanadoo_PFA_Parcs_0600706_Group" xfId="38126" xr:uid="{00000000-0005-0000-0000-0000FC7C0000}"/>
    <cellStyle name="n_Flash September eresMas_PFA 04-2003 Wanadoo_PFA_Parcs_0600706_Group - financial KPIs" xfId="22473" xr:uid="{00000000-0005-0000-0000-0000FD7C0000}"/>
    <cellStyle name="n_Flash September eresMas_PFA 04-2003 Wanadoo_PFA_Parcs_0600706_Group - operational KPIs" xfId="10913" xr:uid="{00000000-0005-0000-0000-0000FE7C0000}"/>
    <cellStyle name="n_Flash September eresMas_PFA 04-2003 Wanadoo_PFA_Parcs_0600706_Group - operational KPIs 2" xfId="18612" xr:uid="{00000000-0005-0000-0000-0000FF7C0000}"/>
    <cellStyle name="n_Flash September eresMas_PFA 04-2003 Wanadoo_PFA_Parcs_0600706_Group - operational KPIs_1" xfId="20729" xr:uid="{00000000-0005-0000-0000-0000007D0000}"/>
    <cellStyle name="n_Flash September eresMas_PFA 04-2003 Wanadoo_PFA_Parcs_0600706_Orange - Market France KPIs" xfId="56618" xr:uid="{00000000-0005-0000-0000-0000017D0000}"/>
    <cellStyle name="n_Flash September eresMas_PFA 04-2003 Wanadoo_PFA_Parcs_0600706_Poland KPIs" xfId="38125" xr:uid="{00000000-0005-0000-0000-0000027D0000}"/>
    <cellStyle name="n_Flash September eresMas_PFA 04-2003 Wanadoo_PFA_Parcs_0600706_ROW" xfId="38127" xr:uid="{00000000-0005-0000-0000-0000037D0000}"/>
    <cellStyle name="n_Flash September eresMas_PFA 04-2003 Wanadoo_PFA_Parcs_0600706_ROW ARPU" xfId="38128" xr:uid="{00000000-0005-0000-0000-0000047D0000}"/>
    <cellStyle name="n_Flash September eresMas_PFA 04-2003 Wanadoo_PFA_Parcs_0600706_ROW_1" xfId="38129" xr:uid="{00000000-0005-0000-0000-0000057D0000}"/>
    <cellStyle name="n_Flash September eresMas_PFA 04-2003 Wanadoo_PFA_Parcs_0600706_ROW_1_Group" xfId="38130" xr:uid="{00000000-0005-0000-0000-0000067D0000}"/>
    <cellStyle name="n_Flash September eresMas_PFA 04-2003 Wanadoo_PFA_Parcs_0600706_ROW_1_ROW ARPU" xfId="38131" xr:uid="{00000000-0005-0000-0000-0000077D0000}"/>
    <cellStyle name="n_Flash September eresMas_PFA 04-2003 Wanadoo_PFA_Parcs_0600706_ROW_Group" xfId="38132" xr:uid="{00000000-0005-0000-0000-0000087D0000}"/>
    <cellStyle name="n_Flash September eresMas_PFA 04-2003 Wanadoo_PFA_Parcs_0600706_ROW_ROW ARPU" xfId="38133" xr:uid="{00000000-0005-0000-0000-0000097D0000}"/>
    <cellStyle name="n_Flash September eresMas_PFA 04-2003 Wanadoo_PFA_Parcs_0600706_Spain ARPU + AUPU" xfId="38134" xr:uid="{00000000-0005-0000-0000-00000A7D0000}"/>
    <cellStyle name="n_Flash September eresMas_PFA 04-2003 Wanadoo_PFA_Parcs_0600706_Spain ARPU + AUPU_Group" xfId="38135" xr:uid="{00000000-0005-0000-0000-00000B7D0000}"/>
    <cellStyle name="n_Flash September eresMas_PFA 04-2003 Wanadoo_PFA_Parcs_0600706_Spain ARPU + AUPU_ROW ARPU" xfId="38136" xr:uid="{00000000-0005-0000-0000-00000C7D0000}"/>
    <cellStyle name="n_Flash September eresMas_PFA 04-2003 Wanadoo_PFA_Parcs_0600706_Spain KPIs" xfId="7272" xr:uid="{00000000-0005-0000-0000-00000D7D0000}"/>
    <cellStyle name="n_Flash September eresMas_PFA 04-2003 Wanadoo_PFA_Parcs_0600706_Spain KPIs 2" xfId="16638" xr:uid="{00000000-0005-0000-0000-00000E7D0000}"/>
    <cellStyle name="n_Flash September eresMas_PFA 04-2003 Wanadoo_PFA_Parcs_0600706_Spain KPIs_1" xfId="52086" xr:uid="{00000000-0005-0000-0000-00000F7D0000}"/>
    <cellStyle name="n_Flash September eresMas_PFA 04-2003 Wanadoo_PFA_Parcs_0600706_Telecoms - Operational KPIs" xfId="50389" xr:uid="{00000000-0005-0000-0000-0000107D0000}"/>
    <cellStyle name="n_Flash September eresMas_PFA 04-2003 Wanadoo_Poland KPIs" xfId="8631" xr:uid="{00000000-0005-0000-0000-0000117D0000}"/>
    <cellStyle name="n_Flash September eresMas_PFA 04-2003 Wanadoo_Poland KPIs_1" xfId="37781" xr:uid="{00000000-0005-0000-0000-0000127D0000}"/>
    <cellStyle name="n_Flash September eresMas_PFA 04-2003 Wanadoo_Reporting Valeur_Mobile_2010_10" xfId="38137" xr:uid="{00000000-0005-0000-0000-0000137D0000}"/>
    <cellStyle name="n_Flash September eresMas_PFA 04-2003 Wanadoo_Reporting Valeur_Mobile_2010_10_Group" xfId="38138" xr:uid="{00000000-0005-0000-0000-0000147D0000}"/>
    <cellStyle name="n_Flash September eresMas_PFA 04-2003 Wanadoo_Reporting Valeur_Mobile_2010_10_ROW" xfId="38139" xr:uid="{00000000-0005-0000-0000-0000157D0000}"/>
    <cellStyle name="n_Flash September eresMas_PFA 04-2003 Wanadoo_Reporting Valeur_Mobile_2010_10_ROW ARPU" xfId="38140" xr:uid="{00000000-0005-0000-0000-0000167D0000}"/>
    <cellStyle name="n_Flash September eresMas_PFA 04-2003 Wanadoo_Reporting Valeur_Mobile_2010_10_ROW_Group" xfId="38141" xr:uid="{00000000-0005-0000-0000-0000177D0000}"/>
    <cellStyle name="n_Flash September eresMas_PFA 04-2003 Wanadoo_Reporting Valeur_Mobile_2010_10_ROW_ROW ARPU" xfId="38142" xr:uid="{00000000-0005-0000-0000-0000187D0000}"/>
    <cellStyle name="n_Flash September eresMas_PFA 04-2003 Wanadoo_ROW" xfId="38143" xr:uid="{00000000-0005-0000-0000-0000197D0000}"/>
    <cellStyle name="n_Flash September eresMas_PFA 04-2003 Wanadoo_ROW ARPU" xfId="38144" xr:uid="{00000000-0005-0000-0000-00001A7D0000}"/>
    <cellStyle name="n_Flash September eresMas_PFA 04-2003 Wanadoo_RoW KPIs" xfId="9343" xr:uid="{00000000-0005-0000-0000-00001B7D0000}"/>
    <cellStyle name="n_Flash September eresMas_PFA 04-2003 Wanadoo_ROW_1" xfId="38145" xr:uid="{00000000-0005-0000-0000-00001C7D0000}"/>
    <cellStyle name="n_Flash September eresMas_PFA 04-2003 Wanadoo_ROW_1_Group" xfId="38146" xr:uid="{00000000-0005-0000-0000-00001D7D0000}"/>
    <cellStyle name="n_Flash September eresMas_PFA 04-2003 Wanadoo_ROW_1_ROW ARPU" xfId="38147" xr:uid="{00000000-0005-0000-0000-00001E7D0000}"/>
    <cellStyle name="n_Flash September eresMas_PFA 04-2003 Wanadoo_ROW_Group" xfId="38148" xr:uid="{00000000-0005-0000-0000-00001F7D0000}"/>
    <cellStyle name="n_Flash September eresMas_PFA 04-2003 Wanadoo_ROW_ROW ARPU" xfId="38149" xr:uid="{00000000-0005-0000-0000-0000207D0000}"/>
    <cellStyle name="n_Flash September eresMas_PFA 04-2003 Wanadoo_Spain ARPU + AUPU" xfId="38150" xr:uid="{00000000-0005-0000-0000-0000217D0000}"/>
    <cellStyle name="n_Flash September eresMas_PFA 04-2003 Wanadoo_Spain ARPU + AUPU_Group" xfId="38151" xr:uid="{00000000-0005-0000-0000-0000227D0000}"/>
    <cellStyle name="n_Flash September eresMas_PFA 04-2003 Wanadoo_Spain ARPU + AUPU_ROW ARPU" xfId="38152" xr:uid="{00000000-0005-0000-0000-0000237D0000}"/>
    <cellStyle name="n_Flash September eresMas_PFA 04-2003 Wanadoo_Spain KPIs" xfId="7238" xr:uid="{00000000-0005-0000-0000-0000247D0000}"/>
    <cellStyle name="n_Flash September eresMas_PFA 04-2003 Wanadoo_Spain KPIs 2" xfId="16604" xr:uid="{00000000-0005-0000-0000-0000257D0000}"/>
    <cellStyle name="n_Flash September eresMas_PFA 04-2003 Wanadoo_Spain KPIs_1" xfId="52052" xr:uid="{00000000-0005-0000-0000-0000267D0000}"/>
    <cellStyle name="n_Flash September eresMas_PFA 04-2003 Wanadoo_Telecoms - Operational KPIs" xfId="50355" xr:uid="{00000000-0005-0000-0000-0000277D0000}"/>
    <cellStyle name="n_Flash September eresMas_PFA 04-2003 Wanadoo_UAG_report_CA 06-09 (06-09-28)" xfId="2568" xr:uid="{00000000-0005-0000-0000-0000287D0000}"/>
    <cellStyle name="n_Flash September eresMas_PFA 04-2003 Wanadoo_UAG_report_CA 06-09 (06-09-28)_A&amp;ME KPIs" xfId="53864" xr:uid="{00000000-0005-0000-0000-0000297D0000}"/>
    <cellStyle name="n_Flash September eresMas_PFA 04-2003 Wanadoo_UAG_report_CA 06-09 (06-09-28)_Enterprise" xfId="9926" xr:uid="{00000000-0005-0000-0000-00002A7D0000}"/>
    <cellStyle name="n_Flash September eresMas_PFA 04-2003 Wanadoo_UAG_report_CA 06-09 (06-09-28)_France financials" xfId="24218" xr:uid="{00000000-0005-0000-0000-00002B7D0000}"/>
    <cellStyle name="n_Flash September eresMas_PFA 04-2003 Wanadoo_UAG_report_CA 06-09 (06-09-28)_France financials_1" xfId="25516" xr:uid="{00000000-0005-0000-0000-00002C7D0000}"/>
    <cellStyle name="n_Flash September eresMas_PFA 04-2003 Wanadoo_UAG_report_CA 06-09 (06-09-28)_France KPIs" xfId="5427" xr:uid="{00000000-0005-0000-0000-00002D7D0000}"/>
    <cellStyle name="n_Flash September eresMas_PFA 04-2003 Wanadoo_UAG_report_CA 06-09 (06-09-28)_France KPIs 2" xfId="14843" xr:uid="{00000000-0005-0000-0000-00002E7D0000}"/>
    <cellStyle name="n_Flash September eresMas_PFA 04-2003 Wanadoo_UAG_report_CA 06-09 (06-09-28)_France KPIs_1" xfId="12668" xr:uid="{00000000-0005-0000-0000-00002F7D0000}"/>
    <cellStyle name="n_Flash September eresMas_PFA 04-2003 Wanadoo_UAG_report_CA 06-09 (06-09-28)_GetCA Groupe Seg 2012-Q4 Soc" xfId="56620" xr:uid="{00000000-0005-0000-0000-0000307D0000}"/>
    <cellStyle name="n_Flash September eresMas_PFA 04-2003 Wanadoo_UAG_report_CA 06-09 (06-09-28)_Group" xfId="38154" xr:uid="{00000000-0005-0000-0000-0000317D0000}"/>
    <cellStyle name="n_Flash September eresMas_PFA 04-2003 Wanadoo_UAG_report_CA 06-09 (06-09-28)_Group - financial KPIs" xfId="22474" xr:uid="{00000000-0005-0000-0000-0000327D0000}"/>
    <cellStyle name="n_Flash September eresMas_PFA 04-2003 Wanadoo_UAG_report_CA 06-09 (06-09-28)_Group - operational KPIs" xfId="3395" xr:uid="{00000000-0005-0000-0000-0000337D0000}"/>
    <cellStyle name="n_Flash September eresMas_PFA 04-2003 Wanadoo_UAG_report_CA 06-09 (06-09-28)_Group - operational KPIs_1" xfId="10914" xr:uid="{00000000-0005-0000-0000-0000347D0000}"/>
    <cellStyle name="n_Flash September eresMas_PFA 04-2003 Wanadoo_UAG_report_CA 06-09 (06-09-28)_Group - operational KPIs_1 2" xfId="18613" xr:uid="{00000000-0005-0000-0000-0000357D0000}"/>
    <cellStyle name="n_Flash September eresMas_PFA 04-2003 Wanadoo_UAG_report_CA 06-09 (06-09-28)_Group - operational KPIs_2" xfId="20730" xr:uid="{00000000-0005-0000-0000-0000367D0000}"/>
    <cellStyle name="n_Flash September eresMas_PFA 04-2003 Wanadoo_UAG_report_CA 06-09 (06-09-28)_IC&amp;SS" xfId="17540" xr:uid="{00000000-0005-0000-0000-0000377D0000}"/>
    <cellStyle name="n_Flash September eresMas_PFA 04-2003 Wanadoo_UAG_report_CA 06-09 (06-09-28)_Orange - Market France KPIs" xfId="56619" xr:uid="{00000000-0005-0000-0000-0000387D0000}"/>
    <cellStyle name="n_Flash September eresMas_PFA 04-2003 Wanadoo_UAG_report_CA 06-09 (06-09-28)_Poland KPIs" xfId="8646" xr:uid="{00000000-0005-0000-0000-0000397D0000}"/>
    <cellStyle name="n_Flash September eresMas_PFA 04-2003 Wanadoo_UAG_report_CA 06-09 (06-09-28)_Poland KPIs_1" xfId="38153" xr:uid="{00000000-0005-0000-0000-00003A7D0000}"/>
    <cellStyle name="n_Flash September eresMas_PFA 04-2003 Wanadoo_UAG_report_CA 06-09 (06-09-28)_ROW" xfId="38155" xr:uid="{00000000-0005-0000-0000-00003B7D0000}"/>
    <cellStyle name="n_Flash September eresMas_PFA 04-2003 Wanadoo_UAG_report_CA 06-09 (06-09-28)_ROW ARPU" xfId="38156" xr:uid="{00000000-0005-0000-0000-00003C7D0000}"/>
    <cellStyle name="n_Flash September eresMas_PFA 04-2003 Wanadoo_UAG_report_CA 06-09 (06-09-28)_RoW KPIs" xfId="9358" xr:uid="{00000000-0005-0000-0000-00003D7D0000}"/>
    <cellStyle name="n_Flash September eresMas_PFA 04-2003 Wanadoo_UAG_report_CA 06-09 (06-09-28)_ROW_1" xfId="38157" xr:uid="{00000000-0005-0000-0000-00003E7D0000}"/>
    <cellStyle name="n_Flash September eresMas_PFA 04-2003 Wanadoo_UAG_report_CA 06-09 (06-09-28)_ROW_1_Group" xfId="38158" xr:uid="{00000000-0005-0000-0000-00003F7D0000}"/>
    <cellStyle name="n_Flash September eresMas_PFA 04-2003 Wanadoo_UAG_report_CA 06-09 (06-09-28)_ROW_1_ROW ARPU" xfId="38159" xr:uid="{00000000-0005-0000-0000-0000407D0000}"/>
    <cellStyle name="n_Flash September eresMas_PFA 04-2003 Wanadoo_UAG_report_CA 06-09 (06-09-28)_ROW_Group" xfId="38160" xr:uid="{00000000-0005-0000-0000-0000417D0000}"/>
    <cellStyle name="n_Flash September eresMas_PFA 04-2003 Wanadoo_UAG_report_CA 06-09 (06-09-28)_ROW_ROW ARPU" xfId="38161" xr:uid="{00000000-0005-0000-0000-0000427D0000}"/>
    <cellStyle name="n_Flash September eresMas_PFA 04-2003 Wanadoo_UAG_report_CA 06-09 (06-09-28)_Spain ARPU + AUPU" xfId="38162" xr:uid="{00000000-0005-0000-0000-0000437D0000}"/>
    <cellStyle name="n_Flash September eresMas_PFA 04-2003 Wanadoo_UAG_report_CA 06-09 (06-09-28)_Spain ARPU + AUPU_Group" xfId="38163" xr:uid="{00000000-0005-0000-0000-0000447D0000}"/>
    <cellStyle name="n_Flash September eresMas_PFA 04-2003 Wanadoo_UAG_report_CA 06-09 (06-09-28)_Spain ARPU + AUPU_ROW ARPU" xfId="38164" xr:uid="{00000000-0005-0000-0000-0000457D0000}"/>
    <cellStyle name="n_Flash September eresMas_PFA 04-2003 Wanadoo_UAG_report_CA 06-09 (06-09-28)_Spain KPIs" xfId="7273" xr:uid="{00000000-0005-0000-0000-0000467D0000}"/>
    <cellStyle name="n_Flash September eresMas_PFA 04-2003 Wanadoo_UAG_report_CA 06-09 (06-09-28)_Spain KPIs 2" xfId="16639" xr:uid="{00000000-0005-0000-0000-0000477D0000}"/>
    <cellStyle name="n_Flash September eresMas_PFA 04-2003 Wanadoo_UAG_report_CA 06-09 (06-09-28)_Spain KPIs_1" xfId="52087" xr:uid="{00000000-0005-0000-0000-0000487D0000}"/>
    <cellStyle name="n_Flash September eresMas_PFA 04-2003 Wanadoo_UAG_report_CA 06-09 (06-09-28)_Telecoms - Operational KPIs" xfId="50390" xr:uid="{00000000-0005-0000-0000-0000497D0000}"/>
    <cellStyle name="n_Flash September eresMas_PFA 04-2003 Wanadoo_UAG_report_CA 06-10 (06-11-06)" xfId="2569" xr:uid="{00000000-0005-0000-0000-00004A7D0000}"/>
    <cellStyle name="n_Flash September eresMas_PFA 04-2003 Wanadoo_UAG_report_CA 06-10 (06-11-06)_A&amp;ME KPIs" xfId="53865" xr:uid="{00000000-0005-0000-0000-00004B7D0000}"/>
    <cellStyle name="n_Flash September eresMas_PFA 04-2003 Wanadoo_UAG_report_CA 06-10 (06-11-06)_Enterprise" xfId="9927" xr:uid="{00000000-0005-0000-0000-00004C7D0000}"/>
    <cellStyle name="n_Flash September eresMas_PFA 04-2003 Wanadoo_UAG_report_CA 06-10 (06-11-06)_France financials" xfId="24219" xr:uid="{00000000-0005-0000-0000-00004D7D0000}"/>
    <cellStyle name="n_Flash September eresMas_PFA 04-2003 Wanadoo_UAG_report_CA 06-10 (06-11-06)_France financials_1" xfId="25517" xr:uid="{00000000-0005-0000-0000-00004E7D0000}"/>
    <cellStyle name="n_Flash September eresMas_PFA 04-2003 Wanadoo_UAG_report_CA 06-10 (06-11-06)_France KPIs" xfId="5428" xr:uid="{00000000-0005-0000-0000-00004F7D0000}"/>
    <cellStyle name="n_Flash September eresMas_PFA 04-2003 Wanadoo_UAG_report_CA 06-10 (06-11-06)_France KPIs 2" xfId="14844" xr:uid="{00000000-0005-0000-0000-0000507D0000}"/>
    <cellStyle name="n_Flash September eresMas_PFA 04-2003 Wanadoo_UAG_report_CA 06-10 (06-11-06)_France KPIs_1" xfId="12669" xr:uid="{00000000-0005-0000-0000-0000517D0000}"/>
    <cellStyle name="n_Flash September eresMas_PFA 04-2003 Wanadoo_UAG_report_CA 06-10 (06-11-06)_GetCA Groupe Seg 2012-Q4 Soc" xfId="56622" xr:uid="{00000000-0005-0000-0000-0000527D0000}"/>
    <cellStyle name="n_Flash September eresMas_PFA 04-2003 Wanadoo_UAG_report_CA 06-10 (06-11-06)_Group" xfId="38166" xr:uid="{00000000-0005-0000-0000-0000537D0000}"/>
    <cellStyle name="n_Flash September eresMas_PFA 04-2003 Wanadoo_UAG_report_CA 06-10 (06-11-06)_Group - financial KPIs" xfId="22475" xr:uid="{00000000-0005-0000-0000-0000547D0000}"/>
    <cellStyle name="n_Flash September eresMas_PFA 04-2003 Wanadoo_UAG_report_CA 06-10 (06-11-06)_Group - operational KPIs" xfId="3396" xr:uid="{00000000-0005-0000-0000-0000557D0000}"/>
    <cellStyle name="n_Flash September eresMas_PFA 04-2003 Wanadoo_UAG_report_CA 06-10 (06-11-06)_Group - operational KPIs_1" xfId="10915" xr:uid="{00000000-0005-0000-0000-0000567D0000}"/>
    <cellStyle name="n_Flash September eresMas_PFA 04-2003 Wanadoo_UAG_report_CA 06-10 (06-11-06)_Group - operational KPIs_1 2" xfId="18614" xr:uid="{00000000-0005-0000-0000-0000577D0000}"/>
    <cellStyle name="n_Flash September eresMas_PFA 04-2003 Wanadoo_UAG_report_CA 06-10 (06-11-06)_Group - operational KPIs_2" xfId="20731" xr:uid="{00000000-0005-0000-0000-0000587D0000}"/>
    <cellStyle name="n_Flash September eresMas_PFA 04-2003 Wanadoo_UAG_report_CA 06-10 (06-11-06)_IC&amp;SS" xfId="17670" xr:uid="{00000000-0005-0000-0000-0000597D0000}"/>
    <cellStyle name="n_Flash September eresMas_PFA 04-2003 Wanadoo_UAG_report_CA 06-10 (06-11-06)_Orange - Market France KPIs" xfId="56621" xr:uid="{00000000-0005-0000-0000-00005A7D0000}"/>
    <cellStyle name="n_Flash September eresMas_PFA 04-2003 Wanadoo_UAG_report_CA 06-10 (06-11-06)_Poland KPIs" xfId="8647" xr:uid="{00000000-0005-0000-0000-00005B7D0000}"/>
    <cellStyle name="n_Flash September eresMas_PFA 04-2003 Wanadoo_UAG_report_CA 06-10 (06-11-06)_Poland KPIs_1" xfId="38165" xr:uid="{00000000-0005-0000-0000-00005C7D0000}"/>
    <cellStyle name="n_Flash September eresMas_PFA 04-2003 Wanadoo_UAG_report_CA 06-10 (06-11-06)_ROW" xfId="38167" xr:uid="{00000000-0005-0000-0000-00005D7D0000}"/>
    <cellStyle name="n_Flash September eresMas_PFA 04-2003 Wanadoo_UAG_report_CA 06-10 (06-11-06)_ROW ARPU" xfId="38168" xr:uid="{00000000-0005-0000-0000-00005E7D0000}"/>
    <cellStyle name="n_Flash September eresMas_PFA 04-2003 Wanadoo_UAG_report_CA 06-10 (06-11-06)_RoW KPIs" xfId="9359" xr:uid="{00000000-0005-0000-0000-00005F7D0000}"/>
    <cellStyle name="n_Flash September eresMas_PFA 04-2003 Wanadoo_UAG_report_CA 06-10 (06-11-06)_ROW_1" xfId="38169" xr:uid="{00000000-0005-0000-0000-0000607D0000}"/>
    <cellStyle name="n_Flash September eresMas_PFA 04-2003 Wanadoo_UAG_report_CA 06-10 (06-11-06)_ROW_1_Group" xfId="38170" xr:uid="{00000000-0005-0000-0000-0000617D0000}"/>
    <cellStyle name="n_Flash September eresMas_PFA 04-2003 Wanadoo_UAG_report_CA 06-10 (06-11-06)_ROW_1_ROW ARPU" xfId="38171" xr:uid="{00000000-0005-0000-0000-0000627D0000}"/>
    <cellStyle name="n_Flash September eresMas_PFA 04-2003 Wanadoo_UAG_report_CA 06-10 (06-11-06)_ROW_Group" xfId="38172" xr:uid="{00000000-0005-0000-0000-0000637D0000}"/>
    <cellStyle name="n_Flash September eresMas_PFA 04-2003 Wanadoo_UAG_report_CA 06-10 (06-11-06)_ROW_ROW ARPU" xfId="38173" xr:uid="{00000000-0005-0000-0000-0000647D0000}"/>
    <cellStyle name="n_Flash September eresMas_PFA 04-2003 Wanadoo_UAG_report_CA 06-10 (06-11-06)_Spain ARPU + AUPU" xfId="38174" xr:uid="{00000000-0005-0000-0000-0000657D0000}"/>
    <cellStyle name="n_Flash September eresMas_PFA 04-2003 Wanadoo_UAG_report_CA 06-10 (06-11-06)_Spain ARPU + AUPU_Group" xfId="38175" xr:uid="{00000000-0005-0000-0000-0000667D0000}"/>
    <cellStyle name="n_Flash September eresMas_PFA 04-2003 Wanadoo_UAG_report_CA 06-10 (06-11-06)_Spain ARPU + AUPU_ROW ARPU" xfId="38176" xr:uid="{00000000-0005-0000-0000-0000677D0000}"/>
    <cellStyle name="n_Flash September eresMas_PFA 04-2003 Wanadoo_UAG_report_CA 06-10 (06-11-06)_Spain KPIs" xfId="7274" xr:uid="{00000000-0005-0000-0000-0000687D0000}"/>
    <cellStyle name="n_Flash September eresMas_PFA 04-2003 Wanadoo_UAG_report_CA 06-10 (06-11-06)_Spain KPIs 2" xfId="16640" xr:uid="{00000000-0005-0000-0000-0000697D0000}"/>
    <cellStyle name="n_Flash September eresMas_PFA 04-2003 Wanadoo_UAG_report_CA 06-10 (06-11-06)_Spain KPIs_1" xfId="52088" xr:uid="{00000000-0005-0000-0000-00006A7D0000}"/>
    <cellStyle name="n_Flash September eresMas_PFA 04-2003 Wanadoo_UAG_report_CA 06-10 (06-11-06)_Telecoms - Operational KPIs" xfId="50391" xr:uid="{00000000-0005-0000-0000-00006B7D0000}"/>
    <cellStyle name="n_Flash September eresMas_PFA 04-2003 Wanadoo_V&amp;M trajectoires V1 (06-08-11)" xfId="2570" xr:uid="{00000000-0005-0000-0000-00006C7D0000}"/>
    <cellStyle name="n_Flash September eresMas_PFA 04-2003 Wanadoo_V&amp;M trajectoires V1 (06-08-11)_A&amp;ME KPIs" xfId="53866" xr:uid="{00000000-0005-0000-0000-00006D7D0000}"/>
    <cellStyle name="n_Flash September eresMas_PFA 04-2003 Wanadoo_V&amp;M trajectoires V1 (06-08-11)_Enterprise" xfId="9928" xr:uid="{00000000-0005-0000-0000-00006E7D0000}"/>
    <cellStyle name="n_Flash September eresMas_PFA 04-2003 Wanadoo_V&amp;M trajectoires V1 (06-08-11)_France financials" xfId="24220" xr:uid="{00000000-0005-0000-0000-00006F7D0000}"/>
    <cellStyle name="n_Flash September eresMas_PFA 04-2003 Wanadoo_V&amp;M trajectoires V1 (06-08-11)_France financials_1" xfId="25518" xr:uid="{00000000-0005-0000-0000-0000707D0000}"/>
    <cellStyle name="n_Flash September eresMas_PFA 04-2003 Wanadoo_V&amp;M trajectoires V1 (06-08-11)_France KPIs" xfId="5429" xr:uid="{00000000-0005-0000-0000-0000717D0000}"/>
    <cellStyle name="n_Flash September eresMas_PFA 04-2003 Wanadoo_V&amp;M trajectoires V1 (06-08-11)_France KPIs 2" xfId="14845" xr:uid="{00000000-0005-0000-0000-0000727D0000}"/>
    <cellStyle name="n_Flash September eresMas_PFA 04-2003 Wanadoo_V&amp;M trajectoires V1 (06-08-11)_France KPIs_1" xfId="12670" xr:uid="{00000000-0005-0000-0000-0000737D0000}"/>
    <cellStyle name="n_Flash September eresMas_PFA 04-2003 Wanadoo_V&amp;M trajectoires V1 (06-08-11)_GetCA Groupe Seg 2012-Q4 Soc" xfId="56624" xr:uid="{00000000-0005-0000-0000-0000747D0000}"/>
    <cellStyle name="n_Flash September eresMas_PFA 04-2003 Wanadoo_V&amp;M trajectoires V1 (06-08-11)_Group" xfId="38178" xr:uid="{00000000-0005-0000-0000-0000757D0000}"/>
    <cellStyle name="n_Flash September eresMas_PFA 04-2003 Wanadoo_V&amp;M trajectoires V1 (06-08-11)_Group - financial KPIs" xfId="22476" xr:uid="{00000000-0005-0000-0000-0000767D0000}"/>
    <cellStyle name="n_Flash September eresMas_PFA 04-2003 Wanadoo_V&amp;M trajectoires V1 (06-08-11)_Group - operational KPIs" xfId="3397" xr:uid="{00000000-0005-0000-0000-0000777D0000}"/>
    <cellStyle name="n_Flash September eresMas_PFA 04-2003 Wanadoo_V&amp;M trajectoires V1 (06-08-11)_Group - operational KPIs_1" xfId="10916" xr:uid="{00000000-0005-0000-0000-0000787D0000}"/>
    <cellStyle name="n_Flash September eresMas_PFA 04-2003 Wanadoo_V&amp;M trajectoires V1 (06-08-11)_Group - operational KPIs_1 2" xfId="18615" xr:uid="{00000000-0005-0000-0000-0000797D0000}"/>
    <cellStyle name="n_Flash September eresMas_PFA 04-2003 Wanadoo_V&amp;M trajectoires V1 (06-08-11)_Group - operational KPIs_2" xfId="20732" xr:uid="{00000000-0005-0000-0000-00007A7D0000}"/>
    <cellStyle name="n_Flash September eresMas_PFA 04-2003 Wanadoo_V&amp;M trajectoires V1 (06-08-11)_IC&amp;SS" xfId="13807" xr:uid="{00000000-0005-0000-0000-00007B7D0000}"/>
    <cellStyle name="n_Flash September eresMas_PFA 04-2003 Wanadoo_V&amp;M trajectoires V1 (06-08-11)_Orange - Market France KPIs" xfId="56623" xr:uid="{00000000-0005-0000-0000-00007C7D0000}"/>
    <cellStyle name="n_Flash September eresMas_PFA 04-2003 Wanadoo_V&amp;M trajectoires V1 (06-08-11)_Poland KPIs" xfId="8648" xr:uid="{00000000-0005-0000-0000-00007D7D0000}"/>
    <cellStyle name="n_Flash September eresMas_PFA 04-2003 Wanadoo_V&amp;M trajectoires V1 (06-08-11)_Poland KPIs_1" xfId="38177" xr:uid="{00000000-0005-0000-0000-00007E7D0000}"/>
    <cellStyle name="n_Flash September eresMas_PFA 04-2003 Wanadoo_V&amp;M trajectoires V1 (06-08-11)_ROW" xfId="38179" xr:uid="{00000000-0005-0000-0000-00007F7D0000}"/>
    <cellStyle name="n_Flash September eresMas_PFA 04-2003 Wanadoo_V&amp;M trajectoires V1 (06-08-11)_ROW ARPU" xfId="38180" xr:uid="{00000000-0005-0000-0000-0000807D0000}"/>
    <cellStyle name="n_Flash September eresMas_PFA 04-2003 Wanadoo_V&amp;M trajectoires V1 (06-08-11)_RoW KPIs" xfId="9360" xr:uid="{00000000-0005-0000-0000-0000817D0000}"/>
    <cellStyle name="n_Flash September eresMas_PFA 04-2003 Wanadoo_V&amp;M trajectoires V1 (06-08-11)_ROW_1" xfId="38181" xr:uid="{00000000-0005-0000-0000-0000827D0000}"/>
    <cellStyle name="n_Flash September eresMas_PFA 04-2003 Wanadoo_V&amp;M trajectoires V1 (06-08-11)_ROW_1_Group" xfId="38182" xr:uid="{00000000-0005-0000-0000-0000837D0000}"/>
    <cellStyle name="n_Flash September eresMas_PFA 04-2003 Wanadoo_V&amp;M trajectoires V1 (06-08-11)_ROW_1_ROW ARPU" xfId="38183" xr:uid="{00000000-0005-0000-0000-0000847D0000}"/>
    <cellStyle name="n_Flash September eresMas_PFA 04-2003 Wanadoo_V&amp;M trajectoires V1 (06-08-11)_ROW_Group" xfId="38184" xr:uid="{00000000-0005-0000-0000-0000857D0000}"/>
    <cellStyle name="n_Flash September eresMas_PFA 04-2003 Wanadoo_V&amp;M trajectoires V1 (06-08-11)_ROW_ROW ARPU" xfId="38185" xr:uid="{00000000-0005-0000-0000-0000867D0000}"/>
    <cellStyle name="n_Flash September eresMas_PFA 04-2003 Wanadoo_V&amp;M trajectoires V1 (06-08-11)_Spain ARPU + AUPU" xfId="38186" xr:uid="{00000000-0005-0000-0000-0000877D0000}"/>
    <cellStyle name="n_Flash September eresMas_PFA 04-2003 Wanadoo_V&amp;M trajectoires V1 (06-08-11)_Spain ARPU + AUPU_Group" xfId="38187" xr:uid="{00000000-0005-0000-0000-0000887D0000}"/>
    <cellStyle name="n_Flash September eresMas_PFA 04-2003 Wanadoo_V&amp;M trajectoires V1 (06-08-11)_Spain ARPU + AUPU_ROW ARPU" xfId="38188" xr:uid="{00000000-0005-0000-0000-0000897D0000}"/>
    <cellStyle name="n_Flash September eresMas_PFA 04-2003 Wanadoo_V&amp;M trajectoires V1 (06-08-11)_Spain KPIs" xfId="7275" xr:uid="{00000000-0005-0000-0000-00008A7D0000}"/>
    <cellStyle name="n_Flash September eresMas_PFA 04-2003 Wanadoo_V&amp;M trajectoires V1 (06-08-11)_Spain KPIs 2" xfId="16641" xr:uid="{00000000-0005-0000-0000-00008B7D0000}"/>
    <cellStyle name="n_Flash September eresMas_PFA 04-2003 Wanadoo_V&amp;M trajectoires V1 (06-08-11)_Spain KPIs_1" xfId="52089" xr:uid="{00000000-0005-0000-0000-00008C7D0000}"/>
    <cellStyle name="n_Flash September eresMas_PFA 04-2003 Wanadoo_V&amp;M trajectoires V1 (06-08-11)_Telecoms - Operational KPIs" xfId="50392" xr:uid="{00000000-0005-0000-0000-00008D7D0000}"/>
    <cellStyle name="n_Flash September eresMas_PFA_Mn MTV_060413" xfId="2571" xr:uid="{00000000-0005-0000-0000-00008E7D0000}"/>
    <cellStyle name="n_Flash September eresMas_PFA_Mn MTV_060413_A&amp;ME KPIs" xfId="53867" xr:uid="{00000000-0005-0000-0000-00008F7D0000}"/>
    <cellStyle name="n_Flash September eresMas_PFA_Mn MTV_060413_France financials" xfId="24221" xr:uid="{00000000-0005-0000-0000-0000907D0000}"/>
    <cellStyle name="n_Flash September eresMas_PFA_Mn MTV_060413_France KPIs" xfId="5430" xr:uid="{00000000-0005-0000-0000-0000917D0000}"/>
    <cellStyle name="n_Flash September eresMas_PFA_Mn MTV_060413_France KPIs 2" xfId="14846" xr:uid="{00000000-0005-0000-0000-0000927D0000}"/>
    <cellStyle name="n_Flash September eresMas_PFA_Mn MTV_060413_France KPIs_1" xfId="12671" xr:uid="{00000000-0005-0000-0000-0000937D0000}"/>
    <cellStyle name="n_Flash September eresMas_PFA_Mn MTV_060413_Group" xfId="38190" xr:uid="{00000000-0005-0000-0000-0000947D0000}"/>
    <cellStyle name="n_Flash September eresMas_PFA_Mn MTV_060413_Group - financial KPIs" xfId="22477" xr:uid="{00000000-0005-0000-0000-0000957D0000}"/>
    <cellStyle name="n_Flash September eresMas_PFA_Mn MTV_060413_Group - operational KPIs" xfId="10917" xr:uid="{00000000-0005-0000-0000-0000967D0000}"/>
    <cellStyle name="n_Flash September eresMas_PFA_Mn MTV_060413_Group - operational KPIs 2" xfId="18616" xr:uid="{00000000-0005-0000-0000-0000977D0000}"/>
    <cellStyle name="n_Flash September eresMas_PFA_Mn MTV_060413_Group - operational KPIs_1" xfId="20733" xr:uid="{00000000-0005-0000-0000-0000987D0000}"/>
    <cellStyle name="n_Flash September eresMas_PFA_Mn MTV_060413_Orange - Market France KPIs" xfId="56625" xr:uid="{00000000-0005-0000-0000-0000997D0000}"/>
    <cellStyle name="n_Flash September eresMas_PFA_Mn MTV_060413_Poland KPIs" xfId="38189" xr:uid="{00000000-0005-0000-0000-00009A7D0000}"/>
    <cellStyle name="n_Flash September eresMas_PFA_Mn MTV_060413_ROW" xfId="38191" xr:uid="{00000000-0005-0000-0000-00009B7D0000}"/>
    <cellStyle name="n_Flash September eresMas_PFA_Mn MTV_060413_ROW ARPU" xfId="38192" xr:uid="{00000000-0005-0000-0000-00009C7D0000}"/>
    <cellStyle name="n_Flash September eresMas_PFA_Mn MTV_060413_ROW_1" xfId="38193" xr:uid="{00000000-0005-0000-0000-00009D7D0000}"/>
    <cellStyle name="n_Flash September eresMas_PFA_Mn MTV_060413_ROW_1_Group" xfId="38194" xr:uid="{00000000-0005-0000-0000-00009E7D0000}"/>
    <cellStyle name="n_Flash September eresMas_PFA_Mn MTV_060413_ROW_1_ROW ARPU" xfId="38195" xr:uid="{00000000-0005-0000-0000-00009F7D0000}"/>
    <cellStyle name="n_Flash September eresMas_PFA_Mn MTV_060413_ROW_Group" xfId="38196" xr:uid="{00000000-0005-0000-0000-0000A07D0000}"/>
    <cellStyle name="n_Flash September eresMas_PFA_Mn MTV_060413_ROW_ROW ARPU" xfId="38197" xr:uid="{00000000-0005-0000-0000-0000A17D0000}"/>
    <cellStyle name="n_Flash September eresMas_PFA_Mn MTV_060413_Spain ARPU + AUPU" xfId="38198" xr:uid="{00000000-0005-0000-0000-0000A27D0000}"/>
    <cellStyle name="n_Flash September eresMas_PFA_Mn MTV_060413_Spain ARPU + AUPU_Group" xfId="38199" xr:uid="{00000000-0005-0000-0000-0000A37D0000}"/>
    <cellStyle name="n_Flash September eresMas_PFA_Mn MTV_060413_Spain ARPU + AUPU_ROW ARPU" xfId="38200" xr:uid="{00000000-0005-0000-0000-0000A47D0000}"/>
    <cellStyle name="n_Flash September eresMas_PFA_Mn MTV_060413_Spain KPIs" xfId="7276" xr:uid="{00000000-0005-0000-0000-0000A57D0000}"/>
    <cellStyle name="n_Flash September eresMas_PFA_Mn MTV_060413_Spain KPIs 2" xfId="16642" xr:uid="{00000000-0005-0000-0000-0000A67D0000}"/>
    <cellStyle name="n_Flash September eresMas_PFA_Mn MTV_060413_Spain KPIs_1" xfId="52090" xr:uid="{00000000-0005-0000-0000-0000A77D0000}"/>
    <cellStyle name="n_Flash September eresMas_PFA_Mn MTV_060413_Telecoms - Operational KPIs" xfId="50393" xr:uid="{00000000-0005-0000-0000-0000A87D0000}"/>
    <cellStyle name="n_Flash September eresMas_PFA_Mn_0603_V0 0" xfId="2572" xr:uid="{00000000-0005-0000-0000-0000A97D0000}"/>
    <cellStyle name="n_Flash September eresMas_PFA_Mn_0603_V0 0_A&amp;ME KPIs" xfId="53868" xr:uid="{00000000-0005-0000-0000-0000AA7D0000}"/>
    <cellStyle name="n_Flash September eresMas_PFA_Mn_0603_V0 0_France financials" xfId="24222" xr:uid="{00000000-0005-0000-0000-0000AB7D0000}"/>
    <cellStyle name="n_Flash September eresMas_PFA_Mn_0603_V0 0_France KPIs" xfId="5431" xr:uid="{00000000-0005-0000-0000-0000AC7D0000}"/>
    <cellStyle name="n_Flash September eresMas_PFA_Mn_0603_V0 0_France KPIs 2" xfId="14847" xr:uid="{00000000-0005-0000-0000-0000AD7D0000}"/>
    <cellStyle name="n_Flash September eresMas_PFA_Mn_0603_V0 0_France KPIs_1" xfId="12672" xr:uid="{00000000-0005-0000-0000-0000AE7D0000}"/>
    <cellStyle name="n_Flash September eresMas_PFA_Mn_0603_V0 0_Group" xfId="38202" xr:uid="{00000000-0005-0000-0000-0000AF7D0000}"/>
    <cellStyle name="n_Flash September eresMas_PFA_Mn_0603_V0 0_Group - financial KPIs" xfId="22478" xr:uid="{00000000-0005-0000-0000-0000B07D0000}"/>
    <cellStyle name="n_Flash September eresMas_PFA_Mn_0603_V0 0_Group - operational KPIs" xfId="10918" xr:uid="{00000000-0005-0000-0000-0000B17D0000}"/>
    <cellStyle name="n_Flash September eresMas_PFA_Mn_0603_V0 0_Group - operational KPIs 2" xfId="18617" xr:uid="{00000000-0005-0000-0000-0000B27D0000}"/>
    <cellStyle name="n_Flash September eresMas_PFA_Mn_0603_V0 0_Group - operational KPIs_1" xfId="20734" xr:uid="{00000000-0005-0000-0000-0000B37D0000}"/>
    <cellStyle name="n_Flash September eresMas_PFA_Mn_0603_V0 0_Orange - Market France KPIs" xfId="56626" xr:uid="{00000000-0005-0000-0000-0000B47D0000}"/>
    <cellStyle name="n_Flash September eresMas_PFA_Mn_0603_V0 0_Poland KPIs" xfId="38201" xr:uid="{00000000-0005-0000-0000-0000B57D0000}"/>
    <cellStyle name="n_Flash September eresMas_PFA_Mn_0603_V0 0_ROW" xfId="38203" xr:uid="{00000000-0005-0000-0000-0000B67D0000}"/>
    <cellStyle name="n_Flash September eresMas_PFA_Mn_0603_V0 0_ROW ARPU" xfId="38204" xr:uid="{00000000-0005-0000-0000-0000B77D0000}"/>
    <cellStyle name="n_Flash September eresMas_PFA_Mn_0603_V0 0_ROW_1" xfId="38205" xr:uid="{00000000-0005-0000-0000-0000B87D0000}"/>
    <cellStyle name="n_Flash September eresMas_PFA_Mn_0603_V0 0_ROW_1_Group" xfId="38206" xr:uid="{00000000-0005-0000-0000-0000B97D0000}"/>
    <cellStyle name="n_Flash September eresMas_PFA_Mn_0603_V0 0_ROW_1_ROW ARPU" xfId="38207" xr:uid="{00000000-0005-0000-0000-0000BA7D0000}"/>
    <cellStyle name="n_Flash September eresMas_PFA_Mn_0603_V0 0_ROW_Group" xfId="38208" xr:uid="{00000000-0005-0000-0000-0000BB7D0000}"/>
    <cellStyle name="n_Flash September eresMas_PFA_Mn_0603_V0 0_ROW_ROW ARPU" xfId="38209" xr:uid="{00000000-0005-0000-0000-0000BC7D0000}"/>
    <cellStyle name="n_Flash September eresMas_PFA_Mn_0603_V0 0_Spain ARPU + AUPU" xfId="38210" xr:uid="{00000000-0005-0000-0000-0000BD7D0000}"/>
    <cellStyle name="n_Flash September eresMas_PFA_Mn_0603_V0 0_Spain ARPU + AUPU_Group" xfId="38211" xr:uid="{00000000-0005-0000-0000-0000BE7D0000}"/>
    <cellStyle name="n_Flash September eresMas_PFA_Mn_0603_V0 0_Spain ARPU + AUPU_ROW ARPU" xfId="38212" xr:uid="{00000000-0005-0000-0000-0000BF7D0000}"/>
    <cellStyle name="n_Flash September eresMas_PFA_Mn_0603_V0 0_Spain KPIs" xfId="7277" xr:uid="{00000000-0005-0000-0000-0000C07D0000}"/>
    <cellStyle name="n_Flash September eresMas_PFA_Mn_0603_V0 0_Spain KPIs 2" xfId="16643" xr:uid="{00000000-0005-0000-0000-0000C17D0000}"/>
    <cellStyle name="n_Flash September eresMas_PFA_Mn_0603_V0 0_Spain KPIs_1" xfId="52091" xr:uid="{00000000-0005-0000-0000-0000C27D0000}"/>
    <cellStyle name="n_Flash September eresMas_PFA_Mn_0603_V0 0_Telecoms - Operational KPIs" xfId="50394" xr:uid="{00000000-0005-0000-0000-0000C37D0000}"/>
    <cellStyle name="n_Flash September eresMas_PFA_Parcs_0600706" xfId="2573" xr:uid="{00000000-0005-0000-0000-0000C47D0000}"/>
    <cellStyle name="n_Flash September eresMas_PFA_Parcs_0600706_A&amp;ME KPIs" xfId="53869" xr:uid="{00000000-0005-0000-0000-0000C57D0000}"/>
    <cellStyle name="n_Flash September eresMas_PFA_Parcs_0600706_France financials" xfId="24223" xr:uid="{00000000-0005-0000-0000-0000C67D0000}"/>
    <cellStyle name="n_Flash September eresMas_PFA_Parcs_0600706_France KPIs" xfId="5432" xr:uid="{00000000-0005-0000-0000-0000C77D0000}"/>
    <cellStyle name="n_Flash September eresMas_PFA_Parcs_0600706_France KPIs 2" xfId="14848" xr:uid="{00000000-0005-0000-0000-0000C87D0000}"/>
    <cellStyle name="n_Flash September eresMas_PFA_Parcs_0600706_France KPIs_1" xfId="12673" xr:uid="{00000000-0005-0000-0000-0000C97D0000}"/>
    <cellStyle name="n_Flash September eresMas_PFA_Parcs_0600706_Group" xfId="38214" xr:uid="{00000000-0005-0000-0000-0000CA7D0000}"/>
    <cellStyle name="n_Flash September eresMas_PFA_Parcs_0600706_Group - financial KPIs" xfId="22479" xr:uid="{00000000-0005-0000-0000-0000CB7D0000}"/>
    <cellStyle name="n_Flash September eresMas_PFA_Parcs_0600706_Group - operational KPIs" xfId="10919" xr:uid="{00000000-0005-0000-0000-0000CC7D0000}"/>
    <cellStyle name="n_Flash September eresMas_PFA_Parcs_0600706_Group - operational KPIs 2" xfId="18618" xr:uid="{00000000-0005-0000-0000-0000CD7D0000}"/>
    <cellStyle name="n_Flash September eresMas_PFA_Parcs_0600706_Group - operational KPIs_1" xfId="20735" xr:uid="{00000000-0005-0000-0000-0000CE7D0000}"/>
    <cellStyle name="n_Flash September eresMas_PFA_Parcs_0600706_Orange - Market France KPIs" xfId="56627" xr:uid="{00000000-0005-0000-0000-0000CF7D0000}"/>
    <cellStyle name="n_Flash September eresMas_PFA_Parcs_0600706_Poland KPIs" xfId="38213" xr:uid="{00000000-0005-0000-0000-0000D07D0000}"/>
    <cellStyle name="n_Flash September eresMas_PFA_Parcs_0600706_ROW" xfId="38215" xr:uid="{00000000-0005-0000-0000-0000D17D0000}"/>
    <cellStyle name="n_Flash September eresMas_PFA_Parcs_0600706_ROW ARPU" xfId="38216" xr:uid="{00000000-0005-0000-0000-0000D27D0000}"/>
    <cellStyle name="n_Flash September eresMas_PFA_Parcs_0600706_ROW_1" xfId="38217" xr:uid="{00000000-0005-0000-0000-0000D37D0000}"/>
    <cellStyle name="n_Flash September eresMas_PFA_Parcs_0600706_ROW_1_Group" xfId="38218" xr:uid="{00000000-0005-0000-0000-0000D47D0000}"/>
    <cellStyle name="n_Flash September eresMas_PFA_Parcs_0600706_ROW_1_ROW ARPU" xfId="38219" xr:uid="{00000000-0005-0000-0000-0000D57D0000}"/>
    <cellStyle name="n_Flash September eresMas_PFA_Parcs_0600706_ROW_Group" xfId="38220" xr:uid="{00000000-0005-0000-0000-0000D67D0000}"/>
    <cellStyle name="n_Flash September eresMas_PFA_Parcs_0600706_ROW_ROW ARPU" xfId="38221" xr:uid="{00000000-0005-0000-0000-0000D77D0000}"/>
    <cellStyle name="n_Flash September eresMas_PFA_Parcs_0600706_Spain ARPU + AUPU" xfId="38222" xr:uid="{00000000-0005-0000-0000-0000D87D0000}"/>
    <cellStyle name="n_Flash September eresMas_PFA_Parcs_0600706_Spain ARPU + AUPU_Group" xfId="38223" xr:uid="{00000000-0005-0000-0000-0000D97D0000}"/>
    <cellStyle name="n_Flash September eresMas_PFA_Parcs_0600706_Spain ARPU + AUPU_ROW ARPU" xfId="38224" xr:uid="{00000000-0005-0000-0000-0000DA7D0000}"/>
    <cellStyle name="n_Flash September eresMas_PFA_Parcs_0600706_Spain KPIs" xfId="7278" xr:uid="{00000000-0005-0000-0000-0000DB7D0000}"/>
    <cellStyle name="n_Flash September eresMas_PFA_Parcs_0600706_Spain KPIs 2" xfId="16644" xr:uid="{00000000-0005-0000-0000-0000DC7D0000}"/>
    <cellStyle name="n_Flash September eresMas_PFA_Parcs_0600706_Spain KPIs_1" xfId="52092" xr:uid="{00000000-0005-0000-0000-0000DD7D0000}"/>
    <cellStyle name="n_Flash September eresMas_PFA_Parcs_0600706_Telecoms - Operational KPIs" xfId="50395" xr:uid="{00000000-0005-0000-0000-0000DE7D0000}"/>
    <cellStyle name="n_Flash September eresMas_PJ Template BR 01-2004" xfId="2574" xr:uid="{00000000-0005-0000-0000-0000DF7D0000}"/>
    <cellStyle name="n_Flash September eresMas_PJ Template BR 01-2004_01 Synthèse DM pour modèle" xfId="2575" xr:uid="{00000000-0005-0000-0000-0000E07D0000}"/>
    <cellStyle name="n_Flash September eresMas_PJ Template BR 01-2004_01 Synthèse DM pour modèle_A&amp;ME KPIs" xfId="53871" xr:uid="{00000000-0005-0000-0000-0000E17D0000}"/>
    <cellStyle name="n_Flash September eresMas_PJ Template BR 01-2004_01 Synthèse DM pour modèle_France financials" xfId="24225" xr:uid="{00000000-0005-0000-0000-0000E27D0000}"/>
    <cellStyle name="n_Flash September eresMas_PJ Template BR 01-2004_01 Synthèse DM pour modèle_France KPIs" xfId="5434" xr:uid="{00000000-0005-0000-0000-0000E37D0000}"/>
    <cellStyle name="n_Flash September eresMas_PJ Template BR 01-2004_01 Synthèse DM pour modèle_France KPIs 2" xfId="14850" xr:uid="{00000000-0005-0000-0000-0000E47D0000}"/>
    <cellStyle name="n_Flash September eresMas_PJ Template BR 01-2004_01 Synthèse DM pour modèle_France KPIs_1" xfId="12675" xr:uid="{00000000-0005-0000-0000-0000E57D0000}"/>
    <cellStyle name="n_Flash September eresMas_PJ Template BR 01-2004_01 Synthèse DM pour modèle_Group" xfId="38227" xr:uid="{00000000-0005-0000-0000-0000E67D0000}"/>
    <cellStyle name="n_Flash September eresMas_PJ Template BR 01-2004_01 Synthèse DM pour modèle_Group - financial KPIs" xfId="22481" xr:uid="{00000000-0005-0000-0000-0000E77D0000}"/>
    <cellStyle name="n_Flash September eresMas_PJ Template BR 01-2004_01 Synthèse DM pour modèle_Group - operational KPIs" xfId="10921" xr:uid="{00000000-0005-0000-0000-0000E87D0000}"/>
    <cellStyle name="n_Flash September eresMas_PJ Template BR 01-2004_01 Synthèse DM pour modèle_Group - operational KPIs 2" xfId="18620" xr:uid="{00000000-0005-0000-0000-0000E97D0000}"/>
    <cellStyle name="n_Flash September eresMas_PJ Template BR 01-2004_01 Synthèse DM pour modèle_Group - operational KPIs_1" xfId="20737" xr:uid="{00000000-0005-0000-0000-0000EA7D0000}"/>
    <cellStyle name="n_Flash September eresMas_PJ Template BR 01-2004_01 Synthèse DM pour modèle_Orange - Market France KPIs" xfId="56629" xr:uid="{00000000-0005-0000-0000-0000EB7D0000}"/>
    <cellStyle name="n_Flash September eresMas_PJ Template BR 01-2004_01 Synthèse DM pour modèle_Poland KPIs" xfId="38226" xr:uid="{00000000-0005-0000-0000-0000EC7D0000}"/>
    <cellStyle name="n_Flash September eresMas_PJ Template BR 01-2004_01 Synthèse DM pour modèle_ROW" xfId="38228" xr:uid="{00000000-0005-0000-0000-0000ED7D0000}"/>
    <cellStyle name="n_Flash September eresMas_PJ Template BR 01-2004_01 Synthèse DM pour modèle_ROW ARPU" xfId="38229" xr:uid="{00000000-0005-0000-0000-0000EE7D0000}"/>
    <cellStyle name="n_Flash September eresMas_PJ Template BR 01-2004_01 Synthèse DM pour modèle_ROW_1" xfId="38230" xr:uid="{00000000-0005-0000-0000-0000EF7D0000}"/>
    <cellStyle name="n_Flash September eresMas_PJ Template BR 01-2004_01 Synthèse DM pour modèle_ROW_1_Group" xfId="38231" xr:uid="{00000000-0005-0000-0000-0000F07D0000}"/>
    <cellStyle name="n_Flash September eresMas_PJ Template BR 01-2004_01 Synthèse DM pour modèle_ROW_1_ROW ARPU" xfId="38232" xr:uid="{00000000-0005-0000-0000-0000F17D0000}"/>
    <cellStyle name="n_Flash September eresMas_PJ Template BR 01-2004_01 Synthèse DM pour modèle_ROW_Group" xfId="38233" xr:uid="{00000000-0005-0000-0000-0000F27D0000}"/>
    <cellStyle name="n_Flash September eresMas_PJ Template BR 01-2004_01 Synthèse DM pour modèle_ROW_ROW ARPU" xfId="38234" xr:uid="{00000000-0005-0000-0000-0000F37D0000}"/>
    <cellStyle name="n_Flash September eresMas_PJ Template BR 01-2004_01 Synthèse DM pour modèle_Spain ARPU + AUPU" xfId="38235" xr:uid="{00000000-0005-0000-0000-0000F47D0000}"/>
    <cellStyle name="n_Flash September eresMas_PJ Template BR 01-2004_01 Synthèse DM pour modèle_Spain ARPU + AUPU_Group" xfId="38236" xr:uid="{00000000-0005-0000-0000-0000F57D0000}"/>
    <cellStyle name="n_Flash September eresMas_PJ Template BR 01-2004_01 Synthèse DM pour modèle_Spain ARPU + AUPU_ROW ARPU" xfId="38237" xr:uid="{00000000-0005-0000-0000-0000F67D0000}"/>
    <cellStyle name="n_Flash September eresMas_PJ Template BR 01-2004_01 Synthèse DM pour modèle_Spain KPIs" xfId="7280" xr:uid="{00000000-0005-0000-0000-0000F77D0000}"/>
    <cellStyle name="n_Flash September eresMas_PJ Template BR 01-2004_01 Synthèse DM pour modèle_Spain KPIs 2" xfId="16646" xr:uid="{00000000-0005-0000-0000-0000F87D0000}"/>
    <cellStyle name="n_Flash September eresMas_PJ Template BR 01-2004_01 Synthèse DM pour modèle_Spain KPIs_1" xfId="52094" xr:uid="{00000000-0005-0000-0000-0000F97D0000}"/>
    <cellStyle name="n_Flash September eresMas_PJ Template BR 01-2004_01 Synthèse DM pour modèle_Telecoms - Operational KPIs" xfId="50397" xr:uid="{00000000-0005-0000-0000-0000FA7D0000}"/>
    <cellStyle name="n_Flash September eresMas_PJ Template BR 01-2004_0703 Préflashde L23 Analyse CA trafic 07-03 (07-04-03)" xfId="2576" xr:uid="{00000000-0005-0000-0000-0000FB7D0000}"/>
    <cellStyle name="n_Flash September eresMas_PJ Template BR 01-2004_0703 Préflashde L23 Analyse CA trafic 07-03 (07-04-03)_A&amp;ME KPIs" xfId="53872" xr:uid="{00000000-0005-0000-0000-0000FC7D0000}"/>
    <cellStyle name="n_Flash September eresMas_PJ Template BR 01-2004_0703 Préflashde L23 Analyse CA trafic 07-03 (07-04-03)_Enterprise" xfId="9930" xr:uid="{00000000-0005-0000-0000-0000FD7D0000}"/>
    <cellStyle name="n_Flash September eresMas_PJ Template BR 01-2004_0703 Préflashde L23 Analyse CA trafic 07-03 (07-04-03)_France financials" xfId="24226" xr:uid="{00000000-0005-0000-0000-0000FE7D0000}"/>
    <cellStyle name="n_Flash September eresMas_PJ Template BR 01-2004_0703 Préflashde L23 Analyse CA trafic 07-03 (07-04-03)_France financials_1" xfId="25520" xr:uid="{00000000-0005-0000-0000-0000FF7D0000}"/>
    <cellStyle name="n_Flash September eresMas_PJ Template BR 01-2004_0703 Préflashde L23 Analyse CA trafic 07-03 (07-04-03)_France KPIs" xfId="5435" xr:uid="{00000000-0005-0000-0000-0000007E0000}"/>
    <cellStyle name="n_Flash September eresMas_PJ Template BR 01-2004_0703 Préflashde L23 Analyse CA trafic 07-03 (07-04-03)_France KPIs 2" xfId="14851" xr:uid="{00000000-0005-0000-0000-0000017E0000}"/>
    <cellStyle name="n_Flash September eresMas_PJ Template BR 01-2004_0703 Préflashde L23 Analyse CA trafic 07-03 (07-04-03)_France KPIs_1" xfId="12676" xr:uid="{00000000-0005-0000-0000-0000027E0000}"/>
    <cellStyle name="n_Flash September eresMas_PJ Template BR 01-2004_0703 Préflashde L23 Analyse CA trafic 07-03 (07-04-03)_GetCA Groupe Seg 2012-Q4 Soc" xfId="56631" xr:uid="{00000000-0005-0000-0000-0000037E0000}"/>
    <cellStyle name="n_Flash September eresMas_PJ Template BR 01-2004_0703 Préflashde L23 Analyse CA trafic 07-03 (07-04-03)_Group" xfId="38239" xr:uid="{00000000-0005-0000-0000-0000047E0000}"/>
    <cellStyle name="n_Flash September eresMas_PJ Template BR 01-2004_0703 Préflashde L23 Analyse CA trafic 07-03 (07-04-03)_Group - financial KPIs" xfId="22482" xr:uid="{00000000-0005-0000-0000-0000057E0000}"/>
    <cellStyle name="n_Flash September eresMas_PJ Template BR 01-2004_0703 Préflashde L23 Analyse CA trafic 07-03 (07-04-03)_Group - operational KPIs" xfId="3399" xr:uid="{00000000-0005-0000-0000-0000067E0000}"/>
    <cellStyle name="n_Flash September eresMas_PJ Template BR 01-2004_0703 Préflashde L23 Analyse CA trafic 07-03 (07-04-03)_Group - operational KPIs_1" xfId="10922" xr:uid="{00000000-0005-0000-0000-0000077E0000}"/>
    <cellStyle name="n_Flash September eresMas_PJ Template BR 01-2004_0703 Préflashde L23 Analyse CA trafic 07-03 (07-04-03)_Group - operational KPIs_1 2" xfId="18621" xr:uid="{00000000-0005-0000-0000-0000087E0000}"/>
    <cellStyle name="n_Flash September eresMas_PJ Template BR 01-2004_0703 Préflashde L23 Analyse CA trafic 07-03 (07-04-03)_Group - operational KPIs_2" xfId="20738" xr:uid="{00000000-0005-0000-0000-0000097E0000}"/>
    <cellStyle name="n_Flash September eresMas_PJ Template BR 01-2004_0703 Préflashde L23 Analyse CA trafic 07-03 (07-04-03)_IC&amp;SS" xfId="13811" xr:uid="{00000000-0005-0000-0000-00000A7E0000}"/>
    <cellStyle name="n_Flash September eresMas_PJ Template BR 01-2004_0703 Préflashde L23 Analyse CA trafic 07-03 (07-04-03)_Orange - Market France KPIs" xfId="56630" xr:uid="{00000000-0005-0000-0000-00000B7E0000}"/>
    <cellStyle name="n_Flash September eresMas_PJ Template BR 01-2004_0703 Préflashde L23 Analyse CA trafic 07-03 (07-04-03)_Poland KPIs" xfId="8650" xr:uid="{00000000-0005-0000-0000-00000C7E0000}"/>
    <cellStyle name="n_Flash September eresMas_PJ Template BR 01-2004_0703 Préflashde L23 Analyse CA trafic 07-03 (07-04-03)_Poland KPIs_1" xfId="38238" xr:uid="{00000000-0005-0000-0000-00000D7E0000}"/>
    <cellStyle name="n_Flash September eresMas_PJ Template BR 01-2004_0703 Préflashde L23 Analyse CA trafic 07-03 (07-04-03)_ROW" xfId="38240" xr:uid="{00000000-0005-0000-0000-00000E7E0000}"/>
    <cellStyle name="n_Flash September eresMas_PJ Template BR 01-2004_0703 Préflashde L23 Analyse CA trafic 07-03 (07-04-03)_ROW ARPU" xfId="38241" xr:uid="{00000000-0005-0000-0000-00000F7E0000}"/>
    <cellStyle name="n_Flash September eresMas_PJ Template BR 01-2004_0703 Préflashde L23 Analyse CA trafic 07-03 (07-04-03)_RoW KPIs" xfId="9362" xr:uid="{00000000-0005-0000-0000-0000107E0000}"/>
    <cellStyle name="n_Flash September eresMas_PJ Template BR 01-2004_0703 Préflashde L23 Analyse CA trafic 07-03 (07-04-03)_ROW_1" xfId="38242" xr:uid="{00000000-0005-0000-0000-0000117E0000}"/>
    <cellStyle name="n_Flash September eresMas_PJ Template BR 01-2004_0703 Préflashde L23 Analyse CA trafic 07-03 (07-04-03)_ROW_1_Group" xfId="38243" xr:uid="{00000000-0005-0000-0000-0000127E0000}"/>
    <cellStyle name="n_Flash September eresMas_PJ Template BR 01-2004_0703 Préflashde L23 Analyse CA trafic 07-03 (07-04-03)_ROW_1_ROW ARPU" xfId="38244" xr:uid="{00000000-0005-0000-0000-0000137E0000}"/>
    <cellStyle name="n_Flash September eresMas_PJ Template BR 01-2004_0703 Préflashde L23 Analyse CA trafic 07-03 (07-04-03)_ROW_Group" xfId="38245" xr:uid="{00000000-0005-0000-0000-0000147E0000}"/>
    <cellStyle name="n_Flash September eresMas_PJ Template BR 01-2004_0703 Préflashde L23 Analyse CA trafic 07-03 (07-04-03)_ROW_ROW ARPU" xfId="38246" xr:uid="{00000000-0005-0000-0000-0000157E0000}"/>
    <cellStyle name="n_Flash September eresMas_PJ Template BR 01-2004_0703 Préflashde L23 Analyse CA trafic 07-03 (07-04-03)_Spain ARPU + AUPU" xfId="38247" xr:uid="{00000000-0005-0000-0000-0000167E0000}"/>
    <cellStyle name="n_Flash September eresMas_PJ Template BR 01-2004_0703 Préflashde L23 Analyse CA trafic 07-03 (07-04-03)_Spain ARPU + AUPU_Group" xfId="38248" xr:uid="{00000000-0005-0000-0000-0000177E0000}"/>
    <cellStyle name="n_Flash September eresMas_PJ Template BR 01-2004_0703 Préflashde L23 Analyse CA trafic 07-03 (07-04-03)_Spain ARPU + AUPU_ROW ARPU" xfId="38249" xr:uid="{00000000-0005-0000-0000-0000187E0000}"/>
    <cellStyle name="n_Flash September eresMas_PJ Template BR 01-2004_0703 Préflashde L23 Analyse CA trafic 07-03 (07-04-03)_Spain KPIs" xfId="7281" xr:uid="{00000000-0005-0000-0000-0000197E0000}"/>
    <cellStyle name="n_Flash September eresMas_PJ Template BR 01-2004_0703 Préflashde L23 Analyse CA trafic 07-03 (07-04-03)_Spain KPIs 2" xfId="16647" xr:uid="{00000000-0005-0000-0000-00001A7E0000}"/>
    <cellStyle name="n_Flash September eresMas_PJ Template BR 01-2004_0703 Préflashde L23 Analyse CA trafic 07-03 (07-04-03)_Spain KPIs_1" xfId="52095" xr:uid="{00000000-0005-0000-0000-00001B7E0000}"/>
    <cellStyle name="n_Flash September eresMas_PJ Template BR 01-2004_0703 Préflashde L23 Analyse CA trafic 07-03 (07-04-03)_Telecoms - Operational KPIs" xfId="50398" xr:uid="{00000000-0005-0000-0000-00001C7E0000}"/>
    <cellStyle name="n_Flash September eresMas_PJ Template BR 01-2004_A&amp;ME KPIs" xfId="53870" xr:uid="{00000000-0005-0000-0000-00001D7E0000}"/>
    <cellStyle name="n_Flash September eresMas_PJ Template BR 01-2004_Base Forfaits 06-07" xfId="2577" xr:uid="{00000000-0005-0000-0000-00001E7E0000}"/>
    <cellStyle name="n_Flash September eresMas_PJ Template BR 01-2004_Base Forfaits 06-07_A&amp;ME KPIs" xfId="53873" xr:uid="{00000000-0005-0000-0000-00001F7E0000}"/>
    <cellStyle name="n_Flash September eresMas_PJ Template BR 01-2004_Base Forfaits 06-07_Enterprise" xfId="9931" xr:uid="{00000000-0005-0000-0000-0000207E0000}"/>
    <cellStyle name="n_Flash September eresMas_PJ Template BR 01-2004_Base Forfaits 06-07_France financials" xfId="24227" xr:uid="{00000000-0005-0000-0000-0000217E0000}"/>
    <cellStyle name="n_Flash September eresMas_PJ Template BR 01-2004_Base Forfaits 06-07_France financials_1" xfId="25521" xr:uid="{00000000-0005-0000-0000-0000227E0000}"/>
    <cellStyle name="n_Flash September eresMas_PJ Template BR 01-2004_Base Forfaits 06-07_France KPIs" xfId="5436" xr:uid="{00000000-0005-0000-0000-0000237E0000}"/>
    <cellStyle name="n_Flash September eresMas_PJ Template BR 01-2004_Base Forfaits 06-07_France KPIs 2" xfId="14852" xr:uid="{00000000-0005-0000-0000-0000247E0000}"/>
    <cellStyle name="n_Flash September eresMas_PJ Template BR 01-2004_Base Forfaits 06-07_France KPIs_1" xfId="12677" xr:uid="{00000000-0005-0000-0000-0000257E0000}"/>
    <cellStyle name="n_Flash September eresMas_PJ Template BR 01-2004_Base Forfaits 06-07_GetCA Groupe Seg 2012-Q4 Soc" xfId="56633" xr:uid="{00000000-0005-0000-0000-0000267E0000}"/>
    <cellStyle name="n_Flash September eresMas_PJ Template BR 01-2004_Base Forfaits 06-07_Group" xfId="38251" xr:uid="{00000000-0005-0000-0000-0000277E0000}"/>
    <cellStyle name="n_Flash September eresMas_PJ Template BR 01-2004_Base Forfaits 06-07_Group - financial KPIs" xfId="22483" xr:uid="{00000000-0005-0000-0000-0000287E0000}"/>
    <cellStyle name="n_Flash September eresMas_PJ Template BR 01-2004_Base Forfaits 06-07_Group - operational KPIs" xfId="3400" xr:uid="{00000000-0005-0000-0000-0000297E0000}"/>
    <cellStyle name="n_Flash September eresMas_PJ Template BR 01-2004_Base Forfaits 06-07_Group - operational KPIs_1" xfId="10923" xr:uid="{00000000-0005-0000-0000-00002A7E0000}"/>
    <cellStyle name="n_Flash September eresMas_PJ Template BR 01-2004_Base Forfaits 06-07_Group - operational KPIs_1 2" xfId="18622" xr:uid="{00000000-0005-0000-0000-00002B7E0000}"/>
    <cellStyle name="n_Flash September eresMas_PJ Template BR 01-2004_Base Forfaits 06-07_Group - operational KPIs_2" xfId="20739" xr:uid="{00000000-0005-0000-0000-00002C7E0000}"/>
    <cellStyle name="n_Flash September eresMas_PJ Template BR 01-2004_Base Forfaits 06-07_IC&amp;SS" xfId="17531" xr:uid="{00000000-0005-0000-0000-00002D7E0000}"/>
    <cellStyle name="n_Flash September eresMas_PJ Template BR 01-2004_Base Forfaits 06-07_Orange - Market France KPIs" xfId="56632" xr:uid="{00000000-0005-0000-0000-00002E7E0000}"/>
    <cellStyle name="n_Flash September eresMas_PJ Template BR 01-2004_Base Forfaits 06-07_Poland KPIs" xfId="8651" xr:uid="{00000000-0005-0000-0000-00002F7E0000}"/>
    <cellStyle name="n_Flash September eresMas_PJ Template BR 01-2004_Base Forfaits 06-07_Poland KPIs_1" xfId="38250" xr:uid="{00000000-0005-0000-0000-0000307E0000}"/>
    <cellStyle name="n_Flash September eresMas_PJ Template BR 01-2004_Base Forfaits 06-07_ROW" xfId="38252" xr:uid="{00000000-0005-0000-0000-0000317E0000}"/>
    <cellStyle name="n_Flash September eresMas_PJ Template BR 01-2004_Base Forfaits 06-07_ROW ARPU" xfId="38253" xr:uid="{00000000-0005-0000-0000-0000327E0000}"/>
    <cellStyle name="n_Flash September eresMas_PJ Template BR 01-2004_Base Forfaits 06-07_RoW KPIs" xfId="9363" xr:uid="{00000000-0005-0000-0000-0000337E0000}"/>
    <cellStyle name="n_Flash September eresMas_PJ Template BR 01-2004_Base Forfaits 06-07_ROW_1" xfId="38254" xr:uid="{00000000-0005-0000-0000-0000347E0000}"/>
    <cellStyle name="n_Flash September eresMas_PJ Template BR 01-2004_Base Forfaits 06-07_ROW_1_Group" xfId="38255" xr:uid="{00000000-0005-0000-0000-0000357E0000}"/>
    <cellStyle name="n_Flash September eresMas_PJ Template BR 01-2004_Base Forfaits 06-07_ROW_1_ROW ARPU" xfId="38256" xr:uid="{00000000-0005-0000-0000-0000367E0000}"/>
    <cellStyle name="n_Flash September eresMas_PJ Template BR 01-2004_Base Forfaits 06-07_ROW_Group" xfId="38257" xr:uid="{00000000-0005-0000-0000-0000377E0000}"/>
    <cellStyle name="n_Flash September eresMas_PJ Template BR 01-2004_Base Forfaits 06-07_ROW_ROW ARPU" xfId="38258" xr:uid="{00000000-0005-0000-0000-0000387E0000}"/>
    <cellStyle name="n_Flash September eresMas_PJ Template BR 01-2004_Base Forfaits 06-07_Spain ARPU + AUPU" xfId="38259" xr:uid="{00000000-0005-0000-0000-0000397E0000}"/>
    <cellStyle name="n_Flash September eresMas_PJ Template BR 01-2004_Base Forfaits 06-07_Spain ARPU + AUPU_Group" xfId="38260" xr:uid="{00000000-0005-0000-0000-00003A7E0000}"/>
    <cellStyle name="n_Flash September eresMas_PJ Template BR 01-2004_Base Forfaits 06-07_Spain ARPU + AUPU_ROW ARPU" xfId="38261" xr:uid="{00000000-0005-0000-0000-00003B7E0000}"/>
    <cellStyle name="n_Flash September eresMas_PJ Template BR 01-2004_Base Forfaits 06-07_Spain KPIs" xfId="7282" xr:uid="{00000000-0005-0000-0000-00003C7E0000}"/>
    <cellStyle name="n_Flash September eresMas_PJ Template BR 01-2004_Base Forfaits 06-07_Spain KPIs 2" xfId="16648" xr:uid="{00000000-0005-0000-0000-00003D7E0000}"/>
    <cellStyle name="n_Flash September eresMas_PJ Template BR 01-2004_Base Forfaits 06-07_Spain KPIs_1" xfId="52096" xr:uid="{00000000-0005-0000-0000-00003E7E0000}"/>
    <cellStyle name="n_Flash September eresMas_PJ Template BR 01-2004_Base Forfaits 06-07_Telecoms - Operational KPIs" xfId="50399" xr:uid="{00000000-0005-0000-0000-00003F7E0000}"/>
    <cellStyle name="n_Flash September eresMas_PJ Template BR 01-2004_CA BAC SCR-VM 06-07 (31-07-06)" xfId="2578" xr:uid="{00000000-0005-0000-0000-0000407E0000}"/>
    <cellStyle name="n_Flash September eresMas_PJ Template BR 01-2004_CA BAC SCR-VM 06-07 (31-07-06)_A&amp;ME KPIs" xfId="53874" xr:uid="{00000000-0005-0000-0000-0000417E0000}"/>
    <cellStyle name="n_Flash September eresMas_PJ Template BR 01-2004_CA BAC SCR-VM 06-07 (31-07-06)_Enterprise" xfId="9932" xr:uid="{00000000-0005-0000-0000-0000427E0000}"/>
    <cellStyle name="n_Flash September eresMas_PJ Template BR 01-2004_CA BAC SCR-VM 06-07 (31-07-06)_France financials" xfId="24228" xr:uid="{00000000-0005-0000-0000-0000437E0000}"/>
    <cellStyle name="n_Flash September eresMas_PJ Template BR 01-2004_CA BAC SCR-VM 06-07 (31-07-06)_France financials_1" xfId="25522" xr:uid="{00000000-0005-0000-0000-0000447E0000}"/>
    <cellStyle name="n_Flash September eresMas_PJ Template BR 01-2004_CA BAC SCR-VM 06-07 (31-07-06)_France KPIs" xfId="5437" xr:uid="{00000000-0005-0000-0000-0000457E0000}"/>
    <cellStyle name="n_Flash September eresMas_PJ Template BR 01-2004_CA BAC SCR-VM 06-07 (31-07-06)_France KPIs 2" xfId="14853" xr:uid="{00000000-0005-0000-0000-0000467E0000}"/>
    <cellStyle name="n_Flash September eresMas_PJ Template BR 01-2004_CA BAC SCR-VM 06-07 (31-07-06)_France KPIs_1" xfId="12678" xr:uid="{00000000-0005-0000-0000-0000477E0000}"/>
    <cellStyle name="n_Flash September eresMas_PJ Template BR 01-2004_CA BAC SCR-VM 06-07 (31-07-06)_GetCA Groupe Seg 2012-Q4 Soc" xfId="56635" xr:uid="{00000000-0005-0000-0000-0000487E0000}"/>
    <cellStyle name="n_Flash September eresMas_PJ Template BR 01-2004_CA BAC SCR-VM 06-07 (31-07-06)_Group" xfId="38263" xr:uid="{00000000-0005-0000-0000-0000497E0000}"/>
    <cellStyle name="n_Flash September eresMas_PJ Template BR 01-2004_CA BAC SCR-VM 06-07 (31-07-06)_Group - financial KPIs" xfId="22484" xr:uid="{00000000-0005-0000-0000-00004A7E0000}"/>
    <cellStyle name="n_Flash September eresMas_PJ Template BR 01-2004_CA BAC SCR-VM 06-07 (31-07-06)_Group - operational KPIs" xfId="3401" xr:uid="{00000000-0005-0000-0000-00004B7E0000}"/>
    <cellStyle name="n_Flash September eresMas_PJ Template BR 01-2004_CA BAC SCR-VM 06-07 (31-07-06)_Group - operational KPIs_1" xfId="10924" xr:uid="{00000000-0005-0000-0000-00004C7E0000}"/>
    <cellStyle name="n_Flash September eresMas_PJ Template BR 01-2004_CA BAC SCR-VM 06-07 (31-07-06)_Group - operational KPIs_1 2" xfId="18623" xr:uid="{00000000-0005-0000-0000-00004D7E0000}"/>
    <cellStyle name="n_Flash September eresMas_PJ Template BR 01-2004_CA BAC SCR-VM 06-07 (31-07-06)_Group - operational KPIs_2" xfId="20740" xr:uid="{00000000-0005-0000-0000-00004E7E0000}"/>
    <cellStyle name="n_Flash September eresMas_PJ Template BR 01-2004_CA BAC SCR-VM 06-07 (31-07-06)_IC&amp;SS" xfId="17661" xr:uid="{00000000-0005-0000-0000-00004F7E0000}"/>
    <cellStyle name="n_Flash September eresMas_PJ Template BR 01-2004_CA BAC SCR-VM 06-07 (31-07-06)_Orange - Market France KPIs" xfId="56634" xr:uid="{00000000-0005-0000-0000-0000507E0000}"/>
    <cellStyle name="n_Flash September eresMas_PJ Template BR 01-2004_CA BAC SCR-VM 06-07 (31-07-06)_Poland KPIs" xfId="8652" xr:uid="{00000000-0005-0000-0000-0000517E0000}"/>
    <cellStyle name="n_Flash September eresMas_PJ Template BR 01-2004_CA BAC SCR-VM 06-07 (31-07-06)_Poland KPIs_1" xfId="38262" xr:uid="{00000000-0005-0000-0000-0000527E0000}"/>
    <cellStyle name="n_Flash September eresMas_PJ Template BR 01-2004_CA BAC SCR-VM 06-07 (31-07-06)_ROW" xfId="38264" xr:uid="{00000000-0005-0000-0000-0000537E0000}"/>
    <cellStyle name="n_Flash September eresMas_PJ Template BR 01-2004_CA BAC SCR-VM 06-07 (31-07-06)_ROW ARPU" xfId="38265" xr:uid="{00000000-0005-0000-0000-0000547E0000}"/>
    <cellStyle name="n_Flash September eresMas_PJ Template BR 01-2004_CA BAC SCR-VM 06-07 (31-07-06)_RoW KPIs" xfId="9364" xr:uid="{00000000-0005-0000-0000-0000557E0000}"/>
    <cellStyle name="n_Flash September eresMas_PJ Template BR 01-2004_CA BAC SCR-VM 06-07 (31-07-06)_ROW_1" xfId="38266" xr:uid="{00000000-0005-0000-0000-0000567E0000}"/>
    <cellStyle name="n_Flash September eresMas_PJ Template BR 01-2004_CA BAC SCR-VM 06-07 (31-07-06)_ROW_1_Group" xfId="38267" xr:uid="{00000000-0005-0000-0000-0000577E0000}"/>
    <cellStyle name="n_Flash September eresMas_PJ Template BR 01-2004_CA BAC SCR-VM 06-07 (31-07-06)_ROW_1_ROW ARPU" xfId="38268" xr:uid="{00000000-0005-0000-0000-0000587E0000}"/>
    <cellStyle name="n_Flash September eresMas_PJ Template BR 01-2004_CA BAC SCR-VM 06-07 (31-07-06)_ROW_Group" xfId="38269" xr:uid="{00000000-0005-0000-0000-0000597E0000}"/>
    <cellStyle name="n_Flash September eresMas_PJ Template BR 01-2004_CA BAC SCR-VM 06-07 (31-07-06)_ROW_ROW ARPU" xfId="38270" xr:uid="{00000000-0005-0000-0000-00005A7E0000}"/>
    <cellStyle name="n_Flash September eresMas_PJ Template BR 01-2004_CA BAC SCR-VM 06-07 (31-07-06)_Spain ARPU + AUPU" xfId="38271" xr:uid="{00000000-0005-0000-0000-00005B7E0000}"/>
    <cellStyle name="n_Flash September eresMas_PJ Template BR 01-2004_CA BAC SCR-VM 06-07 (31-07-06)_Spain ARPU + AUPU_Group" xfId="38272" xr:uid="{00000000-0005-0000-0000-00005C7E0000}"/>
    <cellStyle name="n_Flash September eresMas_PJ Template BR 01-2004_CA BAC SCR-VM 06-07 (31-07-06)_Spain ARPU + AUPU_ROW ARPU" xfId="38273" xr:uid="{00000000-0005-0000-0000-00005D7E0000}"/>
    <cellStyle name="n_Flash September eresMas_PJ Template BR 01-2004_CA BAC SCR-VM 06-07 (31-07-06)_Spain KPIs" xfId="7283" xr:uid="{00000000-0005-0000-0000-00005E7E0000}"/>
    <cellStyle name="n_Flash September eresMas_PJ Template BR 01-2004_CA BAC SCR-VM 06-07 (31-07-06)_Spain KPIs 2" xfId="16649" xr:uid="{00000000-0005-0000-0000-00005F7E0000}"/>
    <cellStyle name="n_Flash September eresMas_PJ Template BR 01-2004_CA BAC SCR-VM 06-07 (31-07-06)_Spain KPIs_1" xfId="52097" xr:uid="{00000000-0005-0000-0000-0000607E0000}"/>
    <cellStyle name="n_Flash September eresMas_PJ Template BR 01-2004_CA BAC SCR-VM 06-07 (31-07-06)_Telecoms - Operational KPIs" xfId="50400" xr:uid="{00000000-0005-0000-0000-0000617E0000}"/>
    <cellStyle name="n_Flash September eresMas_PJ Template BR 01-2004_CA forfaits 0607 (06-08-14)" xfId="2579" xr:uid="{00000000-0005-0000-0000-0000627E0000}"/>
    <cellStyle name="n_Flash September eresMas_PJ Template BR 01-2004_CA forfaits 0607 (06-08-14)_A&amp;ME KPIs" xfId="53875" xr:uid="{00000000-0005-0000-0000-0000637E0000}"/>
    <cellStyle name="n_Flash September eresMas_PJ Template BR 01-2004_CA forfaits 0607 (06-08-14)_France financials" xfId="24229" xr:uid="{00000000-0005-0000-0000-0000647E0000}"/>
    <cellStyle name="n_Flash September eresMas_PJ Template BR 01-2004_CA forfaits 0607 (06-08-14)_France KPIs" xfId="5438" xr:uid="{00000000-0005-0000-0000-0000657E0000}"/>
    <cellStyle name="n_Flash September eresMas_PJ Template BR 01-2004_CA forfaits 0607 (06-08-14)_France KPIs 2" xfId="14854" xr:uid="{00000000-0005-0000-0000-0000667E0000}"/>
    <cellStyle name="n_Flash September eresMas_PJ Template BR 01-2004_CA forfaits 0607 (06-08-14)_France KPIs_1" xfId="12679" xr:uid="{00000000-0005-0000-0000-0000677E0000}"/>
    <cellStyle name="n_Flash September eresMas_PJ Template BR 01-2004_CA forfaits 0607 (06-08-14)_Group" xfId="38275" xr:uid="{00000000-0005-0000-0000-0000687E0000}"/>
    <cellStyle name="n_Flash September eresMas_PJ Template BR 01-2004_CA forfaits 0607 (06-08-14)_Group - financial KPIs" xfId="22485" xr:uid="{00000000-0005-0000-0000-0000697E0000}"/>
    <cellStyle name="n_Flash September eresMas_PJ Template BR 01-2004_CA forfaits 0607 (06-08-14)_Group - operational KPIs" xfId="10925" xr:uid="{00000000-0005-0000-0000-00006A7E0000}"/>
    <cellStyle name="n_Flash September eresMas_PJ Template BR 01-2004_CA forfaits 0607 (06-08-14)_Group - operational KPIs 2" xfId="18624" xr:uid="{00000000-0005-0000-0000-00006B7E0000}"/>
    <cellStyle name="n_Flash September eresMas_PJ Template BR 01-2004_CA forfaits 0607 (06-08-14)_Group - operational KPIs_1" xfId="20741" xr:uid="{00000000-0005-0000-0000-00006C7E0000}"/>
    <cellStyle name="n_Flash September eresMas_PJ Template BR 01-2004_CA forfaits 0607 (06-08-14)_Orange - Market France KPIs" xfId="56636" xr:uid="{00000000-0005-0000-0000-00006D7E0000}"/>
    <cellStyle name="n_Flash September eresMas_PJ Template BR 01-2004_CA forfaits 0607 (06-08-14)_Poland KPIs" xfId="38274" xr:uid="{00000000-0005-0000-0000-00006E7E0000}"/>
    <cellStyle name="n_Flash September eresMas_PJ Template BR 01-2004_CA forfaits 0607 (06-08-14)_ROW" xfId="38276" xr:uid="{00000000-0005-0000-0000-00006F7E0000}"/>
    <cellStyle name="n_Flash September eresMas_PJ Template BR 01-2004_CA forfaits 0607 (06-08-14)_ROW ARPU" xfId="38277" xr:uid="{00000000-0005-0000-0000-0000707E0000}"/>
    <cellStyle name="n_Flash September eresMas_PJ Template BR 01-2004_CA forfaits 0607 (06-08-14)_ROW_1" xfId="38278" xr:uid="{00000000-0005-0000-0000-0000717E0000}"/>
    <cellStyle name="n_Flash September eresMas_PJ Template BR 01-2004_CA forfaits 0607 (06-08-14)_ROW_1_Group" xfId="38279" xr:uid="{00000000-0005-0000-0000-0000727E0000}"/>
    <cellStyle name="n_Flash September eresMas_PJ Template BR 01-2004_CA forfaits 0607 (06-08-14)_ROW_1_ROW ARPU" xfId="38280" xr:uid="{00000000-0005-0000-0000-0000737E0000}"/>
    <cellStyle name="n_Flash September eresMas_PJ Template BR 01-2004_CA forfaits 0607 (06-08-14)_ROW_Group" xfId="38281" xr:uid="{00000000-0005-0000-0000-0000747E0000}"/>
    <cellStyle name="n_Flash September eresMas_PJ Template BR 01-2004_CA forfaits 0607 (06-08-14)_ROW_ROW ARPU" xfId="38282" xr:uid="{00000000-0005-0000-0000-0000757E0000}"/>
    <cellStyle name="n_Flash September eresMas_PJ Template BR 01-2004_CA forfaits 0607 (06-08-14)_Spain ARPU + AUPU" xfId="38283" xr:uid="{00000000-0005-0000-0000-0000767E0000}"/>
    <cellStyle name="n_Flash September eresMas_PJ Template BR 01-2004_CA forfaits 0607 (06-08-14)_Spain ARPU + AUPU_Group" xfId="38284" xr:uid="{00000000-0005-0000-0000-0000777E0000}"/>
    <cellStyle name="n_Flash September eresMas_PJ Template BR 01-2004_CA forfaits 0607 (06-08-14)_Spain ARPU + AUPU_ROW ARPU" xfId="38285" xr:uid="{00000000-0005-0000-0000-0000787E0000}"/>
    <cellStyle name="n_Flash September eresMas_PJ Template BR 01-2004_CA forfaits 0607 (06-08-14)_Spain KPIs" xfId="7284" xr:uid="{00000000-0005-0000-0000-0000797E0000}"/>
    <cellStyle name="n_Flash September eresMas_PJ Template BR 01-2004_CA forfaits 0607 (06-08-14)_Spain KPIs 2" xfId="16650" xr:uid="{00000000-0005-0000-0000-00007A7E0000}"/>
    <cellStyle name="n_Flash September eresMas_PJ Template BR 01-2004_CA forfaits 0607 (06-08-14)_Spain KPIs_1" xfId="52098" xr:uid="{00000000-0005-0000-0000-00007B7E0000}"/>
    <cellStyle name="n_Flash September eresMas_PJ Template BR 01-2004_CA forfaits 0607 (06-08-14)_Telecoms - Operational KPIs" xfId="50401" xr:uid="{00000000-0005-0000-0000-00007C7E0000}"/>
    <cellStyle name="n_Flash September eresMas_PJ Template BR 01-2004_Classeur2" xfId="2580" xr:uid="{00000000-0005-0000-0000-00007D7E0000}"/>
    <cellStyle name="n_Flash September eresMas_PJ Template BR 01-2004_Classeur2_A&amp;ME KPIs" xfId="53876" xr:uid="{00000000-0005-0000-0000-00007E7E0000}"/>
    <cellStyle name="n_Flash September eresMas_PJ Template BR 01-2004_Classeur2_France financials" xfId="24230" xr:uid="{00000000-0005-0000-0000-00007F7E0000}"/>
    <cellStyle name="n_Flash September eresMas_PJ Template BR 01-2004_Classeur2_France KPIs" xfId="5439" xr:uid="{00000000-0005-0000-0000-0000807E0000}"/>
    <cellStyle name="n_Flash September eresMas_PJ Template BR 01-2004_Classeur2_France KPIs 2" xfId="14855" xr:uid="{00000000-0005-0000-0000-0000817E0000}"/>
    <cellStyle name="n_Flash September eresMas_PJ Template BR 01-2004_Classeur2_France KPIs_1" xfId="12680" xr:uid="{00000000-0005-0000-0000-0000827E0000}"/>
    <cellStyle name="n_Flash September eresMas_PJ Template BR 01-2004_Classeur2_Group" xfId="38287" xr:uid="{00000000-0005-0000-0000-0000837E0000}"/>
    <cellStyle name="n_Flash September eresMas_PJ Template BR 01-2004_Classeur2_Group - financial KPIs" xfId="22486" xr:uid="{00000000-0005-0000-0000-0000847E0000}"/>
    <cellStyle name="n_Flash September eresMas_PJ Template BR 01-2004_Classeur2_Group - operational KPIs" xfId="10926" xr:uid="{00000000-0005-0000-0000-0000857E0000}"/>
    <cellStyle name="n_Flash September eresMas_PJ Template BR 01-2004_Classeur2_Group - operational KPIs 2" xfId="18625" xr:uid="{00000000-0005-0000-0000-0000867E0000}"/>
    <cellStyle name="n_Flash September eresMas_PJ Template BR 01-2004_Classeur2_Group - operational KPIs_1" xfId="20742" xr:uid="{00000000-0005-0000-0000-0000877E0000}"/>
    <cellStyle name="n_Flash September eresMas_PJ Template BR 01-2004_Classeur2_Orange - Market France KPIs" xfId="56637" xr:uid="{00000000-0005-0000-0000-0000887E0000}"/>
    <cellStyle name="n_Flash September eresMas_PJ Template BR 01-2004_Classeur2_Poland KPIs" xfId="38286" xr:uid="{00000000-0005-0000-0000-0000897E0000}"/>
    <cellStyle name="n_Flash September eresMas_PJ Template BR 01-2004_Classeur2_ROW" xfId="38288" xr:uid="{00000000-0005-0000-0000-00008A7E0000}"/>
    <cellStyle name="n_Flash September eresMas_PJ Template BR 01-2004_Classeur2_ROW ARPU" xfId="38289" xr:uid="{00000000-0005-0000-0000-00008B7E0000}"/>
    <cellStyle name="n_Flash September eresMas_PJ Template BR 01-2004_Classeur2_ROW_1" xfId="38290" xr:uid="{00000000-0005-0000-0000-00008C7E0000}"/>
    <cellStyle name="n_Flash September eresMas_PJ Template BR 01-2004_Classeur2_ROW_1_Group" xfId="38291" xr:uid="{00000000-0005-0000-0000-00008D7E0000}"/>
    <cellStyle name="n_Flash September eresMas_PJ Template BR 01-2004_Classeur2_ROW_1_ROW ARPU" xfId="38292" xr:uid="{00000000-0005-0000-0000-00008E7E0000}"/>
    <cellStyle name="n_Flash September eresMas_PJ Template BR 01-2004_Classeur2_ROW_Group" xfId="38293" xr:uid="{00000000-0005-0000-0000-00008F7E0000}"/>
    <cellStyle name="n_Flash September eresMas_PJ Template BR 01-2004_Classeur2_ROW_ROW ARPU" xfId="38294" xr:uid="{00000000-0005-0000-0000-0000907E0000}"/>
    <cellStyle name="n_Flash September eresMas_PJ Template BR 01-2004_Classeur2_Spain ARPU + AUPU" xfId="38295" xr:uid="{00000000-0005-0000-0000-0000917E0000}"/>
    <cellStyle name="n_Flash September eresMas_PJ Template BR 01-2004_Classeur2_Spain ARPU + AUPU_Group" xfId="38296" xr:uid="{00000000-0005-0000-0000-0000927E0000}"/>
    <cellStyle name="n_Flash September eresMas_PJ Template BR 01-2004_Classeur2_Spain ARPU + AUPU_ROW ARPU" xfId="38297" xr:uid="{00000000-0005-0000-0000-0000937E0000}"/>
    <cellStyle name="n_Flash September eresMas_PJ Template BR 01-2004_Classeur2_Spain KPIs" xfId="7285" xr:uid="{00000000-0005-0000-0000-0000947E0000}"/>
    <cellStyle name="n_Flash September eresMas_PJ Template BR 01-2004_Classeur2_Spain KPIs 2" xfId="16651" xr:uid="{00000000-0005-0000-0000-0000957E0000}"/>
    <cellStyle name="n_Flash September eresMas_PJ Template BR 01-2004_Classeur2_Spain KPIs_1" xfId="52099" xr:uid="{00000000-0005-0000-0000-0000967E0000}"/>
    <cellStyle name="n_Flash September eresMas_PJ Template BR 01-2004_Classeur2_Telecoms - Operational KPIs" xfId="50402" xr:uid="{00000000-0005-0000-0000-0000977E0000}"/>
    <cellStyle name="n_Flash September eresMas_PJ Template BR 01-2004_Classeur5" xfId="2581" xr:uid="{00000000-0005-0000-0000-0000987E0000}"/>
    <cellStyle name="n_Flash September eresMas_PJ Template BR 01-2004_Classeur5_A&amp;ME KPIs" xfId="53877" xr:uid="{00000000-0005-0000-0000-0000997E0000}"/>
    <cellStyle name="n_Flash September eresMas_PJ Template BR 01-2004_Classeur5_Enterprise" xfId="9933" xr:uid="{00000000-0005-0000-0000-00009A7E0000}"/>
    <cellStyle name="n_Flash September eresMas_PJ Template BR 01-2004_Classeur5_France financials" xfId="24231" xr:uid="{00000000-0005-0000-0000-00009B7E0000}"/>
    <cellStyle name="n_Flash September eresMas_PJ Template BR 01-2004_Classeur5_France financials_1" xfId="25523" xr:uid="{00000000-0005-0000-0000-00009C7E0000}"/>
    <cellStyle name="n_Flash September eresMas_PJ Template BR 01-2004_Classeur5_France KPIs" xfId="5440" xr:uid="{00000000-0005-0000-0000-00009D7E0000}"/>
    <cellStyle name="n_Flash September eresMas_PJ Template BR 01-2004_Classeur5_France KPIs 2" xfId="14856" xr:uid="{00000000-0005-0000-0000-00009E7E0000}"/>
    <cellStyle name="n_Flash September eresMas_PJ Template BR 01-2004_Classeur5_France KPIs_1" xfId="12681" xr:uid="{00000000-0005-0000-0000-00009F7E0000}"/>
    <cellStyle name="n_Flash September eresMas_PJ Template BR 01-2004_Classeur5_GetCA Groupe Seg 2012-Q4 Soc" xfId="56639" xr:uid="{00000000-0005-0000-0000-0000A07E0000}"/>
    <cellStyle name="n_Flash September eresMas_PJ Template BR 01-2004_Classeur5_Group" xfId="38299" xr:uid="{00000000-0005-0000-0000-0000A17E0000}"/>
    <cellStyle name="n_Flash September eresMas_PJ Template BR 01-2004_Classeur5_Group - financial KPIs" xfId="22487" xr:uid="{00000000-0005-0000-0000-0000A27E0000}"/>
    <cellStyle name="n_Flash September eresMas_PJ Template BR 01-2004_Classeur5_Group - operational KPIs" xfId="3402" xr:uid="{00000000-0005-0000-0000-0000A37E0000}"/>
    <cellStyle name="n_Flash September eresMas_PJ Template BR 01-2004_Classeur5_Group - operational KPIs_1" xfId="10927" xr:uid="{00000000-0005-0000-0000-0000A47E0000}"/>
    <cellStyle name="n_Flash September eresMas_PJ Template BR 01-2004_Classeur5_Group - operational KPIs_1 2" xfId="18626" xr:uid="{00000000-0005-0000-0000-0000A57E0000}"/>
    <cellStyle name="n_Flash September eresMas_PJ Template BR 01-2004_Classeur5_Group - operational KPIs_2" xfId="20743" xr:uid="{00000000-0005-0000-0000-0000A67E0000}"/>
    <cellStyle name="n_Flash September eresMas_PJ Template BR 01-2004_Classeur5_IC&amp;SS" xfId="13813" xr:uid="{00000000-0005-0000-0000-0000A77E0000}"/>
    <cellStyle name="n_Flash September eresMas_PJ Template BR 01-2004_Classeur5_Orange - Market France KPIs" xfId="56638" xr:uid="{00000000-0005-0000-0000-0000A87E0000}"/>
    <cellStyle name="n_Flash September eresMas_PJ Template BR 01-2004_Classeur5_Poland KPIs" xfId="8653" xr:uid="{00000000-0005-0000-0000-0000A97E0000}"/>
    <cellStyle name="n_Flash September eresMas_PJ Template BR 01-2004_Classeur5_Poland KPIs_1" xfId="38298" xr:uid="{00000000-0005-0000-0000-0000AA7E0000}"/>
    <cellStyle name="n_Flash September eresMas_PJ Template BR 01-2004_Classeur5_ROW" xfId="38300" xr:uid="{00000000-0005-0000-0000-0000AB7E0000}"/>
    <cellStyle name="n_Flash September eresMas_PJ Template BR 01-2004_Classeur5_ROW ARPU" xfId="38301" xr:uid="{00000000-0005-0000-0000-0000AC7E0000}"/>
    <cellStyle name="n_Flash September eresMas_PJ Template BR 01-2004_Classeur5_RoW KPIs" xfId="9365" xr:uid="{00000000-0005-0000-0000-0000AD7E0000}"/>
    <cellStyle name="n_Flash September eresMas_PJ Template BR 01-2004_Classeur5_ROW_1" xfId="38302" xr:uid="{00000000-0005-0000-0000-0000AE7E0000}"/>
    <cellStyle name="n_Flash September eresMas_PJ Template BR 01-2004_Classeur5_ROW_1_Group" xfId="38303" xr:uid="{00000000-0005-0000-0000-0000AF7E0000}"/>
    <cellStyle name="n_Flash September eresMas_PJ Template BR 01-2004_Classeur5_ROW_1_ROW ARPU" xfId="38304" xr:uid="{00000000-0005-0000-0000-0000B07E0000}"/>
    <cellStyle name="n_Flash September eresMas_PJ Template BR 01-2004_Classeur5_ROW_Group" xfId="38305" xr:uid="{00000000-0005-0000-0000-0000B17E0000}"/>
    <cellStyle name="n_Flash September eresMas_PJ Template BR 01-2004_Classeur5_ROW_ROW ARPU" xfId="38306" xr:uid="{00000000-0005-0000-0000-0000B27E0000}"/>
    <cellStyle name="n_Flash September eresMas_PJ Template BR 01-2004_Classeur5_Spain ARPU + AUPU" xfId="38307" xr:uid="{00000000-0005-0000-0000-0000B37E0000}"/>
    <cellStyle name="n_Flash September eresMas_PJ Template BR 01-2004_Classeur5_Spain ARPU + AUPU_Group" xfId="38308" xr:uid="{00000000-0005-0000-0000-0000B47E0000}"/>
    <cellStyle name="n_Flash September eresMas_PJ Template BR 01-2004_Classeur5_Spain ARPU + AUPU_ROW ARPU" xfId="38309" xr:uid="{00000000-0005-0000-0000-0000B57E0000}"/>
    <cellStyle name="n_Flash September eresMas_PJ Template BR 01-2004_Classeur5_Spain KPIs" xfId="7286" xr:uid="{00000000-0005-0000-0000-0000B67E0000}"/>
    <cellStyle name="n_Flash September eresMas_PJ Template BR 01-2004_Classeur5_Spain KPIs 2" xfId="16652" xr:uid="{00000000-0005-0000-0000-0000B77E0000}"/>
    <cellStyle name="n_Flash September eresMas_PJ Template BR 01-2004_Classeur5_Spain KPIs_1" xfId="52100" xr:uid="{00000000-0005-0000-0000-0000B87E0000}"/>
    <cellStyle name="n_Flash September eresMas_PJ Template BR 01-2004_Classeur5_Telecoms - Operational KPIs" xfId="50403" xr:uid="{00000000-0005-0000-0000-0000B97E0000}"/>
    <cellStyle name="n_Flash September eresMas_PJ Template BR 01-2004_DATA KPI Personal" xfId="38310" xr:uid="{00000000-0005-0000-0000-0000BA7E0000}"/>
    <cellStyle name="n_Flash September eresMas_PJ Template BR 01-2004_DATA KPI Personal_Group" xfId="38311" xr:uid="{00000000-0005-0000-0000-0000BB7E0000}"/>
    <cellStyle name="n_Flash September eresMas_PJ Template BR 01-2004_DATA KPI Personal_ROW ARPU" xfId="38312" xr:uid="{00000000-0005-0000-0000-0000BC7E0000}"/>
    <cellStyle name="n_Flash September eresMas_PJ Template BR 01-2004_EE_CoA_BS - mapped V4" xfId="38313" xr:uid="{00000000-0005-0000-0000-0000BD7E0000}"/>
    <cellStyle name="n_Flash September eresMas_PJ Template BR 01-2004_EE_CoA_BS - mapped V4_Group" xfId="38314" xr:uid="{00000000-0005-0000-0000-0000BE7E0000}"/>
    <cellStyle name="n_Flash September eresMas_PJ Template BR 01-2004_EE_CoA_BS - mapped V4_ROW ARPU" xfId="38315" xr:uid="{00000000-0005-0000-0000-0000BF7E0000}"/>
    <cellStyle name="n_Flash September eresMas_PJ Template BR 01-2004_Enterprise" xfId="9929" xr:uid="{00000000-0005-0000-0000-0000C07E0000}"/>
    <cellStyle name="n_Flash September eresMas_PJ Template BR 01-2004_France financials" xfId="24224" xr:uid="{00000000-0005-0000-0000-0000C17E0000}"/>
    <cellStyle name="n_Flash September eresMas_PJ Template BR 01-2004_France financials_1" xfId="25519" xr:uid="{00000000-0005-0000-0000-0000C27E0000}"/>
    <cellStyle name="n_Flash September eresMas_PJ Template BR 01-2004_France KPIs" xfId="5433" xr:uid="{00000000-0005-0000-0000-0000C37E0000}"/>
    <cellStyle name="n_Flash September eresMas_PJ Template BR 01-2004_France KPIs 2" xfId="14849" xr:uid="{00000000-0005-0000-0000-0000C47E0000}"/>
    <cellStyle name="n_Flash September eresMas_PJ Template BR 01-2004_France KPIs_1" xfId="12674" xr:uid="{00000000-0005-0000-0000-0000C57E0000}"/>
    <cellStyle name="n_Flash September eresMas_PJ Template BR 01-2004_GetCA Groupe Seg 2012-Q4 Soc" xfId="56640" xr:uid="{00000000-0005-0000-0000-0000C67E0000}"/>
    <cellStyle name="n_Flash September eresMas_PJ Template BR 01-2004_Group" xfId="38316" xr:uid="{00000000-0005-0000-0000-0000C77E0000}"/>
    <cellStyle name="n_Flash September eresMas_PJ Template BR 01-2004_Group - financial KPIs" xfId="22480" xr:uid="{00000000-0005-0000-0000-0000C87E0000}"/>
    <cellStyle name="n_Flash September eresMas_PJ Template BR 01-2004_Group - operational KPIs" xfId="3398" xr:uid="{00000000-0005-0000-0000-0000C97E0000}"/>
    <cellStyle name="n_Flash September eresMas_PJ Template BR 01-2004_Group - operational KPIs_1" xfId="10920" xr:uid="{00000000-0005-0000-0000-0000CA7E0000}"/>
    <cellStyle name="n_Flash September eresMas_PJ Template BR 01-2004_Group - operational KPIs_1 2" xfId="18619" xr:uid="{00000000-0005-0000-0000-0000CB7E0000}"/>
    <cellStyle name="n_Flash September eresMas_PJ Template BR 01-2004_Group - operational KPIs_2" xfId="20736" xr:uid="{00000000-0005-0000-0000-0000CC7E0000}"/>
    <cellStyle name="n_Flash September eresMas_PJ Template BR 01-2004_IC&amp;SS" xfId="13809" xr:uid="{00000000-0005-0000-0000-0000CD7E0000}"/>
    <cellStyle name="n_Flash September eresMas_PJ Template BR 01-2004_Orange - Market France KPIs" xfId="56628" xr:uid="{00000000-0005-0000-0000-0000CE7E0000}"/>
    <cellStyle name="n_Flash September eresMas_PJ Template BR 01-2004_PFA_Mn MTV_060413" xfId="2582" xr:uid="{00000000-0005-0000-0000-0000CF7E0000}"/>
    <cellStyle name="n_Flash September eresMas_PJ Template BR 01-2004_PFA_Mn MTV_060413_A&amp;ME KPIs" xfId="53878" xr:uid="{00000000-0005-0000-0000-0000D07E0000}"/>
    <cellStyle name="n_Flash September eresMas_PJ Template BR 01-2004_PFA_Mn MTV_060413_France financials" xfId="24232" xr:uid="{00000000-0005-0000-0000-0000D17E0000}"/>
    <cellStyle name="n_Flash September eresMas_PJ Template BR 01-2004_PFA_Mn MTV_060413_France KPIs" xfId="5441" xr:uid="{00000000-0005-0000-0000-0000D27E0000}"/>
    <cellStyle name="n_Flash September eresMas_PJ Template BR 01-2004_PFA_Mn MTV_060413_France KPIs 2" xfId="14857" xr:uid="{00000000-0005-0000-0000-0000D37E0000}"/>
    <cellStyle name="n_Flash September eresMas_PJ Template BR 01-2004_PFA_Mn MTV_060413_France KPIs_1" xfId="12682" xr:uid="{00000000-0005-0000-0000-0000D47E0000}"/>
    <cellStyle name="n_Flash September eresMas_PJ Template BR 01-2004_PFA_Mn MTV_060413_Group" xfId="38318" xr:uid="{00000000-0005-0000-0000-0000D57E0000}"/>
    <cellStyle name="n_Flash September eresMas_PJ Template BR 01-2004_PFA_Mn MTV_060413_Group - financial KPIs" xfId="22488" xr:uid="{00000000-0005-0000-0000-0000D67E0000}"/>
    <cellStyle name="n_Flash September eresMas_PJ Template BR 01-2004_PFA_Mn MTV_060413_Group - operational KPIs" xfId="10928" xr:uid="{00000000-0005-0000-0000-0000D77E0000}"/>
    <cellStyle name="n_Flash September eresMas_PJ Template BR 01-2004_PFA_Mn MTV_060413_Group - operational KPIs 2" xfId="18627" xr:uid="{00000000-0005-0000-0000-0000D87E0000}"/>
    <cellStyle name="n_Flash September eresMas_PJ Template BR 01-2004_PFA_Mn MTV_060413_Group - operational KPIs_1" xfId="20744" xr:uid="{00000000-0005-0000-0000-0000D97E0000}"/>
    <cellStyle name="n_Flash September eresMas_PJ Template BR 01-2004_PFA_Mn MTV_060413_Orange - Market France KPIs" xfId="56641" xr:uid="{00000000-0005-0000-0000-0000DA7E0000}"/>
    <cellStyle name="n_Flash September eresMas_PJ Template BR 01-2004_PFA_Mn MTV_060413_Poland KPIs" xfId="38317" xr:uid="{00000000-0005-0000-0000-0000DB7E0000}"/>
    <cellStyle name="n_Flash September eresMas_PJ Template BR 01-2004_PFA_Mn MTV_060413_ROW" xfId="38319" xr:uid="{00000000-0005-0000-0000-0000DC7E0000}"/>
    <cellStyle name="n_Flash September eresMas_PJ Template BR 01-2004_PFA_Mn MTV_060413_ROW ARPU" xfId="38320" xr:uid="{00000000-0005-0000-0000-0000DD7E0000}"/>
    <cellStyle name="n_Flash September eresMas_PJ Template BR 01-2004_PFA_Mn MTV_060413_ROW_1" xfId="38321" xr:uid="{00000000-0005-0000-0000-0000DE7E0000}"/>
    <cellStyle name="n_Flash September eresMas_PJ Template BR 01-2004_PFA_Mn MTV_060413_ROW_1_Group" xfId="38322" xr:uid="{00000000-0005-0000-0000-0000DF7E0000}"/>
    <cellStyle name="n_Flash September eresMas_PJ Template BR 01-2004_PFA_Mn MTV_060413_ROW_1_ROW ARPU" xfId="38323" xr:uid="{00000000-0005-0000-0000-0000E07E0000}"/>
    <cellStyle name="n_Flash September eresMas_PJ Template BR 01-2004_PFA_Mn MTV_060413_ROW_Group" xfId="38324" xr:uid="{00000000-0005-0000-0000-0000E17E0000}"/>
    <cellStyle name="n_Flash September eresMas_PJ Template BR 01-2004_PFA_Mn MTV_060413_ROW_ROW ARPU" xfId="38325" xr:uid="{00000000-0005-0000-0000-0000E27E0000}"/>
    <cellStyle name="n_Flash September eresMas_PJ Template BR 01-2004_PFA_Mn MTV_060413_Spain ARPU + AUPU" xfId="38326" xr:uid="{00000000-0005-0000-0000-0000E37E0000}"/>
    <cellStyle name="n_Flash September eresMas_PJ Template BR 01-2004_PFA_Mn MTV_060413_Spain ARPU + AUPU_Group" xfId="38327" xr:uid="{00000000-0005-0000-0000-0000E47E0000}"/>
    <cellStyle name="n_Flash September eresMas_PJ Template BR 01-2004_PFA_Mn MTV_060413_Spain ARPU + AUPU_ROW ARPU" xfId="38328" xr:uid="{00000000-0005-0000-0000-0000E57E0000}"/>
    <cellStyle name="n_Flash September eresMas_PJ Template BR 01-2004_PFA_Mn MTV_060413_Spain KPIs" xfId="7287" xr:uid="{00000000-0005-0000-0000-0000E67E0000}"/>
    <cellStyle name="n_Flash September eresMas_PJ Template BR 01-2004_PFA_Mn MTV_060413_Spain KPIs 2" xfId="16653" xr:uid="{00000000-0005-0000-0000-0000E77E0000}"/>
    <cellStyle name="n_Flash September eresMas_PJ Template BR 01-2004_PFA_Mn MTV_060413_Spain KPIs_1" xfId="52101" xr:uid="{00000000-0005-0000-0000-0000E87E0000}"/>
    <cellStyle name="n_Flash September eresMas_PJ Template BR 01-2004_PFA_Mn MTV_060413_Telecoms - Operational KPIs" xfId="50404" xr:uid="{00000000-0005-0000-0000-0000E97E0000}"/>
    <cellStyle name="n_Flash September eresMas_PJ Template BR 01-2004_PFA_Mn_0603_V0 0" xfId="2583" xr:uid="{00000000-0005-0000-0000-0000EA7E0000}"/>
    <cellStyle name="n_Flash September eresMas_PJ Template BR 01-2004_PFA_Mn_0603_V0 0_A&amp;ME KPIs" xfId="53879" xr:uid="{00000000-0005-0000-0000-0000EB7E0000}"/>
    <cellStyle name="n_Flash September eresMas_PJ Template BR 01-2004_PFA_Mn_0603_V0 0_France financials" xfId="24233" xr:uid="{00000000-0005-0000-0000-0000EC7E0000}"/>
    <cellStyle name="n_Flash September eresMas_PJ Template BR 01-2004_PFA_Mn_0603_V0 0_France KPIs" xfId="5442" xr:uid="{00000000-0005-0000-0000-0000ED7E0000}"/>
    <cellStyle name="n_Flash September eresMas_PJ Template BR 01-2004_PFA_Mn_0603_V0 0_France KPIs 2" xfId="14858" xr:uid="{00000000-0005-0000-0000-0000EE7E0000}"/>
    <cellStyle name="n_Flash September eresMas_PJ Template BR 01-2004_PFA_Mn_0603_V0 0_France KPIs_1" xfId="12683" xr:uid="{00000000-0005-0000-0000-0000EF7E0000}"/>
    <cellStyle name="n_Flash September eresMas_PJ Template BR 01-2004_PFA_Mn_0603_V0 0_Group" xfId="38330" xr:uid="{00000000-0005-0000-0000-0000F07E0000}"/>
    <cellStyle name="n_Flash September eresMas_PJ Template BR 01-2004_PFA_Mn_0603_V0 0_Group - financial KPIs" xfId="22489" xr:uid="{00000000-0005-0000-0000-0000F17E0000}"/>
    <cellStyle name="n_Flash September eresMas_PJ Template BR 01-2004_PFA_Mn_0603_V0 0_Group - operational KPIs" xfId="10929" xr:uid="{00000000-0005-0000-0000-0000F27E0000}"/>
    <cellStyle name="n_Flash September eresMas_PJ Template BR 01-2004_PFA_Mn_0603_V0 0_Group - operational KPIs 2" xfId="18628" xr:uid="{00000000-0005-0000-0000-0000F37E0000}"/>
    <cellStyle name="n_Flash September eresMas_PJ Template BR 01-2004_PFA_Mn_0603_V0 0_Group - operational KPIs_1" xfId="20745" xr:uid="{00000000-0005-0000-0000-0000F47E0000}"/>
    <cellStyle name="n_Flash September eresMas_PJ Template BR 01-2004_PFA_Mn_0603_V0 0_Orange - Market France KPIs" xfId="56642" xr:uid="{00000000-0005-0000-0000-0000F57E0000}"/>
    <cellStyle name="n_Flash September eresMas_PJ Template BR 01-2004_PFA_Mn_0603_V0 0_Poland KPIs" xfId="38329" xr:uid="{00000000-0005-0000-0000-0000F67E0000}"/>
    <cellStyle name="n_Flash September eresMas_PJ Template BR 01-2004_PFA_Mn_0603_V0 0_ROW" xfId="38331" xr:uid="{00000000-0005-0000-0000-0000F77E0000}"/>
    <cellStyle name="n_Flash September eresMas_PJ Template BR 01-2004_PFA_Mn_0603_V0 0_ROW ARPU" xfId="38332" xr:uid="{00000000-0005-0000-0000-0000F87E0000}"/>
    <cellStyle name="n_Flash September eresMas_PJ Template BR 01-2004_PFA_Mn_0603_V0 0_ROW_1" xfId="38333" xr:uid="{00000000-0005-0000-0000-0000F97E0000}"/>
    <cellStyle name="n_Flash September eresMas_PJ Template BR 01-2004_PFA_Mn_0603_V0 0_ROW_1_Group" xfId="38334" xr:uid="{00000000-0005-0000-0000-0000FA7E0000}"/>
    <cellStyle name="n_Flash September eresMas_PJ Template BR 01-2004_PFA_Mn_0603_V0 0_ROW_1_ROW ARPU" xfId="38335" xr:uid="{00000000-0005-0000-0000-0000FB7E0000}"/>
    <cellStyle name="n_Flash September eresMas_PJ Template BR 01-2004_PFA_Mn_0603_V0 0_ROW_Group" xfId="38336" xr:uid="{00000000-0005-0000-0000-0000FC7E0000}"/>
    <cellStyle name="n_Flash September eresMas_PJ Template BR 01-2004_PFA_Mn_0603_V0 0_ROW_ROW ARPU" xfId="38337" xr:uid="{00000000-0005-0000-0000-0000FD7E0000}"/>
    <cellStyle name="n_Flash September eresMas_PJ Template BR 01-2004_PFA_Mn_0603_V0 0_Spain ARPU + AUPU" xfId="38338" xr:uid="{00000000-0005-0000-0000-0000FE7E0000}"/>
    <cellStyle name="n_Flash September eresMas_PJ Template BR 01-2004_PFA_Mn_0603_V0 0_Spain ARPU + AUPU_Group" xfId="38339" xr:uid="{00000000-0005-0000-0000-0000FF7E0000}"/>
    <cellStyle name="n_Flash September eresMas_PJ Template BR 01-2004_PFA_Mn_0603_V0 0_Spain ARPU + AUPU_ROW ARPU" xfId="38340" xr:uid="{00000000-0005-0000-0000-0000007F0000}"/>
    <cellStyle name="n_Flash September eresMas_PJ Template BR 01-2004_PFA_Mn_0603_V0 0_Spain KPIs" xfId="7288" xr:uid="{00000000-0005-0000-0000-0000017F0000}"/>
    <cellStyle name="n_Flash September eresMas_PJ Template BR 01-2004_PFA_Mn_0603_V0 0_Spain KPIs 2" xfId="16654" xr:uid="{00000000-0005-0000-0000-0000027F0000}"/>
    <cellStyle name="n_Flash September eresMas_PJ Template BR 01-2004_PFA_Mn_0603_V0 0_Spain KPIs_1" xfId="52102" xr:uid="{00000000-0005-0000-0000-0000037F0000}"/>
    <cellStyle name="n_Flash September eresMas_PJ Template BR 01-2004_PFA_Mn_0603_V0 0_Telecoms - Operational KPIs" xfId="50405" xr:uid="{00000000-0005-0000-0000-0000047F0000}"/>
    <cellStyle name="n_Flash September eresMas_PJ Template BR 01-2004_PFA_Parcs_0600706" xfId="2584" xr:uid="{00000000-0005-0000-0000-0000057F0000}"/>
    <cellStyle name="n_Flash September eresMas_PJ Template BR 01-2004_PFA_Parcs_0600706_A&amp;ME KPIs" xfId="53880" xr:uid="{00000000-0005-0000-0000-0000067F0000}"/>
    <cellStyle name="n_Flash September eresMas_PJ Template BR 01-2004_PFA_Parcs_0600706_France financials" xfId="24234" xr:uid="{00000000-0005-0000-0000-0000077F0000}"/>
    <cellStyle name="n_Flash September eresMas_PJ Template BR 01-2004_PFA_Parcs_0600706_France KPIs" xfId="5443" xr:uid="{00000000-0005-0000-0000-0000087F0000}"/>
    <cellStyle name="n_Flash September eresMas_PJ Template BR 01-2004_PFA_Parcs_0600706_France KPIs 2" xfId="14859" xr:uid="{00000000-0005-0000-0000-0000097F0000}"/>
    <cellStyle name="n_Flash September eresMas_PJ Template BR 01-2004_PFA_Parcs_0600706_France KPIs_1" xfId="12684" xr:uid="{00000000-0005-0000-0000-00000A7F0000}"/>
    <cellStyle name="n_Flash September eresMas_PJ Template BR 01-2004_PFA_Parcs_0600706_Group" xfId="38342" xr:uid="{00000000-0005-0000-0000-00000B7F0000}"/>
    <cellStyle name="n_Flash September eresMas_PJ Template BR 01-2004_PFA_Parcs_0600706_Group - financial KPIs" xfId="22490" xr:uid="{00000000-0005-0000-0000-00000C7F0000}"/>
    <cellStyle name="n_Flash September eresMas_PJ Template BR 01-2004_PFA_Parcs_0600706_Group - operational KPIs" xfId="10930" xr:uid="{00000000-0005-0000-0000-00000D7F0000}"/>
    <cellStyle name="n_Flash September eresMas_PJ Template BR 01-2004_PFA_Parcs_0600706_Group - operational KPIs 2" xfId="18629" xr:uid="{00000000-0005-0000-0000-00000E7F0000}"/>
    <cellStyle name="n_Flash September eresMas_PJ Template BR 01-2004_PFA_Parcs_0600706_Group - operational KPIs_1" xfId="20746" xr:uid="{00000000-0005-0000-0000-00000F7F0000}"/>
    <cellStyle name="n_Flash September eresMas_PJ Template BR 01-2004_PFA_Parcs_0600706_Orange - Market France KPIs" xfId="56643" xr:uid="{00000000-0005-0000-0000-0000107F0000}"/>
    <cellStyle name="n_Flash September eresMas_PJ Template BR 01-2004_PFA_Parcs_0600706_Poland KPIs" xfId="38341" xr:uid="{00000000-0005-0000-0000-0000117F0000}"/>
    <cellStyle name="n_Flash September eresMas_PJ Template BR 01-2004_PFA_Parcs_0600706_ROW" xfId="38343" xr:uid="{00000000-0005-0000-0000-0000127F0000}"/>
    <cellStyle name="n_Flash September eresMas_PJ Template BR 01-2004_PFA_Parcs_0600706_ROW ARPU" xfId="38344" xr:uid="{00000000-0005-0000-0000-0000137F0000}"/>
    <cellStyle name="n_Flash September eresMas_PJ Template BR 01-2004_PFA_Parcs_0600706_ROW_1" xfId="38345" xr:uid="{00000000-0005-0000-0000-0000147F0000}"/>
    <cellStyle name="n_Flash September eresMas_PJ Template BR 01-2004_PFA_Parcs_0600706_ROW_1_Group" xfId="38346" xr:uid="{00000000-0005-0000-0000-0000157F0000}"/>
    <cellStyle name="n_Flash September eresMas_PJ Template BR 01-2004_PFA_Parcs_0600706_ROW_1_ROW ARPU" xfId="38347" xr:uid="{00000000-0005-0000-0000-0000167F0000}"/>
    <cellStyle name="n_Flash September eresMas_PJ Template BR 01-2004_PFA_Parcs_0600706_ROW_Group" xfId="38348" xr:uid="{00000000-0005-0000-0000-0000177F0000}"/>
    <cellStyle name="n_Flash September eresMas_PJ Template BR 01-2004_PFA_Parcs_0600706_ROW_ROW ARPU" xfId="38349" xr:uid="{00000000-0005-0000-0000-0000187F0000}"/>
    <cellStyle name="n_Flash September eresMas_PJ Template BR 01-2004_PFA_Parcs_0600706_Spain ARPU + AUPU" xfId="38350" xr:uid="{00000000-0005-0000-0000-0000197F0000}"/>
    <cellStyle name="n_Flash September eresMas_PJ Template BR 01-2004_PFA_Parcs_0600706_Spain ARPU + AUPU_Group" xfId="38351" xr:uid="{00000000-0005-0000-0000-00001A7F0000}"/>
    <cellStyle name="n_Flash September eresMas_PJ Template BR 01-2004_PFA_Parcs_0600706_Spain ARPU + AUPU_ROW ARPU" xfId="38352" xr:uid="{00000000-0005-0000-0000-00001B7F0000}"/>
    <cellStyle name="n_Flash September eresMas_PJ Template BR 01-2004_PFA_Parcs_0600706_Spain KPIs" xfId="7289" xr:uid="{00000000-0005-0000-0000-00001C7F0000}"/>
    <cellStyle name="n_Flash September eresMas_PJ Template BR 01-2004_PFA_Parcs_0600706_Spain KPIs 2" xfId="16655" xr:uid="{00000000-0005-0000-0000-00001D7F0000}"/>
    <cellStyle name="n_Flash September eresMas_PJ Template BR 01-2004_PFA_Parcs_0600706_Spain KPIs_1" xfId="52103" xr:uid="{00000000-0005-0000-0000-00001E7F0000}"/>
    <cellStyle name="n_Flash September eresMas_PJ Template BR 01-2004_PFA_Parcs_0600706_Telecoms - Operational KPIs" xfId="50406" xr:uid="{00000000-0005-0000-0000-00001F7F0000}"/>
    <cellStyle name="n_Flash September eresMas_PJ Template BR 01-2004_Poland KPIs" xfId="8649" xr:uid="{00000000-0005-0000-0000-0000207F0000}"/>
    <cellStyle name="n_Flash September eresMas_PJ Template BR 01-2004_Poland KPIs_1" xfId="38225" xr:uid="{00000000-0005-0000-0000-0000217F0000}"/>
    <cellStyle name="n_Flash September eresMas_PJ Template BR 01-2004_Reporting Valeur_Mobile_2010_10" xfId="38353" xr:uid="{00000000-0005-0000-0000-0000227F0000}"/>
    <cellStyle name="n_Flash September eresMas_PJ Template BR 01-2004_Reporting Valeur_Mobile_2010_10_Group" xfId="38354" xr:uid="{00000000-0005-0000-0000-0000237F0000}"/>
    <cellStyle name="n_Flash September eresMas_PJ Template BR 01-2004_Reporting Valeur_Mobile_2010_10_ROW" xfId="38355" xr:uid="{00000000-0005-0000-0000-0000247F0000}"/>
    <cellStyle name="n_Flash September eresMas_PJ Template BR 01-2004_Reporting Valeur_Mobile_2010_10_ROW ARPU" xfId="38356" xr:uid="{00000000-0005-0000-0000-0000257F0000}"/>
    <cellStyle name="n_Flash September eresMas_PJ Template BR 01-2004_Reporting Valeur_Mobile_2010_10_ROW_Group" xfId="38357" xr:uid="{00000000-0005-0000-0000-0000267F0000}"/>
    <cellStyle name="n_Flash September eresMas_PJ Template BR 01-2004_Reporting Valeur_Mobile_2010_10_ROW_ROW ARPU" xfId="38358" xr:uid="{00000000-0005-0000-0000-0000277F0000}"/>
    <cellStyle name="n_Flash September eresMas_PJ Template BR 01-2004_ROW" xfId="38359" xr:uid="{00000000-0005-0000-0000-0000287F0000}"/>
    <cellStyle name="n_Flash September eresMas_PJ Template BR 01-2004_ROW ARPU" xfId="38360" xr:uid="{00000000-0005-0000-0000-0000297F0000}"/>
    <cellStyle name="n_Flash September eresMas_PJ Template BR 01-2004_RoW KPIs" xfId="9361" xr:uid="{00000000-0005-0000-0000-00002A7F0000}"/>
    <cellStyle name="n_Flash September eresMas_PJ Template BR 01-2004_ROW_1" xfId="38361" xr:uid="{00000000-0005-0000-0000-00002B7F0000}"/>
    <cellStyle name="n_Flash September eresMas_PJ Template BR 01-2004_ROW_1_Group" xfId="38362" xr:uid="{00000000-0005-0000-0000-00002C7F0000}"/>
    <cellStyle name="n_Flash September eresMas_PJ Template BR 01-2004_ROW_1_ROW ARPU" xfId="38363" xr:uid="{00000000-0005-0000-0000-00002D7F0000}"/>
    <cellStyle name="n_Flash September eresMas_PJ Template BR 01-2004_ROW_Group" xfId="38364" xr:uid="{00000000-0005-0000-0000-00002E7F0000}"/>
    <cellStyle name="n_Flash September eresMas_PJ Template BR 01-2004_ROW_ROW ARPU" xfId="38365" xr:uid="{00000000-0005-0000-0000-00002F7F0000}"/>
    <cellStyle name="n_Flash September eresMas_PJ Template BR 01-2004_Spain ARPU + AUPU" xfId="38366" xr:uid="{00000000-0005-0000-0000-0000307F0000}"/>
    <cellStyle name="n_Flash September eresMas_PJ Template BR 01-2004_Spain ARPU + AUPU_Group" xfId="38367" xr:uid="{00000000-0005-0000-0000-0000317F0000}"/>
    <cellStyle name="n_Flash September eresMas_PJ Template BR 01-2004_Spain ARPU + AUPU_ROW ARPU" xfId="38368" xr:uid="{00000000-0005-0000-0000-0000327F0000}"/>
    <cellStyle name="n_Flash September eresMas_PJ Template BR 01-2004_Spain KPIs" xfId="7279" xr:uid="{00000000-0005-0000-0000-0000337F0000}"/>
    <cellStyle name="n_Flash September eresMas_PJ Template BR 01-2004_Spain KPIs 2" xfId="16645" xr:uid="{00000000-0005-0000-0000-0000347F0000}"/>
    <cellStyle name="n_Flash September eresMas_PJ Template BR 01-2004_Spain KPIs_1" xfId="52093" xr:uid="{00000000-0005-0000-0000-0000357F0000}"/>
    <cellStyle name="n_Flash September eresMas_PJ Template BR 01-2004_Telecoms - Operational KPIs" xfId="50396" xr:uid="{00000000-0005-0000-0000-0000367F0000}"/>
    <cellStyle name="n_Flash September eresMas_PJ Template BR 01-2004_UAG_report_CA 06-09 (06-09-28)" xfId="2585" xr:uid="{00000000-0005-0000-0000-0000377F0000}"/>
    <cellStyle name="n_Flash September eresMas_PJ Template BR 01-2004_UAG_report_CA 06-09 (06-09-28)_A&amp;ME KPIs" xfId="53881" xr:uid="{00000000-0005-0000-0000-0000387F0000}"/>
    <cellStyle name="n_Flash September eresMas_PJ Template BR 01-2004_UAG_report_CA 06-09 (06-09-28)_Enterprise" xfId="9934" xr:uid="{00000000-0005-0000-0000-0000397F0000}"/>
    <cellStyle name="n_Flash September eresMas_PJ Template BR 01-2004_UAG_report_CA 06-09 (06-09-28)_France financials" xfId="24235" xr:uid="{00000000-0005-0000-0000-00003A7F0000}"/>
    <cellStyle name="n_Flash September eresMas_PJ Template BR 01-2004_UAG_report_CA 06-09 (06-09-28)_France financials_1" xfId="25524" xr:uid="{00000000-0005-0000-0000-00003B7F0000}"/>
    <cellStyle name="n_Flash September eresMas_PJ Template BR 01-2004_UAG_report_CA 06-09 (06-09-28)_France KPIs" xfId="5444" xr:uid="{00000000-0005-0000-0000-00003C7F0000}"/>
    <cellStyle name="n_Flash September eresMas_PJ Template BR 01-2004_UAG_report_CA 06-09 (06-09-28)_France KPIs 2" xfId="14860" xr:uid="{00000000-0005-0000-0000-00003D7F0000}"/>
    <cellStyle name="n_Flash September eresMas_PJ Template BR 01-2004_UAG_report_CA 06-09 (06-09-28)_France KPIs_1" xfId="12685" xr:uid="{00000000-0005-0000-0000-00003E7F0000}"/>
    <cellStyle name="n_Flash September eresMas_PJ Template BR 01-2004_UAG_report_CA 06-09 (06-09-28)_GetCA Groupe Seg 2012-Q4 Soc" xfId="56645" xr:uid="{00000000-0005-0000-0000-00003F7F0000}"/>
    <cellStyle name="n_Flash September eresMas_PJ Template BR 01-2004_UAG_report_CA 06-09 (06-09-28)_Group" xfId="38370" xr:uid="{00000000-0005-0000-0000-0000407F0000}"/>
    <cellStyle name="n_Flash September eresMas_PJ Template BR 01-2004_UAG_report_CA 06-09 (06-09-28)_Group - financial KPIs" xfId="22491" xr:uid="{00000000-0005-0000-0000-0000417F0000}"/>
    <cellStyle name="n_Flash September eresMas_PJ Template BR 01-2004_UAG_report_CA 06-09 (06-09-28)_Group - operational KPIs" xfId="3403" xr:uid="{00000000-0005-0000-0000-0000427F0000}"/>
    <cellStyle name="n_Flash September eresMas_PJ Template BR 01-2004_UAG_report_CA 06-09 (06-09-28)_Group - operational KPIs_1" xfId="10931" xr:uid="{00000000-0005-0000-0000-0000437F0000}"/>
    <cellStyle name="n_Flash September eresMas_PJ Template BR 01-2004_UAG_report_CA 06-09 (06-09-28)_Group - operational KPIs_1 2" xfId="18630" xr:uid="{00000000-0005-0000-0000-0000447F0000}"/>
    <cellStyle name="n_Flash September eresMas_PJ Template BR 01-2004_UAG_report_CA 06-09 (06-09-28)_Group - operational KPIs_2" xfId="20747" xr:uid="{00000000-0005-0000-0000-0000457F0000}"/>
    <cellStyle name="n_Flash September eresMas_PJ Template BR 01-2004_UAG_report_CA 06-09 (06-09-28)_IC&amp;SS" xfId="17720" xr:uid="{00000000-0005-0000-0000-0000467F0000}"/>
    <cellStyle name="n_Flash September eresMas_PJ Template BR 01-2004_UAG_report_CA 06-09 (06-09-28)_Orange - Market France KPIs" xfId="56644" xr:uid="{00000000-0005-0000-0000-0000477F0000}"/>
    <cellStyle name="n_Flash September eresMas_PJ Template BR 01-2004_UAG_report_CA 06-09 (06-09-28)_Poland KPIs" xfId="8654" xr:uid="{00000000-0005-0000-0000-0000487F0000}"/>
    <cellStyle name="n_Flash September eresMas_PJ Template BR 01-2004_UAG_report_CA 06-09 (06-09-28)_Poland KPIs_1" xfId="38369" xr:uid="{00000000-0005-0000-0000-0000497F0000}"/>
    <cellStyle name="n_Flash September eresMas_PJ Template BR 01-2004_UAG_report_CA 06-09 (06-09-28)_ROW" xfId="38371" xr:uid="{00000000-0005-0000-0000-00004A7F0000}"/>
    <cellStyle name="n_Flash September eresMas_PJ Template BR 01-2004_UAG_report_CA 06-09 (06-09-28)_ROW ARPU" xfId="38372" xr:uid="{00000000-0005-0000-0000-00004B7F0000}"/>
    <cellStyle name="n_Flash September eresMas_PJ Template BR 01-2004_UAG_report_CA 06-09 (06-09-28)_RoW KPIs" xfId="9366" xr:uid="{00000000-0005-0000-0000-00004C7F0000}"/>
    <cellStyle name="n_Flash September eresMas_PJ Template BR 01-2004_UAG_report_CA 06-09 (06-09-28)_ROW_1" xfId="38373" xr:uid="{00000000-0005-0000-0000-00004D7F0000}"/>
    <cellStyle name="n_Flash September eresMas_PJ Template BR 01-2004_UAG_report_CA 06-09 (06-09-28)_ROW_1_Group" xfId="38374" xr:uid="{00000000-0005-0000-0000-00004E7F0000}"/>
    <cellStyle name="n_Flash September eresMas_PJ Template BR 01-2004_UAG_report_CA 06-09 (06-09-28)_ROW_1_ROW ARPU" xfId="38375" xr:uid="{00000000-0005-0000-0000-00004F7F0000}"/>
    <cellStyle name="n_Flash September eresMas_PJ Template BR 01-2004_UAG_report_CA 06-09 (06-09-28)_ROW_Group" xfId="38376" xr:uid="{00000000-0005-0000-0000-0000507F0000}"/>
    <cellStyle name="n_Flash September eresMas_PJ Template BR 01-2004_UAG_report_CA 06-09 (06-09-28)_ROW_ROW ARPU" xfId="38377" xr:uid="{00000000-0005-0000-0000-0000517F0000}"/>
    <cellStyle name="n_Flash September eresMas_PJ Template BR 01-2004_UAG_report_CA 06-09 (06-09-28)_Spain ARPU + AUPU" xfId="38378" xr:uid="{00000000-0005-0000-0000-0000527F0000}"/>
    <cellStyle name="n_Flash September eresMas_PJ Template BR 01-2004_UAG_report_CA 06-09 (06-09-28)_Spain ARPU + AUPU_Group" xfId="38379" xr:uid="{00000000-0005-0000-0000-0000537F0000}"/>
    <cellStyle name="n_Flash September eresMas_PJ Template BR 01-2004_UAG_report_CA 06-09 (06-09-28)_Spain ARPU + AUPU_ROW ARPU" xfId="38380" xr:uid="{00000000-0005-0000-0000-0000547F0000}"/>
    <cellStyle name="n_Flash September eresMas_PJ Template BR 01-2004_UAG_report_CA 06-09 (06-09-28)_Spain KPIs" xfId="7290" xr:uid="{00000000-0005-0000-0000-0000557F0000}"/>
    <cellStyle name="n_Flash September eresMas_PJ Template BR 01-2004_UAG_report_CA 06-09 (06-09-28)_Spain KPIs 2" xfId="16656" xr:uid="{00000000-0005-0000-0000-0000567F0000}"/>
    <cellStyle name="n_Flash September eresMas_PJ Template BR 01-2004_UAG_report_CA 06-09 (06-09-28)_Spain KPIs_1" xfId="52104" xr:uid="{00000000-0005-0000-0000-0000577F0000}"/>
    <cellStyle name="n_Flash September eresMas_PJ Template BR 01-2004_UAG_report_CA 06-09 (06-09-28)_Telecoms - Operational KPIs" xfId="50407" xr:uid="{00000000-0005-0000-0000-0000587F0000}"/>
    <cellStyle name="n_Flash September eresMas_PJ Template BR 01-2004_UAG_report_CA 06-10 (06-11-06)" xfId="2586" xr:uid="{00000000-0005-0000-0000-0000597F0000}"/>
    <cellStyle name="n_Flash September eresMas_PJ Template BR 01-2004_UAG_report_CA 06-10 (06-11-06)_A&amp;ME KPIs" xfId="53882" xr:uid="{00000000-0005-0000-0000-00005A7F0000}"/>
    <cellStyle name="n_Flash September eresMas_PJ Template BR 01-2004_UAG_report_CA 06-10 (06-11-06)_Enterprise" xfId="9935" xr:uid="{00000000-0005-0000-0000-00005B7F0000}"/>
    <cellStyle name="n_Flash September eresMas_PJ Template BR 01-2004_UAG_report_CA 06-10 (06-11-06)_France financials" xfId="24236" xr:uid="{00000000-0005-0000-0000-00005C7F0000}"/>
    <cellStyle name="n_Flash September eresMas_PJ Template BR 01-2004_UAG_report_CA 06-10 (06-11-06)_France financials_1" xfId="25525" xr:uid="{00000000-0005-0000-0000-00005D7F0000}"/>
    <cellStyle name="n_Flash September eresMas_PJ Template BR 01-2004_UAG_report_CA 06-10 (06-11-06)_France KPIs" xfId="5445" xr:uid="{00000000-0005-0000-0000-00005E7F0000}"/>
    <cellStyle name="n_Flash September eresMas_PJ Template BR 01-2004_UAG_report_CA 06-10 (06-11-06)_France KPIs 2" xfId="14861" xr:uid="{00000000-0005-0000-0000-00005F7F0000}"/>
    <cellStyle name="n_Flash September eresMas_PJ Template BR 01-2004_UAG_report_CA 06-10 (06-11-06)_France KPIs_1" xfId="12686" xr:uid="{00000000-0005-0000-0000-0000607F0000}"/>
    <cellStyle name="n_Flash September eresMas_PJ Template BR 01-2004_UAG_report_CA 06-10 (06-11-06)_GetCA Groupe Seg 2012-Q4 Soc" xfId="56647" xr:uid="{00000000-0005-0000-0000-0000617F0000}"/>
    <cellStyle name="n_Flash September eresMas_PJ Template BR 01-2004_UAG_report_CA 06-10 (06-11-06)_Group" xfId="38382" xr:uid="{00000000-0005-0000-0000-0000627F0000}"/>
    <cellStyle name="n_Flash September eresMas_PJ Template BR 01-2004_UAG_report_CA 06-10 (06-11-06)_Group - financial KPIs" xfId="22492" xr:uid="{00000000-0005-0000-0000-0000637F0000}"/>
    <cellStyle name="n_Flash September eresMas_PJ Template BR 01-2004_UAG_report_CA 06-10 (06-11-06)_Group - operational KPIs" xfId="3404" xr:uid="{00000000-0005-0000-0000-0000647F0000}"/>
    <cellStyle name="n_Flash September eresMas_PJ Template BR 01-2004_UAG_report_CA 06-10 (06-11-06)_Group - operational KPIs_1" xfId="10932" xr:uid="{00000000-0005-0000-0000-0000657F0000}"/>
    <cellStyle name="n_Flash September eresMas_PJ Template BR 01-2004_UAG_report_CA 06-10 (06-11-06)_Group - operational KPIs_1 2" xfId="18631" xr:uid="{00000000-0005-0000-0000-0000667F0000}"/>
    <cellStyle name="n_Flash September eresMas_PJ Template BR 01-2004_UAG_report_CA 06-10 (06-11-06)_Group - operational KPIs_2" xfId="20748" xr:uid="{00000000-0005-0000-0000-0000677F0000}"/>
    <cellStyle name="n_Flash September eresMas_PJ Template BR 01-2004_UAG_report_CA 06-10 (06-11-06)_IC&amp;SS" xfId="13892" xr:uid="{00000000-0005-0000-0000-0000687F0000}"/>
    <cellStyle name="n_Flash September eresMas_PJ Template BR 01-2004_UAG_report_CA 06-10 (06-11-06)_Orange - Market France KPIs" xfId="56646" xr:uid="{00000000-0005-0000-0000-0000697F0000}"/>
    <cellStyle name="n_Flash September eresMas_PJ Template BR 01-2004_UAG_report_CA 06-10 (06-11-06)_Poland KPIs" xfId="8655" xr:uid="{00000000-0005-0000-0000-00006A7F0000}"/>
    <cellStyle name="n_Flash September eresMas_PJ Template BR 01-2004_UAG_report_CA 06-10 (06-11-06)_Poland KPIs_1" xfId="38381" xr:uid="{00000000-0005-0000-0000-00006B7F0000}"/>
    <cellStyle name="n_Flash September eresMas_PJ Template BR 01-2004_UAG_report_CA 06-10 (06-11-06)_ROW" xfId="38383" xr:uid="{00000000-0005-0000-0000-00006C7F0000}"/>
    <cellStyle name="n_Flash September eresMas_PJ Template BR 01-2004_UAG_report_CA 06-10 (06-11-06)_ROW ARPU" xfId="38384" xr:uid="{00000000-0005-0000-0000-00006D7F0000}"/>
    <cellStyle name="n_Flash September eresMas_PJ Template BR 01-2004_UAG_report_CA 06-10 (06-11-06)_RoW KPIs" xfId="9367" xr:uid="{00000000-0005-0000-0000-00006E7F0000}"/>
    <cellStyle name="n_Flash September eresMas_PJ Template BR 01-2004_UAG_report_CA 06-10 (06-11-06)_ROW_1" xfId="38385" xr:uid="{00000000-0005-0000-0000-00006F7F0000}"/>
    <cellStyle name="n_Flash September eresMas_PJ Template BR 01-2004_UAG_report_CA 06-10 (06-11-06)_ROW_1_Group" xfId="38386" xr:uid="{00000000-0005-0000-0000-0000707F0000}"/>
    <cellStyle name="n_Flash September eresMas_PJ Template BR 01-2004_UAG_report_CA 06-10 (06-11-06)_ROW_1_ROW ARPU" xfId="38387" xr:uid="{00000000-0005-0000-0000-0000717F0000}"/>
    <cellStyle name="n_Flash September eresMas_PJ Template BR 01-2004_UAG_report_CA 06-10 (06-11-06)_ROW_Group" xfId="38388" xr:uid="{00000000-0005-0000-0000-0000727F0000}"/>
    <cellStyle name="n_Flash September eresMas_PJ Template BR 01-2004_UAG_report_CA 06-10 (06-11-06)_ROW_ROW ARPU" xfId="38389" xr:uid="{00000000-0005-0000-0000-0000737F0000}"/>
    <cellStyle name="n_Flash September eresMas_PJ Template BR 01-2004_UAG_report_CA 06-10 (06-11-06)_Spain ARPU + AUPU" xfId="38390" xr:uid="{00000000-0005-0000-0000-0000747F0000}"/>
    <cellStyle name="n_Flash September eresMas_PJ Template BR 01-2004_UAG_report_CA 06-10 (06-11-06)_Spain ARPU + AUPU_Group" xfId="38391" xr:uid="{00000000-0005-0000-0000-0000757F0000}"/>
    <cellStyle name="n_Flash September eresMas_PJ Template BR 01-2004_UAG_report_CA 06-10 (06-11-06)_Spain ARPU + AUPU_ROW ARPU" xfId="38392" xr:uid="{00000000-0005-0000-0000-0000767F0000}"/>
    <cellStyle name="n_Flash September eresMas_PJ Template BR 01-2004_UAG_report_CA 06-10 (06-11-06)_Spain KPIs" xfId="7291" xr:uid="{00000000-0005-0000-0000-0000777F0000}"/>
    <cellStyle name="n_Flash September eresMas_PJ Template BR 01-2004_UAG_report_CA 06-10 (06-11-06)_Spain KPIs 2" xfId="16657" xr:uid="{00000000-0005-0000-0000-0000787F0000}"/>
    <cellStyle name="n_Flash September eresMas_PJ Template BR 01-2004_UAG_report_CA 06-10 (06-11-06)_Spain KPIs_1" xfId="52105" xr:uid="{00000000-0005-0000-0000-0000797F0000}"/>
    <cellStyle name="n_Flash September eresMas_PJ Template BR 01-2004_UAG_report_CA 06-10 (06-11-06)_Telecoms - Operational KPIs" xfId="50408" xr:uid="{00000000-0005-0000-0000-00007A7F0000}"/>
    <cellStyle name="n_Flash September eresMas_PJ Template BR 01-2004_V&amp;M trajectoires V1 (06-08-11)" xfId="2587" xr:uid="{00000000-0005-0000-0000-00007B7F0000}"/>
    <cellStyle name="n_Flash September eresMas_PJ Template BR 01-2004_V&amp;M trajectoires V1 (06-08-11)_A&amp;ME KPIs" xfId="53883" xr:uid="{00000000-0005-0000-0000-00007C7F0000}"/>
    <cellStyle name="n_Flash September eresMas_PJ Template BR 01-2004_V&amp;M trajectoires V1 (06-08-11)_Enterprise" xfId="9936" xr:uid="{00000000-0005-0000-0000-00007D7F0000}"/>
    <cellStyle name="n_Flash September eresMas_PJ Template BR 01-2004_V&amp;M trajectoires V1 (06-08-11)_France financials" xfId="24237" xr:uid="{00000000-0005-0000-0000-00007E7F0000}"/>
    <cellStyle name="n_Flash September eresMas_PJ Template BR 01-2004_V&amp;M trajectoires V1 (06-08-11)_France financials_1" xfId="25526" xr:uid="{00000000-0005-0000-0000-00007F7F0000}"/>
    <cellStyle name="n_Flash September eresMas_PJ Template BR 01-2004_V&amp;M trajectoires V1 (06-08-11)_France KPIs" xfId="5446" xr:uid="{00000000-0005-0000-0000-0000807F0000}"/>
    <cellStyle name="n_Flash September eresMas_PJ Template BR 01-2004_V&amp;M trajectoires V1 (06-08-11)_France KPIs 2" xfId="14862" xr:uid="{00000000-0005-0000-0000-0000817F0000}"/>
    <cellStyle name="n_Flash September eresMas_PJ Template BR 01-2004_V&amp;M trajectoires V1 (06-08-11)_France KPIs_1" xfId="12687" xr:uid="{00000000-0005-0000-0000-0000827F0000}"/>
    <cellStyle name="n_Flash September eresMas_PJ Template BR 01-2004_V&amp;M trajectoires V1 (06-08-11)_GetCA Groupe Seg 2012-Q4 Soc" xfId="56649" xr:uid="{00000000-0005-0000-0000-0000837F0000}"/>
    <cellStyle name="n_Flash September eresMas_PJ Template BR 01-2004_V&amp;M trajectoires V1 (06-08-11)_Group" xfId="38394" xr:uid="{00000000-0005-0000-0000-0000847F0000}"/>
    <cellStyle name="n_Flash September eresMas_PJ Template BR 01-2004_V&amp;M trajectoires V1 (06-08-11)_Group - financial KPIs" xfId="22493" xr:uid="{00000000-0005-0000-0000-0000857F0000}"/>
    <cellStyle name="n_Flash September eresMas_PJ Template BR 01-2004_V&amp;M trajectoires V1 (06-08-11)_Group - operational KPIs" xfId="3405" xr:uid="{00000000-0005-0000-0000-0000867F0000}"/>
    <cellStyle name="n_Flash September eresMas_PJ Template BR 01-2004_V&amp;M trajectoires V1 (06-08-11)_Group - operational KPIs_1" xfId="10933" xr:uid="{00000000-0005-0000-0000-0000877F0000}"/>
    <cellStyle name="n_Flash September eresMas_PJ Template BR 01-2004_V&amp;M trajectoires V1 (06-08-11)_Group - operational KPIs_1 2" xfId="18632" xr:uid="{00000000-0005-0000-0000-0000887F0000}"/>
    <cellStyle name="n_Flash September eresMas_PJ Template BR 01-2004_V&amp;M trajectoires V1 (06-08-11)_Group - operational KPIs_2" xfId="20749" xr:uid="{00000000-0005-0000-0000-0000897F0000}"/>
    <cellStyle name="n_Flash September eresMas_PJ Template BR 01-2004_V&amp;M trajectoires V1 (06-08-11)_IC&amp;SS" xfId="17541" xr:uid="{00000000-0005-0000-0000-00008A7F0000}"/>
    <cellStyle name="n_Flash September eresMas_PJ Template BR 01-2004_V&amp;M trajectoires V1 (06-08-11)_Orange - Market France KPIs" xfId="56648" xr:uid="{00000000-0005-0000-0000-00008B7F0000}"/>
    <cellStyle name="n_Flash September eresMas_PJ Template BR 01-2004_V&amp;M trajectoires V1 (06-08-11)_Poland KPIs" xfId="8656" xr:uid="{00000000-0005-0000-0000-00008C7F0000}"/>
    <cellStyle name="n_Flash September eresMas_PJ Template BR 01-2004_V&amp;M trajectoires V1 (06-08-11)_Poland KPIs_1" xfId="38393" xr:uid="{00000000-0005-0000-0000-00008D7F0000}"/>
    <cellStyle name="n_Flash September eresMas_PJ Template BR 01-2004_V&amp;M trajectoires V1 (06-08-11)_ROW" xfId="38395" xr:uid="{00000000-0005-0000-0000-00008E7F0000}"/>
    <cellStyle name="n_Flash September eresMas_PJ Template BR 01-2004_V&amp;M trajectoires V1 (06-08-11)_ROW ARPU" xfId="38396" xr:uid="{00000000-0005-0000-0000-00008F7F0000}"/>
    <cellStyle name="n_Flash September eresMas_PJ Template BR 01-2004_V&amp;M trajectoires V1 (06-08-11)_RoW KPIs" xfId="9368" xr:uid="{00000000-0005-0000-0000-0000907F0000}"/>
    <cellStyle name="n_Flash September eresMas_PJ Template BR 01-2004_V&amp;M trajectoires V1 (06-08-11)_ROW_1" xfId="38397" xr:uid="{00000000-0005-0000-0000-0000917F0000}"/>
    <cellStyle name="n_Flash September eresMas_PJ Template BR 01-2004_V&amp;M trajectoires V1 (06-08-11)_ROW_1_Group" xfId="38398" xr:uid="{00000000-0005-0000-0000-0000927F0000}"/>
    <cellStyle name="n_Flash September eresMas_PJ Template BR 01-2004_V&amp;M trajectoires V1 (06-08-11)_ROW_1_ROW ARPU" xfId="38399" xr:uid="{00000000-0005-0000-0000-0000937F0000}"/>
    <cellStyle name="n_Flash September eresMas_PJ Template BR 01-2004_V&amp;M trajectoires V1 (06-08-11)_ROW_Group" xfId="38400" xr:uid="{00000000-0005-0000-0000-0000947F0000}"/>
    <cellStyle name="n_Flash September eresMas_PJ Template BR 01-2004_V&amp;M trajectoires V1 (06-08-11)_ROW_ROW ARPU" xfId="38401" xr:uid="{00000000-0005-0000-0000-0000957F0000}"/>
    <cellStyle name="n_Flash September eresMas_PJ Template BR 01-2004_V&amp;M trajectoires V1 (06-08-11)_Spain ARPU + AUPU" xfId="38402" xr:uid="{00000000-0005-0000-0000-0000967F0000}"/>
    <cellStyle name="n_Flash September eresMas_PJ Template BR 01-2004_V&amp;M trajectoires V1 (06-08-11)_Spain ARPU + AUPU_Group" xfId="38403" xr:uid="{00000000-0005-0000-0000-0000977F0000}"/>
    <cellStyle name="n_Flash September eresMas_PJ Template BR 01-2004_V&amp;M trajectoires V1 (06-08-11)_Spain ARPU + AUPU_ROW ARPU" xfId="38404" xr:uid="{00000000-0005-0000-0000-0000987F0000}"/>
    <cellStyle name="n_Flash September eresMas_PJ Template BR 01-2004_V&amp;M trajectoires V1 (06-08-11)_Spain KPIs" xfId="7292" xr:uid="{00000000-0005-0000-0000-0000997F0000}"/>
    <cellStyle name="n_Flash September eresMas_PJ Template BR 01-2004_V&amp;M trajectoires V1 (06-08-11)_Spain KPIs 2" xfId="16658" xr:uid="{00000000-0005-0000-0000-00009A7F0000}"/>
    <cellStyle name="n_Flash September eresMas_PJ Template BR 01-2004_V&amp;M trajectoires V1 (06-08-11)_Spain KPIs_1" xfId="52106" xr:uid="{00000000-0005-0000-0000-00009B7F0000}"/>
    <cellStyle name="n_Flash September eresMas_PJ Template BR 01-2004_V&amp;M trajectoires V1 (06-08-11)_Telecoms - Operational KPIs" xfId="50409" xr:uid="{00000000-0005-0000-0000-00009C7F0000}"/>
    <cellStyle name="n_Flash September eresMas_Poland KPIs" xfId="8388" xr:uid="{00000000-0005-0000-0000-00009D7F0000}"/>
    <cellStyle name="n_Flash September eresMas_Poland KPIs_1" xfId="31629" xr:uid="{00000000-0005-0000-0000-00009E7F0000}"/>
    <cellStyle name="n_Flash September eresMas_Pre-Flash Meeting template (3)" xfId="2588" xr:uid="{00000000-0005-0000-0000-00009F7F0000}"/>
    <cellStyle name="n_Flash September eresMas_Pre-Flash Meeting template (3)_A&amp;ME KPIs" xfId="53884" xr:uid="{00000000-0005-0000-0000-0000A07F0000}"/>
    <cellStyle name="n_Flash September eresMas_Pre-Flash Meeting template (3)_Enterprise" xfId="9937" xr:uid="{00000000-0005-0000-0000-0000A17F0000}"/>
    <cellStyle name="n_Flash September eresMas_Pre-Flash Meeting template (3)_France financials" xfId="24238" xr:uid="{00000000-0005-0000-0000-0000A27F0000}"/>
    <cellStyle name="n_Flash September eresMas_Pre-Flash Meeting template (3)_France financials_1" xfId="25527" xr:uid="{00000000-0005-0000-0000-0000A37F0000}"/>
    <cellStyle name="n_Flash September eresMas_Pre-Flash Meeting template (3)_France KPIs" xfId="5447" xr:uid="{00000000-0005-0000-0000-0000A47F0000}"/>
    <cellStyle name="n_Flash September eresMas_Pre-Flash Meeting template (3)_France KPIs 2" xfId="14863" xr:uid="{00000000-0005-0000-0000-0000A57F0000}"/>
    <cellStyle name="n_Flash September eresMas_Pre-Flash Meeting template (3)_France KPIs_1" xfId="12688" xr:uid="{00000000-0005-0000-0000-0000A67F0000}"/>
    <cellStyle name="n_Flash September eresMas_Pre-Flash Meeting template (3)_GetCA Groupe Seg 2012-Q4 Soc" xfId="56651" xr:uid="{00000000-0005-0000-0000-0000A77F0000}"/>
    <cellStyle name="n_Flash September eresMas_Pre-Flash Meeting template (3)_Group" xfId="38406" xr:uid="{00000000-0005-0000-0000-0000A87F0000}"/>
    <cellStyle name="n_Flash September eresMas_Pre-Flash Meeting template (3)_Group - financial KPIs" xfId="22494" xr:uid="{00000000-0005-0000-0000-0000A97F0000}"/>
    <cellStyle name="n_Flash September eresMas_Pre-Flash Meeting template (3)_Group - operational KPIs" xfId="3406" xr:uid="{00000000-0005-0000-0000-0000AA7F0000}"/>
    <cellStyle name="n_Flash September eresMas_Pre-Flash Meeting template (3)_Group - operational KPIs_1" xfId="10934" xr:uid="{00000000-0005-0000-0000-0000AB7F0000}"/>
    <cellStyle name="n_Flash September eresMas_Pre-Flash Meeting template (3)_Group - operational KPIs_1 2" xfId="18633" xr:uid="{00000000-0005-0000-0000-0000AC7F0000}"/>
    <cellStyle name="n_Flash September eresMas_Pre-Flash Meeting template (3)_Group - operational KPIs_2" xfId="20750" xr:uid="{00000000-0005-0000-0000-0000AD7F0000}"/>
    <cellStyle name="n_Flash September eresMas_Pre-Flash Meeting template (3)_IC&amp;SS" xfId="17671" xr:uid="{00000000-0005-0000-0000-0000AE7F0000}"/>
    <cellStyle name="n_Flash September eresMas_Pre-Flash Meeting template (3)_Orange - Market France KPIs" xfId="56650" xr:uid="{00000000-0005-0000-0000-0000AF7F0000}"/>
    <cellStyle name="n_Flash September eresMas_Pre-Flash Meeting template (3)_Poland KPIs" xfId="8657" xr:uid="{00000000-0005-0000-0000-0000B07F0000}"/>
    <cellStyle name="n_Flash September eresMas_Pre-Flash Meeting template (3)_Poland KPIs_1" xfId="38405" xr:uid="{00000000-0005-0000-0000-0000B17F0000}"/>
    <cellStyle name="n_Flash September eresMas_Pre-Flash Meeting template (3)_ROW" xfId="38407" xr:uid="{00000000-0005-0000-0000-0000B27F0000}"/>
    <cellStyle name="n_Flash September eresMas_Pre-Flash Meeting template (3)_ROW ARPU" xfId="38408" xr:uid="{00000000-0005-0000-0000-0000B37F0000}"/>
    <cellStyle name="n_Flash September eresMas_Pre-Flash Meeting template (3)_RoW KPIs" xfId="9369" xr:uid="{00000000-0005-0000-0000-0000B47F0000}"/>
    <cellStyle name="n_Flash September eresMas_Pre-Flash Meeting template (3)_ROW_1" xfId="38409" xr:uid="{00000000-0005-0000-0000-0000B57F0000}"/>
    <cellStyle name="n_Flash September eresMas_Pre-Flash Meeting template (3)_ROW_1_Group" xfId="38410" xr:uid="{00000000-0005-0000-0000-0000B67F0000}"/>
    <cellStyle name="n_Flash September eresMas_Pre-Flash Meeting template (3)_ROW_1_ROW ARPU" xfId="38411" xr:uid="{00000000-0005-0000-0000-0000B77F0000}"/>
    <cellStyle name="n_Flash September eresMas_Pre-Flash Meeting template (3)_ROW_Group" xfId="38412" xr:uid="{00000000-0005-0000-0000-0000B87F0000}"/>
    <cellStyle name="n_Flash September eresMas_Pre-Flash Meeting template (3)_ROW_ROW ARPU" xfId="38413" xr:uid="{00000000-0005-0000-0000-0000B97F0000}"/>
    <cellStyle name="n_Flash September eresMas_Pre-Flash Meeting template (3)_Spain ARPU + AUPU" xfId="38414" xr:uid="{00000000-0005-0000-0000-0000BA7F0000}"/>
    <cellStyle name="n_Flash September eresMas_Pre-Flash Meeting template (3)_Spain ARPU + AUPU_Group" xfId="38415" xr:uid="{00000000-0005-0000-0000-0000BB7F0000}"/>
    <cellStyle name="n_Flash September eresMas_Pre-Flash Meeting template (3)_Spain ARPU + AUPU_ROW ARPU" xfId="38416" xr:uid="{00000000-0005-0000-0000-0000BC7F0000}"/>
    <cellStyle name="n_Flash September eresMas_Pre-Flash Meeting template (3)_Spain KPIs" xfId="7293" xr:uid="{00000000-0005-0000-0000-0000BD7F0000}"/>
    <cellStyle name="n_Flash September eresMas_Pre-Flash Meeting template (3)_Spain KPIs 2" xfId="16659" xr:uid="{00000000-0005-0000-0000-0000BE7F0000}"/>
    <cellStyle name="n_Flash September eresMas_Pre-Flash Meeting template (3)_Spain KPIs_1" xfId="52107" xr:uid="{00000000-0005-0000-0000-0000BF7F0000}"/>
    <cellStyle name="n_Flash September eresMas_Pre-Flash Meeting template (3)_Telecoms - Operational KPIs" xfId="50410" xr:uid="{00000000-0005-0000-0000-0000C07F0000}"/>
    <cellStyle name="n_Flash September eresMas_Prés TB B2005 France" xfId="2589" xr:uid="{00000000-0005-0000-0000-0000C17F0000}"/>
    <cellStyle name="n_Flash September eresMas_Prés TB B2005 France_A&amp;ME KPIs" xfId="53885" xr:uid="{00000000-0005-0000-0000-0000C27F0000}"/>
    <cellStyle name="n_Flash September eresMas_Prés TB B2005 France_DATA KPI Personal" xfId="38418" xr:uid="{00000000-0005-0000-0000-0000C37F0000}"/>
    <cellStyle name="n_Flash September eresMas_Prés TB B2005 France_DATA KPI Personal_Group" xfId="38419" xr:uid="{00000000-0005-0000-0000-0000C47F0000}"/>
    <cellStyle name="n_Flash September eresMas_Prés TB B2005 France_DATA KPI Personal_ROW ARPU" xfId="38420" xr:uid="{00000000-0005-0000-0000-0000C57F0000}"/>
    <cellStyle name="n_Flash September eresMas_Prés TB B2005 France_EE_CoA_BS - mapped V4" xfId="38421" xr:uid="{00000000-0005-0000-0000-0000C67F0000}"/>
    <cellStyle name="n_Flash September eresMas_Prés TB B2005 France_EE_CoA_BS - mapped V4_Group" xfId="38422" xr:uid="{00000000-0005-0000-0000-0000C77F0000}"/>
    <cellStyle name="n_Flash September eresMas_Prés TB B2005 France_EE_CoA_BS - mapped V4_ROW ARPU" xfId="38423" xr:uid="{00000000-0005-0000-0000-0000C87F0000}"/>
    <cellStyle name="n_Flash September eresMas_Prés TB B2005 France_France financials" xfId="24239" xr:uid="{00000000-0005-0000-0000-0000C97F0000}"/>
    <cellStyle name="n_Flash September eresMas_Prés TB B2005 France_France KPIs" xfId="5448" xr:uid="{00000000-0005-0000-0000-0000CA7F0000}"/>
    <cellStyle name="n_Flash September eresMas_Prés TB B2005 France_France KPIs 2" xfId="14864" xr:uid="{00000000-0005-0000-0000-0000CB7F0000}"/>
    <cellStyle name="n_Flash September eresMas_Prés TB B2005 France_France KPIs_1" xfId="12689" xr:uid="{00000000-0005-0000-0000-0000CC7F0000}"/>
    <cellStyle name="n_Flash September eresMas_Prés TB B2005 France_Group" xfId="38424" xr:uid="{00000000-0005-0000-0000-0000CD7F0000}"/>
    <cellStyle name="n_Flash September eresMas_Prés TB B2005 France_Group - financial KPIs" xfId="22495" xr:uid="{00000000-0005-0000-0000-0000CE7F0000}"/>
    <cellStyle name="n_Flash September eresMas_Prés TB B2005 France_Group - operational KPIs" xfId="10935" xr:uid="{00000000-0005-0000-0000-0000CF7F0000}"/>
    <cellStyle name="n_Flash September eresMas_Prés TB B2005 France_Group - operational KPIs 2" xfId="18634" xr:uid="{00000000-0005-0000-0000-0000D07F0000}"/>
    <cellStyle name="n_Flash September eresMas_Prés TB B2005 France_Group - operational KPIs_1" xfId="20751" xr:uid="{00000000-0005-0000-0000-0000D17F0000}"/>
    <cellStyle name="n_Flash September eresMas_Prés TB B2005 France_Orange - Market France KPIs" xfId="56652" xr:uid="{00000000-0005-0000-0000-0000D27F0000}"/>
    <cellStyle name="n_Flash September eresMas_Prés TB B2005 France_Poland KPIs" xfId="38417" xr:uid="{00000000-0005-0000-0000-0000D37F0000}"/>
    <cellStyle name="n_Flash September eresMas_Prés TB B2005 France_Reporting Valeur_Mobile_2010_10" xfId="38425" xr:uid="{00000000-0005-0000-0000-0000D47F0000}"/>
    <cellStyle name="n_Flash September eresMas_Prés TB B2005 France_Reporting Valeur_Mobile_2010_10_Group" xfId="38426" xr:uid="{00000000-0005-0000-0000-0000D57F0000}"/>
    <cellStyle name="n_Flash September eresMas_Prés TB B2005 France_Reporting Valeur_Mobile_2010_10_ROW" xfId="38427" xr:uid="{00000000-0005-0000-0000-0000D67F0000}"/>
    <cellStyle name="n_Flash September eresMas_Prés TB B2005 France_Reporting Valeur_Mobile_2010_10_ROW ARPU" xfId="38428" xr:uid="{00000000-0005-0000-0000-0000D77F0000}"/>
    <cellStyle name="n_Flash September eresMas_Prés TB B2005 France_Reporting Valeur_Mobile_2010_10_ROW_Group" xfId="38429" xr:uid="{00000000-0005-0000-0000-0000D87F0000}"/>
    <cellStyle name="n_Flash September eresMas_Prés TB B2005 France_Reporting Valeur_Mobile_2010_10_ROW_ROW ARPU" xfId="38430" xr:uid="{00000000-0005-0000-0000-0000D97F0000}"/>
    <cellStyle name="n_Flash September eresMas_Prés TB B2005 France_ROW" xfId="38431" xr:uid="{00000000-0005-0000-0000-0000DA7F0000}"/>
    <cellStyle name="n_Flash September eresMas_Prés TB B2005 France_ROW ARPU" xfId="38432" xr:uid="{00000000-0005-0000-0000-0000DB7F0000}"/>
    <cellStyle name="n_Flash September eresMas_Prés TB B2005 France_ROW_1" xfId="38433" xr:uid="{00000000-0005-0000-0000-0000DC7F0000}"/>
    <cellStyle name="n_Flash September eresMas_Prés TB B2005 France_ROW_1_Group" xfId="38434" xr:uid="{00000000-0005-0000-0000-0000DD7F0000}"/>
    <cellStyle name="n_Flash September eresMas_Prés TB B2005 France_ROW_1_ROW ARPU" xfId="38435" xr:uid="{00000000-0005-0000-0000-0000DE7F0000}"/>
    <cellStyle name="n_Flash September eresMas_Prés TB B2005 France_ROW_Group" xfId="38436" xr:uid="{00000000-0005-0000-0000-0000DF7F0000}"/>
    <cellStyle name="n_Flash September eresMas_Prés TB B2005 France_ROW_ROW ARPU" xfId="38437" xr:uid="{00000000-0005-0000-0000-0000E07F0000}"/>
    <cellStyle name="n_Flash September eresMas_Prés TB B2005 France_Spain ARPU + AUPU" xfId="38438" xr:uid="{00000000-0005-0000-0000-0000E17F0000}"/>
    <cellStyle name="n_Flash September eresMas_Prés TB B2005 France_Spain ARPU + AUPU_Group" xfId="38439" xr:uid="{00000000-0005-0000-0000-0000E27F0000}"/>
    <cellStyle name="n_Flash September eresMas_Prés TB B2005 France_Spain ARPU + AUPU_ROW ARPU" xfId="38440" xr:uid="{00000000-0005-0000-0000-0000E37F0000}"/>
    <cellStyle name="n_Flash September eresMas_Prés TB B2005 France_Spain KPIs" xfId="7294" xr:uid="{00000000-0005-0000-0000-0000E47F0000}"/>
    <cellStyle name="n_Flash September eresMas_Prés TB B2005 France_Spain KPIs 2" xfId="16660" xr:uid="{00000000-0005-0000-0000-0000E57F0000}"/>
    <cellStyle name="n_Flash September eresMas_Prés TB B2005 France_Spain KPIs_1" xfId="52108" xr:uid="{00000000-0005-0000-0000-0000E67F0000}"/>
    <cellStyle name="n_Flash September eresMas_Prés TB B2005 France_Telecoms - Operational KPIs" xfId="50411" xr:uid="{00000000-0005-0000-0000-0000E77F0000}"/>
    <cellStyle name="n_Flash September eresMas_Présentation B2005 France" xfId="2590" xr:uid="{00000000-0005-0000-0000-0000E87F0000}"/>
    <cellStyle name="n_Flash September eresMas_Présentation B2005 France_A&amp;ME KPIs" xfId="53886" xr:uid="{00000000-0005-0000-0000-0000E97F0000}"/>
    <cellStyle name="n_Flash September eresMas_Présentation B2005 France_DATA KPI Personal" xfId="38442" xr:uid="{00000000-0005-0000-0000-0000EA7F0000}"/>
    <cellStyle name="n_Flash September eresMas_Présentation B2005 France_DATA KPI Personal_Group" xfId="38443" xr:uid="{00000000-0005-0000-0000-0000EB7F0000}"/>
    <cellStyle name="n_Flash September eresMas_Présentation B2005 France_DATA KPI Personal_ROW ARPU" xfId="38444" xr:uid="{00000000-0005-0000-0000-0000EC7F0000}"/>
    <cellStyle name="n_Flash September eresMas_Présentation B2005 France_EE_CoA_BS - mapped V4" xfId="38445" xr:uid="{00000000-0005-0000-0000-0000ED7F0000}"/>
    <cellStyle name="n_Flash September eresMas_Présentation B2005 France_EE_CoA_BS - mapped V4_Group" xfId="38446" xr:uid="{00000000-0005-0000-0000-0000EE7F0000}"/>
    <cellStyle name="n_Flash September eresMas_Présentation B2005 France_EE_CoA_BS - mapped V4_ROW ARPU" xfId="38447" xr:uid="{00000000-0005-0000-0000-0000EF7F0000}"/>
    <cellStyle name="n_Flash September eresMas_Présentation B2005 France_France financials" xfId="24240" xr:uid="{00000000-0005-0000-0000-0000F07F0000}"/>
    <cellStyle name="n_Flash September eresMas_Présentation B2005 France_France KPIs" xfId="5449" xr:uid="{00000000-0005-0000-0000-0000F17F0000}"/>
    <cellStyle name="n_Flash September eresMas_Présentation B2005 France_France KPIs 2" xfId="14865" xr:uid="{00000000-0005-0000-0000-0000F27F0000}"/>
    <cellStyle name="n_Flash September eresMas_Présentation B2005 France_France KPIs_1" xfId="12690" xr:uid="{00000000-0005-0000-0000-0000F37F0000}"/>
    <cellStyle name="n_Flash September eresMas_Présentation B2005 France_Group" xfId="38448" xr:uid="{00000000-0005-0000-0000-0000F47F0000}"/>
    <cellStyle name="n_Flash September eresMas_Présentation B2005 France_Group - financial KPIs" xfId="22496" xr:uid="{00000000-0005-0000-0000-0000F57F0000}"/>
    <cellStyle name="n_Flash September eresMas_Présentation B2005 France_Group - operational KPIs" xfId="10936" xr:uid="{00000000-0005-0000-0000-0000F67F0000}"/>
    <cellStyle name="n_Flash September eresMas_Présentation B2005 France_Group - operational KPIs 2" xfId="18635" xr:uid="{00000000-0005-0000-0000-0000F77F0000}"/>
    <cellStyle name="n_Flash September eresMas_Présentation B2005 France_Group - operational KPIs_1" xfId="20752" xr:uid="{00000000-0005-0000-0000-0000F87F0000}"/>
    <cellStyle name="n_Flash September eresMas_Présentation B2005 France_Orange - Market France KPIs" xfId="56653" xr:uid="{00000000-0005-0000-0000-0000F97F0000}"/>
    <cellStyle name="n_Flash September eresMas_Présentation B2005 France_Poland KPIs" xfId="38441" xr:uid="{00000000-0005-0000-0000-0000FA7F0000}"/>
    <cellStyle name="n_Flash September eresMas_Présentation B2005 France_Reporting Valeur_Mobile_2010_10" xfId="38449" xr:uid="{00000000-0005-0000-0000-0000FB7F0000}"/>
    <cellStyle name="n_Flash September eresMas_Présentation B2005 France_Reporting Valeur_Mobile_2010_10_Group" xfId="38450" xr:uid="{00000000-0005-0000-0000-0000FC7F0000}"/>
    <cellStyle name="n_Flash September eresMas_Présentation B2005 France_Reporting Valeur_Mobile_2010_10_ROW" xfId="38451" xr:uid="{00000000-0005-0000-0000-0000FD7F0000}"/>
    <cellStyle name="n_Flash September eresMas_Présentation B2005 France_Reporting Valeur_Mobile_2010_10_ROW ARPU" xfId="38452" xr:uid="{00000000-0005-0000-0000-0000FE7F0000}"/>
    <cellStyle name="n_Flash September eresMas_Présentation B2005 France_Reporting Valeur_Mobile_2010_10_ROW_Group" xfId="38453" xr:uid="{00000000-0005-0000-0000-0000FF7F0000}"/>
    <cellStyle name="n_Flash September eresMas_Présentation B2005 France_Reporting Valeur_Mobile_2010_10_ROW_ROW ARPU" xfId="38454" xr:uid="{00000000-0005-0000-0000-000000800000}"/>
    <cellStyle name="n_Flash September eresMas_Présentation B2005 France_ROW" xfId="38455" xr:uid="{00000000-0005-0000-0000-000001800000}"/>
    <cellStyle name="n_Flash September eresMas_Présentation B2005 France_ROW ARPU" xfId="38456" xr:uid="{00000000-0005-0000-0000-000002800000}"/>
    <cellStyle name="n_Flash September eresMas_Présentation B2005 France_ROW_1" xfId="38457" xr:uid="{00000000-0005-0000-0000-000003800000}"/>
    <cellStyle name="n_Flash September eresMas_Présentation B2005 France_ROW_1_Group" xfId="38458" xr:uid="{00000000-0005-0000-0000-000004800000}"/>
    <cellStyle name="n_Flash September eresMas_Présentation B2005 France_ROW_1_ROW ARPU" xfId="38459" xr:uid="{00000000-0005-0000-0000-000005800000}"/>
    <cellStyle name="n_Flash September eresMas_Présentation B2005 France_ROW_Group" xfId="38460" xr:uid="{00000000-0005-0000-0000-000006800000}"/>
    <cellStyle name="n_Flash September eresMas_Présentation B2005 France_ROW_ROW ARPU" xfId="38461" xr:uid="{00000000-0005-0000-0000-000007800000}"/>
    <cellStyle name="n_Flash September eresMas_Présentation B2005 France_Spain ARPU + AUPU" xfId="38462" xr:uid="{00000000-0005-0000-0000-000008800000}"/>
    <cellStyle name="n_Flash September eresMas_Présentation B2005 France_Spain ARPU + AUPU_Group" xfId="38463" xr:uid="{00000000-0005-0000-0000-000009800000}"/>
    <cellStyle name="n_Flash September eresMas_Présentation B2005 France_Spain ARPU + AUPU_ROW ARPU" xfId="38464" xr:uid="{00000000-0005-0000-0000-00000A800000}"/>
    <cellStyle name="n_Flash September eresMas_Présentation B2005 France_Spain KPIs" xfId="7295" xr:uid="{00000000-0005-0000-0000-00000B800000}"/>
    <cellStyle name="n_Flash September eresMas_Présentation B2005 France_Spain KPIs 2" xfId="16661" xr:uid="{00000000-0005-0000-0000-00000C800000}"/>
    <cellStyle name="n_Flash September eresMas_Présentation B2005 France_Spain KPIs_1" xfId="52109" xr:uid="{00000000-0005-0000-0000-00000D800000}"/>
    <cellStyle name="n_Flash September eresMas_Présentation B2005 France_Telecoms - Operational KPIs" xfId="50412" xr:uid="{00000000-0005-0000-0000-00000E800000}"/>
    <cellStyle name="n_Flash September eresMas_QRF 07-2003 Wanadoo V2" xfId="2591" xr:uid="{00000000-0005-0000-0000-00000F800000}"/>
    <cellStyle name="n_Flash September eresMas_QRF 07-2003 Wanadoo V2_01 Synthèse DM pour modèle" xfId="2592" xr:uid="{00000000-0005-0000-0000-000010800000}"/>
    <cellStyle name="n_Flash September eresMas_QRF 07-2003 Wanadoo V2_01 Synthèse DM pour modèle_A&amp;ME KPIs" xfId="53888" xr:uid="{00000000-0005-0000-0000-000011800000}"/>
    <cellStyle name="n_Flash September eresMas_QRF 07-2003 Wanadoo V2_01 Synthèse DM pour modèle_France financials" xfId="24242" xr:uid="{00000000-0005-0000-0000-000012800000}"/>
    <cellStyle name="n_Flash September eresMas_QRF 07-2003 Wanadoo V2_01 Synthèse DM pour modèle_France KPIs" xfId="5451" xr:uid="{00000000-0005-0000-0000-000013800000}"/>
    <cellStyle name="n_Flash September eresMas_QRF 07-2003 Wanadoo V2_01 Synthèse DM pour modèle_France KPIs 2" xfId="14867" xr:uid="{00000000-0005-0000-0000-000014800000}"/>
    <cellStyle name="n_Flash September eresMas_QRF 07-2003 Wanadoo V2_01 Synthèse DM pour modèle_France KPIs_1" xfId="12692" xr:uid="{00000000-0005-0000-0000-000015800000}"/>
    <cellStyle name="n_Flash September eresMas_QRF 07-2003 Wanadoo V2_01 Synthèse DM pour modèle_Group" xfId="38467" xr:uid="{00000000-0005-0000-0000-000016800000}"/>
    <cellStyle name="n_Flash September eresMas_QRF 07-2003 Wanadoo V2_01 Synthèse DM pour modèle_Group - financial KPIs" xfId="22498" xr:uid="{00000000-0005-0000-0000-000017800000}"/>
    <cellStyle name="n_Flash September eresMas_QRF 07-2003 Wanadoo V2_01 Synthèse DM pour modèle_Group - operational KPIs" xfId="10938" xr:uid="{00000000-0005-0000-0000-000018800000}"/>
    <cellStyle name="n_Flash September eresMas_QRF 07-2003 Wanadoo V2_01 Synthèse DM pour modèle_Group - operational KPIs 2" xfId="18637" xr:uid="{00000000-0005-0000-0000-000019800000}"/>
    <cellStyle name="n_Flash September eresMas_QRF 07-2003 Wanadoo V2_01 Synthèse DM pour modèle_Group - operational KPIs_1" xfId="20754" xr:uid="{00000000-0005-0000-0000-00001A800000}"/>
    <cellStyle name="n_Flash September eresMas_QRF 07-2003 Wanadoo V2_01 Synthèse DM pour modèle_Orange - Market France KPIs" xfId="56655" xr:uid="{00000000-0005-0000-0000-00001B800000}"/>
    <cellStyle name="n_Flash September eresMas_QRF 07-2003 Wanadoo V2_01 Synthèse DM pour modèle_Poland KPIs" xfId="38466" xr:uid="{00000000-0005-0000-0000-00001C800000}"/>
    <cellStyle name="n_Flash September eresMas_QRF 07-2003 Wanadoo V2_01 Synthèse DM pour modèle_ROW" xfId="38468" xr:uid="{00000000-0005-0000-0000-00001D800000}"/>
    <cellStyle name="n_Flash September eresMas_QRF 07-2003 Wanadoo V2_01 Synthèse DM pour modèle_ROW ARPU" xfId="38469" xr:uid="{00000000-0005-0000-0000-00001E800000}"/>
    <cellStyle name="n_Flash September eresMas_QRF 07-2003 Wanadoo V2_01 Synthèse DM pour modèle_ROW_1" xfId="38470" xr:uid="{00000000-0005-0000-0000-00001F800000}"/>
    <cellStyle name="n_Flash September eresMas_QRF 07-2003 Wanadoo V2_01 Synthèse DM pour modèle_ROW_1_Group" xfId="38471" xr:uid="{00000000-0005-0000-0000-000020800000}"/>
    <cellStyle name="n_Flash September eresMas_QRF 07-2003 Wanadoo V2_01 Synthèse DM pour modèle_ROW_1_ROW ARPU" xfId="38472" xr:uid="{00000000-0005-0000-0000-000021800000}"/>
    <cellStyle name="n_Flash September eresMas_QRF 07-2003 Wanadoo V2_01 Synthèse DM pour modèle_ROW_Group" xfId="38473" xr:uid="{00000000-0005-0000-0000-000022800000}"/>
    <cellStyle name="n_Flash September eresMas_QRF 07-2003 Wanadoo V2_01 Synthèse DM pour modèle_ROW_ROW ARPU" xfId="38474" xr:uid="{00000000-0005-0000-0000-000023800000}"/>
    <cellStyle name="n_Flash September eresMas_QRF 07-2003 Wanadoo V2_01 Synthèse DM pour modèle_Spain ARPU + AUPU" xfId="38475" xr:uid="{00000000-0005-0000-0000-000024800000}"/>
    <cellStyle name="n_Flash September eresMas_QRF 07-2003 Wanadoo V2_01 Synthèse DM pour modèle_Spain ARPU + AUPU_Group" xfId="38476" xr:uid="{00000000-0005-0000-0000-000025800000}"/>
    <cellStyle name="n_Flash September eresMas_QRF 07-2003 Wanadoo V2_01 Synthèse DM pour modèle_Spain ARPU + AUPU_ROW ARPU" xfId="38477" xr:uid="{00000000-0005-0000-0000-000026800000}"/>
    <cellStyle name="n_Flash September eresMas_QRF 07-2003 Wanadoo V2_01 Synthèse DM pour modèle_Spain KPIs" xfId="7297" xr:uid="{00000000-0005-0000-0000-000027800000}"/>
    <cellStyle name="n_Flash September eresMas_QRF 07-2003 Wanadoo V2_01 Synthèse DM pour modèle_Spain KPIs 2" xfId="16663" xr:uid="{00000000-0005-0000-0000-000028800000}"/>
    <cellStyle name="n_Flash September eresMas_QRF 07-2003 Wanadoo V2_01 Synthèse DM pour modèle_Spain KPIs_1" xfId="52111" xr:uid="{00000000-0005-0000-0000-000029800000}"/>
    <cellStyle name="n_Flash September eresMas_QRF 07-2003 Wanadoo V2_01 Synthèse DM pour modèle_Telecoms - Operational KPIs" xfId="50414" xr:uid="{00000000-0005-0000-0000-00002A800000}"/>
    <cellStyle name="n_Flash September eresMas_QRF 07-2003 Wanadoo V2_0703 Préflashde L23 Analyse CA trafic 07-03 (07-04-03)" xfId="2593" xr:uid="{00000000-0005-0000-0000-00002B800000}"/>
    <cellStyle name="n_Flash September eresMas_QRF 07-2003 Wanadoo V2_0703 Préflashde L23 Analyse CA trafic 07-03 (07-04-03)_A&amp;ME KPIs" xfId="53889" xr:uid="{00000000-0005-0000-0000-00002C800000}"/>
    <cellStyle name="n_Flash September eresMas_QRF 07-2003 Wanadoo V2_0703 Préflashde L23 Analyse CA trafic 07-03 (07-04-03)_Enterprise" xfId="9939" xr:uid="{00000000-0005-0000-0000-00002D800000}"/>
    <cellStyle name="n_Flash September eresMas_QRF 07-2003 Wanadoo V2_0703 Préflashde L23 Analyse CA trafic 07-03 (07-04-03)_France financials" xfId="24243" xr:uid="{00000000-0005-0000-0000-00002E800000}"/>
    <cellStyle name="n_Flash September eresMas_QRF 07-2003 Wanadoo V2_0703 Préflashde L23 Analyse CA trafic 07-03 (07-04-03)_France financials_1" xfId="25529" xr:uid="{00000000-0005-0000-0000-00002F800000}"/>
    <cellStyle name="n_Flash September eresMas_QRF 07-2003 Wanadoo V2_0703 Préflashde L23 Analyse CA trafic 07-03 (07-04-03)_France KPIs" xfId="5452" xr:uid="{00000000-0005-0000-0000-000030800000}"/>
    <cellStyle name="n_Flash September eresMas_QRF 07-2003 Wanadoo V2_0703 Préflashde L23 Analyse CA trafic 07-03 (07-04-03)_France KPIs 2" xfId="14868" xr:uid="{00000000-0005-0000-0000-000031800000}"/>
    <cellStyle name="n_Flash September eresMas_QRF 07-2003 Wanadoo V2_0703 Préflashde L23 Analyse CA trafic 07-03 (07-04-03)_France KPIs_1" xfId="12693" xr:uid="{00000000-0005-0000-0000-000032800000}"/>
    <cellStyle name="n_Flash September eresMas_QRF 07-2003 Wanadoo V2_0703 Préflashde L23 Analyse CA trafic 07-03 (07-04-03)_GetCA Groupe Seg 2012-Q4 Soc" xfId="56657" xr:uid="{00000000-0005-0000-0000-000033800000}"/>
    <cellStyle name="n_Flash September eresMas_QRF 07-2003 Wanadoo V2_0703 Préflashde L23 Analyse CA trafic 07-03 (07-04-03)_Group" xfId="38479" xr:uid="{00000000-0005-0000-0000-000034800000}"/>
    <cellStyle name="n_Flash September eresMas_QRF 07-2003 Wanadoo V2_0703 Préflashde L23 Analyse CA trafic 07-03 (07-04-03)_Group - financial KPIs" xfId="22499" xr:uid="{00000000-0005-0000-0000-000035800000}"/>
    <cellStyle name="n_Flash September eresMas_QRF 07-2003 Wanadoo V2_0703 Préflashde L23 Analyse CA trafic 07-03 (07-04-03)_Group - operational KPIs" xfId="3408" xr:uid="{00000000-0005-0000-0000-000036800000}"/>
    <cellStyle name="n_Flash September eresMas_QRF 07-2003 Wanadoo V2_0703 Préflashde L23 Analyse CA trafic 07-03 (07-04-03)_Group - operational KPIs_1" xfId="10939" xr:uid="{00000000-0005-0000-0000-000037800000}"/>
    <cellStyle name="n_Flash September eresMas_QRF 07-2003 Wanadoo V2_0703 Préflashde L23 Analyse CA trafic 07-03 (07-04-03)_Group - operational KPIs_1 2" xfId="18638" xr:uid="{00000000-0005-0000-0000-000038800000}"/>
    <cellStyle name="n_Flash September eresMas_QRF 07-2003 Wanadoo V2_0703 Préflashde L23 Analyse CA trafic 07-03 (07-04-03)_Group - operational KPIs_2" xfId="20755" xr:uid="{00000000-0005-0000-0000-000039800000}"/>
    <cellStyle name="n_Flash September eresMas_QRF 07-2003 Wanadoo V2_0703 Préflashde L23 Analyse CA trafic 07-03 (07-04-03)_IC&amp;SS" xfId="17721" xr:uid="{00000000-0005-0000-0000-00003A800000}"/>
    <cellStyle name="n_Flash September eresMas_QRF 07-2003 Wanadoo V2_0703 Préflashde L23 Analyse CA trafic 07-03 (07-04-03)_Orange - Market France KPIs" xfId="56656" xr:uid="{00000000-0005-0000-0000-00003B800000}"/>
    <cellStyle name="n_Flash September eresMas_QRF 07-2003 Wanadoo V2_0703 Préflashde L23 Analyse CA trafic 07-03 (07-04-03)_Poland KPIs" xfId="8659" xr:uid="{00000000-0005-0000-0000-00003C800000}"/>
    <cellStyle name="n_Flash September eresMas_QRF 07-2003 Wanadoo V2_0703 Préflashde L23 Analyse CA trafic 07-03 (07-04-03)_Poland KPIs_1" xfId="38478" xr:uid="{00000000-0005-0000-0000-00003D800000}"/>
    <cellStyle name="n_Flash September eresMas_QRF 07-2003 Wanadoo V2_0703 Préflashde L23 Analyse CA trafic 07-03 (07-04-03)_ROW" xfId="38480" xr:uid="{00000000-0005-0000-0000-00003E800000}"/>
    <cellStyle name="n_Flash September eresMas_QRF 07-2003 Wanadoo V2_0703 Préflashde L23 Analyse CA trafic 07-03 (07-04-03)_ROW ARPU" xfId="38481" xr:uid="{00000000-0005-0000-0000-00003F800000}"/>
    <cellStyle name="n_Flash September eresMas_QRF 07-2003 Wanadoo V2_0703 Préflashde L23 Analyse CA trafic 07-03 (07-04-03)_RoW KPIs" xfId="9371" xr:uid="{00000000-0005-0000-0000-000040800000}"/>
    <cellStyle name="n_Flash September eresMas_QRF 07-2003 Wanadoo V2_0703 Préflashde L23 Analyse CA trafic 07-03 (07-04-03)_ROW_1" xfId="38482" xr:uid="{00000000-0005-0000-0000-000041800000}"/>
    <cellStyle name="n_Flash September eresMas_QRF 07-2003 Wanadoo V2_0703 Préflashde L23 Analyse CA trafic 07-03 (07-04-03)_ROW_1_Group" xfId="38483" xr:uid="{00000000-0005-0000-0000-000042800000}"/>
    <cellStyle name="n_Flash September eresMas_QRF 07-2003 Wanadoo V2_0703 Préflashde L23 Analyse CA trafic 07-03 (07-04-03)_ROW_1_ROW ARPU" xfId="38484" xr:uid="{00000000-0005-0000-0000-000043800000}"/>
    <cellStyle name="n_Flash September eresMas_QRF 07-2003 Wanadoo V2_0703 Préflashde L23 Analyse CA trafic 07-03 (07-04-03)_ROW_Group" xfId="38485" xr:uid="{00000000-0005-0000-0000-000044800000}"/>
    <cellStyle name="n_Flash September eresMas_QRF 07-2003 Wanadoo V2_0703 Préflashde L23 Analyse CA trafic 07-03 (07-04-03)_ROW_ROW ARPU" xfId="38486" xr:uid="{00000000-0005-0000-0000-000045800000}"/>
    <cellStyle name="n_Flash September eresMas_QRF 07-2003 Wanadoo V2_0703 Préflashde L23 Analyse CA trafic 07-03 (07-04-03)_Spain ARPU + AUPU" xfId="38487" xr:uid="{00000000-0005-0000-0000-000046800000}"/>
    <cellStyle name="n_Flash September eresMas_QRF 07-2003 Wanadoo V2_0703 Préflashde L23 Analyse CA trafic 07-03 (07-04-03)_Spain ARPU + AUPU_Group" xfId="38488" xr:uid="{00000000-0005-0000-0000-000047800000}"/>
    <cellStyle name="n_Flash September eresMas_QRF 07-2003 Wanadoo V2_0703 Préflashde L23 Analyse CA trafic 07-03 (07-04-03)_Spain ARPU + AUPU_ROW ARPU" xfId="38489" xr:uid="{00000000-0005-0000-0000-000048800000}"/>
    <cellStyle name="n_Flash September eresMas_QRF 07-2003 Wanadoo V2_0703 Préflashde L23 Analyse CA trafic 07-03 (07-04-03)_Spain KPIs" xfId="7298" xr:uid="{00000000-0005-0000-0000-000049800000}"/>
    <cellStyle name="n_Flash September eresMas_QRF 07-2003 Wanadoo V2_0703 Préflashde L23 Analyse CA trafic 07-03 (07-04-03)_Spain KPIs 2" xfId="16664" xr:uid="{00000000-0005-0000-0000-00004A800000}"/>
    <cellStyle name="n_Flash September eresMas_QRF 07-2003 Wanadoo V2_0703 Préflashde L23 Analyse CA trafic 07-03 (07-04-03)_Spain KPIs_1" xfId="52112" xr:uid="{00000000-0005-0000-0000-00004B800000}"/>
    <cellStyle name="n_Flash September eresMas_QRF 07-2003 Wanadoo V2_0703 Préflashde L23 Analyse CA trafic 07-03 (07-04-03)_Telecoms - Operational KPIs" xfId="50415" xr:uid="{00000000-0005-0000-0000-00004C800000}"/>
    <cellStyle name="n_Flash September eresMas_QRF 07-2003 Wanadoo V2_A&amp;ME KPIs" xfId="53887" xr:uid="{00000000-0005-0000-0000-00004D800000}"/>
    <cellStyle name="n_Flash September eresMas_QRF 07-2003 Wanadoo V2_Base Forfaits 06-07" xfId="2594" xr:uid="{00000000-0005-0000-0000-00004E800000}"/>
    <cellStyle name="n_Flash September eresMas_QRF 07-2003 Wanadoo V2_Base Forfaits 06-07_A&amp;ME KPIs" xfId="53890" xr:uid="{00000000-0005-0000-0000-00004F800000}"/>
    <cellStyle name="n_Flash September eresMas_QRF 07-2003 Wanadoo V2_Base Forfaits 06-07_Enterprise" xfId="9940" xr:uid="{00000000-0005-0000-0000-000050800000}"/>
    <cellStyle name="n_Flash September eresMas_QRF 07-2003 Wanadoo V2_Base Forfaits 06-07_France financials" xfId="24244" xr:uid="{00000000-0005-0000-0000-000051800000}"/>
    <cellStyle name="n_Flash September eresMas_QRF 07-2003 Wanadoo V2_Base Forfaits 06-07_France financials_1" xfId="25530" xr:uid="{00000000-0005-0000-0000-000052800000}"/>
    <cellStyle name="n_Flash September eresMas_QRF 07-2003 Wanadoo V2_Base Forfaits 06-07_France KPIs" xfId="5453" xr:uid="{00000000-0005-0000-0000-000053800000}"/>
    <cellStyle name="n_Flash September eresMas_QRF 07-2003 Wanadoo V2_Base Forfaits 06-07_France KPIs 2" xfId="14869" xr:uid="{00000000-0005-0000-0000-000054800000}"/>
    <cellStyle name="n_Flash September eresMas_QRF 07-2003 Wanadoo V2_Base Forfaits 06-07_France KPIs_1" xfId="12694" xr:uid="{00000000-0005-0000-0000-000055800000}"/>
    <cellStyle name="n_Flash September eresMas_QRF 07-2003 Wanadoo V2_Base Forfaits 06-07_GetCA Groupe Seg 2012-Q4 Soc" xfId="56659" xr:uid="{00000000-0005-0000-0000-000056800000}"/>
    <cellStyle name="n_Flash September eresMas_QRF 07-2003 Wanadoo V2_Base Forfaits 06-07_Group" xfId="38491" xr:uid="{00000000-0005-0000-0000-000057800000}"/>
    <cellStyle name="n_Flash September eresMas_QRF 07-2003 Wanadoo V2_Base Forfaits 06-07_Group - financial KPIs" xfId="22500" xr:uid="{00000000-0005-0000-0000-000058800000}"/>
    <cellStyle name="n_Flash September eresMas_QRF 07-2003 Wanadoo V2_Base Forfaits 06-07_Group - operational KPIs" xfId="3409" xr:uid="{00000000-0005-0000-0000-000059800000}"/>
    <cellStyle name="n_Flash September eresMas_QRF 07-2003 Wanadoo V2_Base Forfaits 06-07_Group - operational KPIs_1" xfId="10940" xr:uid="{00000000-0005-0000-0000-00005A800000}"/>
    <cellStyle name="n_Flash September eresMas_QRF 07-2003 Wanadoo V2_Base Forfaits 06-07_Group - operational KPIs_1 2" xfId="18639" xr:uid="{00000000-0005-0000-0000-00005B800000}"/>
    <cellStyle name="n_Flash September eresMas_QRF 07-2003 Wanadoo V2_Base Forfaits 06-07_Group - operational KPIs_2" xfId="20756" xr:uid="{00000000-0005-0000-0000-00005C800000}"/>
    <cellStyle name="n_Flash September eresMas_QRF 07-2003 Wanadoo V2_Base Forfaits 06-07_IC&amp;SS" xfId="13893" xr:uid="{00000000-0005-0000-0000-00005D800000}"/>
    <cellStyle name="n_Flash September eresMas_QRF 07-2003 Wanadoo V2_Base Forfaits 06-07_Orange - Market France KPIs" xfId="56658" xr:uid="{00000000-0005-0000-0000-00005E800000}"/>
    <cellStyle name="n_Flash September eresMas_QRF 07-2003 Wanadoo V2_Base Forfaits 06-07_Poland KPIs" xfId="8660" xr:uid="{00000000-0005-0000-0000-00005F800000}"/>
    <cellStyle name="n_Flash September eresMas_QRF 07-2003 Wanadoo V2_Base Forfaits 06-07_Poland KPIs_1" xfId="38490" xr:uid="{00000000-0005-0000-0000-000060800000}"/>
    <cellStyle name="n_Flash September eresMas_QRF 07-2003 Wanadoo V2_Base Forfaits 06-07_ROW" xfId="38492" xr:uid="{00000000-0005-0000-0000-000061800000}"/>
    <cellStyle name="n_Flash September eresMas_QRF 07-2003 Wanadoo V2_Base Forfaits 06-07_ROW ARPU" xfId="38493" xr:uid="{00000000-0005-0000-0000-000062800000}"/>
    <cellStyle name="n_Flash September eresMas_QRF 07-2003 Wanadoo V2_Base Forfaits 06-07_RoW KPIs" xfId="9372" xr:uid="{00000000-0005-0000-0000-000063800000}"/>
    <cellStyle name="n_Flash September eresMas_QRF 07-2003 Wanadoo V2_Base Forfaits 06-07_ROW_1" xfId="38494" xr:uid="{00000000-0005-0000-0000-000064800000}"/>
    <cellStyle name="n_Flash September eresMas_QRF 07-2003 Wanadoo V2_Base Forfaits 06-07_ROW_1_Group" xfId="38495" xr:uid="{00000000-0005-0000-0000-000065800000}"/>
    <cellStyle name="n_Flash September eresMas_QRF 07-2003 Wanadoo V2_Base Forfaits 06-07_ROW_1_ROW ARPU" xfId="38496" xr:uid="{00000000-0005-0000-0000-000066800000}"/>
    <cellStyle name="n_Flash September eresMas_QRF 07-2003 Wanadoo V2_Base Forfaits 06-07_ROW_Group" xfId="38497" xr:uid="{00000000-0005-0000-0000-000067800000}"/>
    <cellStyle name="n_Flash September eresMas_QRF 07-2003 Wanadoo V2_Base Forfaits 06-07_ROW_ROW ARPU" xfId="38498" xr:uid="{00000000-0005-0000-0000-000068800000}"/>
    <cellStyle name="n_Flash September eresMas_QRF 07-2003 Wanadoo V2_Base Forfaits 06-07_Spain ARPU + AUPU" xfId="38499" xr:uid="{00000000-0005-0000-0000-000069800000}"/>
    <cellStyle name="n_Flash September eresMas_QRF 07-2003 Wanadoo V2_Base Forfaits 06-07_Spain ARPU + AUPU_Group" xfId="38500" xr:uid="{00000000-0005-0000-0000-00006A800000}"/>
    <cellStyle name="n_Flash September eresMas_QRF 07-2003 Wanadoo V2_Base Forfaits 06-07_Spain ARPU + AUPU_ROW ARPU" xfId="38501" xr:uid="{00000000-0005-0000-0000-00006B800000}"/>
    <cellStyle name="n_Flash September eresMas_QRF 07-2003 Wanadoo V2_Base Forfaits 06-07_Spain KPIs" xfId="7299" xr:uid="{00000000-0005-0000-0000-00006C800000}"/>
    <cellStyle name="n_Flash September eresMas_QRF 07-2003 Wanadoo V2_Base Forfaits 06-07_Spain KPIs 2" xfId="16665" xr:uid="{00000000-0005-0000-0000-00006D800000}"/>
    <cellStyle name="n_Flash September eresMas_QRF 07-2003 Wanadoo V2_Base Forfaits 06-07_Spain KPIs_1" xfId="52113" xr:uid="{00000000-0005-0000-0000-00006E800000}"/>
    <cellStyle name="n_Flash September eresMas_QRF 07-2003 Wanadoo V2_Base Forfaits 06-07_Telecoms - Operational KPIs" xfId="50416" xr:uid="{00000000-0005-0000-0000-00006F800000}"/>
    <cellStyle name="n_Flash September eresMas_QRF 07-2003 Wanadoo V2_CA BAC SCR-VM 06-07 (31-07-06)" xfId="2595" xr:uid="{00000000-0005-0000-0000-000070800000}"/>
    <cellStyle name="n_Flash September eresMas_QRF 07-2003 Wanadoo V2_CA BAC SCR-VM 06-07 (31-07-06)_A&amp;ME KPIs" xfId="53891" xr:uid="{00000000-0005-0000-0000-000071800000}"/>
    <cellStyle name="n_Flash September eresMas_QRF 07-2003 Wanadoo V2_CA BAC SCR-VM 06-07 (31-07-06)_Enterprise" xfId="9941" xr:uid="{00000000-0005-0000-0000-000072800000}"/>
    <cellStyle name="n_Flash September eresMas_QRF 07-2003 Wanadoo V2_CA BAC SCR-VM 06-07 (31-07-06)_France financials" xfId="24245" xr:uid="{00000000-0005-0000-0000-000073800000}"/>
    <cellStyle name="n_Flash September eresMas_QRF 07-2003 Wanadoo V2_CA BAC SCR-VM 06-07 (31-07-06)_France financials_1" xfId="25531" xr:uid="{00000000-0005-0000-0000-000074800000}"/>
    <cellStyle name="n_Flash September eresMas_QRF 07-2003 Wanadoo V2_CA BAC SCR-VM 06-07 (31-07-06)_France KPIs" xfId="5454" xr:uid="{00000000-0005-0000-0000-000075800000}"/>
    <cellStyle name="n_Flash September eresMas_QRF 07-2003 Wanadoo V2_CA BAC SCR-VM 06-07 (31-07-06)_France KPIs 2" xfId="14870" xr:uid="{00000000-0005-0000-0000-000076800000}"/>
    <cellStyle name="n_Flash September eresMas_QRF 07-2003 Wanadoo V2_CA BAC SCR-VM 06-07 (31-07-06)_France KPIs_1" xfId="12695" xr:uid="{00000000-0005-0000-0000-000077800000}"/>
    <cellStyle name="n_Flash September eresMas_QRF 07-2003 Wanadoo V2_CA BAC SCR-VM 06-07 (31-07-06)_GetCA Groupe Seg 2012-Q4 Soc" xfId="56661" xr:uid="{00000000-0005-0000-0000-000078800000}"/>
    <cellStyle name="n_Flash September eresMas_QRF 07-2003 Wanadoo V2_CA BAC SCR-VM 06-07 (31-07-06)_Group" xfId="38503" xr:uid="{00000000-0005-0000-0000-000079800000}"/>
    <cellStyle name="n_Flash September eresMas_QRF 07-2003 Wanadoo V2_CA BAC SCR-VM 06-07 (31-07-06)_Group - financial KPIs" xfId="22501" xr:uid="{00000000-0005-0000-0000-00007A800000}"/>
    <cellStyle name="n_Flash September eresMas_QRF 07-2003 Wanadoo V2_CA BAC SCR-VM 06-07 (31-07-06)_Group - operational KPIs" xfId="3410" xr:uid="{00000000-0005-0000-0000-00007B800000}"/>
    <cellStyle name="n_Flash September eresMas_QRF 07-2003 Wanadoo V2_CA BAC SCR-VM 06-07 (31-07-06)_Group - operational KPIs_1" xfId="10941" xr:uid="{00000000-0005-0000-0000-00007C800000}"/>
    <cellStyle name="n_Flash September eresMas_QRF 07-2003 Wanadoo V2_CA BAC SCR-VM 06-07 (31-07-06)_Group - operational KPIs_1 2" xfId="18640" xr:uid="{00000000-0005-0000-0000-00007D800000}"/>
    <cellStyle name="n_Flash September eresMas_QRF 07-2003 Wanadoo V2_CA BAC SCR-VM 06-07 (31-07-06)_Group - operational KPIs_2" xfId="20757" xr:uid="{00000000-0005-0000-0000-00007E800000}"/>
    <cellStyle name="n_Flash September eresMas_QRF 07-2003 Wanadoo V2_CA BAC SCR-VM 06-07 (31-07-06)_IC&amp;SS" xfId="19506" xr:uid="{00000000-0005-0000-0000-00007F800000}"/>
    <cellStyle name="n_Flash September eresMas_QRF 07-2003 Wanadoo V2_CA BAC SCR-VM 06-07 (31-07-06)_Orange - Market France KPIs" xfId="56660" xr:uid="{00000000-0005-0000-0000-000080800000}"/>
    <cellStyle name="n_Flash September eresMas_QRF 07-2003 Wanadoo V2_CA BAC SCR-VM 06-07 (31-07-06)_Poland KPIs" xfId="8661" xr:uid="{00000000-0005-0000-0000-000081800000}"/>
    <cellStyle name="n_Flash September eresMas_QRF 07-2003 Wanadoo V2_CA BAC SCR-VM 06-07 (31-07-06)_Poland KPIs_1" xfId="38502" xr:uid="{00000000-0005-0000-0000-000082800000}"/>
    <cellStyle name="n_Flash September eresMas_QRF 07-2003 Wanadoo V2_CA BAC SCR-VM 06-07 (31-07-06)_ROW" xfId="38504" xr:uid="{00000000-0005-0000-0000-000083800000}"/>
    <cellStyle name="n_Flash September eresMas_QRF 07-2003 Wanadoo V2_CA BAC SCR-VM 06-07 (31-07-06)_ROW ARPU" xfId="38505" xr:uid="{00000000-0005-0000-0000-000084800000}"/>
    <cellStyle name="n_Flash September eresMas_QRF 07-2003 Wanadoo V2_CA BAC SCR-VM 06-07 (31-07-06)_RoW KPIs" xfId="9373" xr:uid="{00000000-0005-0000-0000-000085800000}"/>
    <cellStyle name="n_Flash September eresMas_QRF 07-2003 Wanadoo V2_CA BAC SCR-VM 06-07 (31-07-06)_ROW_1" xfId="38506" xr:uid="{00000000-0005-0000-0000-000086800000}"/>
    <cellStyle name="n_Flash September eresMas_QRF 07-2003 Wanadoo V2_CA BAC SCR-VM 06-07 (31-07-06)_ROW_1_Group" xfId="38507" xr:uid="{00000000-0005-0000-0000-000087800000}"/>
    <cellStyle name="n_Flash September eresMas_QRF 07-2003 Wanadoo V2_CA BAC SCR-VM 06-07 (31-07-06)_ROW_1_ROW ARPU" xfId="38508" xr:uid="{00000000-0005-0000-0000-000088800000}"/>
    <cellStyle name="n_Flash September eresMas_QRF 07-2003 Wanadoo V2_CA BAC SCR-VM 06-07 (31-07-06)_ROW_Group" xfId="38509" xr:uid="{00000000-0005-0000-0000-000089800000}"/>
    <cellStyle name="n_Flash September eresMas_QRF 07-2003 Wanadoo V2_CA BAC SCR-VM 06-07 (31-07-06)_ROW_ROW ARPU" xfId="38510" xr:uid="{00000000-0005-0000-0000-00008A800000}"/>
    <cellStyle name="n_Flash September eresMas_QRF 07-2003 Wanadoo V2_CA BAC SCR-VM 06-07 (31-07-06)_Spain ARPU + AUPU" xfId="38511" xr:uid="{00000000-0005-0000-0000-00008B800000}"/>
    <cellStyle name="n_Flash September eresMas_QRF 07-2003 Wanadoo V2_CA BAC SCR-VM 06-07 (31-07-06)_Spain ARPU + AUPU_Group" xfId="38512" xr:uid="{00000000-0005-0000-0000-00008C800000}"/>
    <cellStyle name="n_Flash September eresMas_QRF 07-2003 Wanadoo V2_CA BAC SCR-VM 06-07 (31-07-06)_Spain ARPU + AUPU_ROW ARPU" xfId="38513" xr:uid="{00000000-0005-0000-0000-00008D800000}"/>
    <cellStyle name="n_Flash September eresMas_QRF 07-2003 Wanadoo V2_CA BAC SCR-VM 06-07 (31-07-06)_Spain KPIs" xfId="7300" xr:uid="{00000000-0005-0000-0000-00008E800000}"/>
    <cellStyle name="n_Flash September eresMas_QRF 07-2003 Wanadoo V2_CA BAC SCR-VM 06-07 (31-07-06)_Spain KPIs 2" xfId="16666" xr:uid="{00000000-0005-0000-0000-00008F800000}"/>
    <cellStyle name="n_Flash September eresMas_QRF 07-2003 Wanadoo V2_CA BAC SCR-VM 06-07 (31-07-06)_Spain KPIs_1" xfId="52114" xr:uid="{00000000-0005-0000-0000-000090800000}"/>
    <cellStyle name="n_Flash September eresMas_QRF 07-2003 Wanadoo V2_CA BAC SCR-VM 06-07 (31-07-06)_Telecoms - Operational KPIs" xfId="50417" xr:uid="{00000000-0005-0000-0000-000091800000}"/>
    <cellStyle name="n_Flash September eresMas_QRF 07-2003 Wanadoo V2_CA forfaits 0607 (06-08-14)" xfId="2596" xr:uid="{00000000-0005-0000-0000-000092800000}"/>
    <cellStyle name="n_Flash September eresMas_QRF 07-2003 Wanadoo V2_CA forfaits 0607 (06-08-14)_A&amp;ME KPIs" xfId="53892" xr:uid="{00000000-0005-0000-0000-000093800000}"/>
    <cellStyle name="n_Flash September eresMas_QRF 07-2003 Wanadoo V2_CA forfaits 0607 (06-08-14)_France financials" xfId="24246" xr:uid="{00000000-0005-0000-0000-000094800000}"/>
    <cellStyle name="n_Flash September eresMas_QRF 07-2003 Wanadoo V2_CA forfaits 0607 (06-08-14)_France KPIs" xfId="5455" xr:uid="{00000000-0005-0000-0000-000095800000}"/>
    <cellStyle name="n_Flash September eresMas_QRF 07-2003 Wanadoo V2_CA forfaits 0607 (06-08-14)_France KPIs 2" xfId="14871" xr:uid="{00000000-0005-0000-0000-000096800000}"/>
    <cellStyle name="n_Flash September eresMas_QRF 07-2003 Wanadoo V2_CA forfaits 0607 (06-08-14)_France KPIs_1" xfId="12696" xr:uid="{00000000-0005-0000-0000-000097800000}"/>
    <cellStyle name="n_Flash September eresMas_QRF 07-2003 Wanadoo V2_CA forfaits 0607 (06-08-14)_Group" xfId="38515" xr:uid="{00000000-0005-0000-0000-000098800000}"/>
    <cellStyle name="n_Flash September eresMas_QRF 07-2003 Wanadoo V2_CA forfaits 0607 (06-08-14)_Group - financial KPIs" xfId="22502" xr:uid="{00000000-0005-0000-0000-000099800000}"/>
    <cellStyle name="n_Flash September eresMas_QRF 07-2003 Wanadoo V2_CA forfaits 0607 (06-08-14)_Group - operational KPIs" xfId="10942" xr:uid="{00000000-0005-0000-0000-00009A800000}"/>
    <cellStyle name="n_Flash September eresMas_QRF 07-2003 Wanadoo V2_CA forfaits 0607 (06-08-14)_Group - operational KPIs 2" xfId="18641" xr:uid="{00000000-0005-0000-0000-00009B800000}"/>
    <cellStyle name="n_Flash September eresMas_QRF 07-2003 Wanadoo V2_CA forfaits 0607 (06-08-14)_Group - operational KPIs_1" xfId="20758" xr:uid="{00000000-0005-0000-0000-00009C800000}"/>
    <cellStyle name="n_Flash September eresMas_QRF 07-2003 Wanadoo V2_CA forfaits 0607 (06-08-14)_Orange - Market France KPIs" xfId="56662" xr:uid="{00000000-0005-0000-0000-00009D800000}"/>
    <cellStyle name="n_Flash September eresMas_QRF 07-2003 Wanadoo V2_CA forfaits 0607 (06-08-14)_Poland KPIs" xfId="38514" xr:uid="{00000000-0005-0000-0000-00009E800000}"/>
    <cellStyle name="n_Flash September eresMas_QRF 07-2003 Wanadoo V2_CA forfaits 0607 (06-08-14)_ROW" xfId="38516" xr:uid="{00000000-0005-0000-0000-00009F800000}"/>
    <cellStyle name="n_Flash September eresMas_QRF 07-2003 Wanadoo V2_CA forfaits 0607 (06-08-14)_ROW ARPU" xfId="38517" xr:uid="{00000000-0005-0000-0000-0000A0800000}"/>
    <cellStyle name="n_Flash September eresMas_QRF 07-2003 Wanadoo V2_CA forfaits 0607 (06-08-14)_ROW_1" xfId="38518" xr:uid="{00000000-0005-0000-0000-0000A1800000}"/>
    <cellStyle name="n_Flash September eresMas_QRF 07-2003 Wanadoo V2_CA forfaits 0607 (06-08-14)_ROW_1_Group" xfId="38519" xr:uid="{00000000-0005-0000-0000-0000A2800000}"/>
    <cellStyle name="n_Flash September eresMas_QRF 07-2003 Wanadoo V2_CA forfaits 0607 (06-08-14)_ROW_1_ROW ARPU" xfId="38520" xr:uid="{00000000-0005-0000-0000-0000A3800000}"/>
    <cellStyle name="n_Flash September eresMas_QRF 07-2003 Wanadoo V2_CA forfaits 0607 (06-08-14)_ROW_Group" xfId="38521" xr:uid="{00000000-0005-0000-0000-0000A4800000}"/>
    <cellStyle name="n_Flash September eresMas_QRF 07-2003 Wanadoo V2_CA forfaits 0607 (06-08-14)_ROW_ROW ARPU" xfId="38522" xr:uid="{00000000-0005-0000-0000-0000A5800000}"/>
    <cellStyle name="n_Flash September eresMas_QRF 07-2003 Wanadoo V2_CA forfaits 0607 (06-08-14)_Spain ARPU + AUPU" xfId="38523" xr:uid="{00000000-0005-0000-0000-0000A6800000}"/>
    <cellStyle name="n_Flash September eresMas_QRF 07-2003 Wanadoo V2_CA forfaits 0607 (06-08-14)_Spain ARPU + AUPU_Group" xfId="38524" xr:uid="{00000000-0005-0000-0000-0000A7800000}"/>
    <cellStyle name="n_Flash September eresMas_QRF 07-2003 Wanadoo V2_CA forfaits 0607 (06-08-14)_Spain ARPU + AUPU_ROW ARPU" xfId="38525" xr:uid="{00000000-0005-0000-0000-0000A8800000}"/>
    <cellStyle name="n_Flash September eresMas_QRF 07-2003 Wanadoo V2_CA forfaits 0607 (06-08-14)_Spain KPIs" xfId="7301" xr:uid="{00000000-0005-0000-0000-0000A9800000}"/>
    <cellStyle name="n_Flash September eresMas_QRF 07-2003 Wanadoo V2_CA forfaits 0607 (06-08-14)_Spain KPIs 2" xfId="16667" xr:uid="{00000000-0005-0000-0000-0000AA800000}"/>
    <cellStyle name="n_Flash September eresMas_QRF 07-2003 Wanadoo V2_CA forfaits 0607 (06-08-14)_Spain KPIs_1" xfId="52115" xr:uid="{00000000-0005-0000-0000-0000AB800000}"/>
    <cellStyle name="n_Flash September eresMas_QRF 07-2003 Wanadoo V2_CA forfaits 0607 (06-08-14)_Telecoms - Operational KPIs" xfId="50418" xr:uid="{00000000-0005-0000-0000-0000AC800000}"/>
    <cellStyle name="n_Flash September eresMas_QRF 07-2003 Wanadoo V2_Classeur2" xfId="2597" xr:uid="{00000000-0005-0000-0000-0000AD800000}"/>
    <cellStyle name="n_Flash September eresMas_QRF 07-2003 Wanadoo V2_Classeur2_A&amp;ME KPIs" xfId="53893" xr:uid="{00000000-0005-0000-0000-0000AE800000}"/>
    <cellStyle name="n_Flash September eresMas_QRF 07-2003 Wanadoo V2_Classeur2_France financials" xfId="24247" xr:uid="{00000000-0005-0000-0000-0000AF800000}"/>
    <cellStyle name="n_Flash September eresMas_QRF 07-2003 Wanadoo V2_Classeur2_France KPIs" xfId="5456" xr:uid="{00000000-0005-0000-0000-0000B0800000}"/>
    <cellStyle name="n_Flash September eresMas_QRF 07-2003 Wanadoo V2_Classeur2_France KPIs 2" xfId="14872" xr:uid="{00000000-0005-0000-0000-0000B1800000}"/>
    <cellStyle name="n_Flash September eresMas_QRF 07-2003 Wanadoo V2_Classeur2_France KPIs_1" xfId="12697" xr:uid="{00000000-0005-0000-0000-0000B2800000}"/>
    <cellStyle name="n_Flash September eresMas_QRF 07-2003 Wanadoo V2_Classeur2_Group" xfId="38527" xr:uid="{00000000-0005-0000-0000-0000B3800000}"/>
    <cellStyle name="n_Flash September eresMas_QRF 07-2003 Wanadoo V2_Classeur2_Group - financial KPIs" xfId="22503" xr:uid="{00000000-0005-0000-0000-0000B4800000}"/>
    <cellStyle name="n_Flash September eresMas_QRF 07-2003 Wanadoo V2_Classeur2_Group - operational KPIs" xfId="10943" xr:uid="{00000000-0005-0000-0000-0000B5800000}"/>
    <cellStyle name="n_Flash September eresMas_QRF 07-2003 Wanadoo V2_Classeur2_Group - operational KPIs 2" xfId="18642" xr:uid="{00000000-0005-0000-0000-0000B6800000}"/>
    <cellStyle name="n_Flash September eresMas_QRF 07-2003 Wanadoo V2_Classeur2_Group - operational KPIs_1" xfId="20759" xr:uid="{00000000-0005-0000-0000-0000B7800000}"/>
    <cellStyle name="n_Flash September eresMas_QRF 07-2003 Wanadoo V2_Classeur2_Orange - Market France KPIs" xfId="56663" xr:uid="{00000000-0005-0000-0000-0000B8800000}"/>
    <cellStyle name="n_Flash September eresMas_QRF 07-2003 Wanadoo V2_Classeur2_Poland KPIs" xfId="38526" xr:uid="{00000000-0005-0000-0000-0000B9800000}"/>
    <cellStyle name="n_Flash September eresMas_QRF 07-2003 Wanadoo V2_Classeur2_ROW" xfId="38528" xr:uid="{00000000-0005-0000-0000-0000BA800000}"/>
    <cellStyle name="n_Flash September eresMas_QRF 07-2003 Wanadoo V2_Classeur2_ROW ARPU" xfId="38529" xr:uid="{00000000-0005-0000-0000-0000BB800000}"/>
    <cellStyle name="n_Flash September eresMas_QRF 07-2003 Wanadoo V2_Classeur2_ROW_1" xfId="38530" xr:uid="{00000000-0005-0000-0000-0000BC800000}"/>
    <cellStyle name="n_Flash September eresMas_QRF 07-2003 Wanadoo V2_Classeur2_ROW_1_Group" xfId="38531" xr:uid="{00000000-0005-0000-0000-0000BD800000}"/>
    <cellStyle name="n_Flash September eresMas_QRF 07-2003 Wanadoo V2_Classeur2_ROW_1_ROW ARPU" xfId="38532" xr:uid="{00000000-0005-0000-0000-0000BE800000}"/>
    <cellStyle name="n_Flash September eresMas_QRF 07-2003 Wanadoo V2_Classeur2_ROW_Group" xfId="38533" xr:uid="{00000000-0005-0000-0000-0000BF800000}"/>
    <cellStyle name="n_Flash September eresMas_QRF 07-2003 Wanadoo V2_Classeur2_ROW_ROW ARPU" xfId="38534" xr:uid="{00000000-0005-0000-0000-0000C0800000}"/>
    <cellStyle name="n_Flash September eresMas_QRF 07-2003 Wanadoo V2_Classeur2_Spain ARPU + AUPU" xfId="38535" xr:uid="{00000000-0005-0000-0000-0000C1800000}"/>
    <cellStyle name="n_Flash September eresMas_QRF 07-2003 Wanadoo V2_Classeur2_Spain ARPU + AUPU_Group" xfId="38536" xr:uid="{00000000-0005-0000-0000-0000C2800000}"/>
    <cellStyle name="n_Flash September eresMas_QRF 07-2003 Wanadoo V2_Classeur2_Spain ARPU + AUPU_ROW ARPU" xfId="38537" xr:uid="{00000000-0005-0000-0000-0000C3800000}"/>
    <cellStyle name="n_Flash September eresMas_QRF 07-2003 Wanadoo V2_Classeur2_Spain KPIs" xfId="7302" xr:uid="{00000000-0005-0000-0000-0000C4800000}"/>
    <cellStyle name="n_Flash September eresMas_QRF 07-2003 Wanadoo V2_Classeur2_Spain KPIs 2" xfId="16668" xr:uid="{00000000-0005-0000-0000-0000C5800000}"/>
    <cellStyle name="n_Flash September eresMas_QRF 07-2003 Wanadoo V2_Classeur2_Spain KPIs_1" xfId="52116" xr:uid="{00000000-0005-0000-0000-0000C6800000}"/>
    <cellStyle name="n_Flash September eresMas_QRF 07-2003 Wanadoo V2_Classeur2_Telecoms - Operational KPIs" xfId="50419" xr:uid="{00000000-0005-0000-0000-0000C7800000}"/>
    <cellStyle name="n_Flash September eresMas_QRF 07-2003 Wanadoo V2_Classeur5" xfId="2598" xr:uid="{00000000-0005-0000-0000-0000C8800000}"/>
    <cellStyle name="n_Flash September eresMas_QRF 07-2003 Wanadoo V2_Classeur5_A&amp;ME KPIs" xfId="53894" xr:uid="{00000000-0005-0000-0000-0000C9800000}"/>
    <cellStyle name="n_Flash September eresMas_QRF 07-2003 Wanadoo V2_Classeur5_Enterprise" xfId="9942" xr:uid="{00000000-0005-0000-0000-0000CA800000}"/>
    <cellStyle name="n_Flash September eresMas_QRF 07-2003 Wanadoo V2_Classeur5_France financials" xfId="24248" xr:uid="{00000000-0005-0000-0000-0000CB800000}"/>
    <cellStyle name="n_Flash September eresMas_QRF 07-2003 Wanadoo V2_Classeur5_France financials_1" xfId="25532" xr:uid="{00000000-0005-0000-0000-0000CC800000}"/>
    <cellStyle name="n_Flash September eresMas_QRF 07-2003 Wanadoo V2_Classeur5_France KPIs" xfId="5457" xr:uid="{00000000-0005-0000-0000-0000CD800000}"/>
    <cellStyle name="n_Flash September eresMas_QRF 07-2003 Wanadoo V2_Classeur5_France KPIs 2" xfId="14873" xr:uid="{00000000-0005-0000-0000-0000CE800000}"/>
    <cellStyle name="n_Flash September eresMas_QRF 07-2003 Wanadoo V2_Classeur5_France KPIs_1" xfId="12698" xr:uid="{00000000-0005-0000-0000-0000CF800000}"/>
    <cellStyle name="n_Flash September eresMas_QRF 07-2003 Wanadoo V2_Classeur5_GetCA Groupe Seg 2012-Q4 Soc" xfId="56665" xr:uid="{00000000-0005-0000-0000-0000D0800000}"/>
    <cellStyle name="n_Flash September eresMas_QRF 07-2003 Wanadoo V2_Classeur5_Group" xfId="38539" xr:uid="{00000000-0005-0000-0000-0000D1800000}"/>
    <cellStyle name="n_Flash September eresMas_QRF 07-2003 Wanadoo V2_Classeur5_Group - financial KPIs" xfId="22504" xr:uid="{00000000-0005-0000-0000-0000D2800000}"/>
    <cellStyle name="n_Flash September eresMas_QRF 07-2003 Wanadoo V2_Classeur5_Group - operational KPIs" xfId="3411" xr:uid="{00000000-0005-0000-0000-0000D3800000}"/>
    <cellStyle name="n_Flash September eresMas_QRF 07-2003 Wanadoo V2_Classeur5_Group - operational KPIs_1" xfId="10944" xr:uid="{00000000-0005-0000-0000-0000D4800000}"/>
    <cellStyle name="n_Flash September eresMas_QRF 07-2003 Wanadoo V2_Classeur5_Group - operational KPIs_1 2" xfId="18643" xr:uid="{00000000-0005-0000-0000-0000D5800000}"/>
    <cellStyle name="n_Flash September eresMas_QRF 07-2003 Wanadoo V2_Classeur5_Group - operational KPIs_2" xfId="20760" xr:uid="{00000000-0005-0000-0000-0000D6800000}"/>
    <cellStyle name="n_Flash September eresMas_QRF 07-2003 Wanadoo V2_Classeur5_IC&amp;SS" xfId="19706" xr:uid="{00000000-0005-0000-0000-0000D7800000}"/>
    <cellStyle name="n_Flash September eresMas_QRF 07-2003 Wanadoo V2_Classeur5_Orange - Market France KPIs" xfId="56664" xr:uid="{00000000-0005-0000-0000-0000D8800000}"/>
    <cellStyle name="n_Flash September eresMas_QRF 07-2003 Wanadoo V2_Classeur5_Poland KPIs" xfId="8662" xr:uid="{00000000-0005-0000-0000-0000D9800000}"/>
    <cellStyle name="n_Flash September eresMas_QRF 07-2003 Wanadoo V2_Classeur5_Poland KPIs_1" xfId="38538" xr:uid="{00000000-0005-0000-0000-0000DA800000}"/>
    <cellStyle name="n_Flash September eresMas_QRF 07-2003 Wanadoo V2_Classeur5_ROW" xfId="38540" xr:uid="{00000000-0005-0000-0000-0000DB800000}"/>
    <cellStyle name="n_Flash September eresMas_QRF 07-2003 Wanadoo V2_Classeur5_ROW ARPU" xfId="38541" xr:uid="{00000000-0005-0000-0000-0000DC800000}"/>
    <cellStyle name="n_Flash September eresMas_QRF 07-2003 Wanadoo V2_Classeur5_RoW KPIs" xfId="9374" xr:uid="{00000000-0005-0000-0000-0000DD800000}"/>
    <cellStyle name="n_Flash September eresMas_QRF 07-2003 Wanadoo V2_Classeur5_ROW_1" xfId="38542" xr:uid="{00000000-0005-0000-0000-0000DE800000}"/>
    <cellStyle name="n_Flash September eresMas_QRF 07-2003 Wanadoo V2_Classeur5_ROW_1_Group" xfId="38543" xr:uid="{00000000-0005-0000-0000-0000DF800000}"/>
    <cellStyle name="n_Flash September eresMas_QRF 07-2003 Wanadoo V2_Classeur5_ROW_1_ROW ARPU" xfId="38544" xr:uid="{00000000-0005-0000-0000-0000E0800000}"/>
    <cellStyle name="n_Flash September eresMas_QRF 07-2003 Wanadoo V2_Classeur5_ROW_Group" xfId="38545" xr:uid="{00000000-0005-0000-0000-0000E1800000}"/>
    <cellStyle name="n_Flash September eresMas_QRF 07-2003 Wanadoo V2_Classeur5_ROW_ROW ARPU" xfId="38546" xr:uid="{00000000-0005-0000-0000-0000E2800000}"/>
    <cellStyle name="n_Flash September eresMas_QRF 07-2003 Wanadoo V2_Classeur5_Spain ARPU + AUPU" xfId="38547" xr:uid="{00000000-0005-0000-0000-0000E3800000}"/>
    <cellStyle name="n_Flash September eresMas_QRF 07-2003 Wanadoo V2_Classeur5_Spain ARPU + AUPU_Group" xfId="38548" xr:uid="{00000000-0005-0000-0000-0000E4800000}"/>
    <cellStyle name="n_Flash September eresMas_QRF 07-2003 Wanadoo V2_Classeur5_Spain ARPU + AUPU_ROW ARPU" xfId="38549" xr:uid="{00000000-0005-0000-0000-0000E5800000}"/>
    <cellStyle name="n_Flash September eresMas_QRF 07-2003 Wanadoo V2_Classeur5_Spain KPIs" xfId="7303" xr:uid="{00000000-0005-0000-0000-0000E6800000}"/>
    <cellStyle name="n_Flash September eresMas_QRF 07-2003 Wanadoo V2_Classeur5_Spain KPIs 2" xfId="16669" xr:uid="{00000000-0005-0000-0000-0000E7800000}"/>
    <cellStyle name="n_Flash September eresMas_QRF 07-2003 Wanadoo V2_Classeur5_Spain KPIs_1" xfId="52117" xr:uid="{00000000-0005-0000-0000-0000E8800000}"/>
    <cellStyle name="n_Flash September eresMas_QRF 07-2003 Wanadoo V2_Classeur5_Telecoms - Operational KPIs" xfId="50420" xr:uid="{00000000-0005-0000-0000-0000E9800000}"/>
    <cellStyle name="n_Flash September eresMas_QRF 07-2003 Wanadoo V2_DATA KPI Personal" xfId="38550" xr:uid="{00000000-0005-0000-0000-0000EA800000}"/>
    <cellStyle name="n_Flash September eresMas_QRF 07-2003 Wanadoo V2_DATA KPI Personal_Group" xfId="38551" xr:uid="{00000000-0005-0000-0000-0000EB800000}"/>
    <cellStyle name="n_Flash September eresMas_QRF 07-2003 Wanadoo V2_DATA KPI Personal_ROW ARPU" xfId="38552" xr:uid="{00000000-0005-0000-0000-0000EC800000}"/>
    <cellStyle name="n_Flash September eresMas_QRF 07-2003 Wanadoo V2_EE_CoA_BS - mapped V4" xfId="38553" xr:uid="{00000000-0005-0000-0000-0000ED800000}"/>
    <cellStyle name="n_Flash September eresMas_QRF 07-2003 Wanadoo V2_EE_CoA_BS - mapped V4_Group" xfId="38554" xr:uid="{00000000-0005-0000-0000-0000EE800000}"/>
    <cellStyle name="n_Flash September eresMas_QRF 07-2003 Wanadoo V2_EE_CoA_BS - mapped V4_ROW ARPU" xfId="38555" xr:uid="{00000000-0005-0000-0000-0000EF800000}"/>
    <cellStyle name="n_Flash September eresMas_QRF 07-2003 Wanadoo V2_Enterprise" xfId="9938" xr:uid="{00000000-0005-0000-0000-0000F0800000}"/>
    <cellStyle name="n_Flash September eresMas_QRF 07-2003 Wanadoo V2_France financials" xfId="24241" xr:uid="{00000000-0005-0000-0000-0000F1800000}"/>
    <cellStyle name="n_Flash September eresMas_QRF 07-2003 Wanadoo V2_France financials_1" xfId="25528" xr:uid="{00000000-0005-0000-0000-0000F2800000}"/>
    <cellStyle name="n_Flash September eresMas_QRF 07-2003 Wanadoo V2_France KPIs" xfId="5450" xr:uid="{00000000-0005-0000-0000-0000F3800000}"/>
    <cellStyle name="n_Flash September eresMas_QRF 07-2003 Wanadoo V2_France KPIs 2" xfId="14866" xr:uid="{00000000-0005-0000-0000-0000F4800000}"/>
    <cellStyle name="n_Flash September eresMas_QRF 07-2003 Wanadoo V2_France KPIs_1" xfId="12691" xr:uid="{00000000-0005-0000-0000-0000F5800000}"/>
    <cellStyle name="n_Flash September eresMas_QRF 07-2003 Wanadoo V2_GetCA Groupe Seg 2012-Q4 Soc" xfId="56666" xr:uid="{00000000-0005-0000-0000-0000F6800000}"/>
    <cellStyle name="n_Flash September eresMas_QRF 07-2003 Wanadoo V2_Group" xfId="38556" xr:uid="{00000000-0005-0000-0000-0000F7800000}"/>
    <cellStyle name="n_Flash September eresMas_QRF 07-2003 Wanadoo V2_Group - financial KPIs" xfId="22497" xr:uid="{00000000-0005-0000-0000-0000F8800000}"/>
    <cellStyle name="n_Flash September eresMas_QRF 07-2003 Wanadoo V2_Group - operational KPIs" xfId="3407" xr:uid="{00000000-0005-0000-0000-0000F9800000}"/>
    <cellStyle name="n_Flash September eresMas_QRF 07-2003 Wanadoo V2_Group - operational KPIs_1" xfId="10937" xr:uid="{00000000-0005-0000-0000-0000FA800000}"/>
    <cellStyle name="n_Flash September eresMas_QRF 07-2003 Wanadoo V2_Group - operational KPIs_1 2" xfId="18636" xr:uid="{00000000-0005-0000-0000-0000FB800000}"/>
    <cellStyle name="n_Flash September eresMas_QRF 07-2003 Wanadoo V2_Group - operational KPIs_2" xfId="20753" xr:uid="{00000000-0005-0000-0000-0000FC800000}"/>
    <cellStyle name="n_Flash September eresMas_QRF 07-2003 Wanadoo V2_IC&amp;SS" xfId="13815" xr:uid="{00000000-0005-0000-0000-0000FD800000}"/>
    <cellStyle name="n_Flash September eresMas_QRF 07-2003 Wanadoo V2_Orange - Market France KPIs" xfId="56654" xr:uid="{00000000-0005-0000-0000-0000FE800000}"/>
    <cellStyle name="n_Flash September eresMas_QRF 07-2003 Wanadoo V2_PFA_Mn MTV_060413" xfId="2599" xr:uid="{00000000-0005-0000-0000-0000FF800000}"/>
    <cellStyle name="n_Flash September eresMas_QRF 07-2003 Wanadoo V2_PFA_Mn MTV_060413_A&amp;ME KPIs" xfId="53895" xr:uid="{00000000-0005-0000-0000-000000810000}"/>
    <cellStyle name="n_Flash September eresMas_QRF 07-2003 Wanadoo V2_PFA_Mn MTV_060413_France financials" xfId="24249" xr:uid="{00000000-0005-0000-0000-000001810000}"/>
    <cellStyle name="n_Flash September eresMas_QRF 07-2003 Wanadoo V2_PFA_Mn MTV_060413_France KPIs" xfId="5458" xr:uid="{00000000-0005-0000-0000-000002810000}"/>
    <cellStyle name="n_Flash September eresMas_QRF 07-2003 Wanadoo V2_PFA_Mn MTV_060413_France KPIs 2" xfId="14874" xr:uid="{00000000-0005-0000-0000-000003810000}"/>
    <cellStyle name="n_Flash September eresMas_QRF 07-2003 Wanadoo V2_PFA_Mn MTV_060413_France KPIs_1" xfId="12699" xr:uid="{00000000-0005-0000-0000-000004810000}"/>
    <cellStyle name="n_Flash September eresMas_QRF 07-2003 Wanadoo V2_PFA_Mn MTV_060413_Group" xfId="38558" xr:uid="{00000000-0005-0000-0000-000005810000}"/>
    <cellStyle name="n_Flash September eresMas_QRF 07-2003 Wanadoo V2_PFA_Mn MTV_060413_Group - financial KPIs" xfId="22505" xr:uid="{00000000-0005-0000-0000-000006810000}"/>
    <cellStyle name="n_Flash September eresMas_QRF 07-2003 Wanadoo V2_PFA_Mn MTV_060413_Group - operational KPIs" xfId="10945" xr:uid="{00000000-0005-0000-0000-000007810000}"/>
    <cellStyle name="n_Flash September eresMas_QRF 07-2003 Wanadoo V2_PFA_Mn MTV_060413_Group - operational KPIs 2" xfId="18644" xr:uid="{00000000-0005-0000-0000-000008810000}"/>
    <cellStyle name="n_Flash September eresMas_QRF 07-2003 Wanadoo V2_PFA_Mn MTV_060413_Group - operational KPIs_1" xfId="20761" xr:uid="{00000000-0005-0000-0000-000009810000}"/>
    <cellStyle name="n_Flash September eresMas_QRF 07-2003 Wanadoo V2_PFA_Mn MTV_060413_Orange - Market France KPIs" xfId="56667" xr:uid="{00000000-0005-0000-0000-00000A810000}"/>
    <cellStyle name="n_Flash September eresMas_QRF 07-2003 Wanadoo V2_PFA_Mn MTV_060413_Poland KPIs" xfId="38557" xr:uid="{00000000-0005-0000-0000-00000B810000}"/>
    <cellStyle name="n_Flash September eresMas_QRF 07-2003 Wanadoo V2_PFA_Mn MTV_060413_ROW" xfId="38559" xr:uid="{00000000-0005-0000-0000-00000C810000}"/>
    <cellStyle name="n_Flash September eresMas_QRF 07-2003 Wanadoo V2_PFA_Mn MTV_060413_ROW ARPU" xfId="38560" xr:uid="{00000000-0005-0000-0000-00000D810000}"/>
    <cellStyle name="n_Flash September eresMas_QRF 07-2003 Wanadoo V2_PFA_Mn MTV_060413_ROW_1" xfId="38561" xr:uid="{00000000-0005-0000-0000-00000E810000}"/>
    <cellStyle name="n_Flash September eresMas_QRF 07-2003 Wanadoo V2_PFA_Mn MTV_060413_ROW_1_Group" xfId="38562" xr:uid="{00000000-0005-0000-0000-00000F810000}"/>
    <cellStyle name="n_Flash September eresMas_QRF 07-2003 Wanadoo V2_PFA_Mn MTV_060413_ROW_1_ROW ARPU" xfId="38563" xr:uid="{00000000-0005-0000-0000-000010810000}"/>
    <cellStyle name="n_Flash September eresMas_QRF 07-2003 Wanadoo V2_PFA_Mn MTV_060413_ROW_Group" xfId="38564" xr:uid="{00000000-0005-0000-0000-000011810000}"/>
    <cellStyle name="n_Flash September eresMas_QRF 07-2003 Wanadoo V2_PFA_Mn MTV_060413_ROW_ROW ARPU" xfId="38565" xr:uid="{00000000-0005-0000-0000-000012810000}"/>
    <cellStyle name="n_Flash September eresMas_QRF 07-2003 Wanadoo V2_PFA_Mn MTV_060413_Spain ARPU + AUPU" xfId="38566" xr:uid="{00000000-0005-0000-0000-000013810000}"/>
    <cellStyle name="n_Flash September eresMas_QRF 07-2003 Wanadoo V2_PFA_Mn MTV_060413_Spain ARPU + AUPU_Group" xfId="38567" xr:uid="{00000000-0005-0000-0000-000014810000}"/>
    <cellStyle name="n_Flash September eresMas_QRF 07-2003 Wanadoo V2_PFA_Mn MTV_060413_Spain ARPU + AUPU_ROW ARPU" xfId="38568" xr:uid="{00000000-0005-0000-0000-000015810000}"/>
    <cellStyle name="n_Flash September eresMas_QRF 07-2003 Wanadoo V2_PFA_Mn MTV_060413_Spain KPIs" xfId="7304" xr:uid="{00000000-0005-0000-0000-000016810000}"/>
    <cellStyle name="n_Flash September eresMas_QRF 07-2003 Wanadoo V2_PFA_Mn MTV_060413_Spain KPIs 2" xfId="16670" xr:uid="{00000000-0005-0000-0000-000017810000}"/>
    <cellStyle name="n_Flash September eresMas_QRF 07-2003 Wanadoo V2_PFA_Mn MTV_060413_Spain KPIs_1" xfId="52118" xr:uid="{00000000-0005-0000-0000-000018810000}"/>
    <cellStyle name="n_Flash September eresMas_QRF 07-2003 Wanadoo V2_PFA_Mn MTV_060413_Telecoms - Operational KPIs" xfId="50421" xr:uid="{00000000-0005-0000-0000-000019810000}"/>
    <cellStyle name="n_Flash September eresMas_QRF 07-2003 Wanadoo V2_PFA_Mn_0603_V0 0" xfId="2600" xr:uid="{00000000-0005-0000-0000-00001A810000}"/>
    <cellStyle name="n_Flash September eresMas_QRF 07-2003 Wanadoo V2_PFA_Mn_0603_V0 0_A&amp;ME KPIs" xfId="53896" xr:uid="{00000000-0005-0000-0000-00001B810000}"/>
    <cellStyle name="n_Flash September eresMas_QRF 07-2003 Wanadoo V2_PFA_Mn_0603_V0 0_France financials" xfId="24250" xr:uid="{00000000-0005-0000-0000-00001C810000}"/>
    <cellStyle name="n_Flash September eresMas_QRF 07-2003 Wanadoo V2_PFA_Mn_0603_V0 0_France KPIs" xfId="5459" xr:uid="{00000000-0005-0000-0000-00001D810000}"/>
    <cellStyle name="n_Flash September eresMas_QRF 07-2003 Wanadoo V2_PFA_Mn_0603_V0 0_France KPIs 2" xfId="14875" xr:uid="{00000000-0005-0000-0000-00001E810000}"/>
    <cellStyle name="n_Flash September eresMas_QRF 07-2003 Wanadoo V2_PFA_Mn_0603_V0 0_France KPIs_1" xfId="12700" xr:uid="{00000000-0005-0000-0000-00001F810000}"/>
    <cellStyle name="n_Flash September eresMas_QRF 07-2003 Wanadoo V2_PFA_Mn_0603_V0 0_Group" xfId="38570" xr:uid="{00000000-0005-0000-0000-000020810000}"/>
    <cellStyle name="n_Flash September eresMas_QRF 07-2003 Wanadoo V2_PFA_Mn_0603_V0 0_Group - financial KPIs" xfId="22506" xr:uid="{00000000-0005-0000-0000-000021810000}"/>
    <cellStyle name="n_Flash September eresMas_QRF 07-2003 Wanadoo V2_PFA_Mn_0603_V0 0_Group - operational KPIs" xfId="10946" xr:uid="{00000000-0005-0000-0000-000022810000}"/>
    <cellStyle name="n_Flash September eresMas_QRF 07-2003 Wanadoo V2_PFA_Mn_0603_V0 0_Group - operational KPIs 2" xfId="18645" xr:uid="{00000000-0005-0000-0000-000023810000}"/>
    <cellStyle name="n_Flash September eresMas_QRF 07-2003 Wanadoo V2_PFA_Mn_0603_V0 0_Group - operational KPIs_1" xfId="20762" xr:uid="{00000000-0005-0000-0000-000024810000}"/>
    <cellStyle name="n_Flash September eresMas_QRF 07-2003 Wanadoo V2_PFA_Mn_0603_V0 0_Orange - Market France KPIs" xfId="56668" xr:uid="{00000000-0005-0000-0000-000025810000}"/>
    <cellStyle name="n_Flash September eresMas_QRF 07-2003 Wanadoo V2_PFA_Mn_0603_V0 0_Poland KPIs" xfId="38569" xr:uid="{00000000-0005-0000-0000-000026810000}"/>
    <cellStyle name="n_Flash September eresMas_QRF 07-2003 Wanadoo V2_PFA_Mn_0603_V0 0_ROW" xfId="38571" xr:uid="{00000000-0005-0000-0000-000027810000}"/>
    <cellStyle name="n_Flash September eresMas_QRF 07-2003 Wanadoo V2_PFA_Mn_0603_V0 0_ROW ARPU" xfId="38572" xr:uid="{00000000-0005-0000-0000-000028810000}"/>
    <cellStyle name="n_Flash September eresMas_QRF 07-2003 Wanadoo V2_PFA_Mn_0603_V0 0_ROW_1" xfId="38573" xr:uid="{00000000-0005-0000-0000-000029810000}"/>
    <cellStyle name="n_Flash September eresMas_QRF 07-2003 Wanadoo V2_PFA_Mn_0603_V0 0_ROW_1_Group" xfId="38574" xr:uid="{00000000-0005-0000-0000-00002A810000}"/>
    <cellStyle name="n_Flash September eresMas_QRF 07-2003 Wanadoo V2_PFA_Mn_0603_V0 0_ROW_1_ROW ARPU" xfId="38575" xr:uid="{00000000-0005-0000-0000-00002B810000}"/>
    <cellStyle name="n_Flash September eresMas_QRF 07-2003 Wanadoo V2_PFA_Mn_0603_V0 0_ROW_Group" xfId="38576" xr:uid="{00000000-0005-0000-0000-00002C810000}"/>
    <cellStyle name="n_Flash September eresMas_QRF 07-2003 Wanadoo V2_PFA_Mn_0603_V0 0_ROW_ROW ARPU" xfId="38577" xr:uid="{00000000-0005-0000-0000-00002D810000}"/>
    <cellStyle name="n_Flash September eresMas_QRF 07-2003 Wanadoo V2_PFA_Mn_0603_V0 0_Spain ARPU + AUPU" xfId="38578" xr:uid="{00000000-0005-0000-0000-00002E810000}"/>
    <cellStyle name="n_Flash September eresMas_QRF 07-2003 Wanadoo V2_PFA_Mn_0603_V0 0_Spain ARPU + AUPU_Group" xfId="38579" xr:uid="{00000000-0005-0000-0000-00002F810000}"/>
    <cellStyle name="n_Flash September eresMas_QRF 07-2003 Wanadoo V2_PFA_Mn_0603_V0 0_Spain ARPU + AUPU_ROW ARPU" xfId="38580" xr:uid="{00000000-0005-0000-0000-000030810000}"/>
    <cellStyle name="n_Flash September eresMas_QRF 07-2003 Wanadoo V2_PFA_Mn_0603_V0 0_Spain KPIs" xfId="7305" xr:uid="{00000000-0005-0000-0000-000031810000}"/>
    <cellStyle name="n_Flash September eresMas_QRF 07-2003 Wanadoo V2_PFA_Mn_0603_V0 0_Spain KPIs 2" xfId="16671" xr:uid="{00000000-0005-0000-0000-000032810000}"/>
    <cellStyle name="n_Flash September eresMas_QRF 07-2003 Wanadoo V2_PFA_Mn_0603_V0 0_Spain KPIs_1" xfId="52119" xr:uid="{00000000-0005-0000-0000-000033810000}"/>
    <cellStyle name="n_Flash September eresMas_QRF 07-2003 Wanadoo V2_PFA_Mn_0603_V0 0_Telecoms - Operational KPIs" xfId="50422" xr:uid="{00000000-0005-0000-0000-000034810000}"/>
    <cellStyle name="n_Flash September eresMas_QRF 07-2003 Wanadoo V2_PFA_Parcs_0600706" xfId="2601" xr:uid="{00000000-0005-0000-0000-000035810000}"/>
    <cellStyle name="n_Flash September eresMas_QRF 07-2003 Wanadoo V2_PFA_Parcs_0600706_A&amp;ME KPIs" xfId="53897" xr:uid="{00000000-0005-0000-0000-000036810000}"/>
    <cellStyle name="n_Flash September eresMas_QRF 07-2003 Wanadoo V2_PFA_Parcs_0600706_France financials" xfId="24251" xr:uid="{00000000-0005-0000-0000-000037810000}"/>
    <cellStyle name="n_Flash September eresMas_QRF 07-2003 Wanadoo V2_PFA_Parcs_0600706_France KPIs" xfId="5460" xr:uid="{00000000-0005-0000-0000-000038810000}"/>
    <cellStyle name="n_Flash September eresMas_QRF 07-2003 Wanadoo V2_PFA_Parcs_0600706_France KPIs 2" xfId="14876" xr:uid="{00000000-0005-0000-0000-000039810000}"/>
    <cellStyle name="n_Flash September eresMas_QRF 07-2003 Wanadoo V2_PFA_Parcs_0600706_France KPIs_1" xfId="12701" xr:uid="{00000000-0005-0000-0000-00003A810000}"/>
    <cellStyle name="n_Flash September eresMas_QRF 07-2003 Wanadoo V2_PFA_Parcs_0600706_Group" xfId="38582" xr:uid="{00000000-0005-0000-0000-00003B810000}"/>
    <cellStyle name="n_Flash September eresMas_QRF 07-2003 Wanadoo V2_PFA_Parcs_0600706_Group - financial KPIs" xfId="22507" xr:uid="{00000000-0005-0000-0000-00003C810000}"/>
    <cellStyle name="n_Flash September eresMas_QRF 07-2003 Wanadoo V2_PFA_Parcs_0600706_Group - operational KPIs" xfId="10947" xr:uid="{00000000-0005-0000-0000-00003D810000}"/>
    <cellStyle name="n_Flash September eresMas_QRF 07-2003 Wanadoo V2_PFA_Parcs_0600706_Group - operational KPIs 2" xfId="18646" xr:uid="{00000000-0005-0000-0000-00003E810000}"/>
    <cellStyle name="n_Flash September eresMas_QRF 07-2003 Wanadoo V2_PFA_Parcs_0600706_Group - operational KPIs_1" xfId="20763" xr:uid="{00000000-0005-0000-0000-00003F810000}"/>
    <cellStyle name="n_Flash September eresMas_QRF 07-2003 Wanadoo V2_PFA_Parcs_0600706_Orange - Market France KPIs" xfId="56669" xr:uid="{00000000-0005-0000-0000-000040810000}"/>
    <cellStyle name="n_Flash September eresMas_QRF 07-2003 Wanadoo V2_PFA_Parcs_0600706_Poland KPIs" xfId="38581" xr:uid="{00000000-0005-0000-0000-000041810000}"/>
    <cellStyle name="n_Flash September eresMas_QRF 07-2003 Wanadoo V2_PFA_Parcs_0600706_ROW" xfId="38583" xr:uid="{00000000-0005-0000-0000-000042810000}"/>
    <cellStyle name="n_Flash September eresMas_QRF 07-2003 Wanadoo V2_PFA_Parcs_0600706_ROW ARPU" xfId="38584" xr:uid="{00000000-0005-0000-0000-000043810000}"/>
    <cellStyle name="n_Flash September eresMas_QRF 07-2003 Wanadoo V2_PFA_Parcs_0600706_ROW_1" xfId="38585" xr:uid="{00000000-0005-0000-0000-000044810000}"/>
    <cellStyle name="n_Flash September eresMas_QRF 07-2003 Wanadoo V2_PFA_Parcs_0600706_ROW_1_Group" xfId="38586" xr:uid="{00000000-0005-0000-0000-000045810000}"/>
    <cellStyle name="n_Flash September eresMas_QRF 07-2003 Wanadoo V2_PFA_Parcs_0600706_ROW_1_ROW ARPU" xfId="38587" xr:uid="{00000000-0005-0000-0000-000046810000}"/>
    <cellStyle name="n_Flash September eresMas_QRF 07-2003 Wanadoo V2_PFA_Parcs_0600706_ROW_Group" xfId="38588" xr:uid="{00000000-0005-0000-0000-000047810000}"/>
    <cellStyle name="n_Flash September eresMas_QRF 07-2003 Wanadoo V2_PFA_Parcs_0600706_ROW_ROW ARPU" xfId="38589" xr:uid="{00000000-0005-0000-0000-000048810000}"/>
    <cellStyle name="n_Flash September eresMas_QRF 07-2003 Wanadoo V2_PFA_Parcs_0600706_Spain ARPU + AUPU" xfId="38590" xr:uid="{00000000-0005-0000-0000-000049810000}"/>
    <cellStyle name="n_Flash September eresMas_QRF 07-2003 Wanadoo V2_PFA_Parcs_0600706_Spain ARPU + AUPU_Group" xfId="38591" xr:uid="{00000000-0005-0000-0000-00004A810000}"/>
    <cellStyle name="n_Flash September eresMas_QRF 07-2003 Wanadoo V2_PFA_Parcs_0600706_Spain ARPU + AUPU_ROW ARPU" xfId="38592" xr:uid="{00000000-0005-0000-0000-00004B810000}"/>
    <cellStyle name="n_Flash September eresMas_QRF 07-2003 Wanadoo V2_PFA_Parcs_0600706_Spain KPIs" xfId="7306" xr:uid="{00000000-0005-0000-0000-00004C810000}"/>
    <cellStyle name="n_Flash September eresMas_QRF 07-2003 Wanadoo V2_PFA_Parcs_0600706_Spain KPIs 2" xfId="16672" xr:uid="{00000000-0005-0000-0000-00004D810000}"/>
    <cellStyle name="n_Flash September eresMas_QRF 07-2003 Wanadoo V2_PFA_Parcs_0600706_Spain KPIs_1" xfId="52120" xr:uid="{00000000-0005-0000-0000-00004E810000}"/>
    <cellStyle name="n_Flash September eresMas_QRF 07-2003 Wanadoo V2_PFA_Parcs_0600706_Telecoms - Operational KPIs" xfId="50423" xr:uid="{00000000-0005-0000-0000-00004F810000}"/>
    <cellStyle name="n_Flash September eresMas_QRF 07-2003 Wanadoo V2_Poland KPIs" xfId="8658" xr:uid="{00000000-0005-0000-0000-000050810000}"/>
    <cellStyle name="n_Flash September eresMas_QRF 07-2003 Wanadoo V2_Poland KPIs_1" xfId="38465" xr:uid="{00000000-0005-0000-0000-000051810000}"/>
    <cellStyle name="n_Flash September eresMas_QRF 07-2003 Wanadoo V2_Reporting Valeur_Mobile_2010_10" xfId="38593" xr:uid="{00000000-0005-0000-0000-000052810000}"/>
    <cellStyle name="n_Flash September eresMas_QRF 07-2003 Wanadoo V2_Reporting Valeur_Mobile_2010_10_Group" xfId="38594" xr:uid="{00000000-0005-0000-0000-000053810000}"/>
    <cellStyle name="n_Flash September eresMas_QRF 07-2003 Wanadoo V2_Reporting Valeur_Mobile_2010_10_ROW" xfId="38595" xr:uid="{00000000-0005-0000-0000-000054810000}"/>
    <cellStyle name="n_Flash September eresMas_QRF 07-2003 Wanadoo V2_Reporting Valeur_Mobile_2010_10_ROW ARPU" xfId="38596" xr:uid="{00000000-0005-0000-0000-000055810000}"/>
    <cellStyle name="n_Flash September eresMas_QRF 07-2003 Wanadoo V2_Reporting Valeur_Mobile_2010_10_ROW_Group" xfId="38597" xr:uid="{00000000-0005-0000-0000-000056810000}"/>
    <cellStyle name="n_Flash September eresMas_QRF 07-2003 Wanadoo V2_Reporting Valeur_Mobile_2010_10_ROW_ROW ARPU" xfId="38598" xr:uid="{00000000-0005-0000-0000-000057810000}"/>
    <cellStyle name="n_Flash September eresMas_QRF 07-2003 Wanadoo V2_ROW" xfId="38599" xr:uid="{00000000-0005-0000-0000-000058810000}"/>
    <cellStyle name="n_Flash September eresMas_QRF 07-2003 Wanadoo V2_ROW ARPU" xfId="38600" xr:uid="{00000000-0005-0000-0000-000059810000}"/>
    <cellStyle name="n_Flash September eresMas_QRF 07-2003 Wanadoo V2_RoW KPIs" xfId="9370" xr:uid="{00000000-0005-0000-0000-00005A810000}"/>
    <cellStyle name="n_Flash September eresMas_QRF 07-2003 Wanadoo V2_ROW_1" xfId="38601" xr:uid="{00000000-0005-0000-0000-00005B810000}"/>
    <cellStyle name="n_Flash September eresMas_QRF 07-2003 Wanadoo V2_ROW_1_Group" xfId="38602" xr:uid="{00000000-0005-0000-0000-00005C810000}"/>
    <cellStyle name="n_Flash September eresMas_QRF 07-2003 Wanadoo V2_ROW_1_ROW ARPU" xfId="38603" xr:uid="{00000000-0005-0000-0000-00005D810000}"/>
    <cellStyle name="n_Flash September eresMas_QRF 07-2003 Wanadoo V2_ROW_Group" xfId="38604" xr:uid="{00000000-0005-0000-0000-00005E810000}"/>
    <cellStyle name="n_Flash September eresMas_QRF 07-2003 Wanadoo V2_ROW_ROW ARPU" xfId="38605" xr:uid="{00000000-0005-0000-0000-00005F810000}"/>
    <cellStyle name="n_Flash September eresMas_QRF 07-2003 Wanadoo V2_Spain ARPU + AUPU" xfId="38606" xr:uid="{00000000-0005-0000-0000-000060810000}"/>
    <cellStyle name="n_Flash September eresMas_QRF 07-2003 Wanadoo V2_Spain ARPU + AUPU_Group" xfId="38607" xr:uid="{00000000-0005-0000-0000-000061810000}"/>
    <cellStyle name="n_Flash September eresMas_QRF 07-2003 Wanadoo V2_Spain ARPU + AUPU_ROW ARPU" xfId="38608" xr:uid="{00000000-0005-0000-0000-000062810000}"/>
    <cellStyle name="n_Flash September eresMas_QRF 07-2003 Wanadoo V2_Spain KPIs" xfId="7296" xr:uid="{00000000-0005-0000-0000-000063810000}"/>
    <cellStyle name="n_Flash September eresMas_QRF 07-2003 Wanadoo V2_Spain KPIs 2" xfId="16662" xr:uid="{00000000-0005-0000-0000-000064810000}"/>
    <cellStyle name="n_Flash September eresMas_QRF 07-2003 Wanadoo V2_Spain KPIs_1" xfId="52110" xr:uid="{00000000-0005-0000-0000-000065810000}"/>
    <cellStyle name="n_Flash September eresMas_QRF 07-2003 Wanadoo V2_Telecoms - Operational KPIs" xfId="50413" xr:uid="{00000000-0005-0000-0000-000066810000}"/>
    <cellStyle name="n_Flash September eresMas_QRF 07-2003 Wanadoo V2_UAG_report_CA 06-09 (06-09-28)" xfId="2602" xr:uid="{00000000-0005-0000-0000-000067810000}"/>
    <cellStyle name="n_Flash September eresMas_QRF 07-2003 Wanadoo V2_UAG_report_CA 06-09 (06-09-28)_A&amp;ME KPIs" xfId="53898" xr:uid="{00000000-0005-0000-0000-000068810000}"/>
    <cellStyle name="n_Flash September eresMas_QRF 07-2003 Wanadoo V2_UAG_report_CA 06-09 (06-09-28)_Enterprise" xfId="9943" xr:uid="{00000000-0005-0000-0000-000069810000}"/>
    <cellStyle name="n_Flash September eresMas_QRF 07-2003 Wanadoo V2_UAG_report_CA 06-09 (06-09-28)_France financials" xfId="24252" xr:uid="{00000000-0005-0000-0000-00006A810000}"/>
    <cellStyle name="n_Flash September eresMas_QRF 07-2003 Wanadoo V2_UAG_report_CA 06-09 (06-09-28)_France financials_1" xfId="25533" xr:uid="{00000000-0005-0000-0000-00006B810000}"/>
    <cellStyle name="n_Flash September eresMas_QRF 07-2003 Wanadoo V2_UAG_report_CA 06-09 (06-09-28)_France KPIs" xfId="5461" xr:uid="{00000000-0005-0000-0000-00006C810000}"/>
    <cellStyle name="n_Flash September eresMas_QRF 07-2003 Wanadoo V2_UAG_report_CA 06-09 (06-09-28)_France KPIs 2" xfId="14877" xr:uid="{00000000-0005-0000-0000-00006D810000}"/>
    <cellStyle name="n_Flash September eresMas_QRF 07-2003 Wanadoo V2_UAG_report_CA 06-09 (06-09-28)_France KPIs_1" xfId="12702" xr:uid="{00000000-0005-0000-0000-00006E810000}"/>
    <cellStyle name="n_Flash September eresMas_QRF 07-2003 Wanadoo V2_UAG_report_CA 06-09 (06-09-28)_GetCA Groupe Seg 2012-Q4 Soc" xfId="56671" xr:uid="{00000000-0005-0000-0000-00006F810000}"/>
    <cellStyle name="n_Flash September eresMas_QRF 07-2003 Wanadoo V2_UAG_report_CA 06-09 (06-09-28)_Group" xfId="38610" xr:uid="{00000000-0005-0000-0000-000070810000}"/>
    <cellStyle name="n_Flash September eresMas_QRF 07-2003 Wanadoo V2_UAG_report_CA 06-09 (06-09-28)_Group - financial KPIs" xfId="22508" xr:uid="{00000000-0005-0000-0000-000071810000}"/>
    <cellStyle name="n_Flash September eresMas_QRF 07-2003 Wanadoo V2_UAG_report_CA 06-09 (06-09-28)_Group - operational KPIs" xfId="3412" xr:uid="{00000000-0005-0000-0000-000072810000}"/>
    <cellStyle name="n_Flash September eresMas_QRF 07-2003 Wanadoo V2_UAG_report_CA 06-09 (06-09-28)_Group - operational KPIs_1" xfId="10948" xr:uid="{00000000-0005-0000-0000-000073810000}"/>
    <cellStyle name="n_Flash September eresMas_QRF 07-2003 Wanadoo V2_UAG_report_CA 06-09 (06-09-28)_Group - operational KPIs_1 2" xfId="18647" xr:uid="{00000000-0005-0000-0000-000074810000}"/>
    <cellStyle name="n_Flash September eresMas_QRF 07-2003 Wanadoo V2_UAG_report_CA 06-09 (06-09-28)_Group - operational KPIs_2" xfId="20764" xr:uid="{00000000-0005-0000-0000-000075810000}"/>
    <cellStyle name="n_Flash September eresMas_QRF 07-2003 Wanadoo V2_UAG_report_CA 06-09 (06-09-28)_IC&amp;SS" xfId="13583" xr:uid="{00000000-0005-0000-0000-000076810000}"/>
    <cellStyle name="n_Flash September eresMas_QRF 07-2003 Wanadoo V2_UAG_report_CA 06-09 (06-09-28)_Orange - Market France KPIs" xfId="56670" xr:uid="{00000000-0005-0000-0000-000077810000}"/>
    <cellStyle name="n_Flash September eresMas_QRF 07-2003 Wanadoo V2_UAG_report_CA 06-09 (06-09-28)_Poland KPIs" xfId="8663" xr:uid="{00000000-0005-0000-0000-000078810000}"/>
    <cellStyle name="n_Flash September eresMas_QRF 07-2003 Wanadoo V2_UAG_report_CA 06-09 (06-09-28)_Poland KPIs_1" xfId="38609" xr:uid="{00000000-0005-0000-0000-000079810000}"/>
    <cellStyle name="n_Flash September eresMas_QRF 07-2003 Wanadoo V2_UAG_report_CA 06-09 (06-09-28)_ROW" xfId="38611" xr:uid="{00000000-0005-0000-0000-00007A810000}"/>
    <cellStyle name="n_Flash September eresMas_QRF 07-2003 Wanadoo V2_UAG_report_CA 06-09 (06-09-28)_ROW ARPU" xfId="38612" xr:uid="{00000000-0005-0000-0000-00007B810000}"/>
    <cellStyle name="n_Flash September eresMas_QRF 07-2003 Wanadoo V2_UAG_report_CA 06-09 (06-09-28)_RoW KPIs" xfId="9375" xr:uid="{00000000-0005-0000-0000-00007C810000}"/>
    <cellStyle name="n_Flash September eresMas_QRF 07-2003 Wanadoo V2_UAG_report_CA 06-09 (06-09-28)_ROW_1" xfId="38613" xr:uid="{00000000-0005-0000-0000-00007D810000}"/>
    <cellStyle name="n_Flash September eresMas_QRF 07-2003 Wanadoo V2_UAG_report_CA 06-09 (06-09-28)_ROW_1_Group" xfId="38614" xr:uid="{00000000-0005-0000-0000-00007E810000}"/>
    <cellStyle name="n_Flash September eresMas_QRF 07-2003 Wanadoo V2_UAG_report_CA 06-09 (06-09-28)_ROW_1_ROW ARPU" xfId="38615" xr:uid="{00000000-0005-0000-0000-00007F810000}"/>
    <cellStyle name="n_Flash September eresMas_QRF 07-2003 Wanadoo V2_UAG_report_CA 06-09 (06-09-28)_ROW_Group" xfId="38616" xr:uid="{00000000-0005-0000-0000-000080810000}"/>
    <cellStyle name="n_Flash September eresMas_QRF 07-2003 Wanadoo V2_UAG_report_CA 06-09 (06-09-28)_ROW_ROW ARPU" xfId="38617" xr:uid="{00000000-0005-0000-0000-000081810000}"/>
    <cellStyle name="n_Flash September eresMas_QRF 07-2003 Wanadoo V2_UAG_report_CA 06-09 (06-09-28)_Spain ARPU + AUPU" xfId="38618" xr:uid="{00000000-0005-0000-0000-000082810000}"/>
    <cellStyle name="n_Flash September eresMas_QRF 07-2003 Wanadoo V2_UAG_report_CA 06-09 (06-09-28)_Spain ARPU + AUPU_Group" xfId="38619" xr:uid="{00000000-0005-0000-0000-000083810000}"/>
    <cellStyle name="n_Flash September eresMas_QRF 07-2003 Wanadoo V2_UAG_report_CA 06-09 (06-09-28)_Spain ARPU + AUPU_ROW ARPU" xfId="38620" xr:uid="{00000000-0005-0000-0000-000084810000}"/>
    <cellStyle name="n_Flash September eresMas_QRF 07-2003 Wanadoo V2_UAG_report_CA 06-09 (06-09-28)_Spain KPIs" xfId="7307" xr:uid="{00000000-0005-0000-0000-000085810000}"/>
    <cellStyle name="n_Flash September eresMas_QRF 07-2003 Wanadoo V2_UAG_report_CA 06-09 (06-09-28)_Spain KPIs 2" xfId="16673" xr:uid="{00000000-0005-0000-0000-000086810000}"/>
    <cellStyle name="n_Flash September eresMas_QRF 07-2003 Wanadoo V2_UAG_report_CA 06-09 (06-09-28)_Spain KPIs_1" xfId="52121" xr:uid="{00000000-0005-0000-0000-000087810000}"/>
    <cellStyle name="n_Flash September eresMas_QRF 07-2003 Wanadoo V2_UAG_report_CA 06-09 (06-09-28)_Telecoms - Operational KPIs" xfId="50424" xr:uid="{00000000-0005-0000-0000-000088810000}"/>
    <cellStyle name="n_Flash September eresMas_QRF 07-2003 Wanadoo V2_UAG_report_CA 06-10 (06-11-06)" xfId="2603" xr:uid="{00000000-0005-0000-0000-000089810000}"/>
    <cellStyle name="n_Flash September eresMas_QRF 07-2003 Wanadoo V2_UAG_report_CA 06-10 (06-11-06)_A&amp;ME KPIs" xfId="53899" xr:uid="{00000000-0005-0000-0000-00008A810000}"/>
    <cellStyle name="n_Flash September eresMas_QRF 07-2003 Wanadoo V2_UAG_report_CA 06-10 (06-11-06)_Enterprise" xfId="9944" xr:uid="{00000000-0005-0000-0000-00008B810000}"/>
    <cellStyle name="n_Flash September eresMas_QRF 07-2003 Wanadoo V2_UAG_report_CA 06-10 (06-11-06)_France financials" xfId="24253" xr:uid="{00000000-0005-0000-0000-00008C810000}"/>
    <cellStyle name="n_Flash September eresMas_QRF 07-2003 Wanadoo V2_UAG_report_CA 06-10 (06-11-06)_France financials_1" xfId="25534" xr:uid="{00000000-0005-0000-0000-00008D810000}"/>
    <cellStyle name="n_Flash September eresMas_QRF 07-2003 Wanadoo V2_UAG_report_CA 06-10 (06-11-06)_France KPIs" xfId="5462" xr:uid="{00000000-0005-0000-0000-00008E810000}"/>
    <cellStyle name="n_Flash September eresMas_QRF 07-2003 Wanadoo V2_UAG_report_CA 06-10 (06-11-06)_France KPIs 2" xfId="14878" xr:uid="{00000000-0005-0000-0000-00008F810000}"/>
    <cellStyle name="n_Flash September eresMas_QRF 07-2003 Wanadoo V2_UAG_report_CA 06-10 (06-11-06)_France KPIs_1" xfId="12703" xr:uid="{00000000-0005-0000-0000-000090810000}"/>
    <cellStyle name="n_Flash September eresMas_QRF 07-2003 Wanadoo V2_UAG_report_CA 06-10 (06-11-06)_GetCA Groupe Seg 2012-Q4 Soc" xfId="56673" xr:uid="{00000000-0005-0000-0000-000091810000}"/>
    <cellStyle name="n_Flash September eresMas_QRF 07-2003 Wanadoo V2_UAG_report_CA 06-10 (06-11-06)_Group" xfId="38622" xr:uid="{00000000-0005-0000-0000-000092810000}"/>
    <cellStyle name="n_Flash September eresMas_QRF 07-2003 Wanadoo V2_UAG_report_CA 06-10 (06-11-06)_Group - financial KPIs" xfId="22509" xr:uid="{00000000-0005-0000-0000-000093810000}"/>
    <cellStyle name="n_Flash September eresMas_QRF 07-2003 Wanadoo V2_UAG_report_CA 06-10 (06-11-06)_Group - operational KPIs" xfId="3413" xr:uid="{00000000-0005-0000-0000-000094810000}"/>
    <cellStyle name="n_Flash September eresMas_QRF 07-2003 Wanadoo V2_UAG_report_CA 06-10 (06-11-06)_Group - operational KPIs_1" xfId="10949" xr:uid="{00000000-0005-0000-0000-000095810000}"/>
    <cellStyle name="n_Flash September eresMas_QRF 07-2003 Wanadoo V2_UAG_report_CA 06-10 (06-11-06)_Group - operational KPIs_1 2" xfId="18648" xr:uid="{00000000-0005-0000-0000-000096810000}"/>
    <cellStyle name="n_Flash September eresMas_QRF 07-2003 Wanadoo V2_UAG_report_CA 06-10 (06-11-06)_Group - operational KPIs_2" xfId="20765" xr:uid="{00000000-0005-0000-0000-000097810000}"/>
    <cellStyle name="n_Flash September eresMas_QRF 07-2003 Wanadoo V2_UAG_report_CA 06-10 (06-11-06)_IC&amp;SS" xfId="17542" xr:uid="{00000000-0005-0000-0000-000098810000}"/>
    <cellStyle name="n_Flash September eresMas_QRF 07-2003 Wanadoo V2_UAG_report_CA 06-10 (06-11-06)_Orange - Market France KPIs" xfId="56672" xr:uid="{00000000-0005-0000-0000-000099810000}"/>
    <cellStyle name="n_Flash September eresMas_QRF 07-2003 Wanadoo V2_UAG_report_CA 06-10 (06-11-06)_Poland KPIs" xfId="8664" xr:uid="{00000000-0005-0000-0000-00009A810000}"/>
    <cellStyle name="n_Flash September eresMas_QRF 07-2003 Wanadoo V2_UAG_report_CA 06-10 (06-11-06)_Poland KPIs_1" xfId="38621" xr:uid="{00000000-0005-0000-0000-00009B810000}"/>
    <cellStyle name="n_Flash September eresMas_QRF 07-2003 Wanadoo V2_UAG_report_CA 06-10 (06-11-06)_ROW" xfId="38623" xr:uid="{00000000-0005-0000-0000-00009C810000}"/>
    <cellStyle name="n_Flash September eresMas_QRF 07-2003 Wanadoo V2_UAG_report_CA 06-10 (06-11-06)_ROW ARPU" xfId="38624" xr:uid="{00000000-0005-0000-0000-00009D810000}"/>
    <cellStyle name="n_Flash September eresMas_QRF 07-2003 Wanadoo V2_UAG_report_CA 06-10 (06-11-06)_RoW KPIs" xfId="9376" xr:uid="{00000000-0005-0000-0000-00009E810000}"/>
    <cellStyle name="n_Flash September eresMas_QRF 07-2003 Wanadoo V2_UAG_report_CA 06-10 (06-11-06)_ROW_1" xfId="38625" xr:uid="{00000000-0005-0000-0000-00009F810000}"/>
    <cellStyle name="n_Flash September eresMas_QRF 07-2003 Wanadoo V2_UAG_report_CA 06-10 (06-11-06)_ROW_1_Group" xfId="38626" xr:uid="{00000000-0005-0000-0000-0000A0810000}"/>
    <cellStyle name="n_Flash September eresMas_QRF 07-2003 Wanadoo V2_UAG_report_CA 06-10 (06-11-06)_ROW_1_ROW ARPU" xfId="38627" xr:uid="{00000000-0005-0000-0000-0000A1810000}"/>
    <cellStyle name="n_Flash September eresMas_QRF 07-2003 Wanadoo V2_UAG_report_CA 06-10 (06-11-06)_ROW_Group" xfId="38628" xr:uid="{00000000-0005-0000-0000-0000A2810000}"/>
    <cellStyle name="n_Flash September eresMas_QRF 07-2003 Wanadoo V2_UAG_report_CA 06-10 (06-11-06)_ROW_ROW ARPU" xfId="38629" xr:uid="{00000000-0005-0000-0000-0000A3810000}"/>
    <cellStyle name="n_Flash September eresMas_QRF 07-2003 Wanadoo V2_UAG_report_CA 06-10 (06-11-06)_Spain ARPU + AUPU" xfId="38630" xr:uid="{00000000-0005-0000-0000-0000A4810000}"/>
    <cellStyle name="n_Flash September eresMas_QRF 07-2003 Wanadoo V2_UAG_report_CA 06-10 (06-11-06)_Spain ARPU + AUPU_Group" xfId="38631" xr:uid="{00000000-0005-0000-0000-0000A5810000}"/>
    <cellStyle name="n_Flash September eresMas_QRF 07-2003 Wanadoo V2_UAG_report_CA 06-10 (06-11-06)_Spain ARPU + AUPU_ROW ARPU" xfId="38632" xr:uid="{00000000-0005-0000-0000-0000A6810000}"/>
    <cellStyle name="n_Flash September eresMas_QRF 07-2003 Wanadoo V2_UAG_report_CA 06-10 (06-11-06)_Spain KPIs" xfId="7308" xr:uid="{00000000-0005-0000-0000-0000A7810000}"/>
    <cellStyle name="n_Flash September eresMas_QRF 07-2003 Wanadoo V2_UAG_report_CA 06-10 (06-11-06)_Spain KPIs 2" xfId="16674" xr:uid="{00000000-0005-0000-0000-0000A8810000}"/>
    <cellStyle name="n_Flash September eresMas_QRF 07-2003 Wanadoo V2_UAG_report_CA 06-10 (06-11-06)_Spain KPIs_1" xfId="52122" xr:uid="{00000000-0005-0000-0000-0000A9810000}"/>
    <cellStyle name="n_Flash September eresMas_QRF 07-2003 Wanadoo V2_UAG_report_CA 06-10 (06-11-06)_Telecoms - Operational KPIs" xfId="50425" xr:uid="{00000000-0005-0000-0000-0000AA810000}"/>
    <cellStyle name="n_Flash September eresMas_QRF 07-2003 Wanadoo V2_V&amp;M trajectoires V1 (06-08-11)" xfId="2604" xr:uid="{00000000-0005-0000-0000-0000AB810000}"/>
    <cellStyle name="n_Flash September eresMas_QRF 07-2003 Wanadoo V2_V&amp;M trajectoires V1 (06-08-11)_A&amp;ME KPIs" xfId="53900" xr:uid="{00000000-0005-0000-0000-0000AC810000}"/>
    <cellStyle name="n_Flash September eresMas_QRF 07-2003 Wanadoo V2_V&amp;M trajectoires V1 (06-08-11)_Enterprise" xfId="9945" xr:uid="{00000000-0005-0000-0000-0000AD810000}"/>
    <cellStyle name="n_Flash September eresMas_QRF 07-2003 Wanadoo V2_V&amp;M trajectoires V1 (06-08-11)_France financials" xfId="24254" xr:uid="{00000000-0005-0000-0000-0000AE810000}"/>
    <cellStyle name="n_Flash September eresMas_QRF 07-2003 Wanadoo V2_V&amp;M trajectoires V1 (06-08-11)_France financials_1" xfId="25535" xr:uid="{00000000-0005-0000-0000-0000AF810000}"/>
    <cellStyle name="n_Flash September eresMas_QRF 07-2003 Wanadoo V2_V&amp;M trajectoires V1 (06-08-11)_France KPIs" xfId="5463" xr:uid="{00000000-0005-0000-0000-0000B0810000}"/>
    <cellStyle name="n_Flash September eresMas_QRF 07-2003 Wanadoo V2_V&amp;M trajectoires V1 (06-08-11)_France KPIs 2" xfId="14879" xr:uid="{00000000-0005-0000-0000-0000B1810000}"/>
    <cellStyle name="n_Flash September eresMas_QRF 07-2003 Wanadoo V2_V&amp;M trajectoires V1 (06-08-11)_France KPIs_1" xfId="12704" xr:uid="{00000000-0005-0000-0000-0000B2810000}"/>
    <cellStyle name="n_Flash September eresMas_QRF 07-2003 Wanadoo V2_V&amp;M trajectoires V1 (06-08-11)_GetCA Groupe Seg 2012-Q4 Soc" xfId="56675" xr:uid="{00000000-0005-0000-0000-0000B3810000}"/>
    <cellStyle name="n_Flash September eresMas_QRF 07-2003 Wanadoo V2_V&amp;M trajectoires V1 (06-08-11)_Group" xfId="38634" xr:uid="{00000000-0005-0000-0000-0000B4810000}"/>
    <cellStyle name="n_Flash September eresMas_QRF 07-2003 Wanadoo V2_V&amp;M trajectoires V1 (06-08-11)_Group - financial KPIs" xfId="22510" xr:uid="{00000000-0005-0000-0000-0000B5810000}"/>
    <cellStyle name="n_Flash September eresMas_QRF 07-2003 Wanadoo V2_V&amp;M trajectoires V1 (06-08-11)_Group - operational KPIs" xfId="3414" xr:uid="{00000000-0005-0000-0000-0000B6810000}"/>
    <cellStyle name="n_Flash September eresMas_QRF 07-2003 Wanadoo V2_V&amp;M trajectoires V1 (06-08-11)_Group - operational KPIs_1" xfId="10950" xr:uid="{00000000-0005-0000-0000-0000B7810000}"/>
    <cellStyle name="n_Flash September eresMas_QRF 07-2003 Wanadoo V2_V&amp;M trajectoires V1 (06-08-11)_Group - operational KPIs_1 2" xfId="18649" xr:uid="{00000000-0005-0000-0000-0000B8810000}"/>
    <cellStyle name="n_Flash September eresMas_QRF 07-2003 Wanadoo V2_V&amp;M trajectoires V1 (06-08-11)_Group - operational KPIs_2" xfId="20766" xr:uid="{00000000-0005-0000-0000-0000B9810000}"/>
    <cellStyle name="n_Flash September eresMas_QRF 07-2003 Wanadoo V2_V&amp;M trajectoires V1 (06-08-11)_IC&amp;SS" xfId="19505" xr:uid="{00000000-0005-0000-0000-0000BA810000}"/>
    <cellStyle name="n_Flash September eresMas_QRF 07-2003 Wanadoo V2_V&amp;M trajectoires V1 (06-08-11)_Orange - Market France KPIs" xfId="56674" xr:uid="{00000000-0005-0000-0000-0000BB810000}"/>
    <cellStyle name="n_Flash September eresMas_QRF 07-2003 Wanadoo V2_V&amp;M trajectoires V1 (06-08-11)_Poland KPIs" xfId="8665" xr:uid="{00000000-0005-0000-0000-0000BC810000}"/>
    <cellStyle name="n_Flash September eresMas_QRF 07-2003 Wanadoo V2_V&amp;M trajectoires V1 (06-08-11)_Poland KPIs_1" xfId="38633" xr:uid="{00000000-0005-0000-0000-0000BD810000}"/>
    <cellStyle name="n_Flash September eresMas_QRF 07-2003 Wanadoo V2_V&amp;M trajectoires V1 (06-08-11)_ROW" xfId="38635" xr:uid="{00000000-0005-0000-0000-0000BE810000}"/>
    <cellStyle name="n_Flash September eresMas_QRF 07-2003 Wanadoo V2_V&amp;M trajectoires V1 (06-08-11)_ROW ARPU" xfId="38636" xr:uid="{00000000-0005-0000-0000-0000BF810000}"/>
    <cellStyle name="n_Flash September eresMas_QRF 07-2003 Wanadoo V2_V&amp;M trajectoires V1 (06-08-11)_RoW KPIs" xfId="9377" xr:uid="{00000000-0005-0000-0000-0000C0810000}"/>
    <cellStyle name="n_Flash September eresMas_QRF 07-2003 Wanadoo V2_V&amp;M trajectoires V1 (06-08-11)_ROW_1" xfId="38637" xr:uid="{00000000-0005-0000-0000-0000C1810000}"/>
    <cellStyle name="n_Flash September eresMas_QRF 07-2003 Wanadoo V2_V&amp;M trajectoires V1 (06-08-11)_ROW_1_Group" xfId="38638" xr:uid="{00000000-0005-0000-0000-0000C2810000}"/>
    <cellStyle name="n_Flash September eresMas_QRF 07-2003 Wanadoo V2_V&amp;M trajectoires V1 (06-08-11)_ROW_1_ROW ARPU" xfId="38639" xr:uid="{00000000-0005-0000-0000-0000C3810000}"/>
    <cellStyle name="n_Flash September eresMas_QRF 07-2003 Wanadoo V2_V&amp;M trajectoires V1 (06-08-11)_ROW_Group" xfId="38640" xr:uid="{00000000-0005-0000-0000-0000C4810000}"/>
    <cellStyle name="n_Flash September eresMas_QRF 07-2003 Wanadoo V2_V&amp;M trajectoires V1 (06-08-11)_ROW_ROW ARPU" xfId="38641" xr:uid="{00000000-0005-0000-0000-0000C5810000}"/>
    <cellStyle name="n_Flash September eresMas_QRF 07-2003 Wanadoo V2_V&amp;M trajectoires V1 (06-08-11)_Spain ARPU + AUPU" xfId="38642" xr:uid="{00000000-0005-0000-0000-0000C6810000}"/>
    <cellStyle name="n_Flash September eresMas_QRF 07-2003 Wanadoo V2_V&amp;M trajectoires V1 (06-08-11)_Spain ARPU + AUPU_Group" xfId="38643" xr:uid="{00000000-0005-0000-0000-0000C7810000}"/>
    <cellStyle name="n_Flash September eresMas_QRF 07-2003 Wanadoo V2_V&amp;M trajectoires V1 (06-08-11)_Spain ARPU + AUPU_ROW ARPU" xfId="38644" xr:uid="{00000000-0005-0000-0000-0000C8810000}"/>
    <cellStyle name="n_Flash September eresMas_QRF 07-2003 Wanadoo V2_V&amp;M trajectoires V1 (06-08-11)_Spain KPIs" xfId="7309" xr:uid="{00000000-0005-0000-0000-0000C9810000}"/>
    <cellStyle name="n_Flash September eresMas_QRF 07-2003 Wanadoo V2_V&amp;M trajectoires V1 (06-08-11)_Spain KPIs 2" xfId="16675" xr:uid="{00000000-0005-0000-0000-0000CA810000}"/>
    <cellStyle name="n_Flash September eresMas_QRF 07-2003 Wanadoo V2_V&amp;M trajectoires V1 (06-08-11)_Spain KPIs_1" xfId="52123" xr:uid="{00000000-0005-0000-0000-0000CB810000}"/>
    <cellStyle name="n_Flash September eresMas_QRF 07-2003 Wanadoo V2_V&amp;M trajectoires V1 (06-08-11)_Telecoms - Operational KPIs" xfId="50426" xr:uid="{00000000-0005-0000-0000-0000CC810000}"/>
    <cellStyle name="n_Flash September eresMas_R&amp;O" xfId="2605" xr:uid="{00000000-0005-0000-0000-0000CD810000}"/>
    <cellStyle name="n_Flash September eresMas_R&amp;O reporting SCR_200602 template" xfId="2606" xr:uid="{00000000-0005-0000-0000-0000CE810000}"/>
    <cellStyle name="n_Flash September eresMas_R&amp;O reporting SCR_200602 template_A&amp;ME KPIs" xfId="53902" xr:uid="{00000000-0005-0000-0000-0000CF810000}"/>
    <cellStyle name="n_Flash September eresMas_R&amp;O reporting SCR_200602 template_Enterprise" xfId="9947" xr:uid="{00000000-0005-0000-0000-0000D0810000}"/>
    <cellStyle name="n_Flash September eresMas_R&amp;O reporting SCR_200602 template_France financials" xfId="24256" xr:uid="{00000000-0005-0000-0000-0000D1810000}"/>
    <cellStyle name="n_Flash September eresMas_R&amp;O reporting SCR_200602 template_France financials_1" xfId="25537" xr:uid="{00000000-0005-0000-0000-0000D2810000}"/>
    <cellStyle name="n_Flash September eresMas_R&amp;O reporting SCR_200602 template_France KPIs" xfId="5465" xr:uid="{00000000-0005-0000-0000-0000D3810000}"/>
    <cellStyle name="n_Flash September eresMas_R&amp;O reporting SCR_200602 template_France KPIs 2" xfId="14881" xr:uid="{00000000-0005-0000-0000-0000D4810000}"/>
    <cellStyle name="n_Flash September eresMas_R&amp;O reporting SCR_200602 template_France KPIs_1" xfId="12706" xr:uid="{00000000-0005-0000-0000-0000D5810000}"/>
    <cellStyle name="n_Flash September eresMas_R&amp;O reporting SCR_200602 template_GetCA Groupe Seg 2012-Q4 Soc" xfId="56678" xr:uid="{00000000-0005-0000-0000-0000D6810000}"/>
    <cellStyle name="n_Flash September eresMas_R&amp;O reporting SCR_200602 template_Group" xfId="38647" xr:uid="{00000000-0005-0000-0000-0000D7810000}"/>
    <cellStyle name="n_Flash September eresMas_R&amp;O reporting SCR_200602 template_Group - financial KPIs" xfId="22512" xr:uid="{00000000-0005-0000-0000-0000D8810000}"/>
    <cellStyle name="n_Flash September eresMas_R&amp;O reporting SCR_200602 template_Group - operational KPIs" xfId="3416" xr:uid="{00000000-0005-0000-0000-0000D9810000}"/>
    <cellStyle name="n_Flash September eresMas_R&amp;O reporting SCR_200602 template_Group - operational KPIs_1" xfId="10952" xr:uid="{00000000-0005-0000-0000-0000DA810000}"/>
    <cellStyle name="n_Flash September eresMas_R&amp;O reporting SCR_200602 template_Group - operational KPIs_1 2" xfId="18651" xr:uid="{00000000-0005-0000-0000-0000DB810000}"/>
    <cellStyle name="n_Flash September eresMas_R&amp;O reporting SCR_200602 template_Group - operational KPIs_2" xfId="20768" xr:uid="{00000000-0005-0000-0000-0000DC810000}"/>
    <cellStyle name="n_Flash September eresMas_R&amp;O reporting SCR_200602 template_IC&amp;SS" xfId="13584" xr:uid="{00000000-0005-0000-0000-0000DD810000}"/>
    <cellStyle name="n_Flash September eresMas_R&amp;O reporting SCR_200602 template_Orange - Market France KPIs" xfId="56677" xr:uid="{00000000-0005-0000-0000-0000DE810000}"/>
    <cellStyle name="n_Flash September eresMas_R&amp;O reporting SCR_200602 template_Poland KPIs" xfId="8667" xr:uid="{00000000-0005-0000-0000-0000DF810000}"/>
    <cellStyle name="n_Flash September eresMas_R&amp;O reporting SCR_200602 template_Poland KPIs_1" xfId="38646" xr:uid="{00000000-0005-0000-0000-0000E0810000}"/>
    <cellStyle name="n_Flash September eresMas_R&amp;O reporting SCR_200602 template_ROW" xfId="38648" xr:uid="{00000000-0005-0000-0000-0000E1810000}"/>
    <cellStyle name="n_Flash September eresMas_R&amp;O reporting SCR_200602 template_ROW ARPU" xfId="38649" xr:uid="{00000000-0005-0000-0000-0000E2810000}"/>
    <cellStyle name="n_Flash September eresMas_R&amp;O reporting SCR_200602 template_RoW KPIs" xfId="9379" xr:uid="{00000000-0005-0000-0000-0000E3810000}"/>
    <cellStyle name="n_Flash September eresMas_R&amp;O reporting SCR_200602 template_ROW_1" xfId="38650" xr:uid="{00000000-0005-0000-0000-0000E4810000}"/>
    <cellStyle name="n_Flash September eresMas_R&amp;O reporting SCR_200602 template_ROW_1_Group" xfId="38651" xr:uid="{00000000-0005-0000-0000-0000E5810000}"/>
    <cellStyle name="n_Flash September eresMas_R&amp;O reporting SCR_200602 template_ROW_1_ROW ARPU" xfId="38652" xr:uid="{00000000-0005-0000-0000-0000E6810000}"/>
    <cellStyle name="n_Flash September eresMas_R&amp;O reporting SCR_200602 template_ROW_Group" xfId="38653" xr:uid="{00000000-0005-0000-0000-0000E7810000}"/>
    <cellStyle name="n_Flash September eresMas_R&amp;O reporting SCR_200602 template_ROW_ROW ARPU" xfId="38654" xr:uid="{00000000-0005-0000-0000-0000E8810000}"/>
    <cellStyle name="n_Flash September eresMas_R&amp;O reporting SCR_200602 template_Spain ARPU + AUPU" xfId="38655" xr:uid="{00000000-0005-0000-0000-0000E9810000}"/>
    <cellStyle name="n_Flash September eresMas_R&amp;O reporting SCR_200602 template_Spain ARPU + AUPU_Group" xfId="38656" xr:uid="{00000000-0005-0000-0000-0000EA810000}"/>
    <cellStyle name="n_Flash September eresMas_R&amp;O reporting SCR_200602 template_Spain ARPU + AUPU_ROW ARPU" xfId="38657" xr:uid="{00000000-0005-0000-0000-0000EB810000}"/>
    <cellStyle name="n_Flash September eresMas_R&amp;O reporting SCR_200602 template_Spain KPIs" xfId="7311" xr:uid="{00000000-0005-0000-0000-0000EC810000}"/>
    <cellStyle name="n_Flash September eresMas_R&amp;O reporting SCR_200602 template_Spain KPIs 2" xfId="16677" xr:uid="{00000000-0005-0000-0000-0000ED810000}"/>
    <cellStyle name="n_Flash September eresMas_R&amp;O reporting SCR_200602 template_Spain KPIs_1" xfId="52125" xr:uid="{00000000-0005-0000-0000-0000EE810000}"/>
    <cellStyle name="n_Flash September eresMas_R&amp;O reporting SCR_200602 template_Telecoms - Operational KPIs" xfId="50428" xr:uid="{00000000-0005-0000-0000-0000EF810000}"/>
    <cellStyle name="n_Flash September eresMas_R&amp;O_A&amp;ME KPIs" xfId="53901" xr:uid="{00000000-0005-0000-0000-0000F0810000}"/>
    <cellStyle name="n_Flash September eresMas_R&amp;O_DATA KPI Personal" xfId="38658" xr:uid="{00000000-0005-0000-0000-0000F1810000}"/>
    <cellStyle name="n_Flash September eresMas_R&amp;O_DATA KPI Personal_Group" xfId="38659" xr:uid="{00000000-0005-0000-0000-0000F2810000}"/>
    <cellStyle name="n_Flash September eresMas_R&amp;O_DATA KPI Personal_ROW ARPU" xfId="38660" xr:uid="{00000000-0005-0000-0000-0000F3810000}"/>
    <cellStyle name="n_Flash September eresMas_R&amp;O_EE_CoA_BS - mapped V4" xfId="38661" xr:uid="{00000000-0005-0000-0000-0000F4810000}"/>
    <cellStyle name="n_Flash September eresMas_R&amp;O_EE_CoA_BS - mapped V4_Group" xfId="38662" xr:uid="{00000000-0005-0000-0000-0000F5810000}"/>
    <cellStyle name="n_Flash September eresMas_R&amp;O_EE_CoA_BS - mapped V4_ROW ARPU" xfId="38663" xr:uid="{00000000-0005-0000-0000-0000F6810000}"/>
    <cellStyle name="n_Flash September eresMas_R&amp;O_Enterprise" xfId="9946" xr:uid="{00000000-0005-0000-0000-0000F7810000}"/>
    <cellStyle name="n_Flash September eresMas_R&amp;O_France financials" xfId="24255" xr:uid="{00000000-0005-0000-0000-0000F8810000}"/>
    <cellStyle name="n_Flash September eresMas_R&amp;O_France financials_1" xfId="25536" xr:uid="{00000000-0005-0000-0000-0000F9810000}"/>
    <cellStyle name="n_Flash September eresMas_R&amp;O_France KPIs" xfId="5464" xr:uid="{00000000-0005-0000-0000-0000FA810000}"/>
    <cellStyle name="n_Flash September eresMas_R&amp;O_France KPIs 2" xfId="14880" xr:uid="{00000000-0005-0000-0000-0000FB810000}"/>
    <cellStyle name="n_Flash September eresMas_R&amp;O_France KPIs_1" xfId="12705" xr:uid="{00000000-0005-0000-0000-0000FC810000}"/>
    <cellStyle name="n_Flash September eresMas_R&amp;O_GetCA Groupe Seg 2012-Q4 Soc" xfId="56679" xr:uid="{00000000-0005-0000-0000-0000FD810000}"/>
    <cellStyle name="n_Flash September eresMas_R&amp;O_Group" xfId="38664" xr:uid="{00000000-0005-0000-0000-0000FE810000}"/>
    <cellStyle name="n_Flash September eresMas_R&amp;O_Group - financial KPIs" xfId="22511" xr:uid="{00000000-0005-0000-0000-0000FF810000}"/>
    <cellStyle name="n_Flash September eresMas_R&amp;O_Group - operational KPIs" xfId="3415" xr:uid="{00000000-0005-0000-0000-000000820000}"/>
    <cellStyle name="n_Flash September eresMas_R&amp;O_Group - operational KPIs_1" xfId="10951" xr:uid="{00000000-0005-0000-0000-000001820000}"/>
    <cellStyle name="n_Flash September eresMas_R&amp;O_Group - operational KPIs_1 2" xfId="18650" xr:uid="{00000000-0005-0000-0000-000002820000}"/>
    <cellStyle name="n_Flash September eresMas_R&amp;O_Group - operational KPIs_2" xfId="20767" xr:uid="{00000000-0005-0000-0000-000003820000}"/>
    <cellStyle name="n_Flash September eresMas_R&amp;O_IC&amp;SS" xfId="19705" xr:uid="{00000000-0005-0000-0000-000004820000}"/>
    <cellStyle name="n_Flash September eresMas_R&amp;O_Orange - Market France KPIs" xfId="56676" xr:uid="{00000000-0005-0000-0000-000005820000}"/>
    <cellStyle name="n_Flash September eresMas_R&amp;O_Poland KPIs" xfId="8666" xr:uid="{00000000-0005-0000-0000-000006820000}"/>
    <cellStyle name="n_Flash September eresMas_R&amp;O_Poland KPIs_1" xfId="38645" xr:uid="{00000000-0005-0000-0000-000007820000}"/>
    <cellStyle name="n_Flash September eresMas_R&amp;O_Reporting Valeur_Mobile_2010_10" xfId="38665" xr:uid="{00000000-0005-0000-0000-000008820000}"/>
    <cellStyle name="n_Flash September eresMas_R&amp;O_Reporting Valeur_Mobile_2010_10_Group" xfId="38666" xr:uid="{00000000-0005-0000-0000-000009820000}"/>
    <cellStyle name="n_Flash September eresMas_R&amp;O_Reporting Valeur_Mobile_2010_10_ROW" xfId="38667" xr:uid="{00000000-0005-0000-0000-00000A820000}"/>
    <cellStyle name="n_Flash September eresMas_R&amp;O_Reporting Valeur_Mobile_2010_10_ROW ARPU" xfId="38668" xr:uid="{00000000-0005-0000-0000-00000B820000}"/>
    <cellStyle name="n_Flash September eresMas_R&amp;O_Reporting Valeur_Mobile_2010_10_ROW_Group" xfId="38669" xr:uid="{00000000-0005-0000-0000-00000C820000}"/>
    <cellStyle name="n_Flash September eresMas_R&amp;O_Reporting Valeur_Mobile_2010_10_ROW_ROW ARPU" xfId="38670" xr:uid="{00000000-0005-0000-0000-00000D820000}"/>
    <cellStyle name="n_Flash September eresMas_R&amp;O_ROW" xfId="38671" xr:uid="{00000000-0005-0000-0000-00000E820000}"/>
    <cellStyle name="n_Flash September eresMas_R&amp;O_ROW ARPU" xfId="38672" xr:uid="{00000000-0005-0000-0000-00000F820000}"/>
    <cellStyle name="n_Flash September eresMas_R&amp;O_RoW KPIs" xfId="9378" xr:uid="{00000000-0005-0000-0000-000010820000}"/>
    <cellStyle name="n_Flash September eresMas_R&amp;O_ROW_1" xfId="38673" xr:uid="{00000000-0005-0000-0000-000011820000}"/>
    <cellStyle name="n_Flash September eresMas_R&amp;O_ROW_1_Group" xfId="38674" xr:uid="{00000000-0005-0000-0000-000012820000}"/>
    <cellStyle name="n_Flash September eresMas_R&amp;O_ROW_1_ROW ARPU" xfId="38675" xr:uid="{00000000-0005-0000-0000-000013820000}"/>
    <cellStyle name="n_Flash September eresMas_R&amp;O_ROW_Group" xfId="38676" xr:uid="{00000000-0005-0000-0000-000014820000}"/>
    <cellStyle name="n_Flash September eresMas_R&amp;O_ROW_ROW ARPU" xfId="38677" xr:uid="{00000000-0005-0000-0000-000015820000}"/>
    <cellStyle name="n_Flash September eresMas_R&amp;O_Spain ARPU + AUPU" xfId="38678" xr:uid="{00000000-0005-0000-0000-000016820000}"/>
    <cellStyle name="n_Flash September eresMas_R&amp;O_Spain ARPU + AUPU_Group" xfId="38679" xr:uid="{00000000-0005-0000-0000-000017820000}"/>
    <cellStyle name="n_Flash September eresMas_R&amp;O_Spain ARPU + AUPU_ROW ARPU" xfId="38680" xr:uid="{00000000-0005-0000-0000-000018820000}"/>
    <cellStyle name="n_Flash September eresMas_R&amp;O_Spain KPIs" xfId="7310" xr:uid="{00000000-0005-0000-0000-000019820000}"/>
    <cellStyle name="n_Flash September eresMas_R&amp;O_Spain KPIs 2" xfId="16676" xr:uid="{00000000-0005-0000-0000-00001A820000}"/>
    <cellStyle name="n_Flash September eresMas_R&amp;O_Spain KPIs_1" xfId="52124" xr:uid="{00000000-0005-0000-0000-00001B820000}"/>
    <cellStyle name="n_Flash September eresMas_R&amp;O_Telecoms - Operational KPIs" xfId="50427" xr:uid="{00000000-0005-0000-0000-00001C820000}"/>
    <cellStyle name="n_Flash September eresMas_Reporting FT 2004-03" xfId="2607" xr:uid="{00000000-0005-0000-0000-00001D820000}"/>
    <cellStyle name="n_Flash September eresMas_Reporting FT 2004-03_01 Synthèse DM pour modèle" xfId="2608" xr:uid="{00000000-0005-0000-0000-00001E820000}"/>
    <cellStyle name="n_Flash September eresMas_Reporting FT 2004-03_01 Synthèse DM pour modèle_A&amp;ME KPIs" xfId="53904" xr:uid="{00000000-0005-0000-0000-00001F820000}"/>
    <cellStyle name="n_Flash September eresMas_Reporting FT 2004-03_01 Synthèse DM pour modèle_France financials" xfId="24258" xr:uid="{00000000-0005-0000-0000-000020820000}"/>
    <cellStyle name="n_Flash September eresMas_Reporting FT 2004-03_01 Synthèse DM pour modèle_France KPIs" xfId="5467" xr:uid="{00000000-0005-0000-0000-000021820000}"/>
    <cellStyle name="n_Flash September eresMas_Reporting FT 2004-03_01 Synthèse DM pour modèle_France KPIs 2" xfId="14883" xr:uid="{00000000-0005-0000-0000-000022820000}"/>
    <cellStyle name="n_Flash September eresMas_Reporting FT 2004-03_01 Synthèse DM pour modèle_France KPIs_1" xfId="12708" xr:uid="{00000000-0005-0000-0000-000023820000}"/>
    <cellStyle name="n_Flash September eresMas_Reporting FT 2004-03_01 Synthèse DM pour modèle_Group" xfId="38683" xr:uid="{00000000-0005-0000-0000-000024820000}"/>
    <cellStyle name="n_Flash September eresMas_Reporting FT 2004-03_01 Synthèse DM pour modèle_Group - financial KPIs" xfId="22514" xr:uid="{00000000-0005-0000-0000-000025820000}"/>
    <cellStyle name="n_Flash September eresMas_Reporting FT 2004-03_01 Synthèse DM pour modèle_Group - operational KPIs" xfId="10954" xr:uid="{00000000-0005-0000-0000-000026820000}"/>
    <cellStyle name="n_Flash September eresMas_Reporting FT 2004-03_01 Synthèse DM pour modèle_Group - operational KPIs 2" xfId="18653" xr:uid="{00000000-0005-0000-0000-000027820000}"/>
    <cellStyle name="n_Flash September eresMas_Reporting FT 2004-03_01 Synthèse DM pour modèle_Group - operational KPIs_1" xfId="20770" xr:uid="{00000000-0005-0000-0000-000028820000}"/>
    <cellStyle name="n_Flash September eresMas_Reporting FT 2004-03_01 Synthèse DM pour modèle_Orange - Market France KPIs" xfId="56681" xr:uid="{00000000-0005-0000-0000-000029820000}"/>
    <cellStyle name="n_Flash September eresMas_Reporting FT 2004-03_01 Synthèse DM pour modèle_Poland KPIs" xfId="38682" xr:uid="{00000000-0005-0000-0000-00002A820000}"/>
    <cellStyle name="n_Flash September eresMas_Reporting FT 2004-03_01 Synthèse DM pour modèle_ROW" xfId="38684" xr:uid="{00000000-0005-0000-0000-00002B820000}"/>
    <cellStyle name="n_Flash September eresMas_Reporting FT 2004-03_01 Synthèse DM pour modèle_ROW ARPU" xfId="38685" xr:uid="{00000000-0005-0000-0000-00002C820000}"/>
    <cellStyle name="n_Flash September eresMas_Reporting FT 2004-03_01 Synthèse DM pour modèle_ROW_1" xfId="38686" xr:uid="{00000000-0005-0000-0000-00002D820000}"/>
    <cellStyle name="n_Flash September eresMas_Reporting FT 2004-03_01 Synthèse DM pour modèle_ROW_1_Group" xfId="38687" xr:uid="{00000000-0005-0000-0000-00002E820000}"/>
    <cellStyle name="n_Flash September eresMas_Reporting FT 2004-03_01 Synthèse DM pour modèle_ROW_1_ROW ARPU" xfId="38688" xr:uid="{00000000-0005-0000-0000-00002F820000}"/>
    <cellStyle name="n_Flash September eresMas_Reporting FT 2004-03_01 Synthèse DM pour modèle_ROW_Group" xfId="38689" xr:uid="{00000000-0005-0000-0000-000030820000}"/>
    <cellStyle name="n_Flash September eresMas_Reporting FT 2004-03_01 Synthèse DM pour modèle_ROW_ROW ARPU" xfId="38690" xr:uid="{00000000-0005-0000-0000-000031820000}"/>
    <cellStyle name="n_Flash September eresMas_Reporting FT 2004-03_01 Synthèse DM pour modèle_Spain ARPU + AUPU" xfId="38691" xr:uid="{00000000-0005-0000-0000-000032820000}"/>
    <cellStyle name="n_Flash September eresMas_Reporting FT 2004-03_01 Synthèse DM pour modèle_Spain ARPU + AUPU_Group" xfId="38692" xr:uid="{00000000-0005-0000-0000-000033820000}"/>
    <cellStyle name="n_Flash September eresMas_Reporting FT 2004-03_01 Synthèse DM pour modèle_Spain ARPU + AUPU_ROW ARPU" xfId="38693" xr:uid="{00000000-0005-0000-0000-000034820000}"/>
    <cellStyle name="n_Flash September eresMas_Reporting FT 2004-03_01 Synthèse DM pour modèle_Spain KPIs" xfId="7313" xr:uid="{00000000-0005-0000-0000-000035820000}"/>
    <cellStyle name="n_Flash September eresMas_Reporting FT 2004-03_01 Synthèse DM pour modèle_Spain KPIs 2" xfId="16679" xr:uid="{00000000-0005-0000-0000-000036820000}"/>
    <cellStyle name="n_Flash September eresMas_Reporting FT 2004-03_01 Synthèse DM pour modèle_Spain KPIs_1" xfId="52127" xr:uid="{00000000-0005-0000-0000-000037820000}"/>
    <cellStyle name="n_Flash September eresMas_Reporting FT 2004-03_01 Synthèse DM pour modèle_Telecoms - Operational KPIs" xfId="50430" xr:uid="{00000000-0005-0000-0000-000038820000}"/>
    <cellStyle name="n_Flash September eresMas_Reporting FT 2004-03_0703 Préflashde L23 Analyse CA trafic 07-03 (07-04-03)" xfId="2609" xr:uid="{00000000-0005-0000-0000-000039820000}"/>
    <cellStyle name="n_Flash September eresMas_Reporting FT 2004-03_0703 Préflashde L23 Analyse CA trafic 07-03 (07-04-03)_A&amp;ME KPIs" xfId="53905" xr:uid="{00000000-0005-0000-0000-00003A820000}"/>
    <cellStyle name="n_Flash September eresMas_Reporting FT 2004-03_0703 Préflashde L23 Analyse CA trafic 07-03 (07-04-03)_Enterprise" xfId="9949" xr:uid="{00000000-0005-0000-0000-00003B820000}"/>
    <cellStyle name="n_Flash September eresMas_Reporting FT 2004-03_0703 Préflashde L23 Analyse CA trafic 07-03 (07-04-03)_France financials" xfId="24259" xr:uid="{00000000-0005-0000-0000-00003C820000}"/>
    <cellStyle name="n_Flash September eresMas_Reporting FT 2004-03_0703 Préflashde L23 Analyse CA trafic 07-03 (07-04-03)_France financials_1" xfId="25539" xr:uid="{00000000-0005-0000-0000-00003D820000}"/>
    <cellStyle name="n_Flash September eresMas_Reporting FT 2004-03_0703 Préflashde L23 Analyse CA trafic 07-03 (07-04-03)_France KPIs" xfId="5468" xr:uid="{00000000-0005-0000-0000-00003E820000}"/>
    <cellStyle name="n_Flash September eresMas_Reporting FT 2004-03_0703 Préflashde L23 Analyse CA trafic 07-03 (07-04-03)_France KPIs 2" xfId="14884" xr:uid="{00000000-0005-0000-0000-00003F820000}"/>
    <cellStyle name="n_Flash September eresMas_Reporting FT 2004-03_0703 Préflashde L23 Analyse CA trafic 07-03 (07-04-03)_France KPIs_1" xfId="12709" xr:uid="{00000000-0005-0000-0000-000040820000}"/>
    <cellStyle name="n_Flash September eresMas_Reporting FT 2004-03_0703 Préflashde L23 Analyse CA trafic 07-03 (07-04-03)_GetCA Groupe Seg 2012-Q4 Soc" xfId="56683" xr:uid="{00000000-0005-0000-0000-000041820000}"/>
    <cellStyle name="n_Flash September eresMas_Reporting FT 2004-03_0703 Préflashde L23 Analyse CA trafic 07-03 (07-04-03)_Group" xfId="38695" xr:uid="{00000000-0005-0000-0000-000042820000}"/>
    <cellStyle name="n_Flash September eresMas_Reporting FT 2004-03_0703 Préflashde L23 Analyse CA trafic 07-03 (07-04-03)_Group - financial KPIs" xfId="22515" xr:uid="{00000000-0005-0000-0000-000043820000}"/>
    <cellStyle name="n_Flash September eresMas_Reporting FT 2004-03_0703 Préflashde L23 Analyse CA trafic 07-03 (07-04-03)_Group - operational KPIs" xfId="3418" xr:uid="{00000000-0005-0000-0000-000044820000}"/>
    <cellStyle name="n_Flash September eresMas_Reporting FT 2004-03_0703 Préflashde L23 Analyse CA trafic 07-03 (07-04-03)_Group - operational KPIs_1" xfId="10955" xr:uid="{00000000-0005-0000-0000-000045820000}"/>
    <cellStyle name="n_Flash September eresMas_Reporting FT 2004-03_0703 Préflashde L23 Analyse CA trafic 07-03 (07-04-03)_Group - operational KPIs_1 2" xfId="18654" xr:uid="{00000000-0005-0000-0000-000046820000}"/>
    <cellStyle name="n_Flash September eresMas_Reporting FT 2004-03_0703 Préflashde L23 Analyse CA trafic 07-03 (07-04-03)_Group - operational KPIs_2" xfId="20771" xr:uid="{00000000-0005-0000-0000-000047820000}"/>
    <cellStyle name="n_Flash September eresMas_Reporting FT 2004-03_0703 Préflashde L23 Analyse CA trafic 07-03 (07-04-03)_IC&amp;SS" xfId="19504" xr:uid="{00000000-0005-0000-0000-000048820000}"/>
    <cellStyle name="n_Flash September eresMas_Reporting FT 2004-03_0703 Préflashde L23 Analyse CA trafic 07-03 (07-04-03)_Orange - Market France KPIs" xfId="56682" xr:uid="{00000000-0005-0000-0000-000049820000}"/>
    <cellStyle name="n_Flash September eresMas_Reporting FT 2004-03_0703 Préflashde L23 Analyse CA trafic 07-03 (07-04-03)_Poland KPIs" xfId="8669" xr:uid="{00000000-0005-0000-0000-00004A820000}"/>
    <cellStyle name="n_Flash September eresMas_Reporting FT 2004-03_0703 Préflashde L23 Analyse CA trafic 07-03 (07-04-03)_Poland KPIs_1" xfId="38694" xr:uid="{00000000-0005-0000-0000-00004B820000}"/>
    <cellStyle name="n_Flash September eresMas_Reporting FT 2004-03_0703 Préflashde L23 Analyse CA trafic 07-03 (07-04-03)_ROW" xfId="38696" xr:uid="{00000000-0005-0000-0000-00004C820000}"/>
    <cellStyle name="n_Flash September eresMas_Reporting FT 2004-03_0703 Préflashde L23 Analyse CA trafic 07-03 (07-04-03)_ROW ARPU" xfId="38697" xr:uid="{00000000-0005-0000-0000-00004D820000}"/>
    <cellStyle name="n_Flash September eresMas_Reporting FT 2004-03_0703 Préflashde L23 Analyse CA trafic 07-03 (07-04-03)_RoW KPIs" xfId="9381" xr:uid="{00000000-0005-0000-0000-00004E820000}"/>
    <cellStyle name="n_Flash September eresMas_Reporting FT 2004-03_0703 Préflashde L23 Analyse CA trafic 07-03 (07-04-03)_ROW_1" xfId="38698" xr:uid="{00000000-0005-0000-0000-00004F820000}"/>
    <cellStyle name="n_Flash September eresMas_Reporting FT 2004-03_0703 Préflashde L23 Analyse CA trafic 07-03 (07-04-03)_ROW_1_Group" xfId="38699" xr:uid="{00000000-0005-0000-0000-000050820000}"/>
    <cellStyle name="n_Flash September eresMas_Reporting FT 2004-03_0703 Préflashde L23 Analyse CA trafic 07-03 (07-04-03)_ROW_1_ROW ARPU" xfId="38700" xr:uid="{00000000-0005-0000-0000-000051820000}"/>
    <cellStyle name="n_Flash September eresMas_Reporting FT 2004-03_0703 Préflashde L23 Analyse CA trafic 07-03 (07-04-03)_ROW_Group" xfId="38701" xr:uid="{00000000-0005-0000-0000-000052820000}"/>
    <cellStyle name="n_Flash September eresMas_Reporting FT 2004-03_0703 Préflashde L23 Analyse CA trafic 07-03 (07-04-03)_ROW_ROW ARPU" xfId="38702" xr:uid="{00000000-0005-0000-0000-000053820000}"/>
    <cellStyle name="n_Flash September eresMas_Reporting FT 2004-03_0703 Préflashde L23 Analyse CA trafic 07-03 (07-04-03)_Spain ARPU + AUPU" xfId="38703" xr:uid="{00000000-0005-0000-0000-000054820000}"/>
    <cellStyle name="n_Flash September eresMas_Reporting FT 2004-03_0703 Préflashde L23 Analyse CA trafic 07-03 (07-04-03)_Spain ARPU + AUPU_Group" xfId="38704" xr:uid="{00000000-0005-0000-0000-000055820000}"/>
    <cellStyle name="n_Flash September eresMas_Reporting FT 2004-03_0703 Préflashde L23 Analyse CA trafic 07-03 (07-04-03)_Spain ARPU + AUPU_ROW ARPU" xfId="38705" xr:uid="{00000000-0005-0000-0000-000056820000}"/>
    <cellStyle name="n_Flash September eresMas_Reporting FT 2004-03_0703 Préflashde L23 Analyse CA trafic 07-03 (07-04-03)_Spain KPIs" xfId="7314" xr:uid="{00000000-0005-0000-0000-000057820000}"/>
    <cellStyle name="n_Flash September eresMas_Reporting FT 2004-03_0703 Préflashde L23 Analyse CA trafic 07-03 (07-04-03)_Spain KPIs 2" xfId="16680" xr:uid="{00000000-0005-0000-0000-000058820000}"/>
    <cellStyle name="n_Flash September eresMas_Reporting FT 2004-03_0703 Préflashde L23 Analyse CA trafic 07-03 (07-04-03)_Spain KPIs_1" xfId="52128" xr:uid="{00000000-0005-0000-0000-000059820000}"/>
    <cellStyle name="n_Flash September eresMas_Reporting FT 2004-03_0703 Préflashde L23 Analyse CA trafic 07-03 (07-04-03)_Telecoms - Operational KPIs" xfId="50431" xr:uid="{00000000-0005-0000-0000-00005A820000}"/>
    <cellStyle name="n_Flash September eresMas_Reporting FT 2004-03_A&amp;ME KPIs" xfId="53903" xr:uid="{00000000-0005-0000-0000-00005B820000}"/>
    <cellStyle name="n_Flash September eresMas_Reporting FT 2004-03_Base Forfaits 06-07" xfId="2610" xr:uid="{00000000-0005-0000-0000-00005C820000}"/>
    <cellStyle name="n_Flash September eresMas_Reporting FT 2004-03_Base Forfaits 06-07_A&amp;ME KPIs" xfId="53906" xr:uid="{00000000-0005-0000-0000-00005D820000}"/>
    <cellStyle name="n_Flash September eresMas_Reporting FT 2004-03_Base Forfaits 06-07_Enterprise" xfId="9950" xr:uid="{00000000-0005-0000-0000-00005E820000}"/>
    <cellStyle name="n_Flash September eresMas_Reporting FT 2004-03_Base Forfaits 06-07_France financials" xfId="24260" xr:uid="{00000000-0005-0000-0000-00005F820000}"/>
    <cellStyle name="n_Flash September eresMas_Reporting FT 2004-03_Base Forfaits 06-07_France financials_1" xfId="25540" xr:uid="{00000000-0005-0000-0000-000060820000}"/>
    <cellStyle name="n_Flash September eresMas_Reporting FT 2004-03_Base Forfaits 06-07_France KPIs" xfId="5469" xr:uid="{00000000-0005-0000-0000-000061820000}"/>
    <cellStyle name="n_Flash September eresMas_Reporting FT 2004-03_Base Forfaits 06-07_France KPIs 2" xfId="14885" xr:uid="{00000000-0005-0000-0000-000062820000}"/>
    <cellStyle name="n_Flash September eresMas_Reporting FT 2004-03_Base Forfaits 06-07_France KPIs_1" xfId="12710" xr:uid="{00000000-0005-0000-0000-000063820000}"/>
    <cellStyle name="n_Flash September eresMas_Reporting FT 2004-03_Base Forfaits 06-07_GetCA Groupe Seg 2012-Q4 Soc" xfId="56685" xr:uid="{00000000-0005-0000-0000-000064820000}"/>
    <cellStyle name="n_Flash September eresMas_Reporting FT 2004-03_Base Forfaits 06-07_Group" xfId="38707" xr:uid="{00000000-0005-0000-0000-000065820000}"/>
    <cellStyle name="n_Flash September eresMas_Reporting FT 2004-03_Base Forfaits 06-07_Group - financial KPIs" xfId="22516" xr:uid="{00000000-0005-0000-0000-000066820000}"/>
    <cellStyle name="n_Flash September eresMas_Reporting FT 2004-03_Base Forfaits 06-07_Group - operational KPIs" xfId="3419" xr:uid="{00000000-0005-0000-0000-000067820000}"/>
    <cellStyle name="n_Flash September eresMas_Reporting FT 2004-03_Base Forfaits 06-07_Group - operational KPIs_1" xfId="10956" xr:uid="{00000000-0005-0000-0000-000068820000}"/>
    <cellStyle name="n_Flash September eresMas_Reporting FT 2004-03_Base Forfaits 06-07_Group - operational KPIs_1 2" xfId="18655" xr:uid="{00000000-0005-0000-0000-000069820000}"/>
    <cellStyle name="n_Flash September eresMas_Reporting FT 2004-03_Base Forfaits 06-07_Group - operational KPIs_2" xfId="20772" xr:uid="{00000000-0005-0000-0000-00006A820000}"/>
    <cellStyle name="n_Flash September eresMas_Reporting FT 2004-03_Base Forfaits 06-07_IC&amp;SS" xfId="19704" xr:uid="{00000000-0005-0000-0000-00006B820000}"/>
    <cellStyle name="n_Flash September eresMas_Reporting FT 2004-03_Base Forfaits 06-07_Orange - Market France KPIs" xfId="56684" xr:uid="{00000000-0005-0000-0000-00006C820000}"/>
    <cellStyle name="n_Flash September eresMas_Reporting FT 2004-03_Base Forfaits 06-07_Poland KPIs" xfId="8670" xr:uid="{00000000-0005-0000-0000-00006D820000}"/>
    <cellStyle name="n_Flash September eresMas_Reporting FT 2004-03_Base Forfaits 06-07_Poland KPIs_1" xfId="38706" xr:uid="{00000000-0005-0000-0000-00006E820000}"/>
    <cellStyle name="n_Flash September eresMas_Reporting FT 2004-03_Base Forfaits 06-07_ROW" xfId="38708" xr:uid="{00000000-0005-0000-0000-00006F820000}"/>
    <cellStyle name="n_Flash September eresMas_Reporting FT 2004-03_Base Forfaits 06-07_ROW ARPU" xfId="38709" xr:uid="{00000000-0005-0000-0000-000070820000}"/>
    <cellStyle name="n_Flash September eresMas_Reporting FT 2004-03_Base Forfaits 06-07_RoW KPIs" xfId="9382" xr:uid="{00000000-0005-0000-0000-000071820000}"/>
    <cellStyle name="n_Flash September eresMas_Reporting FT 2004-03_Base Forfaits 06-07_ROW_1" xfId="38710" xr:uid="{00000000-0005-0000-0000-000072820000}"/>
    <cellStyle name="n_Flash September eresMas_Reporting FT 2004-03_Base Forfaits 06-07_ROW_1_Group" xfId="38711" xr:uid="{00000000-0005-0000-0000-000073820000}"/>
    <cellStyle name="n_Flash September eresMas_Reporting FT 2004-03_Base Forfaits 06-07_ROW_1_ROW ARPU" xfId="38712" xr:uid="{00000000-0005-0000-0000-000074820000}"/>
    <cellStyle name="n_Flash September eresMas_Reporting FT 2004-03_Base Forfaits 06-07_ROW_Group" xfId="38713" xr:uid="{00000000-0005-0000-0000-000075820000}"/>
    <cellStyle name="n_Flash September eresMas_Reporting FT 2004-03_Base Forfaits 06-07_ROW_ROW ARPU" xfId="38714" xr:uid="{00000000-0005-0000-0000-000076820000}"/>
    <cellStyle name="n_Flash September eresMas_Reporting FT 2004-03_Base Forfaits 06-07_Spain ARPU + AUPU" xfId="38715" xr:uid="{00000000-0005-0000-0000-000077820000}"/>
    <cellStyle name="n_Flash September eresMas_Reporting FT 2004-03_Base Forfaits 06-07_Spain ARPU + AUPU_Group" xfId="38716" xr:uid="{00000000-0005-0000-0000-000078820000}"/>
    <cellStyle name="n_Flash September eresMas_Reporting FT 2004-03_Base Forfaits 06-07_Spain ARPU + AUPU_ROW ARPU" xfId="38717" xr:uid="{00000000-0005-0000-0000-000079820000}"/>
    <cellStyle name="n_Flash September eresMas_Reporting FT 2004-03_Base Forfaits 06-07_Spain KPIs" xfId="7315" xr:uid="{00000000-0005-0000-0000-00007A820000}"/>
    <cellStyle name="n_Flash September eresMas_Reporting FT 2004-03_Base Forfaits 06-07_Spain KPIs 2" xfId="16681" xr:uid="{00000000-0005-0000-0000-00007B820000}"/>
    <cellStyle name="n_Flash September eresMas_Reporting FT 2004-03_Base Forfaits 06-07_Spain KPIs_1" xfId="52129" xr:uid="{00000000-0005-0000-0000-00007C820000}"/>
    <cellStyle name="n_Flash September eresMas_Reporting FT 2004-03_Base Forfaits 06-07_Telecoms - Operational KPIs" xfId="50432" xr:uid="{00000000-0005-0000-0000-00007D820000}"/>
    <cellStyle name="n_Flash September eresMas_Reporting FT 2004-03_CA BAC SCR-VM 06-07 (31-07-06)" xfId="2611" xr:uid="{00000000-0005-0000-0000-00007E820000}"/>
    <cellStyle name="n_Flash September eresMas_Reporting FT 2004-03_CA BAC SCR-VM 06-07 (31-07-06)_A&amp;ME KPIs" xfId="53907" xr:uid="{00000000-0005-0000-0000-00007F820000}"/>
    <cellStyle name="n_Flash September eresMas_Reporting FT 2004-03_CA BAC SCR-VM 06-07 (31-07-06)_Enterprise" xfId="9951" xr:uid="{00000000-0005-0000-0000-000080820000}"/>
    <cellStyle name="n_Flash September eresMas_Reporting FT 2004-03_CA BAC SCR-VM 06-07 (31-07-06)_France financials" xfId="24261" xr:uid="{00000000-0005-0000-0000-000081820000}"/>
    <cellStyle name="n_Flash September eresMas_Reporting FT 2004-03_CA BAC SCR-VM 06-07 (31-07-06)_France financials_1" xfId="25541" xr:uid="{00000000-0005-0000-0000-000082820000}"/>
    <cellStyle name="n_Flash September eresMas_Reporting FT 2004-03_CA BAC SCR-VM 06-07 (31-07-06)_France KPIs" xfId="5470" xr:uid="{00000000-0005-0000-0000-000083820000}"/>
    <cellStyle name="n_Flash September eresMas_Reporting FT 2004-03_CA BAC SCR-VM 06-07 (31-07-06)_France KPIs 2" xfId="14886" xr:uid="{00000000-0005-0000-0000-000084820000}"/>
    <cellStyle name="n_Flash September eresMas_Reporting FT 2004-03_CA BAC SCR-VM 06-07 (31-07-06)_France KPIs_1" xfId="12711" xr:uid="{00000000-0005-0000-0000-000085820000}"/>
    <cellStyle name="n_Flash September eresMas_Reporting FT 2004-03_CA BAC SCR-VM 06-07 (31-07-06)_GetCA Groupe Seg 2012-Q4 Soc" xfId="56687" xr:uid="{00000000-0005-0000-0000-000086820000}"/>
    <cellStyle name="n_Flash September eresMas_Reporting FT 2004-03_CA BAC SCR-VM 06-07 (31-07-06)_Group" xfId="38719" xr:uid="{00000000-0005-0000-0000-000087820000}"/>
    <cellStyle name="n_Flash September eresMas_Reporting FT 2004-03_CA BAC SCR-VM 06-07 (31-07-06)_Group - financial KPIs" xfId="22517" xr:uid="{00000000-0005-0000-0000-000088820000}"/>
    <cellStyle name="n_Flash September eresMas_Reporting FT 2004-03_CA BAC SCR-VM 06-07 (31-07-06)_Group - operational KPIs" xfId="3420" xr:uid="{00000000-0005-0000-0000-000089820000}"/>
    <cellStyle name="n_Flash September eresMas_Reporting FT 2004-03_CA BAC SCR-VM 06-07 (31-07-06)_Group - operational KPIs_1" xfId="10957" xr:uid="{00000000-0005-0000-0000-00008A820000}"/>
    <cellStyle name="n_Flash September eresMas_Reporting FT 2004-03_CA BAC SCR-VM 06-07 (31-07-06)_Group - operational KPIs_1 2" xfId="18656" xr:uid="{00000000-0005-0000-0000-00008B820000}"/>
    <cellStyle name="n_Flash September eresMas_Reporting FT 2004-03_CA BAC SCR-VM 06-07 (31-07-06)_Group - operational KPIs_2" xfId="20773" xr:uid="{00000000-0005-0000-0000-00008C820000}"/>
    <cellStyle name="n_Flash September eresMas_Reporting FT 2004-03_CA BAC SCR-VM 06-07 (31-07-06)_IC&amp;SS" xfId="13585" xr:uid="{00000000-0005-0000-0000-00008D820000}"/>
    <cellStyle name="n_Flash September eresMas_Reporting FT 2004-03_CA BAC SCR-VM 06-07 (31-07-06)_Orange - Market France KPIs" xfId="56686" xr:uid="{00000000-0005-0000-0000-00008E820000}"/>
    <cellStyle name="n_Flash September eresMas_Reporting FT 2004-03_CA BAC SCR-VM 06-07 (31-07-06)_Poland KPIs" xfId="8671" xr:uid="{00000000-0005-0000-0000-00008F820000}"/>
    <cellStyle name="n_Flash September eresMas_Reporting FT 2004-03_CA BAC SCR-VM 06-07 (31-07-06)_Poland KPIs_1" xfId="38718" xr:uid="{00000000-0005-0000-0000-000090820000}"/>
    <cellStyle name="n_Flash September eresMas_Reporting FT 2004-03_CA BAC SCR-VM 06-07 (31-07-06)_ROW" xfId="38720" xr:uid="{00000000-0005-0000-0000-000091820000}"/>
    <cellStyle name="n_Flash September eresMas_Reporting FT 2004-03_CA BAC SCR-VM 06-07 (31-07-06)_ROW ARPU" xfId="38721" xr:uid="{00000000-0005-0000-0000-000092820000}"/>
    <cellStyle name="n_Flash September eresMas_Reporting FT 2004-03_CA BAC SCR-VM 06-07 (31-07-06)_RoW KPIs" xfId="9383" xr:uid="{00000000-0005-0000-0000-000093820000}"/>
    <cellStyle name="n_Flash September eresMas_Reporting FT 2004-03_CA BAC SCR-VM 06-07 (31-07-06)_ROW_1" xfId="38722" xr:uid="{00000000-0005-0000-0000-000094820000}"/>
    <cellStyle name="n_Flash September eresMas_Reporting FT 2004-03_CA BAC SCR-VM 06-07 (31-07-06)_ROW_1_Group" xfId="38723" xr:uid="{00000000-0005-0000-0000-000095820000}"/>
    <cellStyle name="n_Flash September eresMas_Reporting FT 2004-03_CA BAC SCR-VM 06-07 (31-07-06)_ROW_1_ROW ARPU" xfId="38724" xr:uid="{00000000-0005-0000-0000-000096820000}"/>
    <cellStyle name="n_Flash September eresMas_Reporting FT 2004-03_CA BAC SCR-VM 06-07 (31-07-06)_ROW_Group" xfId="38725" xr:uid="{00000000-0005-0000-0000-000097820000}"/>
    <cellStyle name="n_Flash September eresMas_Reporting FT 2004-03_CA BAC SCR-VM 06-07 (31-07-06)_ROW_ROW ARPU" xfId="38726" xr:uid="{00000000-0005-0000-0000-000098820000}"/>
    <cellStyle name="n_Flash September eresMas_Reporting FT 2004-03_CA BAC SCR-VM 06-07 (31-07-06)_Spain ARPU + AUPU" xfId="38727" xr:uid="{00000000-0005-0000-0000-000099820000}"/>
    <cellStyle name="n_Flash September eresMas_Reporting FT 2004-03_CA BAC SCR-VM 06-07 (31-07-06)_Spain ARPU + AUPU_Group" xfId="38728" xr:uid="{00000000-0005-0000-0000-00009A820000}"/>
    <cellStyle name="n_Flash September eresMas_Reporting FT 2004-03_CA BAC SCR-VM 06-07 (31-07-06)_Spain ARPU + AUPU_ROW ARPU" xfId="38729" xr:uid="{00000000-0005-0000-0000-00009B820000}"/>
    <cellStyle name="n_Flash September eresMas_Reporting FT 2004-03_CA BAC SCR-VM 06-07 (31-07-06)_Spain KPIs" xfId="7316" xr:uid="{00000000-0005-0000-0000-00009C820000}"/>
    <cellStyle name="n_Flash September eresMas_Reporting FT 2004-03_CA BAC SCR-VM 06-07 (31-07-06)_Spain KPIs 2" xfId="16682" xr:uid="{00000000-0005-0000-0000-00009D820000}"/>
    <cellStyle name="n_Flash September eresMas_Reporting FT 2004-03_CA BAC SCR-VM 06-07 (31-07-06)_Spain KPIs_1" xfId="52130" xr:uid="{00000000-0005-0000-0000-00009E820000}"/>
    <cellStyle name="n_Flash September eresMas_Reporting FT 2004-03_CA BAC SCR-VM 06-07 (31-07-06)_Telecoms - Operational KPIs" xfId="50433" xr:uid="{00000000-0005-0000-0000-00009F820000}"/>
    <cellStyle name="n_Flash September eresMas_Reporting FT 2004-03_CA forfaits 0607 (06-08-14)" xfId="2612" xr:uid="{00000000-0005-0000-0000-0000A0820000}"/>
    <cellStyle name="n_Flash September eresMas_Reporting FT 2004-03_CA forfaits 0607 (06-08-14)_A&amp;ME KPIs" xfId="53908" xr:uid="{00000000-0005-0000-0000-0000A1820000}"/>
    <cellStyle name="n_Flash September eresMas_Reporting FT 2004-03_CA forfaits 0607 (06-08-14)_France financials" xfId="24262" xr:uid="{00000000-0005-0000-0000-0000A2820000}"/>
    <cellStyle name="n_Flash September eresMas_Reporting FT 2004-03_CA forfaits 0607 (06-08-14)_France KPIs" xfId="5471" xr:uid="{00000000-0005-0000-0000-0000A3820000}"/>
    <cellStyle name="n_Flash September eresMas_Reporting FT 2004-03_CA forfaits 0607 (06-08-14)_France KPIs 2" xfId="14887" xr:uid="{00000000-0005-0000-0000-0000A4820000}"/>
    <cellStyle name="n_Flash September eresMas_Reporting FT 2004-03_CA forfaits 0607 (06-08-14)_France KPIs_1" xfId="12712" xr:uid="{00000000-0005-0000-0000-0000A5820000}"/>
    <cellStyle name="n_Flash September eresMas_Reporting FT 2004-03_CA forfaits 0607 (06-08-14)_Group" xfId="38731" xr:uid="{00000000-0005-0000-0000-0000A6820000}"/>
    <cellStyle name="n_Flash September eresMas_Reporting FT 2004-03_CA forfaits 0607 (06-08-14)_Group - financial KPIs" xfId="22518" xr:uid="{00000000-0005-0000-0000-0000A7820000}"/>
    <cellStyle name="n_Flash September eresMas_Reporting FT 2004-03_CA forfaits 0607 (06-08-14)_Group - operational KPIs" xfId="10958" xr:uid="{00000000-0005-0000-0000-0000A8820000}"/>
    <cellStyle name="n_Flash September eresMas_Reporting FT 2004-03_CA forfaits 0607 (06-08-14)_Group - operational KPIs 2" xfId="18657" xr:uid="{00000000-0005-0000-0000-0000A9820000}"/>
    <cellStyle name="n_Flash September eresMas_Reporting FT 2004-03_CA forfaits 0607 (06-08-14)_Group - operational KPIs_1" xfId="20774" xr:uid="{00000000-0005-0000-0000-0000AA820000}"/>
    <cellStyle name="n_Flash September eresMas_Reporting FT 2004-03_CA forfaits 0607 (06-08-14)_Orange - Market France KPIs" xfId="56688" xr:uid="{00000000-0005-0000-0000-0000AB820000}"/>
    <cellStyle name="n_Flash September eresMas_Reporting FT 2004-03_CA forfaits 0607 (06-08-14)_Poland KPIs" xfId="38730" xr:uid="{00000000-0005-0000-0000-0000AC820000}"/>
    <cellStyle name="n_Flash September eresMas_Reporting FT 2004-03_CA forfaits 0607 (06-08-14)_ROW" xfId="38732" xr:uid="{00000000-0005-0000-0000-0000AD820000}"/>
    <cellStyle name="n_Flash September eresMas_Reporting FT 2004-03_CA forfaits 0607 (06-08-14)_ROW ARPU" xfId="38733" xr:uid="{00000000-0005-0000-0000-0000AE820000}"/>
    <cellStyle name="n_Flash September eresMas_Reporting FT 2004-03_CA forfaits 0607 (06-08-14)_ROW_1" xfId="38734" xr:uid="{00000000-0005-0000-0000-0000AF820000}"/>
    <cellStyle name="n_Flash September eresMas_Reporting FT 2004-03_CA forfaits 0607 (06-08-14)_ROW_1_Group" xfId="38735" xr:uid="{00000000-0005-0000-0000-0000B0820000}"/>
    <cellStyle name="n_Flash September eresMas_Reporting FT 2004-03_CA forfaits 0607 (06-08-14)_ROW_1_ROW ARPU" xfId="38736" xr:uid="{00000000-0005-0000-0000-0000B1820000}"/>
    <cellStyle name="n_Flash September eresMas_Reporting FT 2004-03_CA forfaits 0607 (06-08-14)_ROW_Group" xfId="38737" xr:uid="{00000000-0005-0000-0000-0000B2820000}"/>
    <cellStyle name="n_Flash September eresMas_Reporting FT 2004-03_CA forfaits 0607 (06-08-14)_ROW_ROW ARPU" xfId="38738" xr:uid="{00000000-0005-0000-0000-0000B3820000}"/>
    <cellStyle name="n_Flash September eresMas_Reporting FT 2004-03_CA forfaits 0607 (06-08-14)_Spain ARPU + AUPU" xfId="38739" xr:uid="{00000000-0005-0000-0000-0000B4820000}"/>
    <cellStyle name="n_Flash September eresMas_Reporting FT 2004-03_CA forfaits 0607 (06-08-14)_Spain ARPU + AUPU_Group" xfId="38740" xr:uid="{00000000-0005-0000-0000-0000B5820000}"/>
    <cellStyle name="n_Flash September eresMas_Reporting FT 2004-03_CA forfaits 0607 (06-08-14)_Spain ARPU + AUPU_ROW ARPU" xfId="38741" xr:uid="{00000000-0005-0000-0000-0000B6820000}"/>
    <cellStyle name="n_Flash September eresMas_Reporting FT 2004-03_CA forfaits 0607 (06-08-14)_Spain KPIs" xfId="7317" xr:uid="{00000000-0005-0000-0000-0000B7820000}"/>
    <cellStyle name="n_Flash September eresMas_Reporting FT 2004-03_CA forfaits 0607 (06-08-14)_Spain KPIs 2" xfId="16683" xr:uid="{00000000-0005-0000-0000-0000B8820000}"/>
    <cellStyle name="n_Flash September eresMas_Reporting FT 2004-03_CA forfaits 0607 (06-08-14)_Spain KPIs_1" xfId="52131" xr:uid="{00000000-0005-0000-0000-0000B9820000}"/>
    <cellStyle name="n_Flash September eresMas_Reporting FT 2004-03_CA forfaits 0607 (06-08-14)_Telecoms - Operational KPIs" xfId="50434" xr:uid="{00000000-0005-0000-0000-0000BA820000}"/>
    <cellStyle name="n_Flash September eresMas_Reporting FT 2004-03_Classeur2" xfId="2613" xr:uid="{00000000-0005-0000-0000-0000BB820000}"/>
    <cellStyle name="n_Flash September eresMas_Reporting FT 2004-03_Classeur2_A&amp;ME KPIs" xfId="53909" xr:uid="{00000000-0005-0000-0000-0000BC820000}"/>
    <cellStyle name="n_Flash September eresMas_Reporting FT 2004-03_Classeur2_France financials" xfId="24263" xr:uid="{00000000-0005-0000-0000-0000BD820000}"/>
    <cellStyle name="n_Flash September eresMas_Reporting FT 2004-03_Classeur2_France KPIs" xfId="5472" xr:uid="{00000000-0005-0000-0000-0000BE820000}"/>
    <cellStyle name="n_Flash September eresMas_Reporting FT 2004-03_Classeur2_France KPIs 2" xfId="14888" xr:uid="{00000000-0005-0000-0000-0000BF820000}"/>
    <cellStyle name="n_Flash September eresMas_Reporting FT 2004-03_Classeur2_France KPIs_1" xfId="12713" xr:uid="{00000000-0005-0000-0000-0000C0820000}"/>
    <cellStyle name="n_Flash September eresMas_Reporting FT 2004-03_Classeur2_Group" xfId="38743" xr:uid="{00000000-0005-0000-0000-0000C1820000}"/>
    <cellStyle name="n_Flash September eresMas_Reporting FT 2004-03_Classeur2_Group - financial KPIs" xfId="22519" xr:uid="{00000000-0005-0000-0000-0000C2820000}"/>
    <cellStyle name="n_Flash September eresMas_Reporting FT 2004-03_Classeur2_Group - operational KPIs" xfId="10959" xr:uid="{00000000-0005-0000-0000-0000C3820000}"/>
    <cellStyle name="n_Flash September eresMas_Reporting FT 2004-03_Classeur2_Group - operational KPIs 2" xfId="18658" xr:uid="{00000000-0005-0000-0000-0000C4820000}"/>
    <cellStyle name="n_Flash September eresMas_Reporting FT 2004-03_Classeur2_Group - operational KPIs_1" xfId="20775" xr:uid="{00000000-0005-0000-0000-0000C5820000}"/>
    <cellStyle name="n_Flash September eresMas_Reporting FT 2004-03_Classeur2_Orange - Market France KPIs" xfId="56689" xr:uid="{00000000-0005-0000-0000-0000C6820000}"/>
    <cellStyle name="n_Flash September eresMas_Reporting FT 2004-03_Classeur2_Poland KPIs" xfId="38742" xr:uid="{00000000-0005-0000-0000-0000C7820000}"/>
    <cellStyle name="n_Flash September eresMas_Reporting FT 2004-03_Classeur2_ROW" xfId="38744" xr:uid="{00000000-0005-0000-0000-0000C8820000}"/>
    <cellStyle name="n_Flash September eresMas_Reporting FT 2004-03_Classeur2_ROW ARPU" xfId="38745" xr:uid="{00000000-0005-0000-0000-0000C9820000}"/>
    <cellStyle name="n_Flash September eresMas_Reporting FT 2004-03_Classeur2_ROW_1" xfId="38746" xr:uid="{00000000-0005-0000-0000-0000CA820000}"/>
    <cellStyle name="n_Flash September eresMas_Reporting FT 2004-03_Classeur2_ROW_1_Group" xfId="38747" xr:uid="{00000000-0005-0000-0000-0000CB820000}"/>
    <cellStyle name="n_Flash September eresMas_Reporting FT 2004-03_Classeur2_ROW_1_ROW ARPU" xfId="38748" xr:uid="{00000000-0005-0000-0000-0000CC820000}"/>
    <cellStyle name="n_Flash September eresMas_Reporting FT 2004-03_Classeur2_ROW_Group" xfId="38749" xr:uid="{00000000-0005-0000-0000-0000CD820000}"/>
    <cellStyle name="n_Flash September eresMas_Reporting FT 2004-03_Classeur2_ROW_ROW ARPU" xfId="38750" xr:uid="{00000000-0005-0000-0000-0000CE820000}"/>
    <cellStyle name="n_Flash September eresMas_Reporting FT 2004-03_Classeur2_Spain ARPU + AUPU" xfId="38751" xr:uid="{00000000-0005-0000-0000-0000CF820000}"/>
    <cellStyle name="n_Flash September eresMas_Reporting FT 2004-03_Classeur2_Spain ARPU + AUPU_Group" xfId="38752" xr:uid="{00000000-0005-0000-0000-0000D0820000}"/>
    <cellStyle name="n_Flash September eresMas_Reporting FT 2004-03_Classeur2_Spain ARPU + AUPU_ROW ARPU" xfId="38753" xr:uid="{00000000-0005-0000-0000-0000D1820000}"/>
    <cellStyle name="n_Flash September eresMas_Reporting FT 2004-03_Classeur2_Spain KPIs" xfId="7318" xr:uid="{00000000-0005-0000-0000-0000D2820000}"/>
    <cellStyle name="n_Flash September eresMas_Reporting FT 2004-03_Classeur2_Spain KPIs 2" xfId="16684" xr:uid="{00000000-0005-0000-0000-0000D3820000}"/>
    <cellStyle name="n_Flash September eresMas_Reporting FT 2004-03_Classeur2_Spain KPIs_1" xfId="52132" xr:uid="{00000000-0005-0000-0000-0000D4820000}"/>
    <cellStyle name="n_Flash September eresMas_Reporting FT 2004-03_Classeur2_Telecoms - Operational KPIs" xfId="50435" xr:uid="{00000000-0005-0000-0000-0000D5820000}"/>
    <cellStyle name="n_Flash September eresMas_Reporting FT 2004-03_Classeur5" xfId="2614" xr:uid="{00000000-0005-0000-0000-0000D6820000}"/>
    <cellStyle name="n_Flash September eresMas_Reporting FT 2004-03_Classeur5_A&amp;ME KPIs" xfId="53910" xr:uid="{00000000-0005-0000-0000-0000D7820000}"/>
    <cellStyle name="n_Flash September eresMas_Reporting FT 2004-03_Classeur5_Enterprise" xfId="9952" xr:uid="{00000000-0005-0000-0000-0000D8820000}"/>
    <cellStyle name="n_Flash September eresMas_Reporting FT 2004-03_Classeur5_France financials" xfId="24264" xr:uid="{00000000-0005-0000-0000-0000D9820000}"/>
    <cellStyle name="n_Flash September eresMas_Reporting FT 2004-03_Classeur5_France financials_1" xfId="25542" xr:uid="{00000000-0005-0000-0000-0000DA820000}"/>
    <cellStyle name="n_Flash September eresMas_Reporting FT 2004-03_Classeur5_France KPIs" xfId="5473" xr:uid="{00000000-0005-0000-0000-0000DB820000}"/>
    <cellStyle name="n_Flash September eresMas_Reporting FT 2004-03_Classeur5_France KPIs 2" xfId="14889" xr:uid="{00000000-0005-0000-0000-0000DC820000}"/>
    <cellStyle name="n_Flash September eresMas_Reporting FT 2004-03_Classeur5_France KPIs_1" xfId="12714" xr:uid="{00000000-0005-0000-0000-0000DD820000}"/>
    <cellStyle name="n_Flash September eresMas_Reporting FT 2004-03_Classeur5_GetCA Groupe Seg 2012-Q4 Soc" xfId="56691" xr:uid="{00000000-0005-0000-0000-0000DE820000}"/>
    <cellStyle name="n_Flash September eresMas_Reporting FT 2004-03_Classeur5_Group" xfId="38755" xr:uid="{00000000-0005-0000-0000-0000DF820000}"/>
    <cellStyle name="n_Flash September eresMas_Reporting FT 2004-03_Classeur5_Group - financial KPIs" xfId="22520" xr:uid="{00000000-0005-0000-0000-0000E0820000}"/>
    <cellStyle name="n_Flash September eresMas_Reporting FT 2004-03_Classeur5_Group - operational KPIs" xfId="3421" xr:uid="{00000000-0005-0000-0000-0000E1820000}"/>
    <cellStyle name="n_Flash September eresMas_Reporting FT 2004-03_Classeur5_Group - operational KPIs_1" xfId="10960" xr:uid="{00000000-0005-0000-0000-0000E2820000}"/>
    <cellStyle name="n_Flash September eresMas_Reporting FT 2004-03_Classeur5_Group - operational KPIs_1 2" xfId="18659" xr:uid="{00000000-0005-0000-0000-0000E3820000}"/>
    <cellStyle name="n_Flash September eresMas_Reporting FT 2004-03_Classeur5_Group - operational KPIs_2" xfId="20776" xr:uid="{00000000-0005-0000-0000-0000E4820000}"/>
    <cellStyle name="n_Flash September eresMas_Reporting FT 2004-03_Classeur5_IC&amp;SS" xfId="13817" xr:uid="{00000000-0005-0000-0000-0000E5820000}"/>
    <cellStyle name="n_Flash September eresMas_Reporting FT 2004-03_Classeur5_Orange - Market France KPIs" xfId="56690" xr:uid="{00000000-0005-0000-0000-0000E6820000}"/>
    <cellStyle name="n_Flash September eresMas_Reporting FT 2004-03_Classeur5_Poland KPIs" xfId="8672" xr:uid="{00000000-0005-0000-0000-0000E7820000}"/>
    <cellStyle name="n_Flash September eresMas_Reporting FT 2004-03_Classeur5_Poland KPIs_1" xfId="38754" xr:uid="{00000000-0005-0000-0000-0000E8820000}"/>
    <cellStyle name="n_Flash September eresMas_Reporting FT 2004-03_Classeur5_ROW" xfId="38756" xr:uid="{00000000-0005-0000-0000-0000E9820000}"/>
    <cellStyle name="n_Flash September eresMas_Reporting FT 2004-03_Classeur5_ROW ARPU" xfId="38757" xr:uid="{00000000-0005-0000-0000-0000EA820000}"/>
    <cellStyle name="n_Flash September eresMas_Reporting FT 2004-03_Classeur5_RoW KPIs" xfId="9384" xr:uid="{00000000-0005-0000-0000-0000EB820000}"/>
    <cellStyle name="n_Flash September eresMas_Reporting FT 2004-03_Classeur5_ROW_1" xfId="38758" xr:uid="{00000000-0005-0000-0000-0000EC820000}"/>
    <cellStyle name="n_Flash September eresMas_Reporting FT 2004-03_Classeur5_ROW_1_Group" xfId="38759" xr:uid="{00000000-0005-0000-0000-0000ED820000}"/>
    <cellStyle name="n_Flash September eresMas_Reporting FT 2004-03_Classeur5_ROW_1_ROW ARPU" xfId="38760" xr:uid="{00000000-0005-0000-0000-0000EE820000}"/>
    <cellStyle name="n_Flash September eresMas_Reporting FT 2004-03_Classeur5_ROW_Group" xfId="38761" xr:uid="{00000000-0005-0000-0000-0000EF820000}"/>
    <cellStyle name="n_Flash September eresMas_Reporting FT 2004-03_Classeur5_ROW_ROW ARPU" xfId="38762" xr:uid="{00000000-0005-0000-0000-0000F0820000}"/>
    <cellStyle name="n_Flash September eresMas_Reporting FT 2004-03_Classeur5_Spain ARPU + AUPU" xfId="38763" xr:uid="{00000000-0005-0000-0000-0000F1820000}"/>
    <cellStyle name="n_Flash September eresMas_Reporting FT 2004-03_Classeur5_Spain ARPU + AUPU_Group" xfId="38764" xr:uid="{00000000-0005-0000-0000-0000F2820000}"/>
    <cellStyle name="n_Flash September eresMas_Reporting FT 2004-03_Classeur5_Spain ARPU + AUPU_ROW ARPU" xfId="38765" xr:uid="{00000000-0005-0000-0000-0000F3820000}"/>
    <cellStyle name="n_Flash September eresMas_Reporting FT 2004-03_Classeur5_Spain KPIs" xfId="7319" xr:uid="{00000000-0005-0000-0000-0000F4820000}"/>
    <cellStyle name="n_Flash September eresMas_Reporting FT 2004-03_Classeur5_Spain KPIs 2" xfId="16685" xr:uid="{00000000-0005-0000-0000-0000F5820000}"/>
    <cellStyle name="n_Flash September eresMas_Reporting FT 2004-03_Classeur5_Spain KPIs_1" xfId="52133" xr:uid="{00000000-0005-0000-0000-0000F6820000}"/>
    <cellStyle name="n_Flash September eresMas_Reporting FT 2004-03_Classeur5_Telecoms - Operational KPIs" xfId="50436" xr:uid="{00000000-0005-0000-0000-0000F7820000}"/>
    <cellStyle name="n_Flash September eresMas_Reporting FT 2004-03_DATA KPI Personal" xfId="38766" xr:uid="{00000000-0005-0000-0000-0000F8820000}"/>
    <cellStyle name="n_Flash September eresMas_Reporting FT 2004-03_DATA KPI Personal_Group" xfId="38767" xr:uid="{00000000-0005-0000-0000-0000F9820000}"/>
    <cellStyle name="n_Flash September eresMas_Reporting FT 2004-03_DATA KPI Personal_ROW ARPU" xfId="38768" xr:uid="{00000000-0005-0000-0000-0000FA820000}"/>
    <cellStyle name="n_Flash September eresMas_Reporting FT 2004-03_EE_CoA_BS - mapped V4" xfId="38769" xr:uid="{00000000-0005-0000-0000-0000FB820000}"/>
    <cellStyle name="n_Flash September eresMas_Reporting FT 2004-03_EE_CoA_BS - mapped V4_Group" xfId="38770" xr:uid="{00000000-0005-0000-0000-0000FC820000}"/>
    <cellStyle name="n_Flash September eresMas_Reporting FT 2004-03_EE_CoA_BS - mapped V4_ROW ARPU" xfId="38771" xr:uid="{00000000-0005-0000-0000-0000FD820000}"/>
    <cellStyle name="n_Flash September eresMas_Reporting FT 2004-03_Enterprise" xfId="9948" xr:uid="{00000000-0005-0000-0000-0000FE820000}"/>
    <cellStyle name="n_Flash September eresMas_Reporting FT 2004-03_France financials" xfId="24257" xr:uid="{00000000-0005-0000-0000-0000FF820000}"/>
    <cellStyle name="n_Flash September eresMas_Reporting FT 2004-03_France financials_1" xfId="25538" xr:uid="{00000000-0005-0000-0000-000000830000}"/>
    <cellStyle name="n_Flash September eresMas_Reporting FT 2004-03_France KPIs" xfId="5466" xr:uid="{00000000-0005-0000-0000-000001830000}"/>
    <cellStyle name="n_Flash September eresMas_Reporting FT 2004-03_France KPIs 2" xfId="14882" xr:uid="{00000000-0005-0000-0000-000002830000}"/>
    <cellStyle name="n_Flash September eresMas_Reporting FT 2004-03_France KPIs_1" xfId="12707" xr:uid="{00000000-0005-0000-0000-000003830000}"/>
    <cellStyle name="n_Flash September eresMas_Reporting FT 2004-03_GetCA Groupe Seg 2012-Q4 Soc" xfId="56692" xr:uid="{00000000-0005-0000-0000-000004830000}"/>
    <cellStyle name="n_Flash September eresMas_Reporting FT 2004-03_Group" xfId="38772" xr:uid="{00000000-0005-0000-0000-000005830000}"/>
    <cellStyle name="n_Flash September eresMas_Reporting FT 2004-03_Group - financial KPIs" xfId="22513" xr:uid="{00000000-0005-0000-0000-000006830000}"/>
    <cellStyle name="n_Flash September eresMas_Reporting FT 2004-03_Group - operational KPIs" xfId="3417" xr:uid="{00000000-0005-0000-0000-000007830000}"/>
    <cellStyle name="n_Flash September eresMas_Reporting FT 2004-03_Group - operational KPIs_1" xfId="10953" xr:uid="{00000000-0005-0000-0000-000008830000}"/>
    <cellStyle name="n_Flash September eresMas_Reporting FT 2004-03_Group - operational KPIs_1 2" xfId="18652" xr:uid="{00000000-0005-0000-0000-000009830000}"/>
    <cellStyle name="n_Flash September eresMas_Reporting FT 2004-03_Group - operational KPIs_2" xfId="20769" xr:uid="{00000000-0005-0000-0000-00000A830000}"/>
    <cellStyle name="n_Flash September eresMas_Reporting FT 2004-03_IC&amp;SS" xfId="17672" xr:uid="{00000000-0005-0000-0000-00000B830000}"/>
    <cellStyle name="n_Flash September eresMas_Reporting FT 2004-03_Orange - Market France KPIs" xfId="56680" xr:uid="{00000000-0005-0000-0000-00000C830000}"/>
    <cellStyle name="n_Flash September eresMas_Reporting FT 2004-03_PFA_Mn MTV_060413" xfId="2615" xr:uid="{00000000-0005-0000-0000-00000D830000}"/>
    <cellStyle name="n_Flash September eresMas_Reporting FT 2004-03_PFA_Mn MTV_060413_A&amp;ME KPIs" xfId="53911" xr:uid="{00000000-0005-0000-0000-00000E830000}"/>
    <cellStyle name="n_Flash September eresMas_Reporting FT 2004-03_PFA_Mn MTV_060413_France financials" xfId="24265" xr:uid="{00000000-0005-0000-0000-00000F830000}"/>
    <cellStyle name="n_Flash September eresMas_Reporting FT 2004-03_PFA_Mn MTV_060413_France KPIs" xfId="5474" xr:uid="{00000000-0005-0000-0000-000010830000}"/>
    <cellStyle name="n_Flash September eresMas_Reporting FT 2004-03_PFA_Mn MTV_060413_France KPIs 2" xfId="14890" xr:uid="{00000000-0005-0000-0000-000011830000}"/>
    <cellStyle name="n_Flash September eresMas_Reporting FT 2004-03_PFA_Mn MTV_060413_France KPIs_1" xfId="12715" xr:uid="{00000000-0005-0000-0000-000012830000}"/>
    <cellStyle name="n_Flash September eresMas_Reporting FT 2004-03_PFA_Mn MTV_060413_Group" xfId="38774" xr:uid="{00000000-0005-0000-0000-000013830000}"/>
    <cellStyle name="n_Flash September eresMas_Reporting FT 2004-03_PFA_Mn MTV_060413_Group - financial KPIs" xfId="22521" xr:uid="{00000000-0005-0000-0000-000014830000}"/>
    <cellStyle name="n_Flash September eresMas_Reporting FT 2004-03_PFA_Mn MTV_060413_Group - operational KPIs" xfId="10961" xr:uid="{00000000-0005-0000-0000-000015830000}"/>
    <cellStyle name="n_Flash September eresMas_Reporting FT 2004-03_PFA_Mn MTV_060413_Group - operational KPIs 2" xfId="18660" xr:uid="{00000000-0005-0000-0000-000016830000}"/>
    <cellStyle name="n_Flash September eresMas_Reporting FT 2004-03_PFA_Mn MTV_060413_Group - operational KPIs_1" xfId="20777" xr:uid="{00000000-0005-0000-0000-000017830000}"/>
    <cellStyle name="n_Flash September eresMas_Reporting FT 2004-03_PFA_Mn MTV_060413_Orange - Market France KPIs" xfId="56693" xr:uid="{00000000-0005-0000-0000-000018830000}"/>
    <cellStyle name="n_Flash September eresMas_Reporting FT 2004-03_PFA_Mn MTV_060413_Poland KPIs" xfId="38773" xr:uid="{00000000-0005-0000-0000-000019830000}"/>
    <cellStyle name="n_Flash September eresMas_Reporting FT 2004-03_PFA_Mn MTV_060413_ROW" xfId="38775" xr:uid="{00000000-0005-0000-0000-00001A830000}"/>
    <cellStyle name="n_Flash September eresMas_Reporting FT 2004-03_PFA_Mn MTV_060413_ROW ARPU" xfId="38776" xr:uid="{00000000-0005-0000-0000-00001B830000}"/>
    <cellStyle name="n_Flash September eresMas_Reporting FT 2004-03_PFA_Mn MTV_060413_ROW_1" xfId="38777" xr:uid="{00000000-0005-0000-0000-00001C830000}"/>
    <cellStyle name="n_Flash September eresMas_Reporting FT 2004-03_PFA_Mn MTV_060413_ROW_1_Group" xfId="38778" xr:uid="{00000000-0005-0000-0000-00001D830000}"/>
    <cellStyle name="n_Flash September eresMas_Reporting FT 2004-03_PFA_Mn MTV_060413_ROW_1_ROW ARPU" xfId="38779" xr:uid="{00000000-0005-0000-0000-00001E830000}"/>
    <cellStyle name="n_Flash September eresMas_Reporting FT 2004-03_PFA_Mn MTV_060413_ROW_Group" xfId="38780" xr:uid="{00000000-0005-0000-0000-00001F830000}"/>
    <cellStyle name="n_Flash September eresMas_Reporting FT 2004-03_PFA_Mn MTV_060413_ROW_ROW ARPU" xfId="38781" xr:uid="{00000000-0005-0000-0000-000020830000}"/>
    <cellStyle name="n_Flash September eresMas_Reporting FT 2004-03_PFA_Mn MTV_060413_Spain ARPU + AUPU" xfId="38782" xr:uid="{00000000-0005-0000-0000-000021830000}"/>
    <cellStyle name="n_Flash September eresMas_Reporting FT 2004-03_PFA_Mn MTV_060413_Spain ARPU + AUPU_Group" xfId="38783" xr:uid="{00000000-0005-0000-0000-000022830000}"/>
    <cellStyle name="n_Flash September eresMas_Reporting FT 2004-03_PFA_Mn MTV_060413_Spain ARPU + AUPU_ROW ARPU" xfId="38784" xr:uid="{00000000-0005-0000-0000-000023830000}"/>
    <cellStyle name="n_Flash September eresMas_Reporting FT 2004-03_PFA_Mn MTV_060413_Spain KPIs" xfId="7320" xr:uid="{00000000-0005-0000-0000-000024830000}"/>
    <cellStyle name="n_Flash September eresMas_Reporting FT 2004-03_PFA_Mn MTV_060413_Spain KPIs 2" xfId="16686" xr:uid="{00000000-0005-0000-0000-000025830000}"/>
    <cellStyle name="n_Flash September eresMas_Reporting FT 2004-03_PFA_Mn MTV_060413_Spain KPIs_1" xfId="52134" xr:uid="{00000000-0005-0000-0000-000026830000}"/>
    <cellStyle name="n_Flash September eresMas_Reporting FT 2004-03_PFA_Mn MTV_060413_Telecoms - Operational KPIs" xfId="50437" xr:uid="{00000000-0005-0000-0000-000027830000}"/>
    <cellStyle name="n_Flash September eresMas_Reporting FT 2004-03_PFA_Mn_0603_V0 0" xfId="2616" xr:uid="{00000000-0005-0000-0000-000028830000}"/>
    <cellStyle name="n_Flash September eresMas_Reporting FT 2004-03_PFA_Mn_0603_V0 0_A&amp;ME KPIs" xfId="53912" xr:uid="{00000000-0005-0000-0000-000029830000}"/>
    <cellStyle name="n_Flash September eresMas_Reporting FT 2004-03_PFA_Mn_0603_V0 0_France financials" xfId="24266" xr:uid="{00000000-0005-0000-0000-00002A830000}"/>
    <cellStyle name="n_Flash September eresMas_Reporting FT 2004-03_PFA_Mn_0603_V0 0_France KPIs" xfId="5475" xr:uid="{00000000-0005-0000-0000-00002B830000}"/>
    <cellStyle name="n_Flash September eresMas_Reporting FT 2004-03_PFA_Mn_0603_V0 0_France KPIs 2" xfId="14891" xr:uid="{00000000-0005-0000-0000-00002C830000}"/>
    <cellStyle name="n_Flash September eresMas_Reporting FT 2004-03_PFA_Mn_0603_V0 0_France KPIs_1" xfId="12716" xr:uid="{00000000-0005-0000-0000-00002D830000}"/>
    <cellStyle name="n_Flash September eresMas_Reporting FT 2004-03_PFA_Mn_0603_V0 0_Group" xfId="38786" xr:uid="{00000000-0005-0000-0000-00002E830000}"/>
    <cellStyle name="n_Flash September eresMas_Reporting FT 2004-03_PFA_Mn_0603_V0 0_Group - financial KPIs" xfId="22522" xr:uid="{00000000-0005-0000-0000-00002F830000}"/>
    <cellStyle name="n_Flash September eresMas_Reporting FT 2004-03_PFA_Mn_0603_V0 0_Group - operational KPIs" xfId="10962" xr:uid="{00000000-0005-0000-0000-000030830000}"/>
    <cellStyle name="n_Flash September eresMas_Reporting FT 2004-03_PFA_Mn_0603_V0 0_Group - operational KPIs 2" xfId="18661" xr:uid="{00000000-0005-0000-0000-000031830000}"/>
    <cellStyle name="n_Flash September eresMas_Reporting FT 2004-03_PFA_Mn_0603_V0 0_Group - operational KPIs_1" xfId="20778" xr:uid="{00000000-0005-0000-0000-000032830000}"/>
    <cellStyle name="n_Flash September eresMas_Reporting FT 2004-03_PFA_Mn_0603_V0 0_Orange - Market France KPIs" xfId="56694" xr:uid="{00000000-0005-0000-0000-000033830000}"/>
    <cellStyle name="n_Flash September eresMas_Reporting FT 2004-03_PFA_Mn_0603_V0 0_Poland KPIs" xfId="38785" xr:uid="{00000000-0005-0000-0000-000034830000}"/>
    <cellStyle name="n_Flash September eresMas_Reporting FT 2004-03_PFA_Mn_0603_V0 0_ROW" xfId="38787" xr:uid="{00000000-0005-0000-0000-000035830000}"/>
    <cellStyle name="n_Flash September eresMas_Reporting FT 2004-03_PFA_Mn_0603_V0 0_ROW ARPU" xfId="38788" xr:uid="{00000000-0005-0000-0000-000036830000}"/>
    <cellStyle name="n_Flash September eresMas_Reporting FT 2004-03_PFA_Mn_0603_V0 0_ROW_1" xfId="38789" xr:uid="{00000000-0005-0000-0000-000037830000}"/>
    <cellStyle name="n_Flash September eresMas_Reporting FT 2004-03_PFA_Mn_0603_V0 0_ROW_1_Group" xfId="38790" xr:uid="{00000000-0005-0000-0000-000038830000}"/>
    <cellStyle name="n_Flash September eresMas_Reporting FT 2004-03_PFA_Mn_0603_V0 0_ROW_1_ROW ARPU" xfId="38791" xr:uid="{00000000-0005-0000-0000-000039830000}"/>
    <cellStyle name="n_Flash September eresMas_Reporting FT 2004-03_PFA_Mn_0603_V0 0_ROW_Group" xfId="38792" xr:uid="{00000000-0005-0000-0000-00003A830000}"/>
    <cellStyle name="n_Flash September eresMas_Reporting FT 2004-03_PFA_Mn_0603_V0 0_ROW_ROW ARPU" xfId="38793" xr:uid="{00000000-0005-0000-0000-00003B830000}"/>
    <cellStyle name="n_Flash September eresMas_Reporting FT 2004-03_PFA_Mn_0603_V0 0_Spain ARPU + AUPU" xfId="38794" xr:uid="{00000000-0005-0000-0000-00003C830000}"/>
    <cellStyle name="n_Flash September eresMas_Reporting FT 2004-03_PFA_Mn_0603_V0 0_Spain ARPU + AUPU_Group" xfId="38795" xr:uid="{00000000-0005-0000-0000-00003D830000}"/>
    <cellStyle name="n_Flash September eresMas_Reporting FT 2004-03_PFA_Mn_0603_V0 0_Spain ARPU + AUPU_ROW ARPU" xfId="38796" xr:uid="{00000000-0005-0000-0000-00003E830000}"/>
    <cellStyle name="n_Flash September eresMas_Reporting FT 2004-03_PFA_Mn_0603_V0 0_Spain KPIs" xfId="7321" xr:uid="{00000000-0005-0000-0000-00003F830000}"/>
    <cellStyle name="n_Flash September eresMas_Reporting FT 2004-03_PFA_Mn_0603_V0 0_Spain KPIs 2" xfId="16687" xr:uid="{00000000-0005-0000-0000-000040830000}"/>
    <cellStyle name="n_Flash September eresMas_Reporting FT 2004-03_PFA_Mn_0603_V0 0_Spain KPIs_1" xfId="52135" xr:uid="{00000000-0005-0000-0000-000041830000}"/>
    <cellStyle name="n_Flash September eresMas_Reporting FT 2004-03_PFA_Mn_0603_V0 0_Telecoms - Operational KPIs" xfId="50438" xr:uid="{00000000-0005-0000-0000-000042830000}"/>
    <cellStyle name="n_Flash September eresMas_Reporting FT 2004-03_PFA_Parcs_0600706" xfId="2617" xr:uid="{00000000-0005-0000-0000-000043830000}"/>
    <cellStyle name="n_Flash September eresMas_Reporting FT 2004-03_PFA_Parcs_0600706_A&amp;ME KPIs" xfId="53913" xr:uid="{00000000-0005-0000-0000-000044830000}"/>
    <cellStyle name="n_Flash September eresMas_Reporting FT 2004-03_PFA_Parcs_0600706_France financials" xfId="24267" xr:uid="{00000000-0005-0000-0000-000045830000}"/>
    <cellStyle name="n_Flash September eresMas_Reporting FT 2004-03_PFA_Parcs_0600706_France KPIs" xfId="5476" xr:uid="{00000000-0005-0000-0000-000046830000}"/>
    <cellStyle name="n_Flash September eresMas_Reporting FT 2004-03_PFA_Parcs_0600706_France KPIs 2" xfId="14892" xr:uid="{00000000-0005-0000-0000-000047830000}"/>
    <cellStyle name="n_Flash September eresMas_Reporting FT 2004-03_PFA_Parcs_0600706_France KPIs_1" xfId="12717" xr:uid="{00000000-0005-0000-0000-000048830000}"/>
    <cellStyle name="n_Flash September eresMas_Reporting FT 2004-03_PFA_Parcs_0600706_Group" xfId="38798" xr:uid="{00000000-0005-0000-0000-000049830000}"/>
    <cellStyle name="n_Flash September eresMas_Reporting FT 2004-03_PFA_Parcs_0600706_Group - financial KPIs" xfId="22523" xr:uid="{00000000-0005-0000-0000-00004A830000}"/>
    <cellStyle name="n_Flash September eresMas_Reporting FT 2004-03_PFA_Parcs_0600706_Group - operational KPIs" xfId="10963" xr:uid="{00000000-0005-0000-0000-00004B830000}"/>
    <cellStyle name="n_Flash September eresMas_Reporting FT 2004-03_PFA_Parcs_0600706_Group - operational KPIs 2" xfId="18662" xr:uid="{00000000-0005-0000-0000-00004C830000}"/>
    <cellStyle name="n_Flash September eresMas_Reporting FT 2004-03_PFA_Parcs_0600706_Group - operational KPIs_1" xfId="20779" xr:uid="{00000000-0005-0000-0000-00004D830000}"/>
    <cellStyle name="n_Flash September eresMas_Reporting FT 2004-03_PFA_Parcs_0600706_Orange - Market France KPIs" xfId="56695" xr:uid="{00000000-0005-0000-0000-00004E830000}"/>
    <cellStyle name="n_Flash September eresMas_Reporting FT 2004-03_PFA_Parcs_0600706_Poland KPIs" xfId="38797" xr:uid="{00000000-0005-0000-0000-00004F830000}"/>
    <cellStyle name="n_Flash September eresMas_Reporting FT 2004-03_PFA_Parcs_0600706_ROW" xfId="38799" xr:uid="{00000000-0005-0000-0000-000050830000}"/>
    <cellStyle name="n_Flash September eresMas_Reporting FT 2004-03_PFA_Parcs_0600706_ROW ARPU" xfId="38800" xr:uid="{00000000-0005-0000-0000-000051830000}"/>
    <cellStyle name="n_Flash September eresMas_Reporting FT 2004-03_PFA_Parcs_0600706_ROW_1" xfId="38801" xr:uid="{00000000-0005-0000-0000-000052830000}"/>
    <cellStyle name="n_Flash September eresMas_Reporting FT 2004-03_PFA_Parcs_0600706_ROW_1_Group" xfId="38802" xr:uid="{00000000-0005-0000-0000-000053830000}"/>
    <cellStyle name="n_Flash September eresMas_Reporting FT 2004-03_PFA_Parcs_0600706_ROW_1_ROW ARPU" xfId="38803" xr:uid="{00000000-0005-0000-0000-000054830000}"/>
    <cellStyle name="n_Flash September eresMas_Reporting FT 2004-03_PFA_Parcs_0600706_ROW_Group" xfId="38804" xr:uid="{00000000-0005-0000-0000-000055830000}"/>
    <cellStyle name="n_Flash September eresMas_Reporting FT 2004-03_PFA_Parcs_0600706_ROW_ROW ARPU" xfId="38805" xr:uid="{00000000-0005-0000-0000-000056830000}"/>
    <cellStyle name="n_Flash September eresMas_Reporting FT 2004-03_PFA_Parcs_0600706_Spain ARPU + AUPU" xfId="38806" xr:uid="{00000000-0005-0000-0000-000057830000}"/>
    <cellStyle name="n_Flash September eresMas_Reporting FT 2004-03_PFA_Parcs_0600706_Spain ARPU + AUPU_Group" xfId="38807" xr:uid="{00000000-0005-0000-0000-000058830000}"/>
    <cellStyle name="n_Flash September eresMas_Reporting FT 2004-03_PFA_Parcs_0600706_Spain ARPU + AUPU_ROW ARPU" xfId="38808" xr:uid="{00000000-0005-0000-0000-000059830000}"/>
    <cellStyle name="n_Flash September eresMas_Reporting FT 2004-03_PFA_Parcs_0600706_Spain KPIs" xfId="7322" xr:uid="{00000000-0005-0000-0000-00005A830000}"/>
    <cellStyle name="n_Flash September eresMas_Reporting FT 2004-03_PFA_Parcs_0600706_Spain KPIs 2" xfId="16688" xr:uid="{00000000-0005-0000-0000-00005B830000}"/>
    <cellStyle name="n_Flash September eresMas_Reporting FT 2004-03_PFA_Parcs_0600706_Spain KPIs_1" xfId="52136" xr:uid="{00000000-0005-0000-0000-00005C830000}"/>
    <cellStyle name="n_Flash September eresMas_Reporting FT 2004-03_PFA_Parcs_0600706_Telecoms - Operational KPIs" xfId="50439" xr:uid="{00000000-0005-0000-0000-00005D830000}"/>
    <cellStyle name="n_Flash September eresMas_Reporting FT 2004-03_Poland KPIs" xfId="8668" xr:uid="{00000000-0005-0000-0000-00005E830000}"/>
    <cellStyle name="n_Flash September eresMas_Reporting FT 2004-03_Poland KPIs_1" xfId="38681" xr:uid="{00000000-0005-0000-0000-00005F830000}"/>
    <cellStyle name="n_Flash September eresMas_Reporting FT 2004-03_Reporting Valeur_Mobile_2010_10" xfId="38809" xr:uid="{00000000-0005-0000-0000-000060830000}"/>
    <cellStyle name="n_Flash September eresMas_Reporting FT 2004-03_Reporting Valeur_Mobile_2010_10_Group" xfId="38810" xr:uid="{00000000-0005-0000-0000-000061830000}"/>
    <cellStyle name="n_Flash September eresMas_Reporting FT 2004-03_Reporting Valeur_Mobile_2010_10_ROW" xfId="38811" xr:uid="{00000000-0005-0000-0000-000062830000}"/>
    <cellStyle name="n_Flash September eresMas_Reporting FT 2004-03_Reporting Valeur_Mobile_2010_10_ROW ARPU" xfId="38812" xr:uid="{00000000-0005-0000-0000-000063830000}"/>
    <cellStyle name="n_Flash September eresMas_Reporting FT 2004-03_Reporting Valeur_Mobile_2010_10_ROW_Group" xfId="38813" xr:uid="{00000000-0005-0000-0000-000064830000}"/>
    <cellStyle name="n_Flash September eresMas_Reporting FT 2004-03_Reporting Valeur_Mobile_2010_10_ROW_ROW ARPU" xfId="38814" xr:uid="{00000000-0005-0000-0000-000065830000}"/>
    <cellStyle name="n_Flash September eresMas_Reporting FT 2004-03_ROW" xfId="38815" xr:uid="{00000000-0005-0000-0000-000066830000}"/>
    <cellStyle name="n_Flash September eresMas_Reporting FT 2004-03_ROW ARPU" xfId="38816" xr:uid="{00000000-0005-0000-0000-000067830000}"/>
    <cellStyle name="n_Flash September eresMas_Reporting FT 2004-03_RoW KPIs" xfId="9380" xr:uid="{00000000-0005-0000-0000-000068830000}"/>
    <cellStyle name="n_Flash September eresMas_Reporting FT 2004-03_ROW_1" xfId="38817" xr:uid="{00000000-0005-0000-0000-000069830000}"/>
    <cellStyle name="n_Flash September eresMas_Reporting FT 2004-03_ROW_1_Group" xfId="38818" xr:uid="{00000000-0005-0000-0000-00006A830000}"/>
    <cellStyle name="n_Flash September eresMas_Reporting FT 2004-03_ROW_1_ROW ARPU" xfId="38819" xr:uid="{00000000-0005-0000-0000-00006B830000}"/>
    <cellStyle name="n_Flash September eresMas_Reporting FT 2004-03_ROW_Group" xfId="38820" xr:uid="{00000000-0005-0000-0000-00006C830000}"/>
    <cellStyle name="n_Flash September eresMas_Reporting FT 2004-03_ROW_ROW ARPU" xfId="38821" xr:uid="{00000000-0005-0000-0000-00006D830000}"/>
    <cellStyle name="n_Flash September eresMas_Reporting FT 2004-03_Spain ARPU + AUPU" xfId="38822" xr:uid="{00000000-0005-0000-0000-00006E830000}"/>
    <cellStyle name="n_Flash September eresMas_Reporting FT 2004-03_Spain ARPU + AUPU_Group" xfId="38823" xr:uid="{00000000-0005-0000-0000-00006F830000}"/>
    <cellStyle name="n_Flash September eresMas_Reporting FT 2004-03_Spain ARPU + AUPU_ROW ARPU" xfId="38824" xr:uid="{00000000-0005-0000-0000-000070830000}"/>
    <cellStyle name="n_Flash September eresMas_Reporting FT 2004-03_Spain KPIs" xfId="7312" xr:uid="{00000000-0005-0000-0000-000071830000}"/>
    <cellStyle name="n_Flash September eresMas_Reporting FT 2004-03_Spain KPIs 2" xfId="16678" xr:uid="{00000000-0005-0000-0000-000072830000}"/>
    <cellStyle name="n_Flash September eresMas_Reporting FT 2004-03_Spain KPIs_1" xfId="52126" xr:uid="{00000000-0005-0000-0000-000073830000}"/>
    <cellStyle name="n_Flash September eresMas_Reporting FT 2004-03_Telecoms - Operational KPIs" xfId="50429" xr:uid="{00000000-0005-0000-0000-000074830000}"/>
    <cellStyle name="n_Flash September eresMas_Reporting FT 2004-03_UAG_report_CA 06-09 (06-09-28)" xfId="2618" xr:uid="{00000000-0005-0000-0000-000075830000}"/>
    <cellStyle name="n_Flash September eresMas_Reporting FT 2004-03_UAG_report_CA 06-09 (06-09-28)_A&amp;ME KPIs" xfId="53914" xr:uid="{00000000-0005-0000-0000-000076830000}"/>
    <cellStyle name="n_Flash September eresMas_Reporting FT 2004-03_UAG_report_CA 06-09 (06-09-28)_Enterprise" xfId="9953" xr:uid="{00000000-0005-0000-0000-000077830000}"/>
    <cellStyle name="n_Flash September eresMas_Reporting FT 2004-03_UAG_report_CA 06-09 (06-09-28)_France financials" xfId="24268" xr:uid="{00000000-0005-0000-0000-000078830000}"/>
    <cellStyle name="n_Flash September eresMas_Reporting FT 2004-03_UAG_report_CA 06-09 (06-09-28)_France financials_1" xfId="25543" xr:uid="{00000000-0005-0000-0000-000079830000}"/>
    <cellStyle name="n_Flash September eresMas_Reporting FT 2004-03_UAG_report_CA 06-09 (06-09-28)_France KPIs" xfId="5477" xr:uid="{00000000-0005-0000-0000-00007A830000}"/>
    <cellStyle name="n_Flash September eresMas_Reporting FT 2004-03_UAG_report_CA 06-09 (06-09-28)_France KPIs 2" xfId="14893" xr:uid="{00000000-0005-0000-0000-00007B830000}"/>
    <cellStyle name="n_Flash September eresMas_Reporting FT 2004-03_UAG_report_CA 06-09 (06-09-28)_France KPIs_1" xfId="12718" xr:uid="{00000000-0005-0000-0000-00007C830000}"/>
    <cellStyle name="n_Flash September eresMas_Reporting FT 2004-03_UAG_report_CA 06-09 (06-09-28)_GetCA Groupe Seg 2012-Q4 Soc" xfId="56697" xr:uid="{00000000-0005-0000-0000-00007D830000}"/>
    <cellStyle name="n_Flash September eresMas_Reporting FT 2004-03_UAG_report_CA 06-09 (06-09-28)_Group" xfId="38826" xr:uid="{00000000-0005-0000-0000-00007E830000}"/>
    <cellStyle name="n_Flash September eresMas_Reporting FT 2004-03_UAG_report_CA 06-09 (06-09-28)_Group - financial KPIs" xfId="22524" xr:uid="{00000000-0005-0000-0000-00007F830000}"/>
    <cellStyle name="n_Flash September eresMas_Reporting FT 2004-03_UAG_report_CA 06-09 (06-09-28)_Group - operational KPIs" xfId="3422" xr:uid="{00000000-0005-0000-0000-000080830000}"/>
    <cellStyle name="n_Flash September eresMas_Reporting FT 2004-03_UAG_report_CA 06-09 (06-09-28)_Group - operational KPIs_1" xfId="10964" xr:uid="{00000000-0005-0000-0000-000081830000}"/>
    <cellStyle name="n_Flash September eresMas_Reporting FT 2004-03_UAG_report_CA 06-09 (06-09-28)_Group - operational KPIs_1 2" xfId="18663" xr:uid="{00000000-0005-0000-0000-000082830000}"/>
    <cellStyle name="n_Flash September eresMas_Reporting FT 2004-03_UAG_report_CA 06-09 (06-09-28)_Group - operational KPIs_2" xfId="20780" xr:uid="{00000000-0005-0000-0000-000083830000}"/>
    <cellStyle name="n_Flash September eresMas_Reporting FT 2004-03_UAG_report_CA 06-09 (06-09-28)_IC&amp;SS" xfId="19493" xr:uid="{00000000-0005-0000-0000-000084830000}"/>
    <cellStyle name="n_Flash September eresMas_Reporting FT 2004-03_UAG_report_CA 06-09 (06-09-28)_Orange - Market France KPIs" xfId="56696" xr:uid="{00000000-0005-0000-0000-000085830000}"/>
    <cellStyle name="n_Flash September eresMas_Reporting FT 2004-03_UAG_report_CA 06-09 (06-09-28)_Poland KPIs" xfId="8673" xr:uid="{00000000-0005-0000-0000-000086830000}"/>
    <cellStyle name="n_Flash September eresMas_Reporting FT 2004-03_UAG_report_CA 06-09 (06-09-28)_Poland KPIs_1" xfId="38825" xr:uid="{00000000-0005-0000-0000-000087830000}"/>
    <cellStyle name="n_Flash September eresMas_Reporting FT 2004-03_UAG_report_CA 06-09 (06-09-28)_ROW" xfId="38827" xr:uid="{00000000-0005-0000-0000-000088830000}"/>
    <cellStyle name="n_Flash September eresMas_Reporting FT 2004-03_UAG_report_CA 06-09 (06-09-28)_ROW ARPU" xfId="38828" xr:uid="{00000000-0005-0000-0000-000089830000}"/>
    <cellStyle name="n_Flash September eresMas_Reporting FT 2004-03_UAG_report_CA 06-09 (06-09-28)_RoW KPIs" xfId="9385" xr:uid="{00000000-0005-0000-0000-00008A830000}"/>
    <cellStyle name="n_Flash September eresMas_Reporting FT 2004-03_UAG_report_CA 06-09 (06-09-28)_ROW_1" xfId="38829" xr:uid="{00000000-0005-0000-0000-00008B830000}"/>
    <cellStyle name="n_Flash September eresMas_Reporting FT 2004-03_UAG_report_CA 06-09 (06-09-28)_ROW_1_Group" xfId="38830" xr:uid="{00000000-0005-0000-0000-00008C830000}"/>
    <cellStyle name="n_Flash September eresMas_Reporting FT 2004-03_UAG_report_CA 06-09 (06-09-28)_ROW_1_ROW ARPU" xfId="38831" xr:uid="{00000000-0005-0000-0000-00008D830000}"/>
    <cellStyle name="n_Flash September eresMas_Reporting FT 2004-03_UAG_report_CA 06-09 (06-09-28)_ROW_Group" xfId="38832" xr:uid="{00000000-0005-0000-0000-00008E830000}"/>
    <cellStyle name="n_Flash September eresMas_Reporting FT 2004-03_UAG_report_CA 06-09 (06-09-28)_ROW_ROW ARPU" xfId="38833" xr:uid="{00000000-0005-0000-0000-00008F830000}"/>
    <cellStyle name="n_Flash September eresMas_Reporting FT 2004-03_UAG_report_CA 06-09 (06-09-28)_Spain ARPU + AUPU" xfId="38834" xr:uid="{00000000-0005-0000-0000-000090830000}"/>
    <cellStyle name="n_Flash September eresMas_Reporting FT 2004-03_UAG_report_CA 06-09 (06-09-28)_Spain ARPU + AUPU_Group" xfId="38835" xr:uid="{00000000-0005-0000-0000-000091830000}"/>
    <cellStyle name="n_Flash September eresMas_Reporting FT 2004-03_UAG_report_CA 06-09 (06-09-28)_Spain ARPU + AUPU_ROW ARPU" xfId="38836" xr:uid="{00000000-0005-0000-0000-000092830000}"/>
    <cellStyle name="n_Flash September eresMas_Reporting FT 2004-03_UAG_report_CA 06-09 (06-09-28)_Spain KPIs" xfId="7323" xr:uid="{00000000-0005-0000-0000-000093830000}"/>
    <cellStyle name="n_Flash September eresMas_Reporting FT 2004-03_UAG_report_CA 06-09 (06-09-28)_Spain KPIs 2" xfId="16689" xr:uid="{00000000-0005-0000-0000-000094830000}"/>
    <cellStyle name="n_Flash September eresMas_Reporting FT 2004-03_UAG_report_CA 06-09 (06-09-28)_Spain KPIs_1" xfId="52137" xr:uid="{00000000-0005-0000-0000-000095830000}"/>
    <cellStyle name="n_Flash September eresMas_Reporting FT 2004-03_UAG_report_CA 06-09 (06-09-28)_Telecoms - Operational KPIs" xfId="50440" xr:uid="{00000000-0005-0000-0000-000096830000}"/>
    <cellStyle name="n_Flash September eresMas_Reporting FT 2004-03_UAG_report_CA 06-10 (06-11-06)" xfId="2619" xr:uid="{00000000-0005-0000-0000-000097830000}"/>
    <cellStyle name="n_Flash September eresMas_Reporting FT 2004-03_UAG_report_CA 06-10 (06-11-06)_A&amp;ME KPIs" xfId="53915" xr:uid="{00000000-0005-0000-0000-000098830000}"/>
    <cellStyle name="n_Flash September eresMas_Reporting FT 2004-03_UAG_report_CA 06-10 (06-11-06)_Enterprise" xfId="9954" xr:uid="{00000000-0005-0000-0000-000099830000}"/>
    <cellStyle name="n_Flash September eresMas_Reporting FT 2004-03_UAG_report_CA 06-10 (06-11-06)_France financials" xfId="24269" xr:uid="{00000000-0005-0000-0000-00009A830000}"/>
    <cellStyle name="n_Flash September eresMas_Reporting FT 2004-03_UAG_report_CA 06-10 (06-11-06)_France financials_1" xfId="25544" xr:uid="{00000000-0005-0000-0000-00009B830000}"/>
    <cellStyle name="n_Flash September eresMas_Reporting FT 2004-03_UAG_report_CA 06-10 (06-11-06)_France KPIs" xfId="5478" xr:uid="{00000000-0005-0000-0000-00009C830000}"/>
    <cellStyle name="n_Flash September eresMas_Reporting FT 2004-03_UAG_report_CA 06-10 (06-11-06)_France KPIs 2" xfId="14894" xr:uid="{00000000-0005-0000-0000-00009D830000}"/>
    <cellStyle name="n_Flash September eresMas_Reporting FT 2004-03_UAG_report_CA 06-10 (06-11-06)_France KPIs_1" xfId="12719" xr:uid="{00000000-0005-0000-0000-00009E830000}"/>
    <cellStyle name="n_Flash September eresMas_Reporting FT 2004-03_UAG_report_CA 06-10 (06-11-06)_GetCA Groupe Seg 2012-Q4 Soc" xfId="56699" xr:uid="{00000000-0005-0000-0000-00009F830000}"/>
    <cellStyle name="n_Flash September eresMas_Reporting FT 2004-03_UAG_report_CA 06-10 (06-11-06)_Group" xfId="38838" xr:uid="{00000000-0005-0000-0000-0000A0830000}"/>
    <cellStyle name="n_Flash September eresMas_Reporting FT 2004-03_UAG_report_CA 06-10 (06-11-06)_Group - financial KPIs" xfId="22525" xr:uid="{00000000-0005-0000-0000-0000A1830000}"/>
    <cellStyle name="n_Flash September eresMas_Reporting FT 2004-03_UAG_report_CA 06-10 (06-11-06)_Group - operational KPIs" xfId="3423" xr:uid="{00000000-0005-0000-0000-0000A2830000}"/>
    <cellStyle name="n_Flash September eresMas_Reporting FT 2004-03_UAG_report_CA 06-10 (06-11-06)_Group - operational KPIs_1" xfId="10965" xr:uid="{00000000-0005-0000-0000-0000A3830000}"/>
    <cellStyle name="n_Flash September eresMas_Reporting FT 2004-03_UAG_report_CA 06-10 (06-11-06)_Group - operational KPIs_1 2" xfId="18664" xr:uid="{00000000-0005-0000-0000-0000A4830000}"/>
    <cellStyle name="n_Flash September eresMas_Reporting FT 2004-03_UAG_report_CA 06-10 (06-11-06)_Group - operational KPIs_2" xfId="20781" xr:uid="{00000000-0005-0000-0000-0000A5830000}"/>
    <cellStyle name="n_Flash September eresMas_Reporting FT 2004-03_UAG_report_CA 06-10 (06-11-06)_IC&amp;SS" xfId="19503" xr:uid="{00000000-0005-0000-0000-0000A6830000}"/>
    <cellStyle name="n_Flash September eresMas_Reporting FT 2004-03_UAG_report_CA 06-10 (06-11-06)_Orange - Market France KPIs" xfId="56698" xr:uid="{00000000-0005-0000-0000-0000A7830000}"/>
    <cellStyle name="n_Flash September eresMas_Reporting FT 2004-03_UAG_report_CA 06-10 (06-11-06)_Poland KPIs" xfId="8674" xr:uid="{00000000-0005-0000-0000-0000A8830000}"/>
    <cellStyle name="n_Flash September eresMas_Reporting FT 2004-03_UAG_report_CA 06-10 (06-11-06)_Poland KPIs_1" xfId="38837" xr:uid="{00000000-0005-0000-0000-0000A9830000}"/>
    <cellStyle name="n_Flash September eresMas_Reporting FT 2004-03_UAG_report_CA 06-10 (06-11-06)_ROW" xfId="38839" xr:uid="{00000000-0005-0000-0000-0000AA830000}"/>
    <cellStyle name="n_Flash September eresMas_Reporting FT 2004-03_UAG_report_CA 06-10 (06-11-06)_ROW ARPU" xfId="38840" xr:uid="{00000000-0005-0000-0000-0000AB830000}"/>
    <cellStyle name="n_Flash September eresMas_Reporting FT 2004-03_UAG_report_CA 06-10 (06-11-06)_RoW KPIs" xfId="9386" xr:uid="{00000000-0005-0000-0000-0000AC830000}"/>
    <cellStyle name="n_Flash September eresMas_Reporting FT 2004-03_UAG_report_CA 06-10 (06-11-06)_ROW_1" xfId="38841" xr:uid="{00000000-0005-0000-0000-0000AD830000}"/>
    <cellStyle name="n_Flash September eresMas_Reporting FT 2004-03_UAG_report_CA 06-10 (06-11-06)_ROW_1_Group" xfId="38842" xr:uid="{00000000-0005-0000-0000-0000AE830000}"/>
    <cellStyle name="n_Flash September eresMas_Reporting FT 2004-03_UAG_report_CA 06-10 (06-11-06)_ROW_1_ROW ARPU" xfId="38843" xr:uid="{00000000-0005-0000-0000-0000AF830000}"/>
    <cellStyle name="n_Flash September eresMas_Reporting FT 2004-03_UAG_report_CA 06-10 (06-11-06)_ROW_Group" xfId="38844" xr:uid="{00000000-0005-0000-0000-0000B0830000}"/>
    <cellStyle name="n_Flash September eresMas_Reporting FT 2004-03_UAG_report_CA 06-10 (06-11-06)_ROW_ROW ARPU" xfId="38845" xr:uid="{00000000-0005-0000-0000-0000B1830000}"/>
    <cellStyle name="n_Flash September eresMas_Reporting FT 2004-03_UAG_report_CA 06-10 (06-11-06)_Spain ARPU + AUPU" xfId="38846" xr:uid="{00000000-0005-0000-0000-0000B2830000}"/>
    <cellStyle name="n_Flash September eresMas_Reporting FT 2004-03_UAG_report_CA 06-10 (06-11-06)_Spain ARPU + AUPU_Group" xfId="38847" xr:uid="{00000000-0005-0000-0000-0000B3830000}"/>
    <cellStyle name="n_Flash September eresMas_Reporting FT 2004-03_UAG_report_CA 06-10 (06-11-06)_Spain ARPU + AUPU_ROW ARPU" xfId="38848" xr:uid="{00000000-0005-0000-0000-0000B4830000}"/>
    <cellStyle name="n_Flash September eresMas_Reporting FT 2004-03_UAG_report_CA 06-10 (06-11-06)_Spain KPIs" xfId="7324" xr:uid="{00000000-0005-0000-0000-0000B5830000}"/>
    <cellStyle name="n_Flash September eresMas_Reporting FT 2004-03_UAG_report_CA 06-10 (06-11-06)_Spain KPIs 2" xfId="16690" xr:uid="{00000000-0005-0000-0000-0000B6830000}"/>
    <cellStyle name="n_Flash September eresMas_Reporting FT 2004-03_UAG_report_CA 06-10 (06-11-06)_Spain KPIs_1" xfId="52138" xr:uid="{00000000-0005-0000-0000-0000B7830000}"/>
    <cellStyle name="n_Flash September eresMas_Reporting FT 2004-03_UAG_report_CA 06-10 (06-11-06)_Telecoms - Operational KPIs" xfId="50441" xr:uid="{00000000-0005-0000-0000-0000B8830000}"/>
    <cellStyle name="n_Flash September eresMas_Reporting FT 2004-03_V&amp;M trajectoires V1 (06-08-11)" xfId="2620" xr:uid="{00000000-0005-0000-0000-0000B9830000}"/>
    <cellStyle name="n_Flash September eresMas_Reporting FT 2004-03_V&amp;M trajectoires V1 (06-08-11)_A&amp;ME KPIs" xfId="53916" xr:uid="{00000000-0005-0000-0000-0000BA830000}"/>
    <cellStyle name="n_Flash September eresMas_Reporting FT 2004-03_V&amp;M trajectoires V1 (06-08-11)_Enterprise" xfId="9955" xr:uid="{00000000-0005-0000-0000-0000BB830000}"/>
    <cellStyle name="n_Flash September eresMas_Reporting FT 2004-03_V&amp;M trajectoires V1 (06-08-11)_France financials" xfId="24270" xr:uid="{00000000-0005-0000-0000-0000BC830000}"/>
    <cellStyle name="n_Flash September eresMas_Reporting FT 2004-03_V&amp;M trajectoires V1 (06-08-11)_France financials_1" xfId="25545" xr:uid="{00000000-0005-0000-0000-0000BD830000}"/>
    <cellStyle name="n_Flash September eresMas_Reporting FT 2004-03_V&amp;M trajectoires V1 (06-08-11)_France KPIs" xfId="5479" xr:uid="{00000000-0005-0000-0000-0000BE830000}"/>
    <cellStyle name="n_Flash September eresMas_Reporting FT 2004-03_V&amp;M trajectoires V1 (06-08-11)_France KPIs 2" xfId="14895" xr:uid="{00000000-0005-0000-0000-0000BF830000}"/>
    <cellStyle name="n_Flash September eresMas_Reporting FT 2004-03_V&amp;M trajectoires V1 (06-08-11)_France KPIs_1" xfId="12720" xr:uid="{00000000-0005-0000-0000-0000C0830000}"/>
    <cellStyle name="n_Flash September eresMas_Reporting FT 2004-03_V&amp;M trajectoires V1 (06-08-11)_GetCA Groupe Seg 2012-Q4 Soc" xfId="56701" xr:uid="{00000000-0005-0000-0000-0000C1830000}"/>
    <cellStyle name="n_Flash September eresMas_Reporting FT 2004-03_V&amp;M trajectoires V1 (06-08-11)_Group" xfId="38850" xr:uid="{00000000-0005-0000-0000-0000C2830000}"/>
    <cellStyle name="n_Flash September eresMas_Reporting FT 2004-03_V&amp;M trajectoires V1 (06-08-11)_Group - financial KPIs" xfId="22526" xr:uid="{00000000-0005-0000-0000-0000C3830000}"/>
    <cellStyle name="n_Flash September eresMas_Reporting FT 2004-03_V&amp;M trajectoires V1 (06-08-11)_Group - operational KPIs" xfId="3424" xr:uid="{00000000-0005-0000-0000-0000C4830000}"/>
    <cellStyle name="n_Flash September eresMas_Reporting FT 2004-03_V&amp;M trajectoires V1 (06-08-11)_Group - operational KPIs_1" xfId="10966" xr:uid="{00000000-0005-0000-0000-0000C5830000}"/>
    <cellStyle name="n_Flash September eresMas_Reporting FT 2004-03_V&amp;M trajectoires V1 (06-08-11)_Group - operational KPIs_1 2" xfId="18665" xr:uid="{00000000-0005-0000-0000-0000C6830000}"/>
    <cellStyle name="n_Flash September eresMas_Reporting FT 2004-03_V&amp;M trajectoires V1 (06-08-11)_Group - operational KPIs_2" xfId="20782" xr:uid="{00000000-0005-0000-0000-0000C7830000}"/>
    <cellStyle name="n_Flash September eresMas_Reporting FT 2004-03_V&amp;M trajectoires V1 (06-08-11)_IC&amp;SS" xfId="19703" xr:uid="{00000000-0005-0000-0000-0000C8830000}"/>
    <cellStyle name="n_Flash September eresMas_Reporting FT 2004-03_V&amp;M trajectoires V1 (06-08-11)_Orange - Market France KPIs" xfId="56700" xr:uid="{00000000-0005-0000-0000-0000C9830000}"/>
    <cellStyle name="n_Flash September eresMas_Reporting FT 2004-03_V&amp;M trajectoires V1 (06-08-11)_Poland KPIs" xfId="8675" xr:uid="{00000000-0005-0000-0000-0000CA830000}"/>
    <cellStyle name="n_Flash September eresMas_Reporting FT 2004-03_V&amp;M trajectoires V1 (06-08-11)_Poland KPIs_1" xfId="38849" xr:uid="{00000000-0005-0000-0000-0000CB830000}"/>
    <cellStyle name="n_Flash September eresMas_Reporting FT 2004-03_V&amp;M trajectoires V1 (06-08-11)_ROW" xfId="38851" xr:uid="{00000000-0005-0000-0000-0000CC830000}"/>
    <cellStyle name="n_Flash September eresMas_Reporting FT 2004-03_V&amp;M trajectoires V1 (06-08-11)_ROW ARPU" xfId="38852" xr:uid="{00000000-0005-0000-0000-0000CD830000}"/>
    <cellStyle name="n_Flash September eresMas_Reporting FT 2004-03_V&amp;M trajectoires V1 (06-08-11)_RoW KPIs" xfId="9387" xr:uid="{00000000-0005-0000-0000-0000CE830000}"/>
    <cellStyle name="n_Flash September eresMas_Reporting FT 2004-03_V&amp;M trajectoires V1 (06-08-11)_ROW_1" xfId="38853" xr:uid="{00000000-0005-0000-0000-0000CF830000}"/>
    <cellStyle name="n_Flash September eresMas_Reporting FT 2004-03_V&amp;M trajectoires V1 (06-08-11)_ROW_1_Group" xfId="38854" xr:uid="{00000000-0005-0000-0000-0000D0830000}"/>
    <cellStyle name="n_Flash September eresMas_Reporting FT 2004-03_V&amp;M trajectoires V1 (06-08-11)_ROW_1_ROW ARPU" xfId="38855" xr:uid="{00000000-0005-0000-0000-0000D1830000}"/>
    <cellStyle name="n_Flash September eresMas_Reporting FT 2004-03_V&amp;M trajectoires V1 (06-08-11)_ROW_Group" xfId="38856" xr:uid="{00000000-0005-0000-0000-0000D2830000}"/>
    <cellStyle name="n_Flash September eresMas_Reporting FT 2004-03_V&amp;M trajectoires V1 (06-08-11)_ROW_ROW ARPU" xfId="38857" xr:uid="{00000000-0005-0000-0000-0000D3830000}"/>
    <cellStyle name="n_Flash September eresMas_Reporting FT 2004-03_V&amp;M trajectoires V1 (06-08-11)_Spain ARPU + AUPU" xfId="38858" xr:uid="{00000000-0005-0000-0000-0000D4830000}"/>
    <cellStyle name="n_Flash September eresMas_Reporting FT 2004-03_V&amp;M trajectoires V1 (06-08-11)_Spain ARPU + AUPU_Group" xfId="38859" xr:uid="{00000000-0005-0000-0000-0000D5830000}"/>
    <cellStyle name="n_Flash September eresMas_Reporting FT 2004-03_V&amp;M trajectoires V1 (06-08-11)_Spain ARPU + AUPU_ROW ARPU" xfId="38860" xr:uid="{00000000-0005-0000-0000-0000D6830000}"/>
    <cellStyle name="n_Flash September eresMas_Reporting FT 2004-03_V&amp;M trajectoires V1 (06-08-11)_Spain KPIs" xfId="7325" xr:uid="{00000000-0005-0000-0000-0000D7830000}"/>
    <cellStyle name="n_Flash September eresMas_Reporting FT 2004-03_V&amp;M trajectoires V1 (06-08-11)_Spain KPIs 2" xfId="16691" xr:uid="{00000000-0005-0000-0000-0000D8830000}"/>
    <cellStyle name="n_Flash September eresMas_Reporting FT 2004-03_V&amp;M trajectoires V1 (06-08-11)_Spain KPIs_1" xfId="52139" xr:uid="{00000000-0005-0000-0000-0000D9830000}"/>
    <cellStyle name="n_Flash September eresMas_Reporting FT 2004-03_V&amp;M trajectoires V1 (06-08-11)_Telecoms - Operational KPIs" xfId="50442" xr:uid="{00000000-0005-0000-0000-0000DA830000}"/>
    <cellStyle name="n_Flash September eresMas_Reporting Valeur_Mobile_2010_10" xfId="38861" xr:uid="{00000000-0005-0000-0000-0000DB830000}"/>
    <cellStyle name="n_Flash September eresMas_Reporting Valeur_Mobile_2010_10_Group" xfId="38862" xr:uid="{00000000-0005-0000-0000-0000DC830000}"/>
    <cellStyle name="n_Flash September eresMas_Reporting Valeur_Mobile_2010_10_ROW" xfId="38863" xr:uid="{00000000-0005-0000-0000-0000DD830000}"/>
    <cellStyle name="n_Flash September eresMas_Reporting Valeur_Mobile_2010_10_ROW ARPU" xfId="38864" xr:uid="{00000000-0005-0000-0000-0000DE830000}"/>
    <cellStyle name="n_Flash September eresMas_Reporting Valeur_Mobile_2010_10_ROW_Group" xfId="38865" xr:uid="{00000000-0005-0000-0000-0000DF830000}"/>
    <cellStyle name="n_Flash September eresMas_Reporting Valeur_Mobile_2010_10_ROW_ROW ARPU" xfId="38866" xr:uid="{00000000-0005-0000-0000-0000E0830000}"/>
    <cellStyle name="n_Flash September eresMas_retail revenue F P" xfId="2621" xr:uid="{00000000-0005-0000-0000-0000E1830000}"/>
    <cellStyle name="n_Flash September eresMas_retail revenue F P_A&amp;ME KPIs" xfId="53917" xr:uid="{00000000-0005-0000-0000-0000E2830000}"/>
    <cellStyle name="n_Flash September eresMas_retail revenue F P_France financials" xfId="24271" xr:uid="{00000000-0005-0000-0000-0000E3830000}"/>
    <cellStyle name="n_Flash September eresMas_retail revenue F P_France KPIs" xfId="5480" xr:uid="{00000000-0005-0000-0000-0000E4830000}"/>
    <cellStyle name="n_Flash September eresMas_retail revenue F P_France KPIs 2" xfId="14896" xr:uid="{00000000-0005-0000-0000-0000E5830000}"/>
    <cellStyle name="n_Flash September eresMas_retail revenue F P_France KPIs_1" xfId="12721" xr:uid="{00000000-0005-0000-0000-0000E6830000}"/>
    <cellStyle name="n_Flash September eresMas_retail revenue F P_Group" xfId="38868" xr:uid="{00000000-0005-0000-0000-0000E7830000}"/>
    <cellStyle name="n_Flash September eresMas_retail revenue F P_Group - financial KPIs" xfId="22527" xr:uid="{00000000-0005-0000-0000-0000E8830000}"/>
    <cellStyle name="n_Flash September eresMas_retail revenue F P_Group - operational KPIs" xfId="10967" xr:uid="{00000000-0005-0000-0000-0000E9830000}"/>
    <cellStyle name="n_Flash September eresMas_retail revenue F P_Group - operational KPIs 2" xfId="18666" xr:uid="{00000000-0005-0000-0000-0000EA830000}"/>
    <cellStyle name="n_Flash September eresMas_retail revenue F P_Group - operational KPIs_1" xfId="20783" xr:uid="{00000000-0005-0000-0000-0000EB830000}"/>
    <cellStyle name="n_Flash September eresMas_retail revenue F P_Orange - Market France KPIs" xfId="56702" xr:uid="{00000000-0005-0000-0000-0000EC830000}"/>
    <cellStyle name="n_Flash September eresMas_retail revenue F P_Poland KPIs" xfId="38867" xr:uid="{00000000-0005-0000-0000-0000ED830000}"/>
    <cellStyle name="n_Flash September eresMas_retail revenue F P_ROW" xfId="38869" xr:uid="{00000000-0005-0000-0000-0000EE830000}"/>
    <cellStyle name="n_Flash September eresMas_retail revenue F P_ROW ARPU" xfId="38870" xr:uid="{00000000-0005-0000-0000-0000EF830000}"/>
    <cellStyle name="n_Flash September eresMas_retail revenue F P_ROW_1" xfId="38871" xr:uid="{00000000-0005-0000-0000-0000F0830000}"/>
    <cellStyle name="n_Flash September eresMas_retail revenue F P_ROW_1_Group" xfId="38872" xr:uid="{00000000-0005-0000-0000-0000F1830000}"/>
    <cellStyle name="n_Flash September eresMas_retail revenue F P_ROW_1_ROW ARPU" xfId="38873" xr:uid="{00000000-0005-0000-0000-0000F2830000}"/>
    <cellStyle name="n_Flash September eresMas_retail revenue F P_ROW_Group" xfId="38874" xr:uid="{00000000-0005-0000-0000-0000F3830000}"/>
    <cellStyle name="n_Flash September eresMas_retail revenue F P_ROW_ROW ARPU" xfId="38875" xr:uid="{00000000-0005-0000-0000-0000F4830000}"/>
    <cellStyle name="n_Flash September eresMas_retail revenue F P_Spain ARPU + AUPU" xfId="38876" xr:uid="{00000000-0005-0000-0000-0000F5830000}"/>
    <cellStyle name="n_Flash September eresMas_retail revenue F P_Spain ARPU + AUPU_Group" xfId="38877" xr:uid="{00000000-0005-0000-0000-0000F6830000}"/>
    <cellStyle name="n_Flash September eresMas_retail revenue F P_Spain ARPU + AUPU_ROW ARPU" xfId="38878" xr:uid="{00000000-0005-0000-0000-0000F7830000}"/>
    <cellStyle name="n_Flash September eresMas_retail revenue F P_Spain KPIs" xfId="7326" xr:uid="{00000000-0005-0000-0000-0000F8830000}"/>
    <cellStyle name="n_Flash September eresMas_retail revenue F P_Spain KPIs 2" xfId="16692" xr:uid="{00000000-0005-0000-0000-0000F9830000}"/>
    <cellStyle name="n_Flash September eresMas_retail revenue F P_Spain KPIs_1" xfId="52140" xr:uid="{00000000-0005-0000-0000-0000FA830000}"/>
    <cellStyle name="n_Flash September eresMas_retail revenue F P_Telecoms - Operational KPIs" xfId="50443" xr:uid="{00000000-0005-0000-0000-0000FB830000}"/>
    <cellStyle name="n_Flash September eresMas_ROW" xfId="38879" xr:uid="{00000000-0005-0000-0000-0000FC830000}"/>
    <cellStyle name="n_Flash September eresMas_ROW ARPU" xfId="38880" xr:uid="{00000000-0005-0000-0000-0000FD830000}"/>
    <cellStyle name="n_Flash September eresMas_RoW KPIs" xfId="9100" xr:uid="{00000000-0005-0000-0000-0000FE830000}"/>
    <cellStyle name="n_Flash September eresMas_ROW_1" xfId="38881" xr:uid="{00000000-0005-0000-0000-0000FF830000}"/>
    <cellStyle name="n_Flash September eresMas_ROW_1_Group" xfId="38882" xr:uid="{00000000-0005-0000-0000-000000840000}"/>
    <cellStyle name="n_Flash September eresMas_ROW_1_ROW ARPU" xfId="38883" xr:uid="{00000000-0005-0000-0000-000001840000}"/>
    <cellStyle name="n_Flash September eresMas_ROW_Group" xfId="38884" xr:uid="{00000000-0005-0000-0000-000002840000}"/>
    <cellStyle name="n_Flash September eresMas_ROW_ROW ARPU" xfId="38885" xr:uid="{00000000-0005-0000-0000-000003840000}"/>
    <cellStyle name="n_Flash September eresMas_SCR 2005_06Tool" xfId="2622" xr:uid="{00000000-0005-0000-0000-000004840000}"/>
    <cellStyle name="n_Flash September eresMas_SCR 2005_06Tool_A&amp;ME KPIs" xfId="53918" xr:uid="{00000000-0005-0000-0000-000005840000}"/>
    <cellStyle name="n_Flash September eresMas_SCR 2005_06Tool_DATA KPI Personal" xfId="38887" xr:uid="{00000000-0005-0000-0000-000006840000}"/>
    <cellStyle name="n_Flash September eresMas_SCR 2005_06Tool_DATA KPI Personal_Group" xfId="38888" xr:uid="{00000000-0005-0000-0000-000007840000}"/>
    <cellStyle name="n_Flash September eresMas_SCR 2005_06Tool_DATA KPI Personal_ROW ARPU" xfId="38889" xr:uid="{00000000-0005-0000-0000-000008840000}"/>
    <cellStyle name="n_Flash September eresMas_SCR 2005_06Tool_EE_CoA_BS - mapped V4" xfId="38890" xr:uid="{00000000-0005-0000-0000-000009840000}"/>
    <cellStyle name="n_Flash September eresMas_SCR 2005_06Tool_EE_CoA_BS - mapped V4_Group" xfId="38891" xr:uid="{00000000-0005-0000-0000-00000A840000}"/>
    <cellStyle name="n_Flash September eresMas_SCR 2005_06Tool_EE_CoA_BS - mapped V4_ROW ARPU" xfId="38892" xr:uid="{00000000-0005-0000-0000-00000B840000}"/>
    <cellStyle name="n_Flash September eresMas_SCR 2005_06Tool_Enterprise" xfId="9956" xr:uid="{00000000-0005-0000-0000-00000C840000}"/>
    <cellStyle name="n_Flash September eresMas_SCR 2005_06Tool_France financials" xfId="24272" xr:uid="{00000000-0005-0000-0000-00000D840000}"/>
    <cellStyle name="n_Flash September eresMas_SCR 2005_06Tool_France financials_1" xfId="25546" xr:uid="{00000000-0005-0000-0000-00000E840000}"/>
    <cellStyle name="n_Flash September eresMas_SCR 2005_06Tool_France KPIs" xfId="5481" xr:uid="{00000000-0005-0000-0000-00000F840000}"/>
    <cellStyle name="n_Flash September eresMas_SCR 2005_06Tool_France KPIs 2" xfId="14897" xr:uid="{00000000-0005-0000-0000-000010840000}"/>
    <cellStyle name="n_Flash September eresMas_SCR 2005_06Tool_France KPIs_1" xfId="12722" xr:uid="{00000000-0005-0000-0000-000011840000}"/>
    <cellStyle name="n_Flash September eresMas_SCR 2005_06Tool_GetCA Groupe Seg 2012-Q4 Soc" xfId="56704" xr:uid="{00000000-0005-0000-0000-000012840000}"/>
    <cellStyle name="n_Flash September eresMas_SCR 2005_06Tool_Group" xfId="38893" xr:uid="{00000000-0005-0000-0000-000013840000}"/>
    <cellStyle name="n_Flash September eresMas_SCR 2005_06Tool_Group - financial KPIs" xfId="22528" xr:uid="{00000000-0005-0000-0000-000014840000}"/>
    <cellStyle name="n_Flash September eresMas_SCR 2005_06Tool_Group - operational KPIs" xfId="3425" xr:uid="{00000000-0005-0000-0000-000015840000}"/>
    <cellStyle name="n_Flash September eresMas_SCR 2005_06Tool_Group - operational KPIs_1" xfId="10968" xr:uid="{00000000-0005-0000-0000-000016840000}"/>
    <cellStyle name="n_Flash September eresMas_SCR 2005_06Tool_Group - operational KPIs_1 2" xfId="18667" xr:uid="{00000000-0005-0000-0000-000017840000}"/>
    <cellStyle name="n_Flash September eresMas_SCR 2005_06Tool_Group - operational KPIs_2" xfId="20784" xr:uid="{00000000-0005-0000-0000-000018840000}"/>
    <cellStyle name="n_Flash September eresMas_SCR 2005_06Tool_IC&amp;SS" xfId="13586" xr:uid="{00000000-0005-0000-0000-000019840000}"/>
    <cellStyle name="n_Flash September eresMas_SCR 2005_06Tool_Orange - Market France KPIs" xfId="56703" xr:uid="{00000000-0005-0000-0000-00001A840000}"/>
    <cellStyle name="n_Flash September eresMas_SCR 2005_06Tool_Poland KPIs" xfId="8676" xr:uid="{00000000-0005-0000-0000-00001B840000}"/>
    <cellStyle name="n_Flash September eresMas_SCR 2005_06Tool_Poland KPIs_1" xfId="38886" xr:uid="{00000000-0005-0000-0000-00001C840000}"/>
    <cellStyle name="n_Flash September eresMas_SCR 2005_06Tool_Reporting Valeur_Mobile_2010_10" xfId="38894" xr:uid="{00000000-0005-0000-0000-00001D840000}"/>
    <cellStyle name="n_Flash September eresMas_SCR 2005_06Tool_Reporting Valeur_Mobile_2010_10_Group" xfId="38895" xr:uid="{00000000-0005-0000-0000-00001E840000}"/>
    <cellStyle name="n_Flash September eresMas_SCR 2005_06Tool_Reporting Valeur_Mobile_2010_10_ROW" xfId="38896" xr:uid="{00000000-0005-0000-0000-00001F840000}"/>
    <cellStyle name="n_Flash September eresMas_SCR 2005_06Tool_Reporting Valeur_Mobile_2010_10_ROW ARPU" xfId="38897" xr:uid="{00000000-0005-0000-0000-000020840000}"/>
    <cellStyle name="n_Flash September eresMas_SCR 2005_06Tool_Reporting Valeur_Mobile_2010_10_ROW_Group" xfId="38898" xr:uid="{00000000-0005-0000-0000-000021840000}"/>
    <cellStyle name="n_Flash September eresMas_SCR 2005_06Tool_Reporting Valeur_Mobile_2010_10_ROW_ROW ARPU" xfId="38899" xr:uid="{00000000-0005-0000-0000-000022840000}"/>
    <cellStyle name="n_Flash September eresMas_SCR 2005_06Tool_ROW" xfId="38900" xr:uid="{00000000-0005-0000-0000-000023840000}"/>
    <cellStyle name="n_Flash September eresMas_SCR 2005_06Tool_ROW ARPU" xfId="38901" xr:uid="{00000000-0005-0000-0000-000024840000}"/>
    <cellStyle name="n_Flash September eresMas_SCR 2005_06Tool_RoW KPIs" xfId="9388" xr:uid="{00000000-0005-0000-0000-000025840000}"/>
    <cellStyle name="n_Flash September eresMas_SCR 2005_06Tool_ROW_1" xfId="38902" xr:uid="{00000000-0005-0000-0000-000026840000}"/>
    <cellStyle name="n_Flash September eresMas_SCR 2005_06Tool_ROW_1_Group" xfId="38903" xr:uid="{00000000-0005-0000-0000-000027840000}"/>
    <cellStyle name="n_Flash September eresMas_SCR 2005_06Tool_ROW_1_ROW ARPU" xfId="38904" xr:uid="{00000000-0005-0000-0000-000028840000}"/>
    <cellStyle name="n_Flash September eresMas_SCR 2005_06Tool_ROW_Group" xfId="38905" xr:uid="{00000000-0005-0000-0000-000029840000}"/>
    <cellStyle name="n_Flash September eresMas_SCR 2005_06Tool_ROW_ROW ARPU" xfId="38906" xr:uid="{00000000-0005-0000-0000-00002A840000}"/>
    <cellStyle name="n_Flash September eresMas_SCR 2005_06Tool_Spain ARPU + AUPU" xfId="38907" xr:uid="{00000000-0005-0000-0000-00002B840000}"/>
    <cellStyle name="n_Flash September eresMas_SCR 2005_06Tool_Spain ARPU + AUPU_Group" xfId="38908" xr:uid="{00000000-0005-0000-0000-00002C840000}"/>
    <cellStyle name="n_Flash September eresMas_SCR 2005_06Tool_Spain ARPU + AUPU_ROW ARPU" xfId="38909" xr:uid="{00000000-0005-0000-0000-00002D840000}"/>
    <cellStyle name="n_Flash September eresMas_SCR 2005_06Tool_Spain KPIs" xfId="7327" xr:uid="{00000000-0005-0000-0000-00002E840000}"/>
    <cellStyle name="n_Flash September eresMas_SCR 2005_06Tool_Spain KPIs 2" xfId="16693" xr:uid="{00000000-0005-0000-0000-00002F840000}"/>
    <cellStyle name="n_Flash September eresMas_SCR 2005_06Tool_Spain KPIs_1" xfId="52141" xr:uid="{00000000-0005-0000-0000-000030840000}"/>
    <cellStyle name="n_Flash September eresMas_SCR 2005_06Tool_Telecoms - Operational KPIs" xfId="50444" xr:uid="{00000000-0005-0000-0000-000031840000}"/>
    <cellStyle name="n_Flash September eresMas_SCR Excel Reporting Tool" xfId="2623" xr:uid="{00000000-0005-0000-0000-000032840000}"/>
    <cellStyle name="n_Flash September eresMas_SCR Excel Reporting Tool_A&amp;ME KPIs" xfId="53919" xr:uid="{00000000-0005-0000-0000-000033840000}"/>
    <cellStyle name="n_Flash September eresMas_SCR Excel Reporting Tool_DATA KPI Personal" xfId="38911" xr:uid="{00000000-0005-0000-0000-000034840000}"/>
    <cellStyle name="n_Flash September eresMas_SCR Excel Reporting Tool_DATA KPI Personal_Group" xfId="38912" xr:uid="{00000000-0005-0000-0000-000035840000}"/>
    <cellStyle name="n_Flash September eresMas_SCR Excel Reporting Tool_DATA KPI Personal_ROW ARPU" xfId="38913" xr:uid="{00000000-0005-0000-0000-000036840000}"/>
    <cellStyle name="n_Flash September eresMas_SCR Excel Reporting Tool_EE_CoA_BS - mapped V4" xfId="38914" xr:uid="{00000000-0005-0000-0000-000037840000}"/>
    <cellStyle name="n_Flash September eresMas_SCR Excel Reporting Tool_EE_CoA_BS - mapped V4_Group" xfId="38915" xr:uid="{00000000-0005-0000-0000-000038840000}"/>
    <cellStyle name="n_Flash September eresMas_SCR Excel Reporting Tool_EE_CoA_BS - mapped V4_ROW ARPU" xfId="38916" xr:uid="{00000000-0005-0000-0000-000039840000}"/>
    <cellStyle name="n_Flash September eresMas_SCR Excel Reporting Tool_Enterprise" xfId="9957" xr:uid="{00000000-0005-0000-0000-00003A840000}"/>
    <cellStyle name="n_Flash September eresMas_SCR Excel Reporting Tool_France financials" xfId="24273" xr:uid="{00000000-0005-0000-0000-00003B840000}"/>
    <cellStyle name="n_Flash September eresMas_SCR Excel Reporting Tool_France financials_1" xfId="25547" xr:uid="{00000000-0005-0000-0000-00003C840000}"/>
    <cellStyle name="n_Flash September eresMas_SCR Excel Reporting Tool_France KPIs" xfId="5482" xr:uid="{00000000-0005-0000-0000-00003D840000}"/>
    <cellStyle name="n_Flash September eresMas_SCR Excel Reporting Tool_France KPIs 2" xfId="14898" xr:uid="{00000000-0005-0000-0000-00003E840000}"/>
    <cellStyle name="n_Flash September eresMas_SCR Excel Reporting Tool_France KPIs_1" xfId="12723" xr:uid="{00000000-0005-0000-0000-00003F840000}"/>
    <cellStyle name="n_Flash September eresMas_SCR Excel Reporting Tool_GetCA Groupe Seg 2012-Q4 Soc" xfId="56706" xr:uid="{00000000-0005-0000-0000-000040840000}"/>
    <cellStyle name="n_Flash September eresMas_SCR Excel Reporting Tool_Group" xfId="38917" xr:uid="{00000000-0005-0000-0000-000041840000}"/>
    <cellStyle name="n_Flash September eresMas_SCR Excel Reporting Tool_Group - financial KPIs" xfId="22529" xr:uid="{00000000-0005-0000-0000-000042840000}"/>
    <cellStyle name="n_Flash September eresMas_SCR Excel Reporting Tool_Group - operational KPIs" xfId="3426" xr:uid="{00000000-0005-0000-0000-000043840000}"/>
    <cellStyle name="n_Flash September eresMas_SCR Excel Reporting Tool_Group - operational KPIs_1" xfId="10969" xr:uid="{00000000-0005-0000-0000-000044840000}"/>
    <cellStyle name="n_Flash September eresMas_SCR Excel Reporting Tool_Group - operational KPIs_1 2" xfId="18668" xr:uid="{00000000-0005-0000-0000-000045840000}"/>
    <cellStyle name="n_Flash September eresMas_SCR Excel Reporting Tool_Group - operational KPIs_2" xfId="20785" xr:uid="{00000000-0005-0000-0000-000046840000}"/>
    <cellStyle name="n_Flash September eresMas_SCR Excel Reporting Tool_IC&amp;SS" xfId="17722" xr:uid="{00000000-0005-0000-0000-000047840000}"/>
    <cellStyle name="n_Flash September eresMas_SCR Excel Reporting Tool_Orange - Market France KPIs" xfId="56705" xr:uid="{00000000-0005-0000-0000-000048840000}"/>
    <cellStyle name="n_Flash September eresMas_SCR Excel Reporting Tool_Poland KPIs" xfId="8677" xr:uid="{00000000-0005-0000-0000-000049840000}"/>
    <cellStyle name="n_Flash September eresMas_SCR Excel Reporting Tool_Poland KPIs_1" xfId="38910" xr:uid="{00000000-0005-0000-0000-00004A840000}"/>
    <cellStyle name="n_Flash September eresMas_SCR Excel Reporting Tool_Reporting Valeur_Mobile_2010_10" xfId="38918" xr:uid="{00000000-0005-0000-0000-00004B840000}"/>
    <cellStyle name="n_Flash September eresMas_SCR Excel Reporting Tool_Reporting Valeur_Mobile_2010_10_Group" xfId="38919" xr:uid="{00000000-0005-0000-0000-00004C840000}"/>
    <cellStyle name="n_Flash September eresMas_SCR Excel Reporting Tool_Reporting Valeur_Mobile_2010_10_ROW" xfId="38920" xr:uid="{00000000-0005-0000-0000-00004D840000}"/>
    <cellStyle name="n_Flash September eresMas_SCR Excel Reporting Tool_Reporting Valeur_Mobile_2010_10_ROW ARPU" xfId="38921" xr:uid="{00000000-0005-0000-0000-00004E840000}"/>
    <cellStyle name="n_Flash September eresMas_SCR Excel Reporting Tool_Reporting Valeur_Mobile_2010_10_ROW_Group" xfId="38922" xr:uid="{00000000-0005-0000-0000-00004F840000}"/>
    <cellStyle name="n_Flash September eresMas_SCR Excel Reporting Tool_Reporting Valeur_Mobile_2010_10_ROW_ROW ARPU" xfId="38923" xr:uid="{00000000-0005-0000-0000-000050840000}"/>
    <cellStyle name="n_Flash September eresMas_SCR Excel Reporting Tool_ROW" xfId="38924" xr:uid="{00000000-0005-0000-0000-000051840000}"/>
    <cellStyle name="n_Flash September eresMas_SCR Excel Reporting Tool_ROW ARPU" xfId="38925" xr:uid="{00000000-0005-0000-0000-000052840000}"/>
    <cellStyle name="n_Flash September eresMas_SCR Excel Reporting Tool_RoW KPIs" xfId="9389" xr:uid="{00000000-0005-0000-0000-000053840000}"/>
    <cellStyle name="n_Flash September eresMas_SCR Excel Reporting Tool_ROW_1" xfId="38926" xr:uid="{00000000-0005-0000-0000-000054840000}"/>
    <cellStyle name="n_Flash September eresMas_SCR Excel Reporting Tool_ROW_1_Group" xfId="38927" xr:uid="{00000000-0005-0000-0000-000055840000}"/>
    <cellStyle name="n_Flash September eresMas_SCR Excel Reporting Tool_ROW_1_ROW ARPU" xfId="38928" xr:uid="{00000000-0005-0000-0000-000056840000}"/>
    <cellStyle name="n_Flash September eresMas_SCR Excel Reporting Tool_ROW_Group" xfId="38929" xr:uid="{00000000-0005-0000-0000-000057840000}"/>
    <cellStyle name="n_Flash September eresMas_SCR Excel Reporting Tool_ROW_ROW ARPU" xfId="38930" xr:uid="{00000000-0005-0000-0000-000058840000}"/>
    <cellStyle name="n_Flash September eresMas_SCR Excel Reporting Tool_Spain ARPU + AUPU" xfId="38931" xr:uid="{00000000-0005-0000-0000-000059840000}"/>
    <cellStyle name="n_Flash September eresMas_SCR Excel Reporting Tool_Spain ARPU + AUPU_Group" xfId="38932" xr:uid="{00000000-0005-0000-0000-00005A840000}"/>
    <cellStyle name="n_Flash September eresMas_SCR Excel Reporting Tool_Spain ARPU + AUPU_ROW ARPU" xfId="38933" xr:uid="{00000000-0005-0000-0000-00005B840000}"/>
    <cellStyle name="n_Flash September eresMas_SCR Excel Reporting Tool_Spain KPIs" xfId="7328" xr:uid="{00000000-0005-0000-0000-00005C840000}"/>
    <cellStyle name="n_Flash September eresMas_SCR Excel Reporting Tool_Spain KPIs 2" xfId="16694" xr:uid="{00000000-0005-0000-0000-00005D840000}"/>
    <cellStyle name="n_Flash September eresMas_SCR Excel Reporting Tool_Spain KPIs_1" xfId="52142" xr:uid="{00000000-0005-0000-0000-00005E840000}"/>
    <cellStyle name="n_Flash September eresMas_SCR Excel Reporting Tool_Telecoms - Operational KPIs" xfId="50445" xr:uid="{00000000-0005-0000-0000-00005F840000}"/>
    <cellStyle name="n_Flash September eresMas_Spain ARPU + AUPU" xfId="38934" xr:uid="{00000000-0005-0000-0000-000060840000}"/>
    <cellStyle name="n_Flash September eresMas_Spain ARPU + AUPU_Group" xfId="38935" xr:uid="{00000000-0005-0000-0000-000061840000}"/>
    <cellStyle name="n_Flash September eresMas_Spain ARPU + AUPU_ROW ARPU" xfId="38936" xr:uid="{00000000-0005-0000-0000-000062840000}"/>
    <cellStyle name="n_Flash September eresMas_Spain KPIs" xfId="6776" xr:uid="{00000000-0005-0000-0000-000063840000}"/>
    <cellStyle name="n_Flash September eresMas_Spain KPIs 2" xfId="16142" xr:uid="{00000000-0005-0000-0000-000064840000}"/>
    <cellStyle name="n_Flash September eresMas_Spain KPIs_1" xfId="51590" xr:uid="{00000000-0005-0000-0000-000065840000}"/>
    <cellStyle name="n_Flash September eresMas_Synthèse 03-2004" xfId="2624" xr:uid="{00000000-0005-0000-0000-000066840000}"/>
    <cellStyle name="n_Flash September eresMas_Synthèse 03-2004_01 Synthèse DM pour modèle" xfId="2625" xr:uid="{00000000-0005-0000-0000-000067840000}"/>
    <cellStyle name="n_Flash September eresMas_Synthèse 03-2004_01 Synthèse DM pour modèle_A&amp;ME KPIs" xfId="53921" xr:uid="{00000000-0005-0000-0000-000068840000}"/>
    <cellStyle name="n_Flash September eresMas_Synthèse 03-2004_01 Synthèse DM pour modèle_France financials" xfId="24275" xr:uid="{00000000-0005-0000-0000-000069840000}"/>
    <cellStyle name="n_Flash September eresMas_Synthèse 03-2004_01 Synthèse DM pour modèle_France KPIs" xfId="5484" xr:uid="{00000000-0005-0000-0000-00006A840000}"/>
    <cellStyle name="n_Flash September eresMas_Synthèse 03-2004_01 Synthèse DM pour modèle_France KPIs 2" xfId="14900" xr:uid="{00000000-0005-0000-0000-00006B840000}"/>
    <cellStyle name="n_Flash September eresMas_Synthèse 03-2004_01 Synthèse DM pour modèle_France KPIs_1" xfId="12725" xr:uid="{00000000-0005-0000-0000-00006C840000}"/>
    <cellStyle name="n_Flash September eresMas_Synthèse 03-2004_01 Synthèse DM pour modèle_Group" xfId="38939" xr:uid="{00000000-0005-0000-0000-00006D840000}"/>
    <cellStyle name="n_Flash September eresMas_Synthèse 03-2004_01 Synthèse DM pour modèle_Group - financial KPIs" xfId="22531" xr:uid="{00000000-0005-0000-0000-00006E840000}"/>
    <cellStyle name="n_Flash September eresMas_Synthèse 03-2004_01 Synthèse DM pour modèle_Group - operational KPIs" xfId="10971" xr:uid="{00000000-0005-0000-0000-00006F840000}"/>
    <cellStyle name="n_Flash September eresMas_Synthèse 03-2004_01 Synthèse DM pour modèle_Group - operational KPIs 2" xfId="18670" xr:uid="{00000000-0005-0000-0000-000070840000}"/>
    <cellStyle name="n_Flash September eresMas_Synthèse 03-2004_01 Synthèse DM pour modèle_Group - operational KPIs_1" xfId="20787" xr:uid="{00000000-0005-0000-0000-000071840000}"/>
    <cellStyle name="n_Flash September eresMas_Synthèse 03-2004_01 Synthèse DM pour modèle_Orange - Market France KPIs" xfId="56708" xr:uid="{00000000-0005-0000-0000-000072840000}"/>
    <cellStyle name="n_Flash September eresMas_Synthèse 03-2004_01 Synthèse DM pour modèle_Poland KPIs" xfId="38938" xr:uid="{00000000-0005-0000-0000-000073840000}"/>
    <cellStyle name="n_Flash September eresMas_Synthèse 03-2004_01 Synthèse DM pour modèle_ROW" xfId="38940" xr:uid="{00000000-0005-0000-0000-000074840000}"/>
    <cellStyle name="n_Flash September eresMas_Synthèse 03-2004_01 Synthèse DM pour modèle_ROW ARPU" xfId="38941" xr:uid="{00000000-0005-0000-0000-000075840000}"/>
    <cellStyle name="n_Flash September eresMas_Synthèse 03-2004_01 Synthèse DM pour modèle_ROW_1" xfId="38942" xr:uid="{00000000-0005-0000-0000-000076840000}"/>
    <cellStyle name="n_Flash September eresMas_Synthèse 03-2004_01 Synthèse DM pour modèle_ROW_1_Group" xfId="38943" xr:uid="{00000000-0005-0000-0000-000077840000}"/>
    <cellStyle name="n_Flash September eresMas_Synthèse 03-2004_01 Synthèse DM pour modèle_ROW_1_ROW ARPU" xfId="38944" xr:uid="{00000000-0005-0000-0000-000078840000}"/>
    <cellStyle name="n_Flash September eresMas_Synthèse 03-2004_01 Synthèse DM pour modèle_ROW_Group" xfId="38945" xr:uid="{00000000-0005-0000-0000-000079840000}"/>
    <cellStyle name="n_Flash September eresMas_Synthèse 03-2004_01 Synthèse DM pour modèle_ROW_ROW ARPU" xfId="38946" xr:uid="{00000000-0005-0000-0000-00007A840000}"/>
    <cellStyle name="n_Flash September eresMas_Synthèse 03-2004_01 Synthèse DM pour modèle_Spain ARPU + AUPU" xfId="38947" xr:uid="{00000000-0005-0000-0000-00007B840000}"/>
    <cellStyle name="n_Flash September eresMas_Synthèse 03-2004_01 Synthèse DM pour modèle_Spain ARPU + AUPU_Group" xfId="38948" xr:uid="{00000000-0005-0000-0000-00007C840000}"/>
    <cellStyle name="n_Flash September eresMas_Synthèse 03-2004_01 Synthèse DM pour modèle_Spain ARPU + AUPU_ROW ARPU" xfId="38949" xr:uid="{00000000-0005-0000-0000-00007D840000}"/>
    <cellStyle name="n_Flash September eresMas_Synthèse 03-2004_01 Synthèse DM pour modèle_Spain KPIs" xfId="7330" xr:uid="{00000000-0005-0000-0000-00007E840000}"/>
    <cellStyle name="n_Flash September eresMas_Synthèse 03-2004_01 Synthèse DM pour modèle_Spain KPIs 2" xfId="16696" xr:uid="{00000000-0005-0000-0000-00007F840000}"/>
    <cellStyle name="n_Flash September eresMas_Synthèse 03-2004_01 Synthèse DM pour modèle_Spain KPIs_1" xfId="52144" xr:uid="{00000000-0005-0000-0000-000080840000}"/>
    <cellStyle name="n_Flash September eresMas_Synthèse 03-2004_01 Synthèse DM pour modèle_Telecoms - Operational KPIs" xfId="50447" xr:uid="{00000000-0005-0000-0000-000081840000}"/>
    <cellStyle name="n_Flash September eresMas_Synthèse 03-2004_0703 Préflashde L23 Analyse CA trafic 07-03 (07-04-03)" xfId="2626" xr:uid="{00000000-0005-0000-0000-000082840000}"/>
    <cellStyle name="n_Flash September eresMas_Synthèse 03-2004_0703 Préflashde L23 Analyse CA trafic 07-03 (07-04-03)_A&amp;ME KPIs" xfId="53922" xr:uid="{00000000-0005-0000-0000-000083840000}"/>
    <cellStyle name="n_Flash September eresMas_Synthèse 03-2004_0703 Préflashde L23 Analyse CA trafic 07-03 (07-04-03)_Enterprise" xfId="9959" xr:uid="{00000000-0005-0000-0000-000084840000}"/>
    <cellStyle name="n_Flash September eresMas_Synthèse 03-2004_0703 Préflashde L23 Analyse CA trafic 07-03 (07-04-03)_France financials" xfId="24276" xr:uid="{00000000-0005-0000-0000-000085840000}"/>
    <cellStyle name="n_Flash September eresMas_Synthèse 03-2004_0703 Préflashde L23 Analyse CA trafic 07-03 (07-04-03)_France financials_1" xfId="25549" xr:uid="{00000000-0005-0000-0000-000086840000}"/>
    <cellStyle name="n_Flash September eresMas_Synthèse 03-2004_0703 Préflashde L23 Analyse CA trafic 07-03 (07-04-03)_France KPIs" xfId="5485" xr:uid="{00000000-0005-0000-0000-000087840000}"/>
    <cellStyle name="n_Flash September eresMas_Synthèse 03-2004_0703 Préflashde L23 Analyse CA trafic 07-03 (07-04-03)_France KPIs 2" xfId="14901" xr:uid="{00000000-0005-0000-0000-000088840000}"/>
    <cellStyle name="n_Flash September eresMas_Synthèse 03-2004_0703 Préflashde L23 Analyse CA trafic 07-03 (07-04-03)_France KPIs_1" xfId="12726" xr:uid="{00000000-0005-0000-0000-000089840000}"/>
    <cellStyle name="n_Flash September eresMas_Synthèse 03-2004_0703 Préflashde L23 Analyse CA trafic 07-03 (07-04-03)_GetCA Groupe Seg 2012-Q4 Soc" xfId="56710" xr:uid="{00000000-0005-0000-0000-00008A840000}"/>
    <cellStyle name="n_Flash September eresMas_Synthèse 03-2004_0703 Préflashde L23 Analyse CA trafic 07-03 (07-04-03)_Group" xfId="38951" xr:uid="{00000000-0005-0000-0000-00008B840000}"/>
    <cellStyle name="n_Flash September eresMas_Synthèse 03-2004_0703 Préflashde L23 Analyse CA trafic 07-03 (07-04-03)_Group - financial KPIs" xfId="22532" xr:uid="{00000000-0005-0000-0000-00008C840000}"/>
    <cellStyle name="n_Flash September eresMas_Synthèse 03-2004_0703 Préflashde L23 Analyse CA trafic 07-03 (07-04-03)_Group - operational KPIs" xfId="3428" xr:uid="{00000000-0005-0000-0000-00008D840000}"/>
    <cellStyle name="n_Flash September eresMas_Synthèse 03-2004_0703 Préflashde L23 Analyse CA trafic 07-03 (07-04-03)_Group - operational KPIs_1" xfId="10972" xr:uid="{00000000-0005-0000-0000-00008E840000}"/>
    <cellStyle name="n_Flash September eresMas_Synthèse 03-2004_0703 Préflashde L23 Analyse CA trafic 07-03 (07-04-03)_Group - operational KPIs_1 2" xfId="18671" xr:uid="{00000000-0005-0000-0000-00008F840000}"/>
    <cellStyle name="n_Flash September eresMas_Synthèse 03-2004_0703 Préflashde L23 Analyse CA trafic 07-03 (07-04-03)_Group - operational KPIs_2" xfId="20788" xr:uid="{00000000-0005-0000-0000-000090840000}"/>
    <cellStyle name="n_Flash September eresMas_Synthèse 03-2004_0703 Préflashde L23 Analyse CA trafic 07-03 (07-04-03)_IC&amp;SS" xfId="19702" xr:uid="{00000000-0005-0000-0000-000091840000}"/>
    <cellStyle name="n_Flash September eresMas_Synthèse 03-2004_0703 Préflashde L23 Analyse CA trafic 07-03 (07-04-03)_Orange - Market France KPIs" xfId="56709" xr:uid="{00000000-0005-0000-0000-000092840000}"/>
    <cellStyle name="n_Flash September eresMas_Synthèse 03-2004_0703 Préflashde L23 Analyse CA trafic 07-03 (07-04-03)_Poland KPIs" xfId="8679" xr:uid="{00000000-0005-0000-0000-000093840000}"/>
    <cellStyle name="n_Flash September eresMas_Synthèse 03-2004_0703 Préflashde L23 Analyse CA trafic 07-03 (07-04-03)_Poland KPIs_1" xfId="38950" xr:uid="{00000000-0005-0000-0000-000094840000}"/>
    <cellStyle name="n_Flash September eresMas_Synthèse 03-2004_0703 Préflashde L23 Analyse CA trafic 07-03 (07-04-03)_ROW" xfId="38952" xr:uid="{00000000-0005-0000-0000-000095840000}"/>
    <cellStyle name="n_Flash September eresMas_Synthèse 03-2004_0703 Préflashde L23 Analyse CA trafic 07-03 (07-04-03)_ROW ARPU" xfId="38953" xr:uid="{00000000-0005-0000-0000-000096840000}"/>
    <cellStyle name="n_Flash September eresMas_Synthèse 03-2004_0703 Préflashde L23 Analyse CA trafic 07-03 (07-04-03)_RoW KPIs" xfId="9391" xr:uid="{00000000-0005-0000-0000-000097840000}"/>
    <cellStyle name="n_Flash September eresMas_Synthèse 03-2004_0703 Préflashde L23 Analyse CA trafic 07-03 (07-04-03)_ROW_1" xfId="38954" xr:uid="{00000000-0005-0000-0000-000098840000}"/>
    <cellStyle name="n_Flash September eresMas_Synthèse 03-2004_0703 Préflashde L23 Analyse CA trafic 07-03 (07-04-03)_ROW_1_Group" xfId="38955" xr:uid="{00000000-0005-0000-0000-000099840000}"/>
    <cellStyle name="n_Flash September eresMas_Synthèse 03-2004_0703 Préflashde L23 Analyse CA trafic 07-03 (07-04-03)_ROW_1_ROW ARPU" xfId="38956" xr:uid="{00000000-0005-0000-0000-00009A840000}"/>
    <cellStyle name="n_Flash September eresMas_Synthèse 03-2004_0703 Préflashde L23 Analyse CA trafic 07-03 (07-04-03)_ROW_Group" xfId="38957" xr:uid="{00000000-0005-0000-0000-00009B840000}"/>
    <cellStyle name="n_Flash September eresMas_Synthèse 03-2004_0703 Préflashde L23 Analyse CA trafic 07-03 (07-04-03)_ROW_ROW ARPU" xfId="38958" xr:uid="{00000000-0005-0000-0000-00009C840000}"/>
    <cellStyle name="n_Flash September eresMas_Synthèse 03-2004_0703 Préflashde L23 Analyse CA trafic 07-03 (07-04-03)_Spain ARPU + AUPU" xfId="38959" xr:uid="{00000000-0005-0000-0000-00009D840000}"/>
    <cellStyle name="n_Flash September eresMas_Synthèse 03-2004_0703 Préflashde L23 Analyse CA trafic 07-03 (07-04-03)_Spain ARPU + AUPU_Group" xfId="38960" xr:uid="{00000000-0005-0000-0000-00009E840000}"/>
    <cellStyle name="n_Flash September eresMas_Synthèse 03-2004_0703 Préflashde L23 Analyse CA trafic 07-03 (07-04-03)_Spain ARPU + AUPU_ROW ARPU" xfId="38961" xr:uid="{00000000-0005-0000-0000-00009F840000}"/>
    <cellStyle name="n_Flash September eresMas_Synthèse 03-2004_0703 Préflashde L23 Analyse CA trafic 07-03 (07-04-03)_Spain KPIs" xfId="7331" xr:uid="{00000000-0005-0000-0000-0000A0840000}"/>
    <cellStyle name="n_Flash September eresMas_Synthèse 03-2004_0703 Préflashde L23 Analyse CA trafic 07-03 (07-04-03)_Spain KPIs 2" xfId="16697" xr:uid="{00000000-0005-0000-0000-0000A1840000}"/>
    <cellStyle name="n_Flash September eresMas_Synthèse 03-2004_0703 Préflashde L23 Analyse CA trafic 07-03 (07-04-03)_Spain KPIs_1" xfId="52145" xr:uid="{00000000-0005-0000-0000-0000A2840000}"/>
    <cellStyle name="n_Flash September eresMas_Synthèse 03-2004_0703 Préflashde L23 Analyse CA trafic 07-03 (07-04-03)_Telecoms - Operational KPIs" xfId="50448" xr:uid="{00000000-0005-0000-0000-0000A3840000}"/>
    <cellStyle name="n_Flash September eresMas_Synthèse 03-2004_A&amp;ME KPIs" xfId="53920" xr:uid="{00000000-0005-0000-0000-0000A4840000}"/>
    <cellStyle name="n_Flash September eresMas_Synthèse 03-2004_Base Forfaits 06-07" xfId="2627" xr:uid="{00000000-0005-0000-0000-0000A5840000}"/>
    <cellStyle name="n_Flash September eresMas_Synthèse 03-2004_Base Forfaits 06-07_A&amp;ME KPIs" xfId="53923" xr:uid="{00000000-0005-0000-0000-0000A6840000}"/>
    <cellStyle name="n_Flash September eresMas_Synthèse 03-2004_Base Forfaits 06-07_Enterprise" xfId="9960" xr:uid="{00000000-0005-0000-0000-0000A7840000}"/>
    <cellStyle name="n_Flash September eresMas_Synthèse 03-2004_Base Forfaits 06-07_France financials" xfId="24277" xr:uid="{00000000-0005-0000-0000-0000A8840000}"/>
    <cellStyle name="n_Flash September eresMas_Synthèse 03-2004_Base Forfaits 06-07_France financials_1" xfId="25550" xr:uid="{00000000-0005-0000-0000-0000A9840000}"/>
    <cellStyle name="n_Flash September eresMas_Synthèse 03-2004_Base Forfaits 06-07_France KPIs" xfId="5486" xr:uid="{00000000-0005-0000-0000-0000AA840000}"/>
    <cellStyle name="n_Flash September eresMas_Synthèse 03-2004_Base Forfaits 06-07_France KPIs 2" xfId="14902" xr:uid="{00000000-0005-0000-0000-0000AB840000}"/>
    <cellStyle name="n_Flash September eresMas_Synthèse 03-2004_Base Forfaits 06-07_France KPIs_1" xfId="12727" xr:uid="{00000000-0005-0000-0000-0000AC840000}"/>
    <cellStyle name="n_Flash September eresMas_Synthèse 03-2004_Base Forfaits 06-07_GetCA Groupe Seg 2012-Q4 Soc" xfId="56712" xr:uid="{00000000-0005-0000-0000-0000AD840000}"/>
    <cellStyle name="n_Flash September eresMas_Synthèse 03-2004_Base Forfaits 06-07_Group" xfId="38963" xr:uid="{00000000-0005-0000-0000-0000AE840000}"/>
    <cellStyle name="n_Flash September eresMas_Synthèse 03-2004_Base Forfaits 06-07_Group - financial KPIs" xfId="22533" xr:uid="{00000000-0005-0000-0000-0000AF840000}"/>
    <cellStyle name="n_Flash September eresMas_Synthèse 03-2004_Base Forfaits 06-07_Group - operational KPIs" xfId="3429" xr:uid="{00000000-0005-0000-0000-0000B0840000}"/>
    <cellStyle name="n_Flash September eresMas_Synthèse 03-2004_Base Forfaits 06-07_Group - operational KPIs_1" xfId="10973" xr:uid="{00000000-0005-0000-0000-0000B1840000}"/>
    <cellStyle name="n_Flash September eresMas_Synthèse 03-2004_Base Forfaits 06-07_Group - operational KPIs_1 2" xfId="18672" xr:uid="{00000000-0005-0000-0000-0000B2840000}"/>
    <cellStyle name="n_Flash September eresMas_Synthèse 03-2004_Base Forfaits 06-07_Group - operational KPIs_2" xfId="20789" xr:uid="{00000000-0005-0000-0000-0000B3840000}"/>
    <cellStyle name="n_Flash September eresMas_Synthèse 03-2004_Base Forfaits 06-07_IC&amp;SS" xfId="13587" xr:uid="{00000000-0005-0000-0000-0000B4840000}"/>
    <cellStyle name="n_Flash September eresMas_Synthèse 03-2004_Base Forfaits 06-07_Orange - Market France KPIs" xfId="56711" xr:uid="{00000000-0005-0000-0000-0000B5840000}"/>
    <cellStyle name="n_Flash September eresMas_Synthèse 03-2004_Base Forfaits 06-07_Poland KPIs" xfId="8680" xr:uid="{00000000-0005-0000-0000-0000B6840000}"/>
    <cellStyle name="n_Flash September eresMas_Synthèse 03-2004_Base Forfaits 06-07_Poland KPIs_1" xfId="38962" xr:uid="{00000000-0005-0000-0000-0000B7840000}"/>
    <cellStyle name="n_Flash September eresMas_Synthèse 03-2004_Base Forfaits 06-07_ROW" xfId="38964" xr:uid="{00000000-0005-0000-0000-0000B8840000}"/>
    <cellStyle name="n_Flash September eresMas_Synthèse 03-2004_Base Forfaits 06-07_ROW ARPU" xfId="38965" xr:uid="{00000000-0005-0000-0000-0000B9840000}"/>
    <cellStyle name="n_Flash September eresMas_Synthèse 03-2004_Base Forfaits 06-07_RoW KPIs" xfId="9392" xr:uid="{00000000-0005-0000-0000-0000BA840000}"/>
    <cellStyle name="n_Flash September eresMas_Synthèse 03-2004_Base Forfaits 06-07_ROW_1" xfId="38966" xr:uid="{00000000-0005-0000-0000-0000BB840000}"/>
    <cellStyle name="n_Flash September eresMas_Synthèse 03-2004_Base Forfaits 06-07_ROW_1_Group" xfId="38967" xr:uid="{00000000-0005-0000-0000-0000BC840000}"/>
    <cellStyle name="n_Flash September eresMas_Synthèse 03-2004_Base Forfaits 06-07_ROW_1_ROW ARPU" xfId="38968" xr:uid="{00000000-0005-0000-0000-0000BD840000}"/>
    <cellStyle name="n_Flash September eresMas_Synthèse 03-2004_Base Forfaits 06-07_ROW_Group" xfId="38969" xr:uid="{00000000-0005-0000-0000-0000BE840000}"/>
    <cellStyle name="n_Flash September eresMas_Synthèse 03-2004_Base Forfaits 06-07_ROW_ROW ARPU" xfId="38970" xr:uid="{00000000-0005-0000-0000-0000BF840000}"/>
    <cellStyle name="n_Flash September eresMas_Synthèse 03-2004_Base Forfaits 06-07_Spain ARPU + AUPU" xfId="38971" xr:uid="{00000000-0005-0000-0000-0000C0840000}"/>
    <cellStyle name="n_Flash September eresMas_Synthèse 03-2004_Base Forfaits 06-07_Spain ARPU + AUPU_Group" xfId="38972" xr:uid="{00000000-0005-0000-0000-0000C1840000}"/>
    <cellStyle name="n_Flash September eresMas_Synthèse 03-2004_Base Forfaits 06-07_Spain ARPU + AUPU_ROW ARPU" xfId="38973" xr:uid="{00000000-0005-0000-0000-0000C2840000}"/>
    <cellStyle name="n_Flash September eresMas_Synthèse 03-2004_Base Forfaits 06-07_Spain KPIs" xfId="7332" xr:uid="{00000000-0005-0000-0000-0000C3840000}"/>
    <cellStyle name="n_Flash September eresMas_Synthèse 03-2004_Base Forfaits 06-07_Spain KPIs 2" xfId="16698" xr:uid="{00000000-0005-0000-0000-0000C4840000}"/>
    <cellStyle name="n_Flash September eresMas_Synthèse 03-2004_Base Forfaits 06-07_Spain KPIs_1" xfId="52146" xr:uid="{00000000-0005-0000-0000-0000C5840000}"/>
    <cellStyle name="n_Flash September eresMas_Synthèse 03-2004_Base Forfaits 06-07_Telecoms - Operational KPIs" xfId="50449" xr:uid="{00000000-0005-0000-0000-0000C6840000}"/>
    <cellStyle name="n_Flash September eresMas_Synthèse 03-2004_CA BAC SCR-VM 06-07 (31-07-06)" xfId="2628" xr:uid="{00000000-0005-0000-0000-0000C7840000}"/>
    <cellStyle name="n_Flash September eresMas_Synthèse 03-2004_CA BAC SCR-VM 06-07 (31-07-06)_A&amp;ME KPIs" xfId="53924" xr:uid="{00000000-0005-0000-0000-0000C8840000}"/>
    <cellStyle name="n_Flash September eresMas_Synthèse 03-2004_CA BAC SCR-VM 06-07 (31-07-06)_Enterprise" xfId="9961" xr:uid="{00000000-0005-0000-0000-0000C9840000}"/>
    <cellStyle name="n_Flash September eresMas_Synthèse 03-2004_CA BAC SCR-VM 06-07 (31-07-06)_France financials" xfId="24278" xr:uid="{00000000-0005-0000-0000-0000CA840000}"/>
    <cellStyle name="n_Flash September eresMas_Synthèse 03-2004_CA BAC SCR-VM 06-07 (31-07-06)_France financials_1" xfId="25551" xr:uid="{00000000-0005-0000-0000-0000CB840000}"/>
    <cellStyle name="n_Flash September eresMas_Synthèse 03-2004_CA BAC SCR-VM 06-07 (31-07-06)_France KPIs" xfId="5487" xr:uid="{00000000-0005-0000-0000-0000CC840000}"/>
    <cellStyle name="n_Flash September eresMas_Synthèse 03-2004_CA BAC SCR-VM 06-07 (31-07-06)_France KPIs 2" xfId="14903" xr:uid="{00000000-0005-0000-0000-0000CD840000}"/>
    <cellStyle name="n_Flash September eresMas_Synthèse 03-2004_CA BAC SCR-VM 06-07 (31-07-06)_France KPIs_1" xfId="12728" xr:uid="{00000000-0005-0000-0000-0000CE840000}"/>
    <cellStyle name="n_Flash September eresMas_Synthèse 03-2004_CA BAC SCR-VM 06-07 (31-07-06)_GetCA Groupe Seg 2012-Q4 Soc" xfId="56714" xr:uid="{00000000-0005-0000-0000-0000CF840000}"/>
    <cellStyle name="n_Flash September eresMas_Synthèse 03-2004_CA BAC SCR-VM 06-07 (31-07-06)_Group" xfId="38975" xr:uid="{00000000-0005-0000-0000-0000D0840000}"/>
    <cellStyle name="n_Flash September eresMas_Synthèse 03-2004_CA BAC SCR-VM 06-07 (31-07-06)_Group - financial KPIs" xfId="22534" xr:uid="{00000000-0005-0000-0000-0000D1840000}"/>
    <cellStyle name="n_Flash September eresMas_Synthèse 03-2004_CA BAC SCR-VM 06-07 (31-07-06)_Group - operational KPIs" xfId="3430" xr:uid="{00000000-0005-0000-0000-0000D2840000}"/>
    <cellStyle name="n_Flash September eresMas_Synthèse 03-2004_CA BAC SCR-VM 06-07 (31-07-06)_Group - operational KPIs_1" xfId="10974" xr:uid="{00000000-0005-0000-0000-0000D3840000}"/>
    <cellStyle name="n_Flash September eresMas_Synthèse 03-2004_CA BAC SCR-VM 06-07 (31-07-06)_Group - operational KPIs_1 2" xfId="18673" xr:uid="{00000000-0005-0000-0000-0000D4840000}"/>
    <cellStyle name="n_Flash September eresMas_Synthèse 03-2004_CA BAC SCR-VM 06-07 (31-07-06)_Group - operational KPIs_2" xfId="20790" xr:uid="{00000000-0005-0000-0000-0000D5840000}"/>
    <cellStyle name="n_Flash September eresMas_Synthèse 03-2004_CA BAC SCR-VM 06-07 (31-07-06)_IC&amp;SS" xfId="13894" xr:uid="{00000000-0005-0000-0000-0000D6840000}"/>
    <cellStyle name="n_Flash September eresMas_Synthèse 03-2004_CA BAC SCR-VM 06-07 (31-07-06)_Orange - Market France KPIs" xfId="56713" xr:uid="{00000000-0005-0000-0000-0000D7840000}"/>
    <cellStyle name="n_Flash September eresMas_Synthèse 03-2004_CA BAC SCR-VM 06-07 (31-07-06)_Poland KPIs" xfId="8681" xr:uid="{00000000-0005-0000-0000-0000D8840000}"/>
    <cellStyle name="n_Flash September eresMas_Synthèse 03-2004_CA BAC SCR-VM 06-07 (31-07-06)_Poland KPIs_1" xfId="38974" xr:uid="{00000000-0005-0000-0000-0000D9840000}"/>
    <cellStyle name="n_Flash September eresMas_Synthèse 03-2004_CA BAC SCR-VM 06-07 (31-07-06)_ROW" xfId="38976" xr:uid="{00000000-0005-0000-0000-0000DA840000}"/>
    <cellStyle name="n_Flash September eresMas_Synthèse 03-2004_CA BAC SCR-VM 06-07 (31-07-06)_ROW ARPU" xfId="38977" xr:uid="{00000000-0005-0000-0000-0000DB840000}"/>
    <cellStyle name="n_Flash September eresMas_Synthèse 03-2004_CA BAC SCR-VM 06-07 (31-07-06)_RoW KPIs" xfId="9393" xr:uid="{00000000-0005-0000-0000-0000DC840000}"/>
    <cellStyle name="n_Flash September eresMas_Synthèse 03-2004_CA BAC SCR-VM 06-07 (31-07-06)_ROW_1" xfId="38978" xr:uid="{00000000-0005-0000-0000-0000DD840000}"/>
    <cellStyle name="n_Flash September eresMas_Synthèse 03-2004_CA BAC SCR-VM 06-07 (31-07-06)_ROW_1_Group" xfId="38979" xr:uid="{00000000-0005-0000-0000-0000DE840000}"/>
    <cellStyle name="n_Flash September eresMas_Synthèse 03-2004_CA BAC SCR-VM 06-07 (31-07-06)_ROW_1_ROW ARPU" xfId="38980" xr:uid="{00000000-0005-0000-0000-0000DF840000}"/>
    <cellStyle name="n_Flash September eresMas_Synthèse 03-2004_CA BAC SCR-VM 06-07 (31-07-06)_ROW_Group" xfId="38981" xr:uid="{00000000-0005-0000-0000-0000E0840000}"/>
    <cellStyle name="n_Flash September eresMas_Synthèse 03-2004_CA BAC SCR-VM 06-07 (31-07-06)_ROW_ROW ARPU" xfId="38982" xr:uid="{00000000-0005-0000-0000-0000E1840000}"/>
    <cellStyle name="n_Flash September eresMas_Synthèse 03-2004_CA BAC SCR-VM 06-07 (31-07-06)_Spain ARPU + AUPU" xfId="38983" xr:uid="{00000000-0005-0000-0000-0000E2840000}"/>
    <cellStyle name="n_Flash September eresMas_Synthèse 03-2004_CA BAC SCR-VM 06-07 (31-07-06)_Spain ARPU + AUPU_Group" xfId="38984" xr:uid="{00000000-0005-0000-0000-0000E3840000}"/>
    <cellStyle name="n_Flash September eresMas_Synthèse 03-2004_CA BAC SCR-VM 06-07 (31-07-06)_Spain ARPU + AUPU_ROW ARPU" xfId="38985" xr:uid="{00000000-0005-0000-0000-0000E4840000}"/>
    <cellStyle name="n_Flash September eresMas_Synthèse 03-2004_CA BAC SCR-VM 06-07 (31-07-06)_Spain KPIs" xfId="7333" xr:uid="{00000000-0005-0000-0000-0000E5840000}"/>
    <cellStyle name="n_Flash September eresMas_Synthèse 03-2004_CA BAC SCR-VM 06-07 (31-07-06)_Spain KPIs 2" xfId="16699" xr:uid="{00000000-0005-0000-0000-0000E6840000}"/>
    <cellStyle name="n_Flash September eresMas_Synthèse 03-2004_CA BAC SCR-VM 06-07 (31-07-06)_Spain KPIs_1" xfId="52147" xr:uid="{00000000-0005-0000-0000-0000E7840000}"/>
    <cellStyle name="n_Flash September eresMas_Synthèse 03-2004_CA BAC SCR-VM 06-07 (31-07-06)_Telecoms - Operational KPIs" xfId="50450" xr:uid="{00000000-0005-0000-0000-0000E8840000}"/>
    <cellStyle name="n_Flash September eresMas_Synthèse 03-2004_CA forfaits 0607 (06-08-14)" xfId="2629" xr:uid="{00000000-0005-0000-0000-0000E9840000}"/>
    <cellStyle name="n_Flash September eresMas_Synthèse 03-2004_CA forfaits 0607 (06-08-14)_A&amp;ME KPIs" xfId="53925" xr:uid="{00000000-0005-0000-0000-0000EA840000}"/>
    <cellStyle name="n_Flash September eresMas_Synthèse 03-2004_CA forfaits 0607 (06-08-14)_France financials" xfId="24279" xr:uid="{00000000-0005-0000-0000-0000EB840000}"/>
    <cellStyle name="n_Flash September eresMas_Synthèse 03-2004_CA forfaits 0607 (06-08-14)_France KPIs" xfId="5488" xr:uid="{00000000-0005-0000-0000-0000EC840000}"/>
    <cellStyle name="n_Flash September eresMas_Synthèse 03-2004_CA forfaits 0607 (06-08-14)_France KPIs 2" xfId="14904" xr:uid="{00000000-0005-0000-0000-0000ED840000}"/>
    <cellStyle name="n_Flash September eresMas_Synthèse 03-2004_CA forfaits 0607 (06-08-14)_France KPIs_1" xfId="12729" xr:uid="{00000000-0005-0000-0000-0000EE840000}"/>
    <cellStyle name="n_Flash September eresMas_Synthèse 03-2004_CA forfaits 0607 (06-08-14)_Group" xfId="38987" xr:uid="{00000000-0005-0000-0000-0000EF840000}"/>
    <cellStyle name="n_Flash September eresMas_Synthèse 03-2004_CA forfaits 0607 (06-08-14)_Group - financial KPIs" xfId="22535" xr:uid="{00000000-0005-0000-0000-0000F0840000}"/>
    <cellStyle name="n_Flash September eresMas_Synthèse 03-2004_CA forfaits 0607 (06-08-14)_Group - operational KPIs" xfId="10975" xr:uid="{00000000-0005-0000-0000-0000F1840000}"/>
    <cellStyle name="n_Flash September eresMas_Synthèse 03-2004_CA forfaits 0607 (06-08-14)_Group - operational KPIs 2" xfId="18674" xr:uid="{00000000-0005-0000-0000-0000F2840000}"/>
    <cellStyle name="n_Flash September eresMas_Synthèse 03-2004_CA forfaits 0607 (06-08-14)_Group - operational KPIs_1" xfId="20791" xr:uid="{00000000-0005-0000-0000-0000F3840000}"/>
    <cellStyle name="n_Flash September eresMas_Synthèse 03-2004_CA forfaits 0607 (06-08-14)_Orange - Market France KPIs" xfId="56715" xr:uid="{00000000-0005-0000-0000-0000F4840000}"/>
    <cellStyle name="n_Flash September eresMas_Synthèse 03-2004_CA forfaits 0607 (06-08-14)_Poland KPIs" xfId="38986" xr:uid="{00000000-0005-0000-0000-0000F5840000}"/>
    <cellStyle name="n_Flash September eresMas_Synthèse 03-2004_CA forfaits 0607 (06-08-14)_ROW" xfId="38988" xr:uid="{00000000-0005-0000-0000-0000F6840000}"/>
    <cellStyle name="n_Flash September eresMas_Synthèse 03-2004_CA forfaits 0607 (06-08-14)_ROW ARPU" xfId="38989" xr:uid="{00000000-0005-0000-0000-0000F7840000}"/>
    <cellStyle name="n_Flash September eresMas_Synthèse 03-2004_CA forfaits 0607 (06-08-14)_ROW_1" xfId="38990" xr:uid="{00000000-0005-0000-0000-0000F8840000}"/>
    <cellStyle name="n_Flash September eresMas_Synthèse 03-2004_CA forfaits 0607 (06-08-14)_ROW_1_Group" xfId="38991" xr:uid="{00000000-0005-0000-0000-0000F9840000}"/>
    <cellStyle name="n_Flash September eresMas_Synthèse 03-2004_CA forfaits 0607 (06-08-14)_ROW_1_ROW ARPU" xfId="38992" xr:uid="{00000000-0005-0000-0000-0000FA840000}"/>
    <cellStyle name="n_Flash September eresMas_Synthèse 03-2004_CA forfaits 0607 (06-08-14)_ROW_Group" xfId="38993" xr:uid="{00000000-0005-0000-0000-0000FB840000}"/>
    <cellStyle name="n_Flash September eresMas_Synthèse 03-2004_CA forfaits 0607 (06-08-14)_ROW_ROW ARPU" xfId="38994" xr:uid="{00000000-0005-0000-0000-0000FC840000}"/>
    <cellStyle name="n_Flash September eresMas_Synthèse 03-2004_CA forfaits 0607 (06-08-14)_Spain ARPU + AUPU" xfId="38995" xr:uid="{00000000-0005-0000-0000-0000FD840000}"/>
    <cellStyle name="n_Flash September eresMas_Synthèse 03-2004_CA forfaits 0607 (06-08-14)_Spain ARPU + AUPU_Group" xfId="38996" xr:uid="{00000000-0005-0000-0000-0000FE840000}"/>
    <cellStyle name="n_Flash September eresMas_Synthèse 03-2004_CA forfaits 0607 (06-08-14)_Spain ARPU + AUPU_ROW ARPU" xfId="38997" xr:uid="{00000000-0005-0000-0000-0000FF840000}"/>
    <cellStyle name="n_Flash September eresMas_Synthèse 03-2004_CA forfaits 0607 (06-08-14)_Spain KPIs" xfId="7334" xr:uid="{00000000-0005-0000-0000-000000850000}"/>
    <cellStyle name="n_Flash September eresMas_Synthèse 03-2004_CA forfaits 0607 (06-08-14)_Spain KPIs 2" xfId="16700" xr:uid="{00000000-0005-0000-0000-000001850000}"/>
    <cellStyle name="n_Flash September eresMas_Synthèse 03-2004_CA forfaits 0607 (06-08-14)_Spain KPIs_1" xfId="52148" xr:uid="{00000000-0005-0000-0000-000002850000}"/>
    <cellStyle name="n_Flash September eresMas_Synthèse 03-2004_CA forfaits 0607 (06-08-14)_Telecoms - Operational KPIs" xfId="50451" xr:uid="{00000000-0005-0000-0000-000003850000}"/>
    <cellStyle name="n_Flash September eresMas_Synthèse 03-2004_Classeur2" xfId="2630" xr:uid="{00000000-0005-0000-0000-000004850000}"/>
    <cellStyle name="n_Flash September eresMas_Synthèse 03-2004_Classeur2_A&amp;ME KPIs" xfId="53926" xr:uid="{00000000-0005-0000-0000-000005850000}"/>
    <cellStyle name="n_Flash September eresMas_Synthèse 03-2004_Classeur2_France financials" xfId="24280" xr:uid="{00000000-0005-0000-0000-000006850000}"/>
    <cellStyle name="n_Flash September eresMas_Synthèse 03-2004_Classeur2_France KPIs" xfId="5489" xr:uid="{00000000-0005-0000-0000-000007850000}"/>
    <cellStyle name="n_Flash September eresMas_Synthèse 03-2004_Classeur2_France KPIs 2" xfId="14905" xr:uid="{00000000-0005-0000-0000-000008850000}"/>
    <cellStyle name="n_Flash September eresMas_Synthèse 03-2004_Classeur2_France KPIs_1" xfId="12730" xr:uid="{00000000-0005-0000-0000-000009850000}"/>
    <cellStyle name="n_Flash September eresMas_Synthèse 03-2004_Classeur2_Group" xfId="38999" xr:uid="{00000000-0005-0000-0000-00000A850000}"/>
    <cellStyle name="n_Flash September eresMas_Synthèse 03-2004_Classeur2_Group - financial KPIs" xfId="22536" xr:uid="{00000000-0005-0000-0000-00000B850000}"/>
    <cellStyle name="n_Flash September eresMas_Synthèse 03-2004_Classeur2_Group - operational KPIs" xfId="10976" xr:uid="{00000000-0005-0000-0000-00000C850000}"/>
    <cellStyle name="n_Flash September eresMas_Synthèse 03-2004_Classeur2_Group - operational KPIs 2" xfId="18675" xr:uid="{00000000-0005-0000-0000-00000D850000}"/>
    <cellStyle name="n_Flash September eresMas_Synthèse 03-2004_Classeur2_Group - operational KPIs_1" xfId="20792" xr:uid="{00000000-0005-0000-0000-00000E850000}"/>
    <cellStyle name="n_Flash September eresMas_Synthèse 03-2004_Classeur2_Orange - Market France KPIs" xfId="56716" xr:uid="{00000000-0005-0000-0000-00000F850000}"/>
    <cellStyle name="n_Flash September eresMas_Synthèse 03-2004_Classeur2_Poland KPIs" xfId="38998" xr:uid="{00000000-0005-0000-0000-000010850000}"/>
    <cellStyle name="n_Flash September eresMas_Synthèse 03-2004_Classeur2_ROW" xfId="39000" xr:uid="{00000000-0005-0000-0000-000011850000}"/>
    <cellStyle name="n_Flash September eresMas_Synthèse 03-2004_Classeur2_ROW ARPU" xfId="39001" xr:uid="{00000000-0005-0000-0000-000012850000}"/>
    <cellStyle name="n_Flash September eresMas_Synthèse 03-2004_Classeur2_ROW_1" xfId="39002" xr:uid="{00000000-0005-0000-0000-000013850000}"/>
    <cellStyle name="n_Flash September eresMas_Synthèse 03-2004_Classeur2_ROW_1_Group" xfId="39003" xr:uid="{00000000-0005-0000-0000-000014850000}"/>
    <cellStyle name="n_Flash September eresMas_Synthèse 03-2004_Classeur2_ROW_1_ROW ARPU" xfId="39004" xr:uid="{00000000-0005-0000-0000-000015850000}"/>
    <cellStyle name="n_Flash September eresMas_Synthèse 03-2004_Classeur2_ROW_Group" xfId="39005" xr:uid="{00000000-0005-0000-0000-000016850000}"/>
    <cellStyle name="n_Flash September eresMas_Synthèse 03-2004_Classeur2_ROW_ROW ARPU" xfId="39006" xr:uid="{00000000-0005-0000-0000-000017850000}"/>
    <cellStyle name="n_Flash September eresMas_Synthèse 03-2004_Classeur2_Spain ARPU + AUPU" xfId="39007" xr:uid="{00000000-0005-0000-0000-000018850000}"/>
    <cellStyle name="n_Flash September eresMas_Synthèse 03-2004_Classeur2_Spain ARPU + AUPU_Group" xfId="39008" xr:uid="{00000000-0005-0000-0000-000019850000}"/>
    <cellStyle name="n_Flash September eresMas_Synthèse 03-2004_Classeur2_Spain ARPU + AUPU_ROW ARPU" xfId="39009" xr:uid="{00000000-0005-0000-0000-00001A850000}"/>
    <cellStyle name="n_Flash September eresMas_Synthèse 03-2004_Classeur2_Spain KPIs" xfId="7335" xr:uid="{00000000-0005-0000-0000-00001B850000}"/>
    <cellStyle name="n_Flash September eresMas_Synthèse 03-2004_Classeur2_Spain KPIs 2" xfId="16701" xr:uid="{00000000-0005-0000-0000-00001C850000}"/>
    <cellStyle name="n_Flash September eresMas_Synthèse 03-2004_Classeur2_Spain KPIs_1" xfId="52149" xr:uid="{00000000-0005-0000-0000-00001D850000}"/>
    <cellStyle name="n_Flash September eresMas_Synthèse 03-2004_Classeur2_Telecoms - Operational KPIs" xfId="50452" xr:uid="{00000000-0005-0000-0000-00001E850000}"/>
    <cellStyle name="n_Flash September eresMas_Synthèse 03-2004_Classeur5" xfId="2631" xr:uid="{00000000-0005-0000-0000-00001F850000}"/>
    <cellStyle name="n_Flash September eresMas_Synthèse 03-2004_Classeur5_A&amp;ME KPIs" xfId="53927" xr:uid="{00000000-0005-0000-0000-000020850000}"/>
    <cellStyle name="n_Flash September eresMas_Synthèse 03-2004_Classeur5_Enterprise" xfId="9962" xr:uid="{00000000-0005-0000-0000-000021850000}"/>
    <cellStyle name="n_Flash September eresMas_Synthèse 03-2004_Classeur5_France financials" xfId="24281" xr:uid="{00000000-0005-0000-0000-000022850000}"/>
    <cellStyle name="n_Flash September eresMas_Synthèse 03-2004_Classeur5_France financials_1" xfId="25552" xr:uid="{00000000-0005-0000-0000-000023850000}"/>
    <cellStyle name="n_Flash September eresMas_Synthèse 03-2004_Classeur5_France KPIs" xfId="5490" xr:uid="{00000000-0005-0000-0000-000024850000}"/>
    <cellStyle name="n_Flash September eresMas_Synthèse 03-2004_Classeur5_France KPIs 2" xfId="14906" xr:uid="{00000000-0005-0000-0000-000025850000}"/>
    <cellStyle name="n_Flash September eresMas_Synthèse 03-2004_Classeur5_France KPIs_1" xfId="12731" xr:uid="{00000000-0005-0000-0000-000026850000}"/>
    <cellStyle name="n_Flash September eresMas_Synthèse 03-2004_Classeur5_GetCA Groupe Seg 2012-Q4 Soc" xfId="56718" xr:uid="{00000000-0005-0000-0000-000027850000}"/>
    <cellStyle name="n_Flash September eresMas_Synthèse 03-2004_Classeur5_Group" xfId="39011" xr:uid="{00000000-0005-0000-0000-000028850000}"/>
    <cellStyle name="n_Flash September eresMas_Synthèse 03-2004_Classeur5_Group - financial KPIs" xfId="22537" xr:uid="{00000000-0005-0000-0000-000029850000}"/>
    <cellStyle name="n_Flash September eresMas_Synthèse 03-2004_Classeur5_Group - operational KPIs" xfId="3431" xr:uid="{00000000-0005-0000-0000-00002A850000}"/>
    <cellStyle name="n_Flash September eresMas_Synthèse 03-2004_Classeur5_Group - operational KPIs_1" xfId="10977" xr:uid="{00000000-0005-0000-0000-00002B850000}"/>
    <cellStyle name="n_Flash September eresMas_Synthèse 03-2004_Classeur5_Group - operational KPIs_1 2" xfId="18676" xr:uid="{00000000-0005-0000-0000-00002C850000}"/>
    <cellStyle name="n_Flash September eresMas_Synthèse 03-2004_Classeur5_Group - operational KPIs_2" xfId="20793" xr:uid="{00000000-0005-0000-0000-00002D850000}"/>
    <cellStyle name="n_Flash September eresMas_Synthèse 03-2004_Classeur5_IC&amp;SS" xfId="19501" xr:uid="{00000000-0005-0000-0000-00002E850000}"/>
    <cellStyle name="n_Flash September eresMas_Synthèse 03-2004_Classeur5_Orange - Market France KPIs" xfId="56717" xr:uid="{00000000-0005-0000-0000-00002F850000}"/>
    <cellStyle name="n_Flash September eresMas_Synthèse 03-2004_Classeur5_Poland KPIs" xfId="8682" xr:uid="{00000000-0005-0000-0000-000030850000}"/>
    <cellStyle name="n_Flash September eresMas_Synthèse 03-2004_Classeur5_Poland KPIs_1" xfId="39010" xr:uid="{00000000-0005-0000-0000-000031850000}"/>
    <cellStyle name="n_Flash September eresMas_Synthèse 03-2004_Classeur5_ROW" xfId="39012" xr:uid="{00000000-0005-0000-0000-000032850000}"/>
    <cellStyle name="n_Flash September eresMas_Synthèse 03-2004_Classeur5_ROW ARPU" xfId="39013" xr:uid="{00000000-0005-0000-0000-000033850000}"/>
    <cellStyle name="n_Flash September eresMas_Synthèse 03-2004_Classeur5_RoW KPIs" xfId="9394" xr:uid="{00000000-0005-0000-0000-000034850000}"/>
    <cellStyle name="n_Flash September eresMas_Synthèse 03-2004_Classeur5_ROW_1" xfId="39014" xr:uid="{00000000-0005-0000-0000-000035850000}"/>
    <cellStyle name="n_Flash September eresMas_Synthèse 03-2004_Classeur5_ROW_1_Group" xfId="39015" xr:uid="{00000000-0005-0000-0000-000036850000}"/>
    <cellStyle name="n_Flash September eresMas_Synthèse 03-2004_Classeur5_ROW_1_ROW ARPU" xfId="39016" xr:uid="{00000000-0005-0000-0000-000037850000}"/>
    <cellStyle name="n_Flash September eresMas_Synthèse 03-2004_Classeur5_ROW_Group" xfId="39017" xr:uid="{00000000-0005-0000-0000-000038850000}"/>
    <cellStyle name="n_Flash September eresMas_Synthèse 03-2004_Classeur5_ROW_ROW ARPU" xfId="39018" xr:uid="{00000000-0005-0000-0000-000039850000}"/>
    <cellStyle name="n_Flash September eresMas_Synthèse 03-2004_Classeur5_Spain ARPU + AUPU" xfId="39019" xr:uid="{00000000-0005-0000-0000-00003A850000}"/>
    <cellStyle name="n_Flash September eresMas_Synthèse 03-2004_Classeur5_Spain ARPU + AUPU_Group" xfId="39020" xr:uid="{00000000-0005-0000-0000-00003B850000}"/>
    <cellStyle name="n_Flash September eresMas_Synthèse 03-2004_Classeur5_Spain ARPU + AUPU_ROW ARPU" xfId="39021" xr:uid="{00000000-0005-0000-0000-00003C850000}"/>
    <cellStyle name="n_Flash September eresMas_Synthèse 03-2004_Classeur5_Spain KPIs" xfId="7336" xr:uid="{00000000-0005-0000-0000-00003D850000}"/>
    <cellStyle name="n_Flash September eresMas_Synthèse 03-2004_Classeur5_Spain KPIs 2" xfId="16702" xr:uid="{00000000-0005-0000-0000-00003E850000}"/>
    <cellStyle name="n_Flash September eresMas_Synthèse 03-2004_Classeur5_Spain KPIs_1" xfId="52150" xr:uid="{00000000-0005-0000-0000-00003F850000}"/>
    <cellStyle name="n_Flash September eresMas_Synthèse 03-2004_Classeur5_Telecoms - Operational KPIs" xfId="50453" xr:uid="{00000000-0005-0000-0000-000040850000}"/>
    <cellStyle name="n_Flash September eresMas_Synthèse 03-2004_DATA KPI Personal" xfId="39022" xr:uid="{00000000-0005-0000-0000-000041850000}"/>
    <cellStyle name="n_Flash September eresMas_Synthèse 03-2004_DATA KPI Personal_Group" xfId="39023" xr:uid="{00000000-0005-0000-0000-000042850000}"/>
    <cellStyle name="n_Flash September eresMas_Synthèse 03-2004_DATA KPI Personal_ROW ARPU" xfId="39024" xr:uid="{00000000-0005-0000-0000-000043850000}"/>
    <cellStyle name="n_Flash September eresMas_Synthèse 03-2004_EE_CoA_BS - mapped V4" xfId="39025" xr:uid="{00000000-0005-0000-0000-000044850000}"/>
    <cellStyle name="n_Flash September eresMas_Synthèse 03-2004_EE_CoA_BS - mapped V4_Group" xfId="39026" xr:uid="{00000000-0005-0000-0000-000045850000}"/>
    <cellStyle name="n_Flash September eresMas_Synthèse 03-2004_EE_CoA_BS - mapped V4_ROW ARPU" xfId="39027" xr:uid="{00000000-0005-0000-0000-000046850000}"/>
    <cellStyle name="n_Flash September eresMas_Synthèse 03-2004_Enterprise" xfId="9958" xr:uid="{00000000-0005-0000-0000-000047850000}"/>
    <cellStyle name="n_Flash September eresMas_Synthèse 03-2004_France financials" xfId="24274" xr:uid="{00000000-0005-0000-0000-000048850000}"/>
    <cellStyle name="n_Flash September eresMas_Synthèse 03-2004_France financials_1" xfId="25548" xr:uid="{00000000-0005-0000-0000-000049850000}"/>
    <cellStyle name="n_Flash September eresMas_Synthèse 03-2004_France KPIs" xfId="5483" xr:uid="{00000000-0005-0000-0000-00004A850000}"/>
    <cellStyle name="n_Flash September eresMas_Synthèse 03-2004_France KPIs 2" xfId="14899" xr:uid="{00000000-0005-0000-0000-00004B850000}"/>
    <cellStyle name="n_Flash September eresMas_Synthèse 03-2004_France KPIs_1" xfId="12724" xr:uid="{00000000-0005-0000-0000-00004C850000}"/>
    <cellStyle name="n_Flash September eresMas_Synthèse 03-2004_GetCA Groupe Seg 2012-Q4 Soc" xfId="56719" xr:uid="{00000000-0005-0000-0000-00004D850000}"/>
    <cellStyle name="n_Flash September eresMas_Synthèse 03-2004_Group" xfId="39028" xr:uid="{00000000-0005-0000-0000-00004E850000}"/>
    <cellStyle name="n_Flash September eresMas_Synthèse 03-2004_Group - financial KPIs" xfId="22530" xr:uid="{00000000-0005-0000-0000-00004F850000}"/>
    <cellStyle name="n_Flash September eresMas_Synthèse 03-2004_Group - operational KPIs" xfId="3427" xr:uid="{00000000-0005-0000-0000-000050850000}"/>
    <cellStyle name="n_Flash September eresMas_Synthèse 03-2004_Group - operational KPIs_1" xfId="10970" xr:uid="{00000000-0005-0000-0000-000051850000}"/>
    <cellStyle name="n_Flash September eresMas_Synthèse 03-2004_Group - operational KPIs_1 2" xfId="18669" xr:uid="{00000000-0005-0000-0000-000052850000}"/>
    <cellStyle name="n_Flash September eresMas_Synthèse 03-2004_Group - operational KPIs_2" xfId="20786" xr:uid="{00000000-0005-0000-0000-000053850000}"/>
    <cellStyle name="n_Flash September eresMas_Synthèse 03-2004_IC&amp;SS" xfId="19502" xr:uid="{00000000-0005-0000-0000-000054850000}"/>
    <cellStyle name="n_Flash September eresMas_Synthèse 03-2004_Orange - Market France KPIs" xfId="56707" xr:uid="{00000000-0005-0000-0000-000055850000}"/>
    <cellStyle name="n_Flash September eresMas_Synthèse 03-2004_PFA_Mn MTV_060413" xfId="2632" xr:uid="{00000000-0005-0000-0000-000056850000}"/>
    <cellStyle name="n_Flash September eresMas_Synthèse 03-2004_PFA_Mn MTV_060413_A&amp;ME KPIs" xfId="53928" xr:uid="{00000000-0005-0000-0000-000057850000}"/>
    <cellStyle name="n_Flash September eresMas_Synthèse 03-2004_PFA_Mn MTV_060413_France financials" xfId="24282" xr:uid="{00000000-0005-0000-0000-000058850000}"/>
    <cellStyle name="n_Flash September eresMas_Synthèse 03-2004_PFA_Mn MTV_060413_France KPIs" xfId="5491" xr:uid="{00000000-0005-0000-0000-000059850000}"/>
    <cellStyle name="n_Flash September eresMas_Synthèse 03-2004_PFA_Mn MTV_060413_France KPIs 2" xfId="14907" xr:uid="{00000000-0005-0000-0000-00005A850000}"/>
    <cellStyle name="n_Flash September eresMas_Synthèse 03-2004_PFA_Mn MTV_060413_France KPIs_1" xfId="12732" xr:uid="{00000000-0005-0000-0000-00005B850000}"/>
    <cellStyle name="n_Flash September eresMas_Synthèse 03-2004_PFA_Mn MTV_060413_Group" xfId="39030" xr:uid="{00000000-0005-0000-0000-00005C850000}"/>
    <cellStyle name="n_Flash September eresMas_Synthèse 03-2004_PFA_Mn MTV_060413_Group - financial KPIs" xfId="22538" xr:uid="{00000000-0005-0000-0000-00005D850000}"/>
    <cellStyle name="n_Flash September eresMas_Synthèse 03-2004_PFA_Mn MTV_060413_Group - operational KPIs" xfId="10978" xr:uid="{00000000-0005-0000-0000-00005E850000}"/>
    <cellStyle name="n_Flash September eresMas_Synthèse 03-2004_PFA_Mn MTV_060413_Group - operational KPIs 2" xfId="18677" xr:uid="{00000000-0005-0000-0000-00005F850000}"/>
    <cellStyle name="n_Flash September eresMas_Synthèse 03-2004_PFA_Mn MTV_060413_Group - operational KPIs_1" xfId="20794" xr:uid="{00000000-0005-0000-0000-000060850000}"/>
    <cellStyle name="n_Flash September eresMas_Synthèse 03-2004_PFA_Mn MTV_060413_Orange - Market France KPIs" xfId="56720" xr:uid="{00000000-0005-0000-0000-000061850000}"/>
    <cellStyle name="n_Flash September eresMas_Synthèse 03-2004_PFA_Mn MTV_060413_Poland KPIs" xfId="39029" xr:uid="{00000000-0005-0000-0000-000062850000}"/>
    <cellStyle name="n_Flash September eresMas_Synthèse 03-2004_PFA_Mn MTV_060413_ROW" xfId="39031" xr:uid="{00000000-0005-0000-0000-000063850000}"/>
    <cellStyle name="n_Flash September eresMas_Synthèse 03-2004_PFA_Mn MTV_060413_ROW ARPU" xfId="39032" xr:uid="{00000000-0005-0000-0000-000064850000}"/>
    <cellStyle name="n_Flash September eresMas_Synthèse 03-2004_PFA_Mn MTV_060413_ROW_1" xfId="39033" xr:uid="{00000000-0005-0000-0000-000065850000}"/>
    <cellStyle name="n_Flash September eresMas_Synthèse 03-2004_PFA_Mn MTV_060413_ROW_1_Group" xfId="39034" xr:uid="{00000000-0005-0000-0000-000066850000}"/>
    <cellStyle name="n_Flash September eresMas_Synthèse 03-2004_PFA_Mn MTV_060413_ROW_1_ROW ARPU" xfId="39035" xr:uid="{00000000-0005-0000-0000-000067850000}"/>
    <cellStyle name="n_Flash September eresMas_Synthèse 03-2004_PFA_Mn MTV_060413_ROW_Group" xfId="39036" xr:uid="{00000000-0005-0000-0000-000068850000}"/>
    <cellStyle name="n_Flash September eresMas_Synthèse 03-2004_PFA_Mn MTV_060413_ROW_ROW ARPU" xfId="39037" xr:uid="{00000000-0005-0000-0000-000069850000}"/>
    <cellStyle name="n_Flash September eresMas_Synthèse 03-2004_PFA_Mn MTV_060413_Spain ARPU + AUPU" xfId="39038" xr:uid="{00000000-0005-0000-0000-00006A850000}"/>
    <cellStyle name="n_Flash September eresMas_Synthèse 03-2004_PFA_Mn MTV_060413_Spain ARPU + AUPU_Group" xfId="39039" xr:uid="{00000000-0005-0000-0000-00006B850000}"/>
    <cellStyle name="n_Flash September eresMas_Synthèse 03-2004_PFA_Mn MTV_060413_Spain ARPU + AUPU_ROW ARPU" xfId="39040" xr:uid="{00000000-0005-0000-0000-00006C850000}"/>
    <cellStyle name="n_Flash September eresMas_Synthèse 03-2004_PFA_Mn MTV_060413_Spain KPIs" xfId="7337" xr:uid="{00000000-0005-0000-0000-00006D850000}"/>
    <cellStyle name="n_Flash September eresMas_Synthèse 03-2004_PFA_Mn MTV_060413_Spain KPIs 2" xfId="16703" xr:uid="{00000000-0005-0000-0000-00006E850000}"/>
    <cellStyle name="n_Flash September eresMas_Synthèse 03-2004_PFA_Mn MTV_060413_Spain KPIs_1" xfId="52151" xr:uid="{00000000-0005-0000-0000-00006F850000}"/>
    <cellStyle name="n_Flash September eresMas_Synthèse 03-2004_PFA_Mn MTV_060413_Telecoms - Operational KPIs" xfId="50454" xr:uid="{00000000-0005-0000-0000-000070850000}"/>
    <cellStyle name="n_Flash September eresMas_Synthèse 03-2004_PFA_Mn_0603_V0 0" xfId="2633" xr:uid="{00000000-0005-0000-0000-000071850000}"/>
    <cellStyle name="n_Flash September eresMas_Synthèse 03-2004_PFA_Mn_0603_V0 0_A&amp;ME KPIs" xfId="53929" xr:uid="{00000000-0005-0000-0000-000072850000}"/>
    <cellStyle name="n_Flash September eresMas_Synthèse 03-2004_PFA_Mn_0603_V0 0_France financials" xfId="24283" xr:uid="{00000000-0005-0000-0000-000073850000}"/>
    <cellStyle name="n_Flash September eresMas_Synthèse 03-2004_PFA_Mn_0603_V0 0_France KPIs" xfId="5492" xr:uid="{00000000-0005-0000-0000-000074850000}"/>
    <cellStyle name="n_Flash September eresMas_Synthèse 03-2004_PFA_Mn_0603_V0 0_France KPIs 2" xfId="14908" xr:uid="{00000000-0005-0000-0000-000075850000}"/>
    <cellStyle name="n_Flash September eresMas_Synthèse 03-2004_PFA_Mn_0603_V0 0_France KPIs_1" xfId="12733" xr:uid="{00000000-0005-0000-0000-000076850000}"/>
    <cellStyle name="n_Flash September eresMas_Synthèse 03-2004_PFA_Mn_0603_V0 0_Group" xfId="39042" xr:uid="{00000000-0005-0000-0000-000077850000}"/>
    <cellStyle name="n_Flash September eresMas_Synthèse 03-2004_PFA_Mn_0603_V0 0_Group - financial KPIs" xfId="22539" xr:uid="{00000000-0005-0000-0000-000078850000}"/>
    <cellStyle name="n_Flash September eresMas_Synthèse 03-2004_PFA_Mn_0603_V0 0_Group - operational KPIs" xfId="10979" xr:uid="{00000000-0005-0000-0000-000079850000}"/>
    <cellStyle name="n_Flash September eresMas_Synthèse 03-2004_PFA_Mn_0603_V0 0_Group - operational KPIs 2" xfId="18678" xr:uid="{00000000-0005-0000-0000-00007A850000}"/>
    <cellStyle name="n_Flash September eresMas_Synthèse 03-2004_PFA_Mn_0603_V0 0_Group - operational KPIs_1" xfId="20795" xr:uid="{00000000-0005-0000-0000-00007B850000}"/>
    <cellStyle name="n_Flash September eresMas_Synthèse 03-2004_PFA_Mn_0603_V0 0_Orange - Market France KPIs" xfId="56721" xr:uid="{00000000-0005-0000-0000-00007C850000}"/>
    <cellStyle name="n_Flash September eresMas_Synthèse 03-2004_PFA_Mn_0603_V0 0_Poland KPIs" xfId="39041" xr:uid="{00000000-0005-0000-0000-00007D850000}"/>
    <cellStyle name="n_Flash September eresMas_Synthèse 03-2004_PFA_Mn_0603_V0 0_ROW" xfId="39043" xr:uid="{00000000-0005-0000-0000-00007E850000}"/>
    <cellStyle name="n_Flash September eresMas_Synthèse 03-2004_PFA_Mn_0603_V0 0_ROW ARPU" xfId="39044" xr:uid="{00000000-0005-0000-0000-00007F850000}"/>
    <cellStyle name="n_Flash September eresMas_Synthèse 03-2004_PFA_Mn_0603_V0 0_ROW_1" xfId="39045" xr:uid="{00000000-0005-0000-0000-000080850000}"/>
    <cellStyle name="n_Flash September eresMas_Synthèse 03-2004_PFA_Mn_0603_V0 0_ROW_1_Group" xfId="39046" xr:uid="{00000000-0005-0000-0000-000081850000}"/>
    <cellStyle name="n_Flash September eresMas_Synthèse 03-2004_PFA_Mn_0603_V0 0_ROW_1_ROW ARPU" xfId="39047" xr:uid="{00000000-0005-0000-0000-000082850000}"/>
    <cellStyle name="n_Flash September eresMas_Synthèse 03-2004_PFA_Mn_0603_V0 0_ROW_Group" xfId="39048" xr:uid="{00000000-0005-0000-0000-000083850000}"/>
    <cellStyle name="n_Flash September eresMas_Synthèse 03-2004_PFA_Mn_0603_V0 0_ROW_ROW ARPU" xfId="39049" xr:uid="{00000000-0005-0000-0000-000084850000}"/>
    <cellStyle name="n_Flash September eresMas_Synthèse 03-2004_PFA_Mn_0603_V0 0_Spain ARPU + AUPU" xfId="39050" xr:uid="{00000000-0005-0000-0000-000085850000}"/>
    <cellStyle name="n_Flash September eresMas_Synthèse 03-2004_PFA_Mn_0603_V0 0_Spain ARPU + AUPU_Group" xfId="39051" xr:uid="{00000000-0005-0000-0000-000086850000}"/>
    <cellStyle name="n_Flash September eresMas_Synthèse 03-2004_PFA_Mn_0603_V0 0_Spain ARPU + AUPU_ROW ARPU" xfId="39052" xr:uid="{00000000-0005-0000-0000-000087850000}"/>
    <cellStyle name="n_Flash September eresMas_Synthèse 03-2004_PFA_Mn_0603_V0 0_Spain KPIs" xfId="7338" xr:uid="{00000000-0005-0000-0000-000088850000}"/>
    <cellStyle name="n_Flash September eresMas_Synthèse 03-2004_PFA_Mn_0603_V0 0_Spain KPIs 2" xfId="16704" xr:uid="{00000000-0005-0000-0000-000089850000}"/>
    <cellStyle name="n_Flash September eresMas_Synthèse 03-2004_PFA_Mn_0603_V0 0_Spain KPIs_1" xfId="52152" xr:uid="{00000000-0005-0000-0000-00008A850000}"/>
    <cellStyle name="n_Flash September eresMas_Synthèse 03-2004_PFA_Mn_0603_V0 0_Telecoms - Operational KPIs" xfId="50455" xr:uid="{00000000-0005-0000-0000-00008B850000}"/>
    <cellStyle name="n_Flash September eresMas_Synthèse 03-2004_PFA_Parcs_0600706" xfId="2634" xr:uid="{00000000-0005-0000-0000-00008C850000}"/>
    <cellStyle name="n_Flash September eresMas_Synthèse 03-2004_PFA_Parcs_0600706_A&amp;ME KPIs" xfId="53930" xr:uid="{00000000-0005-0000-0000-00008D850000}"/>
    <cellStyle name="n_Flash September eresMas_Synthèse 03-2004_PFA_Parcs_0600706_France financials" xfId="24284" xr:uid="{00000000-0005-0000-0000-00008E850000}"/>
    <cellStyle name="n_Flash September eresMas_Synthèse 03-2004_PFA_Parcs_0600706_France KPIs" xfId="5493" xr:uid="{00000000-0005-0000-0000-00008F850000}"/>
    <cellStyle name="n_Flash September eresMas_Synthèse 03-2004_PFA_Parcs_0600706_France KPIs 2" xfId="14909" xr:uid="{00000000-0005-0000-0000-000090850000}"/>
    <cellStyle name="n_Flash September eresMas_Synthèse 03-2004_PFA_Parcs_0600706_France KPIs_1" xfId="12734" xr:uid="{00000000-0005-0000-0000-000091850000}"/>
    <cellStyle name="n_Flash September eresMas_Synthèse 03-2004_PFA_Parcs_0600706_Group" xfId="39054" xr:uid="{00000000-0005-0000-0000-000092850000}"/>
    <cellStyle name="n_Flash September eresMas_Synthèse 03-2004_PFA_Parcs_0600706_Group - financial KPIs" xfId="22540" xr:uid="{00000000-0005-0000-0000-000093850000}"/>
    <cellStyle name="n_Flash September eresMas_Synthèse 03-2004_PFA_Parcs_0600706_Group - operational KPIs" xfId="10980" xr:uid="{00000000-0005-0000-0000-000094850000}"/>
    <cellStyle name="n_Flash September eresMas_Synthèse 03-2004_PFA_Parcs_0600706_Group - operational KPIs 2" xfId="18679" xr:uid="{00000000-0005-0000-0000-000095850000}"/>
    <cellStyle name="n_Flash September eresMas_Synthèse 03-2004_PFA_Parcs_0600706_Group - operational KPIs_1" xfId="20796" xr:uid="{00000000-0005-0000-0000-000096850000}"/>
    <cellStyle name="n_Flash September eresMas_Synthèse 03-2004_PFA_Parcs_0600706_Orange - Market France KPIs" xfId="56722" xr:uid="{00000000-0005-0000-0000-000097850000}"/>
    <cellStyle name="n_Flash September eresMas_Synthèse 03-2004_PFA_Parcs_0600706_Poland KPIs" xfId="39053" xr:uid="{00000000-0005-0000-0000-000098850000}"/>
    <cellStyle name="n_Flash September eresMas_Synthèse 03-2004_PFA_Parcs_0600706_ROW" xfId="39055" xr:uid="{00000000-0005-0000-0000-000099850000}"/>
    <cellStyle name="n_Flash September eresMas_Synthèse 03-2004_PFA_Parcs_0600706_ROW ARPU" xfId="39056" xr:uid="{00000000-0005-0000-0000-00009A850000}"/>
    <cellStyle name="n_Flash September eresMas_Synthèse 03-2004_PFA_Parcs_0600706_ROW_1" xfId="39057" xr:uid="{00000000-0005-0000-0000-00009B850000}"/>
    <cellStyle name="n_Flash September eresMas_Synthèse 03-2004_PFA_Parcs_0600706_ROW_1_Group" xfId="39058" xr:uid="{00000000-0005-0000-0000-00009C850000}"/>
    <cellStyle name="n_Flash September eresMas_Synthèse 03-2004_PFA_Parcs_0600706_ROW_1_ROW ARPU" xfId="39059" xr:uid="{00000000-0005-0000-0000-00009D850000}"/>
    <cellStyle name="n_Flash September eresMas_Synthèse 03-2004_PFA_Parcs_0600706_ROW_Group" xfId="39060" xr:uid="{00000000-0005-0000-0000-00009E850000}"/>
    <cellStyle name="n_Flash September eresMas_Synthèse 03-2004_PFA_Parcs_0600706_ROW_ROW ARPU" xfId="39061" xr:uid="{00000000-0005-0000-0000-00009F850000}"/>
    <cellStyle name="n_Flash September eresMas_Synthèse 03-2004_PFA_Parcs_0600706_Spain ARPU + AUPU" xfId="39062" xr:uid="{00000000-0005-0000-0000-0000A0850000}"/>
    <cellStyle name="n_Flash September eresMas_Synthèse 03-2004_PFA_Parcs_0600706_Spain ARPU + AUPU_Group" xfId="39063" xr:uid="{00000000-0005-0000-0000-0000A1850000}"/>
    <cellStyle name="n_Flash September eresMas_Synthèse 03-2004_PFA_Parcs_0600706_Spain ARPU + AUPU_ROW ARPU" xfId="39064" xr:uid="{00000000-0005-0000-0000-0000A2850000}"/>
    <cellStyle name="n_Flash September eresMas_Synthèse 03-2004_PFA_Parcs_0600706_Spain KPIs" xfId="7339" xr:uid="{00000000-0005-0000-0000-0000A3850000}"/>
    <cellStyle name="n_Flash September eresMas_Synthèse 03-2004_PFA_Parcs_0600706_Spain KPIs 2" xfId="16705" xr:uid="{00000000-0005-0000-0000-0000A4850000}"/>
    <cellStyle name="n_Flash September eresMas_Synthèse 03-2004_PFA_Parcs_0600706_Spain KPIs_1" xfId="52153" xr:uid="{00000000-0005-0000-0000-0000A5850000}"/>
    <cellStyle name="n_Flash September eresMas_Synthèse 03-2004_PFA_Parcs_0600706_Telecoms - Operational KPIs" xfId="50456" xr:uid="{00000000-0005-0000-0000-0000A6850000}"/>
    <cellStyle name="n_Flash September eresMas_Synthèse 03-2004_Poland KPIs" xfId="8678" xr:uid="{00000000-0005-0000-0000-0000A7850000}"/>
    <cellStyle name="n_Flash September eresMas_Synthèse 03-2004_Poland KPIs_1" xfId="38937" xr:uid="{00000000-0005-0000-0000-0000A8850000}"/>
    <cellStyle name="n_Flash September eresMas_Synthèse 03-2004_Reporting Valeur_Mobile_2010_10" xfId="39065" xr:uid="{00000000-0005-0000-0000-0000A9850000}"/>
    <cellStyle name="n_Flash September eresMas_Synthèse 03-2004_Reporting Valeur_Mobile_2010_10_Group" xfId="39066" xr:uid="{00000000-0005-0000-0000-0000AA850000}"/>
    <cellStyle name="n_Flash September eresMas_Synthèse 03-2004_Reporting Valeur_Mobile_2010_10_ROW" xfId="39067" xr:uid="{00000000-0005-0000-0000-0000AB850000}"/>
    <cellStyle name="n_Flash September eresMas_Synthèse 03-2004_Reporting Valeur_Mobile_2010_10_ROW ARPU" xfId="39068" xr:uid="{00000000-0005-0000-0000-0000AC850000}"/>
    <cellStyle name="n_Flash September eresMas_Synthèse 03-2004_Reporting Valeur_Mobile_2010_10_ROW_Group" xfId="39069" xr:uid="{00000000-0005-0000-0000-0000AD850000}"/>
    <cellStyle name="n_Flash September eresMas_Synthèse 03-2004_Reporting Valeur_Mobile_2010_10_ROW_ROW ARPU" xfId="39070" xr:uid="{00000000-0005-0000-0000-0000AE850000}"/>
    <cellStyle name="n_Flash September eresMas_Synthèse 03-2004_ROW" xfId="39071" xr:uid="{00000000-0005-0000-0000-0000AF850000}"/>
    <cellStyle name="n_Flash September eresMas_Synthèse 03-2004_ROW ARPU" xfId="39072" xr:uid="{00000000-0005-0000-0000-0000B0850000}"/>
    <cellStyle name="n_Flash September eresMas_Synthèse 03-2004_RoW KPIs" xfId="9390" xr:uid="{00000000-0005-0000-0000-0000B1850000}"/>
    <cellStyle name="n_Flash September eresMas_Synthèse 03-2004_ROW_1" xfId="39073" xr:uid="{00000000-0005-0000-0000-0000B2850000}"/>
    <cellStyle name="n_Flash September eresMas_Synthèse 03-2004_ROW_1_Group" xfId="39074" xr:uid="{00000000-0005-0000-0000-0000B3850000}"/>
    <cellStyle name="n_Flash September eresMas_Synthèse 03-2004_ROW_1_ROW ARPU" xfId="39075" xr:uid="{00000000-0005-0000-0000-0000B4850000}"/>
    <cellStyle name="n_Flash September eresMas_Synthèse 03-2004_ROW_Group" xfId="39076" xr:uid="{00000000-0005-0000-0000-0000B5850000}"/>
    <cellStyle name="n_Flash September eresMas_Synthèse 03-2004_ROW_ROW ARPU" xfId="39077" xr:uid="{00000000-0005-0000-0000-0000B6850000}"/>
    <cellStyle name="n_Flash September eresMas_Synthèse 03-2004_Spain ARPU + AUPU" xfId="39078" xr:uid="{00000000-0005-0000-0000-0000B7850000}"/>
    <cellStyle name="n_Flash September eresMas_Synthèse 03-2004_Spain ARPU + AUPU_Group" xfId="39079" xr:uid="{00000000-0005-0000-0000-0000B8850000}"/>
    <cellStyle name="n_Flash September eresMas_Synthèse 03-2004_Spain ARPU + AUPU_ROW ARPU" xfId="39080" xr:uid="{00000000-0005-0000-0000-0000B9850000}"/>
    <cellStyle name="n_Flash September eresMas_Synthèse 03-2004_Spain KPIs" xfId="7329" xr:uid="{00000000-0005-0000-0000-0000BA850000}"/>
    <cellStyle name="n_Flash September eresMas_Synthèse 03-2004_Spain KPIs 2" xfId="16695" xr:uid="{00000000-0005-0000-0000-0000BB850000}"/>
    <cellStyle name="n_Flash September eresMas_Synthèse 03-2004_Spain KPIs_1" xfId="52143" xr:uid="{00000000-0005-0000-0000-0000BC850000}"/>
    <cellStyle name="n_Flash September eresMas_Synthèse 03-2004_Telecoms - Operational KPIs" xfId="50446" xr:uid="{00000000-0005-0000-0000-0000BD850000}"/>
    <cellStyle name="n_Flash September eresMas_Synthèse 03-2004_UAG_report_CA 06-09 (06-09-28)" xfId="2635" xr:uid="{00000000-0005-0000-0000-0000BE850000}"/>
    <cellStyle name="n_Flash September eresMas_Synthèse 03-2004_UAG_report_CA 06-09 (06-09-28)_A&amp;ME KPIs" xfId="53931" xr:uid="{00000000-0005-0000-0000-0000BF850000}"/>
    <cellStyle name="n_Flash September eresMas_Synthèse 03-2004_UAG_report_CA 06-09 (06-09-28)_Enterprise" xfId="9963" xr:uid="{00000000-0005-0000-0000-0000C0850000}"/>
    <cellStyle name="n_Flash September eresMas_Synthèse 03-2004_UAG_report_CA 06-09 (06-09-28)_France financials" xfId="24285" xr:uid="{00000000-0005-0000-0000-0000C1850000}"/>
    <cellStyle name="n_Flash September eresMas_Synthèse 03-2004_UAG_report_CA 06-09 (06-09-28)_France financials_1" xfId="25553" xr:uid="{00000000-0005-0000-0000-0000C2850000}"/>
    <cellStyle name="n_Flash September eresMas_Synthèse 03-2004_UAG_report_CA 06-09 (06-09-28)_France KPIs" xfId="5494" xr:uid="{00000000-0005-0000-0000-0000C3850000}"/>
    <cellStyle name="n_Flash September eresMas_Synthèse 03-2004_UAG_report_CA 06-09 (06-09-28)_France KPIs 2" xfId="14910" xr:uid="{00000000-0005-0000-0000-0000C4850000}"/>
    <cellStyle name="n_Flash September eresMas_Synthèse 03-2004_UAG_report_CA 06-09 (06-09-28)_France KPIs_1" xfId="12735" xr:uid="{00000000-0005-0000-0000-0000C5850000}"/>
    <cellStyle name="n_Flash September eresMas_Synthèse 03-2004_UAG_report_CA 06-09 (06-09-28)_GetCA Groupe Seg 2012-Q4 Soc" xfId="56724" xr:uid="{00000000-0005-0000-0000-0000C6850000}"/>
    <cellStyle name="n_Flash September eresMas_Synthèse 03-2004_UAG_report_CA 06-09 (06-09-28)_Group" xfId="39082" xr:uid="{00000000-0005-0000-0000-0000C7850000}"/>
    <cellStyle name="n_Flash September eresMas_Synthèse 03-2004_UAG_report_CA 06-09 (06-09-28)_Group - financial KPIs" xfId="22541" xr:uid="{00000000-0005-0000-0000-0000C8850000}"/>
    <cellStyle name="n_Flash September eresMas_Synthèse 03-2004_UAG_report_CA 06-09 (06-09-28)_Group - operational KPIs" xfId="3432" xr:uid="{00000000-0005-0000-0000-0000C9850000}"/>
    <cellStyle name="n_Flash September eresMas_Synthèse 03-2004_UAG_report_CA 06-09 (06-09-28)_Group - operational KPIs_1" xfId="10981" xr:uid="{00000000-0005-0000-0000-0000CA850000}"/>
    <cellStyle name="n_Flash September eresMas_Synthèse 03-2004_UAG_report_CA 06-09 (06-09-28)_Group - operational KPIs_1 2" xfId="18680" xr:uid="{00000000-0005-0000-0000-0000CB850000}"/>
    <cellStyle name="n_Flash September eresMas_Synthèse 03-2004_UAG_report_CA 06-09 (06-09-28)_Group - operational KPIs_2" xfId="20797" xr:uid="{00000000-0005-0000-0000-0000CC850000}"/>
    <cellStyle name="n_Flash September eresMas_Synthèse 03-2004_UAG_report_CA 06-09 (06-09-28)_IC&amp;SS" xfId="19701" xr:uid="{00000000-0005-0000-0000-0000CD850000}"/>
    <cellStyle name="n_Flash September eresMas_Synthèse 03-2004_UAG_report_CA 06-09 (06-09-28)_Orange - Market France KPIs" xfId="56723" xr:uid="{00000000-0005-0000-0000-0000CE850000}"/>
    <cellStyle name="n_Flash September eresMas_Synthèse 03-2004_UAG_report_CA 06-09 (06-09-28)_Poland KPIs" xfId="8683" xr:uid="{00000000-0005-0000-0000-0000CF850000}"/>
    <cellStyle name="n_Flash September eresMas_Synthèse 03-2004_UAG_report_CA 06-09 (06-09-28)_Poland KPIs_1" xfId="39081" xr:uid="{00000000-0005-0000-0000-0000D0850000}"/>
    <cellStyle name="n_Flash September eresMas_Synthèse 03-2004_UAG_report_CA 06-09 (06-09-28)_ROW" xfId="39083" xr:uid="{00000000-0005-0000-0000-0000D1850000}"/>
    <cellStyle name="n_Flash September eresMas_Synthèse 03-2004_UAG_report_CA 06-09 (06-09-28)_ROW ARPU" xfId="39084" xr:uid="{00000000-0005-0000-0000-0000D2850000}"/>
    <cellStyle name="n_Flash September eresMas_Synthèse 03-2004_UAG_report_CA 06-09 (06-09-28)_RoW KPIs" xfId="9395" xr:uid="{00000000-0005-0000-0000-0000D3850000}"/>
    <cellStyle name="n_Flash September eresMas_Synthèse 03-2004_UAG_report_CA 06-09 (06-09-28)_ROW_1" xfId="39085" xr:uid="{00000000-0005-0000-0000-0000D4850000}"/>
    <cellStyle name="n_Flash September eresMas_Synthèse 03-2004_UAG_report_CA 06-09 (06-09-28)_ROW_1_Group" xfId="39086" xr:uid="{00000000-0005-0000-0000-0000D5850000}"/>
    <cellStyle name="n_Flash September eresMas_Synthèse 03-2004_UAG_report_CA 06-09 (06-09-28)_ROW_1_ROW ARPU" xfId="39087" xr:uid="{00000000-0005-0000-0000-0000D6850000}"/>
    <cellStyle name="n_Flash September eresMas_Synthèse 03-2004_UAG_report_CA 06-09 (06-09-28)_ROW_Group" xfId="39088" xr:uid="{00000000-0005-0000-0000-0000D7850000}"/>
    <cellStyle name="n_Flash September eresMas_Synthèse 03-2004_UAG_report_CA 06-09 (06-09-28)_ROW_ROW ARPU" xfId="39089" xr:uid="{00000000-0005-0000-0000-0000D8850000}"/>
    <cellStyle name="n_Flash September eresMas_Synthèse 03-2004_UAG_report_CA 06-09 (06-09-28)_Spain ARPU + AUPU" xfId="39090" xr:uid="{00000000-0005-0000-0000-0000D9850000}"/>
    <cellStyle name="n_Flash September eresMas_Synthèse 03-2004_UAG_report_CA 06-09 (06-09-28)_Spain ARPU + AUPU_Group" xfId="39091" xr:uid="{00000000-0005-0000-0000-0000DA850000}"/>
    <cellStyle name="n_Flash September eresMas_Synthèse 03-2004_UAG_report_CA 06-09 (06-09-28)_Spain ARPU + AUPU_ROW ARPU" xfId="39092" xr:uid="{00000000-0005-0000-0000-0000DB850000}"/>
    <cellStyle name="n_Flash September eresMas_Synthèse 03-2004_UAG_report_CA 06-09 (06-09-28)_Spain KPIs" xfId="7340" xr:uid="{00000000-0005-0000-0000-0000DC850000}"/>
    <cellStyle name="n_Flash September eresMas_Synthèse 03-2004_UAG_report_CA 06-09 (06-09-28)_Spain KPIs 2" xfId="16706" xr:uid="{00000000-0005-0000-0000-0000DD850000}"/>
    <cellStyle name="n_Flash September eresMas_Synthèse 03-2004_UAG_report_CA 06-09 (06-09-28)_Spain KPIs_1" xfId="52154" xr:uid="{00000000-0005-0000-0000-0000DE850000}"/>
    <cellStyle name="n_Flash September eresMas_Synthèse 03-2004_UAG_report_CA 06-09 (06-09-28)_Telecoms - Operational KPIs" xfId="50457" xr:uid="{00000000-0005-0000-0000-0000DF850000}"/>
    <cellStyle name="n_Flash September eresMas_Synthèse 03-2004_UAG_report_CA 06-10 (06-11-06)" xfId="2636" xr:uid="{00000000-0005-0000-0000-0000E0850000}"/>
    <cellStyle name="n_Flash September eresMas_Synthèse 03-2004_UAG_report_CA 06-10 (06-11-06)_A&amp;ME KPIs" xfId="53932" xr:uid="{00000000-0005-0000-0000-0000E1850000}"/>
    <cellStyle name="n_Flash September eresMas_Synthèse 03-2004_UAG_report_CA 06-10 (06-11-06)_Enterprise" xfId="9964" xr:uid="{00000000-0005-0000-0000-0000E2850000}"/>
    <cellStyle name="n_Flash September eresMas_Synthèse 03-2004_UAG_report_CA 06-10 (06-11-06)_France financials" xfId="24286" xr:uid="{00000000-0005-0000-0000-0000E3850000}"/>
    <cellStyle name="n_Flash September eresMas_Synthèse 03-2004_UAG_report_CA 06-10 (06-11-06)_France financials_1" xfId="25554" xr:uid="{00000000-0005-0000-0000-0000E4850000}"/>
    <cellStyle name="n_Flash September eresMas_Synthèse 03-2004_UAG_report_CA 06-10 (06-11-06)_France KPIs" xfId="5495" xr:uid="{00000000-0005-0000-0000-0000E5850000}"/>
    <cellStyle name="n_Flash September eresMas_Synthèse 03-2004_UAG_report_CA 06-10 (06-11-06)_France KPIs 2" xfId="14911" xr:uid="{00000000-0005-0000-0000-0000E6850000}"/>
    <cellStyle name="n_Flash September eresMas_Synthèse 03-2004_UAG_report_CA 06-10 (06-11-06)_France KPIs_1" xfId="12736" xr:uid="{00000000-0005-0000-0000-0000E7850000}"/>
    <cellStyle name="n_Flash September eresMas_Synthèse 03-2004_UAG_report_CA 06-10 (06-11-06)_GetCA Groupe Seg 2012-Q4 Soc" xfId="56726" xr:uid="{00000000-0005-0000-0000-0000E8850000}"/>
    <cellStyle name="n_Flash September eresMas_Synthèse 03-2004_UAG_report_CA 06-10 (06-11-06)_Group" xfId="39094" xr:uid="{00000000-0005-0000-0000-0000E9850000}"/>
    <cellStyle name="n_Flash September eresMas_Synthèse 03-2004_UAG_report_CA 06-10 (06-11-06)_Group - financial KPIs" xfId="22542" xr:uid="{00000000-0005-0000-0000-0000EA850000}"/>
    <cellStyle name="n_Flash September eresMas_Synthèse 03-2004_UAG_report_CA 06-10 (06-11-06)_Group - operational KPIs" xfId="3433" xr:uid="{00000000-0005-0000-0000-0000EB850000}"/>
    <cellStyle name="n_Flash September eresMas_Synthèse 03-2004_UAG_report_CA 06-10 (06-11-06)_Group - operational KPIs_1" xfId="10982" xr:uid="{00000000-0005-0000-0000-0000EC850000}"/>
    <cellStyle name="n_Flash September eresMas_Synthèse 03-2004_UAG_report_CA 06-10 (06-11-06)_Group - operational KPIs_1 2" xfId="18681" xr:uid="{00000000-0005-0000-0000-0000ED850000}"/>
    <cellStyle name="n_Flash September eresMas_Synthèse 03-2004_UAG_report_CA 06-10 (06-11-06)_Group - operational KPIs_2" xfId="20798" xr:uid="{00000000-0005-0000-0000-0000EE850000}"/>
    <cellStyle name="n_Flash September eresMas_Synthèse 03-2004_UAG_report_CA 06-10 (06-11-06)_IC&amp;SS" xfId="13588" xr:uid="{00000000-0005-0000-0000-0000EF850000}"/>
    <cellStyle name="n_Flash September eresMas_Synthèse 03-2004_UAG_report_CA 06-10 (06-11-06)_Orange - Market France KPIs" xfId="56725" xr:uid="{00000000-0005-0000-0000-0000F0850000}"/>
    <cellStyle name="n_Flash September eresMas_Synthèse 03-2004_UAG_report_CA 06-10 (06-11-06)_Poland KPIs" xfId="8684" xr:uid="{00000000-0005-0000-0000-0000F1850000}"/>
    <cellStyle name="n_Flash September eresMas_Synthèse 03-2004_UAG_report_CA 06-10 (06-11-06)_Poland KPIs_1" xfId="39093" xr:uid="{00000000-0005-0000-0000-0000F2850000}"/>
    <cellStyle name="n_Flash September eresMas_Synthèse 03-2004_UAG_report_CA 06-10 (06-11-06)_ROW" xfId="39095" xr:uid="{00000000-0005-0000-0000-0000F3850000}"/>
    <cellStyle name="n_Flash September eresMas_Synthèse 03-2004_UAG_report_CA 06-10 (06-11-06)_ROW ARPU" xfId="39096" xr:uid="{00000000-0005-0000-0000-0000F4850000}"/>
    <cellStyle name="n_Flash September eresMas_Synthèse 03-2004_UAG_report_CA 06-10 (06-11-06)_RoW KPIs" xfId="9396" xr:uid="{00000000-0005-0000-0000-0000F5850000}"/>
    <cellStyle name="n_Flash September eresMas_Synthèse 03-2004_UAG_report_CA 06-10 (06-11-06)_ROW_1" xfId="39097" xr:uid="{00000000-0005-0000-0000-0000F6850000}"/>
    <cellStyle name="n_Flash September eresMas_Synthèse 03-2004_UAG_report_CA 06-10 (06-11-06)_ROW_1_Group" xfId="39098" xr:uid="{00000000-0005-0000-0000-0000F7850000}"/>
    <cellStyle name="n_Flash September eresMas_Synthèse 03-2004_UAG_report_CA 06-10 (06-11-06)_ROW_1_ROW ARPU" xfId="39099" xr:uid="{00000000-0005-0000-0000-0000F8850000}"/>
    <cellStyle name="n_Flash September eresMas_Synthèse 03-2004_UAG_report_CA 06-10 (06-11-06)_ROW_Group" xfId="39100" xr:uid="{00000000-0005-0000-0000-0000F9850000}"/>
    <cellStyle name="n_Flash September eresMas_Synthèse 03-2004_UAG_report_CA 06-10 (06-11-06)_ROW_ROW ARPU" xfId="39101" xr:uid="{00000000-0005-0000-0000-0000FA850000}"/>
    <cellStyle name="n_Flash September eresMas_Synthèse 03-2004_UAG_report_CA 06-10 (06-11-06)_Spain ARPU + AUPU" xfId="39102" xr:uid="{00000000-0005-0000-0000-0000FB850000}"/>
    <cellStyle name="n_Flash September eresMas_Synthèse 03-2004_UAG_report_CA 06-10 (06-11-06)_Spain ARPU + AUPU_Group" xfId="39103" xr:uid="{00000000-0005-0000-0000-0000FC850000}"/>
    <cellStyle name="n_Flash September eresMas_Synthèse 03-2004_UAG_report_CA 06-10 (06-11-06)_Spain ARPU + AUPU_ROW ARPU" xfId="39104" xr:uid="{00000000-0005-0000-0000-0000FD850000}"/>
    <cellStyle name="n_Flash September eresMas_Synthèse 03-2004_UAG_report_CA 06-10 (06-11-06)_Spain KPIs" xfId="7341" xr:uid="{00000000-0005-0000-0000-0000FE850000}"/>
    <cellStyle name="n_Flash September eresMas_Synthèse 03-2004_UAG_report_CA 06-10 (06-11-06)_Spain KPIs 2" xfId="16707" xr:uid="{00000000-0005-0000-0000-0000FF850000}"/>
    <cellStyle name="n_Flash September eresMas_Synthèse 03-2004_UAG_report_CA 06-10 (06-11-06)_Spain KPIs_1" xfId="52155" xr:uid="{00000000-0005-0000-0000-000000860000}"/>
    <cellStyle name="n_Flash September eresMas_Synthèse 03-2004_UAG_report_CA 06-10 (06-11-06)_Telecoms - Operational KPIs" xfId="50458" xr:uid="{00000000-0005-0000-0000-000001860000}"/>
    <cellStyle name="n_Flash September eresMas_Synthèse 03-2004_V&amp;M trajectoires V1 (06-08-11)" xfId="2637" xr:uid="{00000000-0005-0000-0000-000002860000}"/>
    <cellStyle name="n_Flash September eresMas_Synthèse 03-2004_V&amp;M trajectoires V1 (06-08-11)_A&amp;ME KPIs" xfId="53933" xr:uid="{00000000-0005-0000-0000-000003860000}"/>
    <cellStyle name="n_Flash September eresMas_Synthèse 03-2004_V&amp;M trajectoires V1 (06-08-11)_Enterprise" xfId="9965" xr:uid="{00000000-0005-0000-0000-000004860000}"/>
    <cellStyle name="n_Flash September eresMas_Synthèse 03-2004_V&amp;M trajectoires V1 (06-08-11)_France financials" xfId="24287" xr:uid="{00000000-0005-0000-0000-000005860000}"/>
    <cellStyle name="n_Flash September eresMas_Synthèse 03-2004_V&amp;M trajectoires V1 (06-08-11)_France financials_1" xfId="25555" xr:uid="{00000000-0005-0000-0000-000006860000}"/>
    <cellStyle name="n_Flash September eresMas_Synthèse 03-2004_V&amp;M trajectoires V1 (06-08-11)_France KPIs" xfId="5496" xr:uid="{00000000-0005-0000-0000-000007860000}"/>
    <cellStyle name="n_Flash September eresMas_Synthèse 03-2004_V&amp;M trajectoires V1 (06-08-11)_France KPIs 2" xfId="14912" xr:uid="{00000000-0005-0000-0000-000008860000}"/>
    <cellStyle name="n_Flash September eresMas_Synthèse 03-2004_V&amp;M trajectoires V1 (06-08-11)_France KPIs_1" xfId="12737" xr:uid="{00000000-0005-0000-0000-000009860000}"/>
    <cellStyle name="n_Flash September eresMas_Synthèse 03-2004_V&amp;M trajectoires V1 (06-08-11)_GetCA Groupe Seg 2012-Q4 Soc" xfId="56728" xr:uid="{00000000-0005-0000-0000-00000A860000}"/>
    <cellStyle name="n_Flash September eresMas_Synthèse 03-2004_V&amp;M trajectoires V1 (06-08-11)_Group" xfId="39106" xr:uid="{00000000-0005-0000-0000-00000B860000}"/>
    <cellStyle name="n_Flash September eresMas_Synthèse 03-2004_V&amp;M trajectoires V1 (06-08-11)_Group - financial KPIs" xfId="22543" xr:uid="{00000000-0005-0000-0000-00000C860000}"/>
    <cellStyle name="n_Flash September eresMas_Synthèse 03-2004_V&amp;M trajectoires V1 (06-08-11)_Group - operational KPIs" xfId="3434" xr:uid="{00000000-0005-0000-0000-00000D860000}"/>
    <cellStyle name="n_Flash September eresMas_Synthèse 03-2004_V&amp;M trajectoires V1 (06-08-11)_Group - operational KPIs_1" xfId="10983" xr:uid="{00000000-0005-0000-0000-00000E860000}"/>
    <cellStyle name="n_Flash September eresMas_Synthèse 03-2004_V&amp;M trajectoires V1 (06-08-11)_Group - operational KPIs_1 2" xfId="18682" xr:uid="{00000000-0005-0000-0000-00000F860000}"/>
    <cellStyle name="n_Flash September eresMas_Synthèse 03-2004_V&amp;M trajectoires V1 (06-08-11)_Group - operational KPIs_2" xfId="20799" xr:uid="{00000000-0005-0000-0000-000010860000}"/>
    <cellStyle name="n_Flash September eresMas_Synthèse 03-2004_V&amp;M trajectoires V1 (06-08-11)_IC&amp;SS" xfId="17543" xr:uid="{00000000-0005-0000-0000-000011860000}"/>
    <cellStyle name="n_Flash September eresMas_Synthèse 03-2004_V&amp;M trajectoires V1 (06-08-11)_Orange - Market France KPIs" xfId="56727" xr:uid="{00000000-0005-0000-0000-000012860000}"/>
    <cellStyle name="n_Flash September eresMas_Synthèse 03-2004_V&amp;M trajectoires V1 (06-08-11)_Poland KPIs" xfId="8685" xr:uid="{00000000-0005-0000-0000-000013860000}"/>
    <cellStyle name="n_Flash September eresMas_Synthèse 03-2004_V&amp;M trajectoires V1 (06-08-11)_Poland KPIs_1" xfId="39105" xr:uid="{00000000-0005-0000-0000-000014860000}"/>
    <cellStyle name="n_Flash September eresMas_Synthèse 03-2004_V&amp;M trajectoires V1 (06-08-11)_ROW" xfId="39107" xr:uid="{00000000-0005-0000-0000-000015860000}"/>
    <cellStyle name="n_Flash September eresMas_Synthèse 03-2004_V&amp;M trajectoires V1 (06-08-11)_ROW ARPU" xfId="39108" xr:uid="{00000000-0005-0000-0000-000016860000}"/>
    <cellStyle name="n_Flash September eresMas_Synthèse 03-2004_V&amp;M trajectoires V1 (06-08-11)_RoW KPIs" xfId="9397" xr:uid="{00000000-0005-0000-0000-000017860000}"/>
    <cellStyle name="n_Flash September eresMas_Synthèse 03-2004_V&amp;M trajectoires V1 (06-08-11)_ROW_1" xfId="39109" xr:uid="{00000000-0005-0000-0000-000018860000}"/>
    <cellStyle name="n_Flash September eresMas_Synthèse 03-2004_V&amp;M trajectoires V1 (06-08-11)_ROW_1_Group" xfId="39110" xr:uid="{00000000-0005-0000-0000-000019860000}"/>
    <cellStyle name="n_Flash September eresMas_Synthèse 03-2004_V&amp;M trajectoires V1 (06-08-11)_ROW_1_ROW ARPU" xfId="39111" xr:uid="{00000000-0005-0000-0000-00001A860000}"/>
    <cellStyle name="n_Flash September eresMas_Synthèse 03-2004_V&amp;M trajectoires V1 (06-08-11)_ROW_Group" xfId="39112" xr:uid="{00000000-0005-0000-0000-00001B860000}"/>
    <cellStyle name="n_Flash September eresMas_Synthèse 03-2004_V&amp;M trajectoires V1 (06-08-11)_ROW_ROW ARPU" xfId="39113" xr:uid="{00000000-0005-0000-0000-00001C860000}"/>
    <cellStyle name="n_Flash September eresMas_Synthèse 03-2004_V&amp;M trajectoires V1 (06-08-11)_Spain ARPU + AUPU" xfId="39114" xr:uid="{00000000-0005-0000-0000-00001D860000}"/>
    <cellStyle name="n_Flash September eresMas_Synthèse 03-2004_V&amp;M trajectoires V1 (06-08-11)_Spain ARPU + AUPU_Group" xfId="39115" xr:uid="{00000000-0005-0000-0000-00001E860000}"/>
    <cellStyle name="n_Flash September eresMas_Synthèse 03-2004_V&amp;M trajectoires V1 (06-08-11)_Spain ARPU + AUPU_ROW ARPU" xfId="39116" xr:uid="{00000000-0005-0000-0000-00001F860000}"/>
    <cellStyle name="n_Flash September eresMas_Synthèse 03-2004_V&amp;M trajectoires V1 (06-08-11)_Spain KPIs" xfId="7342" xr:uid="{00000000-0005-0000-0000-000020860000}"/>
    <cellStyle name="n_Flash September eresMas_Synthèse 03-2004_V&amp;M trajectoires V1 (06-08-11)_Spain KPIs 2" xfId="16708" xr:uid="{00000000-0005-0000-0000-000021860000}"/>
    <cellStyle name="n_Flash September eresMas_Synthèse 03-2004_V&amp;M trajectoires V1 (06-08-11)_Spain KPIs_1" xfId="52156" xr:uid="{00000000-0005-0000-0000-000022860000}"/>
    <cellStyle name="n_Flash September eresMas_Synthèse 03-2004_V&amp;M trajectoires V1 (06-08-11)_Telecoms - Operational KPIs" xfId="50459" xr:uid="{00000000-0005-0000-0000-000023860000}"/>
    <cellStyle name="n_Flash September eresMas_Synthèse 1b" xfId="2638" xr:uid="{00000000-0005-0000-0000-000024860000}"/>
    <cellStyle name="n_Flash September eresMas_Synthèse 1b_A&amp;ME KPIs" xfId="53934" xr:uid="{00000000-0005-0000-0000-000025860000}"/>
    <cellStyle name="n_Flash September eresMas_Synthèse 1b_CA BAC SCR-VM 06-07 (31-07-06)" xfId="2639" xr:uid="{00000000-0005-0000-0000-000026860000}"/>
    <cellStyle name="n_Flash September eresMas_Synthèse 1b_CA BAC SCR-VM 06-07 (31-07-06)_A&amp;ME KPIs" xfId="53935" xr:uid="{00000000-0005-0000-0000-000027860000}"/>
    <cellStyle name="n_Flash September eresMas_Synthèse 1b_CA BAC SCR-VM 06-07 (31-07-06)_Enterprise" xfId="9967" xr:uid="{00000000-0005-0000-0000-000028860000}"/>
    <cellStyle name="n_Flash September eresMas_Synthèse 1b_CA BAC SCR-VM 06-07 (31-07-06)_France financials" xfId="24289" xr:uid="{00000000-0005-0000-0000-000029860000}"/>
    <cellStyle name="n_Flash September eresMas_Synthèse 1b_CA BAC SCR-VM 06-07 (31-07-06)_France financials_1" xfId="25557" xr:uid="{00000000-0005-0000-0000-00002A860000}"/>
    <cellStyle name="n_Flash September eresMas_Synthèse 1b_CA BAC SCR-VM 06-07 (31-07-06)_France KPIs" xfId="5498" xr:uid="{00000000-0005-0000-0000-00002B860000}"/>
    <cellStyle name="n_Flash September eresMas_Synthèse 1b_CA BAC SCR-VM 06-07 (31-07-06)_France KPIs 2" xfId="14914" xr:uid="{00000000-0005-0000-0000-00002C860000}"/>
    <cellStyle name="n_Flash September eresMas_Synthèse 1b_CA BAC SCR-VM 06-07 (31-07-06)_France KPIs_1" xfId="12739" xr:uid="{00000000-0005-0000-0000-00002D860000}"/>
    <cellStyle name="n_Flash September eresMas_Synthèse 1b_CA BAC SCR-VM 06-07 (31-07-06)_GetCA Groupe Seg 2012-Q4 Soc" xfId="56731" xr:uid="{00000000-0005-0000-0000-00002E860000}"/>
    <cellStyle name="n_Flash September eresMas_Synthèse 1b_CA BAC SCR-VM 06-07 (31-07-06)_Group" xfId="39119" xr:uid="{00000000-0005-0000-0000-00002F860000}"/>
    <cellStyle name="n_Flash September eresMas_Synthèse 1b_CA BAC SCR-VM 06-07 (31-07-06)_Group - financial KPIs" xfId="22545" xr:uid="{00000000-0005-0000-0000-000030860000}"/>
    <cellStyle name="n_Flash September eresMas_Synthèse 1b_CA BAC SCR-VM 06-07 (31-07-06)_Group - operational KPIs" xfId="3436" xr:uid="{00000000-0005-0000-0000-000031860000}"/>
    <cellStyle name="n_Flash September eresMas_Synthèse 1b_CA BAC SCR-VM 06-07 (31-07-06)_Group - operational KPIs_1" xfId="10985" xr:uid="{00000000-0005-0000-0000-000032860000}"/>
    <cellStyle name="n_Flash September eresMas_Synthèse 1b_CA BAC SCR-VM 06-07 (31-07-06)_Group - operational KPIs_1 2" xfId="18684" xr:uid="{00000000-0005-0000-0000-000033860000}"/>
    <cellStyle name="n_Flash September eresMas_Synthèse 1b_CA BAC SCR-VM 06-07 (31-07-06)_Group - operational KPIs_2" xfId="20801" xr:uid="{00000000-0005-0000-0000-000034860000}"/>
    <cellStyle name="n_Flash September eresMas_Synthèse 1b_CA BAC SCR-VM 06-07 (31-07-06)_IC&amp;SS" xfId="13596" xr:uid="{00000000-0005-0000-0000-000035860000}"/>
    <cellStyle name="n_Flash September eresMas_Synthèse 1b_CA BAC SCR-VM 06-07 (31-07-06)_Orange - Market France KPIs" xfId="56730" xr:uid="{00000000-0005-0000-0000-000036860000}"/>
    <cellStyle name="n_Flash September eresMas_Synthèse 1b_CA BAC SCR-VM 06-07 (31-07-06)_Poland KPIs" xfId="8687" xr:uid="{00000000-0005-0000-0000-000037860000}"/>
    <cellStyle name="n_Flash September eresMas_Synthèse 1b_CA BAC SCR-VM 06-07 (31-07-06)_Poland KPIs_1" xfId="39118" xr:uid="{00000000-0005-0000-0000-000038860000}"/>
    <cellStyle name="n_Flash September eresMas_Synthèse 1b_CA BAC SCR-VM 06-07 (31-07-06)_ROW" xfId="39120" xr:uid="{00000000-0005-0000-0000-000039860000}"/>
    <cellStyle name="n_Flash September eresMas_Synthèse 1b_CA BAC SCR-VM 06-07 (31-07-06)_ROW ARPU" xfId="39121" xr:uid="{00000000-0005-0000-0000-00003A860000}"/>
    <cellStyle name="n_Flash September eresMas_Synthèse 1b_CA BAC SCR-VM 06-07 (31-07-06)_RoW KPIs" xfId="9399" xr:uid="{00000000-0005-0000-0000-00003B860000}"/>
    <cellStyle name="n_Flash September eresMas_Synthèse 1b_CA BAC SCR-VM 06-07 (31-07-06)_ROW_1" xfId="39122" xr:uid="{00000000-0005-0000-0000-00003C860000}"/>
    <cellStyle name="n_Flash September eresMas_Synthèse 1b_CA BAC SCR-VM 06-07 (31-07-06)_ROW_1_Group" xfId="39123" xr:uid="{00000000-0005-0000-0000-00003D860000}"/>
    <cellStyle name="n_Flash September eresMas_Synthèse 1b_CA BAC SCR-VM 06-07 (31-07-06)_ROW_1_ROW ARPU" xfId="39124" xr:uid="{00000000-0005-0000-0000-00003E860000}"/>
    <cellStyle name="n_Flash September eresMas_Synthèse 1b_CA BAC SCR-VM 06-07 (31-07-06)_ROW_Group" xfId="39125" xr:uid="{00000000-0005-0000-0000-00003F860000}"/>
    <cellStyle name="n_Flash September eresMas_Synthèse 1b_CA BAC SCR-VM 06-07 (31-07-06)_ROW_ROW ARPU" xfId="39126" xr:uid="{00000000-0005-0000-0000-000040860000}"/>
    <cellStyle name="n_Flash September eresMas_Synthèse 1b_CA BAC SCR-VM 06-07 (31-07-06)_Spain ARPU + AUPU" xfId="39127" xr:uid="{00000000-0005-0000-0000-000041860000}"/>
    <cellStyle name="n_Flash September eresMas_Synthèse 1b_CA BAC SCR-VM 06-07 (31-07-06)_Spain ARPU + AUPU_Group" xfId="39128" xr:uid="{00000000-0005-0000-0000-000042860000}"/>
    <cellStyle name="n_Flash September eresMas_Synthèse 1b_CA BAC SCR-VM 06-07 (31-07-06)_Spain ARPU + AUPU_ROW ARPU" xfId="39129" xr:uid="{00000000-0005-0000-0000-000043860000}"/>
    <cellStyle name="n_Flash September eresMas_Synthèse 1b_CA BAC SCR-VM 06-07 (31-07-06)_Spain KPIs" xfId="7344" xr:uid="{00000000-0005-0000-0000-000044860000}"/>
    <cellStyle name="n_Flash September eresMas_Synthèse 1b_CA BAC SCR-VM 06-07 (31-07-06)_Spain KPIs 2" xfId="16710" xr:uid="{00000000-0005-0000-0000-000045860000}"/>
    <cellStyle name="n_Flash September eresMas_Synthèse 1b_CA BAC SCR-VM 06-07 (31-07-06)_Spain KPIs_1" xfId="52158" xr:uid="{00000000-0005-0000-0000-000046860000}"/>
    <cellStyle name="n_Flash September eresMas_Synthèse 1b_CA BAC SCR-VM 06-07 (31-07-06)_Telecoms - Operational KPIs" xfId="50461" xr:uid="{00000000-0005-0000-0000-000047860000}"/>
    <cellStyle name="n_Flash September eresMas_Synthèse 1b_Classeur2" xfId="2640" xr:uid="{00000000-0005-0000-0000-000048860000}"/>
    <cellStyle name="n_Flash September eresMas_Synthèse 1b_Classeur2_A&amp;ME KPIs" xfId="53936" xr:uid="{00000000-0005-0000-0000-000049860000}"/>
    <cellStyle name="n_Flash September eresMas_Synthèse 1b_Classeur2_France financials" xfId="24290" xr:uid="{00000000-0005-0000-0000-00004A860000}"/>
    <cellStyle name="n_Flash September eresMas_Synthèse 1b_Classeur2_France KPIs" xfId="5499" xr:uid="{00000000-0005-0000-0000-00004B860000}"/>
    <cellStyle name="n_Flash September eresMas_Synthèse 1b_Classeur2_France KPIs 2" xfId="14915" xr:uid="{00000000-0005-0000-0000-00004C860000}"/>
    <cellStyle name="n_Flash September eresMas_Synthèse 1b_Classeur2_France KPIs_1" xfId="12740" xr:uid="{00000000-0005-0000-0000-00004D860000}"/>
    <cellStyle name="n_Flash September eresMas_Synthèse 1b_Classeur2_Group" xfId="39131" xr:uid="{00000000-0005-0000-0000-00004E860000}"/>
    <cellStyle name="n_Flash September eresMas_Synthèse 1b_Classeur2_Group - financial KPIs" xfId="22546" xr:uid="{00000000-0005-0000-0000-00004F860000}"/>
    <cellStyle name="n_Flash September eresMas_Synthèse 1b_Classeur2_Group - operational KPIs" xfId="10986" xr:uid="{00000000-0005-0000-0000-000050860000}"/>
    <cellStyle name="n_Flash September eresMas_Synthèse 1b_Classeur2_Group - operational KPIs 2" xfId="18685" xr:uid="{00000000-0005-0000-0000-000051860000}"/>
    <cellStyle name="n_Flash September eresMas_Synthèse 1b_Classeur2_Group - operational KPIs_1" xfId="20802" xr:uid="{00000000-0005-0000-0000-000052860000}"/>
    <cellStyle name="n_Flash September eresMas_Synthèse 1b_Classeur2_Orange - Market France KPIs" xfId="56732" xr:uid="{00000000-0005-0000-0000-000053860000}"/>
    <cellStyle name="n_Flash September eresMas_Synthèse 1b_Classeur2_Poland KPIs" xfId="39130" xr:uid="{00000000-0005-0000-0000-000054860000}"/>
    <cellStyle name="n_Flash September eresMas_Synthèse 1b_Classeur2_ROW" xfId="39132" xr:uid="{00000000-0005-0000-0000-000055860000}"/>
    <cellStyle name="n_Flash September eresMas_Synthèse 1b_Classeur2_ROW ARPU" xfId="39133" xr:uid="{00000000-0005-0000-0000-000056860000}"/>
    <cellStyle name="n_Flash September eresMas_Synthèse 1b_Classeur2_ROW_1" xfId="39134" xr:uid="{00000000-0005-0000-0000-000057860000}"/>
    <cellStyle name="n_Flash September eresMas_Synthèse 1b_Classeur2_ROW_1_Group" xfId="39135" xr:uid="{00000000-0005-0000-0000-000058860000}"/>
    <cellStyle name="n_Flash September eresMas_Synthèse 1b_Classeur2_ROW_1_ROW ARPU" xfId="39136" xr:uid="{00000000-0005-0000-0000-000059860000}"/>
    <cellStyle name="n_Flash September eresMas_Synthèse 1b_Classeur2_ROW_Group" xfId="39137" xr:uid="{00000000-0005-0000-0000-00005A860000}"/>
    <cellStyle name="n_Flash September eresMas_Synthèse 1b_Classeur2_ROW_ROW ARPU" xfId="39138" xr:uid="{00000000-0005-0000-0000-00005B860000}"/>
    <cellStyle name="n_Flash September eresMas_Synthèse 1b_Classeur2_Spain ARPU + AUPU" xfId="39139" xr:uid="{00000000-0005-0000-0000-00005C860000}"/>
    <cellStyle name="n_Flash September eresMas_Synthèse 1b_Classeur2_Spain ARPU + AUPU_Group" xfId="39140" xr:uid="{00000000-0005-0000-0000-00005D860000}"/>
    <cellStyle name="n_Flash September eresMas_Synthèse 1b_Classeur2_Spain ARPU + AUPU_ROW ARPU" xfId="39141" xr:uid="{00000000-0005-0000-0000-00005E860000}"/>
    <cellStyle name="n_Flash September eresMas_Synthèse 1b_Classeur2_Spain KPIs" xfId="7345" xr:uid="{00000000-0005-0000-0000-00005F860000}"/>
    <cellStyle name="n_Flash September eresMas_Synthèse 1b_Classeur2_Spain KPIs 2" xfId="16711" xr:uid="{00000000-0005-0000-0000-000060860000}"/>
    <cellStyle name="n_Flash September eresMas_Synthèse 1b_Classeur2_Spain KPIs_1" xfId="52159" xr:uid="{00000000-0005-0000-0000-000061860000}"/>
    <cellStyle name="n_Flash September eresMas_Synthèse 1b_Classeur2_Telecoms - Operational KPIs" xfId="50462" xr:uid="{00000000-0005-0000-0000-000062860000}"/>
    <cellStyle name="n_Flash September eresMas_Synthèse 1b_DATA KPI Personal" xfId="39142" xr:uid="{00000000-0005-0000-0000-000063860000}"/>
    <cellStyle name="n_Flash September eresMas_Synthèse 1b_DATA KPI Personal_Group" xfId="39143" xr:uid="{00000000-0005-0000-0000-000064860000}"/>
    <cellStyle name="n_Flash September eresMas_Synthèse 1b_DATA KPI Personal_ROW ARPU" xfId="39144" xr:uid="{00000000-0005-0000-0000-000065860000}"/>
    <cellStyle name="n_Flash September eresMas_Synthèse 1b_EE_CoA_BS - mapped V4" xfId="39145" xr:uid="{00000000-0005-0000-0000-000066860000}"/>
    <cellStyle name="n_Flash September eresMas_Synthèse 1b_EE_CoA_BS - mapped V4_Group" xfId="39146" xr:uid="{00000000-0005-0000-0000-000067860000}"/>
    <cellStyle name="n_Flash September eresMas_Synthèse 1b_EE_CoA_BS - mapped V4_ROW ARPU" xfId="39147" xr:uid="{00000000-0005-0000-0000-000068860000}"/>
    <cellStyle name="n_Flash September eresMas_Synthèse 1b_Enterprise" xfId="9966" xr:uid="{00000000-0005-0000-0000-000069860000}"/>
    <cellStyle name="n_Flash September eresMas_Synthèse 1b_Feuil1" xfId="2641" xr:uid="{00000000-0005-0000-0000-00006A860000}"/>
    <cellStyle name="n_Flash September eresMas_Synthèse 1b_Feuil1_A&amp;ME KPIs" xfId="53937" xr:uid="{00000000-0005-0000-0000-00006B860000}"/>
    <cellStyle name="n_Flash September eresMas_Synthèse 1b_Feuil1_France financials" xfId="24291" xr:uid="{00000000-0005-0000-0000-00006C860000}"/>
    <cellStyle name="n_Flash September eresMas_Synthèse 1b_Feuil1_France KPIs" xfId="5500" xr:uid="{00000000-0005-0000-0000-00006D860000}"/>
    <cellStyle name="n_Flash September eresMas_Synthèse 1b_Feuil1_France KPIs 2" xfId="14916" xr:uid="{00000000-0005-0000-0000-00006E860000}"/>
    <cellStyle name="n_Flash September eresMas_Synthèse 1b_Feuil1_France KPIs_1" xfId="12741" xr:uid="{00000000-0005-0000-0000-00006F860000}"/>
    <cellStyle name="n_Flash September eresMas_Synthèse 1b_Feuil1_Group" xfId="39149" xr:uid="{00000000-0005-0000-0000-000070860000}"/>
    <cellStyle name="n_Flash September eresMas_Synthèse 1b_Feuil1_Group - financial KPIs" xfId="22547" xr:uid="{00000000-0005-0000-0000-000071860000}"/>
    <cellStyle name="n_Flash September eresMas_Synthèse 1b_Feuil1_Group - operational KPIs" xfId="10987" xr:uid="{00000000-0005-0000-0000-000072860000}"/>
    <cellStyle name="n_Flash September eresMas_Synthèse 1b_Feuil1_Group - operational KPIs 2" xfId="18686" xr:uid="{00000000-0005-0000-0000-000073860000}"/>
    <cellStyle name="n_Flash September eresMas_Synthèse 1b_Feuil1_Group - operational KPIs_1" xfId="20803" xr:uid="{00000000-0005-0000-0000-000074860000}"/>
    <cellStyle name="n_Flash September eresMas_Synthèse 1b_Feuil1_Orange - Market France KPIs" xfId="56733" xr:uid="{00000000-0005-0000-0000-000075860000}"/>
    <cellStyle name="n_Flash September eresMas_Synthèse 1b_Feuil1_Poland KPIs" xfId="39148" xr:uid="{00000000-0005-0000-0000-000076860000}"/>
    <cellStyle name="n_Flash September eresMas_Synthèse 1b_Feuil1_ROW" xfId="39150" xr:uid="{00000000-0005-0000-0000-000077860000}"/>
    <cellStyle name="n_Flash September eresMas_Synthèse 1b_Feuil1_ROW ARPU" xfId="39151" xr:uid="{00000000-0005-0000-0000-000078860000}"/>
    <cellStyle name="n_Flash September eresMas_Synthèse 1b_Feuil1_ROW_1" xfId="39152" xr:uid="{00000000-0005-0000-0000-000079860000}"/>
    <cellStyle name="n_Flash September eresMas_Synthèse 1b_Feuil1_ROW_1_Group" xfId="39153" xr:uid="{00000000-0005-0000-0000-00007A860000}"/>
    <cellStyle name="n_Flash September eresMas_Synthèse 1b_Feuil1_ROW_1_ROW ARPU" xfId="39154" xr:uid="{00000000-0005-0000-0000-00007B860000}"/>
    <cellStyle name="n_Flash September eresMas_Synthèse 1b_Feuil1_ROW_Group" xfId="39155" xr:uid="{00000000-0005-0000-0000-00007C860000}"/>
    <cellStyle name="n_Flash September eresMas_Synthèse 1b_Feuil1_ROW_ROW ARPU" xfId="39156" xr:uid="{00000000-0005-0000-0000-00007D860000}"/>
    <cellStyle name="n_Flash September eresMas_Synthèse 1b_Feuil1_Spain ARPU + AUPU" xfId="39157" xr:uid="{00000000-0005-0000-0000-00007E860000}"/>
    <cellStyle name="n_Flash September eresMas_Synthèse 1b_Feuil1_Spain ARPU + AUPU_Group" xfId="39158" xr:uid="{00000000-0005-0000-0000-00007F860000}"/>
    <cellStyle name="n_Flash September eresMas_Synthèse 1b_Feuil1_Spain ARPU + AUPU_ROW ARPU" xfId="39159" xr:uid="{00000000-0005-0000-0000-000080860000}"/>
    <cellStyle name="n_Flash September eresMas_Synthèse 1b_Feuil1_Spain KPIs" xfId="7346" xr:uid="{00000000-0005-0000-0000-000081860000}"/>
    <cellStyle name="n_Flash September eresMas_Synthèse 1b_Feuil1_Spain KPIs 2" xfId="16712" xr:uid="{00000000-0005-0000-0000-000082860000}"/>
    <cellStyle name="n_Flash September eresMas_Synthèse 1b_Feuil1_Spain KPIs_1" xfId="52160" xr:uid="{00000000-0005-0000-0000-000083860000}"/>
    <cellStyle name="n_Flash September eresMas_Synthèse 1b_Feuil1_Telecoms - Operational KPIs" xfId="50463" xr:uid="{00000000-0005-0000-0000-000084860000}"/>
    <cellStyle name="n_Flash September eresMas_Synthèse 1b_France financials" xfId="24288" xr:uid="{00000000-0005-0000-0000-000085860000}"/>
    <cellStyle name="n_Flash September eresMas_Synthèse 1b_France financials_1" xfId="25556" xr:uid="{00000000-0005-0000-0000-000086860000}"/>
    <cellStyle name="n_Flash September eresMas_Synthèse 1b_France KPIs" xfId="5497" xr:uid="{00000000-0005-0000-0000-000087860000}"/>
    <cellStyle name="n_Flash September eresMas_Synthèse 1b_France KPIs 2" xfId="14913" xr:uid="{00000000-0005-0000-0000-000088860000}"/>
    <cellStyle name="n_Flash September eresMas_Synthèse 1b_France KPIs_1" xfId="12738" xr:uid="{00000000-0005-0000-0000-000089860000}"/>
    <cellStyle name="n_Flash September eresMas_Synthèse 1b_GetCA Groupe Seg 2012-Q4 Soc" xfId="56734" xr:uid="{00000000-0005-0000-0000-00008A860000}"/>
    <cellStyle name="n_Flash September eresMas_Synthèse 1b_Group" xfId="39160" xr:uid="{00000000-0005-0000-0000-00008B860000}"/>
    <cellStyle name="n_Flash September eresMas_Synthèse 1b_Group - financial KPIs" xfId="22544" xr:uid="{00000000-0005-0000-0000-00008C860000}"/>
    <cellStyle name="n_Flash September eresMas_Synthèse 1b_Group - operational KPIs" xfId="3435" xr:uid="{00000000-0005-0000-0000-00008D860000}"/>
    <cellStyle name="n_Flash September eresMas_Synthèse 1b_Group - operational KPIs_1" xfId="10984" xr:uid="{00000000-0005-0000-0000-00008E860000}"/>
    <cellStyle name="n_Flash September eresMas_Synthèse 1b_Group - operational KPIs_1 2" xfId="18683" xr:uid="{00000000-0005-0000-0000-00008F860000}"/>
    <cellStyle name="n_Flash September eresMas_Synthèse 1b_Group - operational KPIs_2" xfId="20800" xr:uid="{00000000-0005-0000-0000-000090860000}"/>
    <cellStyle name="n_Flash September eresMas_Synthèse 1b_IC&amp;SS" xfId="19693" xr:uid="{00000000-0005-0000-0000-000091860000}"/>
    <cellStyle name="n_Flash September eresMas_Synthèse 1b_New L23 CA trafic 06-09 (06-10-20)" xfId="2642" xr:uid="{00000000-0005-0000-0000-000092860000}"/>
    <cellStyle name="n_Flash September eresMas_Synthèse 1b_New L23 CA trafic 06-09 (06-10-20)_A&amp;ME KPIs" xfId="53938" xr:uid="{00000000-0005-0000-0000-000093860000}"/>
    <cellStyle name="n_Flash September eresMas_Synthèse 1b_New L23 CA trafic 06-09 (06-10-20)_France financials" xfId="24292" xr:uid="{00000000-0005-0000-0000-000094860000}"/>
    <cellStyle name="n_Flash September eresMas_Synthèse 1b_New L23 CA trafic 06-09 (06-10-20)_France KPIs" xfId="5501" xr:uid="{00000000-0005-0000-0000-000095860000}"/>
    <cellStyle name="n_Flash September eresMas_Synthèse 1b_New L23 CA trafic 06-09 (06-10-20)_France KPIs 2" xfId="14917" xr:uid="{00000000-0005-0000-0000-000096860000}"/>
    <cellStyle name="n_Flash September eresMas_Synthèse 1b_New L23 CA trafic 06-09 (06-10-20)_France KPIs_1" xfId="12742" xr:uid="{00000000-0005-0000-0000-000097860000}"/>
    <cellStyle name="n_Flash September eresMas_Synthèse 1b_New L23 CA trafic 06-09 (06-10-20)_Group" xfId="39162" xr:uid="{00000000-0005-0000-0000-000098860000}"/>
    <cellStyle name="n_Flash September eresMas_Synthèse 1b_New L23 CA trafic 06-09 (06-10-20)_Group - financial KPIs" xfId="22548" xr:uid="{00000000-0005-0000-0000-000099860000}"/>
    <cellStyle name="n_Flash September eresMas_Synthèse 1b_New L23 CA trafic 06-09 (06-10-20)_Group - operational KPIs" xfId="10988" xr:uid="{00000000-0005-0000-0000-00009A860000}"/>
    <cellStyle name="n_Flash September eresMas_Synthèse 1b_New L23 CA trafic 06-09 (06-10-20)_Group - operational KPIs 2" xfId="18687" xr:uid="{00000000-0005-0000-0000-00009B860000}"/>
    <cellStyle name="n_Flash September eresMas_Synthèse 1b_New L23 CA trafic 06-09 (06-10-20)_Group - operational KPIs_1" xfId="20804" xr:uid="{00000000-0005-0000-0000-00009C860000}"/>
    <cellStyle name="n_Flash September eresMas_Synthèse 1b_New L23 CA trafic 06-09 (06-10-20)_Orange - Market France KPIs" xfId="56735" xr:uid="{00000000-0005-0000-0000-00009D860000}"/>
    <cellStyle name="n_Flash September eresMas_Synthèse 1b_New L23 CA trafic 06-09 (06-10-20)_Poland KPIs" xfId="39161" xr:uid="{00000000-0005-0000-0000-00009E860000}"/>
    <cellStyle name="n_Flash September eresMas_Synthèse 1b_New L23 CA trafic 06-09 (06-10-20)_ROW" xfId="39163" xr:uid="{00000000-0005-0000-0000-00009F860000}"/>
    <cellStyle name="n_Flash September eresMas_Synthèse 1b_New L23 CA trafic 06-09 (06-10-20)_ROW ARPU" xfId="39164" xr:uid="{00000000-0005-0000-0000-0000A0860000}"/>
    <cellStyle name="n_Flash September eresMas_Synthèse 1b_New L23 CA trafic 06-09 (06-10-20)_ROW_1" xfId="39165" xr:uid="{00000000-0005-0000-0000-0000A1860000}"/>
    <cellStyle name="n_Flash September eresMas_Synthèse 1b_New L23 CA trafic 06-09 (06-10-20)_ROW_1_Group" xfId="39166" xr:uid="{00000000-0005-0000-0000-0000A2860000}"/>
    <cellStyle name="n_Flash September eresMas_Synthèse 1b_New L23 CA trafic 06-09 (06-10-20)_ROW_1_ROW ARPU" xfId="39167" xr:uid="{00000000-0005-0000-0000-0000A3860000}"/>
    <cellStyle name="n_Flash September eresMas_Synthèse 1b_New L23 CA trafic 06-09 (06-10-20)_ROW_Group" xfId="39168" xr:uid="{00000000-0005-0000-0000-0000A4860000}"/>
    <cellStyle name="n_Flash September eresMas_Synthèse 1b_New L23 CA trafic 06-09 (06-10-20)_ROW_ROW ARPU" xfId="39169" xr:uid="{00000000-0005-0000-0000-0000A5860000}"/>
    <cellStyle name="n_Flash September eresMas_Synthèse 1b_New L23 CA trafic 06-09 (06-10-20)_Spain ARPU + AUPU" xfId="39170" xr:uid="{00000000-0005-0000-0000-0000A6860000}"/>
    <cellStyle name="n_Flash September eresMas_Synthèse 1b_New L23 CA trafic 06-09 (06-10-20)_Spain ARPU + AUPU_Group" xfId="39171" xr:uid="{00000000-0005-0000-0000-0000A7860000}"/>
    <cellStyle name="n_Flash September eresMas_Synthèse 1b_New L23 CA trafic 06-09 (06-10-20)_Spain ARPU + AUPU_ROW ARPU" xfId="39172" xr:uid="{00000000-0005-0000-0000-0000A8860000}"/>
    <cellStyle name="n_Flash September eresMas_Synthèse 1b_New L23 CA trafic 06-09 (06-10-20)_Spain KPIs" xfId="7347" xr:uid="{00000000-0005-0000-0000-0000A9860000}"/>
    <cellStyle name="n_Flash September eresMas_Synthèse 1b_New L23 CA trafic 06-09 (06-10-20)_Spain KPIs 2" xfId="16713" xr:uid="{00000000-0005-0000-0000-0000AA860000}"/>
    <cellStyle name="n_Flash September eresMas_Synthèse 1b_New L23 CA trafic 06-09 (06-10-20)_Spain KPIs_1" xfId="52161" xr:uid="{00000000-0005-0000-0000-0000AB860000}"/>
    <cellStyle name="n_Flash September eresMas_Synthèse 1b_New L23 CA trafic 06-09 (06-10-20)_Telecoms - Operational KPIs" xfId="50464" xr:uid="{00000000-0005-0000-0000-0000AC860000}"/>
    <cellStyle name="n_Flash September eresMas_Synthèse 1b_Orange - Market France KPIs" xfId="56729" xr:uid="{00000000-0005-0000-0000-0000AD860000}"/>
    <cellStyle name="n_Flash September eresMas_Synthèse 1b_PFA_Mn MTV_060413" xfId="2643" xr:uid="{00000000-0005-0000-0000-0000AE860000}"/>
    <cellStyle name="n_Flash September eresMas_Synthèse 1b_PFA_Mn MTV_060413_A&amp;ME KPIs" xfId="53939" xr:uid="{00000000-0005-0000-0000-0000AF860000}"/>
    <cellStyle name="n_Flash September eresMas_Synthèse 1b_PFA_Mn MTV_060413_France financials" xfId="24293" xr:uid="{00000000-0005-0000-0000-0000B0860000}"/>
    <cellStyle name="n_Flash September eresMas_Synthèse 1b_PFA_Mn MTV_060413_France KPIs" xfId="5502" xr:uid="{00000000-0005-0000-0000-0000B1860000}"/>
    <cellStyle name="n_Flash September eresMas_Synthèse 1b_PFA_Mn MTV_060413_France KPIs 2" xfId="14918" xr:uid="{00000000-0005-0000-0000-0000B2860000}"/>
    <cellStyle name="n_Flash September eresMas_Synthèse 1b_PFA_Mn MTV_060413_France KPIs_1" xfId="12743" xr:uid="{00000000-0005-0000-0000-0000B3860000}"/>
    <cellStyle name="n_Flash September eresMas_Synthèse 1b_PFA_Mn MTV_060413_Group" xfId="39174" xr:uid="{00000000-0005-0000-0000-0000B4860000}"/>
    <cellStyle name="n_Flash September eresMas_Synthèse 1b_PFA_Mn MTV_060413_Group - financial KPIs" xfId="22549" xr:uid="{00000000-0005-0000-0000-0000B5860000}"/>
    <cellStyle name="n_Flash September eresMas_Synthèse 1b_PFA_Mn MTV_060413_Group - operational KPIs" xfId="10989" xr:uid="{00000000-0005-0000-0000-0000B6860000}"/>
    <cellStyle name="n_Flash September eresMas_Synthèse 1b_PFA_Mn MTV_060413_Group - operational KPIs 2" xfId="18688" xr:uid="{00000000-0005-0000-0000-0000B7860000}"/>
    <cellStyle name="n_Flash September eresMas_Synthèse 1b_PFA_Mn MTV_060413_Group - operational KPIs_1" xfId="20805" xr:uid="{00000000-0005-0000-0000-0000B8860000}"/>
    <cellStyle name="n_Flash September eresMas_Synthèse 1b_PFA_Mn MTV_060413_Orange - Market France KPIs" xfId="56736" xr:uid="{00000000-0005-0000-0000-0000B9860000}"/>
    <cellStyle name="n_Flash September eresMas_Synthèse 1b_PFA_Mn MTV_060413_Poland KPIs" xfId="39173" xr:uid="{00000000-0005-0000-0000-0000BA860000}"/>
    <cellStyle name="n_Flash September eresMas_Synthèse 1b_PFA_Mn MTV_060413_ROW" xfId="39175" xr:uid="{00000000-0005-0000-0000-0000BB860000}"/>
    <cellStyle name="n_Flash September eresMas_Synthèse 1b_PFA_Mn MTV_060413_ROW ARPU" xfId="39176" xr:uid="{00000000-0005-0000-0000-0000BC860000}"/>
    <cellStyle name="n_Flash September eresMas_Synthèse 1b_PFA_Mn MTV_060413_ROW_1" xfId="39177" xr:uid="{00000000-0005-0000-0000-0000BD860000}"/>
    <cellStyle name="n_Flash September eresMas_Synthèse 1b_PFA_Mn MTV_060413_ROW_1_Group" xfId="39178" xr:uid="{00000000-0005-0000-0000-0000BE860000}"/>
    <cellStyle name="n_Flash September eresMas_Synthèse 1b_PFA_Mn MTV_060413_ROW_1_ROW ARPU" xfId="39179" xr:uid="{00000000-0005-0000-0000-0000BF860000}"/>
    <cellStyle name="n_Flash September eresMas_Synthèse 1b_PFA_Mn MTV_060413_ROW_Group" xfId="39180" xr:uid="{00000000-0005-0000-0000-0000C0860000}"/>
    <cellStyle name="n_Flash September eresMas_Synthèse 1b_PFA_Mn MTV_060413_ROW_ROW ARPU" xfId="39181" xr:uid="{00000000-0005-0000-0000-0000C1860000}"/>
    <cellStyle name="n_Flash September eresMas_Synthèse 1b_PFA_Mn MTV_060413_Spain ARPU + AUPU" xfId="39182" xr:uid="{00000000-0005-0000-0000-0000C2860000}"/>
    <cellStyle name="n_Flash September eresMas_Synthèse 1b_PFA_Mn MTV_060413_Spain ARPU + AUPU_Group" xfId="39183" xr:uid="{00000000-0005-0000-0000-0000C3860000}"/>
    <cellStyle name="n_Flash September eresMas_Synthèse 1b_PFA_Mn MTV_060413_Spain ARPU + AUPU_ROW ARPU" xfId="39184" xr:uid="{00000000-0005-0000-0000-0000C4860000}"/>
    <cellStyle name="n_Flash September eresMas_Synthèse 1b_PFA_Mn MTV_060413_Spain KPIs" xfId="7348" xr:uid="{00000000-0005-0000-0000-0000C5860000}"/>
    <cellStyle name="n_Flash September eresMas_Synthèse 1b_PFA_Mn MTV_060413_Spain KPIs 2" xfId="16714" xr:uid="{00000000-0005-0000-0000-0000C6860000}"/>
    <cellStyle name="n_Flash September eresMas_Synthèse 1b_PFA_Mn MTV_060413_Spain KPIs_1" xfId="52162" xr:uid="{00000000-0005-0000-0000-0000C7860000}"/>
    <cellStyle name="n_Flash September eresMas_Synthèse 1b_PFA_Mn MTV_060413_Telecoms - Operational KPIs" xfId="50465" xr:uid="{00000000-0005-0000-0000-0000C8860000}"/>
    <cellStyle name="n_Flash September eresMas_Synthèse 1b_PFA_Mn_0603_V0 0" xfId="2644" xr:uid="{00000000-0005-0000-0000-0000C9860000}"/>
    <cellStyle name="n_Flash September eresMas_Synthèse 1b_PFA_Mn_0603_V0 0_A&amp;ME KPIs" xfId="53940" xr:uid="{00000000-0005-0000-0000-0000CA860000}"/>
    <cellStyle name="n_Flash September eresMas_Synthèse 1b_PFA_Mn_0603_V0 0_France financials" xfId="24294" xr:uid="{00000000-0005-0000-0000-0000CB860000}"/>
    <cellStyle name="n_Flash September eresMas_Synthèse 1b_PFA_Mn_0603_V0 0_France KPIs" xfId="5503" xr:uid="{00000000-0005-0000-0000-0000CC860000}"/>
    <cellStyle name="n_Flash September eresMas_Synthèse 1b_PFA_Mn_0603_V0 0_France KPIs 2" xfId="14919" xr:uid="{00000000-0005-0000-0000-0000CD860000}"/>
    <cellStyle name="n_Flash September eresMas_Synthèse 1b_PFA_Mn_0603_V0 0_France KPIs_1" xfId="12744" xr:uid="{00000000-0005-0000-0000-0000CE860000}"/>
    <cellStyle name="n_Flash September eresMas_Synthèse 1b_PFA_Mn_0603_V0 0_Group" xfId="39186" xr:uid="{00000000-0005-0000-0000-0000CF860000}"/>
    <cellStyle name="n_Flash September eresMas_Synthèse 1b_PFA_Mn_0603_V0 0_Group - financial KPIs" xfId="22550" xr:uid="{00000000-0005-0000-0000-0000D0860000}"/>
    <cellStyle name="n_Flash September eresMas_Synthèse 1b_PFA_Mn_0603_V0 0_Group - operational KPIs" xfId="10990" xr:uid="{00000000-0005-0000-0000-0000D1860000}"/>
    <cellStyle name="n_Flash September eresMas_Synthèse 1b_PFA_Mn_0603_V0 0_Group - operational KPIs 2" xfId="18689" xr:uid="{00000000-0005-0000-0000-0000D2860000}"/>
    <cellStyle name="n_Flash September eresMas_Synthèse 1b_PFA_Mn_0603_V0 0_Group - operational KPIs_1" xfId="20806" xr:uid="{00000000-0005-0000-0000-0000D3860000}"/>
    <cellStyle name="n_Flash September eresMas_Synthèse 1b_PFA_Mn_0603_V0 0_Orange - Market France KPIs" xfId="56737" xr:uid="{00000000-0005-0000-0000-0000D4860000}"/>
    <cellStyle name="n_Flash September eresMas_Synthèse 1b_PFA_Mn_0603_V0 0_Poland KPIs" xfId="39185" xr:uid="{00000000-0005-0000-0000-0000D5860000}"/>
    <cellStyle name="n_Flash September eresMas_Synthèse 1b_PFA_Mn_0603_V0 0_ROW" xfId="39187" xr:uid="{00000000-0005-0000-0000-0000D6860000}"/>
    <cellStyle name="n_Flash September eresMas_Synthèse 1b_PFA_Mn_0603_V0 0_ROW ARPU" xfId="39188" xr:uid="{00000000-0005-0000-0000-0000D7860000}"/>
    <cellStyle name="n_Flash September eresMas_Synthèse 1b_PFA_Mn_0603_V0 0_ROW_1" xfId="39189" xr:uid="{00000000-0005-0000-0000-0000D8860000}"/>
    <cellStyle name="n_Flash September eresMas_Synthèse 1b_PFA_Mn_0603_V0 0_ROW_1_Group" xfId="39190" xr:uid="{00000000-0005-0000-0000-0000D9860000}"/>
    <cellStyle name="n_Flash September eresMas_Synthèse 1b_PFA_Mn_0603_V0 0_ROW_1_ROW ARPU" xfId="39191" xr:uid="{00000000-0005-0000-0000-0000DA860000}"/>
    <cellStyle name="n_Flash September eresMas_Synthèse 1b_PFA_Mn_0603_V0 0_ROW_Group" xfId="39192" xr:uid="{00000000-0005-0000-0000-0000DB860000}"/>
    <cellStyle name="n_Flash September eresMas_Synthèse 1b_PFA_Mn_0603_V0 0_ROW_ROW ARPU" xfId="39193" xr:uid="{00000000-0005-0000-0000-0000DC860000}"/>
    <cellStyle name="n_Flash September eresMas_Synthèse 1b_PFA_Mn_0603_V0 0_Spain ARPU + AUPU" xfId="39194" xr:uid="{00000000-0005-0000-0000-0000DD860000}"/>
    <cellStyle name="n_Flash September eresMas_Synthèse 1b_PFA_Mn_0603_V0 0_Spain ARPU + AUPU_Group" xfId="39195" xr:uid="{00000000-0005-0000-0000-0000DE860000}"/>
    <cellStyle name="n_Flash September eresMas_Synthèse 1b_PFA_Mn_0603_V0 0_Spain ARPU + AUPU_ROW ARPU" xfId="39196" xr:uid="{00000000-0005-0000-0000-0000DF860000}"/>
    <cellStyle name="n_Flash September eresMas_Synthèse 1b_PFA_Mn_0603_V0 0_Spain KPIs" xfId="7349" xr:uid="{00000000-0005-0000-0000-0000E0860000}"/>
    <cellStyle name="n_Flash September eresMas_Synthèse 1b_PFA_Mn_0603_V0 0_Spain KPIs 2" xfId="16715" xr:uid="{00000000-0005-0000-0000-0000E1860000}"/>
    <cellStyle name="n_Flash September eresMas_Synthèse 1b_PFA_Mn_0603_V0 0_Spain KPIs_1" xfId="52163" xr:uid="{00000000-0005-0000-0000-0000E2860000}"/>
    <cellStyle name="n_Flash September eresMas_Synthèse 1b_PFA_Mn_0603_V0 0_Telecoms - Operational KPIs" xfId="50466" xr:uid="{00000000-0005-0000-0000-0000E3860000}"/>
    <cellStyle name="n_Flash September eresMas_Synthèse 1b_Poland KPIs" xfId="8686" xr:uid="{00000000-0005-0000-0000-0000E4860000}"/>
    <cellStyle name="n_Flash September eresMas_Synthèse 1b_Poland KPIs_1" xfId="39117" xr:uid="{00000000-0005-0000-0000-0000E5860000}"/>
    <cellStyle name="n_Flash September eresMas_Synthèse 1b_Reporting Valeur_Mobile_2010_10" xfId="39197" xr:uid="{00000000-0005-0000-0000-0000E6860000}"/>
    <cellStyle name="n_Flash September eresMas_Synthèse 1b_Reporting Valeur_Mobile_2010_10_Group" xfId="39198" xr:uid="{00000000-0005-0000-0000-0000E7860000}"/>
    <cellStyle name="n_Flash September eresMas_Synthèse 1b_Reporting Valeur_Mobile_2010_10_ROW" xfId="39199" xr:uid="{00000000-0005-0000-0000-0000E8860000}"/>
    <cellStyle name="n_Flash September eresMas_Synthèse 1b_Reporting Valeur_Mobile_2010_10_ROW ARPU" xfId="39200" xr:uid="{00000000-0005-0000-0000-0000E9860000}"/>
    <cellStyle name="n_Flash September eresMas_Synthèse 1b_Reporting Valeur_Mobile_2010_10_ROW_Group" xfId="39201" xr:uid="{00000000-0005-0000-0000-0000EA860000}"/>
    <cellStyle name="n_Flash September eresMas_Synthèse 1b_Reporting Valeur_Mobile_2010_10_ROW_ROW ARPU" xfId="39202" xr:uid="{00000000-0005-0000-0000-0000EB860000}"/>
    <cellStyle name="n_Flash September eresMas_Synthèse 1b_ROW" xfId="39203" xr:uid="{00000000-0005-0000-0000-0000EC860000}"/>
    <cellStyle name="n_Flash September eresMas_Synthèse 1b_ROW ARPU" xfId="39204" xr:uid="{00000000-0005-0000-0000-0000ED860000}"/>
    <cellStyle name="n_Flash September eresMas_Synthèse 1b_RoW KPIs" xfId="9398" xr:uid="{00000000-0005-0000-0000-0000EE860000}"/>
    <cellStyle name="n_Flash September eresMas_Synthèse 1b_ROW_1" xfId="39205" xr:uid="{00000000-0005-0000-0000-0000EF860000}"/>
    <cellStyle name="n_Flash September eresMas_Synthèse 1b_ROW_1_Group" xfId="39206" xr:uid="{00000000-0005-0000-0000-0000F0860000}"/>
    <cellStyle name="n_Flash September eresMas_Synthèse 1b_ROW_1_ROW ARPU" xfId="39207" xr:uid="{00000000-0005-0000-0000-0000F1860000}"/>
    <cellStyle name="n_Flash September eresMas_Synthèse 1b_ROW_Group" xfId="39208" xr:uid="{00000000-0005-0000-0000-0000F2860000}"/>
    <cellStyle name="n_Flash September eresMas_Synthèse 1b_ROW_ROW ARPU" xfId="39209" xr:uid="{00000000-0005-0000-0000-0000F3860000}"/>
    <cellStyle name="n_Flash September eresMas_Synthèse 1b_Spain ARPU + AUPU" xfId="39210" xr:uid="{00000000-0005-0000-0000-0000F4860000}"/>
    <cellStyle name="n_Flash September eresMas_Synthèse 1b_Spain ARPU + AUPU_Group" xfId="39211" xr:uid="{00000000-0005-0000-0000-0000F5860000}"/>
    <cellStyle name="n_Flash September eresMas_Synthèse 1b_Spain ARPU + AUPU_ROW ARPU" xfId="39212" xr:uid="{00000000-0005-0000-0000-0000F6860000}"/>
    <cellStyle name="n_Flash September eresMas_Synthèse 1b_Spain KPIs" xfId="7343" xr:uid="{00000000-0005-0000-0000-0000F7860000}"/>
    <cellStyle name="n_Flash September eresMas_Synthèse 1b_Spain KPIs 2" xfId="16709" xr:uid="{00000000-0005-0000-0000-0000F8860000}"/>
    <cellStyle name="n_Flash September eresMas_Synthèse 1b_Spain KPIs_1" xfId="52157" xr:uid="{00000000-0005-0000-0000-0000F9860000}"/>
    <cellStyle name="n_Flash September eresMas_Synthèse 1b_Telecoms - Operational KPIs" xfId="50460" xr:uid="{00000000-0005-0000-0000-0000FA860000}"/>
    <cellStyle name="n_Flash September eresMas_Synthèse 1b_UAG_report_CA 06-09 (06-09-28)" xfId="2645" xr:uid="{00000000-0005-0000-0000-0000FB860000}"/>
    <cellStyle name="n_Flash September eresMas_Synthèse 1b_UAG_report_CA 06-09 (06-09-28)_A&amp;ME KPIs" xfId="53941" xr:uid="{00000000-0005-0000-0000-0000FC860000}"/>
    <cellStyle name="n_Flash September eresMas_Synthèse 1b_UAG_report_CA 06-09 (06-09-28)_Enterprise" xfId="9968" xr:uid="{00000000-0005-0000-0000-0000FD860000}"/>
    <cellStyle name="n_Flash September eresMas_Synthèse 1b_UAG_report_CA 06-09 (06-09-28)_France financials" xfId="24295" xr:uid="{00000000-0005-0000-0000-0000FE860000}"/>
    <cellStyle name="n_Flash September eresMas_Synthèse 1b_UAG_report_CA 06-09 (06-09-28)_France financials_1" xfId="25558" xr:uid="{00000000-0005-0000-0000-0000FF860000}"/>
    <cellStyle name="n_Flash September eresMas_Synthèse 1b_UAG_report_CA 06-09 (06-09-28)_France KPIs" xfId="5504" xr:uid="{00000000-0005-0000-0000-000000870000}"/>
    <cellStyle name="n_Flash September eresMas_Synthèse 1b_UAG_report_CA 06-09 (06-09-28)_France KPIs 2" xfId="14920" xr:uid="{00000000-0005-0000-0000-000001870000}"/>
    <cellStyle name="n_Flash September eresMas_Synthèse 1b_UAG_report_CA 06-09 (06-09-28)_France KPIs_1" xfId="12745" xr:uid="{00000000-0005-0000-0000-000002870000}"/>
    <cellStyle name="n_Flash September eresMas_Synthèse 1b_UAG_report_CA 06-09 (06-09-28)_GetCA Groupe Seg 2012-Q4 Soc" xfId="56739" xr:uid="{00000000-0005-0000-0000-000003870000}"/>
    <cellStyle name="n_Flash September eresMas_Synthèse 1b_UAG_report_CA 06-09 (06-09-28)_Group" xfId="39214" xr:uid="{00000000-0005-0000-0000-000004870000}"/>
    <cellStyle name="n_Flash September eresMas_Synthèse 1b_UAG_report_CA 06-09 (06-09-28)_Group - financial KPIs" xfId="22551" xr:uid="{00000000-0005-0000-0000-000005870000}"/>
    <cellStyle name="n_Flash September eresMas_Synthèse 1b_UAG_report_CA 06-09 (06-09-28)_Group - operational KPIs" xfId="3437" xr:uid="{00000000-0005-0000-0000-000006870000}"/>
    <cellStyle name="n_Flash September eresMas_Synthèse 1b_UAG_report_CA 06-09 (06-09-28)_Group - operational KPIs_1" xfId="10991" xr:uid="{00000000-0005-0000-0000-000007870000}"/>
    <cellStyle name="n_Flash September eresMas_Synthèse 1b_UAG_report_CA 06-09 (06-09-28)_Group - operational KPIs_1 2" xfId="18690" xr:uid="{00000000-0005-0000-0000-000008870000}"/>
    <cellStyle name="n_Flash September eresMas_Synthèse 1b_UAG_report_CA 06-09 (06-09-28)_Group - operational KPIs_2" xfId="20807" xr:uid="{00000000-0005-0000-0000-000009870000}"/>
    <cellStyle name="n_Flash September eresMas_Synthèse 1b_UAG_report_CA 06-09 (06-09-28)_IC&amp;SS" xfId="19500" xr:uid="{00000000-0005-0000-0000-00000A870000}"/>
    <cellStyle name="n_Flash September eresMas_Synthèse 1b_UAG_report_CA 06-09 (06-09-28)_Orange - Market France KPIs" xfId="56738" xr:uid="{00000000-0005-0000-0000-00000B870000}"/>
    <cellStyle name="n_Flash September eresMas_Synthèse 1b_UAG_report_CA 06-09 (06-09-28)_Poland KPIs" xfId="8688" xr:uid="{00000000-0005-0000-0000-00000C870000}"/>
    <cellStyle name="n_Flash September eresMas_Synthèse 1b_UAG_report_CA 06-09 (06-09-28)_Poland KPIs_1" xfId="39213" xr:uid="{00000000-0005-0000-0000-00000D870000}"/>
    <cellStyle name="n_Flash September eresMas_Synthèse 1b_UAG_report_CA 06-09 (06-09-28)_ROW" xfId="39215" xr:uid="{00000000-0005-0000-0000-00000E870000}"/>
    <cellStyle name="n_Flash September eresMas_Synthèse 1b_UAG_report_CA 06-09 (06-09-28)_ROW ARPU" xfId="39216" xr:uid="{00000000-0005-0000-0000-00000F870000}"/>
    <cellStyle name="n_Flash September eresMas_Synthèse 1b_UAG_report_CA 06-09 (06-09-28)_RoW KPIs" xfId="9400" xr:uid="{00000000-0005-0000-0000-000010870000}"/>
    <cellStyle name="n_Flash September eresMas_Synthèse 1b_UAG_report_CA 06-09 (06-09-28)_ROW_1" xfId="39217" xr:uid="{00000000-0005-0000-0000-000011870000}"/>
    <cellStyle name="n_Flash September eresMas_Synthèse 1b_UAG_report_CA 06-09 (06-09-28)_ROW_1_Group" xfId="39218" xr:uid="{00000000-0005-0000-0000-000012870000}"/>
    <cellStyle name="n_Flash September eresMas_Synthèse 1b_UAG_report_CA 06-09 (06-09-28)_ROW_1_ROW ARPU" xfId="39219" xr:uid="{00000000-0005-0000-0000-000013870000}"/>
    <cellStyle name="n_Flash September eresMas_Synthèse 1b_UAG_report_CA 06-09 (06-09-28)_ROW_Group" xfId="39220" xr:uid="{00000000-0005-0000-0000-000014870000}"/>
    <cellStyle name="n_Flash September eresMas_Synthèse 1b_UAG_report_CA 06-09 (06-09-28)_ROW_ROW ARPU" xfId="39221" xr:uid="{00000000-0005-0000-0000-000015870000}"/>
    <cellStyle name="n_Flash September eresMas_Synthèse 1b_UAG_report_CA 06-09 (06-09-28)_Spain ARPU + AUPU" xfId="39222" xr:uid="{00000000-0005-0000-0000-000016870000}"/>
    <cellStyle name="n_Flash September eresMas_Synthèse 1b_UAG_report_CA 06-09 (06-09-28)_Spain ARPU + AUPU_Group" xfId="39223" xr:uid="{00000000-0005-0000-0000-000017870000}"/>
    <cellStyle name="n_Flash September eresMas_Synthèse 1b_UAG_report_CA 06-09 (06-09-28)_Spain ARPU + AUPU_ROW ARPU" xfId="39224" xr:uid="{00000000-0005-0000-0000-000018870000}"/>
    <cellStyle name="n_Flash September eresMas_Synthèse 1b_UAG_report_CA 06-09 (06-09-28)_Spain KPIs" xfId="7350" xr:uid="{00000000-0005-0000-0000-000019870000}"/>
    <cellStyle name="n_Flash September eresMas_Synthèse 1b_UAG_report_CA 06-09 (06-09-28)_Spain KPIs 2" xfId="16716" xr:uid="{00000000-0005-0000-0000-00001A870000}"/>
    <cellStyle name="n_Flash September eresMas_Synthèse 1b_UAG_report_CA 06-09 (06-09-28)_Spain KPIs_1" xfId="52164" xr:uid="{00000000-0005-0000-0000-00001B870000}"/>
    <cellStyle name="n_Flash September eresMas_Synthèse 1b_UAG_report_CA 06-09 (06-09-28)_Telecoms - Operational KPIs" xfId="50467" xr:uid="{00000000-0005-0000-0000-00001C870000}"/>
    <cellStyle name="n_Flash September eresMas_Synthèse 1b_UAG_report_CA 06-10 (06-11-06)" xfId="2646" xr:uid="{00000000-0005-0000-0000-00001D870000}"/>
    <cellStyle name="n_Flash September eresMas_Synthèse 1b_UAG_report_CA 06-10 (06-11-06)_A&amp;ME KPIs" xfId="53942" xr:uid="{00000000-0005-0000-0000-00001E870000}"/>
    <cellStyle name="n_Flash September eresMas_Synthèse 1b_UAG_report_CA 06-10 (06-11-06)_Enterprise" xfId="9969" xr:uid="{00000000-0005-0000-0000-00001F870000}"/>
    <cellStyle name="n_Flash September eresMas_Synthèse 1b_UAG_report_CA 06-10 (06-11-06)_France financials" xfId="24296" xr:uid="{00000000-0005-0000-0000-000020870000}"/>
    <cellStyle name="n_Flash September eresMas_Synthèse 1b_UAG_report_CA 06-10 (06-11-06)_France financials_1" xfId="25559" xr:uid="{00000000-0005-0000-0000-000021870000}"/>
    <cellStyle name="n_Flash September eresMas_Synthèse 1b_UAG_report_CA 06-10 (06-11-06)_France KPIs" xfId="5505" xr:uid="{00000000-0005-0000-0000-000022870000}"/>
    <cellStyle name="n_Flash September eresMas_Synthèse 1b_UAG_report_CA 06-10 (06-11-06)_France KPIs 2" xfId="14921" xr:uid="{00000000-0005-0000-0000-000023870000}"/>
    <cellStyle name="n_Flash September eresMas_Synthèse 1b_UAG_report_CA 06-10 (06-11-06)_France KPIs_1" xfId="12746" xr:uid="{00000000-0005-0000-0000-000024870000}"/>
    <cellStyle name="n_Flash September eresMas_Synthèse 1b_UAG_report_CA 06-10 (06-11-06)_GetCA Groupe Seg 2012-Q4 Soc" xfId="56741" xr:uid="{00000000-0005-0000-0000-000025870000}"/>
    <cellStyle name="n_Flash September eresMas_Synthèse 1b_UAG_report_CA 06-10 (06-11-06)_Group" xfId="39226" xr:uid="{00000000-0005-0000-0000-000026870000}"/>
    <cellStyle name="n_Flash September eresMas_Synthèse 1b_UAG_report_CA 06-10 (06-11-06)_Group - financial KPIs" xfId="22552" xr:uid="{00000000-0005-0000-0000-000027870000}"/>
    <cellStyle name="n_Flash September eresMas_Synthèse 1b_UAG_report_CA 06-10 (06-11-06)_Group - operational KPIs" xfId="3438" xr:uid="{00000000-0005-0000-0000-000028870000}"/>
    <cellStyle name="n_Flash September eresMas_Synthèse 1b_UAG_report_CA 06-10 (06-11-06)_Group - operational KPIs_1" xfId="10992" xr:uid="{00000000-0005-0000-0000-000029870000}"/>
    <cellStyle name="n_Flash September eresMas_Synthèse 1b_UAG_report_CA 06-10 (06-11-06)_Group - operational KPIs_1 2" xfId="18691" xr:uid="{00000000-0005-0000-0000-00002A870000}"/>
    <cellStyle name="n_Flash September eresMas_Synthèse 1b_UAG_report_CA 06-10 (06-11-06)_Group - operational KPIs_2" xfId="20808" xr:uid="{00000000-0005-0000-0000-00002B870000}"/>
    <cellStyle name="n_Flash September eresMas_Synthèse 1b_UAG_report_CA 06-10 (06-11-06)_IC&amp;SS" xfId="19700" xr:uid="{00000000-0005-0000-0000-00002C870000}"/>
    <cellStyle name="n_Flash September eresMas_Synthèse 1b_UAG_report_CA 06-10 (06-11-06)_Orange - Market France KPIs" xfId="56740" xr:uid="{00000000-0005-0000-0000-00002D870000}"/>
    <cellStyle name="n_Flash September eresMas_Synthèse 1b_UAG_report_CA 06-10 (06-11-06)_Poland KPIs" xfId="8689" xr:uid="{00000000-0005-0000-0000-00002E870000}"/>
    <cellStyle name="n_Flash September eresMas_Synthèse 1b_UAG_report_CA 06-10 (06-11-06)_Poland KPIs_1" xfId="39225" xr:uid="{00000000-0005-0000-0000-00002F870000}"/>
    <cellStyle name="n_Flash September eresMas_Synthèse 1b_UAG_report_CA 06-10 (06-11-06)_ROW" xfId="39227" xr:uid="{00000000-0005-0000-0000-000030870000}"/>
    <cellStyle name="n_Flash September eresMas_Synthèse 1b_UAG_report_CA 06-10 (06-11-06)_ROW ARPU" xfId="39228" xr:uid="{00000000-0005-0000-0000-000031870000}"/>
    <cellStyle name="n_Flash September eresMas_Synthèse 1b_UAG_report_CA 06-10 (06-11-06)_RoW KPIs" xfId="9401" xr:uid="{00000000-0005-0000-0000-000032870000}"/>
    <cellStyle name="n_Flash September eresMas_Synthèse 1b_UAG_report_CA 06-10 (06-11-06)_ROW_1" xfId="39229" xr:uid="{00000000-0005-0000-0000-000033870000}"/>
    <cellStyle name="n_Flash September eresMas_Synthèse 1b_UAG_report_CA 06-10 (06-11-06)_ROW_1_Group" xfId="39230" xr:uid="{00000000-0005-0000-0000-000034870000}"/>
    <cellStyle name="n_Flash September eresMas_Synthèse 1b_UAG_report_CA 06-10 (06-11-06)_ROW_1_ROW ARPU" xfId="39231" xr:uid="{00000000-0005-0000-0000-000035870000}"/>
    <cellStyle name="n_Flash September eresMas_Synthèse 1b_UAG_report_CA 06-10 (06-11-06)_ROW_Group" xfId="39232" xr:uid="{00000000-0005-0000-0000-000036870000}"/>
    <cellStyle name="n_Flash September eresMas_Synthèse 1b_UAG_report_CA 06-10 (06-11-06)_ROW_ROW ARPU" xfId="39233" xr:uid="{00000000-0005-0000-0000-000037870000}"/>
    <cellStyle name="n_Flash September eresMas_Synthèse 1b_UAG_report_CA 06-10 (06-11-06)_Spain ARPU + AUPU" xfId="39234" xr:uid="{00000000-0005-0000-0000-000038870000}"/>
    <cellStyle name="n_Flash September eresMas_Synthèse 1b_UAG_report_CA 06-10 (06-11-06)_Spain ARPU + AUPU_Group" xfId="39235" xr:uid="{00000000-0005-0000-0000-000039870000}"/>
    <cellStyle name="n_Flash September eresMas_Synthèse 1b_UAG_report_CA 06-10 (06-11-06)_Spain ARPU + AUPU_ROW ARPU" xfId="39236" xr:uid="{00000000-0005-0000-0000-00003A870000}"/>
    <cellStyle name="n_Flash September eresMas_Synthèse 1b_UAG_report_CA 06-10 (06-11-06)_Spain KPIs" xfId="7351" xr:uid="{00000000-0005-0000-0000-00003B870000}"/>
    <cellStyle name="n_Flash September eresMas_Synthèse 1b_UAG_report_CA 06-10 (06-11-06)_Spain KPIs 2" xfId="16717" xr:uid="{00000000-0005-0000-0000-00003C870000}"/>
    <cellStyle name="n_Flash September eresMas_Synthèse 1b_UAG_report_CA 06-10 (06-11-06)_Spain KPIs_1" xfId="52165" xr:uid="{00000000-0005-0000-0000-00003D870000}"/>
    <cellStyle name="n_Flash September eresMas_Synthèse 1b_UAG_report_CA 06-10 (06-11-06)_Telecoms - Operational KPIs" xfId="50468" xr:uid="{00000000-0005-0000-0000-00003E870000}"/>
    <cellStyle name="n_Flash September eresMas_Synthèse 1c" xfId="2647" xr:uid="{00000000-0005-0000-0000-00003F870000}"/>
    <cellStyle name="n_Flash September eresMas_Synthèse 1c_A&amp;ME KPIs" xfId="53943" xr:uid="{00000000-0005-0000-0000-000040870000}"/>
    <cellStyle name="n_Flash September eresMas_Synthèse 1c_DATA KPI Personal" xfId="39238" xr:uid="{00000000-0005-0000-0000-000041870000}"/>
    <cellStyle name="n_Flash September eresMas_Synthèse 1c_DATA KPI Personal_Group" xfId="39239" xr:uid="{00000000-0005-0000-0000-000042870000}"/>
    <cellStyle name="n_Flash September eresMas_Synthèse 1c_DATA KPI Personal_ROW ARPU" xfId="39240" xr:uid="{00000000-0005-0000-0000-000043870000}"/>
    <cellStyle name="n_Flash September eresMas_Synthèse 1c_EE_CoA_BS - mapped V4" xfId="39241" xr:uid="{00000000-0005-0000-0000-000044870000}"/>
    <cellStyle name="n_Flash September eresMas_Synthèse 1c_EE_CoA_BS - mapped V4_Group" xfId="39242" xr:uid="{00000000-0005-0000-0000-000045870000}"/>
    <cellStyle name="n_Flash September eresMas_Synthèse 1c_EE_CoA_BS - mapped V4_ROW ARPU" xfId="39243" xr:uid="{00000000-0005-0000-0000-000046870000}"/>
    <cellStyle name="n_Flash September eresMas_Synthèse 1c_Enterprise" xfId="9970" xr:uid="{00000000-0005-0000-0000-000047870000}"/>
    <cellStyle name="n_Flash September eresMas_Synthèse 1c_France financials" xfId="24297" xr:uid="{00000000-0005-0000-0000-000048870000}"/>
    <cellStyle name="n_Flash September eresMas_Synthèse 1c_France financials_1" xfId="25560" xr:uid="{00000000-0005-0000-0000-000049870000}"/>
    <cellStyle name="n_Flash September eresMas_Synthèse 1c_France KPIs" xfId="5506" xr:uid="{00000000-0005-0000-0000-00004A870000}"/>
    <cellStyle name="n_Flash September eresMas_Synthèse 1c_France KPIs 2" xfId="14922" xr:uid="{00000000-0005-0000-0000-00004B870000}"/>
    <cellStyle name="n_Flash September eresMas_Synthèse 1c_France KPIs_1" xfId="12747" xr:uid="{00000000-0005-0000-0000-00004C870000}"/>
    <cellStyle name="n_Flash September eresMas_Synthèse 1c_GetCA Groupe Seg 2012-Q4 Soc" xfId="56743" xr:uid="{00000000-0005-0000-0000-00004D870000}"/>
    <cellStyle name="n_Flash September eresMas_Synthèse 1c_Group" xfId="39244" xr:uid="{00000000-0005-0000-0000-00004E870000}"/>
    <cellStyle name="n_Flash September eresMas_Synthèse 1c_Group - financial KPIs" xfId="22553" xr:uid="{00000000-0005-0000-0000-00004F870000}"/>
    <cellStyle name="n_Flash September eresMas_Synthèse 1c_Group - operational KPIs" xfId="3439" xr:uid="{00000000-0005-0000-0000-000050870000}"/>
    <cellStyle name="n_Flash September eresMas_Synthèse 1c_Group - operational KPIs_1" xfId="10993" xr:uid="{00000000-0005-0000-0000-000051870000}"/>
    <cellStyle name="n_Flash September eresMas_Synthèse 1c_Group - operational KPIs_1 2" xfId="18692" xr:uid="{00000000-0005-0000-0000-000052870000}"/>
    <cellStyle name="n_Flash September eresMas_Synthèse 1c_Group - operational KPIs_2" xfId="20809" xr:uid="{00000000-0005-0000-0000-000053870000}"/>
    <cellStyle name="n_Flash September eresMas_Synthèse 1c_IC&amp;SS" xfId="13589" xr:uid="{00000000-0005-0000-0000-000054870000}"/>
    <cellStyle name="n_Flash September eresMas_Synthèse 1c_Orange - Market France KPIs" xfId="56742" xr:uid="{00000000-0005-0000-0000-000055870000}"/>
    <cellStyle name="n_Flash September eresMas_Synthèse 1c_Poland KPIs" xfId="8690" xr:uid="{00000000-0005-0000-0000-000056870000}"/>
    <cellStyle name="n_Flash September eresMas_Synthèse 1c_Poland KPIs_1" xfId="39237" xr:uid="{00000000-0005-0000-0000-000057870000}"/>
    <cellStyle name="n_Flash September eresMas_Synthèse 1c_Reporting Valeur_Mobile_2010_10" xfId="39245" xr:uid="{00000000-0005-0000-0000-000058870000}"/>
    <cellStyle name="n_Flash September eresMas_Synthèse 1c_Reporting Valeur_Mobile_2010_10_Group" xfId="39246" xr:uid="{00000000-0005-0000-0000-000059870000}"/>
    <cellStyle name="n_Flash September eresMas_Synthèse 1c_Reporting Valeur_Mobile_2010_10_ROW" xfId="39247" xr:uid="{00000000-0005-0000-0000-00005A870000}"/>
    <cellStyle name="n_Flash September eresMas_Synthèse 1c_Reporting Valeur_Mobile_2010_10_ROW ARPU" xfId="39248" xr:uid="{00000000-0005-0000-0000-00005B870000}"/>
    <cellStyle name="n_Flash September eresMas_Synthèse 1c_Reporting Valeur_Mobile_2010_10_ROW_Group" xfId="39249" xr:uid="{00000000-0005-0000-0000-00005C870000}"/>
    <cellStyle name="n_Flash September eresMas_Synthèse 1c_Reporting Valeur_Mobile_2010_10_ROW_ROW ARPU" xfId="39250" xr:uid="{00000000-0005-0000-0000-00005D870000}"/>
    <cellStyle name="n_Flash September eresMas_Synthèse 1c_ROW" xfId="39251" xr:uid="{00000000-0005-0000-0000-00005E870000}"/>
    <cellStyle name="n_Flash September eresMas_Synthèse 1c_ROW ARPU" xfId="39252" xr:uid="{00000000-0005-0000-0000-00005F870000}"/>
    <cellStyle name="n_Flash September eresMas_Synthèse 1c_RoW KPIs" xfId="9402" xr:uid="{00000000-0005-0000-0000-000060870000}"/>
    <cellStyle name="n_Flash September eresMas_Synthèse 1c_ROW_1" xfId="39253" xr:uid="{00000000-0005-0000-0000-000061870000}"/>
    <cellStyle name="n_Flash September eresMas_Synthèse 1c_ROW_1_Group" xfId="39254" xr:uid="{00000000-0005-0000-0000-000062870000}"/>
    <cellStyle name="n_Flash September eresMas_Synthèse 1c_ROW_1_ROW ARPU" xfId="39255" xr:uid="{00000000-0005-0000-0000-000063870000}"/>
    <cellStyle name="n_Flash September eresMas_Synthèse 1c_ROW_Group" xfId="39256" xr:uid="{00000000-0005-0000-0000-000064870000}"/>
    <cellStyle name="n_Flash September eresMas_Synthèse 1c_ROW_ROW ARPU" xfId="39257" xr:uid="{00000000-0005-0000-0000-000065870000}"/>
    <cellStyle name="n_Flash September eresMas_Synthèse 1c_Spain ARPU + AUPU" xfId="39258" xr:uid="{00000000-0005-0000-0000-000066870000}"/>
    <cellStyle name="n_Flash September eresMas_Synthèse 1c_Spain ARPU + AUPU_Group" xfId="39259" xr:uid="{00000000-0005-0000-0000-000067870000}"/>
    <cellStyle name="n_Flash September eresMas_Synthèse 1c_Spain ARPU + AUPU_ROW ARPU" xfId="39260" xr:uid="{00000000-0005-0000-0000-000068870000}"/>
    <cellStyle name="n_Flash September eresMas_Synthèse 1c_Spain KPIs" xfId="7352" xr:uid="{00000000-0005-0000-0000-000069870000}"/>
    <cellStyle name="n_Flash September eresMas_Synthèse 1c_Spain KPIs 2" xfId="16718" xr:uid="{00000000-0005-0000-0000-00006A870000}"/>
    <cellStyle name="n_Flash September eresMas_Synthèse 1c_Spain KPIs_1" xfId="52166" xr:uid="{00000000-0005-0000-0000-00006B870000}"/>
    <cellStyle name="n_Flash September eresMas_Synthèse 1c_Telecoms - Operational KPIs" xfId="50469" xr:uid="{00000000-0005-0000-0000-00006C870000}"/>
    <cellStyle name="n_Flash September eresMas_Synthèse Accès" xfId="2648" xr:uid="{00000000-0005-0000-0000-00006D870000}"/>
    <cellStyle name="n_Flash September eresMas_Synthèse Accès_01 Synthèse DM pour modèle" xfId="2649" xr:uid="{00000000-0005-0000-0000-00006E870000}"/>
    <cellStyle name="n_Flash September eresMas_Synthèse Accès_01 Synthèse DM pour modèle_A&amp;ME KPIs" xfId="53945" xr:uid="{00000000-0005-0000-0000-00006F870000}"/>
    <cellStyle name="n_Flash September eresMas_Synthèse Accès_01 Synthèse DM pour modèle_France financials" xfId="24299" xr:uid="{00000000-0005-0000-0000-000070870000}"/>
    <cellStyle name="n_Flash September eresMas_Synthèse Accès_01 Synthèse DM pour modèle_France KPIs" xfId="5508" xr:uid="{00000000-0005-0000-0000-000071870000}"/>
    <cellStyle name="n_Flash September eresMas_Synthèse Accès_01 Synthèse DM pour modèle_France KPIs 2" xfId="14924" xr:uid="{00000000-0005-0000-0000-000072870000}"/>
    <cellStyle name="n_Flash September eresMas_Synthèse Accès_01 Synthèse DM pour modèle_France KPIs_1" xfId="12749" xr:uid="{00000000-0005-0000-0000-000073870000}"/>
    <cellStyle name="n_Flash September eresMas_Synthèse Accès_01 Synthèse DM pour modèle_Group" xfId="39263" xr:uid="{00000000-0005-0000-0000-000074870000}"/>
    <cellStyle name="n_Flash September eresMas_Synthèse Accès_01 Synthèse DM pour modèle_Group - financial KPIs" xfId="22555" xr:uid="{00000000-0005-0000-0000-000075870000}"/>
    <cellStyle name="n_Flash September eresMas_Synthèse Accès_01 Synthèse DM pour modèle_Group - operational KPIs" xfId="10995" xr:uid="{00000000-0005-0000-0000-000076870000}"/>
    <cellStyle name="n_Flash September eresMas_Synthèse Accès_01 Synthèse DM pour modèle_Group - operational KPIs 2" xfId="18694" xr:uid="{00000000-0005-0000-0000-000077870000}"/>
    <cellStyle name="n_Flash September eresMas_Synthèse Accès_01 Synthèse DM pour modèle_Group - operational KPIs_1" xfId="20811" xr:uid="{00000000-0005-0000-0000-000078870000}"/>
    <cellStyle name="n_Flash September eresMas_Synthèse Accès_01 Synthèse DM pour modèle_Orange - Market France KPIs" xfId="56745" xr:uid="{00000000-0005-0000-0000-000079870000}"/>
    <cellStyle name="n_Flash September eresMas_Synthèse Accès_01 Synthèse DM pour modèle_Poland KPIs" xfId="39262" xr:uid="{00000000-0005-0000-0000-00007A870000}"/>
    <cellStyle name="n_Flash September eresMas_Synthèse Accès_01 Synthèse DM pour modèle_ROW" xfId="39264" xr:uid="{00000000-0005-0000-0000-00007B870000}"/>
    <cellStyle name="n_Flash September eresMas_Synthèse Accès_01 Synthèse DM pour modèle_ROW ARPU" xfId="39265" xr:uid="{00000000-0005-0000-0000-00007C870000}"/>
    <cellStyle name="n_Flash September eresMas_Synthèse Accès_01 Synthèse DM pour modèle_ROW_1" xfId="39266" xr:uid="{00000000-0005-0000-0000-00007D870000}"/>
    <cellStyle name="n_Flash September eresMas_Synthèse Accès_01 Synthèse DM pour modèle_ROW_1_Group" xfId="39267" xr:uid="{00000000-0005-0000-0000-00007E870000}"/>
    <cellStyle name="n_Flash September eresMas_Synthèse Accès_01 Synthèse DM pour modèle_ROW_1_ROW ARPU" xfId="39268" xr:uid="{00000000-0005-0000-0000-00007F870000}"/>
    <cellStyle name="n_Flash September eresMas_Synthèse Accès_01 Synthèse DM pour modèle_ROW_Group" xfId="39269" xr:uid="{00000000-0005-0000-0000-000080870000}"/>
    <cellStyle name="n_Flash September eresMas_Synthèse Accès_01 Synthèse DM pour modèle_ROW_ROW ARPU" xfId="39270" xr:uid="{00000000-0005-0000-0000-000081870000}"/>
    <cellStyle name="n_Flash September eresMas_Synthèse Accès_01 Synthèse DM pour modèle_Spain ARPU + AUPU" xfId="39271" xr:uid="{00000000-0005-0000-0000-000082870000}"/>
    <cellStyle name="n_Flash September eresMas_Synthèse Accès_01 Synthèse DM pour modèle_Spain ARPU + AUPU_Group" xfId="39272" xr:uid="{00000000-0005-0000-0000-000083870000}"/>
    <cellStyle name="n_Flash September eresMas_Synthèse Accès_01 Synthèse DM pour modèle_Spain ARPU + AUPU_ROW ARPU" xfId="39273" xr:uid="{00000000-0005-0000-0000-000084870000}"/>
    <cellStyle name="n_Flash September eresMas_Synthèse Accès_01 Synthèse DM pour modèle_Spain KPIs" xfId="7354" xr:uid="{00000000-0005-0000-0000-000085870000}"/>
    <cellStyle name="n_Flash September eresMas_Synthèse Accès_01 Synthèse DM pour modèle_Spain KPIs 2" xfId="16720" xr:uid="{00000000-0005-0000-0000-000086870000}"/>
    <cellStyle name="n_Flash September eresMas_Synthèse Accès_01 Synthèse DM pour modèle_Spain KPIs_1" xfId="52168" xr:uid="{00000000-0005-0000-0000-000087870000}"/>
    <cellStyle name="n_Flash September eresMas_Synthèse Accès_01 Synthèse DM pour modèle_Telecoms - Operational KPIs" xfId="50471" xr:uid="{00000000-0005-0000-0000-000088870000}"/>
    <cellStyle name="n_Flash September eresMas_Synthèse Accès_0703 Préflashde L23 Analyse CA trafic 07-03 (07-04-03)" xfId="2650" xr:uid="{00000000-0005-0000-0000-000089870000}"/>
    <cellStyle name="n_Flash September eresMas_Synthèse Accès_0703 Préflashde L23 Analyse CA trafic 07-03 (07-04-03)_A&amp;ME KPIs" xfId="53946" xr:uid="{00000000-0005-0000-0000-00008A870000}"/>
    <cellStyle name="n_Flash September eresMas_Synthèse Accès_0703 Préflashde L23 Analyse CA trafic 07-03 (07-04-03)_Enterprise" xfId="9972" xr:uid="{00000000-0005-0000-0000-00008B870000}"/>
    <cellStyle name="n_Flash September eresMas_Synthèse Accès_0703 Préflashde L23 Analyse CA trafic 07-03 (07-04-03)_France financials" xfId="24300" xr:uid="{00000000-0005-0000-0000-00008C870000}"/>
    <cellStyle name="n_Flash September eresMas_Synthèse Accès_0703 Préflashde L23 Analyse CA trafic 07-03 (07-04-03)_France financials_1" xfId="25562" xr:uid="{00000000-0005-0000-0000-00008D870000}"/>
    <cellStyle name="n_Flash September eresMas_Synthèse Accès_0703 Préflashde L23 Analyse CA trafic 07-03 (07-04-03)_France KPIs" xfId="5509" xr:uid="{00000000-0005-0000-0000-00008E870000}"/>
    <cellStyle name="n_Flash September eresMas_Synthèse Accès_0703 Préflashde L23 Analyse CA trafic 07-03 (07-04-03)_France KPIs 2" xfId="14925" xr:uid="{00000000-0005-0000-0000-00008F870000}"/>
    <cellStyle name="n_Flash September eresMas_Synthèse Accès_0703 Préflashde L23 Analyse CA trafic 07-03 (07-04-03)_France KPIs_1" xfId="12750" xr:uid="{00000000-0005-0000-0000-000090870000}"/>
    <cellStyle name="n_Flash September eresMas_Synthèse Accès_0703 Préflashde L23 Analyse CA trafic 07-03 (07-04-03)_GetCA Groupe Seg 2012-Q4 Soc" xfId="56747" xr:uid="{00000000-0005-0000-0000-000091870000}"/>
    <cellStyle name="n_Flash September eresMas_Synthèse Accès_0703 Préflashde L23 Analyse CA trafic 07-03 (07-04-03)_Group" xfId="39275" xr:uid="{00000000-0005-0000-0000-000092870000}"/>
    <cellStyle name="n_Flash September eresMas_Synthèse Accès_0703 Préflashde L23 Analyse CA trafic 07-03 (07-04-03)_Group - financial KPIs" xfId="22556" xr:uid="{00000000-0005-0000-0000-000093870000}"/>
    <cellStyle name="n_Flash September eresMas_Synthèse Accès_0703 Préflashde L23 Analyse CA trafic 07-03 (07-04-03)_Group - operational KPIs" xfId="3441" xr:uid="{00000000-0005-0000-0000-000094870000}"/>
    <cellStyle name="n_Flash September eresMas_Synthèse Accès_0703 Préflashde L23 Analyse CA trafic 07-03 (07-04-03)_Group - operational KPIs_1" xfId="10996" xr:uid="{00000000-0005-0000-0000-000095870000}"/>
    <cellStyle name="n_Flash September eresMas_Synthèse Accès_0703 Préflashde L23 Analyse CA trafic 07-03 (07-04-03)_Group - operational KPIs_1 2" xfId="18695" xr:uid="{00000000-0005-0000-0000-000096870000}"/>
    <cellStyle name="n_Flash September eresMas_Synthèse Accès_0703 Préflashde L23 Analyse CA trafic 07-03 (07-04-03)_Group - operational KPIs_2" xfId="20812" xr:uid="{00000000-0005-0000-0000-000097870000}"/>
    <cellStyle name="n_Flash September eresMas_Synthèse Accès_0703 Préflashde L23 Analyse CA trafic 07-03 (07-04-03)_IC&amp;SS" xfId="19499" xr:uid="{00000000-0005-0000-0000-000098870000}"/>
    <cellStyle name="n_Flash September eresMas_Synthèse Accès_0703 Préflashde L23 Analyse CA trafic 07-03 (07-04-03)_Orange - Market France KPIs" xfId="56746" xr:uid="{00000000-0005-0000-0000-000099870000}"/>
    <cellStyle name="n_Flash September eresMas_Synthèse Accès_0703 Préflashde L23 Analyse CA trafic 07-03 (07-04-03)_Poland KPIs" xfId="8692" xr:uid="{00000000-0005-0000-0000-00009A870000}"/>
    <cellStyle name="n_Flash September eresMas_Synthèse Accès_0703 Préflashde L23 Analyse CA trafic 07-03 (07-04-03)_Poland KPIs_1" xfId="39274" xr:uid="{00000000-0005-0000-0000-00009B870000}"/>
    <cellStyle name="n_Flash September eresMas_Synthèse Accès_0703 Préflashde L23 Analyse CA trafic 07-03 (07-04-03)_ROW" xfId="39276" xr:uid="{00000000-0005-0000-0000-00009C870000}"/>
    <cellStyle name="n_Flash September eresMas_Synthèse Accès_0703 Préflashde L23 Analyse CA trafic 07-03 (07-04-03)_ROW ARPU" xfId="39277" xr:uid="{00000000-0005-0000-0000-00009D870000}"/>
    <cellStyle name="n_Flash September eresMas_Synthèse Accès_0703 Préflashde L23 Analyse CA trafic 07-03 (07-04-03)_RoW KPIs" xfId="9404" xr:uid="{00000000-0005-0000-0000-00009E870000}"/>
    <cellStyle name="n_Flash September eresMas_Synthèse Accès_0703 Préflashde L23 Analyse CA trafic 07-03 (07-04-03)_ROW_1" xfId="39278" xr:uid="{00000000-0005-0000-0000-00009F870000}"/>
    <cellStyle name="n_Flash September eresMas_Synthèse Accès_0703 Préflashde L23 Analyse CA trafic 07-03 (07-04-03)_ROW_1_Group" xfId="39279" xr:uid="{00000000-0005-0000-0000-0000A0870000}"/>
    <cellStyle name="n_Flash September eresMas_Synthèse Accès_0703 Préflashde L23 Analyse CA trafic 07-03 (07-04-03)_ROW_1_ROW ARPU" xfId="39280" xr:uid="{00000000-0005-0000-0000-0000A1870000}"/>
    <cellStyle name="n_Flash September eresMas_Synthèse Accès_0703 Préflashde L23 Analyse CA trafic 07-03 (07-04-03)_ROW_Group" xfId="39281" xr:uid="{00000000-0005-0000-0000-0000A2870000}"/>
    <cellStyle name="n_Flash September eresMas_Synthèse Accès_0703 Préflashde L23 Analyse CA trafic 07-03 (07-04-03)_ROW_ROW ARPU" xfId="39282" xr:uid="{00000000-0005-0000-0000-0000A3870000}"/>
    <cellStyle name="n_Flash September eresMas_Synthèse Accès_0703 Préflashde L23 Analyse CA trafic 07-03 (07-04-03)_Spain ARPU + AUPU" xfId="39283" xr:uid="{00000000-0005-0000-0000-0000A4870000}"/>
    <cellStyle name="n_Flash September eresMas_Synthèse Accès_0703 Préflashde L23 Analyse CA trafic 07-03 (07-04-03)_Spain ARPU + AUPU_Group" xfId="39284" xr:uid="{00000000-0005-0000-0000-0000A5870000}"/>
    <cellStyle name="n_Flash September eresMas_Synthèse Accès_0703 Préflashde L23 Analyse CA trafic 07-03 (07-04-03)_Spain ARPU + AUPU_ROW ARPU" xfId="39285" xr:uid="{00000000-0005-0000-0000-0000A6870000}"/>
    <cellStyle name="n_Flash September eresMas_Synthèse Accès_0703 Préflashde L23 Analyse CA trafic 07-03 (07-04-03)_Spain KPIs" xfId="7355" xr:uid="{00000000-0005-0000-0000-0000A7870000}"/>
    <cellStyle name="n_Flash September eresMas_Synthèse Accès_0703 Préflashde L23 Analyse CA trafic 07-03 (07-04-03)_Spain KPIs 2" xfId="16721" xr:uid="{00000000-0005-0000-0000-0000A8870000}"/>
    <cellStyle name="n_Flash September eresMas_Synthèse Accès_0703 Préflashde L23 Analyse CA trafic 07-03 (07-04-03)_Spain KPIs_1" xfId="52169" xr:uid="{00000000-0005-0000-0000-0000A9870000}"/>
    <cellStyle name="n_Flash September eresMas_Synthèse Accès_0703 Préflashde L23 Analyse CA trafic 07-03 (07-04-03)_Telecoms - Operational KPIs" xfId="50472" xr:uid="{00000000-0005-0000-0000-0000AA870000}"/>
    <cellStyle name="n_Flash September eresMas_Synthèse Accès_A&amp;ME KPIs" xfId="53944" xr:uid="{00000000-0005-0000-0000-0000AB870000}"/>
    <cellStyle name="n_Flash September eresMas_Synthèse Accès_Base Forfaits 06-07" xfId="2651" xr:uid="{00000000-0005-0000-0000-0000AC870000}"/>
    <cellStyle name="n_Flash September eresMas_Synthèse Accès_Base Forfaits 06-07_A&amp;ME KPIs" xfId="53947" xr:uid="{00000000-0005-0000-0000-0000AD870000}"/>
    <cellStyle name="n_Flash September eresMas_Synthèse Accès_Base Forfaits 06-07_Enterprise" xfId="9973" xr:uid="{00000000-0005-0000-0000-0000AE870000}"/>
    <cellStyle name="n_Flash September eresMas_Synthèse Accès_Base Forfaits 06-07_France financials" xfId="24301" xr:uid="{00000000-0005-0000-0000-0000AF870000}"/>
    <cellStyle name="n_Flash September eresMas_Synthèse Accès_Base Forfaits 06-07_France financials_1" xfId="25563" xr:uid="{00000000-0005-0000-0000-0000B0870000}"/>
    <cellStyle name="n_Flash September eresMas_Synthèse Accès_Base Forfaits 06-07_France KPIs" xfId="5510" xr:uid="{00000000-0005-0000-0000-0000B1870000}"/>
    <cellStyle name="n_Flash September eresMas_Synthèse Accès_Base Forfaits 06-07_France KPIs 2" xfId="14926" xr:uid="{00000000-0005-0000-0000-0000B2870000}"/>
    <cellStyle name="n_Flash September eresMas_Synthèse Accès_Base Forfaits 06-07_France KPIs_1" xfId="12751" xr:uid="{00000000-0005-0000-0000-0000B3870000}"/>
    <cellStyle name="n_Flash September eresMas_Synthèse Accès_Base Forfaits 06-07_GetCA Groupe Seg 2012-Q4 Soc" xfId="56749" xr:uid="{00000000-0005-0000-0000-0000B4870000}"/>
    <cellStyle name="n_Flash September eresMas_Synthèse Accès_Base Forfaits 06-07_Group" xfId="39287" xr:uid="{00000000-0005-0000-0000-0000B5870000}"/>
    <cellStyle name="n_Flash September eresMas_Synthèse Accès_Base Forfaits 06-07_Group - financial KPIs" xfId="22557" xr:uid="{00000000-0005-0000-0000-0000B6870000}"/>
    <cellStyle name="n_Flash September eresMas_Synthèse Accès_Base Forfaits 06-07_Group - operational KPIs" xfId="3442" xr:uid="{00000000-0005-0000-0000-0000B7870000}"/>
    <cellStyle name="n_Flash September eresMas_Synthèse Accès_Base Forfaits 06-07_Group - operational KPIs_1" xfId="10997" xr:uid="{00000000-0005-0000-0000-0000B8870000}"/>
    <cellStyle name="n_Flash September eresMas_Synthèse Accès_Base Forfaits 06-07_Group - operational KPIs_1 2" xfId="18696" xr:uid="{00000000-0005-0000-0000-0000B9870000}"/>
    <cellStyle name="n_Flash September eresMas_Synthèse Accès_Base Forfaits 06-07_Group - operational KPIs_2" xfId="20813" xr:uid="{00000000-0005-0000-0000-0000BA870000}"/>
    <cellStyle name="n_Flash September eresMas_Synthèse Accès_Base Forfaits 06-07_IC&amp;SS" xfId="19699" xr:uid="{00000000-0005-0000-0000-0000BB870000}"/>
    <cellStyle name="n_Flash September eresMas_Synthèse Accès_Base Forfaits 06-07_Orange - Market France KPIs" xfId="56748" xr:uid="{00000000-0005-0000-0000-0000BC870000}"/>
    <cellStyle name="n_Flash September eresMas_Synthèse Accès_Base Forfaits 06-07_Poland KPIs" xfId="8693" xr:uid="{00000000-0005-0000-0000-0000BD870000}"/>
    <cellStyle name="n_Flash September eresMas_Synthèse Accès_Base Forfaits 06-07_Poland KPIs_1" xfId="39286" xr:uid="{00000000-0005-0000-0000-0000BE870000}"/>
    <cellStyle name="n_Flash September eresMas_Synthèse Accès_Base Forfaits 06-07_ROW" xfId="39288" xr:uid="{00000000-0005-0000-0000-0000BF870000}"/>
    <cellStyle name="n_Flash September eresMas_Synthèse Accès_Base Forfaits 06-07_ROW ARPU" xfId="39289" xr:uid="{00000000-0005-0000-0000-0000C0870000}"/>
    <cellStyle name="n_Flash September eresMas_Synthèse Accès_Base Forfaits 06-07_RoW KPIs" xfId="9405" xr:uid="{00000000-0005-0000-0000-0000C1870000}"/>
    <cellStyle name="n_Flash September eresMas_Synthèse Accès_Base Forfaits 06-07_ROW_1" xfId="39290" xr:uid="{00000000-0005-0000-0000-0000C2870000}"/>
    <cellStyle name="n_Flash September eresMas_Synthèse Accès_Base Forfaits 06-07_ROW_1_Group" xfId="39291" xr:uid="{00000000-0005-0000-0000-0000C3870000}"/>
    <cellStyle name="n_Flash September eresMas_Synthèse Accès_Base Forfaits 06-07_ROW_1_ROW ARPU" xfId="39292" xr:uid="{00000000-0005-0000-0000-0000C4870000}"/>
    <cellStyle name="n_Flash September eresMas_Synthèse Accès_Base Forfaits 06-07_ROW_Group" xfId="39293" xr:uid="{00000000-0005-0000-0000-0000C5870000}"/>
    <cellStyle name="n_Flash September eresMas_Synthèse Accès_Base Forfaits 06-07_ROW_ROW ARPU" xfId="39294" xr:uid="{00000000-0005-0000-0000-0000C6870000}"/>
    <cellStyle name="n_Flash September eresMas_Synthèse Accès_Base Forfaits 06-07_Spain ARPU + AUPU" xfId="39295" xr:uid="{00000000-0005-0000-0000-0000C7870000}"/>
    <cellStyle name="n_Flash September eresMas_Synthèse Accès_Base Forfaits 06-07_Spain ARPU + AUPU_Group" xfId="39296" xr:uid="{00000000-0005-0000-0000-0000C8870000}"/>
    <cellStyle name="n_Flash September eresMas_Synthèse Accès_Base Forfaits 06-07_Spain ARPU + AUPU_ROW ARPU" xfId="39297" xr:uid="{00000000-0005-0000-0000-0000C9870000}"/>
    <cellStyle name="n_Flash September eresMas_Synthèse Accès_Base Forfaits 06-07_Spain KPIs" xfId="7356" xr:uid="{00000000-0005-0000-0000-0000CA870000}"/>
    <cellStyle name="n_Flash September eresMas_Synthèse Accès_Base Forfaits 06-07_Spain KPIs 2" xfId="16722" xr:uid="{00000000-0005-0000-0000-0000CB870000}"/>
    <cellStyle name="n_Flash September eresMas_Synthèse Accès_Base Forfaits 06-07_Spain KPIs_1" xfId="52170" xr:uid="{00000000-0005-0000-0000-0000CC870000}"/>
    <cellStyle name="n_Flash September eresMas_Synthèse Accès_Base Forfaits 06-07_Telecoms - Operational KPIs" xfId="50473" xr:uid="{00000000-0005-0000-0000-0000CD870000}"/>
    <cellStyle name="n_Flash September eresMas_Synthèse Accès_CA BAC SCR-VM 06-07 (31-07-06)" xfId="2652" xr:uid="{00000000-0005-0000-0000-0000CE870000}"/>
    <cellStyle name="n_Flash September eresMas_Synthèse Accès_CA BAC SCR-VM 06-07 (31-07-06)_A&amp;ME KPIs" xfId="53948" xr:uid="{00000000-0005-0000-0000-0000CF870000}"/>
    <cellStyle name="n_Flash September eresMas_Synthèse Accès_CA BAC SCR-VM 06-07 (31-07-06)_Enterprise" xfId="9974" xr:uid="{00000000-0005-0000-0000-0000D0870000}"/>
    <cellStyle name="n_Flash September eresMas_Synthèse Accès_CA BAC SCR-VM 06-07 (31-07-06)_France financials" xfId="24302" xr:uid="{00000000-0005-0000-0000-0000D1870000}"/>
    <cellStyle name="n_Flash September eresMas_Synthèse Accès_CA BAC SCR-VM 06-07 (31-07-06)_France financials_1" xfId="25564" xr:uid="{00000000-0005-0000-0000-0000D2870000}"/>
    <cellStyle name="n_Flash September eresMas_Synthèse Accès_CA BAC SCR-VM 06-07 (31-07-06)_France KPIs" xfId="5511" xr:uid="{00000000-0005-0000-0000-0000D3870000}"/>
    <cellStyle name="n_Flash September eresMas_Synthèse Accès_CA BAC SCR-VM 06-07 (31-07-06)_France KPIs 2" xfId="14927" xr:uid="{00000000-0005-0000-0000-0000D4870000}"/>
    <cellStyle name="n_Flash September eresMas_Synthèse Accès_CA BAC SCR-VM 06-07 (31-07-06)_France KPIs_1" xfId="12752" xr:uid="{00000000-0005-0000-0000-0000D5870000}"/>
    <cellStyle name="n_Flash September eresMas_Synthèse Accès_CA BAC SCR-VM 06-07 (31-07-06)_GetCA Groupe Seg 2012-Q4 Soc" xfId="56751" xr:uid="{00000000-0005-0000-0000-0000D6870000}"/>
    <cellStyle name="n_Flash September eresMas_Synthèse Accès_CA BAC SCR-VM 06-07 (31-07-06)_Group" xfId="39299" xr:uid="{00000000-0005-0000-0000-0000D7870000}"/>
    <cellStyle name="n_Flash September eresMas_Synthèse Accès_CA BAC SCR-VM 06-07 (31-07-06)_Group - financial KPIs" xfId="22558" xr:uid="{00000000-0005-0000-0000-0000D8870000}"/>
    <cellStyle name="n_Flash September eresMas_Synthèse Accès_CA BAC SCR-VM 06-07 (31-07-06)_Group - operational KPIs" xfId="3443" xr:uid="{00000000-0005-0000-0000-0000D9870000}"/>
    <cellStyle name="n_Flash September eresMas_Synthèse Accès_CA BAC SCR-VM 06-07 (31-07-06)_Group - operational KPIs_1" xfId="10998" xr:uid="{00000000-0005-0000-0000-0000DA870000}"/>
    <cellStyle name="n_Flash September eresMas_Synthèse Accès_CA BAC SCR-VM 06-07 (31-07-06)_Group - operational KPIs_1 2" xfId="18697" xr:uid="{00000000-0005-0000-0000-0000DB870000}"/>
    <cellStyle name="n_Flash September eresMas_Synthèse Accès_CA BAC SCR-VM 06-07 (31-07-06)_Group - operational KPIs_2" xfId="20814" xr:uid="{00000000-0005-0000-0000-0000DC870000}"/>
    <cellStyle name="n_Flash September eresMas_Synthèse Accès_CA BAC SCR-VM 06-07 (31-07-06)_IC&amp;SS" xfId="13590" xr:uid="{00000000-0005-0000-0000-0000DD870000}"/>
    <cellStyle name="n_Flash September eresMas_Synthèse Accès_CA BAC SCR-VM 06-07 (31-07-06)_Orange - Market France KPIs" xfId="56750" xr:uid="{00000000-0005-0000-0000-0000DE870000}"/>
    <cellStyle name="n_Flash September eresMas_Synthèse Accès_CA BAC SCR-VM 06-07 (31-07-06)_Poland KPIs" xfId="8694" xr:uid="{00000000-0005-0000-0000-0000DF870000}"/>
    <cellStyle name="n_Flash September eresMas_Synthèse Accès_CA BAC SCR-VM 06-07 (31-07-06)_Poland KPIs_1" xfId="39298" xr:uid="{00000000-0005-0000-0000-0000E0870000}"/>
    <cellStyle name="n_Flash September eresMas_Synthèse Accès_CA BAC SCR-VM 06-07 (31-07-06)_ROW" xfId="39300" xr:uid="{00000000-0005-0000-0000-0000E1870000}"/>
    <cellStyle name="n_Flash September eresMas_Synthèse Accès_CA BAC SCR-VM 06-07 (31-07-06)_ROW ARPU" xfId="39301" xr:uid="{00000000-0005-0000-0000-0000E2870000}"/>
    <cellStyle name="n_Flash September eresMas_Synthèse Accès_CA BAC SCR-VM 06-07 (31-07-06)_RoW KPIs" xfId="9406" xr:uid="{00000000-0005-0000-0000-0000E3870000}"/>
    <cellStyle name="n_Flash September eresMas_Synthèse Accès_CA BAC SCR-VM 06-07 (31-07-06)_ROW_1" xfId="39302" xr:uid="{00000000-0005-0000-0000-0000E4870000}"/>
    <cellStyle name="n_Flash September eresMas_Synthèse Accès_CA BAC SCR-VM 06-07 (31-07-06)_ROW_1_Group" xfId="39303" xr:uid="{00000000-0005-0000-0000-0000E5870000}"/>
    <cellStyle name="n_Flash September eresMas_Synthèse Accès_CA BAC SCR-VM 06-07 (31-07-06)_ROW_1_ROW ARPU" xfId="39304" xr:uid="{00000000-0005-0000-0000-0000E6870000}"/>
    <cellStyle name="n_Flash September eresMas_Synthèse Accès_CA BAC SCR-VM 06-07 (31-07-06)_ROW_Group" xfId="39305" xr:uid="{00000000-0005-0000-0000-0000E7870000}"/>
    <cellStyle name="n_Flash September eresMas_Synthèse Accès_CA BAC SCR-VM 06-07 (31-07-06)_ROW_ROW ARPU" xfId="39306" xr:uid="{00000000-0005-0000-0000-0000E8870000}"/>
    <cellStyle name="n_Flash September eresMas_Synthèse Accès_CA BAC SCR-VM 06-07 (31-07-06)_Spain ARPU + AUPU" xfId="39307" xr:uid="{00000000-0005-0000-0000-0000E9870000}"/>
    <cellStyle name="n_Flash September eresMas_Synthèse Accès_CA BAC SCR-VM 06-07 (31-07-06)_Spain ARPU + AUPU_Group" xfId="39308" xr:uid="{00000000-0005-0000-0000-0000EA870000}"/>
    <cellStyle name="n_Flash September eresMas_Synthèse Accès_CA BAC SCR-VM 06-07 (31-07-06)_Spain ARPU + AUPU_ROW ARPU" xfId="39309" xr:uid="{00000000-0005-0000-0000-0000EB870000}"/>
    <cellStyle name="n_Flash September eresMas_Synthèse Accès_CA BAC SCR-VM 06-07 (31-07-06)_Spain KPIs" xfId="7357" xr:uid="{00000000-0005-0000-0000-0000EC870000}"/>
    <cellStyle name="n_Flash September eresMas_Synthèse Accès_CA BAC SCR-VM 06-07 (31-07-06)_Spain KPIs 2" xfId="16723" xr:uid="{00000000-0005-0000-0000-0000ED870000}"/>
    <cellStyle name="n_Flash September eresMas_Synthèse Accès_CA BAC SCR-VM 06-07 (31-07-06)_Spain KPIs_1" xfId="52171" xr:uid="{00000000-0005-0000-0000-0000EE870000}"/>
    <cellStyle name="n_Flash September eresMas_Synthèse Accès_CA BAC SCR-VM 06-07 (31-07-06)_Telecoms - Operational KPIs" xfId="50474" xr:uid="{00000000-0005-0000-0000-0000EF870000}"/>
    <cellStyle name="n_Flash September eresMas_Synthèse Accès_CA forfaits 0607 (06-08-14)" xfId="2653" xr:uid="{00000000-0005-0000-0000-0000F0870000}"/>
    <cellStyle name="n_Flash September eresMas_Synthèse Accès_CA forfaits 0607 (06-08-14)_A&amp;ME KPIs" xfId="53949" xr:uid="{00000000-0005-0000-0000-0000F1870000}"/>
    <cellStyle name="n_Flash September eresMas_Synthèse Accès_CA forfaits 0607 (06-08-14)_France financials" xfId="24303" xr:uid="{00000000-0005-0000-0000-0000F2870000}"/>
    <cellStyle name="n_Flash September eresMas_Synthèse Accès_CA forfaits 0607 (06-08-14)_France KPIs" xfId="5512" xr:uid="{00000000-0005-0000-0000-0000F3870000}"/>
    <cellStyle name="n_Flash September eresMas_Synthèse Accès_CA forfaits 0607 (06-08-14)_France KPIs 2" xfId="14928" xr:uid="{00000000-0005-0000-0000-0000F4870000}"/>
    <cellStyle name="n_Flash September eresMas_Synthèse Accès_CA forfaits 0607 (06-08-14)_France KPIs_1" xfId="12753" xr:uid="{00000000-0005-0000-0000-0000F5870000}"/>
    <cellStyle name="n_Flash September eresMas_Synthèse Accès_CA forfaits 0607 (06-08-14)_Group" xfId="39311" xr:uid="{00000000-0005-0000-0000-0000F6870000}"/>
    <cellStyle name="n_Flash September eresMas_Synthèse Accès_CA forfaits 0607 (06-08-14)_Group - financial KPIs" xfId="22559" xr:uid="{00000000-0005-0000-0000-0000F7870000}"/>
    <cellStyle name="n_Flash September eresMas_Synthèse Accès_CA forfaits 0607 (06-08-14)_Group - operational KPIs" xfId="10999" xr:uid="{00000000-0005-0000-0000-0000F8870000}"/>
    <cellStyle name="n_Flash September eresMas_Synthèse Accès_CA forfaits 0607 (06-08-14)_Group - operational KPIs 2" xfId="18698" xr:uid="{00000000-0005-0000-0000-0000F9870000}"/>
    <cellStyle name="n_Flash September eresMas_Synthèse Accès_CA forfaits 0607 (06-08-14)_Group - operational KPIs_1" xfId="20815" xr:uid="{00000000-0005-0000-0000-0000FA870000}"/>
    <cellStyle name="n_Flash September eresMas_Synthèse Accès_CA forfaits 0607 (06-08-14)_Orange - Market France KPIs" xfId="56752" xr:uid="{00000000-0005-0000-0000-0000FB870000}"/>
    <cellStyle name="n_Flash September eresMas_Synthèse Accès_CA forfaits 0607 (06-08-14)_Poland KPIs" xfId="39310" xr:uid="{00000000-0005-0000-0000-0000FC870000}"/>
    <cellStyle name="n_Flash September eresMas_Synthèse Accès_CA forfaits 0607 (06-08-14)_ROW" xfId="39312" xr:uid="{00000000-0005-0000-0000-0000FD870000}"/>
    <cellStyle name="n_Flash September eresMas_Synthèse Accès_CA forfaits 0607 (06-08-14)_ROW ARPU" xfId="39313" xr:uid="{00000000-0005-0000-0000-0000FE870000}"/>
    <cellStyle name="n_Flash September eresMas_Synthèse Accès_CA forfaits 0607 (06-08-14)_ROW_1" xfId="39314" xr:uid="{00000000-0005-0000-0000-0000FF870000}"/>
    <cellStyle name="n_Flash September eresMas_Synthèse Accès_CA forfaits 0607 (06-08-14)_ROW_1_Group" xfId="39315" xr:uid="{00000000-0005-0000-0000-000000880000}"/>
    <cellStyle name="n_Flash September eresMas_Synthèse Accès_CA forfaits 0607 (06-08-14)_ROW_1_ROW ARPU" xfId="39316" xr:uid="{00000000-0005-0000-0000-000001880000}"/>
    <cellStyle name="n_Flash September eresMas_Synthèse Accès_CA forfaits 0607 (06-08-14)_ROW_Group" xfId="39317" xr:uid="{00000000-0005-0000-0000-000002880000}"/>
    <cellStyle name="n_Flash September eresMas_Synthèse Accès_CA forfaits 0607 (06-08-14)_ROW_ROW ARPU" xfId="39318" xr:uid="{00000000-0005-0000-0000-000003880000}"/>
    <cellStyle name="n_Flash September eresMas_Synthèse Accès_CA forfaits 0607 (06-08-14)_Spain ARPU + AUPU" xfId="39319" xr:uid="{00000000-0005-0000-0000-000004880000}"/>
    <cellStyle name="n_Flash September eresMas_Synthèse Accès_CA forfaits 0607 (06-08-14)_Spain ARPU + AUPU_Group" xfId="39320" xr:uid="{00000000-0005-0000-0000-000005880000}"/>
    <cellStyle name="n_Flash September eresMas_Synthèse Accès_CA forfaits 0607 (06-08-14)_Spain ARPU + AUPU_ROW ARPU" xfId="39321" xr:uid="{00000000-0005-0000-0000-000006880000}"/>
    <cellStyle name="n_Flash September eresMas_Synthèse Accès_CA forfaits 0607 (06-08-14)_Spain KPIs" xfId="7358" xr:uid="{00000000-0005-0000-0000-000007880000}"/>
    <cellStyle name="n_Flash September eresMas_Synthèse Accès_CA forfaits 0607 (06-08-14)_Spain KPIs 2" xfId="16724" xr:uid="{00000000-0005-0000-0000-000008880000}"/>
    <cellStyle name="n_Flash September eresMas_Synthèse Accès_CA forfaits 0607 (06-08-14)_Spain KPIs_1" xfId="52172" xr:uid="{00000000-0005-0000-0000-000009880000}"/>
    <cellStyle name="n_Flash September eresMas_Synthèse Accès_CA forfaits 0607 (06-08-14)_Telecoms - Operational KPIs" xfId="50475" xr:uid="{00000000-0005-0000-0000-00000A880000}"/>
    <cellStyle name="n_Flash September eresMas_Synthèse Accès_Classeur2" xfId="2654" xr:uid="{00000000-0005-0000-0000-00000B880000}"/>
    <cellStyle name="n_Flash September eresMas_Synthèse Accès_Classeur2_A&amp;ME KPIs" xfId="53950" xr:uid="{00000000-0005-0000-0000-00000C880000}"/>
    <cellStyle name="n_Flash September eresMas_Synthèse Accès_Classeur2_France financials" xfId="24304" xr:uid="{00000000-0005-0000-0000-00000D880000}"/>
    <cellStyle name="n_Flash September eresMas_Synthèse Accès_Classeur2_France KPIs" xfId="5513" xr:uid="{00000000-0005-0000-0000-00000E880000}"/>
    <cellStyle name="n_Flash September eresMas_Synthèse Accès_Classeur2_France KPIs 2" xfId="14929" xr:uid="{00000000-0005-0000-0000-00000F880000}"/>
    <cellStyle name="n_Flash September eresMas_Synthèse Accès_Classeur2_France KPIs_1" xfId="12754" xr:uid="{00000000-0005-0000-0000-000010880000}"/>
    <cellStyle name="n_Flash September eresMas_Synthèse Accès_Classeur2_Group" xfId="39323" xr:uid="{00000000-0005-0000-0000-000011880000}"/>
    <cellStyle name="n_Flash September eresMas_Synthèse Accès_Classeur2_Group - financial KPIs" xfId="22560" xr:uid="{00000000-0005-0000-0000-000012880000}"/>
    <cellStyle name="n_Flash September eresMas_Synthèse Accès_Classeur2_Group - operational KPIs" xfId="11000" xr:uid="{00000000-0005-0000-0000-000013880000}"/>
    <cellStyle name="n_Flash September eresMas_Synthèse Accès_Classeur2_Group - operational KPIs 2" xfId="18699" xr:uid="{00000000-0005-0000-0000-000014880000}"/>
    <cellStyle name="n_Flash September eresMas_Synthèse Accès_Classeur2_Group - operational KPIs_1" xfId="20816" xr:uid="{00000000-0005-0000-0000-000015880000}"/>
    <cellStyle name="n_Flash September eresMas_Synthèse Accès_Classeur2_Orange - Market France KPIs" xfId="56753" xr:uid="{00000000-0005-0000-0000-000016880000}"/>
    <cellStyle name="n_Flash September eresMas_Synthèse Accès_Classeur2_Poland KPIs" xfId="39322" xr:uid="{00000000-0005-0000-0000-000017880000}"/>
    <cellStyle name="n_Flash September eresMas_Synthèse Accès_Classeur2_ROW" xfId="39324" xr:uid="{00000000-0005-0000-0000-000018880000}"/>
    <cellStyle name="n_Flash September eresMas_Synthèse Accès_Classeur2_ROW ARPU" xfId="39325" xr:uid="{00000000-0005-0000-0000-000019880000}"/>
    <cellStyle name="n_Flash September eresMas_Synthèse Accès_Classeur2_ROW_1" xfId="39326" xr:uid="{00000000-0005-0000-0000-00001A880000}"/>
    <cellStyle name="n_Flash September eresMas_Synthèse Accès_Classeur2_ROW_1_Group" xfId="39327" xr:uid="{00000000-0005-0000-0000-00001B880000}"/>
    <cellStyle name="n_Flash September eresMas_Synthèse Accès_Classeur2_ROW_1_ROW ARPU" xfId="39328" xr:uid="{00000000-0005-0000-0000-00001C880000}"/>
    <cellStyle name="n_Flash September eresMas_Synthèse Accès_Classeur2_ROW_Group" xfId="39329" xr:uid="{00000000-0005-0000-0000-00001D880000}"/>
    <cellStyle name="n_Flash September eresMas_Synthèse Accès_Classeur2_ROW_ROW ARPU" xfId="39330" xr:uid="{00000000-0005-0000-0000-00001E880000}"/>
    <cellStyle name="n_Flash September eresMas_Synthèse Accès_Classeur2_Spain ARPU + AUPU" xfId="39331" xr:uid="{00000000-0005-0000-0000-00001F880000}"/>
    <cellStyle name="n_Flash September eresMas_Synthèse Accès_Classeur2_Spain ARPU + AUPU_Group" xfId="39332" xr:uid="{00000000-0005-0000-0000-000020880000}"/>
    <cellStyle name="n_Flash September eresMas_Synthèse Accès_Classeur2_Spain ARPU + AUPU_ROW ARPU" xfId="39333" xr:uid="{00000000-0005-0000-0000-000021880000}"/>
    <cellStyle name="n_Flash September eresMas_Synthèse Accès_Classeur2_Spain KPIs" xfId="7359" xr:uid="{00000000-0005-0000-0000-000022880000}"/>
    <cellStyle name="n_Flash September eresMas_Synthèse Accès_Classeur2_Spain KPIs 2" xfId="16725" xr:uid="{00000000-0005-0000-0000-000023880000}"/>
    <cellStyle name="n_Flash September eresMas_Synthèse Accès_Classeur2_Spain KPIs_1" xfId="52173" xr:uid="{00000000-0005-0000-0000-000024880000}"/>
    <cellStyle name="n_Flash September eresMas_Synthèse Accès_Classeur2_Telecoms - Operational KPIs" xfId="50476" xr:uid="{00000000-0005-0000-0000-000025880000}"/>
    <cellStyle name="n_Flash September eresMas_Synthèse Accès_Classeur5" xfId="2655" xr:uid="{00000000-0005-0000-0000-000026880000}"/>
    <cellStyle name="n_Flash September eresMas_Synthèse Accès_Classeur5_A&amp;ME KPIs" xfId="53951" xr:uid="{00000000-0005-0000-0000-000027880000}"/>
    <cellStyle name="n_Flash September eresMas_Synthèse Accès_Classeur5_Enterprise" xfId="9975" xr:uid="{00000000-0005-0000-0000-000028880000}"/>
    <cellStyle name="n_Flash September eresMas_Synthèse Accès_Classeur5_France financials" xfId="24305" xr:uid="{00000000-0005-0000-0000-000029880000}"/>
    <cellStyle name="n_Flash September eresMas_Synthèse Accès_Classeur5_France financials_1" xfId="25565" xr:uid="{00000000-0005-0000-0000-00002A880000}"/>
    <cellStyle name="n_Flash September eresMas_Synthèse Accès_Classeur5_France KPIs" xfId="5514" xr:uid="{00000000-0005-0000-0000-00002B880000}"/>
    <cellStyle name="n_Flash September eresMas_Synthèse Accès_Classeur5_France KPIs 2" xfId="14930" xr:uid="{00000000-0005-0000-0000-00002C880000}"/>
    <cellStyle name="n_Flash September eresMas_Synthèse Accès_Classeur5_France KPIs_1" xfId="12755" xr:uid="{00000000-0005-0000-0000-00002D880000}"/>
    <cellStyle name="n_Flash September eresMas_Synthèse Accès_Classeur5_GetCA Groupe Seg 2012-Q4 Soc" xfId="56755" xr:uid="{00000000-0005-0000-0000-00002E880000}"/>
    <cellStyle name="n_Flash September eresMas_Synthèse Accès_Classeur5_Group" xfId="39335" xr:uid="{00000000-0005-0000-0000-00002F880000}"/>
    <cellStyle name="n_Flash September eresMas_Synthèse Accès_Classeur5_Group - financial KPIs" xfId="22561" xr:uid="{00000000-0005-0000-0000-000030880000}"/>
    <cellStyle name="n_Flash September eresMas_Synthèse Accès_Classeur5_Group - operational KPIs" xfId="3444" xr:uid="{00000000-0005-0000-0000-000031880000}"/>
    <cellStyle name="n_Flash September eresMas_Synthèse Accès_Classeur5_Group - operational KPIs_1" xfId="11001" xr:uid="{00000000-0005-0000-0000-000032880000}"/>
    <cellStyle name="n_Flash September eresMas_Synthèse Accès_Classeur5_Group - operational KPIs_1 2" xfId="18700" xr:uid="{00000000-0005-0000-0000-000033880000}"/>
    <cellStyle name="n_Flash September eresMas_Synthèse Accès_Classeur5_Group - operational KPIs_2" xfId="20817" xr:uid="{00000000-0005-0000-0000-000034880000}"/>
    <cellStyle name="n_Flash September eresMas_Synthèse Accès_Classeur5_IC&amp;SS" xfId="13819" xr:uid="{00000000-0005-0000-0000-000035880000}"/>
    <cellStyle name="n_Flash September eresMas_Synthèse Accès_Classeur5_Orange - Market France KPIs" xfId="56754" xr:uid="{00000000-0005-0000-0000-000036880000}"/>
    <cellStyle name="n_Flash September eresMas_Synthèse Accès_Classeur5_Poland KPIs" xfId="8695" xr:uid="{00000000-0005-0000-0000-000037880000}"/>
    <cellStyle name="n_Flash September eresMas_Synthèse Accès_Classeur5_Poland KPIs_1" xfId="39334" xr:uid="{00000000-0005-0000-0000-000038880000}"/>
    <cellStyle name="n_Flash September eresMas_Synthèse Accès_Classeur5_ROW" xfId="39336" xr:uid="{00000000-0005-0000-0000-000039880000}"/>
    <cellStyle name="n_Flash September eresMas_Synthèse Accès_Classeur5_ROW ARPU" xfId="39337" xr:uid="{00000000-0005-0000-0000-00003A880000}"/>
    <cellStyle name="n_Flash September eresMas_Synthèse Accès_Classeur5_RoW KPIs" xfId="9407" xr:uid="{00000000-0005-0000-0000-00003B880000}"/>
    <cellStyle name="n_Flash September eresMas_Synthèse Accès_Classeur5_ROW_1" xfId="39338" xr:uid="{00000000-0005-0000-0000-00003C880000}"/>
    <cellStyle name="n_Flash September eresMas_Synthèse Accès_Classeur5_ROW_1_Group" xfId="39339" xr:uid="{00000000-0005-0000-0000-00003D880000}"/>
    <cellStyle name="n_Flash September eresMas_Synthèse Accès_Classeur5_ROW_1_ROW ARPU" xfId="39340" xr:uid="{00000000-0005-0000-0000-00003E880000}"/>
    <cellStyle name="n_Flash September eresMas_Synthèse Accès_Classeur5_ROW_Group" xfId="39341" xr:uid="{00000000-0005-0000-0000-00003F880000}"/>
    <cellStyle name="n_Flash September eresMas_Synthèse Accès_Classeur5_ROW_ROW ARPU" xfId="39342" xr:uid="{00000000-0005-0000-0000-000040880000}"/>
    <cellStyle name="n_Flash September eresMas_Synthèse Accès_Classeur5_Spain ARPU + AUPU" xfId="39343" xr:uid="{00000000-0005-0000-0000-000041880000}"/>
    <cellStyle name="n_Flash September eresMas_Synthèse Accès_Classeur5_Spain ARPU + AUPU_Group" xfId="39344" xr:uid="{00000000-0005-0000-0000-000042880000}"/>
    <cellStyle name="n_Flash September eresMas_Synthèse Accès_Classeur5_Spain ARPU + AUPU_ROW ARPU" xfId="39345" xr:uid="{00000000-0005-0000-0000-000043880000}"/>
    <cellStyle name="n_Flash September eresMas_Synthèse Accès_Classeur5_Spain KPIs" xfId="7360" xr:uid="{00000000-0005-0000-0000-000044880000}"/>
    <cellStyle name="n_Flash September eresMas_Synthèse Accès_Classeur5_Spain KPIs 2" xfId="16726" xr:uid="{00000000-0005-0000-0000-000045880000}"/>
    <cellStyle name="n_Flash September eresMas_Synthèse Accès_Classeur5_Spain KPIs_1" xfId="52174" xr:uid="{00000000-0005-0000-0000-000046880000}"/>
    <cellStyle name="n_Flash September eresMas_Synthèse Accès_Classeur5_Telecoms - Operational KPIs" xfId="50477" xr:uid="{00000000-0005-0000-0000-000047880000}"/>
    <cellStyle name="n_Flash September eresMas_Synthèse Accès_DATA KPI Personal" xfId="39346" xr:uid="{00000000-0005-0000-0000-000048880000}"/>
    <cellStyle name="n_Flash September eresMas_Synthèse Accès_DATA KPI Personal_Group" xfId="39347" xr:uid="{00000000-0005-0000-0000-000049880000}"/>
    <cellStyle name="n_Flash September eresMas_Synthèse Accès_DATA KPI Personal_ROW ARPU" xfId="39348" xr:uid="{00000000-0005-0000-0000-00004A880000}"/>
    <cellStyle name="n_Flash September eresMas_Synthèse Accès_EE_CoA_BS - mapped V4" xfId="39349" xr:uid="{00000000-0005-0000-0000-00004B880000}"/>
    <cellStyle name="n_Flash September eresMas_Synthèse Accès_EE_CoA_BS - mapped V4_Group" xfId="39350" xr:uid="{00000000-0005-0000-0000-00004C880000}"/>
    <cellStyle name="n_Flash September eresMas_Synthèse Accès_EE_CoA_BS - mapped V4_ROW ARPU" xfId="39351" xr:uid="{00000000-0005-0000-0000-00004D880000}"/>
    <cellStyle name="n_Flash September eresMas_Synthèse Accès_Enterprise" xfId="9971" xr:uid="{00000000-0005-0000-0000-00004E880000}"/>
    <cellStyle name="n_Flash September eresMas_Synthèse Accès_France financials" xfId="24298" xr:uid="{00000000-0005-0000-0000-00004F880000}"/>
    <cellStyle name="n_Flash September eresMas_Synthèse Accès_France financials_1" xfId="25561" xr:uid="{00000000-0005-0000-0000-000050880000}"/>
    <cellStyle name="n_Flash September eresMas_Synthèse Accès_France KPIs" xfId="5507" xr:uid="{00000000-0005-0000-0000-000051880000}"/>
    <cellStyle name="n_Flash September eresMas_Synthèse Accès_France KPIs 2" xfId="14923" xr:uid="{00000000-0005-0000-0000-000052880000}"/>
    <cellStyle name="n_Flash September eresMas_Synthèse Accès_France KPIs_1" xfId="12748" xr:uid="{00000000-0005-0000-0000-000053880000}"/>
    <cellStyle name="n_Flash September eresMas_Synthèse Accès_GetCA Groupe Seg 2012-Q4 Soc" xfId="56756" xr:uid="{00000000-0005-0000-0000-000054880000}"/>
    <cellStyle name="n_Flash September eresMas_Synthèse Accès_Group" xfId="39352" xr:uid="{00000000-0005-0000-0000-000055880000}"/>
    <cellStyle name="n_Flash September eresMas_Synthèse Accès_Group - financial KPIs" xfId="22554" xr:uid="{00000000-0005-0000-0000-000056880000}"/>
    <cellStyle name="n_Flash September eresMas_Synthèse Accès_Group - operational KPIs" xfId="3440" xr:uid="{00000000-0005-0000-0000-000057880000}"/>
    <cellStyle name="n_Flash September eresMas_Synthèse Accès_Group - operational KPIs_1" xfId="10994" xr:uid="{00000000-0005-0000-0000-000058880000}"/>
    <cellStyle name="n_Flash September eresMas_Synthèse Accès_Group - operational KPIs_1 2" xfId="18693" xr:uid="{00000000-0005-0000-0000-000059880000}"/>
    <cellStyle name="n_Flash September eresMas_Synthèse Accès_Group - operational KPIs_2" xfId="20810" xr:uid="{00000000-0005-0000-0000-00005A880000}"/>
    <cellStyle name="n_Flash September eresMas_Synthèse Accès_IC&amp;SS" xfId="17673" xr:uid="{00000000-0005-0000-0000-00005B880000}"/>
    <cellStyle name="n_Flash September eresMas_Synthèse Accès_NB07 FRANCE Tableau de l'ADSL 032007 v3 hors instances avec déc07 v24-04" xfId="2656" xr:uid="{00000000-0005-0000-0000-00005C880000}"/>
    <cellStyle name="n_Flash September eresMas_Synthèse Accès_NB07 FRANCE Tableau de l'ADSL 032007 v3 hors instances avec déc07 v24-04_A&amp;ME KPIs" xfId="53952" xr:uid="{00000000-0005-0000-0000-00005D880000}"/>
    <cellStyle name="n_Flash September eresMas_Synthèse Accès_NB07 FRANCE Tableau de l'ADSL 032007 v3 hors instances avec déc07 v24-04_Enterprise" xfId="9976" xr:uid="{00000000-0005-0000-0000-00005E880000}"/>
    <cellStyle name="n_Flash September eresMas_Synthèse Accès_NB07 FRANCE Tableau de l'ADSL 032007 v3 hors instances avec déc07 v24-04_France financials" xfId="24306" xr:uid="{00000000-0005-0000-0000-00005F880000}"/>
    <cellStyle name="n_Flash September eresMas_Synthèse Accès_NB07 FRANCE Tableau de l'ADSL 032007 v3 hors instances avec déc07 v24-04_France financials_1" xfId="25566" xr:uid="{00000000-0005-0000-0000-000060880000}"/>
    <cellStyle name="n_Flash September eresMas_Synthèse Accès_NB07 FRANCE Tableau de l'ADSL 032007 v3 hors instances avec déc07 v24-04_France KPIs" xfId="5515" xr:uid="{00000000-0005-0000-0000-000061880000}"/>
    <cellStyle name="n_Flash September eresMas_Synthèse Accès_NB07 FRANCE Tableau de l'ADSL 032007 v3 hors instances avec déc07 v24-04_France KPIs 2" xfId="14931" xr:uid="{00000000-0005-0000-0000-000062880000}"/>
    <cellStyle name="n_Flash September eresMas_Synthèse Accès_NB07 FRANCE Tableau de l'ADSL 032007 v3 hors instances avec déc07 v24-04_France KPIs_1" xfId="12756" xr:uid="{00000000-0005-0000-0000-000063880000}"/>
    <cellStyle name="n_Flash September eresMas_Synthèse Accès_NB07 FRANCE Tableau de l'ADSL 032007 v3 hors instances avec déc07 v24-04_GetCA Groupe Seg 2012-Q4 Soc" xfId="56758" xr:uid="{00000000-0005-0000-0000-000064880000}"/>
    <cellStyle name="n_Flash September eresMas_Synthèse Accès_NB07 FRANCE Tableau de l'ADSL 032007 v3 hors instances avec déc07 v24-04_Group" xfId="39354" xr:uid="{00000000-0005-0000-0000-000065880000}"/>
    <cellStyle name="n_Flash September eresMas_Synthèse Accès_NB07 FRANCE Tableau de l'ADSL 032007 v3 hors instances avec déc07 v24-04_Group - financial KPIs" xfId="22562" xr:uid="{00000000-0005-0000-0000-000066880000}"/>
    <cellStyle name="n_Flash September eresMas_Synthèse Accès_NB07 FRANCE Tableau de l'ADSL 032007 v3 hors instances avec déc07 v24-04_Group - operational KPIs" xfId="3445" xr:uid="{00000000-0005-0000-0000-000067880000}"/>
    <cellStyle name="n_Flash September eresMas_Synthèse Accès_NB07 FRANCE Tableau de l'ADSL 032007 v3 hors instances avec déc07 v24-04_Group - operational KPIs_1" xfId="11002" xr:uid="{00000000-0005-0000-0000-000068880000}"/>
    <cellStyle name="n_Flash September eresMas_Synthèse Accès_NB07 FRANCE Tableau de l'ADSL 032007 v3 hors instances avec déc07 v24-04_Group - operational KPIs_1 2" xfId="18701" xr:uid="{00000000-0005-0000-0000-000069880000}"/>
    <cellStyle name="n_Flash September eresMas_Synthèse Accès_NB07 FRANCE Tableau de l'ADSL 032007 v3 hors instances avec déc07 v24-04_Group - operational KPIs_2" xfId="20818" xr:uid="{00000000-0005-0000-0000-00006A880000}"/>
    <cellStyle name="n_Flash September eresMas_Synthèse Accès_NB07 FRANCE Tableau de l'ADSL 032007 v3 hors instances avec déc07 v24-04_IC&amp;SS" xfId="19498" xr:uid="{00000000-0005-0000-0000-00006B880000}"/>
    <cellStyle name="n_Flash September eresMas_Synthèse Accès_NB07 FRANCE Tableau de l'ADSL 032007 v3 hors instances avec déc07 v24-04_Orange - Market France KPIs" xfId="56757" xr:uid="{00000000-0005-0000-0000-00006C880000}"/>
    <cellStyle name="n_Flash September eresMas_Synthèse Accès_NB07 FRANCE Tableau de l'ADSL 032007 v3 hors instances avec déc07 v24-04_Poland KPIs" xfId="8696" xr:uid="{00000000-0005-0000-0000-00006D880000}"/>
    <cellStyle name="n_Flash September eresMas_Synthèse Accès_NB07 FRANCE Tableau de l'ADSL 032007 v3 hors instances avec déc07 v24-04_Poland KPIs_1" xfId="39353" xr:uid="{00000000-0005-0000-0000-00006E880000}"/>
    <cellStyle name="n_Flash September eresMas_Synthèse Accès_NB07 FRANCE Tableau de l'ADSL 032007 v3 hors instances avec déc07 v24-04_ROW" xfId="39355" xr:uid="{00000000-0005-0000-0000-00006F880000}"/>
    <cellStyle name="n_Flash September eresMas_Synthèse Accès_NB07 FRANCE Tableau de l'ADSL 032007 v3 hors instances avec déc07 v24-04_ROW ARPU" xfId="39356" xr:uid="{00000000-0005-0000-0000-000070880000}"/>
    <cellStyle name="n_Flash September eresMas_Synthèse Accès_NB07 FRANCE Tableau de l'ADSL 032007 v3 hors instances avec déc07 v24-04_RoW KPIs" xfId="9408" xr:uid="{00000000-0005-0000-0000-000071880000}"/>
    <cellStyle name="n_Flash September eresMas_Synthèse Accès_NB07 FRANCE Tableau de l'ADSL 032007 v3 hors instances avec déc07 v24-04_ROW_1" xfId="39357" xr:uid="{00000000-0005-0000-0000-000072880000}"/>
    <cellStyle name="n_Flash September eresMas_Synthèse Accès_NB07 FRANCE Tableau de l'ADSL 032007 v3 hors instances avec déc07 v24-04_ROW_1_Group" xfId="39358" xr:uid="{00000000-0005-0000-0000-000073880000}"/>
    <cellStyle name="n_Flash September eresMas_Synthèse Accès_NB07 FRANCE Tableau de l'ADSL 032007 v3 hors instances avec déc07 v24-04_ROW_1_ROW ARPU" xfId="39359" xr:uid="{00000000-0005-0000-0000-000074880000}"/>
    <cellStyle name="n_Flash September eresMas_Synthèse Accès_NB07 FRANCE Tableau de l'ADSL 032007 v3 hors instances avec déc07 v24-04_ROW_Group" xfId="39360" xr:uid="{00000000-0005-0000-0000-000075880000}"/>
    <cellStyle name="n_Flash September eresMas_Synthèse Accès_NB07 FRANCE Tableau de l'ADSL 032007 v3 hors instances avec déc07 v24-04_ROW_ROW ARPU" xfId="39361" xr:uid="{00000000-0005-0000-0000-000076880000}"/>
    <cellStyle name="n_Flash September eresMas_Synthèse Accès_NB07 FRANCE Tableau de l'ADSL 032007 v3 hors instances avec déc07 v24-04_Spain ARPU + AUPU" xfId="39362" xr:uid="{00000000-0005-0000-0000-000077880000}"/>
    <cellStyle name="n_Flash September eresMas_Synthèse Accès_NB07 FRANCE Tableau de l'ADSL 032007 v3 hors instances avec déc07 v24-04_Spain ARPU + AUPU_Group" xfId="39363" xr:uid="{00000000-0005-0000-0000-000078880000}"/>
    <cellStyle name="n_Flash September eresMas_Synthèse Accès_NB07 FRANCE Tableau de l'ADSL 032007 v3 hors instances avec déc07 v24-04_Spain ARPU + AUPU_ROW ARPU" xfId="39364" xr:uid="{00000000-0005-0000-0000-000079880000}"/>
    <cellStyle name="n_Flash September eresMas_Synthèse Accès_NB07 FRANCE Tableau de l'ADSL 032007 v3 hors instances avec déc07 v24-04_Spain KPIs" xfId="7361" xr:uid="{00000000-0005-0000-0000-00007A880000}"/>
    <cellStyle name="n_Flash September eresMas_Synthèse Accès_NB07 FRANCE Tableau de l'ADSL 032007 v3 hors instances avec déc07 v24-04_Spain KPIs 2" xfId="16727" xr:uid="{00000000-0005-0000-0000-00007B880000}"/>
    <cellStyle name="n_Flash September eresMas_Synthèse Accès_NB07 FRANCE Tableau de l'ADSL 032007 v3 hors instances avec déc07 v24-04_Spain KPIs_1" xfId="52175" xr:uid="{00000000-0005-0000-0000-00007C880000}"/>
    <cellStyle name="n_Flash September eresMas_Synthèse Accès_NB07 FRANCE Tableau de l'ADSL 032007 v3 hors instances avec déc07 v24-04_Telecoms - Operational KPIs" xfId="50478" xr:uid="{00000000-0005-0000-0000-00007D880000}"/>
    <cellStyle name="n_Flash September eresMas_Synthèse Accès_Orange - Market France KPIs" xfId="56744" xr:uid="{00000000-0005-0000-0000-00007E880000}"/>
    <cellStyle name="n_Flash September eresMas_Synthèse Accès_PFA_Mn MTV_060413" xfId="2657" xr:uid="{00000000-0005-0000-0000-00007F880000}"/>
    <cellStyle name="n_Flash September eresMas_Synthèse Accès_PFA_Mn MTV_060413_A&amp;ME KPIs" xfId="53953" xr:uid="{00000000-0005-0000-0000-000080880000}"/>
    <cellStyle name="n_Flash September eresMas_Synthèse Accès_PFA_Mn MTV_060413_France financials" xfId="24307" xr:uid="{00000000-0005-0000-0000-000081880000}"/>
    <cellStyle name="n_Flash September eresMas_Synthèse Accès_PFA_Mn MTV_060413_France KPIs" xfId="5516" xr:uid="{00000000-0005-0000-0000-000082880000}"/>
    <cellStyle name="n_Flash September eresMas_Synthèse Accès_PFA_Mn MTV_060413_France KPIs 2" xfId="14932" xr:uid="{00000000-0005-0000-0000-000083880000}"/>
    <cellStyle name="n_Flash September eresMas_Synthèse Accès_PFA_Mn MTV_060413_France KPIs_1" xfId="12757" xr:uid="{00000000-0005-0000-0000-000084880000}"/>
    <cellStyle name="n_Flash September eresMas_Synthèse Accès_PFA_Mn MTV_060413_Group" xfId="39366" xr:uid="{00000000-0005-0000-0000-000085880000}"/>
    <cellStyle name="n_Flash September eresMas_Synthèse Accès_PFA_Mn MTV_060413_Group - financial KPIs" xfId="22563" xr:uid="{00000000-0005-0000-0000-000086880000}"/>
    <cellStyle name="n_Flash September eresMas_Synthèse Accès_PFA_Mn MTV_060413_Group - operational KPIs" xfId="11003" xr:uid="{00000000-0005-0000-0000-000087880000}"/>
    <cellStyle name="n_Flash September eresMas_Synthèse Accès_PFA_Mn MTV_060413_Group - operational KPIs 2" xfId="18702" xr:uid="{00000000-0005-0000-0000-000088880000}"/>
    <cellStyle name="n_Flash September eresMas_Synthèse Accès_PFA_Mn MTV_060413_Group - operational KPIs_1" xfId="20819" xr:uid="{00000000-0005-0000-0000-000089880000}"/>
    <cellStyle name="n_Flash September eresMas_Synthèse Accès_PFA_Mn MTV_060413_Orange - Market France KPIs" xfId="56759" xr:uid="{00000000-0005-0000-0000-00008A880000}"/>
    <cellStyle name="n_Flash September eresMas_Synthèse Accès_PFA_Mn MTV_060413_Poland KPIs" xfId="39365" xr:uid="{00000000-0005-0000-0000-00008B880000}"/>
    <cellStyle name="n_Flash September eresMas_Synthèse Accès_PFA_Mn MTV_060413_ROW" xfId="39367" xr:uid="{00000000-0005-0000-0000-00008C880000}"/>
    <cellStyle name="n_Flash September eresMas_Synthèse Accès_PFA_Mn MTV_060413_ROW ARPU" xfId="39368" xr:uid="{00000000-0005-0000-0000-00008D880000}"/>
    <cellStyle name="n_Flash September eresMas_Synthèse Accès_PFA_Mn MTV_060413_ROW_1" xfId="39369" xr:uid="{00000000-0005-0000-0000-00008E880000}"/>
    <cellStyle name="n_Flash September eresMas_Synthèse Accès_PFA_Mn MTV_060413_ROW_1_Group" xfId="39370" xr:uid="{00000000-0005-0000-0000-00008F880000}"/>
    <cellStyle name="n_Flash September eresMas_Synthèse Accès_PFA_Mn MTV_060413_ROW_1_ROW ARPU" xfId="39371" xr:uid="{00000000-0005-0000-0000-000090880000}"/>
    <cellStyle name="n_Flash September eresMas_Synthèse Accès_PFA_Mn MTV_060413_ROW_Group" xfId="39372" xr:uid="{00000000-0005-0000-0000-000091880000}"/>
    <cellStyle name="n_Flash September eresMas_Synthèse Accès_PFA_Mn MTV_060413_ROW_ROW ARPU" xfId="39373" xr:uid="{00000000-0005-0000-0000-000092880000}"/>
    <cellStyle name="n_Flash September eresMas_Synthèse Accès_PFA_Mn MTV_060413_Spain ARPU + AUPU" xfId="39374" xr:uid="{00000000-0005-0000-0000-000093880000}"/>
    <cellStyle name="n_Flash September eresMas_Synthèse Accès_PFA_Mn MTV_060413_Spain ARPU + AUPU_Group" xfId="39375" xr:uid="{00000000-0005-0000-0000-000094880000}"/>
    <cellStyle name="n_Flash September eresMas_Synthèse Accès_PFA_Mn MTV_060413_Spain ARPU + AUPU_ROW ARPU" xfId="39376" xr:uid="{00000000-0005-0000-0000-000095880000}"/>
    <cellStyle name="n_Flash September eresMas_Synthèse Accès_PFA_Mn MTV_060413_Spain KPIs" xfId="7362" xr:uid="{00000000-0005-0000-0000-000096880000}"/>
    <cellStyle name="n_Flash September eresMas_Synthèse Accès_PFA_Mn MTV_060413_Spain KPIs 2" xfId="16728" xr:uid="{00000000-0005-0000-0000-000097880000}"/>
    <cellStyle name="n_Flash September eresMas_Synthèse Accès_PFA_Mn MTV_060413_Spain KPIs_1" xfId="52176" xr:uid="{00000000-0005-0000-0000-000098880000}"/>
    <cellStyle name="n_Flash September eresMas_Synthèse Accès_PFA_Mn MTV_060413_Telecoms - Operational KPIs" xfId="50479" xr:uid="{00000000-0005-0000-0000-000099880000}"/>
    <cellStyle name="n_Flash September eresMas_Synthèse Accès_PFA_Mn_0603_V0 0" xfId="2658" xr:uid="{00000000-0005-0000-0000-00009A880000}"/>
    <cellStyle name="n_Flash September eresMas_Synthèse Accès_PFA_Mn_0603_V0 0_A&amp;ME KPIs" xfId="53954" xr:uid="{00000000-0005-0000-0000-00009B880000}"/>
    <cellStyle name="n_Flash September eresMas_Synthèse Accès_PFA_Mn_0603_V0 0_France financials" xfId="24308" xr:uid="{00000000-0005-0000-0000-00009C880000}"/>
    <cellStyle name="n_Flash September eresMas_Synthèse Accès_PFA_Mn_0603_V0 0_France KPIs" xfId="5517" xr:uid="{00000000-0005-0000-0000-00009D880000}"/>
    <cellStyle name="n_Flash September eresMas_Synthèse Accès_PFA_Mn_0603_V0 0_France KPIs 2" xfId="14933" xr:uid="{00000000-0005-0000-0000-00009E880000}"/>
    <cellStyle name="n_Flash September eresMas_Synthèse Accès_PFA_Mn_0603_V0 0_France KPIs_1" xfId="12758" xr:uid="{00000000-0005-0000-0000-00009F880000}"/>
    <cellStyle name="n_Flash September eresMas_Synthèse Accès_PFA_Mn_0603_V0 0_Group" xfId="39378" xr:uid="{00000000-0005-0000-0000-0000A0880000}"/>
    <cellStyle name="n_Flash September eresMas_Synthèse Accès_PFA_Mn_0603_V0 0_Group - financial KPIs" xfId="22564" xr:uid="{00000000-0005-0000-0000-0000A1880000}"/>
    <cellStyle name="n_Flash September eresMas_Synthèse Accès_PFA_Mn_0603_V0 0_Group - operational KPIs" xfId="11004" xr:uid="{00000000-0005-0000-0000-0000A2880000}"/>
    <cellStyle name="n_Flash September eresMas_Synthèse Accès_PFA_Mn_0603_V0 0_Group - operational KPIs 2" xfId="18703" xr:uid="{00000000-0005-0000-0000-0000A3880000}"/>
    <cellStyle name="n_Flash September eresMas_Synthèse Accès_PFA_Mn_0603_V0 0_Group - operational KPIs_1" xfId="20820" xr:uid="{00000000-0005-0000-0000-0000A4880000}"/>
    <cellStyle name="n_Flash September eresMas_Synthèse Accès_PFA_Mn_0603_V0 0_Orange - Market France KPIs" xfId="56760" xr:uid="{00000000-0005-0000-0000-0000A5880000}"/>
    <cellStyle name="n_Flash September eresMas_Synthèse Accès_PFA_Mn_0603_V0 0_Poland KPIs" xfId="39377" xr:uid="{00000000-0005-0000-0000-0000A6880000}"/>
    <cellStyle name="n_Flash September eresMas_Synthèse Accès_PFA_Mn_0603_V0 0_ROW" xfId="39379" xr:uid="{00000000-0005-0000-0000-0000A7880000}"/>
    <cellStyle name="n_Flash September eresMas_Synthèse Accès_PFA_Mn_0603_V0 0_ROW ARPU" xfId="39380" xr:uid="{00000000-0005-0000-0000-0000A8880000}"/>
    <cellStyle name="n_Flash September eresMas_Synthèse Accès_PFA_Mn_0603_V0 0_ROW_1" xfId="39381" xr:uid="{00000000-0005-0000-0000-0000A9880000}"/>
    <cellStyle name="n_Flash September eresMas_Synthèse Accès_PFA_Mn_0603_V0 0_ROW_1_Group" xfId="39382" xr:uid="{00000000-0005-0000-0000-0000AA880000}"/>
    <cellStyle name="n_Flash September eresMas_Synthèse Accès_PFA_Mn_0603_V0 0_ROW_1_ROW ARPU" xfId="39383" xr:uid="{00000000-0005-0000-0000-0000AB880000}"/>
    <cellStyle name="n_Flash September eresMas_Synthèse Accès_PFA_Mn_0603_V0 0_ROW_Group" xfId="39384" xr:uid="{00000000-0005-0000-0000-0000AC880000}"/>
    <cellStyle name="n_Flash September eresMas_Synthèse Accès_PFA_Mn_0603_V0 0_ROW_ROW ARPU" xfId="39385" xr:uid="{00000000-0005-0000-0000-0000AD880000}"/>
    <cellStyle name="n_Flash September eresMas_Synthèse Accès_PFA_Mn_0603_V0 0_Spain ARPU + AUPU" xfId="39386" xr:uid="{00000000-0005-0000-0000-0000AE880000}"/>
    <cellStyle name="n_Flash September eresMas_Synthèse Accès_PFA_Mn_0603_V0 0_Spain ARPU + AUPU_Group" xfId="39387" xr:uid="{00000000-0005-0000-0000-0000AF880000}"/>
    <cellStyle name="n_Flash September eresMas_Synthèse Accès_PFA_Mn_0603_V0 0_Spain ARPU + AUPU_ROW ARPU" xfId="39388" xr:uid="{00000000-0005-0000-0000-0000B0880000}"/>
    <cellStyle name="n_Flash September eresMas_Synthèse Accès_PFA_Mn_0603_V0 0_Spain KPIs" xfId="7363" xr:uid="{00000000-0005-0000-0000-0000B1880000}"/>
    <cellStyle name="n_Flash September eresMas_Synthèse Accès_PFA_Mn_0603_V0 0_Spain KPIs 2" xfId="16729" xr:uid="{00000000-0005-0000-0000-0000B2880000}"/>
    <cellStyle name="n_Flash September eresMas_Synthèse Accès_PFA_Mn_0603_V0 0_Spain KPIs_1" xfId="52177" xr:uid="{00000000-0005-0000-0000-0000B3880000}"/>
    <cellStyle name="n_Flash September eresMas_Synthèse Accès_PFA_Mn_0603_V0 0_Telecoms - Operational KPIs" xfId="50480" xr:uid="{00000000-0005-0000-0000-0000B4880000}"/>
    <cellStyle name="n_Flash September eresMas_Synthèse Accès_PFA_Parcs_0600706" xfId="2659" xr:uid="{00000000-0005-0000-0000-0000B5880000}"/>
    <cellStyle name="n_Flash September eresMas_Synthèse Accès_PFA_Parcs_0600706_A&amp;ME KPIs" xfId="53955" xr:uid="{00000000-0005-0000-0000-0000B6880000}"/>
    <cellStyle name="n_Flash September eresMas_Synthèse Accès_PFA_Parcs_0600706_France financials" xfId="24309" xr:uid="{00000000-0005-0000-0000-0000B7880000}"/>
    <cellStyle name="n_Flash September eresMas_Synthèse Accès_PFA_Parcs_0600706_France KPIs" xfId="5518" xr:uid="{00000000-0005-0000-0000-0000B8880000}"/>
    <cellStyle name="n_Flash September eresMas_Synthèse Accès_PFA_Parcs_0600706_France KPIs 2" xfId="14934" xr:uid="{00000000-0005-0000-0000-0000B9880000}"/>
    <cellStyle name="n_Flash September eresMas_Synthèse Accès_PFA_Parcs_0600706_France KPIs_1" xfId="12759" xr:uid="{00000000-0005-0000-0000-0000BA880000}"/>
    <cellStyle name="n_Flash September eresMas_Synthèse Accès_PFA_Parcs_0600706_Group" xfId="39390" xr:uid="{00000000-0005-0000-0000-0000BB880000}"/>
    <cellStyle name="n_Flash September eresMas_Synthèse Accès_PFA_Parcs_0600706_Group - financial KPIs" xfId="22565" xr:uid="{00000000-0005-0000-0000-0000BC880000}"/>
    <cellStyle name="n_Flash September eresMas_Synthèse Accès_PFA_Parcs_0600706_Group - operational KPIs" xfId="11005" xr:uid="{00000000-0005-0000-0000-0000BD880000}"/>
    <cellStyle name="n_Flash September eresMas_Synthèse Accès_PFA_Parcs_0600706_Group - operational KPIs 2" xfId="18704" xr:uid="{00000000-0005-0000-0000-0000BE880000}"/>
    <cellStyle name="n_Flash September eresMas_Synthèse Accès_PFA_Parcs_0600706_Group - operational KPIs_1" xfId="20821" xr:uid="{00000000-0005-0000-0000-0000BF880000}"/>
    <cellStyle name="n_Flash September eresMas_Synthèse Accès_PFA_Parcs_0600706_Orange - Market France KPIs" xfId="56761" xr:uid="{00000000-0005-0000-0000-0000C0880000}"/>
    <cellStyle name="n_Flash September eresMas_Synthèse Accès_PFA_Parcs_0600706_Poland KPIs" xfId="39389" xr:uid="{00000000-0005-0000-0000-0000C1880000}"/>
    <cellStyle name="n_Flash September eresMas_Synthèse Accès_PFA_Parcs_0600706_ROW" xfId="39391" xr:uid="{00000000-0005-0000-0000-0000C2880000}"/>
    <cellStyle name="n_Flash September eresMas_Synthèse Accès_PFA_Parcs_0600706_ROW ARPU" xfId="39392" xr:uid="{00000000-0005-0000-0000-0000C3880000}"/>
    <cellStyle name="n_Flash September eresMas_Synthèse Accès_PFA_Parcs_0600706_ROW_1" xfId="39393" xr:uid="{00000000-0005-0000-0000-0000C4880000}"/>
    <cellStyle name="n_Flash September eresMas_Synthèse Accès_PFA_Parcs_0600706_ROW_1_Group" xfId="39394" xr:uid="{00000000-0005-0000-0000-0000C5880000}"/>
    <cellStyle name="n_Flash September eresMas_Synthèse Accès_PFA_Parcs_0600706_ROW_1_ROW ARPU" xfId="39395" xr:uid="{00000000-0005-0000-0000-0000C6880000}"/>
    <cellStyle name="n_Flash September eresMas_Synthèse Accès_PFA_Parcs_0600706_ROW_Group" xfId="39396" xr:uid="{00000000-0005-0000-0000-0000C7880000}"/>
    <cellStyle name="n_Flash September eresMas_Synthèse Accès_PFA_Parcs_0600706_ROW_ROW ARPU" xfId="39397" xr:uid="{00000000-0005-0000-0000-0000C8880000}"/>
    <cellStyle name="n_Flash September eresMas_Synthèse Accès_PFA_Parcs_0600706_Spain ARPU + AUPU" xfId="39398" xr:uid="{00000000-0005-0000-0000-0000C9880000}"/>
    <cellStyle name="n_Flash September eresMas_Synthèse Accès_PFA_Parcs_0600706_Spain ARPU + AUPU_Group" xfId="39399" xr:uid="{00000000-0005-0000-0000-0000CA880000}"/>
    <cellStyle name="n_Flash September eresMas_Synthèse Accès_PFA_Parcs_0600706_Spain ARPU + AUPU_ROW ARPU" xfId="39400" xr:uid="{00000000-0005-0000-0000-0000CB880000}"/>
    <cellStyle name="n_Flash September eresMas_Synthèse Accès_PFA_Parcs_0600706_Spain KPIs" xfId="7364" xr:uid="{00000000-0005-0000-0000-0000CC880000}"/>
    <cellStyle name="n_Flash September eresMas_Synthèse Accès_PFA_Parcs_0600706_Spain KPIs 2" xfId="16730" xr:uid="{00000000-0005-0000-0000-0000CD880000}"/>
    <cellStyle name="n_Flash September eresMas_Synthèse Accès_PFA_Parcs_0600706_Spain KPIs_1" xfId="52178" xr:uid="{00000000-0005-0000-0000-0000CE880000}"/>
    <cellStyle name="n_Flash September eresMas_Synthèse Accès_PFA_Parcs_0600706_Telecoms - Operational KPIs" xfId="50481" xr:uid="{00000000-0005-0000-0000-0000CF880000}"/>
    <cellStyle name="n_Flash September eresMas_Synthèse Accès_Poland KPIs" xfId="8691" xr:uid="{00000000-0005-0000-0000-0000D0880000}"/>
    <cellStyle name="n_Flash September eresMas_Synthèse Accès_Poland KPIs_1" xfId="39261" xr:uid="{00000000-0005-0000-0000-0000D1880000}"/>
    <cellStyle name="n_Flash September eresMas_Synthèse Accès_Reporting Valeur_Mobile_2010_10" xfId="39401" xr:uid="{00000000-0005-0000-0000-0000D2880000}"/>
    <cellStyle name="n_Flash September eresMas_Synthèse Accès_Reporting Valeur_Mobile_2010_10_Group" xfId="39402" xr:uid="{00000000-0005-0000-0000-0000D3880000}"/>
    <cellStyle name="n_Flash September eresMas_Synthèse Accès_Reporting Valeur_Mobile_2010_10_ROW" xfId="39403" xr:uid="{00000000-0005-0000-0000-0000D4880000}"/>
    <cellStyle name="n_Flash September eresMas_Synthèse Accès_Reporting Valeur_Mobile_2010_10_ROW ARPU" xfId="39404" xr:uid="{00000000-0005-0000-0000-0000D5880000}"/>
    <cellStyle name="n_Flash September eresMas_Synthèse Accès_Reporting Valeur_Mobile_2010_10_ROW_Group" xfId="39405" xr:uid="{00000000-0005-0000-0000-0000D6880000}"/>
    <cellStyle name="n_Flash September eresMas_Synthèse Accès_Reporting Valeur_Mobile_2010_10_ROW_ROW ARPU" xfId="39406" xr:uid="{00000000-0005-0000-0000-0000D7880000}"/>
    <cellStyle name="n_Flash September eresMas_Synthèse Accès_ROW" xfId="39407" xr:uid="{00000000-0005-0000-0000-0000D8880000}"/>
    <cellStyle name="n_Flash September eresMas_Synthèse Accès_ROW ARPU" xfId="39408" xr:uid="{00000000-0005-0000-0000-0000D9880000}"/>
    <cellStyle name="n_Flash September eresMas_Synthèse Accès_RoW KPIs" xfId="9403" xr:uid="{00000000-0005-0000-0000-0000DA880000}"/>
    <cellStyle name="n_Flash September eresMas_Synthèse Accès_ROW_1" xfId="39409" xr:uid="{00000000-0005-0000-0000-0000DB880000}"/>
    <cellStyle name="n_Flash September eresMas_Synthèse Accès_ROW_1_Group" xfId="39410" xr:uid="{00000000-0005-0000-0000-0000DC880000}"/>
    <cellStyle name="n_Flash September eresMas_Synthèse Accès_ROW_1_ROW ARPU" xfId="39411" xr:uid="{00000000-0005-0000-0000-0000DD880000}"/>
    <cellStyle name="n_Flash September eresMas_Synthèse Accès_ROW_Group" xfId="39412" xr:uid="{00000000-0005-0000-0000-0000DE880000}"/>
    <cellStyle name="n_Flash September eresMas_Synthèse Accès_ROW_ROW ARPU" xfId="39413" xr:uid="{00000000-0005-0000-0000-0000DF880000}"/>
    <cellStyle name="n_Flash September eresMas_Synthèse Accès_Spain ARPU + AUPU" xfId="39414" xr:uid="{00000000-0005-0000-0000-0000E0880000}"/>
    <cellStyle name="n_Flash September eresMas_Synthèse Accès_Spain ARPU + AUPU_Group" xfId="39415" xr:uid="{00000000-0005-0000-0000-0000E1880000}"/>
    <cellStyle name="n_Flash September eresMas_Synthèse Accès_Spain ARPU + AUPU_ROW ARPU" xfId="39416" xr:uid="{00000000-0005-0000-0000-0000E2880000}"/>
    <cellStyle name="n_Flash September eresMas_Synthèse Accès_Spain KPIs" xfId="7353" xr:uid="{00000000-0005-0000-0000-0000E3880000}"/>
    <cellStyle name="n_Flash September eresMas_Synthèse Accès_Spain KPIs 2" xfId="16719" xr:uid="{00000000-0005-0000-0000-0000E4880000}"/>
    <cellStyle name="n_Flash September eresMas_Synthèse Accès_Spain KPIs_1" xfId="52167" xr:uid="{00000000-0005-0000-0000-0000E5880000}"/>
    <cellStyle name="n_Flash September eresMas_Synthèse Accès_Telecoms - Operational KPIs" xfId="50470" xr:uid="{00000000-0005-0000-0000-0000E6880000}"/>
    <cellStyle name="n_Flash September eresMas_Synthèse Accès_UAG_report_CA 06-09 (06-09-28)" xfId="2660" xr:uid="{00000000-0005-0000-0000-0000E7880000}"/>
    <cellStyle name="n_Flash September eresMas_Synthèse Accès_UAG_report_CA 06-09 (06-09-28)_A&amp;ME KPIs" xfId="53956" xr:uid="{00000000-0005-0000-0000-0000E8880000}"/>
    <cellStyle name="n_Flash September eresMas_Synthèse Accès_UAG_report_CA 06-09 (06-09-28)_Enterprise" xfId="9977" xr:uid="{00000000-0005-0000-0000-0000E9880000}"/>
    <cellStyle name="n_Flash September eresMas_Synthèse Accès_UAG_report_CA 06-09 (06-09-28)_France financials" xfId="24310" xr:uid="{00000000-0005-0000-0000-0000EA880000}"/>
    <cellStyle name="n_Flash September eresMas_Synthèse Accès_UAG_report_CA 06-09 (06-09-28)_France financials_1" xfId="25567" xr:uid="{00000000-0005-0000-0000-0000EB880000}"/>
    <cellStyle name="n_Flash September eresMas_Synthèse Accès_UAG_report_CA 06-09 (06-09-28)_France KPIs" xfId="5519" xr:uid="{00000000-0005-0000-0000-0000EC880000}"/>
    <cellStyle name="n_Flash September eresMas_Synthèse Accès_UAG_report_CA 06-09 (06-09-28)_France KPIs 2" xfId="14935" xr:uid="{00000000-0005-0000-0000-0000ED880000}"/>
    <cellStyle name="n_Flash September eresMas_Synthèse Accès_UAG_report_CA 06-09 (06-09-28)_France KPIs_1" xfId="12760" xr:uid="{00000000-0005-0000-0000-0000EE880000}"/>
    <cellStyle name="n_Flash September eresMas_Synthèse Accès_UAG_report_CA 06-09 (06-09-28)_GetCA Groupe Seg 2012-Q4 Soc" xfId="56763" xr:uid="{00000000-0005-0000-0000-0000EF880000}"/>
    <cellStyle name="n_Flash September eresMas_Synthèse Accès_UAG_report_CA 06-09 (06-09-28)_Group" xfId="39418" xr:uid="{00000000-0005-0000-0000-0000F0880000}"/>
    <cellStyle name="n_Flash September eresMas_Synthèse Accès_UAG_report_CA 06-09 (06-09-28)_Group - financial KPIs" xfId="22566" xr:uid="{00000000-0005-0000-0000-0000F1880000}"/>
    <cellStyle name="n_Flash September eresMas_Synthèse Accès_UAG_report_CA 06-09 (06-09-28)_Group - operational KPIs" xfId="3446" xr:uid="{00000000-0005-0000-0000-0000F2880000}"/>
    <cellStyle name="n_Flash September eresMas_Synthèse Accès_UAG_report_CA 06-09 (06-09-28)_Group - operational KPIs_1" xfId="11006" xr:uid="{00000000-0005-0000-0000-0000F3880000}"/>
    <cellStyle name="n_Flash September eresMas_Synthèse Accès_UAG_report_CA 06-09 (06-09-28)_Group - operational KPIs_1 2" xfId="18705" xr:uid="{00000000-0005-0000-0000-0000F4880000}"/>
    <cellStyle name="n_Flash September eresMas_Synthèse Accès_UAG_report_CA 06-09 (06-09-28)_Group - operational KPIs_2" xfId="20822" xr:uid="{00000000-0005-0000-0000-0000F5880000}"/>
    <cellStyle name="n_Flash September eresMas_Synthèse Accès_UAG_report_CA 06-09 (06-09-28)_IC&amp;SS" xfId="19698" xr:uid="{00000000-0005-0000-0000-0000F6880000}"/>
    <cellStyle name="n_Flash September eresMas_Synthèse Accès_UAG_report_CA 06-09 (06-09-28)_Orange - Market France KPIs" xfId="56762" xr:uid="{00000000-0005-0000-0000-0000F7880000}"/>
    <cellStyle name="n_Flash September eresMas_Synthèse Accès_UAG_report_CA 06-09 (06-09-28)_Poland KPIs" xfId="8697" xr:uid="{00000000-0005-0000-0000-0000F8880000}"/>
    <cellStyle name="n_Flash September eresMas_Synthèse Accès_UAG_report_CA 06-09 (06-09-28)_Poland KPIs_1" xfId="39417" xr:uid="{00000000-0005-0000-0000-0000F9880000}"/>
    <cellStyle name="n_Flash September eresMas_Synthèse Accès_UAG_report_CA 06-09 (06-09-28)_ROW" xfId="39419" xr:uid="{00000000-0005-0000-0000-0000FA880000}"/>
    <cellStyle name="n_Flash September eresMas_Synthèse Accès_UAG_report_CA 06-09 (06-09-28)_ROW ARPU" xfId="39420" xr:uid="{00000000-0005-0000-0000-0000FB880000}"/>
    <cellStyle name="n_Flash September eresMas_Synthèse Accès_UAG_report_CA 06-09 (06-09-28)_RoW KPIs" xfId="9409" xr:uid="{00000000-0005-0000-0000-0000FC880000}"/>
    <cellStyle name="n_Flash September eresMas_Synthèse Accès_UAG_report_CA 06-09 (06-09-28)_ROW_1" xfId="39421" xr:uid="{00000000-0005-0000-0000-0000FD880000}"/>
    <cellStyle name="n_Flash September eresMas_Synthèse Accès_UAG_report_CA 06-09 (06-09-28)_ROW_1_Group" xfId="39422" xr:uid="{00000000-0005-0000-0000-0000FE880000}"/>
    <cellStyle name="n_Flash September eresMas_Synthèse Accès_UAG_report_CA 06-09 (06-09-28)_ROW_1_ROW ARPU" xfId="39423" xr:uid="{00000000-0005-0000-0000-0000FF880000}"/>
    <cellStyle name="n_Flash September eresMas_Synthèse Accès_UAG_report_CA 06-09 (06-09-28)_ROW_Group" xfId="39424" xr:uid="{00000000-0005-0000-0000-000000890000}"/>
    <cellStyle name="n_Flash September eresMas_Synthèse Accès_UAG_report_CA 06-09 (06-09-28)_ROW_ROW ARPU" xfId="39425" xr:uid="{00000000-0005-0000-0000-000001890000}"/>
    <cellStyle name="n_Flash September eresMas_Synthèse Accès_UAG_report_CA 06-09 (06-09-28)_Spain ARPU + AUPU" xfId="39426" xr:uid="{00000000-0005-0000-0000-000002890000}"/>
    <cellStyle name="n_Flash September eresMas_Synthèse Accès_UAG_report_CA 06-09 (06-09-28)_Spain ARPU + AUPU_Group" xfId="39427" xr:uid="{00000000-0005-0000-0000-000003890000}"/>
    <cellStyle name="n_Flash September eresMas_Synthèse Accès_UAG_report_CA 06-09 (06-09-28)_Spain ARPU + AUPU_ROW ARPU" xfId="39428" xr:uid="{00000000-0005-0000-0000-000004890000}"/>
    <cellStyle name="n_Flash September eresMas_Synthèse Accès_UAG_report_CA 06-09 (06-09-28)_Spain KPIs" xfId="7365" xr:uid="{00000000-0005-0000-0000-000005890000}"/>
    <cellStyle name="n_Flash September eresMas_Synthèse Accès_UAG_report_CA 06-09 (06-09-28)_Spain KPIs 2" xfId="16731" xr:uid="{00000000-0005-0000-0000-000006890000}"/>
    <cellStyle name="n_Flash September eresMas_Synthèse Accès_UAG_report_CA 06-09 (06-09-28)_Spain KPIs_1" xfId="52179" xr:uid="{00000000-0005-0000-0000-000007890000}"/>
    <cellStyle name="n_Flash September eresMas_Synthèse Accès_UAG_report_CA 06-09 (06-09-28)_Telecoms - Operational KPIs" xfId="50482" xr:uid="{00000000-0005-0000-0000-000008890000}"/>
    <cellStyle name="n_Flash September eresMas_Synthèse Accès_UAG_report_CA 06-10 (06-11-06)" xfId="2661" xr:uid="{00000000-0005-0000-0000-000009890000}"/>
    <cellStyle name="n_Flash September eresMas_Synthèse Accès_UAG_report_CA 06-10 (06-11-06)_A&amp;ME KPIs" xfId="53957" xr:uid="{00000000-0005-0000-0000-00000A890000}"/>
    <cellStyle name="n_Flash September eresMas_Synthèse Accès_UAG_report_CA 06-10 (06-11-06)_Enterprise" xfId="9978" xr:uid="{00000000-0005-0000-0000-00000B890000}"/>
    <cellStyle name="n_Flash September eresMas_Synthèse Accès_UAG_report_CA 06-10 (06-11-06)_France financials" xfId="24311" xr:uid="{00000000-0005-0000-0000-00000C890000}"/>
    <cellStyle name="n_Flash September eresMas_Synthèse Accès_UAG_report_CA 06-10 (06-11-06)_France financials_1" xfId="25568" xr:uid="{00000000-0005-0000-0000-00000D890000}"/>
    <cellStyle name="n_Flash September eresMas_Synthèse Accès_UAG_report_CA 06-10 (06-11-06)_France KPIs" xfId="5520" xr:uid="{00000000-0005-0000-0000-00000E890000}"/>
    <cellStyle name="n_Flash September eresMas_Synthèse Accès_UAG_report_CA 06-10 (06-11-06)_France KPIs 2" xfId="14936" xr:uid="{00000000-0005-0000-0000-00000F890000}"/>
    <cellStyle name="n_Flash September eresMas_Synthèse Accès_UAG_report_CA 06-10 (06-11-06)_France KPIs_1" xfId="12761" xr:uid="{00000000-0005-0000-0000-000010890000}"/>
    <cellStyle name="n_Flash September eresMas_Synthèse Accès_UAG_report_CA 06-10 (06-11-06)_GetCA Groupe Seg 2012-Q4 Soc" xfId="56765" xr:uid="{00000000-0005-0000-0000-000011890000}"/>
    <cellStyle name="n_Flash September eresMas_Synthèse Accès_UAG_report_CA 06-10 (06-11-06)_Group" xfId="39430" xr:uid="{00000000-0005-0000-0000-000012890000}"/>
    <cellStyle name="n_Flash September eresMas_Synthèse Accès_UAG_report_CA 06-10 (06-11-06)_Group - financial KPIs" xfId="22567" xr:uid="{00000000-0005-0000-0000-000013890000}"/>
    <cellStyle name="n_Flash September eresMas_Synthèse Accès_UAG_report_CA 06-10 (06-11-06)_Group - operational KPIs" xfId="3447" xr:uid="{00000000-0005-0000-0000-000014890000}"/>
    <cellStyle name="n_Flash September eresMas_Synthèse Accès_UAG_report_CA 06-10 (06-11-06)_Group - operational KPIs_1" xfId="11007" xr:uid="{00000000-0005-0000-0000-000015890000}"/>
    <cellStyle name="n_Flash September eresMas_Synthèse Accès_UAG_report_CA 06-10 (06-11-06)_Group - operational KPIs_1 2" xfId="18706" xr:uid="{00000000-0005-0000-0000-000016890000}"/>
    <cellStyle name="n_Flash September eresMas_Synthèse Accès_UAG_report_CA 06-10 (06-11-06)_Group - operational KPIs_2" xfId="20823" xr:uid="{00000000-0005-0000-0000-000017890000}"/>
    <cellStyle name="n_Flash September eresMas_Synthèse Accès_UAG_report_CA 06-10 (06-11-06)_IC&amp;SS" xfId="13591" xr:uid="{00000000-0005-0000-0000-000018890000}"/>
    <cellStyle name="n_Flash September eresMas_Synthèse Accès_UAG_report_CA 06-10 (06-11-06)_Orange - Market France KPIs" xfId="56764" xr:uid="{00000000-0005-0000-0000-000019890000}"/>
    <cellStyle name="n_Flash September eresMas_Synthèse Accès_UAG_report_CA 06-10 (06-11-06)_Poland KPIs" xfId="8698" xr:uid="{00000000-0005-0000-0000-00001A890000}"/>
    <cellStyle name="n_Flash September eresMas_Synthèse Accès_UAG_report_CA 06-10 (06-11-06)_Poland KPIs_1" xfId="39429" xr:uid="{00000000-0005-0000-0000-00001B890000}"/>
    <cellStyle name="n_Flash September eresMas_Synthèse Accès_UAG_report_CA 06-10 (06-11-06)_ROW" xfId="39431" xr:uid="{00000000-0005-0000-0000-00001C890000}"/>
    <cellStyle name="n_Flash September eresMas_Synthèse Accès_UAG_report_CA 06-10 (06-11-06)_ROW ARPU" xfId="39432" xr:uid="{00000000-0005-0000-0000-00001D890000}"/>
    <cellStyle name="n_Flash September eresMas_Synthèse Accès_UAG_report_CA 06-10 (06-11-06)_RoW KPIs" xfId="9410" xr:uid="{00000000-0005-0000-0000-00001E890000}"/>
    <cellStyle name="n_Flash September eresMas_Synthèse Accès_UAG_report_CA 06-10 (06-11-06)_ROW_1" xfId="39433" xr:uid="{00000000-0005-0000-0000-00001F890000}"/>
    <cellStyle name="n_Flash September eresMas_Synthèse Accès_UAG_report_CA 06-10 (06-11-06)_ROW_1_Group" xfId="39434" xr:uid="{00000000-0005-0000-0000-000020890000}"/>
    <cellStyle name="n_Flash September eresMas_Synthèse Accès_UAG_report_CA 06-10 (06-11-06)_ROW_1_ROW ARPU" xfId="39435" xr:uid="{00000000-0005-0000-0000-000021890000}"/>
    <cellStyle name="n_Flash September eresMas_Synthèse Accès_UAG_report_CA 06-10 (06-11-06)_ROW_Group" xfId="39436" xr:uid="{00000000-0005-0000-0000-000022890000}"/>
    <cellStyle name="n_Flash September eresMas_Synthèse Accès_UAG_report_CA 06-10 (06-11-06)_ROW_ROW ARPU" xfId="39437" xr:uid="{00000000-0005-0000-0000-000023890000}"/>
    <cellStyle name="n_Flash September eresMas_Synthèse Accès_UAG_report_CA 06-10 (06-11-06)_Spain ARPU + AUPU" xfId="39438" xr:uid="{00000000-0005-0000-0000-000024890000}"/>
    <cellStyle name="n_Flash September eresMas_Synthèse Accès_UAG_report_CA 06-10 (06-11-06)_Spain ARPU + AUPU_Group" xfId="39439" xr:uid="{00000000-0005-0000-0000-000025890000}"/>
    <cellStyle name="n_Flash September eresMas_Synthèse Accès_UAG_report_CA 06-10 (06-11-06)_Spain ARPU + AUPU_ROW ARPU" xfId="39440" xr:uid="{00000000-0005-0000-0000-000026890000}"/>
    <cellStyle name="n_Flash September eresMas_Synthèse Accès_UAG_report_CA 06-10 (06-11-06)_Spain KPIs" xfId="7366" xr:uid="{00000000-0005-0000-0000-000027890000}"/>
    <cellStyle name="n_Flash September eresMas_Synthèse Accès_UAG_report_CA 06-10 (06-11-06)_Spain KPIs 2" xfId="16732" xr:uid="{00000000-0005-0000-0000-000028890000}"/>
    <cellStyle name="n_Flash September eresMas_Synthèse Accès_UAG_report_CA 06-10 (06-11-06)_Spain KPIs_1" xfId="52180" xr:uid="{00000000-0005-0000-0000-000029890000}"/>
    <cellStyle name="n_Flash September eresMas_Synthèse Accès_UAG_report_CA 06-10 (06-11-06)_Telecoms - Operational KPIs" xfId="50483" xr:uid="{00000000-0005-0000-0000-00002A890000}"/>
    <cellStyle name="n_Flash September eresMas_Synthèse Accès_V&amp;M trajectoires V1 (06-08-11)" xfId="2662" xr:uid="{00000000-0005-0000-0000-00002B890000}"/>
    <cellStyle name="n_Flash September eresMas_Synthèse Accès_V&amp;M trajectoires V1 (06-08-11)_A&amp;ME KPIs" xfId="53958" xr:uid="{00000000-0005-0000-0000-00002C890000}"/>
    <cellStyle name="n_Flash September eresMas_Synthèse Accès_V&amp;M trajectoires V1 (06-08-11)_Enterprise" xfId="9979" xr:uid="{00000000-0005-0000-0000-00002D890000}"/>
    <cellStyle name="n_Flash September eresMas_Synthèse Accès_V&amp;M trajectoires V1 (06-08-11)_France financials" xfId="24312" xr:uid="{00000000-0005-0000-0000-00002E890000}"/>
    <cellStyle name="n_Flash September eresMas_Synthèse Accès_V&amp;M trajectoires V1 (06-08-11)_France financials_1" xfId="25569" xr:uid="{00000000-0005-0000-0000-00002F890000}"/>
    <cellStyle name="n_Flash September eresMas_Synthèse Accès_V&amp;M trajectoires V1 (06-08-11)_France KPIs" xfId="5521" xr:uid="{00000000-0005-0000-0000-000030890000}"/>
    <cellStyle name="n_Flash September eresMas_Synthèse Accès_V&amp;M trajectoires V1 (06-08-11)_France KPIs 2" xfId="14937" xr:uid="{00000000-0005-0000-0000-000031890000}"/>
    <cellStyle name="n_Flash September eresMas_Synthèse Accès_V&amp;M trajectoires V1 (06-08-11)_France KPIs_1" xfId="12762" xr:uid="{00000000-0005-0000-0000-000032890000}"/>
    <cellStyle name="n_Flash September eresMas_Synthèse Accès_V&amp;M trajectoires V1 (06-08-11)_GetCA Groupe Seg 2012-Q4 Soc" xfId="56767" xr:uid="{00000000-0005-0000-0000-000033890000}"/>
    <cellStyle name="n_Flash September eresMas_Synthèse Accès_V&amp;M trajectoires V1 (06-08-11)_Group" xfId="39442" xr:uid="{00000000-0005-0000-0000-000034890000}"/>
    <cellStyle name="n_Flash September eresMas_Synthèse Accès_V&amp;M trajectoires V1 (06-08-11)_Group - financial KPIs" xfId="22568" xr:uid="{00000000-0005-0000-0000-000035890000}"/>
    <cellStyle name="n_Flash September eresMas_Synthèse Accès_V&amp;M trajectoires V1 (06-08-11)_Group - operational KPIs" xfId="3448" xr:uid="{00000000-0005-0000-0000-000036890000}"/>
    <cellStyle name="n_Flash September eresMas_Synthèse Accès_V&amp;M trajectoires V1 (06-08-11)_Group - operational KPIs_1" xfId="11008" xr:uid="{00000000-0005-0000-0000-000037890000}"/>
    <cellStyle name="n_Flash September eresMas_Synthèse Accès_V&amp;M trajectoires V1 (06-08-11)_Group - operational KPIs_1 2" xfId="18707" xr:uid="{00000000-0005-0000-0000-000038890000}"/>
    <cellStyle name="n_Flash September eresMas_Synthèse Accès_V&amp;M trajectoires V1 (06-08-11)_Group - operational KPIs_2" xfId="20824" xr:uid="{00000000-0005-0000-0000-000039890000}"/>
    <cellStyle name="n_Flash September eresMas_Synthèse Accès_V&amp;M trajectoires V1 (06-08-11)_IC&amp;SS" xfId="13820" xr:uid="{00000000-0005-0000-0000-00003A890000}"/>
    <cellStyle name="n_Flash September eresMas_Synthèse Accès_V&amp;M trajectoires V1 (06-08-11)_Orange - Market France KPIs" xfId="56766" xr:uid="{00000000-0005-0000-0000-00003B890000}"/>
    <cellStyle name="n_Flash September eresMas_Synthèse Accès_V&amp;M trajectoires V1 (06-08-11)_Poland KPIs" xfId="8699" xr:uid="{00000000-0005-0000-0000-00003C890000}"/>
    <cellStyle name="n_Flash September eresMas_Synthèse Accès_V&amp;M trajectoires V1 (06-08-11)_Poland KPIs_1" xfId="39441" xr:uid="{00000000-0005-0000-0000-00003D890000}"/>
    <cellStyle name="n_Flash September eresMas_Synthèse Accès_V&amp;M trajectoires V1 (06-08-11)_ROW" xfId="39443" xr:uid="{00000000-0005-0000-0000-00003E890000}"/>
    <cellStyle name="n_Flash September eresMas_Synthèse Accès_V&amp;M trajectoires V1 (06-08-11)_ROW ARPU" xfId="39444" xr:uid="{00000000-0005-0000-0000-00003F890000}"/>
    <cellStyle name="n_Flash September eresMas_Synthèse Accès_V&amp;M trajectoires V1 (06-08-11)_RoW KPIs" xfId="9411" xr:uid="{00000000-0005-0000-0000-000040890000}"/>
    <cellStyle name="n_Flash September eresMas_Synthèse Accès_V&amp;M trajectoires V1 (06-08-11)_ROW_1" xfId="39445" xr:uid="{00000000-0005-0000-0000-000041890000}"/>
    <cellStyle name="n_Flash September eresMas_Synthèse Accès_V&amp;M trajectoires V1 (06-08-11)_ROW_1_Group" xfId="39446" xr:uid="{00000000-0005-0000-0000-000042890000}"/>
    <cellStyle name="n_Flash September eresMas_Synthèse Accès_V&amp;M trajectoires V1 (06-08-11)_ROW_1_ROW ARPU" xfId="39447" xr:uid="{00000000-0005-0000-0000-000043890000}"/>
    <cellStyle name="n_Flash September eresMas_Synthèse Accès_V&amp;M trajectoires V1 (06-08-11)_ROW_Group" xfId="39448" xr:uid="{00000000-0005-0000-0000-000044890000}"/>
    <cellStyle name="n_Flash September eresMas_Synthèse Accès_V&amp;M trajectoires V1 (06-08-11)_ROW_ROW ARPU" xfId="39449" xr:uid="{00000000-0005-0000-0000-000045890000}"/>
    <cellStyle name="n_Flash September eresMas_Synthèse Accès_V&amp;M trajectoires V1 (06-08-11)_Spain ARPU + AUPU" xfId="39450" xr:uid="{00000000-0005-0000-0000-000046890000}"/>
    <cellStyle name="n_Flash September eresMas_Synthèse Accès_V&amp;M trajectoires V1 (06-08-11)_Spain ARPU + AUPU_Group" xfId="39451" xr:uid="{00000000-0005-0000-0000-000047890000}"/>
    <cellStyle name="n_Flash September eresMas_Synthèse Accès_V&amp;M trajectoires V1 (06-08-11)_Spain ARPU + AUPU_ROW ARPU" xfId="39452" xr:uid="{00000000-0005-0000-0000-000048890000}"/>
    <cellStyle name="n_Flash September eresMas_Synthèse Accès_V&amp;M trajectoires V1 (06-08-11)_Spain KPIs" xfId="7367" xr:uid="{00000000-0005-0000-0000-000049890000}"/>
    <cellStyle name="n_Flash September eresMas_Synthèse Accès_V&amp;M trajectoires V1 (06-08-11)_Spain KPIs 2" xfId="16733" xr:uid="{00000000-0005-0000-0000-00004A890000}"/>
    <cellStyle name="n_Flash September eresMas_Synthèse Accès_V&amp;M trajectoires V1 (06-08-11)_Spain KPIs_1" xfId="52181" xr:uid="{00000000-0005-0000-0000-00004B890000}"/>
    <cellStyle name="n_Flash September eresMas_Synthèse Accès_V&amp;M trajectoires V1 (06-08-11)_Telecoms - Operational KPIs" xfId="50484" xr:uid="{00000000-0005-0000-0000-00004C890000}"/>
    <cellStyle name="n_Flash September eresMas_Synthèse Achievements" xfId="2663" xr:uid="{00000000-0005-0000-0000-00004D890000}"/>
    <cellStyle name="n_Flash September eresMas_Synthèse Achievements_A&amp;ME KPIs" xfId="53959" xr:uid="{00000000-0005-0000-0000-00004E890000}"/>
    <cellStyle name="n_Flash September eresMas_Synthèse Achievements_DATA KPI Personal" xfId="39454" xr:uid="{00000000-0005-0000-0000-00004F890000}"/>
    <cellStyle name="n_Flash September eresMas_Synthèse Achievements_DATA KPI Personal_Group" xfId="39455" xr:uid="{00000000-0005-0000-0000-000050890000}"/>
    <cellStyle name="n_Flash September eresMas_Synthèse Achievements_DATA KPI Personal_ROW ARPU" xfId="39456" xr:uid="{00000000-0005-0000-0000-000051890000}"/>
    <cellStyle name="n_Flash September eresMas_Synthèse Achievements_EE_CoA_BS - mapped V4" xfId="39457" xr:uid="{00000000-0005-0000-0000-000052890000}"/>
    <cellStyle name="n_Flash September eresMas_Synthèse Achievements_EE_CoA_BS - mapped V4_Group" xfId="39458" xr:uid="{00000000-0005-0000-0000-000053890000}"/>
    <cellStyle name="n_Flash September eresMas_Synthèse Achievements_EE_CoA_BS - mapped V4_ROW ARPU" xfId="39459" xr:uid="{00000000-0005-0000-0000-000054890000}"/>
    <cellStyle name="n_Flash September eresMas_Synthèse Achievements_Enterprise" xfId="9980" xr:uid="{00000000-0005-0000-0000-000055890000}"/>
    <cellStyle name="n_Flash September eresMas_Synthèse Achievements_France financials" xfId="24313" xr:uid="{00000000-0005-0000-0000-000056890000}"/>
    <cellStyle name="n_Flash September eresMas_Synthèse Achievements_France financials_1" xfId="25570" xr:uid="{00000000-0005-0000-0000-000057890000}"/>
    <cellStyle name="n_Flash September eresMas_Synthèse Achievements_France KPIs" xfId="5522" xr:uid="{00000000-0005-0000-0000-000058890000}"/>
    <cellStyle name="n_Flash September eresMas_Synthèse Achievements_France KPIs 2" xfId="14938" xr:uid="{00000000-0005-0000-0000-000059890000}"/>
    <cellStyle name="n_Flash September eresMas_Synthèse Achievements_France KPIs_1" xfId="12763" xr:uid="{00000000-0005-0000-0000-00005A890000}"/>
    <cellStyle name="n_Flash September eresMas_Synthèse Achievements_GetCA Groupe Seg 2012-Q4 Soc" xfId="56769" xr:uid="{00000000-0005-0000-0000-00005B890000}"/>
    <cellStyle name="n_Flash September eresMas_Synthèse Achievements_Group" xfId="39460" xr:uid="{00000000-0005-0000-0000-00005C890000}"/>
    <cellStyle name="n_Flash September eresMas_Synthèse Achievements_Group - financial KPIs" xfId="22569" xr:uid="{00000000-0005-0000-0000-00005D890000}"/>
    <cellStyle name="n_Flash September eresMas_Synthèse Achievements_Group - operational KPIs" xfId="3449" xr:uid="{00000000-0005-0000-0000-00005E890000}"/>
    <cellStyle name="n_Flash September eresMas_Synthèse Achievements_Group - operational KPIs_1" xfId="11009" xr:uid="{00000000-0005-0000-0000-00005F890000}"/>
    <cellStyle name="n_Flash September eresMas_Synthèse Achievements_Group - operational KPIs_1 2" xfId="18708" xr:uid="{00000000-0005-0000-0000-000060890000}"/>
    <cellStyle name="n_Flash September eresMas_Synthèse Achievements_Group - operational KPIs_2" xfId="20825" xr:uid="{00000000-0005-0000-0000-000061890000}"/>
    <cellStyle name="n_Flash September eresMas_Synthèse Achievements_IC&amp;SS" xfId="19497" xr:uid="{00000000-0005-0000-0000-000062890000}"/>
    <cellStyle name="n_Flash September eresMas_Synthèse Achievements_Orange - Market France KPIs" xfId="56768" xr:uid="{00000000-0005-0000-0000-000063890000}"/>
    <cellStyle name="n_Flash September eresMas_Synthèse Achievements_Poland KPIs" xfId="8700" xr:uid="{00000000-0005-0000-0000-000064890000}"/>
    <cellStyle name="n_Flash September eresMas_Synthèse Achievements_Poland KPIs_1" xfId="39453" xr:uid="{00000000-0005-0000-0000-000065890000}"/>
    <cellStyle name="n_Flash September eresMas_Synthèse Achievements_Reporting Valeur_Mobile_2010_10" xfId="39461" xr:uid="{00000000-0005-0000-0000-000066890000}"/>
    <cellStyle name="n_Flash September eresMas_Synthèse Achievements_Reporting Valeur_Mobile_2010_10_Group" xfId="39462" xr:uid="{00000000-0005-0000-0000-000067890000}"/>
    <cellStyle name="n_Flash September eresMas_Synthèse Achievements_Reporting Valeur_Mobile_2010_10_ROW" xfId="39463" xr:uid="{00000000-0005-0000-0000-000068890000}"/>
    <cellStyle name="n_Flash September eresMas_Synthèse Achievements_Reporting Valeur_Mobile_2010_10_ROW ARPU" xfId="39464" xr:uid="{00000000-0005-0000-0000-000069890000}"/>
    <cellStyle name="n_Flash September eresMas_Synthèse Achievements_Reporting Valeur_Mobile_2010_10_ROW_Group" xfId="39465" xr:uid="{00000000-0005-0000-0000-00006A890000}"/>
    <cellStyle name="n_Flash September eresMas_Synthèse Achievements_Reporting Valeur_Mobile_2010_10_ROW_ROW ARPU" xfId="39466" xr:uid="{00000000-0005-0000-0000-00006B890000}"/>
    <cellStyle name="n_Flash September eresMas_Synthèse Achievements_ROW" xfId="39467" xr:uid="{00000000-0005-0000-0000-00006C890000}"/>
    <cellStyle name="n_Flash September eresMas_Synthèse Achievements_ROW ARPU" xfId="39468" xr:uid="{00000000-0005-0000-0000-00006D890000}"/>
    <cellStyle name="n_Flash September eresMas_Synthèse Achievements_RoW KPIs" xfId="9412" xr:uid="{00000000-0005-0000-0000-00006E890000}"/>
    <cellStyle name="n_Flash September eresMas_Synthèse Achievements_ROW_1" xfId="39469" xr:uid="{00000000-0005-0000-0000-00006F890000}"/>
    <cellStyle name="n_Flash September eresMas_Synthèse Achievements_ROW_1_Group" xfId="39470" xr:uid="{00000000-0005-0000-0000-000070890000}"/>
    <cellStyle name="n_Flash September eresMas_Synthèse Achievements_ROW_1_ROW ARPU" xfId="39471" xr:uid="{00000000-0005-0000-0000-000071890000}"/>
    <cellStyle name="n_Flash September eresMas_Synthèse Achievements_ROW_Group" xfId="39472" xr:uid="{00000000-0005-0000-0000-000072890000}"/>
    <cellStyle name="n_Flash September eresMas_Synthèse Achievements_ROW_ROW ARPU" xfId="39473" xr:uid="{00000000-0005-0000-0000-000073890000}"/>
    <cellStyle name="n_Flash September eresMas_Synthèse Achievements_Spain ARPU + AUPU" xfId="39474" xr:uid="{00000000-0005-0000-0000-000074890000}"/>
    <cellStyle name="n_Flash September eresMas_Synthèse Achievements_Spain ARPU + AUPU_Group" xfId="39475" xr:uid="{00000000-0005-0000-0000-000075890000}"/>
    <cellStyle name="n_Flash September eresMas_Synthèse Achievements_Spain ARPU + AUPU_ROW ARPU" xfId="39476" xr:uid="{00000000-0005-0000-0000-000076890000}"/>
    <cellStyle name="n_Flash September eresMas_Synthèse Achievements_Spain KPIs" xfId="7368" xr:uid="{00000000-0005-0000-0000-000077890000}"/>
    <cellStyle name="n_Flash September eresMas_Synthèse Achievements_Spain KPIs 2" xfId="16734" xr:uid="{00000000-0005-0000-0000-000078890000}"/>
    <cellStyle name="n_Flash September eresMas_Synthèse Achievements_Spain KPIs_1" xfId="52182" xr:uid="{00000000-0005-0000-0000-000079890000}"/>
    <cellStyle name="n_Flash September eresMas_Synthèse Achievements_Telecoms - Operational KPIs" xfId="50485" xr:uid="{00000000-0005-0000-0000-00007A890000}"/>
    <cellStyle name="n_Flash September eresMas_Synthèse France" xfId="2664" xr:uid="{00000000-0005-0000-0000-00007B890000}"/>
    <cellStyle name="n_Flash September eresMas_Synthèse France_A&amp;ME KPIs" xfId="53960" xr:uid="{00000000-0005-0000-0000-00007C890000}"/>
    <cellStyle name="n_Flash September eresMas_Synthèse France_Enterprise" xfId="9981" xr:uid="{00000000-0005-0000-0000-00007D890000}"/>
    <cellStyle name="n_Flash September eresMas_Synthèse France_France financials" xfId="24314" xr:uid="{00000000-0005-0000-0000-00007E890000}"/>
    <cellStyle name="n_Flash September eresMas_Synthèse France_France financials_1" xfId="25571" xr:uid="{00000000-0005-0000-0000-00007F890000}"/>
    <cellStyle name="n_Flash September eresMas_Synthèse France_France KPIs" xfId="5523" xr:uid="{00000000-0005-0000-0000-000080890000}"/>
    <cellStyle name="n_Flash September eresMas_Synthèse France_France KPIs 2" xfId="14939" xr:uid="{00000000-0005-0000-0000-000081890000}"/>
    <cellStyle name="n_Flash September eresMas_Synthèse France_France KPIs_1" xfId="12764" xr:uid="{00000000-0005-0000-0000-000082890000}"/>
    <cellStyle name="n_Flash September eresMas_Synthèse France_GetCA Groupe Seg 2012-Q4 Soc" xfId="56771" xr:uid="{00000000-0005-0000-0000-000083890000}"/>
    <cellStyle name="n_Flash September eresMas_Synthèse France_Group" xfId="39478" xr:uid="{00000000-0005-0000-0000-000084890000}"/>
    <cellStyle name="n_Flash September eresMas_Synthèse France_Group - financial KPIs" xfId="22570" xr:uid="{00000000-0005-0000-0000-000085890000}"/>
    <cellStyle name="n_Flash September eresMas_Synthèse France_Group - operational KPIs" xfId="3450" xr:uid="{00000000-0005-0000-0000-000086890000}"/>
    <cellStyle name="n_Flash September eresMas_Synthèse France_Group - operational KPIs_1" xfId="11010" xr:uid="{00000000-0005-0000-0000-000087890000}"/>
    <cellStyle name="n_Flash September eresMas_Synthèse France_Group - operational KPIs_1 2" xfId="18709" xr:uid="{00000000-0005-0000-0000-000088890000}"/>
    <cellStyle name="n_Flash September eresMas_Synthèse France_Group - operational KPIs_2" xfId="20826" xr:uid="{00000000-0005-0000-0000-000089890000}"/>
    <cellStyle name="n_Flash September eresMas_Synthèse France_IC&amp;SS" xfId="19697" xr:uid="{00000000-0005-0000-0000-00008A890000}"/>
    <cellStyle name="n_Flash September eresMas_Synthèse France_Orange - Market France KPIs" xfId="56770" xr:uid="{00000000-0005-0000-0000-00008B890000}"/>
    <cellStyle name="n_Flash September eresMas_Synthèse France_Poland KPIs" xfId="8701" xr:uid="{00000000-0005-0000-0000-00008C890000}"/>
    <cellStyle name="n_Flash September eresMas_Synthèse France_Poland KPIs_1" xfId="39477" xr:uid="{00000000-0005-0000-0000-00008D890000}"/>
    <cellStyle name="n_Flash September eresMas_Synthèse France_ROW" xfId="39479" xr:uid="{00000000-0005-0000-0000-00008E890000}"/>
    <cellStyle name="n_Flash September eresMas_Synthèse France_ROW ARPU" xfId="39480" xr:uid="{00000000-0005-0000-0000-00008F890000}"/>
    <cellStyle name="n_Flash September eresMas_Synthèse France_RoW KPIs" xfId="9413" xr:uid="{00000000-0005-0000-0000-000090890000}"/>
    <cellStyle name="n_Flash September eresMas_Synthèse France_ROW_1" xfId="39481" xr:uid="{00000000-0005-0000-0000-000091890000}"/>
    <cellStyle name="n_Flash September eresMas_Synthèse France_ROW_1_Group" xfId="39482" xr:uid="{00000000-0005-0000-0000-000092890000}"/>
    <cellStyle name="n_Flash September eresMas_Synthèse France_ROW_1_ROW ARPU" xfId="39483" xr:uid="{00000000-0005-0000-0000-000093890000}"/>
    <cellStyle name="n_Flash September eresMas_Synthèse France_ROW_Group" xfId="39484" xr:uid="{00000000-0005-0000-0000-000094890000}"/>
    <cellStyle name="n_Flash September eresMas_Synthèse France_ROW_ROW ARPU" xfId="39485" xr:uid="{00000000-0005-0000-0000-000095890000}"/>
    <cellStyle name="n_Flash September eresMas_Synthèse France_Spain ARPU + AUPU" xfId="39486" xr:uid="{00000000-0005-0000-0000-000096890000}"/>
    <cellStyle name="n_Flash September eresMas_Synthèse France_Spain ARPU + AUPU_Group" xfId="39487" xr:uid="{00000000-0005-0000-0000-000097890000}"/>
    <cellStyle name="n_Flash September eresMas_Synthèse France_Spain ARPU + AUPU_ROW ARPU" xfId="39488" xr:uid="{00000000-0005-0000-0000-000098890000}"/>
    <cellStyle name="n_Flash September eresMas_Synthèse France_Spain KPIs" xfId="7369" xr:uid="{00000000-0005-0000-0000-000099890000}"/>
    <cellStyle name="n_Flash September eresMas_Synthèse France_Spain KPIs 2" xfId="16735" xr:uid="{00000000-0005-0000-0000-00009A890000}"/>
    <cellStyle name="n_Flash September eresMas_Synthèse France_Spain KPIs_1" xfId="52183" xr:uid="{00000000-0005-0000-0000-00009B890000}"/>
    <cellStyle name="n_Flash September eresMas_Synthèse France_Telecoms - Operational KPIs" xfId="50486" xr:uid="{00000000-0005-0000-0000-00009C890000}"/>
    <cellStyle name="n_Flash September eresMas_Synthèse PFA 04" xfId="2665" xr:uid="{00000000-0005-0000-0000-00009D890000}"/>
    <cellStyle name="n_Flash September eresMas_Synthèse PFA 04_01 Synthèse DM pour modèle" xfId="2666" xr:uid="{00000000-0005-0000-0000-00009E890000}"/>
    <cellStyle name="n_Flash September eresMas_Synthèse PFA 04_01 Synthèse DM pour modèle_A&amp;ME KPIs" xfId="53962" xr:uid="{00000000-0005-0000-0000-00009F890000}"/>
    <cellStyle name="n_Flash September eresMas_Synthèse PFA 04_01 Synthèse DM pour modèle_France financials" xfId="24316" xr:uid="{00000000-0005-0000-0000-0000A0890000}"/>
    <cellStyle name="n_Flash September eresMas_Synthèse PFA 04_01 Synthèse DM pour modèle_France KPIs" xfId="5525" xr:uid="{00000000-0005-0000-0000-0000A1890000}"/>
    <cellStyle name="n_Flash September eresMas_Synthèse PFA 04_01 Synthèse DM pour modèle_France KPIs 2" xfId="14941" xr:uid="{00000000-0005-0000-0000-0000A2890000}"/>
    <cellStyle name="n_Flash September eresMas_Synthèse PFA 04_01 Synthèse DM pour modèle_France KPIs_1" xfId="12766" xr:uid="{00000000-0005-0000-0000-0000A3890000}"/>
    <cellStyle name="n_Flash September eresMas_Synthèse PFA 04_01 Synthèse DM pour modèle_Group" xfId="39491" xr:uid="{00000000-0005-0000-0000-0000A4890000}"/>
    <cellStyle name="n_Flash September eresMas_Synthèse PFA 04_01 Synthèse DM pour modèle_Group - financial KPIs" xfId="22572" xr:uid="{00000000-0005-0000-0000-0000A5890000}"/>
    <cellStyle name="n_Flash September eresMas_Synthèse PFA 04_01 Synthèse DM pour modèle_Group - operational KPIs" xfId="11012" xr:uid="{00000000-0005-0000-0000-0000A6890000}"/>
    <cellStyle name="n_Flash September eresMas_Synthèse PFA 04_01 Synthèse DM pour modèle_Group - operational KPIs 2" xfId="18711" xr:uid="{00000000-0005-0000-0000-0000A7890000}"/>
    <cellStyle name="n_Flash September eresMas_Synthèse PFA 04_01 Synthèse DM pour modèle_Group - operational KPIs_1" xfId="20828" xr:uid="{00000000-0005-0000-0000-0000A8890000}"/>
    <cellStyle name="n_Flash September eresMas_Synthèse PFA 04_01 Synthèse DM pour modèle_Orange - Market France KPIs" xfId="56773" xr:uid="{00000000-0005-0000-0000-0000A9890000}"/>
    <cellStyle name="n_Flash September eresMas_Synthèse PFA 04_01 Synthèse DM pour modèle_Poland KPIs" xfId="39490" xr:uid="{00000000-0005-0000-0000-0000AA890000}"/>
    <cellStyle name="n_Flash September eresMas_Synthèse PFA 04_01 Synthèse DM pour modèle_ROW" xfId="39492" xr:uid="{00000000-0005-0000-0000-0000AB890000}"/>
    <cellStyle name="n_Flash September eresMas_Synthèse PFA 04_01 Synthèse DM pour modèle_ROW ARPU" xfId="39493" xr:uid="{00000000-0005-0000-0000-0000AC890000}"/>
    <cellStyle name="n_Flash September eresMas_Synthèse PFA 04_01 Synthèse DM pour modèle_ROW_1" xfId="39494" xr:uid="{00000000-0005-0000-0000-0000AD890000}"/>
    <cellStyle name="n_Flash September eresMas_Synthèse PFA 04_01 Synthèse DM pour modèle_ROW_1_Group" xfId="39495" xr:uid="{00000000-0005-0000-0000-0000AE890000}"/>
    <cellStyle name="n_Flash September eresMas_Synthèse PFA 04_01 Synthèse DM pour modèle_ROW_1_ROW ARPU" xfId="39496" xr:uid="{00000000-0005-0000-0000-0000AF890000}"/>
    <cellStyle name="n_Flash September eresMas_Synthèse PFA 04_01 Synthèse DM pour modèle_ROW_Group" xfId="39497" xr:uid="{00000000-0005-0000-0000-0000B0890000}"/>
    <cellStyle name="n_Flash September eresMas_Synthèse PFA 04_01 Synthèse DM pour modèle_ROW_ROW ARPU" xfId="39498" xr:uid="{00000000-0005-0000-0000-0000B1890000}"/>
    <cellStyle name="n_Flash September eresMas_Synthèse PFA 04_01 Synthèse DM pour modèle_Spain ARPU + AUPU" xfId="39499" xr:uid="{00000000-0005-0000-0000-0000B2890000}"/>
    <cellStyle name="n_Flash September eresMas_Synthèse PFA 04_01 Synthèse DM pour modèle_Spain ARPU + AUPU_Group" xfId="39500" xr:uid="{00000000-0005-0000-0000-0000B3890000}"/>
    <cellStyle name="n_Flash September eresMas_Synthèse PFA 04_01 Synthèse DM pour modèle_Spain ARPU + AUPU_ROW ARPU" xfId="39501" xr:uid="{00000000-0005-0000-0000-0000B4890000}"/>
    <cellStyle name="n_Flash September eresMas_Synthèse PFA 04_01 Synthèse DM pour modèle_Spain KPIs" xfId="7371" xr:uid="{00000000-0005-0000-0000-0000B5890000}"/>
    <cellStyle name="n_Flash September eresMas_Synthèse PFA 04_01 Synthèse DM pour modèle_Spain KPIs 2" xfId="16737" xr:uid="{00000000-0005-0000-0000-0000B6890000}"/>
    <cellStyle name="n_Flash September eresMas_Synthèse PFA 04_01 Synthèse DM pour modèle_Spain KPIs_1" xfId="52185" xr:uid="{00000000-0005-0000-0000-0000B7890000}"/>
    <cellStyle name="n_Flash September eresMas_Synthèse PFA 04_01 Synthèse DM pour modèle_Telecoms - Operational KPIs" xfId="50488" xr:uid="{00000000-0005-0000-0000-0000B8890000}"/>
    <cellStyle name="n_Flash September eresMas_Synthèse PFA 04_0703 Préflashde L23 Analyse CA trafic 07-03 (07-04-03)" xfId="2667" xr:uid="{00000000-0005-0000-0000-0000B9890000}"/>
    <cellStyle name="n_Flash September eresMas_Synthèse PFA 04_0703 Préflashde L23 Analyse CA trafic 07-03 (07-04-03)_A&amp;ME KPIs" xfId="53963" xr:uid="{00000000-0005-0000-0000-0000BA890000}"/>
    <cellStyle name="n_Flash September eresMas_Synthèse PFA 04_0703 Préflashde L23 Analyse CA trafic 07-03 (07-04-03)_Enterprise" xfId="9983" xr:uid="{00000000-0005-0000-0000-0000BB890000}"/>
    <cellStyle name="n_Flash September eresMas_Synthèse PFA 04_0703 Préflashde L23 Analyse CA trafic 07-03 (07-04-03)_France financials" xfId="24317" xr:uid="{00000000-0005-0000-0000-0000BC890000}"/>
    <cellStyle name="n_Flash September eresMas_Synthèse PFA 04_0703 Préflashde L23 Analyse CA trafic 07-03 (07-04-03)_France financials_1" xfId="25573" xr:uid="{00000000-0005-0000-0000-0000BD890000}"/>
    <cellStyle name="n_Flash September eresMas_Synthèse PFA 04_0703 Préflashde L23 Analyse CA trafic 07-03 (07-04-03)_France KPIs" xfId="5526" xr:uid="{00000000-0005-0000-0000-0000BE890000}"/>
    <cellStyle name="n_Flash September eresMas_Synthèse PFA 04_0703 Préflashde L23 Analyse CA trafic 07-03 (07-04-03)_France KPIs 2" xfId="14942" xr:uid="{00000000-0005-0000-0000-0000BF890000}"/>
    <cellStyle name="n_Flash September eresMas_Synthèse PFA 04_0703 Préflashde L23 Analyse CA trafic 07-03 (07-04-03)_France KPIs_1" xfId="12767" xr:uid="{00000000-0005-0000-0000-0000C0890000}"/>
    <cellStyle name="n_Flash September eresMas_Synthèse PFA 04_0703 Préflashde L23 Analyse CA trafic 07-03 (07-04-03)_GetCA Groupe Seg 2012-Q4 Soc" xfId="56775" xr:uid="{00000000-0005-0000-0000-0000C1890000}"/>
    <cellStyle name="n_Flash September eresMas_Synthèse PFA 04_0703 Préflashde L23 Analyse CA trafic 07-03 (07-04-03)_Group" xfId="39503" xr:uid="{00000000-0005-0000-0000-0000C2890000}"/>
    <cellStyle name="n_Flash September eresMas_Synthèse PFA 04_0703 Préflashde L23 Analyse CA trafic 07-03 (07-04-03)_Group - financial KPIs" xfId="22573" xr:uid="{00000000-0005-0000-0000-0000C3890000}"/>
    <cellStyle name="n_Flash September eresMas_Synthèse PFA 04_0703 Préflashde L23 Analyse CA trafic 07-03 (07-04-03)_Group - operational KPIs" xfId="3452" xr:uid="{00000000-0005-0000-0000-0000C4890000}"/>
    <cellStyle name="n_Flash September eresMas_Synthèse PFA 04_0703 Préflashde L23 Analyse CA trafic 07-03 (07-04-03)_Group - operational KPIs_1" xfId="11013" xr:uid="{00000000-0005-0000-0000-0000C5890000}"/>
    <cellStyle name="n_Flash September eresMas_Synthèse PFA 04_0703 Préflashde L23 Analyse CA trafic 07-03 (07-04-03)_Group - operational KPIs_1 2" xfId="18712" xr:uid="{00000000-0005-0000-0000-0000C6890000}"/>
    <cellStyle name="n_Flash September eresMas_Synthèse PFA 04_0703 Préflashde L23 Analyse CA trafic 07-03 (07-04-03)_Group - operational KPIs_2" xfId="20829" xr:uid="{00000000-0005-0000-0000-0000C7890000}"/>
    <cellStyle name="n_Flash September eresMas_Synthèse PFA 04_0703 Préflashde L23 Analyse CA trafic 07-03 (07-04-03)_IC&amp;SS" xfId="13822" xr:uid="{00000000-0005-0000-0000-0000C8890000}"/>
    <cellStyle name="n_Flash September eresMas_Synthèse PFA 04_0703 Préflashde L23 Analyse CA trafic 07-03 (07-04-03)_Orange - Market France KPIs" xfId="56774" xr:uid="{00000000-0005-0000-0000-0000C9890000}"/>
    <cellStyle name="n_Flash September eresMas_Synthèse PFA 04_0703 Préflashde L23 Analyse CA trafic 07-03 (07-04-03)_Poland KPIs" xfId="8703" xr:uid="{00000000-0005-0000-0000-0000CA890000}"/>
    <cellStyle name="n_Flash September eresMas_Synthèse PFA 04_0703 Préflashde L23 Analyse CA trafic 07-03 (07-04-03)_Poland KPIs_1" xfId="39502" xr:uid="{00000000-0005-0000-0000-0000CB890000}"/>
    <cellStyle name="n_Flash September eresMas_Synthèse PFA 04_0703 Préflashde L23 Analyse CA trafic 07-03 (07-04-03)_ROW" xfId="39504" xr:uid="{00000000-0005-0000-0000-0000CC890000}"/>
    <cellStyle name="n_Flash September eresMas_Synthèse PFA 04_0703 Préflashde L23 Analyse CA trafic 07-03 (07-04-03)_ROW ARPU" xfId="39505" xr:uid="{00000000-0005-0000-0000-0000CD890000}"/>
    <cellStyle name="n_Flash September eresMas_Synthèse PFA 04_0703 Préflashde L23 Analyse CA trafic 07-03 (07-04-03)_RoW KPIs" xfId="9415" xr:uid="{00000000-0005-0000-0000-0000CE890000}"/>
    <cellStyle name="n_Flash September eresMas_Synthèse PFA 04_0703 Préflashde L23 Analyse CA trafic 07-03 (07-04-03)_ROW_1" xfId="39506" xr:uid="{00000000-0005-0000-0000-0000CF890000}"/>
    <cellStyle name="n_Flash September eresMas_Synthèse PFA 04_0703 Préflashde L23 Analyse CA trafic 07-03 (07-04-03)_ROW_1_Group" xfId="39507" xr:uid="{00000000-0005-0000-0000-0000D0890000}"/>
    <cellStyle name="n_Flash September eresMas_Synthèse PFA 04_0703 Préflashde L23 Analyse CA trafic 07-03 (07-04-03)_ROW_1_ROW ARPU" xfId="39508" xr:uid="{00000000-0005-0000-0000-0000D1890000}"/>
    <cellStyle name="n_Flash September eresMas_Synthèse PFA 04_0703 Préflashde L23 Analyse CA trafic 07-03 (07-04-03)_ROW_Group" xfId="39509" xr:uid="{00000000-0005-0000-0000-0000D2890000}"/>
    <cellStyle name="n_Flash September eresMas_Synthèse PFA 04_0703 Préflashde L23 Analyse CA trafic 07-03 (07-04-03)_ROW_ROW ARPU" xfId="39510" xr:uid="{00000000-0005-0000-0000-0000D3890000}"/>
    <cellStyle name="n_Flash September eresMas_Synthèse PFA 04_0703 Préflashde L23 Analyse CA trafic 07-03 (07-04-03)_Spain ARPU + AUPU" xfId="39511" xr:uid="{00000000-0005-0000-0000-0000D4890000}"/>
    <cellStyle name="n_Flash September eresMas_Synthèse PFA 04_0703 Préflashde L23 Analyse CA trafic 07-03 (07-04-03)_Spain ARPU + AUPU_Group" xfId="39512" xr:uid="{00000000-0005-0000-0000-0000D5890000}"/>
    <cellStyle name="n_Flash September eresMas_Synthèse PFA 04_0703 Préflashde L23 Analyse CA trafic 07-03 (07-04-03)_Spain ARPU + AUPU_ROW ARPU" xfId="39513" xr:uid="{00000000-0005-0000-0000-0000D6890000}"/>
    <cellStyle name="n_Flash September eresMas_Synthèse PFA 04_0703 Préflashde L23 Analyse CA trafic 07-03 (07-04-03)_Spain KPIs" xfId="7372" xr:uid="{00000000-0005-0000-0000-0000D7890000}"/>
    <cellStyle name="n_Flash September eresMas_Synthèse PFA 04_0703 Préflashde L23 Analyse CA trafic 07-03 (07-04-03)_Spain KPIs 2" xfId="16738" xr:uid="{00000000-0005-0000-0000-0000D8890000}"/>
    <cellStyle name="n_Flash September eresMas_Synthèse PFA 04_0703 Préflashde L23 Analyse CA trafic 07-03 (07-04-03)_Spain KPIs_1" xfId="52186" xr:uid="{00000000-0005-0000-0000-0000D9890000}"/>
    <cellStyle name="n_Flash September eresMas_Synthèse PFA 04_0703 Préflashde L23 Analyse CA trafic 07-03 (07-04-03)_Telecoms - Operational KPIs" xfId="50489" xr:uid="{00000000-0005-0000-0000-0000DA890000}"/>
    <cellStyle name="n_Flash September eresMas_Synthèse PFA 04_A&amp;ME KPIs" xfId="53961" xr:uid="{00000000-0005-0000-0000-0000DB890000}"/>
    <cellStyle name="n_Flash September eresMas_Synthèse PFA 04_Base Forfaits 06-07" xfId="2668" xr:uid="{00000000-0005-0000-0000-0000DC890000}"/>
    <cellStyle name="n_Flash September eresMas_Synthèse PFA 04_Base Forfaits 06-07_A&amp;ME KPIs" xfId="53964" xr:uid="{00000000-0005-0000-0000-0000DD890000}"/>
    <cellStyle name="n_Flash September eresMas_Synthèse PFA 04_Base Forfaits 06-07_Enterprise" xfId="9984" xr:uid="{00000000-0005-0000-0000-0000DE890000}"/>
    <cellStyle name="n_Flash September eresMas_Synthèse PFA 04_Base Forfaits 06-07_France financials" xfId="24318" xr:uid="{00000000-0005-0000-0000-0000DF890000}"/>
    <cellStyle name="n_Flash September eresMas_Synthèse PFA 04_Base Forfaits 06-07_France financials_1" xfId="25574" xr:uid="{00000000-0005-0000-0000-0000E0890000}"/>
    <cellStyle name="n_Flash September eresMas_Synthèse PFA 04_Base Forfaits 06-07_France KPIs" xfId="5527" xr:uid="{00000000-0005-0000-0000-0000E1890000}"/>
    <cellStyle name="n_Flash September eresMas_Synthèse PFA 04_Base Forfaits 06-07_France KPIs 2" xfId="14943" xr:uid="{00000000-0005-0000-0000-0000E2890000}"/>
    <cellStyle name="n_Flash September eresMas_Synthèse PFA 04_Base Forfaits 06-07_France KPIs_1" xfId="12768" xr:uid="{00000000-0005-0000-0000-0000E3890000}"/>
    <cellStyle name="n_Flash September eresMas_Synthèse PFA 04_Base Forfaits 06-07_GetCA Groupe Seg 2012-Q4 Soc" xfId="56777" xr:uid="{00000000-0005-0000-0000-0000E4890000}"/>
    <cellStyle name="n_Flash September eresMas_Synthèse PFA 04_Base Forfaits 06-07_Group" xfId="39515" xr:uid="{00000000-0005-0000-0000-0000E5890000}"/>
    <cellStyle name="n_Flash September eresMas_Synthèse PFA 04_Base Forfaits 06-07_Group - financial KPIs" xfId="22574" xr:uid="{00000000-0005-0000-0000-0000E6890000}"/>
    <cellStyle name="n_Flash September eresMas_Synthèse PFA 04_Base Forfaits 06-07_Group - operational KPIs" xfId="3453" xr:uid="{00000000-0005-0000-0000-0000E7890000}"/>
    <cellStyle name="n_Flash September eresMas_Synthèse PFA 04_Base Forfaits 06-07_Group - operational KPIs_1" xfId="11014" xr:uid="{00000000-0005-0000-0000-0000E8890000}"/>
    <cellStyle name="n_Flash September eresMas_Synthèse PFA 04_Base Forfaits 06-07_Group - operational KPIs_1 2" xfId="18713" xr:uid="{00000000-0005-0000-0000-0000E9890000}"/>
    <cellStyle name="n_Flash September eresMas_Synthèse PFA 04_Base Forfaits 06-07_Group - operational KPIs_2" xfId="20830" xr:uid="{00000000-0005-0000-0000-0000EA890000}"/>
    <cellStyle name="n_Flash September eresMas_Synthèse PFA 04_Base Forfaits 06-07_IC&amp;SS" xfId="19496" xr:uid="{00000000-0005-0000-0000-0000EB890000}"/>
    <cellStyle name="n_Flash September eresMas_Synthèse PFA 04_Base Forfaits 06-07_Orange - Market France KPIs" xfId="56776" xr:uid="{00000000-0005-0000-0000-0000EC890000}"/>
    <cellStyle name="n_Flash September eresMas_Synthèse PFA 04_Base Forfaits 06-07_Poland KPIs" xfId="8704" xr:uid="{00000000-0005-0000-0000-0000ED890000}"/>
    <cellStyle name="n_Flash September eresMas_Synthèse PFA 04_Base Forfaits 06-07_Poland KPIs_1" xfId="39514" xr:uid="{00000000-0005-0000-0000-0000EE890000}"/>
    <cellStyle name="n_Flash September eresMas_Synthèse PFA 04_Base Forfaits 06-07_ROW" xfId="39516" xr:uid="{00000000-0005-0000-0000-0000EF890000}"/>
    <cellStyle name="n_Flash September eresMas_Synthèse PFA 04_Base Forfaits 06-07_ROW ARPU" xfId="39517" xr:uid="{00000000-0005-0000-0000-0000F0890000}"/>
    <cellStyle name="n_Flash September eresMas_Synthèse PFA 04_Base Forfaits 06-07_RoW KPIs" xfId="9416" xr:uid="{00000000-0005-0000-0000-0000F1890000}"/>
    <cellStyle name="n_Flash September eresMas_Synthèse PFA 04_Base Forfaits 06-07_ROW_1" xfId="39518" xr:uid="{00000000-0005-0000-0000-0000F2890000}"/>
    <cellStyle name="n_Flash September eresMas_Synthèse PFA 04_Base Forfaits 06-07_ROW_1_Group" xfId="39519" xr:uid="{00000000-0005-0000-0000-0000F3890000}"/>
    <cellStyle name="n_Flash September eresMas_Synthèse PFA 04_Base Forfaits 06-07_ROW_1_ROW ARPU" xfId="39520" xr:uid="{00000000-0005-0000-0000-0000F4890000}"/>
    <cellStyle name="n_Flash September eresMas_Synthèse PFA 04_Base Forfaits 06-07_ROW_Group" xfId="39521" xr:uid="{00000000-0005-0000-0000-0000F5890000}"/>
    <cellStyle name="n_Flash September eresMas_Synthèse PFA 04_Base Forfaits 06-07_ROW_ROW ARPU" xfId="39522" xr:uid="{00000000-0005-0000-0000-0000F6890000}"/>
    <cellStyle name="n_Flash September eresMas_Synthèse PFA 04_Base Forfaits 06-07_Spain ARPU + AUPU" xfId="39523" xr:uid="{00000000-0005-0000-0000-0000F7890000}"/>
    <cellStyle name="n_Flash September eresMas_Synthèse PFA 04_Base Forfaits 06-07_Spain ARPU + AUPU_Group" xfId="39524" xr:uid="{00000000-0005-0000-0000-0000F8890000}"/>
    <cellStyle name="n_Flash September eresMas_Synthèse PFA 04_Base Forfaits 06-07_Spain ARPU + AUPU_ROW ARPU" xfId="39525" xr:uid="{00000000-0005-0000-0000-0000F9890000}"/>
    <cellStyle name="n_Flash September eresMas_Synthèse PFA 04_Base Forfaits 06-07_Spain KPIs" xfId="7373" xr:uid="{00000000-0005-0000-0000-0000FA890000}"/>
    <cellStyle name="n_Flash September eresMas_Synthèse PFA 04_Base Forfaits 06-07_Spain KPIs 2" xfId="16739" xr:uid="{00000000-0005-0000-0000-0000FB890000}"/>
    <cellStyle name="n_Flash September eresMas_Synthèse PFA 04_Base Forfaits 06-07_Spain KPIs_1" xfId="52187" xr:uid="{00000000-0005-0000-0000-0000FC890000}"/>
    <cellStyle name="n_Flash September eresMas_Synthèse PFA 04_Base Forfaits 06-07_Telecoms - Operational KPIs" xfId="50490" xr:uid="{00000000-0005-0000-0000-0000FD890000}"/>
    <cellStyle name="n_Flash September eresMas_Synthèse PFA 04_CA BAC SCR-VM 06-07 (31-07-06)" xfId="2669" xr:uid="{00000000-0005-0000-0000-0000FE890000}"/>
    <cellStyle name="n_Flash September eresMas_Synthèse PFA 04_CA BAC SCR-VM 06-07 (31-07-06)_A&amp;ME KPIs" xfId="53965" xr:uid="{00000000-0005-0000-0000-0000FF890000}"/>
    <cellStyle name="n_Flash September eresMas_Synthèse PFA 04_CA BAC SCR-VM 06-07 (31-07-06)_Enterprise" xfId="9985" xr:uid="{00000000-0005-0000-0000-0000008A0000}"/>
    <cellStyle name="n_Flash September eresMas_Synthèse PFA 04_CA BAC SCR-VM 06-07 (31-07-06)_France financials" xfId="24319" xr:uid="{00000000-0005-0000-0000-0000018A0000}"/>
    <cellStyle name="n_Flash September eresMas_Synthèse PFA 04_CA BAC SCR-VM 06-07 (31-07-06)_France financials_1" xfId="25575" xr:uid="{00000000-0005-0000-0000-0000028A0000}"/>
    <cellStyle name="n_Flash September eresMas_Synthèse PFA 04_CA BAC SCR-VM 06-07 (31-07-06)_France KPIs" xfId="5528" xr:uid="{00000000-0005-0000-0000-0000038A0000}"/>
    <cellStyle name="n_Flash September eresMas_Synthèse PFA 04_CA BAC SCR-VM 06-07 (31-07-06)_France KPIs 2" xfId="14944" xr:uid="{00000000-0005-0000-0000-0000048A0000}"/>
    <cellStyle name="n_Flash September eresMas_Synthèse PFA 04_CA BAC SCR-VM 06-07 (31-07-06)_France KPIs_1" xfId="12769" xr:uid="{00000000-0005-0000-0000-0000058A0000}"/>
    <cellStyle name="n_Flash September eresMas_Synthèse PFA 04_CA BAC SCR-VM 06-07 (31-07-06)_GetCA Groupe Seg 2012-Q4 Soc" xfId="56779" xr:uid="{00000000-0005-0000-0000-0000068A0000}"/>
    <cellStyle name="n_Flash September eresMas_Synthèse PFA 04_CA BAC SCR-VM 06-07 (31-07-06)_Group" xfId="39527" xr:uid="{00000000-0005-0000-0000-0000078A0000}"/>
    <cellStyle name="n_Flash September eresMas_Synthèse PFA 04_CA BAC SCR-VM 06-07 (31-07-06)_Group - financial KPIs" xfId="22575" xr:uid="{00000000-0005-0000-0000-0000088A0000}"/>
    <cellStyle name="n_Flash September eresMas_Synthèse PFA 04_CA BAC SCR-VM 06-07 (31-07-06)_Group - operational KPIs" xfId="3454" xr:uid="{00000000-0005-0000-0000-0000098A0000}"/>
    <cellStyle name="n_Flash September eresMas_Synthèse PFA 04_CA BAC SCR-VM 06-07 (31-07-06)_Group - operational KPIs_1" xfId="11015" xr:uid="{00000000-0005-0000-0000-00000A8A0000}"/>
    <cellStyle name="n_Flash September eresMas_Synthèse PFA 04_CA BAC SCR-VM 06-07 (31-07-06)_Group - operational KPIs_1 2" xfId="18714" xr:uid="{00000000-0005-0000-0000-00000B8A0000}"/>
    <cellStyle name="n_Flash September eresMas_Synthèse PFA 04_CA BAC SCR-VM 06-07 (31-07-06)_Group - operational KPIs_2" xfId="20831" xr:uid="{00000000-0005-0000-0000-00000C8A0000}"/>
    <cellStyle name="n_Flash September eresMas_Synthèse PFA 04_CA BAC SCR-VM 06-07 (31-07-06)_IC&amp;SS" xfId="19696" xr:uid="{00000000-0005-0000-0000-00000D8A0000}"/>
    <cellStyle name="n_Flash September eresMas_Synthèse PFA 04_CA BAC SCR-VM 06-07 (31-07-06)_Orange - Market France KPIs" xfId="56778" xr:uid="{00000000-0005-0000-0000-00000E8A0000}"/>
    <cellStyle name="n_Flash September eresMas_Synthèse PFA 04_CA BAC SCR-VM 06-07 (31-07-06)_Poland KPIs" xfId="8705" xr:uid="{00000000-0005-0000-0000-00000F8A0000}"/>
    <cellStyle name="n_Flash September eresMas_Synthèse PFA 04_CA BAC SCR-VM 06-07 (31-07-06)_Poland KPIs_1" xfId="39526" xr:uid="{00000000-0005-0000-0000-0000108A0000}"/>
    <cellStyle name="n_Flash September eresMas_Synthèse PFA 04_CA BAC SCR-VM 06-07 (31-07-06)_ROW" xfId="39528" xr:uid="{00000000-0005-0000-0000-0000118A0000}"/>
    <cellStyle name="n_Flash September eresMas_Synthèse PFA 04_CA BAC SCR-VM 06-07 (31-07-06)_ROW ARPU" xfId="39529" xr:uid="{00000000-0005-0000-0000-0000128A0000}"/>
    <cellStyle name="n_Flash September eresMas_Synthèse PFA 04_CA BAC SCR-VM 06-07 (31-07-06)_RoW KPIs" xfId="9417" xr:uid="{00000000-0005-0000-0000-0000138A0000}"/>
    <cellStyle name="n_Flash September eresMas_Synthèse PFA 04_CA BAC SCR-VM 06-07 (31-07-06)_ROW_1" xfId="39530" xr:uid="{00000000-0005-0000-0000-0000148A0000}"/>
    <cellStyle name="n_Flash September eresMas_Synthèse PFA 04_CA BAC SCR-VM 06-07 (31-07-06)_ROW_1_Group" xfId="39531" xr:uid="{00000000-0005-0000-0000-0000158A0000}"/>
    <cellStyle name="n_Flash September eresMas_Synthèse PFA 04_CA BAC SCR-VM 06-07 (31-07-06)_ROW_1_ROW ARPU" xfId="39532" xr:uid="{00000000-0005-0000-0000-0000168A0000}"/>
    <cellStyle name="n_Flash September eresMas_Synthèse PFA 04_CA BAC SCR-VM 06-07 (31-07-06)_ROW_Group" xfId="39533" xr:uid="{00000000-0005-0000-0000-0000178A0000}"/>
    <cellStyle name="n_Flash September eresMas_Synthèse PFA 04_CA BAC SCR-VM 06-07 (31-07-06)_ROW_ROW ARPU" xfId="39534" xr:uid="{00000000-0005-0000-0000-0000188A0000}"/>
    <cellStyle name="n_Flash September eresMas_Synthèse PFA 04_CA BAC SCR-VM 06-07 (31-07-06)_Spain ARPU + AUPU" xfId="39535" xr:uid="{00000000-0005-0000-0000-0000198A0000}"/>
    <cellStyle name="n_Flash September eresMas_Synthèse PFA 04_CA BAC SCR-VM 06-07 (31-07-06)_Spain ARPU + AUPU_Group" xfId="39536" xr:uid="{00000000-0005-0000-0000-00001A8A0000}"/>
    <cellStyle name="n_Flash September eresMas_Synthèse PFA 04_CA BAC SCR-VM 06-07 (31-07-06)_Spain ARPU + AUPU_ROW ARPU" xfId="39537" xr:uid="{00000000-0005-0000-0000-00001B8A0000}"/>
    <cellStyle name="n_Flash September eresMas_Synthèse PFA 04_CA BAC SCR-VM 06-07 (31-07-06)_Spain KPIs" xfId="7374" xr:uid="{00000000-0005-0000-0000-00001C8A0000}"/>
    <cellStyle name="n_Flash September eresMas_Synthèse PFA 04_CA BAC SCR-VM 06-07 (31-07-06)_Spain KPIs 2" xfId="16740" xr:uid="{00000000-0005-0000-0000-00001D8A0000}"/>
    <cellStyle name="n_Flash September eresMas_Synthèse PFA 04_CA BAC SCR-VM 06-07 (31-07-06)_Spain KPIs_1" xfId="52188" xr:uid="{00000000-0005-0000-0000-00001E8A0000}"/>
    <cellStyle name="n_Flash September eresMas_Synthèse PFA 04_CA BAC SCR-VM 06-07 (31-07-06)_Telecoms - Operational KPIs" xfId="50491" xr:uid="{00000000-0005-0000-0000-00001F8A0000}"/>
    <cellStyle name="n_Flash September eresMas_Synthèse PFA 04_CA forfaits 0607 (06-08-14)" xfId="2670" xr:uid="{00000000-0005-0000-0000-0000208A0000}"/>
    <cellStyle name="n_Flash September eresMas_Synthèse PFA 04_CA forfaits 0607 (06-08-14)_A&amp;ME KPIs" xfId="53966" xr:uid="{00000000-0005-0000-0000-0000218A0000}"/>
    <cellStyle name="n_Flash September eresMas_Synthèse PFA 04_CA forfaits 0607 (06-08-14)_France financials" xfId="24320" xr:uid="{00000000-0005-0000-0000-0000228A0000}"/>
    <cellStyle name="n_Flash September eresMas_Synthèse PFA 04_CA forfaits 0607 (06-08-14)_France KPIs" xfId="5529" xr:uid="{00000000-0005-0000-0000-0000238A0000}"/>
    <cellStyle name="n_Flash September eresMas_Synthèse PFA 04_CA forfaits 0607 (06-08-14)_France KPIs 2" xfId="14945" xr:uid="{00000000-0005-0000-0000-0000248A0000}"/>
    <cellStyle name="n_Flash September eresMas_Synthèse PFA 04_CA forfaits 0607 (06-08-14)_France KPIs_1" xfId="12770" xr:uid="{00000000-0005-0000-0000-0000258A0000}"/>
    <cellStyle name="n_Flash September eresMas_Synthèse PFA 04_CA forfaits 0607 (06-08-14)_Group" xfId="39539" xr:uid="{00000000-0005-0000-0000-0000268A0000}"/>
    <cellStyle name="n_Flash September eresMas_Synthèse PFA 04_CA forfaits 0607 (06-08-14)_Group - financial KPIs" xfId="22576" xr:uid="{00000000-0005-0000-0000-0000278A0000}"/>
    <cellStyle name="n_Flash September eresMas_Synthèse PFA 04_CA forfaits 0607 (06-08-14)_Group - operational KPIs" xfId="11016" xr:uid="{00000000-0005-0000-0000-0000288A0000}"/>
    <cellStyle name="n_Flash September eresMas_Synthèse PFA 04_CA forfaits 0607 (06-08-14)_Group - operational KPIs 2" xfId="18715" xr:uid="{00000000-0005-0000-0000-0000298A0000}"/>
    <cellStyle name="n_Flash September eresMas_Synthèse PFA 04_CA forfaits 0607 (06-08-14)_Group - operational KPIs_1" xfId="20832" xr:uid="{00000000-0005-0000-0000-00002A8A0000}"/>
    <cellStyle name="n_Flash September eresMas_Synthèse PFA 04_CA forfaits 0607 (06-08-14)_Orange - Market France KPIs" xfId="56780" xr:uid="{00000000-0005-0000-0000-00002B8A0000}"/>
    <cellStyle name="n_Flash September eresMas_Synthèse PFA 04_CA forfaits 0607 (06-08-14)_Poland KPIs" xfId="39538" xr:uid="{00000000-0005-0000-0000-00002C8A0000}"/>
    <cellStyle name="n_Flash September eresMas_Synthèse PFA 04_CA forfaits 0607 (06-08-14)_ROW" xfId="39540" xr:uid="{00000000-0005-0000-0000-00002D8A0000}"/>
    <cellStyle name="n_Flash September eresMas_Synthèse PFA 04_CA forfaits 0607 (06-08-14)_ROW ARPU" xfId="39541" xr:uid="{00000000-0005-0000-0000-00002E8A0000}"/>
    <cellStyle name="n_Flash September eresMas_Synthèse PFA 04_CA forfaits 0607 (06-08-14)_ROW_1" xfId="39542" xr:uid="{00000000-0005-0000-0000-00002F8A0000}"/>
    <cellStyle name="n_Flash September eresMas_Synthèse PFA 04_CA forfaits 0607 (06-08-14)_ROW_1_Group" xfId="39543" xr:uid="{00000000-0005-0000-0000-0000308A0000}"/>
    <cellStyle name="n_Flash September eresMas_Synthèse PFA 04_CA forfaits 0607 (06-08-14)_ROW_1_ROW ARPU" xfId="39544" xr:uid="{00000000-0005-0000-0000-0000318A0000}"/>
    <cellStyle name="n_Flash September eresMas_Synthèse PFA 04_CA forfaits 0607 (06-08-14)_ROW_Group" xfId="39545" xr:uid="{00000000-0005-0000-0000-0000328A0000}"/>
    <cellStyle name="n_Flash September eresMas_Synthèse PFA 04_CA forfaits 0607 (06-08-14)_ROW_ROW ARPU" xfId="39546" xr:uid="{00000000-0005-0000-0000-0000338A0000}"/>
    <cellStyle name="n_Flash September eresMas_Synthèse PFA 04_CA forfaits 0607 (06-08-14)_Spain ARPU + AUPU" xfId="39547" xr:uid="{00000000-0005-0000-0000-0000348A0000}"/>
    <cellStyle name="n_Flash September eresMas_Synthèse PFA 04_CA forfaits 0607 (06-08-14)_Spain ARPU + AUPU_Group" xfId="39548" xr:uid="{00000000-0005-0000-0000-0000358A0000}"/>
    <cellStyle name="n_Flash September eresMas_Synthèse PFA 04_CA forfaits 0607 (06-08-14)_Spain ARPU + AUPU_ROW ARPU" xfId="39549" xr:uid="{00000000-0005-0000-0000-0000368A0000}"/>
    <cellStyle name="n_Flash September eresMas_Synthèse PFA 04_CA forfaits 0607 (06-08-14)_Spain KPIs" xfId="7375" xr:uid="{00000000-0005-0000-0000-0000378A0000}"/>
    <cellStyle name="n_Flash September eresMas_Synthèse PFA 04_CA forfaits 0607 (06-08-14)_Spain KPIs 2" xfId="16741" xr:uid="{00000000-0005-0000-0000-0000388A0000}"/>
    <cellStyle name="n_Flash September eresMas_Synthèse PFA 04_CA forfaits 0607 (06-08-14)_Spain KPIs_1" xfId="52189" xr:uid="{00000000-0005-0000-0000-0000398A0000}"/>
    <cellStyle name="n_Flash September eresMas_Synthèse PFA 04_CA forfaits 0607 (06-08-14)_Telecoms - Operational KPIs" xfId="50492" xr:uid="{00000000-0005-0000-0000-00003A8A0000}"/>
    <cellStyle name="n_Flash September eresMas_Synthèse PFA 04_Classeur2" xfId="2671" xr:uid="{00000000-0005-0000-0000-00003B8A0000}"/>
    <cellStyle name="n_Flash September eresMas_Synthèse PFA 04_Classeur2_A&amp;ME KPIs" xfId="53967" xr:uid="{00000000-0005-0000-0000-00003C8A0000}"/>
    <cellStyle name="n_Flash September eresMas_Synthèse PFA 04_Classeur2_France financials" xfId="24321" xr:uid="{00000000-0005-0000-0000-00003D8A0000}"/>
    <cellStyle name="n_Flash September eresMas_Synthèse PFA 04_Classeur2_France KPIs" xfId="5530" xr:uid="{00000000-0005-0000-0000-00003E8A0000}"/>
    <cellStyle name="n_Flash September eresMas_Synthèse PFA 04_Classeur2_France KPIs 2" xfId="14946" xr:uid="{00000000-0005-0000-0000-00003F8A0000}"/>
    <cellStyle name="n_Flash September eresMas_Synthèse PFA 04_Classeur2_France KPIs_1" xfId="12771" xr:uid="{00000000-0005-0000-0000-0000408A0000}"/>
    <cellStyle name="n_Flash September eresMas_Synthèse PFA 04_Classeur2_Group" xfId="39551" xr:uid="{00000000-0005-0000-0000-0000418A0000}"/>
    <cellStyle name="n_Flash September eresMas_Synthèse PFA 04_Classeur2_Group - financial KPIs" xfId="22577" xr:uid="{00000000-0005-0000-0000-0000428A0000}"/>
    <cellStyle name="n_Flash September eresMas_Synthèse PFA 04_Classeur2_Group - operational KPIs" xfId="11017" xr:uid="{00000000-0005-0000-0000-0000438A0000}"/>
    <cellStyle name="n_Flash September eresMas_Synthèse PFA 04_Classeur2_Group - operational KPIs 2" xfId="18716" xr:uid="{00000000-0005-0000-0000-0000448A0000}"/>
    <cellStyle name="n_Flash September eresMas_Synthèse PFA 04_Classeur2_Group - operational KPIs_1" xfId="20833" xr:uid="{00000000-0005-0000-0000-0000458A0000}"/>
    <cellStyle name="n_Flash September eresMas_Synthèse PFA 04_Classeur2_Orange - Market France KPIs" xfId="56781" xr:uid="{00000000-0005-0000-0000-0000468A0000}"/>
    <cellStyle name="n_Flash September eresMas_Synthèse PFA 04_Classeur2_Poland KPIs" xfId="39550" xr:uid="{00000000-0005-0000-0000-0000478A0000}"/>
    <cellStyle name="n_Flash September eresMas_Synthèse PFA 04_Classeur2_ROW" xfId="39552" xr:uid="{00000000-0005-0000-0000-0000488A0000}"/>
    <cellStyle name="n_Flash September eresMas_Synthèse PFA 04_Classeur2_ROW ARPU" xfId="39553" xr:uid="{00000000-0005-0000-0000-0000498A0000}"/>
    <cellStyle name="n_Flash September eresMas_Synthèse PFA 04_Classeur2_ROW_1" xfId="39554" xr:uid="{00000000-0005-0000-0000-00004A8A0000}"/>
    <cellStyle name="n_Flash September eresMas_Synthèse PFA 04_Classeur2_ROW_1_Group" xfId="39555" xr:uid="{00000000-0005-0000-0000-00004B8A0000}"/>
    <cellStyle name="n_Flash September eresMas_Synthèse PFA 04_Classeur2_ROW_1_ROW ARPU" xfId="39556" xr:uid="{00000000-0005-0000-0000-00004C8A0000}"/>
    <cellStyle name="n_Flash September eresMas_Synthèse PFA 04_Classeur2_ROW_Group" xfId="39557" xr:uid="{00000000-0005-0000-0000-00004D8A0000}"/>
    <cellStyle name="n_Flash September eresMas_Synthèse PFA 04_Classeur2_ROW_ROW ARPU" xfId="39558" xr:uid="{00000000-0005-0000-0000-00004E8A0000}"/>
    <cellStyle name="n_Flash September eresMas_Synthèse PFA 04_Classeur2_Spain ARPU + AUPU" xfId="39559" xr:uid="{00000000-0005-0000-0000-00004F8A0000}"/>
    <cellStyle name="n_Flash September eresMas_Synthèse PFA 04_Classeur2_Spain ARPU + AUPU_Group" xfId="39560" xr:uid="{00000000-0005-0000-0000-0000508A0000}"/>
    <cellStyle name="n_Flash September eresMas_Synthèse PFA 04_Classeur2_Spain ARPU + AUPU_ROW ARPU" xfId="39561" xr:uid="{00000000-0005-0000-0000-0000518A0000}"/>
    <cellStyle name="n_Flash September eresMas_Synthèse PFA 04_Classeur2_Spain KPIs" xfId="7376" xr:uid="{00000000-0005-0000-0000-0000528A0000}"/>
    <cellStyle name="n_Flash September eresMas_Synthèse PFA 04_Classeur2_Spain KPIs 2" xfId="16742" xr:uid="{00000000-0005-0000-0000-0000538A0000}"/>
    <cellStyle name="n_Flash September eresMas_Synthèse PFA 04_Classeur2_Spain KPIs_1" xfId="52190" xr:uid="{00000000-0005-0000-0000-0000548A0000}"/>
    <cellStyle name="n_Flash September eresMas_Synthèse PFA 04_Classeur2_Telecoms - Operational KPIs" xfId="50493" xr:uid="{00000000-0005-0000-0000-0000558A0000}"/>
    <cellStyle name="n_Flash September eresMas_Synthèse PFA 04_Classeur5" xfId="2672" xr:uid="{00000000-0005-0000-0000-0000568A0000}"/>
    <cellStyle name="n_Flash September eresMas_Synthèse PFA 04_Classeur5_A&amp;ME KPIs" xfId="53968" xr:uid="{00000000-0005-0000-0000-0000578A0000}"/>
    <cellStyle name="n_Flash September eresMas_Synthèse PFA 04_Classeur5_Enterprise" xfId="9986" xr:uid="{00000000-0005-0000-0000-0000588A0000}"/>
    <cellStyle name="n_Flash September eresMas_Synthèse PFA 04_Classeur5_France financials" xfId="24322" xr:uid="{00000000-0005-0000-0000-0000598A0000}"/>
    <cellStyle name="n_Flash September eresMas_Synthèse PFA 04_Classeur5_France financials_1" xfId="25576" xr:uid="{00000000-0005-0000-0000-00005A8A0000}"/>
    <cellStyle name="n_Flash September eresMas_Synthèse PFA 04_Classeur5_France KPIs" xfId="5531" xr:uid="{00000000-0005-0000-0000-00005B8A0000}"/>
    <cellStyle name="n_Flash September eresMas_Synthèse PFA 04_Classeur5_France KPIs 2" xfId="14947" xr:uid="{00000000-0005-0000-0000-00005C8A0000}"/>
    <cellStyle name="n_Flash September eresMas_Synthèse PFA 04_Classeur5_France KPIs_1" xfId="12772" xr:uid="{00000000-0005-0000-0000-00005D8A0000}"/>
    <cellStyle name="n_Flash September eresMas_Synthèse PFA 04_Classeur5_GetCA Groupe Seg 2012-Q4 Soc" xfId="56783" xr:uid="{00000000-0005-0000-0000-00005E8A0000}"/>
    <cellStyle name="n_Flash September eresMas_Synthèse PFA 04_Classeur5_Group" xfId="39563" xr:uid="{00000000-0005-0000-0000-00005F8A0000}"/>
    <cellStyle name="n_Flash September eresMas_Synthèse PFA 04_Classeur5_Group - financial KPIs" xfId="22578" xr:uid="{00000000-0005-0000-0000-0000608A0000}"/>
    <cellStyle name="n_Flash September eresMas_Synthèse PFA 04_Classeur5_Group - operational KPIs" xfId="3455" xr:uid="{00000000-0005-0000-0000-0000618A0000}"/>
    <cellStyle name="n_Flash September eresMas_Synthèse PFA 04_Classeur5_Group - operational KPIs_1" xfId="11018" xr:uid="{00000000-0005-0000-0000-0000628A0000}"/>
    <cellStyle name="n_Flash September eresMas_Synthèse PFA 04_Classeur5_Group - operational KPIs_1 2" xfId="18717" xr:uid="{00000000-0005-0000-0000-0000638A0000}"/>
    <cellStyle name="n_Flash September eresMas_Synthèse PFA 04_Classeur5_Group - operational KPIs_2" xfId="20834" xr:uid="{00000000-0005-0000-0000-0000648A0000}"/>
    <cellStyle name="n_Flash September eresMas_Synthèse PFA 04_Classeur5_IC&amp;SS" xfId="13593" xr:uid="{00000000-0005-0000-0000-0000658A0000}"/>
    <cellStyle name="n_Flash September eresMas_Synthèse PFA 04_Classeur5_Orange - Market France KPIs" xfId="56782" xr:uid="{00000000-0005-0000-0000-0000668A0000}"/>
    <cellStyle name="n_Flash September eresMas_Synthèse PFA 04_Classeur5_Poland KPIs" xfId="8706" xr:uid="{00000000-0005-0000-0000-0000678A0000}"/>
    <cellStyle name="n_Flash September eresMas_Synthèse PFA 04_Classeur5_Poland KPIs_1" xfId="39562" xr:uid="{00000000-0005-0000-0000-0000688A0000}"/>
    <cellStyle name="n_Flash September eresMas_Synthèse PFA 04_Classeur5_ROW" xfId="39564" xr:uid="{00000000-0005-0000-0000-0000698A0000}"/>
    <cellStyle name="n_Flash September eresMas_Synthèse PFA 04_Classeur5_ROW ARPU" xfId="39565" xr:uid="{00000000-0005-0000-0000-00006A8A0000}"/>
    <cellStyle name="n_Flash September eresMas_Synthèse PFA 04_Classeur5_RoW KPIs" xfId="9418" xr:uid="{00000000-0005-0000-0000-00006B8A0000}"/>
    <cellStyle name="n_Flash September eresMas_Synthèse PFA 04_Classeur5_ROW_1" xfId="39566" xr:uid="{00000000-0005-0000-0000-00006C8A0000}"/>
    <cellStyle name="n_Flash September eresMas_Synthèse PFA 04_Classeur5_ROW_1_Group" xfId="39567" xr:uid="{00000000-0005-0000-0000-00006D8A0000}"/>
    <cellStyle name="n_Flash September eresMas_Synthèse PFA 04_Classeur5_ROW_1_ROW ARPU" xfId="39568" xr:uid="{00000000-0005-0000-0000-00006E8A0000}"/>
    <cellStyle name="n_Flash September eresMas_Synthèse PFA 04_Classeur5_ROW_Group" xfId="39569" xr:uid="{00000000-0005-0000-0000-00006F8A0000}"/>
    <cellStyle name="n_Flash September eresMas_Synthèse PFA 04_Classeur5_ROW_ROW ARPU" xfId="39570" xr:uid="{00000000-0005-0000-0000-0000708A0000}"/>
    <cellStyle name="n_Flash September eresMas_Synthèse PFA 04_Classeur5_Spain ARPU + AUPU" xfId="39571" xr:uid="{00000000-0005-0000-0000-0000718A0000}"/>
    <cellStyle name="n_Flash September eresMas_Synthèse PFA 04_Classeur5_Spain ARPU + AUPU_Group" xfId="39572" xr:uid="{00000000-0005-0000-0000-0000728A0000}"/>
    <cellStyle name="n_Flash September eresMas_Synthèse PFA 04_Classeur5_Spain ARPU + AUPU_ROW ARPU" xfId="39573" xr:uid="{00000000-0005-0000-0000-0000738A0000}"/>
    <cellStyle name="n_Flash September eresMas_Synthèse PFA 04_Classeur5_Spain KPIs" xfId="7377" xr:uid="{00000000-0005-0000-0000-0000748A0000}"/>
    <cellStyle name="n_Flash September eresMas_Synthèse PFA 04_Classeur5_Spain KPIs 2" xfId="16743" xr:uid="{00000000-0005-0000-0000-0000758A0000}"/>
    <cellStyle name="n_Flash September eresMas_Synthèse PFA 04_Classeur5_Spain KPIs_1" xfId="52191" xr:uid="{00000000-0005-0000-0000-0000768A0000}"/>
    <cellStyle name="n_Flash September eresMas_Synthèse PFA 04_Classeur5_Telecoms - Operational KPIs" xfId="50494" xr:uid="{00000000-0005-0000-0000-0000778A0000}"/>
    <cellStyle name="n_Flash September eresMas_Synthèse PFA 04_DATA KPI Personal" xfId="39574" xr:uid="{00000000-0005-0000-0000-0000788A0000}"/>
    <cellStyle name="n_Flash September eresMas_Synthèse PFA 04_DATA KPI Personal_Group" xfId="39575" xr:uid="{00000000-0005-0000-0000-0000798A0000}"/>
    <cellStyle name="n_Flash September eresMas_Synthèse PFA 04_DATA KPI Personal_ROW ARPU" xfId="39576" xr:uid="{00000000-0005-0000-0000-00007A8A0000}"/>
    <cellStyle name="n_Flash September eresMas_Synthèse PFA 04_EE_CoA_BS - mapped V4" xfId="39577" xr:uid="{00000000-0005-0000-0000-00007B8A0000}"/>
    <cellStyle name="n_Flash September eresMas_Synthèse PFA 04_EE_CoA_BS - mapped V4_Group" xfId="39578" xr:uid="{00000000-0005-0000-0000-00007C8A0000}"/>
    <cellStyle name="n_Flash September eresMas_Synthèse PFA 04_EE_CoA_BS - mapped V4_ROW ARPU" xfId="39579" xr:uid="{00000000-0005-0000-0000-00007D8A0000}"/>
    <cellStyle name="n_Flash September eresMas_Synthèse PFA 04_Enterprise" xfId="9982" xr:uid="{00000000-0005-0000-0000-00007E8A0000}"/>
    <cellStyle name="n_Flash September eresMas_Synthèse PFA 04_France financials" xfId="24315" xr:uid="{00000000-0005-0000-0000-00007F8A0000}"/>
    <cellStyle name="n_Flash September eresMas_Synthèse PFA 04_France financials_1" xfId="25572" xr:uid="{00000000-0005-0000-0000-0000808A0000}"/>
    <cellStyle name="n_Flash September eresMas_Synthèse PFA 04_France KPIs" xfId="5524" xr:uid="{00000000-0005-0000-0000-0000818A0000}"/>
    <cellStyle name="n_Flash September eresMas_Synthèse PFA 04_France KPIs 2" xfId="14940" xr:uid="{00000000-0005-0000-0000-0000828A0000}"/>
    <cellStyle name="n_Flash September eresMas_Synthèse PFA 04_France KPIs_1" xfId="12765" xr:uid="{00000000-0005-0000-0000-0000838A0000}"/>
    <cellStyle name="n_Flash September eresMas_Synthèse PFA 04_GetCA Groupe Seg 2012-Q4 Soc" xfId="56784" xr:uid="{00000000-0005-0000-0000-0000848A0000}"/>
    <cellStyle name="n_Flash September eresMas_Synthèse PFA 04_Group" xfId="39580" xr:uid="{00000000-0005-0000-0000-0000858A0000}"/>
    <cellStyle name="n_Flash September eresMas_Synthèse PFA 04_Group - financial KPIs" xfId="22571" xr:uid="{00000000-0005-0000-0000-0000868A0000}"/>
    <cellStyle name="n_Flash September eresMas_Synthèse PFA 04_Group - operational KPIs" xfId="3451" xr:uid="{00000000-0005-0000-0000-0000878A0000}"/>
    <cellStyle name="n_Flash September eresMas_Synthèse PFA 04_Group - operational KPIs_1" xfId="11011" xr:uid="{00000000-0005-0000-0000-0000888A0000}"/>
    <cellStyle name="n_Flash September eresMas_Synthèse PFA 04_Group - operational KPIs_1 2" xfId="18710" xr:uid="{00000000-0005-0000-0000-0000898A0000}"/>
    <cellStyle name="n_Flash September eresMas_Synthèse PFA 04_Group - operational KPIs_2" xfId="20827" xr:uid="{00000000-0005-0000-0000-00008A8A0000}"/>
    <cellStyle name="n_Flash September eresMas_Synthèse PFA 04_IC&amp;SS" xfId="13592" xr:uid="{00000000-0005-0000-0000-00008B8A0000}"/>
    <cellStyle name="n_Flash September eresMas_Synthèse PFA 04_Orange - Market France KPIs" xfId="56772" xr:uid="{00000000-0005-0000-0000-00008C8A0000}"/>
    <cellStyle name="n_Flash September eresMas_Synthèse PFA 04_PFA_Mn MTV_060413" xfId="2673" xr:uid="{00000000-0005-0000-0000-00008D8A0000}"/>
    <cellStyle name="n_Flash September eresMas_Synthèse PFA 04_PFA_Mn MTV_060413_A&amp;ME KPIs" xfId="53969" xr:uid="{00000000-0005-0000-0000-00008E8A0000}"/>
    <cellStyle name="n_Flash September eresMas_Synthèse PFA 04_PFA_Mn MTV_060413_France financials" xfId="24323" xr:uid="{00000000-0005-0000-0000-00008F8A0000}"/>
    <cellStyle name="n_Flash September eresMas_Synthèse PFA 04_PFA_Mn MTV_060413_France KPIs" xfId="5532" xr:uid="{00000000-0005-0000-0000-0000908A0000}"/>
    <cellStyle name="n_Flash September eresMas_Synthèse PFA 04_PFA_Mn MTV_060413_France KPIs 2" xfId="14948" xr:uid="{00000000-0005-0000-0000-0000918A0000}"/>
    <cellStyle name="n_Flash September eresMas_Synthèse PFA 04_PFA_Mn MTV_060413_France KPIs_1" xfId="12773" xr:uid="{00000000-0005-0000-0000-0000928A0000}"/>
    <cellStyle name="n_Flash September eresMas_Synthèse PFA 04_PFA_Mn MTV_060413_Group" xfId="39582" xr:uid="{00000000-0005-0000-0000-0000938A0000}"/>
    <cellStyle name="n_Flash September eresMas_Synthèse PFA 04_PFA_Mn MTV_060413_Group - financial KPIs" xfId="22579" xr:uid="{00000000-0005-0000-0000-0000948A0000}"/>
    <cellStyle name="n_Flash September eresMas_Synthèse PFA 04_PFA_Mn MTV_060413_Group - operational KPIs" xfId="11019" xr:uid="{00000000-0005-0000-0000-0000958A0000}"/>
    <cellStyle name="n_Flash September eresMas_Synthèse PFA 04_PFA_Mn MTV_060413_Group - operational KPIs 2" xfId="18718" xr:uid="{00000000-0005-0000-0000-0000968A0000}"/>
    <cellStyle name="n_Flash September eresMas_Synthèse PFA 04_PFA_Mn MTV_060413_Group - operational KPIs_1" xfId="20835" xr:uid="{00000000-0005-0000-0000-0000978A0000}"/>
    <cellStyle name="n_Flash September eresMas_Synthèse PFA 04_PFA_Mn MTV_060413_Orange - Market France KPIs" xfId="56785" xr:uid="{00000000-0005-0000-0000-0000988A0000}"/>
    <cellStyle name="n_Flash September eresMas_Synthèse PFA 04_PFA_Mn MTV_060413_Poland KPIs" xfId="39581" xr:uid="{00000000-0005-0000-0000-0000998A0000}"/>
    <cellStyle name="n_Flash September eresMas_Synthèse PFA 04_PFA_Mn MTV_060413_ROW" xfId="39583" xr:uid="{00000000-0005-0000-0000-00009A8A0000}"/>
    <cellStyle name="n_Flash September eresMas_Synthèse PFA 04_PFA_Mn MTV_060413_ROW ARPU" xfId="39584" xr:uid="{00000000-0005-0000-0000-00009B8A0000}"/>
    <cellStyle name="n_Flash September eresMas_Synthèse PFA 04_PFA_Mn MTV_060413_ROW_1" xfId="39585" xr:uid="{00000000-0005-0000-0000-00009C8A0000}"/>
    <cellStyle name="n_Flash September eresMas_Synthèse PFA 04_PFA_Mn MTV_060413_ROW_1_Group" xfId="39586" xr:uid="{00000000-0005-0000-0000-00009D8A0000}"/>
    <cellStyle name="n_Flash September eresMas_Synthèse PFA 04_PFA_Mn MTV_060413_ROW_1_ROW ARPU" xfId="39587" xr:uid="{00000000-0005-0000-0000-00009E8A0000}"/>
    <cellStyle name="n_Flash September eresMas_Synthèse PFA 04_PFA_Mn MTV_060413_ROW_Group" xfId="39588" xr:uid="{00000000-0005-0000-0000-00009F8A0000}"/>
    <cellStyle name="n_Flash September eresMas_Synthèse PFA 04_PFA_Mn MTV_060413_ROW_ROW ARPU" xfId="39589" xr:uid="{00000000-0005-0000-0000-0000A08A0000}"/>
    <cellStyle name="n_Flash September eresMas_Synthèse PFA 04_PFA_Mn MTV_060413_Spain ARPU + AUPU" xfId="39590" xr:uid="{00000000-0005-0000-0000-0000A18A0000}"/>
    <cellStyle name="n_Flash September eresMas_Synthèse PFA 04_PFA_Mn MTV_060413_Spain ARPU + AUPU_Group" xfId="39591" xr:uid="{00000000-0005-0000-0000-0000A28A0000}"/>
    <cellStyle name="n_Flash September eresMas_Synthèse PFA 04_PFA_Mn MTV_060413_Spain ARPU + AUPU_ROW ARPU" xfId="39592" xr:uid="{00000000-0005-0000-0000-0000A38A0000}"/>
    <cellStyle name="n_Flash September eresMas_Synthèse PFA 04_PFA_Mn MTV_060413_Spain KPIs" xfId="7378" xr:uid="{00000000-0005-0000-0000-0000A48A0000}"/>
    <cellStyle name="n_Flash September eresMas_Synthèse PFA 04_PFA_Mn MTV_060413_Spain KPIs 2" xfId="16744" xr:uid="{00000000-0005-0000-0000-0000A58A0000}"/>
    <cellStyle name="n_Flash September eresMas_Synthèse PFA 04_PFA_Mn MTV_060413_Spain KPIs_1" xfId="52192" xr:uid="{00000000-0005-0000-0000-0000A68A0000}"/>
    <cellStyle name="n_Flash September eresMas_Synthèse PFA 04_PFA_Mn MTV_060413_Telecoms - Operational KPIs" xfId="50495" xr:uid="{00000000-0005-0000-0000-0000A78A0000}"/>
    <cellStyle name="n_Flash September eresMas_Synthèse PFA 04_PFA_Mn_0603_V0 0" xfId="2674" xr:uid="{00000000-0005-0000-0000-0000A88A0000}"/>
    <cellStyle name="n_Flash September eresMas_Synthèse PFA 04_PFA_Mn_0603_V0 0_A&amp;ME KPIs" xfId="53970" xr:uid="{00000000-0005-0000-0000-0000A98A0000}"/>
    <cellStyle name="n_Flash September eresMas_Synthèse PFA 04_PFA_Mn_0603_V0 0_France financials" xfId="24324" xr:uid="{00000000-0005-0000-0000-0000AA8A0000}"/>
    <cellStyle name="n_Flash September eresMas_Synthèse PFA 04_PFA_Mn_0603_V0 0_France KPIs" xfId="5533" xr:uid="{00000000-0005-0000-0000-0000AB8A0000}"/>
    <cellStyle name="n_Flash September eresMas_Synthèse PFA 04_PFA_Mn_0603_V0 0_France KPIs 2" xfId="14949" xr:uid="{00000000-0005-0000-0000-0000AC8A0000}"/>
    <cellStyle name="n_Flash September eresMas_Synthèse PFA 04_PFA_Mn_0603_V0 0_France KPIs_1" xfId="12774" xr:uid="{00000000-0005-0000-0000-0000AD8A0000}"/>
    <cellStyle name="n_Flash September eresMas_Synthèse PFA 04_PFA_Mn_0603_V0 0_Group" xfId="39594" xr:uid="{00000000-0005-0000-0000-0000AE8A0000}"/>
    <cellStyle name="n_Flash September eresMas_Synthèse PFA 04_PFA_Mn_0603_V0 0_Group - financial KPIs" xfId="22580" xr:uid="{00000000-0005-0000-0000-0000AF8A0000}"/>
    <cellStyle name="n_Flash September eresMas_Synthèse PFA 04_PFA_Mn_0603_V0 0_Group - operational KPIs" xfId="11020" xr:uid="{00000000-0005-0000-0000-0000B08A0000}"/>
    <cellStyle name="n_Flash September eresMas_Synthèse PFA 04_PFA_Mn_0603_V0 0_Group - operational KPIs 2" xfId="18719" xr:uid="{00000000-0005-0000-0000-0000B18A0000}"/>
    <cellStyle name="n_Flash September eresMas_Synthèse PFA 04_PFA_Mn_0603_V0 0_Group - operational KPIs_1" xfId="20836" xr:uid="{00000000-0005-0000-0000-0000B28A0000}"/>
    <cellStyle name="n_Flash September eresMas_Synthèse PFA 04_PFA_Mn_0603_V0 0_Orange - Market France KPIs" xfId="56786" xr:uid="{00000000-0005-0000-0000-0000B38A0000}"/>
    <cellStyle name="n_Flash September eresMas_Synthèse PFA 04_PFA_Mn_0603_V0 0_Poland KPIs" xfId="39593" xr:uid="{00000000-0005-0000-0000-0000B48A0000}"/>
    <cellStyle name="n_Flash September eresMas_Synthèse PFA 04_PFA_Mn_0603_V0 0_ROW" xfId="39595" xr:uid="{00000000-0005-0000-0000-0000B58A0000}"/>
    <cellStyle name="n_Flash September eresMas_Synthèse PFA 04_PFA_Mn_0603_V0 0_ROW ARPU" xfId="39596" xr:uid="{00000000-0005-0000-0000-0000B68A0000}"/>
    <cellStyle name="n_Flash September eresMas_Synthèse PFA 04_PFA_Mn_0603_V0 0_ROW_1" xfId="39597" xr:uid="{00000000-0005-0000-0000-0000B78A0000}"/>
    <cellStyle name="n_Flash September eresMas_Synthèse PFA 04_PFA_Mn_0603_V0 0_ROW_1_Group" xfId="39598" xr:uid="{00000000-0005-0000-0000-0000B88A0000}"/>
    <cellStyle name="n_Flash September eresMas_Synthèse PFA 04_PFA_Mn_0603_V0 0_ROW_1_ROW ARPU" xfId="39599" xr:uid="{00000000-0005-0000-0000-0000B98A0000}"/>
    <cellStyle name="n_Flash September eresMas_Synthèse PFA 04_PFA_Mn_0603_V0 0_ROW_Group" xfId="39600" xr:uid="{00000000-0005-0000-0000-0000BA8A0000}"/>
    <cellStyle name="n_Flash September eresMas_Synthèse PFA 04_PFA_Mn_0603_V0 0_ROW_ROW ARPU" xfId="39601" xr:uid="{00000000-0005-0000-0000-0000BB8A0000}"/>
    <cellStyle name="n_Flash September eresMas_Synthèse PFA 04_PFA_Mn_0603_V0 0_Spain ARPU + AUPU" xfId="39602" xr:uid="{00000000-0005-0000-0000-0000BC8A0000}"/>
    <cellStyle name="n_Flash September eresMas_Synthèse PFA 04_PFA_Mn_0603_V0 0_Spain ARPU + AUPU_Group" xfId="39603" xr:uid="{00000000-0005-0000-0000-0000BD8A0000}"/>
    <cellStyle name="n_Flash September eresMas_Synthèse PFA 04_PFA_Mn_0603_V0 0_Spain ARPU + AUPU_ROW ARPU" xfId="39604" xr:uid="{00000000-0005-0000-0000-0000BE8A0000}"/>
    <cellStyle name="n_Flash September eresMas_Synthèse PFA 04_PFA_Mn_0603_V0 0_Spain KPIs" xfId="7379" xr:uid="{00000000-0005-0000-0000-0000BF8A0000}"/>
    <cellStyle name="n_Flash September eresMas_Synthèse PFA 04_PFA_Mn_0603_V0 0_Spain KPIs 2" xfId="16745" xr:uid="{00000000-0005-0000-0000-0000C08A0000}"/>
    <cellStyle name="n_Flash September eresMas_Synthèse PFA 04_PFA_Mn_0603_V0 0_Spain KPIs_1" xfId="52193" xr:uid="{00000000-0005-0000-0000-0000C18A0000}"/>
    <cellStyle name="n_Flash September eresMas_Synthèse PFA 04_PFA_Mn_0603_V0 0_Telecoms - Operational KPIs" xfId="50496" xr:uid="{00000000-0005-0000-0000-0000C28A0000}"/>
    <cellStyle name="n_Flash September eresMas_Synthèse PFA 04_PFA_Parcs_0600706" xfId="2675" xr:uid="{00000000-0005-0000-0000-0000C38A0000}"/>
    <cellStyle name="n_Flash September eresMas_Synthèse PFA 04_PFA_Parcs_0600706_A&amp;ME KPIs" xfId="53971" xr:uid="{00000000-0005-0000-0000-0000C48A0000}"/>
    <cellStyle name="n_Flash September eresMas_Synthèse PFA 04_PFA_Parcs_0600706_France financials" xfId="24325" xr:uid="{00000000-0005-0000-0000-0000C58A0000}"/>
    <cellStyle name="n_Flash September eresMas_Synthèse PFA 04_PFA_Parcs_0600706_France KPIs" xfId="5534" xr:uid="{00000000-0005-0000-0000-0000C68A0000}"/>
    <cellStyle name="n_Flash September eresMas_Synthèse PFA 04_PFA_Parcs_0600706_France KPIs 2" xfId="14950" xr:uid="{00000000-0005-0000-0000-0000C78A0000}"/>
    <cellStyle name="n_Flash September eresMas_Synthèse PFA 04_PFA_Parcs_0600706_France KPIs_1" xfId="12775" xr:uid="{00000000-0005-0000-0000-0000C88A0000}"/>
    <cellStyle name="n_Flash September eresMas_Synthèse PFA 04_PFA_Parcs_0600706_Group" xfId="39606" xr:uid="{00000000-0005-0000-0000-0000C98A0000}"/>
    <cellStyle name="n_Flash September eresMas_Synthèse PFA 04_PFA_Parcs_0600706_Group - financial KPIs" xfId="22581" xr:uid="{00000000-0005-0000-0000-0000CA8A0000}"/>
    <cellStyle name="n_Flash September eresMas_Synthèse PFA 04_PFA_Parcs_0600706_Group - operational KPIs" xfId="11021" xr:uid="{00000000-0005-0000-0000-0000CB8A0000}"/>
    <cellStyle name="n_Flash September eresMas_Synthèse PFA 04_PFA_Parcs_0600706_Group - operational KPIs 2" xfId="18720" xr:uid="{00000000-0005-0000-0000-0000CC8A0000}"/>
    <cellStyle name="n_Flash September eresMas_Synthèse PFA 04_PFA_Parcs_0600706_Group - operational KPIs_1" xfId="20837" xr:uid="{00000000-0005-0000-0000-0000CD8A0000}"/>
    <cellStyle name="n_Flash September eresMas_Synthèse PFA 04_PFA_Parcs_0600706_Orange - Market France KPIs" xfId="56787" xr:uid="{00000000-0005-0000-0000-0000CE8A0000}"/>
    <cellStyle name="n_Flash September eresMas_Synthèse PFA 04_PFA_Parcs_0600706_Poland KPIs" xfId="39605" xr:uid="{00000000-0005-0000-0000-0000CF8A0000}"/>
    <cellStyle name="n_Flash September eresMas_Synthèse PFA 04_PFA_Parcs_0600706_ROW" xfId="39607" xr:uid="{00000000-0005-0000-0000-0000D08A0000}"/>
    <cellStyle name="n_Flash September eresMas_Synthèse PFA 04_PFA_Parcs_0600706_ROW ARPU" xfId="39608" xr:uid="{00000000-0005-0000-0000-0000D18A0000}"/>
    <cellStyle name="n_Flash September eresMas_Synthèse PFA 04_PFA_Parcs_0600706_ROW_1" xfId="39609" xr:uid="{00000000-0005-0000-0000-0000D28A0000}"/>
    <cellStyle name="n_Flash September eresMas_Synthèse PFA 04_PFA_Parcs_0600706_ROW_1_Group" xfId="39610" xr:uid="{00000000-0005-0000-0000-0000D38A0000}"/>
    <cellStyle name="n_Flash September eresMas_Synthèse PFA 04_PFA_Parcs_0600706_ROW_1_ROW ARPU" xfId="39611" xr:uid="{00000000-0005-0000-0000-0000D48A0000}"/>
    <cellStyle name="n_Flash September eresMas_Synthèse PFA 04_PFA_Parcs_0600706_ROW_Group" xfId="39612" xr:uid="{00000000-0005-0000-0000-0000D58A0000}"/>
    <cellStyle name="n_Flash September eresMas_Synthèse PFA 04_PFA_Parcs_0600706_ROW_ROW ARPU" xfId="39613" xr:uid="{00000000-0005-0000-0000-0000D68A0000}"/>
    <cellStyle name="n_Flash September eresMas_Synthèse PFA 04_PFA_Parcs_0600706_Spain ARPU + AUPU" xfId="39614" xr:uid="{00000000-0005-0000-0000-0000D78A0000}"/>
    <cellStyle name="n_Flash September eresMas_Synthèse PFA 04_PFA_Parcs_0600706_Spain ARPU + AUPU_Group" xfId="39615" xr:uid="{00000000-0005-0000-0000-0000D88A0000}"/>
    <cellStyle name="n_Flash September eresMas_Synthèse PFA 04_PFA_Parcs_0600706_Spain ARPU + AUPU_ROW ARPU" xfId="39616" xr:uid="{00000000-0005-0000-0000-0000D98A0000}"/>
    <cellStyle name="n_Flash September eresMas_Synthèse PFA 04_PFA_Parcs_0600706_Spain KPIs" xfId="7380" xr:uid="{00000000-0005-0000-0000-0000DA8A0000}"/>
    <cellStyle name="n_Flash September eresMas_Synthèse PFA 04_PFA_Parcs_0600706_Spain KPIs 2" xfId="16746" xr:uid="{00000000-0005-0000-0000-0000DB8A0000}"/>
    <cellStyle name="n_Flash September eresMas_Synthèse PFA 04_PFA_Parcs_0600706_Spain KPIs_1" xfId="52194" xr:uid="{00000000-0005-0000-0000-0000DC8A0000}"/>
    <cellStyle name="n_Flash September eresMas_Synthèse PFA 04_PFA_Parcs_0600706_Telecoms - Operational KPIs" xfId="50497" xr:uid="{00000000-0005-0000-0000-0000DD8A0000}"/>
    <cellStyle name="n_Flash September eresMas_Synthèse PFA 04_Poland KPIs" xfId="8702" xr:uid="{00000000-0005-0000-0000-0000DE8A0000}"/>
    <cellStyle name="n_Flash September eresMas_Synthèse PFA 04_Poland KPIs_1" xfId="39489" xr:uid="{00000000-0005-0000-0000-0000DF8A0000}"/>
    <cellStyle name="n_Flash September eresMas_Synthèse PFA 04_Reporting Valeur_Mobile_2010_10" xfId="39617" xr:uid="{00000000-0005-0000-0000-0000E08A0000}"/>
    <cellStyle name="n_Flash September eresMas_Synthèse PFA 04_Reporting Valeur_Mobile_2010_10_Group" xfId="39618" xr:uid="{00000000-0005-0000-0000-0000E18A0000}"/>
    <cellStyle name="n_Flash September eresMas_Synthèse PFA 04_Reporting Valeur_Mobile_2010_10_ROW" xfId="39619" xr:uid="{00000000-0005-0000-0000-0000E28A0000}"/>
    <cellStyle name="n_Flash September eresMas_Synthèse PFA 04_Reporting Valeur_Mobile_2010_10_ROW ARPU" xfId="39620" xr:uid="{00000000-0005-0000-0000-0000E38A0000}"/>
    <cellStyle name="n_Flash September eresMas_Synthèse PFA 04_Reporting Valeur_Mobile_2010_10_ROW_Group" xfId="39621" xr:uid="{00000000-0005-0000-0000-0000E48A0000}"/>
    <cellStyle name="n_Flash September eresMas_Synthèse PFA 04_Reporting Valeur_Mobile_2010_10_ROW_ROW ARPU" xfId="39622" xr:uid="{00000000-0005-0000-0000-0000E58A0000}"/>
    <cellStyle name="n_Flash September eresMas_Synthèse PFA 04_ROW" xfId="39623" xr:uid="{00000000-0005-0000-0000-0000E68A0000}"/>
    <cellStyle name="n_Flash September eresMas_Synthèse PFA 04_ROW ARPU" xfId="39624" xr:uid="{00000000-0005-0000-0000-0000E78A0000}"/>
    <cellStyle name="n_Flash September eresMas_Synthèse PFA 04_RoW KPIs" xfId="9414" xr:uid="{00000000-0005-0000-0000-0000E88A0000}"/>
    <cellStyle name="n_Flash September eresMas_Synthèse PFA 04_ROW_1" xfId="39625" xr:uid="{00000000-0005-0000-0000-0000E98A0000}"/>
    <cellStyle name="n_Flash September eresMas_Synthèse PFA 04_ROW_1_Group" xfId="39626" xr:uid="{00000000-0005-0000-0000-0000EA8A0000}"/>
    <cellStyle name="n_Flash September eresMas_Synthèse PFA 04_ROW_1_ROW ARPU" xfId="39627" xr:uid="{00000000-0005-0000-0000-0000EB8A0000}"/>
    <cellStyle name="n_Flash September eresMas_Synthèse PFA 04_ROW_Group" xfId="39628" xr:uid="{00000000-0005-0000-0000-0000EC8A0000}"/>
    <cellStyle name="n_Flash September eresMas_Synthèse PFA 04_ROW_ROW ARPU" xfId="39629" xr:uid="{00000000-0005-0000-0000-0000ED8A0000}"/>
    <cellStyle name="n_Flash September eresMas_Synthèse PFA 04_Spain ARPU + AUPU" xfId="39630" xr:uid="{00000000-0005-0000-0000-0000EE8A0000}"/>
    <cellStyle name="n_Flash September eresMas_Synthèse PFA 04_Spain ARPU + AUPU_Group" xfId="39631" xr:uid="{00000000-0005-0000-0000-0000EF8A0000}"/>
    <cellStyle name="n_Flash September eresMas_Synthèse PFA 04_Spain ARPU + AUPU_ROW ARPU" xfId="39632" xr:uid="{00000000-0005-0000-0000-0000F08A0000}"/>
    <cellStyle name="n_Flash September eresMas_Synthèse PFA 04_Spain KPIs" xfId="7370" xr:uid="{00000000-0005-0000-0000-0000F18A0000}"/>
    <cellStyle name="n_Flash September eresMas_Synthèse PFA 04_Spain KPIs 2" xfId="16736" xr:uid="{00000000-0005-0000-0000-0000F28A0000}"/>
    <cellStyle name="n_Flash September eresMas_Synthèse PFA 04_Spain KPIs_1" xfId="52184" xr:uid="{00000000-0005-0000-0000-0000F38A0000}"/>
    <cellStyle name="n_Flash September eresMas_Synthèse PFA 04_Telecoms - Operational KPIs" xfId="50487" xr:uid="{00000000-0005-0000-0000-0000F48A0000}"/>
    <cellStyle name="n_Flash September eresMas_Synthèse PFA 04_UAG_report_CA 06-09 (06-09-28)" xfId="2676" xr:uid="{00000000-0005-0000-0000-0000F58A0000}"/>
    <cellStyle name="n_Flash September eresMas_Synthèse PFA 04_UAG_report_CA 06-09 (06-09-28)_A&amp;ME KPIs" xfId="53972" xr:uid="{00000000-0005-0000-0000-0000F68A0000}"/>
    <cellStyle name="n_Flash September eresMas_Synthèse PFA 04_UAG_report_CA 06-09 (06-09-28)_Enterprise" xfId="9987" xr:uid="{00000000-0005-0000-0000-0000F78A0000}"/>
    <cellStyle name="n_Flash September eresMas_Synthèse PFA 04_UAG_report_CA 06-09 (06-09-28)_France financials" xfId="24326" xr:uid="{00000000-0005-0000-0000-0000F88A0000}"/>
    <cellStyle name="n_Flash September eresMas_Synthèse PFA 04_UAG_report_CA 06-09 (06-09-28)_France financials_1" xfId="25577" xr:uid="{00000000-0005-0000-0000-0000F98A0000}"/>
    <cellStyle name="n_Flash September eresMas_Synthèse PFA 04_UAG_report_CA 06-09 (06-09-28)_France KPIs" xfId="5535" xr:uid="{00000000-0005-0000-0000-0000FA8A0000}"/>
    <cellStyle name="n_Flash September eresMas_Synthèse PFA 04_UAG_report_CA 06-09 (06-09-28)_France KPIs 2" xfId="14951" xr:uid="{00000000-0005-0000-0000-0000FB8A0000}"/>
    <cellStyle name="n_Flash September eresMas_Synthèse PFA 04_UAG_report_CA 06-09 (06-09-28)_France KPIs_1" xfId="12776" xr:uid="{00000000-0005-0000-0000-0000FC8A0000}"/>
    <cellStyle name="n_Flash September eresMas_Synthèse PFA 04_UAG_report_CA 06-09 (06-09-28)_GetCA Groupe Seg 2012-Q4 Soc" xfId="56789" xr:uid="{00000000-0005-0000-0000-0000FD8A0000}"/>
    <cellStyle name="n_Flash September eresMas_Synthèse PFA 04_UAG_report_CA 06-09 (06-09-28)_Group" xfId="39634" xr:uid="{00000000-0005-0000-0000-0000FE8A0000}"/>
    <cellStyle name="n_Flash September eresMas_Synthèse PFA 04_UAG_report_CA 06-09 (06-09-28)_Group - financial KPIs" xfId="22582" xr:uid="{00000000-0005-0000-0000-0000FF8A0000}"/>
    <cellStyle name="n_Flash September eresMas_Synthèse PFA 04_UAG_report_CA 06-09 (06-09-28)_Group - operational KPIs" xfId="3456" xr:uid="{00000000-0005-0000-0000-0000008B0000}"/>
    <cellStyle name="n_Flash September eresMas_Synthèse PFA 04_UAG_report_CA 06-09 (06-09-28)_Group - operational KPIs_1" xfId="11022" xr:uid="{00000000-0005-0000-0000-0000018B0000}"/>
    <cellStyle name="n_Flash September eresMas_Synthèse PFA 04_UAG_report_CA 06-09 (06-09-28)_Group - operational KPIs_1 2" xfId="18721" xr:uid="{00000000-0005-0000-0000-0000028B0000}"/>
    <cellStyle name="n_Flash September eresMas_Synthèse PFA 04_UAG_report_CA 06-09 (06-09-28)_Group - operational KPIs_2" xfId="20838" xr:uid="{00000000-0005-0000-0000-0000038B0000}"/>
    <cellStyle name="n_Flash September eresMas_Synthèse PFA 04_UAG_report_CA 06-09 (06-09-28)_IC&amp;SS" xfId="17723" xr:uid="{00000000-0005-0000-0000-0000048B0000}"/>
    <cellStyle name="n_Flash September eresMas_Synthèse PFA 04_UAG_report_CA 06-09 (06-09-28)_Orange - Market France KPIs" xfId="56788" xr:uid="{00000000-0005-0000-0000-0000058B0000}"/>
    <cellStyle name="n_Flash September eresMas_Synthèse PFA 04_UAG_report_CA 06-09 (06-09-28)_Poland KPIs" xfId="8707" xr:uid="{00000000-0005-0000-0000-0000068B0000}"/>
    <cellStyle name="n_Flash September eresMas_Synthèse PFA 04_UAG_report_CA 06-09 (06-09-28)_Poland KPIs_1" xfId="39633" xr:uid="{00000000-0005-0000-0000-0000078B0000}"/>
    <cellStyle name="n_Flash September eresMas_Synthèse PFA 04_UAG_report_CA 06-09 (06-09-28)_ROW" xfId="39635" xr:uid="{00000000-0005-0000-0000-0000088B0000}"/>
    <cellStyle name="n_Flash September eresMas_Synthèse PFA 04_UAG_report_CA 06-09 (06-09-28)_ROW ARPU" xfId="39636" xr:uid="{00000000-0005-0000-0000-0000098B0000}"/>
    <cellStyle name="n_Flash September eresMas_Synthèse PFA 04_UAG_report_CA 06-09 (06-09-28)_RoW KPIs" xfId="9419" xr:uid="{00000000-0005-0000-0000-00000A8B0000}"/>
    <cellStyle name="n_Flash September eresMas_Synthèse PFA 04_UAG_report_CA 06-09 (06-09-28)_ROW_1" xfId="39637" xr:uid="{00000000-0005-0000-0000-00000B8B0000}"/>
    <cellStyle name="n_Flash September eresMas_Synthèse PFA 04_UAG_report_CA 06-09 (06-09-28)_ROW_1_Group" xfId="39638" xr:uid="{00000000-0005-0000-0000-00000C8B0000}"/>
    <cellStyle name="n_Flash September eresMas_Synthèse PFA 04_UAG_report_CA 06-09 (06-09-28)_ROW_1_ROW ARPU" xfId="39639" xr:uid="{00000000-0005-0000-0000-00000D8B0000}"/>
    <cellStyle name="n_Flash September eresMas_Synthèse PFA 04_UAG_report_CA 06-09 (06-09-28)_ROW_Group" xfId="39640" xr:uid="{00000000-0005-0000-0000-00000E8B0000}"/>
    <cellStyle name="n_Flash September eresMas_Synthèse PFA 04_UAG_report_CA 06-09 (06-09-28)_ROW_ROW ARPU" xfId="39641" xr:uid="{00000000-0005-0000-0000-00000F8B0000}"/>
    <cellStyle name="n_Flash September eresMas_Synthèse PFA 04_UAG_report_CA 06-09 (06-09-28)_Spain ARPU + AUPU" xfId="39642" xr:uid="{00000000-0005-0000-0000-0000108B0000}"/>
    <cellStyle name="n_Flash September eresMas_Synthèse PFA 04_UAG_report_CA 06-09 (06-09-28)_Spain ARPU + AUPU_Group" xfId="39643" xr:uid="{00000000-0005-0000-0000-0000118B0000}"/>
    <cellStyle name="n_Flash September eresMas_Synthèse PFA 04_UAG_report_CA 06-09 (06-09-28)_Spain ARPU + AUPU_ROW ARPU" xfId="39644" xr:uid="{00000000-0005-0000-0000-0000128B0000}"/>
    <cellStyle name="n_Flash September eresMas_Synthèse PFA 04_UAG_report_CA 06-09 (06-09-28)_Spain KPIs" xfId="7381" xr:uid="{00000000-0005-0000-0000-0000138B0000}"/>
    <cellStyle name="n_Flash September eresMas_Synthèse PFA 04_UAG_report_CA 06-09 (06-09-28)_Spain KPIs 2" xfId="16747" xr:uid="{00000000-0005-0000-0000-0000148B0000}"/>
    <cellStyle name="n_Flash September eresMas_Synthèse PFA 04_UAG_report_CA 06-09 (06-09-28)_Spain KPIs_1" xfId="52195" xr:uid="{00000000-0005-0000-0000-0000158B0000}"/>
    <cellStyle name="n_Flash September eresMas_Synthèse PFA 04_UAG_report_CA 06-09 (06-09-28)_Telecoms - Operational KPIs" xfId="50498" xr:uid="{00000000-0005-0000-0000-0000168B0000}"/>
    <cellStyle name="n_Flash September eresMas_Synthèse PFA 04_UAG_report_CA 06-10 (06-11-06)" xfId="2677" xr:uid="{00000000-0005-0000-0000-0000178B0000}"/>
    <cellStyle name="n_Flash September eresMas_Synthèse PFA 04_UAG_report_CA 06-10 (06-11-06)_A&amp;ME KPIs" xfId="53973" xr:uid="{00000000-0005-0000-0000-0000188B0000}"/>
    <cellStyle name="n_Flash September eresMas_Synthèse PFA 04_UAG_report_CA 06-10 (06-11-06)_Enterprise" xfId="9988" xr:uid="{00000000-0005-0000-0000-0000198B0000}"/>
    <cellStyle name="n_Flash September eresMas_Synthèse PFA 04_UAG_report_CA 06-10 (06-11-06)_France financials" xfId="24327" xr:uid="{00000000-0005-0000-0000-00001A8B0000}"/>
    <cellStyle name="n_Flash September eresMas_Synthèse PFA 04_UAG_report_CA 06-10 (06-11-06)_France financials_1" xfId="25578" xr:uid="{00000000-0005-0000-0000-00001B8B0000}"/>
    <cellStyle name="n_Flash September eresMas_Synthèse PFA 04_UAG_report_CA 06-10 (06-11-06)_France KPIs" xfId="5536" xr:uid="{00000000-0005-0000-0000-00001C8B0000}"/>
    <cellStyle name="n_Flash September eresMas_Synthèse PFA 04_UAG_report_CA 06-10 (06-11-06)_France KPIs 2" xfId="14952" xr:uid="{00000000-0005-0000-0000-00001D8B0000}"/>
    <cellStyle name="n_Flash September eresMas_Synthèse PFA 04_UAG_report_CA 06-10 (06-11-06)_France KPIs_1" xfId="12777" xr:uid="{00000000-0005-0000-0000-00001E8B0000}"/>
    <cellStyle name="n_Flash September eresMas_Synthèse PFA 04_UAG_report_CA 06-10 (06-11-06)_GetCA Groupe Seg 2012-Q4 Soc" xfId="56791" xr:uid="{00000000-0005-0000-0000-00001F8B0000}"/>
    <cellStyle name="n_Flash September eresMas_Synthèse PFA 04_UAG_report_CA 06-10 (06-11-06)_Group" xfId="39646" xr:uid="{00000000-0005-0000-0000-0000208B0000}"/>
    <cellStyle name="n_Flash September eresMas_Synthèse PFA 04_UAG_report_CA 06-10 (06-11-06)_Group - financial KPIs" xfId="22583" xr:uid="{00000000-0005-0000-0000-0000218B0000}"/>
    <cellStyle name="n_Flash September eresMas_Synthèse PFA 04_UAG_report_CA 06-10 (06-11-06)_Group - operational KPIs" xfId="3457" xr:uid="{00000000-0005-0000-0000-0000228B0000}"/>
    <cellStyle name="n_Flash September eresMas_Synthèse PFA 04_UAG_report_CA 06-10 (06-11-06)_Group - operational KPIs_1" xfId="11023" xr:uid="{00000000-0005-0000-0000-0000238B0000}"/>
    <cellStyle name="n_Flash September eresMas_Synthèse PFA 04_UAG_report_CA 06-10 (06-11-06)_Group - operational KPIs_1 2" xfId="18722" xr:uid="{00000000-0005-0000-0000-0000248B0000}"/>
    <cellStyle name="n_Flash September eresMas_Synthèse PFA 04_UAG_report_CA 06-10 (06-11-06)_Group - operational KPIs_2" xfId="20839" xr:uid="{00000000-0005-0000-0000-0000258B0000}"/>
    <cellStyle name="n_Flash September eresMas_Synthèse PFA 04_UAG_report_CA 06-10 (06-11-06)_IC&amp;SS" xfId="19495" xr:uid="{00000000-0005-0000-0000-0000268B0000}"/>
    <cellStyle name="n_Flash September eresMas_Synthèse PFA 04_UAG_report_CA 06-10 (06-11-06)_Orange - Market France KPIs" xfId="56790" xr:uid="{00000000-0005-0000-0000-0000278B0000}"/>
    <cellStyle name="n_Flash September eresMas_Synthèse PFA 04_UAG_report_CA 06-10 (06-11-06)_Poland KPIs" xfId="8708" xr:uid="{00000000-0005-0000-0000-0000288B0000}"/>
    <cellStyle name="n_Flash September eresMas_Synthèse PFA 04_UAG_report_CA 06-10 (06-11-06)_Poland KPIs_1" xfId="39645" xr:uid="{00000000-0005-0000-0000-0000298B0000}"/>
    <cellStyle name="n_Flash September eresMas_Synthèse PFA 04_UAG_report_CA 06-10 (06-11-06)_ROW" xfId="39647" xr:uid="{00000000-0005-0000-0000-00002A8B0000}"/>
    <cellStyle name="n_Flash September eresMas_Synthèse PFA 04_UAG_report_CA 06-10 (06-11-06)_ROW ARPU" xfId="39648" xr:uid="{00000000-0005-0000-0000-00002B8B0000}"/>
    <cellStyle name="n_Flash September eresMas_Synthèse PFA 04_UAG_report_CA 06-10 (06-11-06)_RoW KPIs" xfId="9420" xr:uid="{00000000-0005-0000-0000-00002C8B0000}"/>
    <cellStyle name="n_Flash September eresMas_Synthèse PFA 04_UAG_report_CA 06-10 (06-11-06)_ROW_1" xfId="39649" xr:uid="{00000000-0005-0000-0000-00002D8B0000}"/>
    <cellStyle name="n_Flash September eresMas_Synthèse PFA 04_UAG_report_CA 06-10 (06-11-06)_ROW_1_Group" xfId="39650" xr:uid="{00000000-0005-0000-0000-00002E8B0000}"/>
    <cellStyle name="n_Flash September eresMas_Synthèse PFA 04_UAG_report_CA 06-10 (06-11-06)_ROW_1_ROW ARPU" xfId="39651" xr:uid="{00000000-0005-0000-0000-00002F8B0000}"/>
    <cellStyle name="n_Flash September eresMas_Synthèse PFA 04_UAG_report_CA 06-10 (06-11-06)_ROW_Group" xfId="39652" xr:uid="{00000000-0005-0000-0000-0000308B0000}"/>
    <cellStyle name="n_Flash September eresMas_Synthèse PFA 04_UAG_report_CA 06-10 (06-11-06)_ROW_ROW ARPU" xfId="39653" xr:uid="{00000000-0005-0000-0000-0000318B0000}"/>
    <cellStyle name="n_Flash September eresMas_Synthèse PFA 04_UAG_report_CA 06-10 (06-11-06)_Spain ARPU + AUPU" xfId="39654" xr:uid="{00000000-0005-0000-0000-0000328B0000}"/>
    <cellStyle name="n_Flash September eresMas_Synthèse PFA 04_UAG_report_CA 06-10 (06-11-06)_Spain ARPU + AUPU_Group" xfId="39655" xr:uid="{00000000-0005-0000-0000-0000338B0000}"/>
    <cellStyle name="n_Flash September eresMas_Synthèse PFA 04_UAG_report_CA 06-10 (06-11-06)_Spain ARPU + AUPU_ROW ARPU" xfId="39656" xr:uid="{00000000-0005-0000-0000-0000348B0000}"/>
    <cellStyle name="n_Flash September eresMas_Synthèse PFA 04_UAG_report_CA 06-10 (06-11-06)_Spain KPIs" xfId="7382" xr:uid="{00000000-0005-0000-0000-0000358B0000}"/>
    <cellStyle name="n_Flash September eresMas_Synthèse PFA 04_UAG_report_CA 06-10 (06-11-06)_Spain KPIs 2" xfId="16748" xr:uid="{00000000-0005-0000-0000-0000368B0000}"/>
    <cellStyle name="n_Flash September eresMas_Synthèse PFA 04_UAG_report_CA 06-10 (06-11-06)_Spain KPIs_1" xfId="52196" xr:uid="{00000000-0005-0000-0000-0000378B0000}"/>
    <cellStyle name="n_Flash September eresMas_Synthèse PFA 04_UAG_report_CA 06-10 (06-11-06)_Telecoms - Operational KPIs" xfId="50499" xr:uid="{00000000-0005-0000-0000-0000388B0000}"/>
    <cellStyle name="n_Flash September eresMas_Synthèse PFA 04_V&amp;M trajectoires V1 (06-08-11)" xfId="2678" xr:uid="{00000000-0005-0000-0000-0000398B0000}"/>
    <cellStyle name="n_Flash September eresMas_Synthèse PFA 04_V&amp;M trajectoires V1 (06-08-11)_A&amp;ME KPIs" xfId="53974" xr:uid="{00000000-0005-0000-0000-00003A8B0000}"/>
    <cellStyle name="n_Flash September eresMas_Synthèse PFA 04_V&amp;M trajectoires V1 (06-08-11)_Enterprise" xfId="9989" xr:uid="{00000000-0005-0000-0000-00003B8B0000}"/>
    <cellStyle name="n_Flash September eresMas_Synthèse PFA 04_V&amp;M trajectoires V1 (06-08-11)_France financials" xfId="24328" xr:uid="{00000000-0005-0000-0000-00003C8B0000}"/>
    <cellStyle name="n_Flash September eresMas_Synthèse PFA 04_V&amp;M trajectoires V1 (06-08-11)_France financials_1" xfId="25579" xr:uid="{00000000-0005-0000-0000-00003D8B0000}"/>
    <cellStyle name="n_Flash September eresMas_Synthèse PFA 04_V&amp;M trajectoires V1 (06-08-11)_France KPIs" xfId="5537" xr:uid="{00000000-0005-0000-0000-00003E8B0000}"/>
    <cellStyle name="n_Flash September eresMas_Synthèse PFA 04_V&amp;M trajectoires V1 (06-08-11)_France KPIs 2" xfId="14953" xr:uid="{00000000-0005-0000-0000-00003F8B0000}"/>
    <cellStyle name="n_Flash September eresMas_Synthèse PFA 04_V&amp;M trajectoires V1 (06-08-11)_France KPIs_1" xfId="12778" xr:uid="{00000000-0005-0000-0000-0000408B0000}"/>
    <cellStyle name="n_Flash September eresMas_Synthèse PFA 04_V&amp;M trajectoires V1 (06-08-11)_GetCA Groupe Seg 2012-Q4 Soc" xfId="56793" xr:uid="{00000000-0005-0000-0000-0000418B0000}"/>
    <cellStyle name="n_Flash September eresMas_Synthèse PFA 04_V&amp;M trajectoires V1 (06-08-11)_Group" xfId="39658" xr:uid="{00000000-0005-0000-0000-0000428B0000}"/>
    <cellStyle name="n_Flash September eresMas_Synthèse PFA 04_V&amp;M trajectoires V1 (06-08-11)_Group - financial KPIs" xfId="22584" xr:uid="{00000000-0005-0000-0000-0000438B0000}"/>
    <cellStyle name="n_Flash September eresMas_Synthèse PFA 04_V&amp;M trajectoires V1 (06-08-11)_Group - operational KPIs" xfId="3458" xr:uid="{00000000-0005-0000-0000-0000448B0000}"/>
    <cellStyle name="n_Flash September eresMas_Synthèse PFA 04_V&amp;M trajectoires V1 (06-08-11)_Group - operational KPIs_1" xfId="11024" xr:uid="{00000000-0005-0000-0000-0000458B0000}"/>
    <cellStyle name="n_Flash September eresMas_Synthèse PFA 04_V&amp;M trajectoires V1 (06-08-11)_Group - operational KPIs_1 2" xfId="18723" xr:uid="{00000000-0005-0000-0000-0000468B0000}"/>
    <cellStyle name="n_Flash September eresMas_Synthèse PFA 04_V&amp;M trajectoires V1 (06-08-11)_Group - operational KPIs_2" xfId="20840" xr:uid="{00000000-0005-0000-0000-0000478B0000}"/>
    <cellStyle name="n_Flash September eresMas_Synthèse PFA 04_V&amp;M trajectoires V1 (06-08-11)_IC&amp;SS" xfId="19695" xr:uid="{00000000-0005-0000-0000-0000488B0000}"/>
    <cellStyle name="n_Flash September eresMas_Synthèse PFA 04_V&amp;M trajectoires V1 (06-08-11)_Orange - Market France KPIs" xfId="56792" xr:uid="{00000000-0005-0000-0000-0000498B0000}"/>
    <cellStyle name="n_Flash September eresMas_Synthèse PFA 04_V&amp;M trajectoires V1 (06-08-11)_Poland KPIs" xfId="8709" xr:uid="{00000000-0005-0000-0000-00004A8B0000}"/>
    <cellStyle name="n_Flash September eresMas_Synthèse PFA 04_V&amp;M trajectoires V1 (06-08-11)_Poland KPIs_1" xfId="39657" xr:uid="{00000000-0005-0000-0000-00004B8B0000}"/>
    <cellStyle name="n_Flash September eresMas_Synthèse PFA 04_V&amp;M trajectoires V1 (06-08-11)_ROW" xfId="39659" xr:uid="{00000000-0005-0000-0000-00004C8B0000}"/>
    <cellStyle name="n_Flash September eresMas_Synthèse PFA 04_V&amp;M trajectoires V1 (06-08-11)_ROW ARPU" xfId="39660" xr:uid="{00000000-0005-0000-0000-00004D8B0000}"/>
    <cellStyle name="n_Flash September eresMas_Synthèse PFA 04_V&amp;M trajectoires V1 (06-08-11)_RoW KPIs" xfId="9421" xr:uid="{00000000-0005-0000-0000-00004E8B0000}"/>
    <cellStyle name="n_Flash September eresMas_Synthèse PFA 04_V&amp;M trajectoires V1 (06-08-11)_ROW_1" xfId="39661" xr:uid="{00000000-0005-0000-0000-00004F8B0000}"/>
    <cellStyle name="n_Flash September eresMas_Synthèse PFA 04_V&amp;M trajectoires V1 (06-08-11)_ROW_1_Group" xfId="39662" xr:uid="{00000000-0005-0000-0000-0000508B0000}"/>
    <cellStyle name="n_Flash September eresMas_Synthèse PFA 04_V&amp;M trajectoires V1 (06-08-11)_ROW_1_ROW ARPU" xfId="39663" xr:uid="{00000000-0005-0000-0000-0000518B0000}"/>
    <cellStyle name="n_Flash September eresMas_Synthèse PFA 04_V&amp;M trajectoires V1 (06-08-11)_ROW_Group" xfId="39664" xr:uid="{00000000-0005-0000-0000-0000528B0000}"/>
    <cellStyle name="n_Flash September eresMas_Synthèse PFA 04_V&amp;M trajectoires V1 (06-08-11)_ROW_ROW ARPU" xfId="39665" xr:uid="{00000000-0005-0000-0000-0000538B0000}"/>
    <cellStyle name="n_Flash September eresMas_Synthèse PFA 04_V&amp;M trajectoires V1 (06-08-11)_Spain ARPU + AUPU" xfId="39666" xr:uid="{00000000-0005-0000-0000-0000548B0000}"/>
    <cellStyle name="n_Flash September eresMas_Synthèse PFA 04_V&amp;M trajectoires V1 (06-08-11)_Spain ARPU + AUPU_Group" xfId="39667" xr:uid="{00000000-0005-0000-0000-0000558B0000}"/>
    <cellStyle name="n_Flash September eresMas_Synthèse PFA 04_V&amp;M trajectoires V1 (06-08-11)_Spain ARPU + AUPU_ROW ARPU" xfId="39668" xr:uid="{00000000-0005-0000-0000-0000568B0000}"/>
    <cellStyle name="n_Flash September eresMas_Synthèse PFA 04_V&amp;M trajectoires V1 (06-08-11)_Spain KPIs" xfId="7383" xr:uid="{00000000-0005-0000-0000-0000578B0000}"/>
    <cellStyle name="n_Flash September eresMas_Synthèse PFA 04_V&amp;M trajectoires V1 (06-08-11)_Spain KPIs 2" xfId="16749" xr:uid="{00000000-0005-0000-0000-0000588B0000}"/>
    <cellStyle name="n_Flash September eresMas_Synthèse PFA 04_V&amp;M trajectoires V1 (06-08-11)_Spain KPIs_1" xfId="52197" xr:uid="{00000000-0005-0000-0000-0000598B0000}"/>
    <cellStyle name="n_Flash September eresMas_Synthèse PFA 04_V&amp;M trajectoires V1 (06-08-11)_Telecoms - Operational KPIs" xfId="50500" xr:uid="{00000000-0005-0000-0000-00005A8B0000}"/>
    <cellStyle name="n_Flash September eresMas_Tableau_récapitulatif" xfId="2679" xr:uid="{00000000-0005-0000-0000-00005B8B0000}"/>
    <cellStyle name="n_Flash September eresMas_Tableau_récapitulatif_A&amp;ME KPIs" xfId="53975" xr:uid="{00000000-0005-0000-0000-00005C8B0000}"/>
    <cellStyle name="n_Flash September eresMas_Tableau_récapitulatif_France financials" xfId="24329" xr:uid="{00000000-0005-0000-0000-00005D8B0000}"/>
    <cellStyle name="n_Flash September eresMas_Tableau_récapitulatif_France KPIs" xfId="5538" xr:uid="{00000000-0005-0000-0000-00005E8B0000}"/>
    <cellStyle name="n_Flash September eresMas_Tableau_récapitulatif_France KPIs 2" xfId="14954" xr:uid="{00000000-0005-0000-0000-00005F8B0000}"/>
    <cellStyle name="n_Flash September eresMas_Tableau_récapitulatif_France KPIs_1" xfId="12779" xr:uid="{00000000-0005-0000-0000-0000608B0000}"/>
    <cellStyle name="n_Flash September eresMas_Tableau_récapitulatif_Group" xfId="39670" xr:uid="{00000000-0005-0000-0000-0000618B0000}"/>
    <cellStyle name="n_Flash September eresMas_Tableau_récapitulatif_Group - financial KPIs" xfId="22585" xr:uid="{00000000-0005-0000-0000-0000628B0000}"/>
    <cellStyle name="n_Flash September eresMas_Tableau_récapitulatif_Group - operational KPIs" xfId="11025" xr:uid="{00000000-0005-0000-0000-0000638B0000}"/>
    <cellStyle name="n_Flash September eresMas_Tableau_récapitulatif_Group - operational KPIs 2" xfId="18724" xr:uid="{00000000-0005-0000-0000-0000648B0000}"/>
    <cellStyle name="n_Flash September eresMas_Tableau_récapitulatif_Group - operational KPIs_1" xfId="20841" xr:uid="{00000000-0005-0000-0000-0000658B0000}"/>
    <cellStyle name="n_Flash September eresMas_Tableau_récapitulatif_Orange - Market France KPIs" xfId="56794" xr:uid="{00000000-0005-0000-0000-0000668B0000}"/>
    <cellStyle name="n_Flash September eresMas_Tableau_récapitulatif_Poland KPIs" xfId="39669" xr:uid="{00000000-0005-0000-0000-0000678B0000}"/>
    <cellStyle name="n_Flash September eresMas_Tableau_récapitulatif_ROW" xfId="39671" xr:uid="{00000000-0005-0000-0000-0000688B0000}"/>
    <cellStyle name="n_Flash September eresMas_Tableau_récapitulatif_ROW ARPU" xfId="39672" xr:uid="{00000000-0005-0000-0000-0000698B0000}"/>
    <cellStyle name="n_Flash September eresMas_Tableau_récapitulatif_ROW_1" xfId="39673" xr:uid="{00000000-0005-0000-0000-00006A8B0000}"/>
    <cellStyle name="n_Flash September eresMas_Tableau_récapitulatif_ROW_1_Group" xfId="39674" xr:uid="{00000000-0005-0000-0000-00006B8B0000}"/>
    <cellStyle name="n_Flash September eresMas_Tableau_récapitulatif_ROW_1_ROW ARPU" xfId="39675" xr:uid="{00000000-0005-0000-0000-00006C8B0000}"/>
    <cellStyle name="n_Flash September eresMas_Tableau_récapitulatif_ROW_Group" xfId="39676" xr:uid="{00000000-0005-0000-0000-00006D8B0000}"/>
    <cellStyle name="n_Flash September eresMas_Tableau_récapitulatif_ROW_ROW ARPU" xfId="39677" xr:uid="{00000000-0005-0000-0000-00006E8B0000}"/>
    <cellStyle name="n_Flash September eresMas_Tableau_récapitulatif_Spain ARPU + AUPU" xfId="39678" xr:uid="{00000000-0005-0000-0000-00006F8B0000}"/>
    <cellStyle name="n_Flash September eresMas_Tableau_récapitulatif_Spain ARPU + AUPU_Group" xfId="39679" xr:uid="{00000000-0005-0000-0000-0000708B0000}"/>
    <cellStyle name="n_Flash September eresMas_Tableau_récapitulatif_Spain ARPU + AUPU_ROW ARPU" xfId="39680" xr:uid="{00000000-0005-0000-0000-0000718B0000}"/>
    <cellStyle name="n_Flash September eresMas_Tableau_récapitulatif_Spain KPIs" xfId="7384" xr:uid="{00000000-0005-0000-0000-0000728B0000}"/>
    <cellStyle name="n_Flash September eresMas_Tableau_récapitulatif_Spain KPIs 2" xfId="16750" xr:uid="{00000000-0005-0000-0000-0000738B0000}"/>
    <cellStyle name="n_Flash September eresMas_Tableau_récapitulatif_Spain KPIs_1" xfId="52198" xr:uid="{00000000-0005-0000-0000-0000748B0000}"/>
    <cellStyle name="n_Flash September eresMas_Tableau_récapitulatif_Telecoms - Operational KPIs" xfId="50501" xr:uid="{00000000-0005-0000-0000-0000758B0000}"/>
    <cellStyle name="n_Flash September eresMas_Telecoms - Operational KPIs" xfId="49893" xr:uid="{00000000-0005-0000-0000-0000768B0000}"/>
    <cellStyle name="n_Flash September eresMas_Terminals &amp; CPEs" xfId="2680" xr:uid="{00000000-0005-0000-0000-0000778B0000}"/>
    <cellStyle name="n_Flash September eresMas_Terminals &amp; CPEs_A&amp;ME KPIs" xfId="53976" xr:uid="{00000000-0005-0000-0000-0000788B0000}"/>
    <cellStyle name="n_Flash September eresMas_Terminals &amp; CPEs_France financials" xfId="24330" xr:uid="{00000000-0005-0000-0000-0000798B0000}"/>
    <cellStyle name="n_Flash September eresMas_Terminals &amp; CPEs_France KPIs" xfId="5539" xr:uid="{00000000-0005-0000-0000-00007A8B0000}"/>
    <cellStyle name="n_Flash September eresMas_Terminals &amp; CPEs_France KPIs 2" xfId="14955" xr:uid="{00000000-0005-0000-0000-00007B8B0000}"/>
    <cellStyle name="n_Flash September eresMas_Terminals &amp; CPEs_France KPIs_1" xfId="12780" xr:uid="{00000000-0005-0000-0000-00007C8B0000}"/>
    <cellStyle name="n_Flash September eresMas_Terminals &amp; CPEs_Group" xfId="39682" xr:uid="{00000000-0005-0000-0000-00007D8B0000}"/>
    <cellStyle name="n_Flash September eresMas_Terminals &amp; CPEs_Group - financial KPIs" xfId="22586" xr:uid="{00000000-0005-0000-0000-00007E8B0000}"/>
    <cellStyle name="n_Flash September eresMas_Terminals &amp; CPEs_Group - operational KPIs" xfId="11026" xr:uid="{00000000-0005-0000-0000-00007F8B0000}"/>
    <cellStyle name="n_Flash September eresMas_Terminals &amp; CPEs_Group - operational KPIs 2" xfId="18725" xr:uid="{00000000-0005-0000-0000-0000808B0000}"/>
    <cellStyle name="n_Flash September eresMas_Terminals &amp; CPEs_Group - operational KPIs_1" xfId="20842" xr:uid="{00000000-0005-0000-0000-0000818B0000}"/>
    <cellStyle name="n_Flash September eresMas_Terminals &amp; CPEs_Orange - Market France KPIs" xfId="56795" xr:uid="{00000000-0005-0000-0000-0000828B0000}"/>
    <cellStyle name="n_Flash September eresMas_Terminals &amp; CPEs_Poland KPIs" xfId="39681" xr:uid="{00000000-0005-0000-0000-0000838B0000}"/>
    <cellStyle name="n_Flash September eresMas_Terminals &amp; CPEs_ROW" xfId="39683" xr:uid="{00000000-0005-0000-0000-0000848B0000}"/>
    <cellStyle name="n_Flash September eresMas_Terminals &amp; CPEs_ROW ARPU" xfId="39684" xr:uid="{00000000-0005-0000-0000-0000858B0000}"/>
    <cellStyle name="n_Flash September eresMas_Terminals &amp; CPEs_ROW_1" xfId="39685" xr:uid="{00000000-0005-0000-0000-0000868B0000}"/>
    <cellStyle name="n_Flash September eresMas_Terminals &amp; CPEs_ROW_1_Group" xfId="39686" xr:uid="{00000000-0005-0000-0000-0000878B0000}"/>
    <cellStyle name="n_Flash September eresMas_Terminals &amp; CPEs_ROW_1_ROW ARPU" xfId="39687" xr:uid="{00000000-0005-0000-0000-0000888B0000}"/>
    <cellStyle name="n_Flash September eresMas_Terminals &amp; CPEs_ROW_Group" xfId="39688" xr:uid="{00000000-0005-0000-0000-0000898B0000}"/>
    <cellStyle name="n_Flash September eresMas_Terminals &amp; CPEs_ROW_ROW ARPU" xfId="39689" xr:uid="{00000000-0005-0000-0000-00008A8B0000}"/>
    <cellStyle name="n_Flash September eresMas_Terminals &amp; CPEs_Spain ARPU + AUPU" xfId="39690" xr:uid="{00000000-0005-0000-0000-00008B8B0000}"/>
    <cellStyle name="n_Flash September eresMas_Terminals &amp; CPEs_Spain ARPU + AUPU_Group" xfId="39691" xr:uid="{00000000-0005-0000-0000-00008C8B0000}"/>
    <cellStyle name="n_Flash September eresMas_Terminals &amp; CPEs_Spain ARPU + AUPU_ROW ARPU" xfId="39692" xr:uid="{00000000-0005-0000-0000-00008D8B0000}"/>
    <cellStyle name="n_Flash September eresMas_Terminals &amp; CPEs_Spain KPIs" xfId="7385" xr:uid="{00000000-0005-0000-0000-00008E8B0000}"/>
    <cellStyle name="n_Flash September eresMas_Terminals &amp; CPEs_Spain KPIs 2" xfId="16751" xr:uid="{00000000-0005-0000-0000-00008F8B0000}"/>
    <cellStyle name="n_Flash September eresMas_Terminals &amp; CPEs_Spain KPIs_1" xfId="52199" xr:uid="{00000000-0005-0000-0000-0000908B0000}"/>
    <cellStyle name="n_Flash September eresMas_Terminals &amp; CPEs_Telecoms - Operational KPIs" xfId="50502" xr:uid="{00000000-0005-0000-0000-0000918B0000}"/>
    <cellStyle name="n_Flash September eresMas_TOP synthèse Chantier 02-2004 copy" xfId="2681" xr:uid="{00000000-0005-0000-0000-0000928B0000}"/>
    <cellStyle name="n_Flash September eresMas_TOP synthèse Chantier 02-2004 copy_01 Synthèse DM pour modèle" xfId="2682" xr:uid="{00000000-0005-0000-0000-0000938B0000}"/>
    <cellStyle name="n_Flash September eresMas_TOP synthèse Chantier 02-2004 copy_01 Synthèse DM pour modèle_A&amp;ME KPIs" xfId="53978" xr:uid="{00000000-0005-0000-0000-0000948B0000}"/>
    <cellStyle name="n_Flash September eresMas_TOP synthèse Chantier 02-2004 copy_01 Synthèse DM pour modèle_France financials" xfId="24332" xr:uid="{00000000-0005-0000-0000-0000958B0000}"/>
    <cellStyle name="n_Flash September eresMas_TOP synthèse Chantier 02-2004 copy_01 Synthèse DM pour modèle_France KPIs" xfId="5541" xr:uid="{00000000-0005-0000-0000-0000968B0000}"/>
    <cellStyle name="n_Flash September eresMas_TOP synthèse Chantier 02-2004 copy_01 Synthèse DM pour modèle_France KPIs 2" xfId="14957" xr:uid="{00000000-0005-0000-0000-0000978B0000}"/>
    <cellStyle name="n_Flash September eresMas_TOP synthèse Chantier 02-2004 copy_01 Synthèse DM pour modèle_France KPIs_1" xfId="12782" xr:uid="{00000000-0005-0000-0000-0000988B0000}"/>
    <cellStyle name="n_Flash September eresMas_TOP synthèse Chantier 02-2004 copy_01 Synthèse DM pour modèle_Group" xfId="39695" xr:uid="{00000000-0005-0000-0000-0000998B0000}"/>
    <cellStyle name="n_Flash September eresMas_TOP synthèse Chantier 02-2004 copy_01 Synthèse DM pour modèle_Group - financial KPIs" xfId="22588" xr:uid="{00000000-0005-0000-0000-00009A8B0000}"/>
    <cellStyle name="n_Flash September eresMas_TOP synthèse Chantier 02-2004 copy_01 Synthèse DM pour modèle_Group - operational KPIs" xfId="11028" xr:uid="{00000000-0005-0000-0000-00009B8B0000}"/>
    <cellStyle name="n_Flash September eresMas_TOP synthèse Chantier 02-2004 copy_01 Synthèse DM pour modèle_Group - operational KPIs 2" xfId="18727" xr:uid="{00000000-0005-0000-0000-00009C8B0000}"/>
    <cellStyle name="n_Flash September eresMas_TOP synthèse Chantier 02-2004 copy_01 Synthèse DM pour modèle_Group - operational KPIs_1" xfId="20844" xr:uid="{00000000-0005-0000-0000-00009D8B0000}"/>
    <cellStyle name="n_Flash September eresMas_TOP synthèse Chantier 02-2004 copy_01 Synthèse DM pour modèle_Orange - Market France KPIs" xfId="56797" xr:uid="{00000000-0005-0000-0000-00009E8B0000}"/>
    <cellStyle name="n_Flash September eresMas_TOP synthèse Chantier 02-2004 copy_01 Synthèse DM pour modèle_Poland KPIs" xfId="39694" xr:uid="{00000000-0005-0000-0000-00009F8B0000}"/>
    <cellStyle name="n_Flash September eresMas_TOP synthèse Chantier 02-2004 copy_01 Synthèse DM pour modèle_ROW" xfId="39696" xr:uid="{00000000-0005-0000-0000-0000A08B0000}"/>
    <cellStyle name="n_Flash September eresMas_TOP synthèse Chantier 02-2004 copy_01 Synthèse DM pour modèle_ROW ARPU" xfId="39697" xr:uid="{00000000-0005-0000-0000-0000A18B0000}"/>
    <cellStyle name="n_Flash September eresMas_TOP synthèse Chantier 02-2004 copy_01 Synthèse DM pour modèle_ROW_1" xfId="39698" xr:uid="{00000000-0005-0000-0000-0000A28B0000}"/>
    <cellStyle name="n_Flash September eresMas_TOP synthèse Chantier 02-2004 copy_01 Synthèse DM pour modèle_ROW_1_Group" xfId="39699" xr:uid="{00000000-0005-0000-0000-0000A38B0000}"/>
    <cellStyle name="n_Flash September eresMas_TOP synthèse Chantier 02-2004 copy_01 Synthèse DM pour modèle_ROW_1_ROW ARPU" xfId="39700" xr:uid="{00000000-0005-0000-0000-0000A48B0000}"/>
    <cellStyle name="n_Flash September eresMas_TOP synthèse Chantier 02-2004 copy_01 Synthèse DM pour modèle_ROW_Group" xfId="39701" xr:uid="{00000000-0005-0000-0000-0000A58B0000}"/>
    <cellStyle name="n_Flash September eresMas_TOP synthèse Chantier 02-2004 copy_01 Synthèse DM pour modèle_ROW_ROW ARPU" xfId="39702" xr:uid="{00000000-0005-0000-0000-0000A68B0000}"/>
    <cellStyle name="n_Flash September eresMas_TOP synthèse Chantier 02-2004 copy_01 Synthèse DM pour modèle_Spain ARPU + AUPU" xfId="39703" xr:uid="{00000000-0005-0000-0000-0000A78B0000}"/>
    <cellStyle name="n_Flash September eresMas_TOP synthèse Chantier 02-2004 copy_01 Synthèse DM pour modèle_Spain ARPU + AUPU_Group" xfId="39704" xr:uid="{00000000-0005-0000-0000-0000A88B0000}"/>
    <cellStyle name="n_Flash September eresMas_TOP synthèse Chantier 02-2004 copy_01 Synthèse DM pour modèle_Spain ARPU + AUPU_ROW ARPU" xfId="39705" xr:uid="{00000000-0005-0000-0000-0000A98B0000}"/>
    <cellStyle name="n_Flash September eresMas_TOP synthèse Chantier 02-2004 copy_01 Synthèse DM pour modèle_Spain KPIs" xfId="7387" xr:uid="{00000000-0005-0000-0000-0000AA8B0000}"/>
    <cellStyle name="n_Flash September eresMas_TOP synthèse Chantier 02-2004 copy_01 Synthèse DM pour modèle_Spain KPIs 2" xfId="16753" xr:uid="{00000000-0005-0000-0000-0000AB8B0000}"/>
    <cellStyle name="n_Flash September eresMas_TOP synthèse Chantier 02-2004 copy_01 Synthèse DM pour modèle_Spain KPIs_1" xfId="52201" xr:uid="{00000000-0005-0000-0000-0000AC8B0000}"/>
    <cellStyle name="n_Flash September eresMas_TOP synthèse Chantier 02-2004 copy_01 Synthèse DM pour modèle_Telecoms - Operational KPIs" xfId="50504" xr:uid="{00000000-0005-0000-0000-0000AD8B0000}"/>
    <cellStyle name="n_Flash September eresMas_TOP synthèse Chantier 02-2004 copy_0703 Préflashde L23 Analyse CA trafic 07-03 (07-04-03)" xfId="2683" xr:uid="{00000000-0005-0000-0000-0000AE8B0000}"/>
    <cellStyle name="n_Flash September eresMas_TOP synthèse Chantier 02-2004 copy_0703 Préflashde L23 Analyse CA trafic 07-03 (07-04-03)_A&amp;ME KPIs" xfId="53979" xr:uid="{00000000-0005-0000-0000-0000AF8B0000}"/>
    <cellStyle name="n_Flash September eresMas_TOP synthèse Chantier 02-2004 copy_0703 Préflashde L23 Analyse CA trafic 07-03 (07-04-03)_Enterprise" xfId="9991" xr:uid="{00000000-0005-0000-0000-0000B08B0000}"/>
    <cellStyle name="n_Flash September eresMas_TOP synthèse Chantier 02-2004 copy_0703 Préflashde L23 Analyse CA trafic 07-03 (07-04-03)_France financials" xfId="24333" xr:uid="{00000000-0005-0000-0000-0000B18B0000}"/>
    <cellStyle name="n_Flash September eresMas_TOP synthèse Chantier 02-2004 copy_0703 Préflashde L23 Analyse CA trafic 07-03 (07-04-03)_France financials_1" xfId="25581" xr:uid="{00000000-0005-0000-0000-0000B28B0000}"/>
    <cellStyle name="n_Flash September eresMas_TOP synthèse Chantier 02-2004 copy_0703 Préflashde L23 Analyse CA trafic 07-03 (07-04-03)_France KPIs" xfId="5542" xr:uid="{00000000-0005-0000-0000-0000B38B0000}"/>
    <cellStyle name="n_Flash September eresMas_TOP synthèse Chantier 02-2004 copy_0703 Préflashde L23 Analyse CA trafic 07-03 (07-04-03)_France KPIs 2" xfId="14958" xr:uid="{00000000-0005-0000-0000-0000B48B0000}"/>
    <cellStyle name="n_Flash September eresMas_TOP synthèse Chantier 02-2004 copy_0703 Préflashde L23 Analyse CA trafic 07-03 (07-04-03)_France KPIs_1" xfId="12783" xr:uid="{00000000-0005-0000-0000-0000B58B0000}"/>
    <cellStyle name="n_Flash September eresMas_TOP synthèse Chantier 02-2004 copy_0703 Préflashde L23 Analyse CA trafic 07-03 (07-04-03)_GetCA Groupe Seg 2012-Q4 Soc" xfId="56799" xr:uid="{00000000-0005-0000-0000-0000B68B0000}"/>
    <cellStyle name="n_Flash September eresMas_TOP synthèse Chantier 02-2004 copy_0703 Préflashde L23 Analyse CA trafic 07-03 (07-04-03)_Group" xfId="39707" xr:uid="{00000000-0005-0000-0000-0000B78B0000}"/>
    <cellStyle name="n_Flash September eresMas_TOP synthèse Chantier 02-2004 copy_0703 Préflashde L23 Analyse CA trafic 07-03 (07-04-03)_Group - financial KPIs" xfId="22589" xr:uid="{00000000-0005-0000-0000-0000B88B0000}"/>
    <cellStyle name="n_Flash September eresMas_TOP synthèse Chantier 02-2004 copy_0703 Préflashde L23 Analyse CA trafic 07-03 (07-04-03)_Group - operational KPIs" xfId="3460" xr:uid="{00000000-0005-0000-0000-0000B98B0000}"/>
    <cellStyle name="n_Flash September eresMas_TOP synthèse Chantier 02-2004 copy_0703 Préflashde L23 Analyse CA trafic 07-03 (07-04-03)_Group - operational KPIs_1" xfId="11029" xr:uid="{00000000-0005-0000-0000-0000BA8B0000}"/>
    <cellStyle name="n_Flash September eresMas_TOP synthèse Chantier 02-2004 copy_0703 Préflashde L23 Analyse CA trafic 07-03 (07-04-03)_Group - operational KPIs_1 2" xfId="18728" xr:uid="{00000000-0005-0000-0000-0000BB8B0000}"/>
    <cellStyle name="n_Flash September eresMas_TOP synthèse Chantier 02-2004 copy_0703 Préflashde L23 Analyse CA trafic 07-03 (07-04-03)_Group - operational KPIs_2" xfId="20845" xr:uid="{00000000-0005-0000-0000-0000BC8B0000}"/>
    <cellStyle name="n_Flash September eresMas_TOP synthèse Chantier 02-2004 copy_0703 Préflashde L23 Analyse CA trafic 07-03 (07-04-03)_IC&amp;SS" xfId="13895" xr:uid="{00000000-0005-0000-0000-0000BD8B0000}"/>
    <cellStyle name="n_Flash September eresMas_TOP synthèse Chantier 02-2004 copy_0703 Préflashde L23 Analyse CA trafic 07-03 (07-04-03)_Orange - Market France KPIs" xfId="56798" xr:uid="{00000000-0005-0000-0000-0000BE8B0000}"/>
    <cellStyle name="n_Flash September eresMas_TOP synthèse Chantier 02-2004 copy_0703 Préflashde L23 Analyse CA trafic 07-03 (07-04-03)_Poland KPIs" xfId="8711" xr:uid="{00000000-0005-0000-0000-0000BF8B0000}"/>
    <cellStyle name="n_Flash September eresMas_TOP synthèse Chantier 02-2004 copy_0703 Préflashde L23 Analyse CA trafic 07-03 (07-04-03)_Poland KPIs_1" xfId="39706" xr:uid="{00000000-0005-0000-0000-0000C08B0000}"/>
    <cellStyle name="n_Flash September eresMas_TOP synthèse Chantier 02-2004 copy_0703 Préflashde L23 Analyse CA trafic 07-03 (07-04-03)_ROW" xfId="39708" xr:uid="{00000000-0005-0000-0000-0000C18B0000}"/>
    <cellStyle name="n_Flash September eresMas_TOP synthèse Chantier 02-2004 copy_0703 Préflashde L23 Analyse CA trafic 07-03 (07-04-03)_ROW ARPU" xfId="39709" xr:uid="{00000000-0005-0000-0000-0000C28B0000}"/>
    <cellStyle name="n_Flash September eresMas_TOP synthèse Chantier 02-2004 copy_0703 Préflashde L23 Analyse CA trafic 07-03 (07-04-03)_RoW KPIs" xfId="9423" xr:uid="{00000000-0005-0000-0000-0000C38B0000}"/>
    <cellStyle name="n_Flash September eresMas_TOP synthèse Chantier 02-2004 copy_0703 Préflashde L23 Analyse CA trafic 07-03 (07-04-03)_ROW_1" xfId="39710" xr:uid="{00000000-0005-0000-0000-0000C48B0000}"/>
    <cellStyle name="n_Flash September eresMas_TOP synthèse Chantier 02-2004 copy_0703 Préflashde L23 Analyse CA trafic 07-03 (07-04-03)_ROW_1_Group" xfId="39711" xr:uid="{00000000-0005-0000-0000-0000C58B0000}"/>
    <cellStyle name="n_Flash September eresMas_TOP synthèse Chantier 02-2004 copy_0703 Préflashde L23 Analyse CA trafic 07-03 (07-04-03)_ROW_1_ROW ARPU" xfId="39712" xr:uid="{00000000-0005-0000-0000-0000C68B0000}"/>
    <cellStyle name="n_Flash September eresMas_TOP synthèse Chantier 02-2004 copy_0703 Préflashde L23 Analyse CA trafic 07-03 (07-04-03)_ROW_Group" xfId="39713" xr:uid="{00000000-0005-0000-0000-0000C78B0000}"/>
    <cellStyle name="n_Flash September eresMas_TOP synthèse Chantier 02-2004 copy_0703 Préflashde L23 Analyse CA trafic 07-03 (07-04-03)_ROW_ROW ARPU" xfId="39714" xr:uid="{00000000-0005-0000-0000-0000C88B0000}"/>
    <cellStyle name="n_Flash September eresMas_TOP synthèse Chantier 02-2004 copy_0703 Préflashde L23 Analyse CA trafic 07-03 (07-04-03)_Spain ARPU + AUPU" xfId="39715" xr:uid="{00000000-0005-0000-0000-0000C98B0000}"/>
    <cellStyle name="n_Flash September eresMas_TOP synthèse Chantier 02-2004 copy_0703 Préflashde L23 Analyse CA trafic 07-03 (07-04-03)_Spain ARPU + AUPU_Group" xfId="39716" xr:uid="{00000000-0005-0000-0000-0000CA8B0000}"/>
    <cellStyle name="n_Flash September eresMas_TOP synthèse Chantier 02-2004 copy_0703 Préflashde L23 Analyse CA trafic 07-03 (07-04-03)_Spain ARPU + AUPU_ROW ARPU" xfId="39717" xr:uid="{00000000-0005-0000-0000-0000CB8B0000}"/>
    <cellStyle name="n_Flash September eresMas_TOP synthèse Chantier 02-2004 copy_0703 Préflashde L23 Analyse CA trafic 07-03 (07-04-03)_Spain KPIs" xfId="7388" xr:uid="{00000000-0005-0000-0000-0000CC8B0000}"/>
    <cellStyle name="n_Flash September eresMas_TOP synthèse Chantier 02-2004 copy_0703 Préflashde L23 Analyse CA trafic 07-03 (07-04-03)_Spain KPIs 2" xfId="16754" xr:uid="{00000000-0005-0000-0000-0000CD8B0000}"/>
    <cellStyle name="n_Flash September eresMas_TOP synthèse Chantier 02-2004 copy_0703 Préflashde L23 Analyse CA trafic 07-03 (07-04-03)_Spain KPIs_1" xfId="52202" xr:uid="{00000000-0005-0000-0000-0000CE8B0000}"/>
    <cellStyle name="n_Flash September eresMas_TOP synthèse Chantier 02-2004 copy_0703 Préflashde L23 Analyse CA trafic 07-03 (07-04-03)_Telecoms - Operational KPIs" xfId="50505" xr:uid="{00000000-0005-0000-0000-0000CF8B0000}"/>
    <cellStyle name="n_Flash September eresMas_TOP synthèse Chantier 02-2004 copy_A&amp;ME KPIs" xfId="53977" xr:uid="{00000000-0005-0000-0000-0000D08B0000}"/>
    <cellStyle name="n_Flash September eresMas_TOP synthèse Chantier 02-2004 copy_Base Forfaits 06-07" xfId="2684" xr:uid="{00000000-0005-0000-0000-0000D18B0000}"/>
    <cellStyle name="n_Flash September eresMas_TOP synthèse Chantier 02-2004 copy_Base Forfaits 06-07_A&amp;ME KPIs" xfId="53980" xr:uid="{00000000-0005-0000-0000-0000D28B0000}"/>
    <cellStyle name="n_Flash September eresMas_TOP synthèse Chantier 02-2004 copy_Base Forfaits 06-07_Enterprise" xfId="9992" xr:uid="{00000000-0005-0000-0000-0000D38B0000}"/>
    <cellStyle name="n_Flash September eresMas_TOP synthèse Chantier 02-2004 copy_Base Forfaits 06-07_France financials" xfId="24334" xr:uid="{00000000-0005-0000-0000-0000D48B0000}"/>
    <cellStyle name="n_Flash September eresMas_TOP synthèse Chantier 02-2004 copy_Base Forfaits 06-07_France financials_1" xfId="25582" xr:uid="{00000000-0005-0000-0000-0000D58B0000}"/>
    <cellStyle name="n_Flash September eresMas_TOP synthèse Chantier 02-2004 copy_Base Forfaits 06-07_France KPIs" xfId="5543" xr:uid="{00000000-0005-0000-0000-0000D68B0000}"/>
    <cellStyle name="n_Flash September eresMas_TOP synthèse Chantier 02-2004 copy_Base Forfaits 06-07_France KPIs 2" xfId="14959" xr:uid="{00000000-0005-0000-0000-0000D78B0000}"/>
    <cellStyle name="n_Flash September eresMas_TOP synthèse Chantier 02-2004 copy_Base Forfaits 06-07_France KPIs_1" xfId="12784" xr:uid="{00000000-0005-0000-0000-0000D88B0000}"/>
    <cellStyle name="n_Flash September eresMas_TOP synthèse Chantier 02-2004 copy_Base Forfaits 06-07_GetCA Groupe Seg 2012-Q4 Soc" xfId="56801" xr:uid="{00000000-0005-0000-0000-0000D98B0000}"/>
    <cellStyle name="n_Flash September eresMas_TOP synthèse Chantier 02-2004 copy_Base Forfaits 06-07_Group" xfId="39719" xr:uid="{00000000-0005-0000-0000-0000DA8B0000}"/>
    <cellStyle name="n_Flash September eresMas_TOP synthèse Chantier 02-2004 copy_Base Forfaits 06-07_Group - financial KPIs" xfId="22590" xr:uid="{00000000-0005-0000-0000-0000DB8B0000}"/>
    <cellStyle name="n_Flash September eresMas_TOP synthèse Chantier 02-2004 copy_Base Forfaits 06-07_Group - operational KPIs" xfId="3461" xr:uid="{00000000-0005-0000-0000-0000DC8B0000}"/>
    <cellStyle name="n_Flash September eresMas_TOP synthèse Chantier 02-2004 copy_Base Forfaits 06-07_Group - operational KPIs_1" xfId="11030" xr:uid="{00000000-0005-0000-0000-0000DD8B0000}"/>
    <cellStyle name="n_Flash September eresMas_TOP synthèse Chantier 02-2004 copy_Base Forfaits 06-07_Group - operational KPIs_1 2" xfId="18729" xr:uid="{00000000-0005-0000-0000-0000DE8B0000}"/>
    <cellStyle name="n_Flash September eresMas_TOP synthèse Chantier 02-2004 copy_Base Forfaits 06-07_Group - operational KPIs_2" xfId="20846" xr:uid="{00000000-0005-0000-0000-0000DF8B0000}"/>
    <cellStyle name="n_Flash September eresMas_TOP synthèse Chantier 02-2004 copy_Base Forfaits 06-07_IC&amp;SS" xfId="19494" xr:uid="{00000000-0005-0000-0000-0000E08B0000}"/>
    <cellStyle name="n_Flash September eresMas_TOP synthèse Chantier 02-2004 copy_Base Forfaits 06-07_Orange - Market France KPIs" xfId="56800" xr:uid="{00000000-0005-0000-0000-0000E18B0000}"/>
    <cellStyle name="n_Flash September eresMas_TOP synthèse Chantier 02-2004 copy_Base Forfaits 06-07_Poland KPIs" xfId="8712" xr:uid="{00000000-0005-0000-0000-0000E28B0000}"/>
    <cellStyle name="n_Flash September eresMas_TOP synthèse Chantier 02-2004 copy_Base Forfaits 06-07_Poland KPIs_1" xfId="39718" xr:uid="{00000000-0005-0000-0000-0000E38B0000}"/>
    <cellStyle name="n_Flash September eresMas_TOP synthèse Chantier 02-2004 copy_Base Forfaits 06-07_ROW" xfId="39720" xr:uid="{00000000-0005-0000-0000-0000E48B0000}"/>
    <cellStyle name="n_Flash September eresMas_TOP synthèse Chantier 02-2004 copy_Base Forfaits 06-07_ROW ARPU" xfId="39721" xr:uid="{00000000-0005-0000-0000-0000E58B0000}"/>
    <cellStyle name="n_Flash September eresMas_TOP synthèse Chantier 02-2004 copy_Base Forfaits 06-07_RoW KPIs" xfId="9424" xr:uid="{00000000-0005-0000-0000-0000E68B0000}"/>
    <cellStyle name="n_Flash September eresMas_TOP synthèse Chantier 02-2004 copy_Base Forfaits 06-07_ROW_1" xfId="39722" xr:uid="{00000000-0005-0000-0000-0000E78B0000}"/>
    <cellStyle name="n_Flash September eresMas_TOP synthèse Chantier 02-2004 copy_Base Forfaits 06-07_ROW_1_Group" xfId="39723" xr:uid="{00000000-0005-0000-0000-0000E88B0000}"/>
    <cellStyle name="n_Flash September eresMas_TOP synthèse Chantier 02-2004 copy_Base Forfaits 06-07_ROW_1_ROW ARPU" xfId="39724" xr:uid="{00000000-0005-0000-0000-0000E98B0000}"/>
    <cellStyle name="n_Flash September eresMas_TOP synthèse Chantier 02-2004 copy_Base Forfaits 06-07_ROW_Group" xfId="39725" xr:uid="{00000000-0005-0000-0000-0000EA8B0000}"/>
    <cellStyle name="n_Flash September eresMas_TOP synthèse Chantier 02-2004 copy_Base Forfaits 06-07_ROW_ROW ARPU" xfId="39726" xr:uid="{00000000-0005-0000-0000-0000EB8B0000}"/>
    <cellStyle name="n_Flash September eresMas_TOP synthèse Chantier 02-2004 copy_Base Forfaits 06-07_Spain ARPU + AUPU" xfId="39727" xr:uid="{00000000-0005-0000-0000-0000EC8B0000}"/>
    <cellStyle name="n_Flash September eresMas_TOP synthèse Chantier 02-2004 copy_Base Forfaits 06-07_Spain ARPU + AUPU_Group" xfId="39728" xr:uid="{00000000-0005-0000-0000-0000ED8B0000}"/>
    <cellStyle name="n_Flash September eresMas_TOP synthèse Chantier 02-2004 copy_Base Forfaits 06-07_Spain ARPU + AUPU_ROW ARPU" xfId="39729" xr:uid="{00000000-0005-0000-0000-0000EE8B0000}"/>
    <cellStyle name="n_Flash September eresMas_TOP synthèse Chantier 02-2004 copy_Base Forfaits 06-07_Spain KPIs" xfId="7389" xr:uid="{00000000-0005-0000-0000-0000EF8B0000}"/>
    <cellStyle name="n_Flash September eresMas_TOP synthèse Chantier 02-2004 copy_Base Forfaits 06-07_Spain KPIs 2" xfId="16755" xr:uid="{00000000-0005-0000-0000-0000F08B0000}"/>
    <cellStyle name="n_Flash September eresMas_TOP synthèse Chantier 02-2004 copy_Base Forfaits 06-07_Spain KPIs_1" xfId="52203" xr:uid="{00000000-0005-0000-0000-0000F18B0000}"/>
    <cellStyle name="n_Flash September eresMas_TOP synthèse Chantier 02-2004 copy_Base Forfaits 06-07_Telecoms - Operational KPIs" xfId="50506" xr:uid="{00000000-0005-0000-0000-0000F28B0000}"/>
    <cellStyle name="n_Flash September eresMas_TOP synthèse Chantier 02-2004 copy_CA BAC SCR-VM 06-07 (31-07-06)" xfId="2685" xr:uid="{00000000-0005-0000-0000-0000F38B0000}"/>
    <cellStyle name="n_Flash September eresMas_TOP synthèse Chantier 02-2004 copy_CA BAC SCR-VM 06-07 (31-07-06)_A&amp;ME KPIs" xfId="53981" xr:uid="{00000000-0005-0000-0000-0000F48B0000}"/>
    <cellStyle name="n_Flash September eresMas_TOP synthèse Chantier 02-2004 copy_CA BAC SCR-VM 06-07 (31-07-06)_Enterprise" xfId="9993" xr:uid="{00000000-0005-0000-0000-0000F58B0000}"/>
    <cellStyle name="n_Flash September eresMas_TOP synthèse Chantier 02-2004 copy_CA BAC SCR-VM 06-07 (31-07-06)_France financials" xfId="24335" xr:uid="{00000000-0005-0000-0000-0000F68B0000}"/>
    <cellStyle name="n_Flash September eresMas_TOP synthèse Chantier 02-2004 copy_CA BAC SCR-VM 06-07 (31-07-06)_France financials_1" xfId="25583" xr:uid="{00000000-0005-0000-0000-0000F78B0000}"/>
    <cellStyle name="n_Flash September eresMas_TOP synthèse Chantier 02-2004 copy_CA BAC SCR-VM 06-07 (31-07-06)_France KPIs" xfId="5544" xr:uid="{00000000-0005-0000-0000-0000F88B0000}"/>
    <cellStyle name="n_Flash September eresMas_TOP synthèse Chantier 02-2004 copy_CA BAC SCR-VM 06-07 (31-07-06)_France KPIs 2" xfId="14960" xr:uid="{00000000-0005-0000-0000-0000F98B0000}"/>
    <cellStyle name="n_Flash September eresMas_TOP synthèse Chantier 02-2004 copy_CA BAC SCR-VM 06-07 (31-07-06)_France KPIs_1" xfId="12785" xr:uid="{00000000-0005-0000-0000-0000FA8B0000}"/>
    <cellStyle name="n_Flash September eresMas_TOP synthèse Chantier 02-2004 copy_CA BAC SCR-VM 06-07 (31-07-06)_GetCA Groupe Seg 2012-Q4 Soc" xfId="56803" xr:uid="{00000000-0005-0000-0000-0000FB8B0000}"/>
    <cellStyle name="n_Flash September eresMas_TOP synthèse Chantier 02-2004 copy_CA BAC SCR-VM 06-07 (31-07-06)_Group" xfId="39731" xr:uid="{00000000-0005-0000-0000-0000FC8B0000}"/>
    <cellStyle name="n_Flash September eresMas_TOP synthèse Chantier 02-2004 copy_CA BAC SCR-VM 06-07 (31-07-06)_Group - financial KPIs" xfId="22591" xr:uid="{00000000-0005-0000-0000-0000FD8B0000}"/>
    <cellStyle name="n_Flash September eresMas_TOP synthèse Chantier 02-2004 copy_CA BAC SCR-VM 06-07 (31-07-06)_Group - operational KPIs" xfId="3462" xr:uid="{00000000-0005-0000-0000-0000FE8B0000}"/>
    <cellStyle name="n_Flash September eresMas_TOP synthèse Chantier 02-2004 copy_CA BAC SCR-VM 06-07 (31-07-06)_Group - operational KPIs_1" xfId="11031" xr:uid="{00000000-0005-0000-0000-0000FF8B0000}"/>
    <cellStyle name="n_Flash September eresMas_TOP synthèse Chantier 02-2004 copy_CA BAC SCR-VM 06-07 (31-07-06)_Group - operational KPIs_1 2" xfId="18730" xr:uid="{00000000-0005-0000-0000-0000008C0000}"/>
    <cellStyle name="n_Flash September eresMas_TOP synthèse Chantier 02-2004 copy_CA BAC SCR-VM 06-07 (31-07-06)_Group - operational KPIs_2" xfId="20847" xr:uid="{00000000-0005-0000-0000-0000018C0000}"/>
    <cellStyle name="n_Flash September eresMas_TOP synthèse Chantier 02-2004 copy_CA BAC SCR-VM 06-07 (31-07-06)_IC&amp;SS" xfId="19694" xr:uid="{00000000-0005-0000-0000-0000028C0000}"/>
    <cellStyle name="n_Flash September eresMas_TOP synthèse Chantier 02-2004 copy_CA BAC SCR-VM 06-07 (31-07-06)_Orange - Market France KPIs" xfId="56802" xr:uid="{00000000-0005-0000-0000-0000038C0000}"/>
    <cellStyle name="n_Flash September eresMas_TOP synthèse Chantier 02-2004 copy_CA BAC SCR-VM 06-07 (31-07-06)_Poland KPIs" xfId="8713" xr:uid="{00000000-0005-0000-0000-0000048C0000}"/>
    <cellStyle name="n_Flash September eresMas_TOP synthèse Chantier 02-2004 copy_CA BAC SCR-VM 06-07 (31-07-06)_Poland KPIs_1" xfId="39730" xr:uid="{00000000-0005-0000-0000-0000058C0000}"/>
    <cellStyle name="n_Flash September eresMas_TOP synthèse Chantier 02-2004 copy_CA BAC SCR-VM 06-07 (31-07-06)_ROW" xfId="39732" xr:uid="{00000000-0005-0000-0000-0000068C0000}"/>
    <cellStyle name="n_Flash September eresMas_TOP synthèse Chantier 02-2004 copy_CA BAC SCR-VM 06-07 (31-07-06)_ROW ARPU" xfId="39733" xr:uid="{00000000-0005-0000-0000-0000078C0000}"/>
    <cellStyle name="n_Flash September eresMas_TOP synthèse Chantier 02-2004 copy_CA BAC SCR-VM 06-07 (31-07-06)_RoW KPIs" xfId="9425" xr:uid="{00000000-0005-0000-0000-0000088C0000}"/>
    <cellStyle name="n_Flash September eresMas_TOP synthèse Chantier 02-2004 copy_CA BAC SCR-VM 06-07 (31-07-06)_ROW_1" xfId="39734" xr:uid="{00000000-0005-0000-0000-0000098C0000}"/>
    <cellStyle name="n_Flash September eresMas_TOP synthèse Chantier 02-2004 copy_CA BAC SCR-VM 06-07 (31-07-06)_ROW_1_Group" xfId="39735" xr:uid="{00000000-0005-0000-0000-00000A8C0000}"/>
    <cellStyle name="n_Flash September eresMas_TOP synthèse Chantier 02-2004 copy_CA BAC SCR-VM 06-07 (31-07-06)_ROW_1_ROW ARPU" xfId="39736" xr:uid="{00000000-0005-0000-0000-00000B8C0000}"/>
    <cellStyle name="n_Flash September eresMas_TOP synthèse Chantier 02-2004 copy_CA BAC SCR-VM 06-07 (31-07-06)_ROW_Group" xfId="39737" xr:uid="{00000000-0005-0000-0000-00000C8C0000}"/>
    <cellStyle name="n_Flash September eresMas_TOP synthèse Chantier 02-2004 copy_CA BAC SCR-VM 06-07 (31-07-06)_ROW_ROW ARPU" xfId="39738" xr:uid="{00000000-0005-0000-0000-00000D8C0000}"/>
    <cellStyle name="n_Flash September eresMas_TOP synthèse Chantier 02-2004 copy_CA BAC SCR-VM 06-07 (31-07-06)_Spain ARPU + AUPU" xfId="39739" xr:uid="{00000000-0005-0000-0000-00000E8C0000}"/>
    <cellStyle name="n_Flash September eresMas_TOP synthèse Chantier 02-2004 copy_CA BAC SCR-VM 06-07 (31-07-06)_Spain ARPU + AUPU_Group" xfId="39740" xr:uid="{00000000-0005-0000-0000-00000F8C0000}"/>
    <cellStyle name="n_Flash September eresMas_TOP synthèse Chantier 02-2004 copy_CA BAC SCR-VM 06-07 (31-07-06)_Spain ARPU + AUPU_ROW ARPU" xfId="39741" xr:uid="{00000000-0005-0000-0000-0000108C0000}"/>
    <cellStyle name="n_Flash September eresMas_TOP synthèse Chantier 02-2004 copy_CA BAC SCR-VM 06-07 (31-07-06)_Spain KPIs" xfId="7390" xr:uid="{00000000-0005-0000-0000-0000118C0000}"/>
    <cellStyle name="n_Flash September eresMas_TOP synthèse Chantier 02-2004 copy_CA BAC SCR-VM 06-07 (31-07-06)_Spain KPIs 2" xfId="16756" xr:uid="{00000000-0005-0000-0000-0000128C0000}"/>
    <cellStyle name="n_Flash September eresMas_TOP synthèse Chantier 02-2004 copy_CA BAC SCR-VM 06-07 (31-07-06)_Spain KPIs_1" xfId="52204" xr:uid="{00000000-0005-0000-0000-0000138C0000}"/>
    <cellStyle name="n_Flash September eresMas_TOP synthèse Chantier 02-2004 copy_CA BAC SCR-VM 06-07 (31-07-06)_Telecoms - Operational KPIs" xfId="50507" xr:uid="{00000000-0005-0000-0000-0000148C0000}"/>
    <cellStyle name="n_Flash September eresMas_TOP synthèse Chantier 02-2004 copy_CA forfaits 0607 (06-08-14)" xfId="2686" xr:uid="{00000000-0005-0000-0000-0000158C0000}"/>
    <cellStyle name="n_Flash September eresMas_TOP synthèse Chantier 02-2004 copy_CA forfaits 0607 (06-08-14)_A&amp;ME KPIs" xfId="53982" xr:uid="{00000000-0005-0000-0000-0000168C0000}"/>
    <cellStyle name="n_Flash September eresMas_TOP synthèse Chantier 02-2004 copy_CA forfaits 0607 (06-08-14)_France financials" xfId="24336" xr:uid="{00000000-0005-0000-0000-0000178C0000}"/>
    <cellStyle name="n_Flash September eresMas_TOP synthèse Chantier 02-2004 copy_CA forfaits 0607 (06-08-14)_France KPIs" xfId="5545" xr:uid="{00000000-0005-0000-0000-0000188C0000}"/>
    <cellStyle name="n_Flash September eresMas_TOP synthèse Chantier 02-2004 copy_CA forfaits 0607 (06-08-14)_France KPIs 2" xfId="14961" xr:uid="{00000000-0005-0000-0000-0000198C0000}"/>
    <cellStyle name="n_Flash September eresMas_TOP synthèse Chantier 02-2004 copy_CA forfaits 0607 (06-08-14)_France KPIs_1" xfId="12786" xr:uid="{00000000-0005-0000-0000-00001A8C0000}"/>
    <cellStyle name="n_Flash September eresMas_TOP synthèse Chantier 02-2004 copy_CA forfaits 0607 (06-08-14)_Group" xfId="39743" xr:uid="{00000000-0005-0000-0000-00001B8C0000}"/>
    <cellStyle name="n_Flash September eresMas_TOP synthèse Chantier 02-2004 copy_CA forfaits 0607 (06-08-14)_Group - financial KPIs" xfId="22592" xr:uid="{00000000-0005-0000-0000-00001C8C0000}"/>
    <cellStyle name="n_Flash September eresMas_TOP synthèse Chantier 02-2004 copy_CA forfaits 0607 (06-08-14)_Group - operational KPIs" xfId="11032" xr:uid="{00000000-0005-0000-0000-00001D8C0000}"/>
    <cellStyle name="n_Flash September eresMas_TOP synthèse Chantier 02-2004 copy_CA forfaits 0607 (06-08-14)_Group - operational KPIs 2" xfId="18731" xr:uid="{00000000-0005-0000-0000-00001E8C0000}"/>
    <cellStyle name="n_Flash September eresMas_TOP synthèse Chantier 02-2004 copy_CA forfaits 0607 (06-08-14)_Group - operational KPIs_1" xfId="20848" xr:uid="{00000000-0005-0000-0000-00001F8C0000}"/>
    <cellStyle name="n_Flash September eresMas_TOP synthèse Chantier 02-2004 copy_CA forfaits 0607 (06-08-14)_Orange - Market France KPIs" xfId="56804" xr:uid="{00000000-0005-0000-0000-0000208C0000}"/>
    <cellStyle name="n_Flash September eresMas_TOP synthèse Chantier 02-2004 copy_CA forfaits 0607 (06-08-14)_Poland KPIs" xfId="39742" xr:uid="{00000000-0005-0000-0000-0000218C0000}"/>
    <cellStyle name="n_Flash September eresMas_TOP synthèse Chantier 02-2004 copy_CA forfaits 0607 (06-08-14)_ROW" xfId="39744" xr:uid="{00000000-0005-0000-0000-0000228C0000}"/>
    <cellStyle name="n_Flash September eresMas_TOP synthèse Chantier 02-2004 copy_CA forfaits 0607 (06-08-14)_ROW ARPU" xfId="39745" xr:uid="{00000000-0005-0000-0000-0000238C0000}"/>
    <cellStyle name="n_Flash September eresMas_TOP synthèse Chantier 02-2004 copy_CA forfaits 0607 (06-08-14)_ROW_1" xfId="39746" xr:uid="{00000000-0005-0000-0000-0000248C0000}"/>
    <cellStyle name="n_Flash September eresMas_TOP synthèse Chantier 02-2004 copy_CA forfaits 0607 (06-08-14)_ROW_1_Group" xfId="39747" xr:uid="{00000000-0005-0000-0000-0000258C0000}"/>
    <cellStyle name="n_Flash September eresMas_TOP synthèse Chantier 02-2004 copy_CA forfaits 0607 (06-08-14)_ROW_1_ROW ARPU" xfId="39748" xr:uid="{00000000-0005-0000-0000-0000268C0000}"/>
    <cellStyle name="n_Flash September eresMas_TOP synthèse Chantier 02-2004 copy_CA forfaits 0607 (06-08-14)_ROW_Group" xfId="39749" xr:uid="{00000000-0005-0000-0000-0000278C0000}"/>
    <cellStyle name="n_Flash September eresMas_TOP synthèse Chantier 02-2004 copy_CA forfaits 0607 (06-08-14)_ROW_ROW ARPU" xfId="39750" xr:uid="{00000000-0005-0000-0000-0000288C0000}"/>
    <cellStyle name="n_Flash September eresMas_TOP synthèse Chantier 02-2004 copy_CA forfaits 0607 (06-08-14)_Spain ARPU + AUPU" xfId="39751" xr:uid="{00000000-0005-0000-0000-0000298C0000}"/>
    <cellStyle name="n_Flash September eresMas_TOP synthèse Chantier 02-2004 copy_CA forfaits 0607 (06-08-14)_Spain ARPU + AUPU_Group" xfId="39752" xr:uid="{00000000-0005-0000-0000-00002A8C0000}"/>
    <cellStyle name="n_Flash September eresMas_TOP synthèse Chantier 02-2004 copy_CA forfaits 0607 (06-08-14)_Spain ARPU + AUPU_ROW ARPU" xfId="39753" xr:uid="{00000000-0005-0000-0000-00002B8C0000}"/>
    <cellStyle name="n_Flash September eresMas_TOP synthèse Chantier 02-2004 copy_CA forfaits 0607 (06-08-14)_Spain KPIs" xfId="7391" xr:uid="{00000000-0005-0000-0000-00002C8C0000}"/>
    <cellStyle name="n_Flash September eresMas_TOP synthèse Chantier 02-2004 copy_CA forfaits 0607 (06-08-14)_Spain KPIs 2" xfId="16757" xr:uid="{00000000-0005-0000-0000-00002D8C0000}"/>
    <cellStyle name="n_Flash September eresMas_TOP synthèse Chantier 02-2004 copy_CA forfaits 0607 (06-08-14)_Spain KPIs_1" xfId="52205" xr:uid="{00000000-0005-0000-0000-00002E8C0000}"/>
    <cellStyle name="n_Flash September eresMas_TOP synthèse Chantier 02-2004 copy_CA forfaits 0607 (06-08-14)_Telecoms - Operational KPIs" xfId="50508" xr:uid="{00000000-0005-0000-0000-00002F8C0000}"/>
    <cellStyle name="n_Flash September eresMas_TOP synthèse Chantier 02-2004 copy_Classeur2" xfId="2687" xr:uid="{00000000-0005-0000-0000-0000308C0000}"/>
    <cellStyle name="n_Flash September eresMas_TOP synthèse Chantier 02-2004 copy_Classeur2_A&amp;ME KPIs" xfId="53983" xr:uid="{00000000-0005-0000-0000-0000318C0000}"/>
    <cellStyle name="n_Flash September eresMas_TOP synthèse Chantier 02-2004 copy_Classeur2_France financials" xfId="24337" xr:uid="{00000000-0005-0000-0000-0000328C0000}"/>
    <cellStyle name="n_Flash September eresMas_TOP synthèse Chantier 02-2004 copy_Classeur2_France KPIs" xfId="5546" xr:uid="{00000000-0005-0000-0000-0000338C0000}"/>
    <cellStyle name="n_Flash September eresMas_TOP synthèse Chantier 02-2004 copy_Classeur2_France KPIs 2" xfId="14962" xr:uid="{00000000-0005-0000-0000-0000348C0000}"/>
    <cellStyle name="n_Flash September eresMas_TOP synthèse Chantier 02-2004 copy_Classeur2_France KPIs_1" xfId="12787" xr:uid="{00000000-0005-0000-0000-0000358C0000}"/>
    <cellStyle name="n_Flash September eresMas_TOP synthèse Chantier 02-2004 copy_Classeur2_Group" xfId="39755" xr:uid="{00000000-0005-0000-0000-0000368C0000}"/>
    <cellStyle name="n_Flash September eresMas_TOP synthèse Chantier 02-2004 copy_Classeur2_Group - financial KPIs" xfId="22593" xr:uid="{00000000-0005-0000-0000-0000378C0000}"/>
    <cellStyle name="n_Flash September eresMas_TOP synthèse Chantier 02-2004 copy_Classeur2_Group - operational KPIs" xfId="11033" xr:uid="{00000000-0005-0000-0000-0000388C0000}"/>
    <cellStyle name="n_Flash September eresMas_TOP synthèse Chantier 02-2004 copy_Classeur2_Group - operational KPIs 2" xfId="18732" xr:uid="{00000000-0005-0000-0000-0000398C0000}"/>
    <cellStyle name="n_Flash September eresMas_TOP synthèse Chantier 02-2004 copy_Classeur2_Group - operational KPIs_1" xfId="20849" xr:uid="{00000000-0005-0000-0000-00003A8C0000}"/>
    <cellStyle name="n_Flash September eresMas_TOP synthèse Chantier 02-2004 copy_Classeur2_Orange - Market France KPIs" xfId="56805" xr:uid="{00000000-0005-0000-0000-00003B8C0000}"/>
    <cellStyle name="n_Flash September eresMas_TOP synthèse Chantier 02-2004 copy_Classeur2_Poland KPIs" xfId="39754" xr:uid="{00000000-0005-0000-0000-00003C8C0000}"/>
    <cellStyle name="n_Flash September eresMas_TOP synthèse Chantier 02-2004 copy_Classeur2_ROW" xfId="39756" xr:uid="{00000000-0005-0000-0000-00003D8C0000}"/>
    <cellStyle name="n_Flash September eresMas_TOP synthèse Chantier 02-2004 copy_Classeur2_ROW ARPU" xfId="39757" xr:uid="{00000000-0005-0000-0000-00003E8C0000}"/>
    <cellStyle name="n_Flash September eresMas_TOP synthèse Chantier 02-2004 copy_Classeur2_ROW_1" xfId="39758" xr:uid="{00000000-0005-0000-0000-00003F8C0000}"/>
    <cellStyle name="n_Flash September eresMas_TOP synthèse Chantier 02-2004 copy_Classeur2_ROW_1_Group" xfId="39759" xr:uid="{00000000-0005-0000-0000-0000408C0000}"/>
    <cellStyle name="n_Flash September eresMas_TOP synthèse Chantier 02-2004 copy_Classeur2_ROW_1_ROW ARPU" xfId="39760" xr:uid="{00000000-0005-0000-0000-0000418C0000}"/>
    <cellStyle name="n_Flash September eresMas_TOP synthèse Chantier 02-2004 copy_Classeur2_ROW_Group" xfId="39761" xr:uid="{00000000-0005-0000-0000-0000428C0000}"/>
    <cellStyle name="n_Flash September eresMas_TOP synthèse Chantier 02-2004 copy_Classeur2_ROW_ROW ARPU" xfId="39762" xr:uid="{00000000-0005-0000-0000-0000438C0000}"/>
    <cellStyle name="n_Flash September eresMas_TOP synthèse Chantier 02-2004 copy_Classeur2_Spain ARPU + AUPU" xfId="39763" xr:uid="{00000000-0005-0000-0000-0000448C0000}"/>
    <cellStyle name="n_Flash September eresMas_TOP synthèse Chantier 02-2004 copy_Classeur2_Spain ARPU + AUPU_Group" xfId="39764" xr:uid="{00000000-0005-0000-0000-0000458C0000}"/>
    <cellStyle name="n_Flash September eresMas_TOP synthèse Chantier 02-2004 copy_Classeur2_Spain ARPU + AUPU_ROW ARPU" xfId="39765" xr:uid="{00000000-0005-0000-0000-0000468C0000}"/>
    <cellStyle name="n_Flash September eresMas_TOP synthèse Chantier 02-2004 copy_Classeur2_Spain KPIs" xfId="7392" xr:uid="{00000000-0005-0000-0000-0000478C0000}"/>
    <cellStyle name="n_Flash September eresMas_TOP synthèse Chantier 02-2004 copy_Classeur2_Spain KPIs 2" xfId="16758" xr:uid="{00000000-0005-0000-0000-0000488C0000}"/>
    <cellStyle name="n_Flash September eresMas_TOP synthèse Chantier 02-2004 copy_Classeur2_Spain KPIs_1" xfId="52206" xr:uid="{00000000-0005-0000-0000-0000498C0000}"/>
    <cellStyle name="n_Flash September eresMas_TOP synthèse Chantier 02-2004 copy_Classeur2_Telecoms - Operational KPIs" xfId="50509" xr:uid="{00000000-0005-0000-0000-00004A8C0000}"/>
    <cellStyle name="n_Flash September eresMas_TOP synthèse Chantier 02-2004 copy_Classeur5" xfId="2688" xr:uid="{00000000-0005-0000-0000-00004B8C0000}"/>
    <cellStyle name="n_Flash September eresMas_TOP synthèse Chantier 02-2004 copy_Classeur5_A&amp;ME KPIs" xfId="53984" xr:uid="{00000000-0005-0000-0000-00004C8C0000}"/>
    <cellStyle name="n_Flash September eresMas_TOP synthèse Chantier 02-2004 copy_Classeur5_Enterprise" xfId="9994" xr:uid="{00000000-0005-0000-0000-00004D8C0000}"/>
    <cellStyle name="n_Flash September eresMas_TOP synthèse Chantier 02-2004 copy_Classeur5_France financials" xfId="24338" xr:uid="{00000000-0005-0000-0000-00004E8C0000}"/>
    <cellStyle name="n_Flash September eresMas_TOP synthèse Chantier 02-2004 copy_Classeur5_France financials_1" xfId="25584" xr:uid="{00000000-0005-0000-0000-00004F8C0000}"/>
    <cellStyle name="n_Flash September eresMas_TOP synthèse Chantier 02-2004 copy_Classeur5_France KPIs" xfId="5547" xr:uid="{00000000-0005-0000-0000-0000508C0000}"/>
    <cellStyle name="n_Flash September eresMas_TOP synthèse Chantier 02-2004 copy_Classeur5_France KPIs 2" xfId="14963" xr:uid="{00000000-0005-0000-0000-0000518C0000}"/>
    <cellStyle name="n_Flash September eresMas_TOP synthèse Chantier 02-2004 copy_Classeur5_France KPIs_1" xfId="12788" xr:uid="{00000000-0005-0000-0000-0000528C0000}"/>
    <cellStyle name="n_Flash September eresMas_TOP synthèse Chantier 02-2004 copy_Classeur5_GetCA Groupe Seg 2012-Q4 Soc" xfId="56807" xr:uid="{00000000-0005-0000-0000-0000538C0000}"/>
    <cellStyle name="n_Flash September eresMas_TOP synthèse Chantier 02-2004 copy_Classeur5_Group" xfId="39767" xr:uid="{00000000-0005-0000-0000-0000548C0000}"/>
    <cellStyle name="n_Flash September eresMas_TOP synthèse Chantier 02-2004 copy_Classeur5_Group - financial KPIs" xfId="22594" xr:uid="{00000000-0005-0000-0000-0000558C0000}"/>
    <cellStyle name="n_Flash September eresMas_TOP synthèse Chantier 02-2004 copy_Classeur5_Group - operational KPIs" xfId="3463" xr:uid="{00000000-0005-0000-0000-0000568C0000}"/>
    <cellStyle name="n_Flash September eresMas_TOP synthèse Chantier 02-2004 copy_Classeur5_Group - operational KPIs_1" xfId="11034" xr:uid="{00000000-0005-0000-0000-0000578C0000}"/>
    <cellStyle name="n_Flash September eresMas_TOP synthèse Chantier 02-2004 copy_Classeur5_Group - operational KPIs_1 2" xfId="18733" xr:uid="{00000000-0005-0000-0000-0000588C0000}"/>
    <cellStyle name="n_Flash September eresMas_TOP synthèse Chantier 02-2004 copy_Classeur5_Group - operational KPIs_2" xfId="20850" xr:uid="{00000000-0005-0000-0000-0000598C0000}"/>
    <cellStyle name="n_Flash September eresMas_TOP synthèse Chantier 02-2004 copy_Classeur5_IC&amp;SS" xfId="13595" xr:uid="{00000000-0005-0000-0000-00005A8C0000}"/>
    <cellStyle name="n_Flash September eresMas_TOP synthèse Chantier 02-2004 copy_Classeur5_Orange - Market France KPIs" xfId="56806" xr:uid="{00000000-0005-0000-0000-00005B8C0000}"/>
    <cellStyle name="n_Flash September eresMas_TOP synthèse Chantier 02-2004 copy_Classeur5_Poland KPIs" xfId="8714" xr:uid="{00000000-0005-0000-0000-00005C8C0000}"/>
    <cellStyle name="n_Flash September eresMas_TOP synthèse Chantier 02-2004 copy_Classeur5_Poland KPIs_1" xfId="39766" xr:uid="{00000000-0005-0000-0000-00005D8C0000}"/>
    <cellStyle name="n_Flash September eresMas_TOP synthèse Chantier 02-2004 copy_Classeur5_ROW" xfId="39768" xr:uid="{00000000-0005-0000-0000-00005E8C0000}"/>
    <cellStyle name="n_Flash September eresMas_TOP synthèse Chantier 02-2004 copy_Classeur5_ROW ARPU" xfId="39769" xr:uid="{00000000-0005-0000-0000-00005F8C0000}"/>
    <cellStyle name="n_Flash September eresMas_TOP synthèse Chantier 02-2004 copy_Classeur5_RoW KPIs" xfId="9426" xr:uid="{00000000-0005-0000-0000-0000608C0000}"/>
    <cellStyle name="n_Flash September eresMas_TOP synthèse Chantier 02-2004 copy_Classeur5_ROW_1" xfId="39770" xr:uid="{00000000-0005-0000-0000-0000618C0000}"/>
    <cellStyle name="n_Flash September eresMas_TOP synthèse Chantier 02-2004 copy_Classeur5_ROW_1_Group" xfId="39771" xr:uid="{00000000-0005-0000-0000-0000628C0000}"/>
    <cellStyle name="n_Flash September eresMas_TOP synthèse Chantier 02-2004 copy_Classeur5_ROW_1_ROW ARPU" xfId="39772" xr:uid="{00000000-0005-0000-0000-0000638C0000}"/>
    <cellStyle name="n_Flash September eresMas_TOP synthèse Chantier 02-2004 copy_Classeur5_ROW_Group" xfId="39773" xr:uid="{00000000-0005-0000-0000-0000648C0000}"/>
    <cellStyle name="n_Flash September eresMas_TOP synthèse Chantier 02-2004 copy_Classeur5_ROW_ROW ARPU" xfId="39774" xr:uid="{00000000-0005-0000-0000-0000658C0000}"/>
    <cellStyle name="n_Flash September eresMas_TOP synthèse Chantier 02-2004 copy_Classeur5_Spain ARPU + AUPU" xfId="39775" xr:uid="{00000000-0005-0000-0000-0000668C0000}"/>
    <cellStyle name="n_Flash September eresMas_TOP synthèse Chantier 02-2004 copy_Classeur5_Spain ARPU + AUPU_Group" xfId="39776" xr:uid="{00000000-0005-0000-0000-0000678C0000}"/>
    <cellStyle name="n_Flash September eresMas_TOP synthèse Chantier 02-2004 copy_Classeur5_Spain ARPU + AUPU_ROW ARPU" xfId="39777" xr:uid="{00000000-0005-0000-0000-0000688C0000}"/>
    <cellStyle name="n_Flash September eresMas_TOP synthèse Chantier 02-2004 copy_Classeur5_Spain KPIs" xfId="7393" xr:uid="{00000000-0005-0000-0000-0000698C0000}"/>
    <cellStyle name="n_Flash September eresMas_TOP synthèse Chantier 02-2004 copy_Classeur5_Spain KPIs 2" xfId="16759" xr:uid="{00000000-0005-0000-0000-00006A8C0000}"/>
    <cellStyle name="n_Flash September eresMas_TOP synthèse Chantier 02-2004 copy_Classeur5_Spain KPIs_1" xfId="52207" xr:uid="{00000000-0005-0000-0000-00006B8C0000}"/>
    <cellStyle name="n_Flash September eresMas_TOP synthèse Chantier 02-2004 copy_Classeur5_Telecoms - Operational KPIs" xfId="50510" xr:uid="{00000000-0005-0000-0000-00006C8C0000}"/>
    <cellStyle name="n_Flash September eresMas_TOP synthèse Chantier 02-2004 copy_DATA KPI Personal" xfId="39778" xr:uid="{00000000-0005-0000-0000-00006D8C0000}"/>
    <cellStyle name="n_Flash September eresMas_TOP synthèse Chantier 02-2004 copy_DATA KPI Personal_Group" xfId="39779" xr:uid="{00000000-0005-0000-0000-00006E8C0000}"/>
    <cellStyle name="n_Flash September eresMas_TOP synthèse Chantier 02-2004 copy_DATA KPI Personal_ROW ARPU" xfId="39780" xr:uid="{00000000-0005-0000-0000-00006F8C0000}"/>
    <cellStyle name="n_Flash September eresMas_TOP synthèse Chantier 02-2004 copy_EE_CoA_BS - mapped V4" xfId="39781" xr:uid="{00000000-0005-0000-0000-0000708C0000}"/>
    <cellStyle name="n_Flash September eresMas_TOP synthèse Chantier 02-2004 copy_EE_CoA_BS - mapped V4_Group" xfId="39782" xr:uid="{00000000-0005-0000-0000-0000718C0000}"/>
    <cellStyle name="n_Flash September eresMas_TOP synthèse Chantier 02-2004 copy_EE_CoA_BS - mapped V4_ROW ARPU" xfId="39783" xr:uid="{00000000-0005-0000-0000-0000728C0000}"/>
    <cellStyle name="n_Flash September eresMas_TOP synthèse Chantier 02-2004 copy_Enterprise" xfId="9990" xr:uid="{00000000-0005-0000-0000-0000738C0000}"/>
    <cellStyle name="n_Flash September eresMas_TOP synthèse Chantier 02-2004 copy_France financials" xfId="24331" xr:uid="{00000000-0005-0000-0000-0000748C0000}"/>
    <cellStyle name="n_Flash September eresMas_TOP synthèse Chantier 02-2004 copy_France financials_1" xfId="25580" xr:uid="{00000000-0005-0000-0000-0000758C0000}"/>
    <cellStyle name="n_Flash September eresMas_TOP synthèse Chantier 02-2004 copy_France KPIs" xfId="5540" xr:uid="{00000000-0005-0000-0000-0000768C0000}"/>
    <cellStyle name="n_Flash September eresMas_TOP synthèse Chantier 02-2004 copy_France KPIs 2" xfId="14956" xr:uid="{00000000-0005-0000-0000-0000778C0000}"/>
    <cellStyle name="n_Flash September eresMas_TOP synthèse Chantier 02-2004 copy_France KPIs_1" xfId="12781" xr:uid="{00000000-0005-0000-0000-0000788C0000}"/>
    <cellStyle name="n_Flash September eresMas_TOP synthèse Chantier 02-2004 copy_GetCA Groupe Seg 2012-Q4 Soc" xfId="56808" xr:uid="{00000000-0005-0000-0000-0000798C0000}"/>
    <cellStyle name="n_Flash September eresMas_TOP synthèse Chantier 02-2004 copy_Group" xfId="39784" xr:uid="{00000000-0005-0000-0000-00007A8C0000}"/>
    <cellStyle name="n_Flash September eresMas_TOP synthèse Chantier 02-2004 copy_Group - financial KPIs" xfId="22587" xr:uid="{00000000-0005-0000-0000-00007B8C0000}"/>
    <cellStyle name="n_Flash September eresMas_TOP synthèse Chantier 02-2004 copy_Group - operational KPIs" xfId="3459" xr:uid="{00000000-0005-0000-0000-00007C8C0000}"/>
    <cellStyle name="n_Flash September eresMas_TOP synthèse Chantier 02-2004 copy_Group - operational KPIs_1" xfId="11027" xr:uid="{00000000-0005-0000-0000-00007D8C0000}"/>
    <cellStyle name="n_Flash September eresMas_TOP synthèse Chantier 02-2004 copy_Group - operational KPIs_1 2" xfId="18726" xr:uid="{00000000-0005-0000-0000-00007E8C0000}"/>
    <cellStyle name="n_Flash September eresMas_TOP synthèse Chantier 02-2004 copy_Group - operational KPIs_2" xfId="20843" xr:uid="{00000000-0005-0000-0000-00007F8C0000}"/>
    <cellStyle name="n_Flash September eresMas_TOP synthèse Chantier 02-2004 copy_IC&amp;SS" xfId="13594" xr:uid="{00000000-0005-0000-0000-0000808C0000}"/>
    <cellStyle name="n_Flash September eresMas_TOP synthèse Chantier 02-2004 copy_Orange - Market France KPIs" xfId="56796" xr:uid="{00000000-0005-0000-0000-0000818C0000}"/>
    <cellStyle name="n_Flash September eresMas_TOP synthèse Chantier 02-2004 copy_PFA_Mn MTV_060413" xfId="2689" xr:uid="{00000000-0005-0000-0000-0000828C0000}"/>
    <cellStyle name="n_Flash September eresMas_TOP synthèse Chantier 02-2004 copy_PFA_Mn MTV_060413_A&amp;ME KPIs" xfId="53985" xr:uid="{00000000-0005-0000-0000-0000838C0000}"/>
    <cellStyle name="n_Flash September eresMas_TOP synthèse Chantier 02-2004 copy_PFA_Mn MTV_060413_France financials" xfId="24339" xr:uid="{00000000-0005-0000-0000-0000848C0000}"/>
    <cellStyle name="n_Flash September eresMas_TOP synthèse Chantier 02-2004 copy_PFA_Mn MTV_060413_France KPIs" xfId="5548" xr:uid="{00000000-0005-0000-0000-0000858C0000}"/>
    <cellStyle name="n_Flash September eresMas_TOP synthèse Chantier 02-2004 copy_PFA_Mn MTV_060413_France KPIs 2" xfId="14964" xr:uid="{00000000-0005-0000-0000-0000868C0000}"/>
    <cellStyle name="n_Flash September eresMas_TOP synthèse Chantier 02-2004 copy_PFA_Mn MTV_060413_France KPIs_1" xfId="12789" xr:uid="{00000000-0005-0000-0000-0000878C0000}"/>
    <cellStyle name="n_Flash September eresMas_TOP synthèse Chantier 02-2004 copy_PFA_Mn MTV_060413_Group" xfId="39786" xr:uid="{00000000-0005-0000-0000-0000888C0000}"/>
    <cellStyle name="n_Flash September eresMas_TOP synthèse Chantier 02-2004 copy_PFA_Mn MTV_060413_Group - financial KPIs" xfId="22595" xr:uid="{00000000-0005-0000-0000-0000898C0000}"/>
    <cellStyle name="n_Flash September eresMas_TOP synthèse Chantier 02-2004 copy_PFA_Mn MTV_060413_Group - operational KPIs" xfId="11035" xr:uid="{00000000-0005-0000-0000-00008A8C0000}"/>
    <cellStyle name="n_Flash September eresMas_TOP synthèse Chantier 02-2004 copy_PFA_Mn MTV_060413_Group - operational KPIs 2" xfId="18734" xr:uid="{00000000-0005-0000-0000-00008B8C0000}"/>
    <cellStyle name="n_Flash September eresMas_TOP synthèse Chantier 02-2004 copy_PFA_Mn MTV_060413_Group - operational KPIs_1" xfId="20851" xr:uid="{00000000-0005-0000-0000-00008C8C0000}"/>
    <cellStyle name="n_Flash September eresMas_TOP synthèse Chantier 02-2004 copy_PFA_Mn MTV_060413_Orange - Market France KPIs" xfId="56809" xr:uid="{00000000-0005-0000-0000-00008D8C0000}"/>
    <cellStyle name="n_Flash September eresMas_TOP synthèse Chantier 02-2004 copy_PFA_Mn MTV_060413_Poland KPIs" xfId="39785" xr:uid="{00000000-0005-0000-0000-00008E8C0000}"/>
    <cellStyle name="n_Flash September eresMas_TOP synthèse Chantier 02-2004 copy_PFA_Mn MTV_060413_ROW" xfId="39787" xr:uid="{00000000-0005-0000-0000-00008F8C0000}"/>
    <cellStyle name="n_Flash September eresMas_TOP synthèse Chantier 02-2004 copy_PFA_Mn MTV_060413_ROW ARPU" xfId="39788" xr:uid="{00000000-0005-0000-0000-0000908C0000}"/>
    <cellStyle name="n_Flash September eresMas_TOP synthèse Chantier 02-2004 copy_PFA_Mn MTV_060413_ROW_1" xfId="39789" xr:uid="{00000000-0005-0000-0000-0000918C0000}"/>
    <cellStyle name="n_Flash September eresMas_TOP synthèse Chantier 02-2004 copy_PFA_Mn MTV_060413_ROW_1_Group" xfId="39790" xr:uid="{00000000-0005-0000-0000-0000928C0000}"/>
    <cellStyle name="n_Flash September eresMas_TOP synthèse Chantier 02-2004 copy_PFA_Mn MTV_060413_ROW_1_ROW ARPU" xfId="39791" xr:uid="{00000000-0005-0000-0000-0000938C0000}"/>
    <cellStyle name="n_Flash September eresMas_TOP synthèse Chantier 02-2004 copy_PFA_Mn MTV_060413_ROW_Group" xfId="39792" xr:uid="{00000000-0005-0000-0000-0000948C0000}"/>
    <cellStyle name="n_Flash September eresMas_TOP synthèse Chantier 02-2004 copy_PFA_Mn MTV_060413_ROW_ROW ARPU" xfId="39793" xr:uid="{00000000-0005-0000-0000-0000958C0000}"/>
    <cellStyle name="n_Flash September eresMas_TOP synthèse Chantier 02-2004 copy_PFA_Mn MTV_060413_Spain ARPU + AUPU" xfId="39794" xr:uid="{00000000-0005-0000-0000-0000968C0000}"/>
    <cellStyle name="n_Flash September eresMas_TOP synthèse Chantier 02-2004 copy_PFA_Mn MTV_060413_Spain ARPU + AUPU_Group" xfId="39795" xr:uid="{00000000-0005-0000-0000-0000978C0000}"/>
    <cellStyle name="n_Flash September eresMas_TOP synthèse Chantier 02-2004 copy_PFA_Mn MTV_060413_Spain ARPU + AUPU_ROW ARPU" xfId="39796" xr:uid="{00000000-0005-0000-0000-0000988C0000}"/>
    <cellStyle name="n_Flash September eresMas_TOP synthèse Chantier 02-2004 copy_PFA_Mn MTV_060413_Spain KPIs" xfId="7394" xr:uid="{00000000-0005-0000-0000-0000998C0000}"/>
    <cellStyle name="n_Flash September eresMas_TOP synthèse Chantier 02-2004 copy_PFA_Mn MTV_060413_Spain KPIs 2" xfId="16760" xr:uid="{00000000-0005-0000-0000-00009A8C0000}"/>
    <cellStyle name="n_Flash September eresMas_TOP synthèse Chantier 02-2004 copy_PFA_Mn MTV_060413_Spain KPIs_1" xfId="52208" xr:uid="{00000000-0005-0000-0000-00009B8C0000}"/>
    <cellStyle name="n_Flash September eresMas_TOP synthèse Chantier 02-2004 copy_PFA_Mn MTV_060413_Telecoms - Operational KPIs" xfId="50511" xr:uid="{00000000-0005-0000-0000-00009C8C0000}"/>
    <cellStyle name="n_Flash September eresMas_TOP synthèse Chantier 02-2004 copy_PFA_Mn_0603_V0 0" xfId="2690" xr:uid="{00000000-0005-0000-0000-00009D8C0000}"/>
    <cellStyle name="n_Flash September eresMas_TOP synthèse Chantier 02-2004 copy_PFA_Mn_0603_V0 0_A&amp;ME KPIs" xfId="53986" xr:uid="{00000000-0005-0000-0000-00009E8C0000}"/>
    <cellStyle name="n_Flash September eresMas_TOP synthèse Chantier 02-2004 copy_PFA_Mn_0603_V0 0_France financials" xfId="24340" xr:uid="{00000000-0005-0000-0000-00009F8C0000}"/>
    <cellStyle name="n_Flash September eresMas_TOP synthèse Chantier 02-2004 copy_PFA_Mn_0603_V0 0_France KPIs" xfId="5549" xr:uid="{00000000-0005-0000-0000-0000A08C0000}"/>
    <cellStyle name="n_Flash September eresMas_TOP synthèse Chantier 02-2004 copy_PFA_Mn_0603_V0 0_France KPIs 2" xfId="14965" xr:uid="{00000000-0005-0000-0000-0000A18C0000}"/>
    <cellStyle name="n_Flash September eresMas_TOP synthèse Chantier 02-2004 copy_PFA_Mn_0603_V0 0_France KPIs_1" xfId="12790" xr:uid="{00000000-0005-0000-0000-0000A28C0000}"/>
    <cellStyle name="n_Flash September eresMas_TOP synthèse Chantier 02-2004 copy_PFA_Mn_0603_V0 0_Group" xfId="39798" xr:uid="{00000000-0005-0000-0000-0000A38C0000}"/>
    <cellStyle name="n_Flash September eresMas_TOP synthèse Chantier 02-2004 copy_PFA_Mn_0603_V0 0_Group - financial KPIs" xfId="22596" xr:uid="{00000000-0005-0000-0000-0000A48C0000}"/>
    <cellStyle name="n_Flash September eresMas_TOP synthèse Chantier 02-2004 copy_PFA_Mn_0603_V0 0_Group - operational KPIs" xfId="11036" xr:uid="{00000000-0005-0000-0000-0000A58C0000}"/>
    <cellStyle name="n_Flash September eresMas_TOP synthèse Chantier 02-2004 copy_PFA_Mn_0603_V0 0_Group - operational KPIs 2" xfId="18735" xr:uid="{00000000-0005-0000-0000-0000A68C0000}"/>
    <cellStyle name="n_Flash September eresMas_TOP synthèse Chantier 02-2004 copy_PFA_Mn_0603_V0 0_Group - operational KPIs_1" xfId="20852" xr:uid="{00000000-0005-0000-0000-0000A78C0000}"/>
    <cellStyle name="n_Flash September eresMas_TOP synthèse Chantier 02-2004 copy_PFA_Mn_0603_V0 0_Orange - Market France KPIs" xfId="56810" xr:uid="{00000000-0005-0000-0000-0000A88C0000}"/>
    <cellStyle name="n_Flash September eresMas_TOP synthèse Chantier 02-2004 copy_PFA_Mn_0603_V0 0_Poland KPIs" xfId="39797" xr:uid="{00000000-0005-0000-0000-0000A98C0000}"/>
    <cellStyle name="n_Flash September eresMas_TOP synthèse Chantier 02-2004 copy_PFA_Mn_0603_V0 0_ROW" xfId="39799" xr:uid="{00000000-0005-0000-0000-0000AA8C0000}"/>
    <cellStyle name="n_Flash September eresMas_TOP synthèse Chantier 02-2004 copy_PFA_Mn_0603_V0 0_ROW ARPU" xfId="39800" xr:uid="{00000000-0005-0000-0000-0000AB8C0000}"/>
    <cellStyle name="n_Flash September eresMas_TOP synthèse Chantier 02-2004 copy_PFA_Mn_0603_V0 0_ROW_1" xfId="39801" xr:uid="{00000000-0005-0000-0000-0000AC8C0000}"/>
    <cellStyle name="n_Flash September eresMas_TOP synthèse Chantier 02-2004 copy_PFA_Mn_0603_V0 0_ROW_1_Group" xfId="39802" xr:uid="{00000000-0005-0000-0000-0000AD8C0000}"/>
    <cellStyle name="n_Flash September eresMas_TOP synthèse Chantier 02-2004 copy_PFA_Mn_0603_V0 0_ROW_1_ROW ARPU" xfId="39803" xr:uid="{00000000-0005-0000-0000-0000AE8C0000}"/>
    <cellStyle name="n_Flash September eresMas_TOP synthèse Chantier 02-2004 copy_PFA_Mn_0603_V0 0_ROW_Group" xfId="39804" xr:uid="{00000000-0005-0000-0000-0000AF8C0000}"/>
    <cellStyle name="n_Flash September eresMas_TOP synthèse Chantier 02-2004 copy_PFA_Mn_0603_V0 0_ROW_ROW ARPU" xfId="39805" xr:uid="{00000000-0005-0000-0000-0000B08C0000}"/>
    <cellStyle name="n_Flash September eresMas_TOP synthèse Chantier 02-2004 copy_PFA_Mn_0603_V0 0_Spain ARPU + AUPU" xfId="39806" xr:uid="{00000000-0005-0000-0000-0000B18C0000}"/>
    <cellStyle name="n_Flash September eresMas_TOP synthèse Chantier 02-2004 copy_PFA_Mn_0603_V0 0_Spain ARPU + AUPU_Group" xfId="39807" xr:uid="{00000000-0005-0000-0000-0000B28C0000}"/>
    <cellStyle name="n_Flash September eresMas_TOP synthèse Chantier 02-2004 copy_PFA_Mn_0603_V0 0_Spain ARPU + AUPU_ROW ARPU" xfId="39808" xr:uid="{00000000-0005-0000-0000-0000B38C0000}"/>
    <cellStyle name="n_Flash September eresMas_TOP synthèse Chantier 02-2004 copy_PFA_Mn_0603_V0 0_Spain KPIs" xfId="7395" xr:uid="{00000000-0005-0000-0000-0000B48C0000}"/>
    <cellStyle name="n_Flash September eresMas_TOP synthèse Chantier 02-2004 copy_PFA_Mn_0603_V0 0_Spain KPIs 2" xfId="16761" xr:uid="{00000000-0005-0000-0000-0000B58C0000}"/>
    <cellStyle name="n_Flash September eresMas_TOP synthèse Chantier 02-2004 copy_PFA_Mn_0603_V0 0_Spain KPIs_1" xfId="52209" xr:uid="{00000000-0005-0000-0000-0000B68C0000}"/>
    <cellStyle name="n_Flash September eresMas_TOP synthèse Chantier 02-2004 copy_PFA_Mn_0603_V0 0_Telecoms - Operational KPIs" xfId="50512" xr:uid="{00000000-0005-0000-0000-0000B78C0000}"/>
    <cellStyle name="n_Flash September eresMas_TOP synthèse Chantier 02-2004 copy_PFA_Parcs_0600706" xfId="2691" xr:uid="{00000000-0005-0000-0000-0000B88C0000}"/>
    <cellStyle name="n_Flash September eresMas_TOP synthèse Chantier 02-2004 copy_PFA_Parcs_0600706_A&amp;ME KPIs" xfId="53987" xr:uid="{00000000-0005-0000-0000-0000B98C0000}"/>
    <cellStyle name="n_Flash September eresMas_TOP synthèse Chantier 02-2004 copy_PFA_Parcs_0600706_France financials" xfId="24341" xr:uid="{00000000-0005-0000-0000-0000BA8C0000}"/>
    <cellStyle name="n_Flash September eresMas_TOP synthèse Chantier 02-2004 copy_PFA_Parcs_0600706_France KPIs" xfId="5550" xr:uid="{00000000-0005-0000-0000-0000BB8C0000}"/>
    <cellStyle name="n_Flash September eresMas_TOP synthèse Chantier 02-2004 copy_PFA_Parcs_0600706_France KPIs 2" xfId="14966" xr:uid="{00000000-0005-0000-0000-0000BC8C0000}"/>
    <cellStyle name="n_Flash September eresMas_TOP synthèse Chantier 02-2004 copy_PFA_Parcs_0600706_France KPIs_1" xfId="12791" xr:uid="{00000000-0005-0000-0000-0000BD8C0000}"/>
    <cellStyle name="n_Flash September eresMas_TOP synthèse Chantier 02-2004 copy_PFA_Parcs_0600706_Group" xfId="39810" xr:uid="{00000000-0005-0000-0000-0000BE8C0000}"/>
    <cellStyle name="n_Flash September eresMas_TOP synthèse Chantier 02-2004 copy_PFA_Parcs_0600706_Group - financial KPIs" xfId="22597" xr:uid="{00000000-0005-0000-0000-0000BF8C0000}"/>
    <cellStyle name="n_Flash September eresMas_TOP synthèse Chantier 02-2004 copy_PFA_Parcs_0600706_Group - operational KPIs" xfId="11037" xr:uid="{00000000-0005-0000-0000-0000C08C0000}"/>
    <cellStyle name="n_Flash September eresMas_TOP synthèse Chantier 02-2004 copy_PFA_Parcs_0600706_Group - operational KPIs 2" xfId="18736" xr:uid="{00000000-0005-0000-0000-0000C18C0000}"/>
    <cellStyle name="n_Flash September eresMas_TOP synthèse Chantier 02-2004 copy_PFA_Parcs_0600706_Group - operational KPIs_1" xfId="20853" xr:uid="{00000000-0005-0000-0000-0000C28C0000}"/>
    <cellStyle name="n_Flash September eresMas_TOP synthèse Chantier 02-2004 copy_PFA_Parcs_0600706_Orange - Market France KPIs" xfId="56811" xr:uid="{00000000-0005-0000-0000-0000C38C0000}"/>
    <cellStyle name="n_Flash September eresMas_TOP synthèse Chantier 02-2004 copy_PFA_Parcs_0600706_Poland KPIs" xfId="39809" xr:uid="{00000000-0005-0000-0000-0000C48C0000}"/>
    <cellStyle name="n_Flash September eresMas_TOP synthèse Chantier 02-2004 copy_PFA_Parcs_0600706_ROW" xfId="39811" xr:uid="{00000000-0005-0000-0000-0000C58C0000}"/>
    <cellStyle name="n_Flash September eresMas_TOP synthèse Chantier 02-2004 copy_PFA_Parcs_0600706_ROW ARPU" xfId="39812" xr:uid="{00000000-0005-0000-0000-0000C68C0000}"/>
    <cellStyle name="n_Flash September eresMas_TOP synthèse Chantier 02-2004 copy_PFA_Parcs_0600706_ROW_1" xfId="39813" xr:uid="{00000000-0005-0000-0000-0000C78C0000}"/>
    <cellStyle name="n_Flash September eresMas_TOP synthèse Chantier 02-2004 copy_PFA_Parcs_0600706_ROW_1_Group" xfId="39814" xr:uid="{00000000-0005-0000-0000-0000C88C0000}"/>
    <cellStyle name="n_Flash September eresMas_TOP synthèse Chantier 02-2004 copy_PFA_Parcs_0600706_ROW_1_ROW ARPU" xfId="39815" xr:uid="{00000000-0005-0000-0000-0000C98C0000}"/>
    <cellStyle name="n_Flash September eresMas_TOP synthèse Chantier 02-2004 copy_PFA_Parcs_0600706_ROW_Group" xfId="39816" xr:uid="{00000000-0005-0000-0000-0000CA8C0000}"/>
    <cellStyle name="n_Flash September eresMas_TOP synthèse Chantier 02-2004 copy_PFA_Parcs_0600706_ROW_ROW ARPU" xfId="39817" xr:uid="{00000000-0005-0000-0000-0000CB8C0000}"/>
    <cellStyle name="n_Flash September eresMas_TOP synthèse Chantier 02-2004 copy_PFA_Parcs_0600706_Spain ARPU + AUPU" xfId="39818" xr:uid="{00000000-0005-0000-0000-0000CC8C0000}"/>
    <cellStyle name="n_Flash September eresMas_TOP synthèse Chantier 02-2004 copy_PFA_Parcs_0600706_Spain ARPU + AUPU_Group" xfId="39819" xr:uid="{00000000-0005-0000-0000-0000CD8C0000}"/>
    <cellStyle name="n_Flash September eresMas_TOP synthèse Chantier 02-2004 copy_PFA_Parcs_0600706_Spain ARPU + AUPU_ROW ARPU" xfId="39820" xr:uid="{00000000-0005-0000-0000-0000CE8C0000}"/>
    <cellStyle name="n_Flash September eresMas_TOP synthèse Chantier 02-2004 copy_PFA_Parcs_0600706_Spain KPIs" xfId="7396" xr:uid="{00000000-0005-0000-0000-0000CF8C0000}"/>
    <cellStyle name="n_Flash September eresMas_TOP synthèse Chantier 02-2004 copy_PFA_Parcs_0600706_Spain KPIs 2" xfId="16762" xr:uid="{00000000-0005-0000-0000-0000D08C0000}"/>
    <cellStyle name="n_Flash September eresMas_TOP synthèse Chantier 02-2004 copy_PFA_Parcs_0600706_Spain KPIs_1" xfId="52210" xr:uid="{00000000-0005-0000-0000-0000D18C0000}"/>
    <cellStyle name="n_Flash September eresMas_TOP synthèse Chantier 02-2004 copy_PFA_Parcs_0600706_Telecoms - Operational KPIs" xfId="50513" xr:uid="{00000000-0005-0000-0000-0000D28C0000}"/>
    <cellStyle name="n_Flash September eresMas_TOP synthèse Chantier 02-2004 copy_Poland KPIs" xfId="8710" xr:uid="{00000000-0005-0000-0000-0000D38C0000}"/>
    <cellStyle name="n_Flash September eresMas_TOP synthèse Chantier 02-2004 copy_Poland KPIs_1" xfId="39693" xr:uid="{00000000-0005-0000-0000-0000D48C0000}"/>
    <cellStyle name="n_Flash September eresMas_TOP synthèse Chantier 02-2004 copy_Reporting Valeur_Mobile_2010_10" xfId="39821" xr:uid="{00000000-0005-0000-0000-0000D58C0000}"/>
    <cellStyle name="n_Flash September eresMas_TOP synthèse Chantier 02-2004 copy_Reporting Valeur_Mobile_2010_10_Group" xfId="39822" xr:uid="{00000000-0005-0000-0000-0000D68C0000}"/>
    <cellStyle name="n_Flash September eresMas_TOP synthèse Chantier 02-2004 copy_Reporting Valeur_Mobile_2010_10_ROW" xfId="39823" xr:uid="{00000000-0005-0000-0000-0000D78C0000}"/>
    <cellStyle name="n_Flash September eresMas_TOP synthèse Chantier 02-2004 copy_Reporting Valeur_Mobile_2010_10_ROW ARPU" xfId="39824" xr:uid="{00000000-0005-0000-0000-0000D88C0000}"/>
    <cellStyle name="n_Flash September eresMas_TOP synthèse Chantier 02-2004 copy_Reporting Valeur_Mobile_2010_10_ROW_Group" xfId="39825" xr:uid="{00000000-0005-0000-0000-0000D98C0000}"/>
    <cellStyle name="n_Flash September eresMas_TOP synthèse Chantier 02-2004 copy_Reporting Valeur_Mobile_2010_10_ROW_ROW ARPU" xfId="39826" xr:uid="{00000000-0005-0000-0000-0000DA8C0000}"/>
    <cellStyle name="n_Flash September eresMas_TOP synthèse Chantier 02-2004 copy_ROW" xfId="39827" xr:uid="{00000000-0005-0000-0000-0000DB8C0000}"/>
    <cellStyle name="n_Flash September eresMas_TOP synthèse Chantier 02-2004 copy_ROW ARPU" xfId="39828" xr:uid="{00000000-0005-0000-0000-0000DC8C0000}"/>
    <cellStyle name="n_Flash September eresMas_TOP synthèse Chantier 02-2004 copy_RoW KPIs" xfId="9422" xr:uid="{00000000-0005-0000-0000-0000DD8C0000}"/>
    <cellStyle name="n_Flash September eresMas_TOP synthèse Chantier 02-2004 copy_ROW_1" xfId="39829" xr:uid="{00000000-0005-0000-0000-0000DE8C0000}"/>
    <cellStyle name="n_Flash September eresMas_TOP synthèse Chantier 02-2004 copy_ROW_1_Group" xfId="39830" xr:uid="{00000000-0005-0000-0000-0000DF8C0000}"/>
    <cellStyle name="n_Flash September eresMas_TOP synthèse Chantier 02-2004 copy_ROW_1_ROW ARPU" xfId="39831" xr:uid="{00000000-0005-0000-0000-0000E08C0000}"/>
    <cellStyle name="n_Flash September eresMas_TOP synthèse Chantier 02-2004 copy_ROW_Group" xfId="39832" xr:uid="{00000000-0005-0000-0000-0000E18C0000}"/>
    <cellStyle name="n_Flash September eresMas_TOP synthèse Chantier 02-2004 copy_ROW_ROW ARPU" xfId="39833" xr:uid="{00000000-0005-0000-0000-0000E28C0000}"/>
    <cellStyle name="n_Flash September eresMas_TOP synthèse Chantier 02-2004 copy_Spain ARPU + AUPU" xfId="39834" xr:uid="{00000000-0005-0000-0000-0000E38C0000}"/>
    <cellStyle name="n_Flash September eresMas_TOP synthèse Chantier 02-2004 copy_Spain ARPU + AUPU_Group" xfId="39835" xr:uid="{00000000-0005-0000-0000-0000E48C0000}"/>
    <cellStyle name="n_Flash September eresMas_TOP synthèse Chantier 02-2004 copy_Spain ARPU + AUPU_ROW ARPU" xfId="39836" xr:uid="{00000000-0005-0000-0000-0000E58C0000}"/>
    <cellStyle name="n_Flash September eresMas_TOP synthèse Chantier 02-2004 copy_Spain KPIs" xfId="7386" xr:uid="{00000000-0005-0000-0000-0000E68C0000}"/>
    <cellStyle name="n_Flash September eresMas_TOP synthèse Chantier 02-2004 copy_Spain KPIs 2" xfId="16752" xr:uid="{00000000-0005-0000-0000-0000E78C0000}"/>
    <cellStyle name="n_Flash September eresMas_TOP synthèse Chantier 02-2004 copy_Spain KPIs_1" xfId="52200" xr:uid="{00000000-0005-0000-0000-0000E88C0000}"/>
    <cellStyle name="n_Flash September eresMas_TOP synthèse Chantier 02-2004 copy_Telecoms - Operational KPIs" xfId="50503" xr:uid="{00000000-0005-0000-0000-0000E98C0000}"/>
    <cellStyle name="n_Flash September eresMas_TOP synthèse Chantier 02-2004 copy_UAG_report_CA 06-09 (06-09-28)" xfId="2692" xr:uid="{00000000-0005-0000-0000-0000EA8C0000}"/>
    <cellStyle name="n_Flash September eresMas_TOP synthèse Chantier 02-2004 copy_UAG_report_CA 06-09 (06-09-28)_A&amp;ME KPIs" xfId="53988" xr:uid="{00000000-0005-0000-0000-0000EB8C0000}"/>
    <cellStyle name="n_Flash September eresMas_TOP synthèse Chantier 02-2004 copy_UAG_report_CA 06-09 (06-09-28)_Enterprise" xfId="9995" xr:uid="{00000000-0005-0000-0000-0000EC8C0000}"/>
    <cellStyle name="n_Flash September eresMas_TOP synthèse Chantier 02-2004 copy_UAG_report_CA 06-09 (06-09-28)_France financials" xfId="24342" xr:uid="{00000000-0005-0000-0000-0000ED8C0000}"/>
    <cellStyle name="n_Flash September eresMas_TOP synthèse Chantier 02-2004 copy_UAG_report_CA 06-09 (06-09-28)_France financials_1" xfId="25585" xr:uid="{00000000-0005-0000-0000-0000EE8C0000}"/>
    <cellStyle name="n_Flash September eresMas_TOP synthèse Chantier 02-2004 copy_UAG_report_CA 06-09 (06-09-28)_France KPIs" xfId="5551" xr:uid="{00000000-0005-0000-0000-0000EF8C0000}"/>
    <cellStyle name="n_Flash September eresMas_TOP synthèse Chantier 02-2004 copy_UAG_report_CA 06-09 (06-09-28)_France KPIs 2" xfId="14967" xr:uid="{00000000-0005-0000-0000-0000F08C0000}"/>
    <cellStyle name="n_Flash September eresMas_TOP synthèse Chantier 02-2004 copy_UAG_report_CA 06-09 (06-09-28)_France KPIs_1" xfId="12792" xr:uid="{00000000-0005-0000-0000-0000F18C0000}"/>
    <cellStyle name="n_Flash September eresMas_TOP synthèse Chantier 02-2004 copy_UAG_report_CA 06-09 (06-09-28)_GetCA Groupe Seg 2012-Q4 Soc" xfId="56813" xr:uid="{00000000-0005-0000-0000-0000F28C0000}"/>
    <cellStyle name="n_Flash September eresMas_TOP synthèse Chantier 02-2004 copy_UAG_report_CA 06-09 (06-09-28)_Group" xfId="39838" xr:uid="{00000000-0005-0000-0000-0000F38C0000}"/>
    <cellStyle name="n_Flash September eresMas_TOP synthèse Chantier 02-2004 copy_UAG_report_CA 06-09 (06-09-28)_Group - financial KPIs" xfId="22598" xr:uid="{00000000-0005-0000-0000-0000F48C0000}"/>
    <cellStyle name="n_Flash September eresMas_TOP synthèse Chantier 02-2004 copy_UAG_report_CA 06-09 (06-09-28)_Group - operational KPIs" xfId="3464" xr:uid="{00000000-0005-0000-0000-0000F58C0000}"/>
    <cellStyle name="n_Flash September eresMas_TOP synthèse Chantier 02-2004 copy_UAG_report_CA 06-09 (06-09-28)_Group - operational KPIs_1" xfId="11038" xr:uid="{00000000-0005-0000-0000-0000F68C0000}"/>
    <cellStyle name="n_Flash September eresMas_TOP synthèse Chantier 02-2004 copy_UAG_report_CA 06-09 (06-09-28)_Group - operational KPIs_1 2" xfId="18737" xr:uid="{00000000-0005-0000-0000-0000F78C0000}"/>
    <cellStyle name="n_Flash September eresMas_TOP synthèse Chantier 02-2004 copy_UAG_report_CA 06-09 (06-09-28)_Group - operational KPIs_2" xfId="20854" xr:uid="{00000000-0005-0000-0000-0000F88C0000}"/>
    <cellStyle name="n_Flash September eresMas_TOP synthèse Chantier 02-2004 copy_UAG_report_CA 06-09 (06-09-28)_IC&amp;SS" xfId="17544" xr:uid="{00000000-0005-0000-0000-0000F98C0000}"/>
    <cellStyle name="n_Flash September eresMas_TOP synthèse Chantier 02-2004 copy_UAG_report_CA 06-09 (06-09-28)_Orange - Market France KPIs" xfId="56812" xr:uid="{00000000-0005-0000-0000-0000FA8C0000}"/>
    <cellStyle name="n_Flash September eresMas_TOP synthèse Chantier 02-2004 copy_UAG_report_CA 06-09 (06-09-28)_Poland KPIs" xfId="8715" xr:uid="{00000000-0005-0000-0000-0000FB8C0000}"/>
    <cellStyle name="n_Flash September eresMas_TOP synthèse Chantier 02-2004 copy_UAG_report_CA 06-09 (06-09-28)_Poland KPIs_1" xfId="39837" xr:uid="{00000000-0005-0000-0000-0000FC8C0000}"/>
    <cellStyle name="n_Flash September eresMas_TOP synthèse Chantier 02-2004 copy_UAG_report_CA 06-09 (06-09-28)_ROW" xfId="39839" xr:uid="{00000000-0005-0000-0000-0000FD8C0000}"/>
    <cellStyle name="n_Flash September eresMas_TOP synthèse Chantier 02-2004 copy_UAG_report_CA 06-09 (06-09-28)_ROW ARPU" xfId="39840" xr:uid="{00000000-0005-0000-0000-0000FE8C0000}"/>
    <cellStyle name="n_Flash September eresMas_TOP synthèse Chantier 02-2004 copy_UAG_report_CA 06-09 (06-09-28)_RoW KPIs" xfId="9427" xr:uid="{00000000-0005-0000-0000-0000FF8C0000}"/>
    <cellStyle name="n_Flash September eresMas_TOP synthèse Chantier 02-2004 copy_UAG_report_CA 06-09 (06-09-28)_ROW_1" xfId="39841" xr:uid="{00000000-0005-0000-0000-0000008D0000}"/>
    <cellStyle name="n_Flash September eresMas_TOP synthèse Chantier 02-2004 copy_UAG_report_CA 06-09 (06-09-28)_ROW_1_Group" xfId="39842" xr:uid="{00000000-0005-0000-0000-0000018D0000}"/>
    <cellStyle name="n_Flash September eresMas_TOP synthèse Chantier 02-2004 copy_UAG_report_CA 06-09 (06-09-28)_ROW_1_ROW ARPU" xfId="39843" xr:uid="{00000000-0005-0000-0000-0000028D0000}"/>
    <cellStyle name="n_Flash September eresMas_TOP synthèse Chantier 02-2004 copy_UAG_report_CA 06-09 (06-09-28)_ROW_Group" xfId="39844" xr:uid="{00000000-0005-0000-0000-0000038D0000}"/>
    <cellStyle name="n_Flash September eresMas_TOP synthèse Chantier 02-2004 copy_UAG_report_CA 06-09 (06-09-28)_ROW_ROW ARPU" xfId="39845" xr:uid="{00000000-0005-0000-0000-0000048D0000}"/>
    <cellStyle name="n_Flash September eresMas_TOP synthèse Chantier 02-2004 copy_UAG_report_CA 06-09 (06-09-28)_Spain ARPU + AUPU" xfId="39846" xr:uid="{00000000-0005-0000-0000-0000058D0000}"/>
    <cellStyle name="n_Flash September eresMas_TOP synthèse Chantier 02-2004 copy_UAG_report_CA 06-09 (06-09-28)_Spain ARPU + AUPU_Group" xfId="39847" xr:uid="{00000000-0005-0000-0000-0000068D0000}"/>
    <cellStyle name="n_Flash September eresMas_TOP synthèse Chantier 02-2004 copy_UAG_report_CA 06-09 (06-09-28)_Spain ARPU + AUPU_ROW ARPU" xfId="39848" xr:uid="{00000000-0005-0000-0000-0000078D0000}"/>
    <cellStyle name="n_Flash September eresMas_TOP synthèse Chantier 02-2004 copy_UAG_report_CA 06-09 (06-09-28)_Spain KPIs" xfId="7397" xr:uid="{00000000-0005-0000-0000-0000088D0000}"/>
    <cellStyle name="n_Flash September eresMas_TOP synthèse Chantier 02-2004 copy_UAG_report_CA 06-09 (06-09-28)_Spain KPIs 2" xfId="16763" xr:uid="{00000000-0005-0000-0000-0000098D0000}"/>
    <cellStyle name="n_Flash September eresMas_TOP synthèse Chantier 02-2004 copy_UAG_report_CA 06-09 (06-09-28)_Spain KPIs_1" xfId="52211" xr:uid="{00000000-0005-0000-0000-00000A8D0000}"/>
    <cellStyle name="n_Flash September eresMas_TOP synthèse Chantier 02-2004 copy_UAG_report_CA 06-09 (06-09-28)_Telecoms - Operational KPIs" xfId="50514" xr:uid="{00000000-0005-0000-0000-00000B8D0000}"/>
    <cellStyle name="n_Flash September eresMas_TOP synthèse Chantier 02-2004 copy_UAG_report_CA 06-10 (06-11-06)" xfId="2693" xr:uid="{00000000-0005-0000-0000-00000C8D0000}"/>
    <cellStyle name="n_Flash September eresMas_TOP synthèse Chantier 02-2004 copy_UAG_report_CA 06-10 (06-11-06)_A&amp;ME KPIs" xfId="53989" xr:uid="{00000000-0005-0000-0000-00000D8D0000}"/>
    <cellStyle name="n_Flash September eresMas_TOP synthèse Chantier 02-2004 copy_UAG_report_CA 06-10 (06-11-06)_Enterprise" xfId="9996" xr:uid="{00000000-0005-0000-0000-00000E8D0000}"/>
    <cellStyle name="n_Flash September eresMas_TOP synthèse Chantier 02-2004 copy_UAG_report_CA 06-10 (06-11-06)_France financials" xfId="24343" xr:uid="{00000000-0005-0000-0000-00000F8D0000}"/>
    <cellStyle name="n_Flash September eresMas_TOP synthèse Chantier 02-2004 copy_UAG_report_CA 06-10 (06-11-06)_France financials_1" xfId="25586" xr:uid="{00000000-0005-0000-0000-0000108D0000}"/>
    <cellStyle name="n_Flash September eresMas_TOP synthèse Chantier 02-2004 copy_UAG_report_CA 06-10 (06-11-06)_France KPIs" xfId="5552" xr:uid="{00000000-0005-0000-0000-0000118D0000}"/>
    <cellStyle name="n_Flash September eresMas_TOP synthèse Chantier 02-2004 copy_UAG_report_CA 06-10 (06-11-06)_France KPIs 2" xfId="14968" xr:uid="{00000000-0005-0000-0000-0000128D0000}"/>
    <cellStyle name="n_Flash September eresMas_TOP synthèse Chantier 02-2004 copy_UAG_report_CA 06-10 (06-11-06)_France KPIs_1" xfId="12793" xr:uid="{00000000-0005-0000-0000-0000138D0000}"/>
    <cellStyle name="n_Flash September eresMas_TOP synthèse Chantier 02-2004 copy_UAG_report_CA 06-10 (06-11-06)_GetCA Groupe Seg 2012-Q4 Soc" xfId="56815" xr:uid="{00000000-0005-0000-0000-0000148D0000}"/>
    <cellStyle name="n_Flash September eresMas_TOP synthèse Chantier 02-2004 copy_UAG_report_CA 06-10 (06-11-06)_Group" xfId="39850" xr:uid="{00000000-0005-0000-0000-0000158D0000}"/>
    <cellStyle name="n_Flash September eresMas_TOP synthèse Chantier 02-2004 copy_UAG_report_CA 06-10 (06-11-06)_Group - financial KPIs" xfId="22599" xr:uid="{00000000-0005-0000-0000-0000168D0000}"/>
    <cellStyle name="n_Flash September eresMas_TOP synthèse Chantier 02-2004 copy_UAG_report_CA 06-10 (06-11-06)_Group - operational KPIs" xfId="3465" xr:uid="{00000000-0005-0000-0000-0000178D0000}"/>
    <cellStyle name="n_Flash September eresMas_TOP synthèse Chantier 02-2004 copy_UAG_report_CA 06-10 (06-11-06)_Group - operational KPIs_1" xfId="11039" xr:uid="{00000000-0005-0000-0000-0000188D0000}"/>
    <cellStyle name="n_Flash September eresMas_TOP synthèse Chantier 02-2004 copy_UAG_report_CA 06-10 (06-11-06)_Group - operational KPIs_1 2" xfId="18738" xr:uid="{00000000-0005-0000-0000-0000198D0000}"/>
    <cellStyle name="n_Flash September eresMas_TOP synthèse Chantier 02-2004 copy_UAG_report_CA 06-10 (06-11-06)_Group - operational KPIs_2" xfId="20855" xr:uid="{00000000-0005-0000-0000-00001A8D0000}"/>
    <cellStyle name="n_Flash September eresMas_TOP synthèse Chantier 02-2004 copy_UAG_report_CA 06-10 (06-11-06)_IC&amp;SS" xfId="17674" xr:uid="{00000000-0005-0000-0000-00001B8D0000}"/>
    <cellStyle name="n_Flash September eresMas_TOP synthèse Chantier 02-2004 copy_UAG_report_CA 06-10 (06-11-06)_Orange - Market France KPIs" xfId="56814" xr:uid="{00000000-0005-0000-0000-00001C8D0000}"/>
    <cellStyle name="n_Flash September eresMas_TOP synthèse Chantier 02-2004 copy_UAG_report_CA 06-10 (06-11-06)_Poland KPIs" xfId="8716" xr:uid="{00000000-0005-0000-0000-00001D8D0000}"/>
    <cellStyle name="n_Flash September eresMas_TOP synthèse Chantier 02-2004 copy_UAG_report_CA 06-10 (06-11-06)_Poland KPIs_1" xfId="39849" xr:uid="{00000000-0005-0000-0000-00001E8D0000}"/>
    <cellStyle name="n_Flash September eresMas_TOP synthèse Chantier 02-2004 copy_UAG_report_CA 06-10 (06-11-06)_ROW" xfId="39851" xr:uid="{00000000-0005-0000-0000-00001F8D0000}"/>
    <cellStyle name="n_Flash September eresMas_TOP synthèse Chantier 02-2004 copy_UAG_report_CA 06-10 (06-11-06)_ROW ARPU" xfId="39852" xr:uid="{00000000-0005-0000-0000-0000208D0000}"/>
    <cellStyle name="n_Flash September eresMas_TOP synthèse Chantier 02-2004 copy_UAG_report_CA 06-10 (06-11-06)_RoW KPIs" xfId="9428" xr:uid="{00000000-0005-0000-0000-0000218D0000}"/>
    <cellStyle name="n_Flash September eresMas_TOP synthèse Chantier 02-2004 copy_UAG_report_CA 06-10 (06-11-06)_ROW_1" xfId="39853" xr:uid="{00000000-0005-0000-0000-0000228D0000}"/>
    <cellStyle name="n_Flash September eresMas_TOP synthèse Chantier 02-2004 copy_UAG_report_CA 06-10 (06-11-06)_ROW_1_Group" xfId="39854" xr:uid="{00000000-0005-0000-0000-0000238D0000}"/>
    <cellStyle name="n_Flash September eresMas_TOP synthèse Chantier 02-2004 copy_UAG_report_CA 06-10 (06-11-06)_ROW_1_ROW ARPU" xfId="39855" xr:uid="{00000000-0005-0000-0000-0000248D0000}"/>
    <cellStyle name="n_Flash September eresMas_TOP synthèse Chantier 02-2004 copy_UAG_report_CA 06-10 (06-11-06)_ROW_Group" xfId="39856" xr:uid="{00000000-0005-0000-0000-0000258D0000}"/>
    <cellStyle name="n_Flash September eresMas_TOP synthèse Chantier 02-2004 copy_UAG_report_CA 06-10 (06-11-06)_ROW_ROW ARPU" xfId="39857" xr:uid="{00000000-0005-0000-0000-0000268D0000}"/>
    <cellStyle name="n_Flash September eresMas_TOP synthèse Chantier 02-2004 copy_UAG_report_CA 06-10 (06-11-06)_Spain ARPU + AUPU" xfId="39858" xr:uid="{00000000-0005-0000-0000-0000278D0000}"/>
    <cellStyle name="n_Flash September eresMas_TOP synthèse Chantier 02-2004 copy_UAG_report_CA 06-10 (06-11-06)_Spain ARPU + AUPU_Group" xfId="39859" xr:uid="{00000000-0005-0000-0000-0000288D0000}"/>
    <cellStyle name="n_Flash September eresMas_TOP synthèse Chantier 02-2004 copy_UAG_report_CA 06-10 (06-11-06)_Spain ARPU + AUPU_ROW ARPU" xfId="39860" xr:uid="{00000000-0005-0000-0000-0000298D0000}"/>
    <cellStyle name="n_Flash September eresMas_TOP synthèse Chantier 02-2004 copy_UAG_report_CA 06-10 (06-11-06)_Spain KPIs" xfId="7398" xr:uid="{00000000-0005-0000-0000-00002A8D0000}"/>
    <cellStyle name="n_Flash September eresMas_TOP synthèse Chantier 02-2004 copy_UAG_report_CA 06-10 (06-11-06)_Spain KPIs 2" xfId="16764" xr:uid="{00000000-0005-0000-0000-00002B8D0000}"/>
    <cellStyle name="n_Flash September eresMas_TOP synthèse Chantier 02-2004 copy_UAG_report_CA 06-10 (06-11-06)_Spain KPIs_1" xfId="52212" xr:uid="{00000000-0005-0000-0000-00002C8D0000}"/>
    <cellStyle name="n_Flash September eresMas_TOP synthèse Chantier 02-2004 copy_UAG_report_CA 06-10 (06-11-06)_Telecoms - Operational KPIs" xfId="50515" xr:uid="{00000000-0005-0000-0000-00002D8D0000}"/>
    <cellStyle name="n_Flash September eresMas_TOP synthèse Chantier 02-2004 copy_V&amp;M trajectoires V1 (06-08-11)" xfId="2694" xr:uid="{00000000-0005-0000-0000-00002E8D0000}"/>
    <cellStyle name="n_Flash September eresMas_TOP synthèse Chantier 02-2004 copy_V&amp;M trajectoires V1 (06-08-11)_A&amp;ME KPIs" xfId="53990" xr:uid="{00000000-0005-0000-0000-00002F8D0000}"/>
    <cellStyle name="n_Flash September eresMas_TOP synthèse Chantier 02-2004 copy_V&amp;M trajectoires V1 (06-08-11)_Enterprise" xfId="9997" xr:uid="{00000000-0005-0000-0000-0000308D0000}"/>
    <cellStyle name="n_Flash September eresMas_TOP synthèse Chantier 02-2004 copy_V&amp;M trajectoires V1 (06-08-11)_France financials" xfId="24344" xr:uid="{00000000-0005-0000-0000-0000318D0000}"/>
    <cellStyle name="n_Flash September eresMas_TOP synthèse Chantier 02-2004 copy_V&amp;M trajectoires V1 (06-08-11)_France financials_1" xfId="25587" xr:uid="{00000000-0005-0000-0000-0000328D0000}"/>
    <cellStyle name="n_Flash September eresMas_TOP synthèse Chantier 02-2004 copy_V&amp;M trajectoires V1 (06-08-11)_France KPIs" xfId="5553" xr:uid="{00000000-0005-0000-0000-0000338D0000}"/>
    <cellStyle name="n_Flash September eresMas_TOP synthèse Chantier 02-2004 copy_V&amp;M trajectoires V1 (06-08-11)_France KPIs 2" xfId="14969" xr:uid="{00000000-0005-0000-0000-0000348D0000}"/>
    <cellStyle name="n_Flash September eresMas_TOP synthèse Chantier 02-2004 copy_V&amp;M trajectoires V1 (06-08-11)_France KPIs_1" xfId="12794" xr:uid="{00000000-0005-0000-0000-0000358D0000}"/>
    <cellStyle name="n_Flash September eresMas_TOP synthèse Chantier 02-2004 copy_V&amp;M trajectoires V1 (06-08-11)_GetCA Groupe Seg 2012-Q4 Soc" xfId="56817" xr:uid="{00000000-0005-0000-0000-0000368D0000}"/>
    <cellStyle name="n_Flash September eresMas_TOP synthèse Chantier 02-2004 copy_V&amp;M trajectoires V1 (06-08-11)_Group" xfId="39862" xr:uid="{00000000-0005-0000-0000-0000378D0000}"/>
    <cellStyle name="n_Flash September eresMas_TOP synthèse Chantier 02-2004 copy_V&amp;M trajectoires V1 (06-08-11)_Group - financial KPIs" xfId="22600" xr:uid="{00000000-0005-0000-0000-0000388D0000}"/>
    <cellStyle name="n_Flash September eresMas_TOP synthèse Chantier 02-2004 copy_V&amp;M trajectoires V1 (06-08-11)_Group - operational KPIs" xfId="3466" xr:uid="{00000000-0005-0000-0000-0000398D0000}"/>
    <cellStyle name="n_Flash September eresMas_TOP synthèse Chantier 02-2004 copy_V&amp;M trajectoires V1 (06-08-11)_Group - operational KPIs_1" xfId="11040" xr:uid="{00000000-0005-0000-0000-00003A8D0000}"/>
    <cellStyle name="n_Flash September eresMas_TOP synthèse Chantier 02-2004 copy_V&amp;M trajectoires V1 (06-08-11)_Group - operational KPIs_1 2" xfId="18739" xr:uid="{00000000-0005-0000-0000-00003B8D0000}"/>
    <cellStyle name="n_Flash September eresMas_TOP synthèse Chantier 02-2004 copy_V&amp;M trajectoires V1 (06-08-11)_Group - operational KPIs_2" xfId="20856" xr:uid="{00000000-0005-0000-0000-00003C8D0000}"/>
    <cellStyle name="n_Flash September eresMas_TOP synthèse Chantier 02-2004 copy_V&amp;M trajectoires V1 (06-08-11)_IC&amp;SS" xfId="19492" xr:uid="{00000000-0005-0000-0000-00003D8D0000}"/>
    <cellStyle name="n_Flash September eresMas_TOP synthèse Chantier 02-2004 copy_V&amp;M trajectoires V1 (06-08-11)_Orange - Market France KPIs" xfId="56816" xr:uid="{00000000-0005-0000-0000-00003E8D0000}"/>
    <cellStyle name="n_Flash September eresMas_TOP synthèse Chantier 02-2004 copy_V&amp;M trajectoires V1 (06-08-11)_Poland KPIs" xfId="8717" xr:uid="{00000000-0005-0000-0000-00003F8D0000}"/>
    <cellStyle name="n_Flash September eresMas_TOP synthèse Chantier 02-2004 copy_V&amp;M trajectoires V1 (06-08-11)_Poland KPIs_1" xfId="39861" xr:uid="{00000000-0005-0000-0000-0000408D0000}"/>
    <cellStyle name="n_Flash September eresMas_TOP synthèse Chantier 02-2004 copy_V&amp;M trajectoires V1 (06-08-11)_ROW" xfId="39863" xr:uid="{00000000-0005-0000-0000-0000418D0000}"/>
    <cellStyle name="n_Flash September eresMas_TOP synthèse Chantier 02-2004 copy_V&amp;M trajectoires V1 (06-08-11)_ROW ARPU" xfId="39864" xr:uid="{00000000-0005-0000-0000-0000428D0000}"/>
    <cellStyle name="n_Flash September eresMas_TOP synthèse Chantier 02-2004 copy_V&amp;M trajectoires V1 (06-08-11)_RoW KPIs" xfId="9429" xr:uid="{00000000-0005-0000-0000-0000438D0000}"/>
    <cellStyle name="n_Flash September eresMas_TOP synthèse Chantier 02-2004 copy_V&amp;M trajectoires V1 (06-08-11)_ROW_1" xfId="39865" xr:uid="{00000000-0005-0000-0000-0000448D0000}"/>
    <cellStyle name="n_Flash September eresMas_TOP synthèse Chantier 02-2004 copy_V&amp;M trajectoires V1 (06-08-11)_ROW_1_Group" xfId="39866" xr:uid="{00000000-0005-0000-0000-0000458D0000}"/>
    <cellStyle name="n_Flash September eresMas_TOP synthèse Chantier 02-2004 copy_V&amp;M trajectoires V1 (06-08-11)_ROW_1_ROW ARPU" xfId="39867" xr:uid="{00000000-0005-0000-0000-0000468D0000}"/>
    <cellStyle name="n_Flash September eresMas_TOP synthèse Chantier 02-2004 copy_V&amp;M trajectoires V1 (06-08-11)_ROW_Group" xfId="39868" xr:uid="{00000000-0005-0000-0000-0000478D0000}"/>
    <cellStyle name="n_Flash September eresMas_TOP synthèse Chantier 02-2004 copy_V&amp;M trajectoires V1 (06-08-11)_ROW_ROW ARPU" xfId="39869" xr:uid="{00000000-0005-0000-0000-0000488D0000}"/>
    <cellStyle name="n_Flash September eresMas_TOP synthèse Chantier 02-2004 copy_V&amp;M trajectoires V1 (06-08-11)_Spain ARPU + AUPU" xfId="39870" xr:uid="{00000000-0005-0000-0000-0000498D0000}"/>
    <cellStyle name="n_Flash September eresMas_TOP synthèse Chantier 02-2004 copy_V&amp;M trajectoires V1 (06-08-11)_Spain ARPU + AUPU_Group" xfId="39871" xr:uid="{00000000-0005-0000-0000-00004A8D0000}"/>
    <cellStyle name="n_Flash September eresMas_TOP synthèse Chantier 02-2004 copy_V&amp;M trajectoires V1 (06-08-11)_Spain ARPU + AUPU_ROW ARPU" xfId="39872" xr:uid="{00000000-0005-0000-0000-00004B8D0000}"/>
    <cellStyle name="n_Flash September eresMas_TOP synthèse Chantier 02-2004 copy_V&amp;M trajectoires V1 (06-08-11)_Spain KPIs" xfId="7399" xr:uid="{00000000-0005-0000-0000-00004C8D0000}"/>
    <cellStyle name="n_Flash September eresMas_TOP synthèse Chantier 02-2004 copy_V&amp;M trajectoires V1 (06-08-11)_Spain KPIs 2" xfId="16765" xr:uid="{00000000-0005-0000-0000-00004D8D0000}"/>
    <cellStyle name="n_Flash September eresMas_TOP synthèse Chantier 02-2004 copy_V&amp;M trajectoires V1 (06-08-11)_Spain KPIs_1" xfId="52213" xr:uid="{00000000-0005-0000-0000-00004E8D0000}"/>
    <cellStyle name="n_Flash September eresMas_TOP synthèse Chantier 02-2004 copy_V&amp;M trajectoires V1 (06-08-11)_Telecoms - Operational KPIs" xfId="50516" xr:uid="{00000000-0005-0000-0000-00004F8D0000}"/>
    <cellStyle name="n_Flash September eresMas_UA Accès Flash mars 2005" xfId="2695" xr:uid="{00000000-0005-0000-0000-0000508D0000}"/>
    <cellStyle name="n_Flash September eresMas_UA Accès Flash mars 2005_A&amp;ME KPIs" xfId="53991" xr:uid="{00000000-0005-0000-0000-0000518D0000}"/>
    <cellStyle name="n_Flash September eresMas_UA Accès Flash mars 2005_France financials" xfId="24345" xr:uid="{00000000-0005-0000-0000-0000528D0000}"/>
    <cellStyle name="n_Flash September eresMas_UA Accès Flash mars 2005_France KPIs" xfId="5554" xr:uid="{00000000-0005-0000-0000-0000538D0000}"/>
    <cellStyle name="n_Flash September eresMas_UA Accès Flash mars 2005_France KPIs 2" xfId="14970" xr:uid="{00000000-0005-0000-0000-0000548D0000}"/>
    <cellStyle name="n_Flash September eresMas_UA Accès Flash mars 2005_France KPIs_1" xfId="12795" xr:uid="{00000000-0005-0000-0000-0000558D0000}"/>
    <cellStyle name="n_Flash September eresMas_UA Accès Flash mars 2005_Group" xfId="39874" xr:uid="{00000000-0005-0000-0000-0000568D0000}"/>
    <cellStyle name="n_Flash September eresMas_UA Accès Flash mars 2005_Group - financial KPIs" xfId="22601" xr:uid="{00000000-0005-0000-0000-0000578D0000}"/>
    <cellStyle name="n_Flash September eresMas_UA Accès Flash mars 2005_Group - operational KPIs" xfId="11041" xr:uid="{00000000-0005-0000-0000-0000588D0000}"/>
    <cellStyle name="n_Flash September eresMas_UA Accès Flash mars 2005_Group - operational KPIs 2" xfId="18740" xr:uid="{00000000-0005-0000-0000-0000598D0000}"/>
    <cellStyle name="n_Flash September eresMas_UA Accès Flash mars 2005_Group - operational KPIs_1" xfId="20857" xr:uid="{00000000-0005-0000-0000-00005A8D0000}"/>
    <cellStyle name="n_Flash September eresMas_UA Accès Flash mars 2005_Orange - Market France KPIs" xfId="56818" xr:uid="{00000000-0005-0000-0000-00005B8D0000}"/>
    <cellStyle name="n_Flash September eresMas_UA Accès Flash mars 2005_Poland KPIs" xfId="39873" xr:uid="{00000000-0005-0000-0000-00005C8D0000}"/>
    <cellStyle name="n_Flash September eresMas_UA Accès Flash mars 2005_ROW" xfId="39875" xr:uid="{00000000-0005-0000-0000-00005D8D0000}"/>
    <cellStyle name="n_Flash September eresMas_UA Accès Flash mars 2005_ROW ARPU" xfId="39876" xr:uid="{00000000-0005-0000-0000-00005E8D0000}"/>
    <cellStyle name="n_Flash September eresMas_UA Accès Flash mars 2005_ROW_1" xfId="39877" xr:uid="{00000000-0005-0000-0000-00005F8D0000}"/>
    <cellStyle name="n_Flash September eresMas_UA Accès Flash mars 2005_ROW_1_Group" xfId="39878" xr:uid="{00000000-0005-0000-0000-0000608D0000}"/>
    <cellStyle name="n_Flash September eresMas_UA Accès Flash mars 2005_ROW_1_ROW ARPU" xfId="39879" xr:uid="{00000000-0005-0000-0000-0000618D0000}"/>
    <cellStyle name="n_Flash September eresMas_UA Accès Flash mars 2005_ROW_Group" xfId="39880" xr:uid="{00000000-0005-0000-0000-0000628D0000}"/>
    <cellStyle name="n_Flash September eresMas_UA Accès Flash mars 2005_ROW_ROW ARPU" xfId="39881" xr:uid="{00000000-0005-0000-0000-0000638D0000}"/>
    <cellStyle name="n_Flash September eresMas_UA Accès Flash mars 2005_Spain ARPU + AUPU" xfId="39882" xr:uid="{00000000-0005-0000-0000-0000648D0000}"/>
    <cellStyle name="n_Flash September eresMas_UA Accès Flash mars 2005_Spain ARPU + AUPU_Group" xfId="39883" xr:uid="{00000000-0005-0000-0000-0000658D0000}"/>
    <cellStyle name="n_Flash September eresMas_UA Accès Flash mars 2005_Spain ARPU + AUPU_ROW ARPU" xfId="39884" xr:uid="{00000000-0005-0000-0000-0000668D0000}"/>
    <cellStyle name="n_Flash September eresMas_UA Accès Flash mars 2005_Spain KPIs" xfId="7400" xr:uid="{00000000-0005-0000-0000-0000678D0000}"/>
    <cellStyle name="n_Flash September eresMas_UA Accès Flash mars 2005_Spain KPIs 2" xfId="16766" xr:uid="{00000000-0005-0000-0000-0000688D0000}"/>
    <cellStyle name="n_Flash September eresMas_UA Accès Flash mars 2005_Spain KPIs_1" xfId="52214" xr:uid="{00000000-0005-0000-0000-0000698D0000}"/>
    <cellStyle name="n_Flash September eresMas_UA Accès Flash mars 2005_Telecoms - Operational KPIs" xfId="50517" xr:uid="{00000000-0005-0000-0000-00006A8D0000}"/>
    <cellStyle name="n_Flash September eresMas_UAG_report_CA 06-09 (06-09-28)" xfId="2696" xr:uid="{00000000-0005-0000-0000-00006B8D0000}"/>
    <cellStyle name="n_Flash September eresMas_UAG_report_CA 06-09 (06-09-28)_A&amp;ME KPIs" xfId="53992" xr:uid="{00000000-0005-0000-0000-00006C8D0000}"/>
    <cellStyle name="n_Flash September eresMas_UAG_report_CA 06-09 (06-09-28)_Enterprise" xfId="9998" xr:uid="{00000000-0005-0000-0000-00006D8D0000}"/>
    <cellStyle name="n_Flash September eresMas_UAG_report_CA 06-09 (06-09-28)_France financials" xfId="24346" xr:uid="{00000000-0005-0000-0000-00006E8D0000}"/>
    <cellStyle name="n_Flash September eresMas_UAG_report_CA 06-09 (06-09-28)_France financials_1" xfId="25588" xr:uid="{00000000-0005-0000-0000-00006F8D0000}"/>
    <cellStyle name="n_Flash September eresMas_UAG_report_CA 06-09 (06-09-28)_France KPIs" xfId="5555" xr:uid="{00000000-0005-0000-0000-0000708D0000}"/>
    <cellStyle name="n_Flash September eresMas_UAG_report_CA 06-09 (06-09-28)_France KPIs 2" xfId="14971" xr:uid="{00000000-0005-0000-0000-0000718D0000}"/>
    <cellStyle name="n_Flash September eresMas_UAG_report_CA 06-09 (06-09-28)_France KPIs_1" xfId="12796" xr:uid="{00000000-0005-0000-0000-0000728D0000}"/>
    <cellStyle name="n_Flash September eresMas_UAG_report_CA 06-09 (06-09-28)_GetCA Groupe Seg 2012-Q4 Soc" xfId="56820" xr:uid="{00000000-0005-0000-0000-0000738D0000}"/>
    <cellStyle name="n_Flash September eresMas_UAG_report_CA 06-09 (06-09-28)_Group" xfId="39886" xr:uid="{00000000-0005-0000-0000-0000748D0000}"/>
    <cellStyle name="n_Flash September eresMas_UAG_report_CA 06-09 (06-09-28)_Group - financial KPIs" xfId="22602" xr:uid="{00000000-0005-0000-0000-0000758D0000}"/>
    <cellStyle name="n_Flash September eresMas_UAG_report_CA 06-09 (06-09-28)_Group - operational KPIs" xfId="3467" xr:uid="{00000000-0005-0000-0000-0000768D0000}"/>
    <cellStyle name="n_Flash September eresMas_UAG_report_CA 06-09 (06-09-28)_Group - operational KPIs_1" xfId="11042" xr:uid="{00000000-0005-0000-0000-0000778D0000}"/>
    <cellStyle name="n_Flash September eresMas_UAG_report_CA 06-09 (06-09-28)_Group - operational KPIs_1 2" xfId="18741" xr:uid="{00000000-0005-0000-0000-0000788D0000}"/>
    <cellStyle name="n_Flash September eresMas_UAG_report_CA 06-09 (06-09-28)_Group - operational KPIs_2" xfId="20858" xr:uid="{00000000-0005-0000-0000-0000798D0000}"/>
    <cellStyle name="n_Flash September eresMas_UAG_report_CA 06-09 (06-09-28)_IC&amp;SS" xfId="19692" xr:uid="{00000000-0005-0000-0000-00007A8D0000}"/>
    <cellStyle name="n_Flash September eresMas_UAG_report_CA 06-09 (06-09-28)_Orange - Market France KPIs" xfId="56819" xr:uid="{00000000-0005-0000-0000-00007B8D0000}"/>
    <cellStyle name="n_Flash September eresMas_UAG_report_CA 06-09 (06-09-28)_Poland KPIs" xfId="8718" xr:uid="{00000000-0005-0000-0000-00007C8D0000}"/>
    <cellStyle name="n_Flash September eresMas_UAG_report_CA 06-09 (06-09-28)_Poland KPIs_1" xfId="39885" xr:uid="{00000000-0005-0000-0000-00007D8D0000}"/>
    <cellStyle name="n_Flash September eresMas_UAG_report_CA 06-09 (06-09-28)_ROW" xfId="39887" xr:uid="{00000000-0005-0000-0000-00007E8D0000}"/>
    <cellStyle name="n_Flash September eresMas_UAG_report_CA 06-09 (06-09-28)_ROW ARPU" xfId="39888" xr:uid="{00000000-0005-0000-0000-00007F8D0000}"/>
    <cellStyle name="n_Flash September eresMas_UAG_report_CA 06-09 (06-09-28)_RoW KPIs" xfId="9430" xr:uid="{00000000-0005-0000-0000-0000808D0000}"/>
    <cellStyle name="n_Flash September eresMas_UAG_report_CA 06-09 (06-09-28)_ROW_1" xfId="39889" xr:uid="{00000000-0005-0000-0000-0000818D0000}"/>
    <cellStyle name="n_Flash September eresMas_UAG_report_CA 06-09 (06-09-28)_ROW_1_Group" xfId="39890" xr:uid="{00000000-0005-0000-0000-0000828D0000}"/>
    <cellStyle name="n_Flash September eresMas_UAG_report_CA 06-09 (06-09-28)_ROW_1_ROW ARPU" xfId="39891" xr:uid="{00000000-0005-0000-0000-0000838D0000}"/>
    <cellStyle name="n_Flash September eresMas_UAG_report_CA 06-09 (06-09-28)_ROW_Group" xfId="39892" xr:uid="{00000000-0005-0000-0000-0000848D0000}"/>
    <cellStyle name="n_Flash September eresMas_UAG_report_CA 06-09 (06-09-28)_ROW_ROW ARPU" xfId="39893" xr:uid="{00000000-0005-0000-0000-0000858D0000}"/>
    <cellStyle name="n_Flash September eresMas_UAG_report_CA 06-09 (06-09-28)_Spain ARPU + AUPU" xfId="39894" xr:uid="{00000000-0005-0000-0000-0000868D0000}"/>
    <cellStyle name="n_Flash September eresMas_UAG_report_CA 06-09 (06-09-28)_Spain ARPU + AUPU_Group" xfId="39895" xr:uid="{00000000-0005-0000-0000-0000878D0000}"/>
    <cellStyle name="n_Flash September eresMas_UAG_report_CA 06-09 (06-09-28)_Spain ARPU + AUPU_ROW ARPU" xfId="39896" xr:uid="{00000000-0005-0000-0000-0000888D0000}"/>
    <cellStyle name="n_Flash September eresMas_UAG_report_CA 06-09 (06-09-28)_Spain KPIs" xfId="7401" xr:uid="{00000000-0005-0000-0000-0000898D0000}"/>
    <cellStyle name="n_Flash September eresMas_UAG_report_CA 06-09 (06-09-28)_Spain KPIs 2" xfId="16767" xr:uid="{00000000-0005-0000-0000-00008A8D0000}"/>
    <cellStyle name="n_Flash September eresMas_UAG_report_CA 06-09 (06-09-28)_Spain KPIs_1" xfId="52215" xr:uid="{00000000-0005-0000-0000-00008B8D0000}"/>
    <cellStyle name="n_Flash September eresMas_UAG_report_CA 06-09 (06-09-28)_Telecoms - Operational KPIs" xfId="50518" xr:uid="{00000000-0005-0000-0000-00008C8D0000}"/>
    <cellStyle name="n_Flash September eresMas_UAG_report_CA 06-10 (06-11-06)" xfId="2697" xr:uid="{00000000-0005-0000-0000-00008D8D0000}"/>
    <cellStyle name="n_Flash September eresMas_UAG_report_CA 06-10 (06-11-06)_A&amp;ME KPIs" xfId="53993" xr:uid="{00000000-0005-0000-0000-00008E8D0000}"/>
    <cellStyle name="n_Flash September eresMas_UAG_report_CA 06-10 (06-11-06)_Enterprise" xfId="9999" xr:uid="{00000000-0005-0000-0000-00008F8D0000}"/>
    <cellStyle name="n_Flash September eresMas_UAG_report_CA 06-10 (06-11-06)_France financials" xfId="24347" xr:uid="{00000000-0005-0000-0000-0000908D0000}"/>
    <cellStyle name="n_Flash September eresMas_UAG_report_CA 06-10 (06-11-06)_France financials_1" xfId="25589" xr:uid="{00000000-0005-0000-0000-0000918D0000}"/>
    <cellStyle name="n_Flash September eresMas_UAG_report_CA 06-10 (06-11-06)_France KPIs" xfId="5556" xr:uid="{00000000-0005-0000-0000-0000928D0000}"/>
    <cellStyle name="n_Flash September eresMas_UAG_report_CA 06-10 (06-11-06)_France KPIs 2" xfId="14972" xr:uid="{00000000-0005-0000-0000-0000938D0000}"/>
    <cellStyle name="n_Flash September eresMas_UAG_report_CA 06-10 (06-11-06)_France KPIs_1" xfId="12797" xr:uid="{00000000-0005-0000-0000-0000948D0000}"/>
    <cellStyle name="n_Flash September eresMas_UAG_report_CA 06-10 (06-11-06)_GetCA Groupe Seg 2012-Q4 Soc" xfId="56822" xr:uid="{00000000-0005-0000-0000-0000958D0000}"/>
    <cellStyle name="n_Flash September eresMas_UAG_report_CA 06-10 (06-11-06)_Group" xfId="39898" xr:uid="{00000000-0005-0000-0000-0000968D0000}"/>
    <cellStyle name="n_Flash September eresMas_UAG_report_CA 06-10 (06-11-06)_Group - financial KPIs" xfId="22603" xr:uid="{00000000-0005-0000-0000-0000978D0000}"/>
    <cellStyle name="n_Flash September eresMas_UAG_report_CA 06-10 (06-11-06)_Group - operational KPIs" xfId="3468" xr:uid="{00000000-0005-0000-0000-0000988D0000}"/>
    <cellStyle name="n_Flash September eresMas_UAG_report_CA 06-10 (06-11-06)_Group - operational KPIs_1" xfId="11043" xr:uid="{00000000-0005-0000-0000-0000998D0000}"/>
    <cellStyle name="n_Flash September eresMas_UAG_report_CA 06-10 (06-11-06)_Group - operational KPIs_1 2" xfId="18742" xr:uid="{00000000-0005-0000-0000-00009A8D0000}"/>
    <cellStyle name="n_Flash September eresMas_UAG_report_CA 06-10 (06-11-06)_Group - operational KPIs_2" xfId="20859" xr:uid="{00000000-0005-0000-0000-00009B8D0000}"/>
    <cellStyle name="n_Flash September eresMas_UAG_report_CA 06-10 (06-11-06)_IC&amp;SS" xfId="13597" xr:uid="{00000000-0005-0000-0000-00009C8D0000}"/>
    <cellStyle name="n_Flash September eresMas_UAG_report_CA 06-10 (06-11-06)_Orange - Market France KPIs" xfId="56821" xr:uid="{00000000-0005-0000-0000-00009D8D0000}"/>
    <cellStyle name="n_Flash September eresMas_UAG_report_CA 06-10 (06-11-06)_Poland KPIs" xfId="8719" xr:uid="{00000000-0005-0000-0000-00009E8D0000}"/>
    <cellStyle name="n_Flash September eresMas_UAG_report_CA 06-10 (06-11-06)_Poland KPIs_1" xfId="39897" xr:uid="{00000000-0005-0000-0000-00009F8D0000}"/>
    <cellStyle name="n_Flash September eresMas_UAG_report_CA 06-10 (06-11-06)_ROW" xfId="39899" xr:uid="{00000000-0005-0000-0000-0000A08D0000}"/>
    <cellStyle name="n_Flash September eresMas_UAG_report_CA 06-10 (06-11-06)_ROW ARPU" xfId="39900" xr:uid="{00000000-0005-0000-0000-0000A18D0000}"/>
    <cellStyle name="n_Flash September eresMas_UAG_report_CA 06-10 (06-11-06)_RoW KPIs" xfId="9431" xr:uid="{00000000-0005-0000-0000-0000A28D0000}"/>
    <cellStyle name="n_Flash September eresMas_UAG_report_CA 06-10 (06-11-06)_ROW_1" xfId="39901" xr:uid="{00000000-0005-0000-0000-0000A38D0000}"/>
    <cellStyle name="n_Flash September eresMas_UAG_report_CA 06-10 (06-11-06)_ROW_1_Group" xfId="39902" xr:uid="{00000000-0005-0000-0000-0000A48D0000}"/>
    <cellStyle name="n_Flash September eresMas_UAG_report_CA 06-10 (06-11-06)_ROW_1_ROW ARPU" xfId="39903" xr:uid="{00000000-0005-0000-0000-0000A58D0000}"/>
    <cellStyle name="n_Flash September eresMas_UAG_report_CA 06-10 (06-11-06)_ROW_Group" xfId="39904" xr:uid="{00000000-0005-0000-0000-0000A68D0000}"/>
    <cellStyle name="n_Flash September eresMas_UAG_report_CA 06-10 (06-11-06)_ROW_ROW ARPU" xfId="39905" xr:uid="{00000000-0005-0000-0000-0000A78D0000}"/>
    <cellStyle name="n_Flash September eresMas_UAG_report_CA 06-10 (06-11-06)_Spain ARPU + AUPU" xfId="39906" xr:uid="{00000000-0005-0000-0000-0000A88D0000}"/>
    <cellStyle name="n_Flash September eresMas_UAG_report_CA 06-10 (06-11-06)_Spain ARPU + AUPU_Group" xfId="39907" xr:uid="{00000000-0005-0000-0000-0000A98D0000}"/>
    <cellStyle name="n_Flash September eresMas_UAG_report_CA 06-10 (06-11-06)_Spain ARPU + AUPU_ROW ARPU" xfId="39908" xr:uid="{00000000-0005-0000-0000-0000AA8D0000}"/>
    <cellStyle name="n_Flash September eresMas_UAG_report_CA 06-10 (06-11-06)_Spain KPIs" xfId="7402" xr:uid="{00000000-0005-0000-0000-0000AB8D0000}"/>
    <cellStyle name="n_Flash September eresMas_UAG_report_CA 06-10 (06-11-06)_Spain KPIs 2" xfId="16768" xr:uid="{00000000-0005-0000-0000-0000AC8D0000}"/>
    <cellStyle name="n_Flash September eresMas_UAG_report_CA 06-10 (06-11-06)_Spain KPIs_1" xfId="52216" xr:uid="{00000000-0005-0000-0000-0000AD8D0000}"/>
    <cellStyle name="n_Flash September eresMas_UAG_report_CA 06-10 (06-11-06)_Telecoms - Operational KPIs" xfId="50519" xr:uid="{00000000-0005-0000-0000-0000AE8D0000}"/>
    <cellStyle name="n_Flash September eresMas_UAH Flash" xfId="2698" xr:uid="{00000000-0005-0000-0000-0000AF8D0000}"/>
    <cellStyle name="n_Flash September eresMas_UAH Flash janv 06" xfId="2699" xr:uid="{00000000-0005-0000-0000-0000B08D0000}"/>
    <cellStyle name="n_Flash September eresMas_UAH Flash janv 06_A&amp;ME KPIs" xfId="53995" xr:uid="{00000000-0005-0000-0000-0000B18D0000}"/>
    <cellStyle name="n_Flash September eresMas_UAH Flash janv 06_France financials" xfId="24349" xr:uid="{00000000-0005-0000-0000-0000B28D0000}"/>
    <cellStyle name="n_Flash September eresMas_UAH Flash janv 06_France KPIs" xfId="5558" xr:uid="{00000000-0005-0000-0000-0000B38D0000}"/>
    <cellStyle name="n_Flash September eresMas_UAH Flash janv 06_France KPIs 2" xfId="14974" xr:uid="{00000000-0005-0000-0000-0000B48D0000}"/>
    <cellStyle name="n_Flash September eresMas_UAH Flash janv 06_France KPIs_1" xfId="12799" xr:uid="{00000000-0005-0000-0000-0000B58D0000}"/>
    <cellStyle name="n_Flash September eresMas_UAH Flash janv 06_Group" xfId="39911" xr:uid="{00000000-0005-0000-0000-0000B68D0000}"/>
    <cellStyle name="n_Flash September eresMas_UAH Flash janv 06_Group - financial KPIs" xfId="22605" xr:uid="{00000000-0005-0000-0000-0000B78D0000}"/>
    <cellStyle name="n_Flash September eresMas_UAH Flash janv 06_Group - operational KPIs" xfId="11045" xr:uid="{00000000-0005-0000-0000-0000B88D0000}"/>
    <cellStyle name="n_Flash September eresMas_UAH Flash janv 06_Group - operational KPIs 2" xfId="18744" xr:uid="{00000000-0005-0000-0000-0000B98D0000}"/>
    <cellStyle name="n_Flash September eresMas_UAH Flash janv 06_Group - operational KPIs_1" xfId="20861" xr:uid="{00000000-0005-0000-0000-0000BA8D0000}"/>
    <cellStyle name="n_Flash September eresMas_UAH Flash janv 06_Orange - Market France KPIs" xfId="56824" xr:uid="{00000000-0005-0000-0000-0000BB8D0000}"/>
    <cellStyle name="n_Flash September eresMas_UAH Flash janv 06_Poland KPIs" xfId="39910" xr:uid="{00000000-0005-0000-0000-0000BC8D0000}"/>
    <cellStyle name="n_Flash September eresMas_UAH Flash janv 06_ROW" xfId="39912" xr:uid="{00000000-0005-0000-0000-0000BD8D0000}"/>
    <cellStyle name="n_Flash September eresMas_UAH Flash janv 06_ROW ARPU" xfId="39913" xr:uid="{00000000-0005-0000-0000-0000BE8D0000}"/>
    <cellStyle name="n_Flash September eresMas_UAH Flash janv 06_ROW_1" xfId="39914" xr:uid="{00000000-0005-0000-0000-0000BF8D0000}"/>
    <cellStyle name="n_Flash September eresMas_UAH Flash janv 06_ROW_1_Group" xfId="39915" xr:uid="{00000000-0005-0000-0000-0000C08D0000}"/>
    <cellStyle name="n_Flash September eresMas_UAH Flash janv 06_ROW_1_ROW ARPU" xfId="39916" xr:uid="{00000000-0005-0000-0000-0000C18D0000}"/>
    <cellStyle name="n_Flash September eresMas_UAH Flash janv 06_ROW_Group" xfId="39917" xr:uid="{00000000-0005-0000-0000-0000C28D0000}"/>
    <cellStyle name="n_Flash September eresMas_UAH Flash janv 06_ROW_ROW ARPU" xfId="39918" xr:uid="{00000000-0005-0000-0000-0000C38D0000}"/>
    <cellStyle name="n_Flash September eresMas_UAH Flash janv 06_Spain ARPU + AUPU" xfId="39919" xr:uid="{00000000-0005-0000-0000-0000C48D0000}"/>
    <cellStyle name="n_Flash September eresMas_UAH Flash janv 06_Spain ARPU + AUPU_Group" xfId="39920" xr:uid="{00000000-0005-0000-0000-0000C58D0000}"/>
    <cellStyle name="n_Flash September eresMas_UAH Flash janv 06_Spain ARPU + AUPU_ROW ARPU" xfId="39921" xr:uid="{00000000-0005-0000-0000-0000C68D0000}"/>
    <cellStyle name="n_Flash September eresMas_UAH Flash janv 06_Spain KPIs" xfId="7404" xr:uid="{00000000-0005-0000-0000-0000C78D0000}"/>
    <cellStyle name="n_Flash September eresMas_UAH Flash janv 06_Spain KPIs 2" xfId="16770" xr:uid="{00000000-0005-0000-0000-0000C88D0000}"/>
    <cellStyle name="n_Flash September eresMas_UAH Flash janv 06_Spain KPIs_1" xfId="52218" xr:uid="{00000000-0005-0000-0000-0000C98D0000}"/>
    <cellStyle name="n_Flash September eresMas_UAH Flash janv 06_Telecoms - Operational KPIs" xfId="50521" xr:uid="{00000000-0005-0000-0000-0000CA8D0000}"/>
    <cellStyle name="n_Flash September eresMas_UAH Flash_A&amp;ME KPIs" xfId="53994" xr:uid="{00000000-0005-0000-0000-0000CB8D0000}"/>
    <cellStyle name="n_Flash September eresMas_UAH Flash_France financials" xfId="24348" xr:uid="{00000000-0005-0000-0000-0000CC8D0000}"/>
    <cellStyle name="n_Flash September eresMas_UAH Flash_France KPIs" xfId="5557" xr:uid="{00000000-0005-0000-0000-0000CD8D0000}"/>
    <cellStyle name="n_Flash September eresMas_UAH Flash_France KPIs 2" xfId="14973" xr:uid="{00000000-0005-0000-0000-0000CE8D0000}"/>
    <cellStyle name="n_Flash September eresMas_UAH Flash_France KPIs_1" xfId="12798" xr:uid="{00000000-0005-0000-0000-0000CF8D0000}"/>
    <cellStyle name="n_Flash September eresMas_UAH Flash_Group" xfId="39922" xr:uid="{00000000-0005-0000-0000-0000D08D0000}"/>
    <cellStyle name="n_Flash September eresMas_UAH Flash_Group - financial KPIs" xfId="22604" xr:uid="{00000000-0005-0000-0000-0000D18D0000}"/>
    <cellStyle name="n_Flash September eresMas_UAH Flash_Group - operational KPIs" xfId="11044" xr:uid="{00000000-0005-0000-0000-0000D28D0000}"/>
    <cellStyle name="n_Flash September eresMas_UAH Flash_Group - operational KPIs 2" xfId="18743" xr:uid="{00000000-0005-0000-0000-0000D38D0000}"/>
    <cellStyle name="n_Flash September eresMas_UAH Flash_Group - operational KPIs_1" xfId="20860" xr:uid="{00000000-0005-0000-0000-0000D48D0000}"/>
    <cellStyle name="n_Flash September eresMas_UAH Flash_Orange - Market France KPIs" xfId="56823" xr:uid="{00000000-0005-0000-0000-0000D58D0000}"/>
    <cellStyle name="n_Flash September eresMas_UAH Flash_Poland KPIs" xfId="39909" xr:uid="{00000000-0005-0000-0000-0000D68D0000}"/>
    <cellStyle name="n_Flash September eresMas_UAH Flash_ROW" xfId="39923" xr:uid="{00000000-0005-0000-0000-0000D78D0000}"/>
    <cellStyle name="n_Flash September eresMas_UAH Flash_ROW ARPU" xfId="39924" xr:uid="{00000000-0005-0000-0000-0000D88D0000}"/>
    <cellStyle name="n_Flash September eresMas_UAH Flash_ROW_1" xfId="39925" xr:uid="{00000000-0005-0000-0000-0000D98D0000}"/>
    <cellStyle name="n_Flash September eresMas_UAH Flash_ROW_1_Group" xfId="39926" xr:uid="{00000000-0005-0000-0000-0000DA8D0000}"/>
    <cellStyle name="n_Flash September eresMas_UAH Flash_ROW_1_ROW ARPU" xfId="39927" xr:uid="{00000000-0005-0000-0000-0000DB8D0000}"/>
    <cellStyle name="n_Flash September eresMas_UAH Flash_ROW_Group" xfId="39928" xr:uid="{00000000-0005-0000-0000-0000DC8D0000}"/>
    <cellStyle name="n_Flash September eresMas_UAH Flash_ROW_ROW ARPU" xfId="39929" xr:uid="{00000000-0005-0000-0000-0000DD8D0000}"/>
    <cellStyle name="n_Flash September eresMas_UAH Flash_Spain ARPU + AUPU" xfId="39930" xr:uid="{00000000-0005-0000-0000-0000DE8D0000}"/>
    <cellStyle name="n_Flash September eresMas_UAH Flash_Spain ARPU + AUPU_Group" xfId="39931" xr:uid="{00000000-0005-0000-0000-0000DF8D0000}"/>
    <cellStyle name="n_Flash September eresMas_UAH Flash_Spain ARPU + AUPU_ROW ARPU" xfId="39932" xr:uid="{00000000-0005-0000-0000-0000E08D0000}"/>
    <cellStyle name="n_Flash September eresMas_UAH Flash_Spain KPIs" xfId="7403" xr:uid="{00000000-0005-0000-0000-0000E18D0000}"/>
    <cellStyle name="n_Flash September eresMas_UAH Flash_Spain KPIs 2" xfId="16769" xr:uid="{00000000-0005-0000-0000-0000E28D0000}"/>
    <cellStyle name="n_Flash September eresMas_UAH Flash_Spain KPIs_1" xfId="52217" xr:uid="{00000000-0005-0000-0000-0000E38D0000}"/>
    <cellStyle name="n_Flash September eresMas_UAH Flash_Telecoms - Operational KPIs" xfId="50520" xr:uid="{00000000-0005-0000-0000-0000E48D0000}"/>
    <cellStyle name="n_Flash September eresMas_V&amp;M trajectoires V1 (06-08-11)" xfId="2700" xr:uid="{00000000-0005-0000-0000-0000E58D0000}"/>
    <cellStyle name="n_Flash September eresMas_V&amp;M trajectoires V1 (06-08-11)_A&amp;ME KPIs" xfId="53996" xr:uid="{00000000-0005-0000-0000-0000E68D0000}"/>
    <cellStyle name="n_Flash September eresMas_V&amp;M trajectoires V1 (06-08-11)_Enterprise" xfId="10000" xr:uid="{00000000-0005-0000-0000-0000E78D0000}"/>
    <cellStyle name="n_Flash September eresMas_V&amp;M trajectoires V1 (06-08-11)_France financials" xfId="24350" xr:uid="{00000000-0005-0000-0000-0000E88D0000}"/>
    <cellStyle name="n_Flash September eresMas_V&amp;M trajectoires V1 (06-08-11)_France financials_1" xfId="25590" xr:uid="{00000000-0005-0000-0000-0000E98D0000}"/>
    <cellStyle name="n_Flash September eresMas_V&amp;M trajectoires V1 (06-08-11)_France KPIs" xfId="5559" xr:uid="{00000000-0005-0000-0000-0000EA8D0000}"/>
    <cellStyle name="n_Flash September eresMas_V&amp;M trajectoires V1 (06-08-11)_France KPIs 2" xfId="14975" xr:uid="{00000000-0005-0000-0000-0000EB8D0000}"/>
    <cellStyle name="n_Flash September eresMas_V&amp;M trajectoires V1 (06-08-11)_France KPIs_1" xfId="12800" xr:uid="{00000000-0005-0000-0000-0000EC8D0000}"/>
    <cellStyle name="n_Flash September eresMas_V&amp;M trajectoires V1 (06-08-11)_GetCA Groupe Seg 2012-Q4 Soc" xfId="56826" xr:uid="{00000000-0005-0000-0000-0000ED8D0000}"/>
    <cellStyle name="n_Flash September eresMas_V&amp;M trajectoires V1 (06-08-11)_Group" xfId="39934" xr:uid="{00000000-0005-0000-0000-0000EE8D0000}"/>
    <cellStyle name="n_Flash September eresMas_V&amp;M trajectoires V1 (06-08-11)_Group - financial KPIs" xfId="22606" xr:uid="{00000000-0005-0000-0000-0000EF8D0000}"/>
    <cellStyle name="n_Flash September eresMas_V&amp;M trajectoires V1 (06-08-11)_Group - operational KPIs" xfId="3469" xr:uid="{00000000-0005-0000-0000-0000F08D0000}"/>
    <cellStyle name="n_Flash September eresMas_V&amp;M trajectoires V1 (06-08-11)_Group - operational KPIs_1" xfId="11046" xr:uid="{00000000-0005-0000-0000-0000F18D0000}"/>
    <cellStyle name="n_Flash September eresMas_V&amp;M trajectoires V1 (06-08-11)_Group - operational KPIs_1 2" xfId="18745" xr:uid="{00000000-0005-0000-0000-0000F28D0000}"/>
    <cellStyle name="n_Flash September eresMas_V&amp;M trajectoires V1 (06-08-11)_Group - operational KPIs_2" xfId="20862" xr:uid="{00000000-0005-0000-0000-0000F38D0000}"/>
    <cellStyle name="n_Flash September eresMas_V&amp;M trajectoires V1 (06-08-11)_IC&amp;SS" xfId="13824" xr:uid="{00000000-0005-0000-0000-0000F48D0000}"/>
    <cellStyle name="n_Flash September eresMas_V&amp;M trajectoires V1 (06-08-11)_Orange - Market France KPIs" xfId="56825" xr:uid="{00000000-0005-0000-0000-0000F58D0000}"/>
    <cellStyle name="n_Flash September eresMas_V&amp;M trajectoires V1 (06-08-11)_Poland KPIs" xfId="8720" xr:uid="{00000000-0005-0000-0000-0000F68D0000}"/>
    <cellStyle name="n_Flash September eresMas_V&amp;M trajectoires V1 (06-08-11)_Poland KPIs_1" xfId="39933" xr:uid="{00000000-0005-0000-0000-0000F78D0000}"/>
    <cellStyle name="n_Flash September eresMas_V&amp;M trajectoires V1 (06-08-11)_ROW" xfId="39935" xr:uid="{00000000-0005-0000-0000-0000F88D0000}"/>
    <cellStyle name="n_Flash September eresMas_V&amp;M trajectoires V1 (06-08-11)_ROW ARPU" xfId="39936" xr:uid="{00000000-0005-0000-0000-0000F98D0000}"/>
    <cellStyle name="n_Flash September eresMas_V&amp;M trajectoires V1 (06-08-11)_RoW KPIs" xfId="9432" xr:uid="{00000000-0005-0000-0000-0000FA8D0000}"/>
    <cellStyle name="n_Flash September eresMas_V&amp;M trajectoires V1 (06-08-11)_ROW_1" xfId="39937" xr:uid="{00000000-0005-0000-0000-0000FB8D0000}"/>
    <cellStyle name="n_Flash September eresMas_V&amp;M trajectoires V1 (06-08-11)_ROW_1_Group" xfId="39938" xr:uid="{00000000-0005-0000-0000-0000FC8D0000}"/>
    <cellStyle name="n_Flash September eresMas_V&amp;M trajectoires V1 (06-08-11)_ROW_1_ROW ARPU" xfId="39939" xr:uid="{00000000-0005-0000-0000-0000FD8D0000}"/>
    <cellStyle name="n_Flash September eresMas_V&amp;M trajectoires V1 (06-08-11)_ROW_Group" xfId="39940" xr:uid="{00000000-0005-0000-0000-0000FE8D0000}"/>
    <cellStyle name="n_Flash September eresMas_V&amp;M trajectoires V1 (06-08-11)_ROW_ROW ARPU" xfId="39941" xr:uid="{00000000-0005-0000-0000-0000FF8D0000}"/>
    <cellStyle name="n_Flash September eresMas_V&amp;M trajectoires V1 (06-08-11)_Spain ARPU + AUPU" xfId="39942" xr:uid="{00000000-0005-0000-0000-0000008E0000}"/>
    <cellStyle name="n_Flash September eresMas_V&amp;M trajectoires V1 (06-08-11)_Spain ARPU + AUPU_Group" xfId="39943" xr:uid="{00000000-0005-0000-0000-0000018E0000}"/>
    <cellStyle name="n_Flash September eresMas_V&amp;M trajectoires V1 (06-08-11)_Spain ARPU + AUPU_ROW ARPU" xfId="39944" xr:uid="{00000000-0005-0000-0000-0000028E0000}"/>
    <cellStyle name="n_Flash September eresMas_V&amp;M trajectoires V1 (06-08-11)_Spain KPIs" xfId="7405" xr:uid="{00000000-0005-0000-0000-0000038E0000}"/>
    <cellStyle name="n_Flash September eresMas_V&amp;M trajectoires V1 (06-08-11)_Spain KPIs 2" xfId="16771" xr:uid="{00000000-0005-0000-0000-0000048E0000}"/>
    <cellStyle name="n_Flash September eresMas_V&amp;M trajectoires V1 (06-08-11)_Spain KPIs_1" xfId="52219" xr:uid="{00000000-0005-0000-0000-0000058E0000}"/>
    <cellStyle name="n_Flash September eresMas_V&amp;M trajectoires V1 (06-08-11)_Telecoms - Operational KPIs" xfId="50522" xr:uid="{00000000-0005-0000-0000-0000068E0000}"/>
    <cellStyle name="n_Flash September eresMas_VERIF ISP" xfId="2701" xr:uid="{00000000-0005-0000-0000-0000078E0000}"/>
    <cellStyle name="n_Flash September eresMas_VERIF ISP_01 Synthèse DM pour modèle" xfId="2702" xr:uid="{00000000-0005-0000-0000-0000088E0000}"/>
    <cellStyle name="n_Flash September eresMas_VERIF ISP_01 Synthèse DM pour modèle_A&amp;ME KPIs" xfId="53998" xr:uid="{00000000-0005-0000-0000-0000098E0000}"/>
    <cellStyle name="n_Flash September eresMas_VERIF ISP_01 Synthèse DM pour modèle_France financials" xfId="24352" xr:uid="{00000000-0005-0000-0000-00000A8E0000}"/>
    <cellStyle name="n_Flash September eresMas_VERIF ISP_01 Synthèse DM pour modèle_France KPIs" xfId="5561" xr:uid="{00000000-0005-0000-0000-00000B8E0000}"/>
    <cellStyle name="n_Flash September eresMas_VERIF ISP_01 Synthèse DM pour modèle_France KPIs 2" xfId="14977" xr:uid="{00000000-0005-0000-0000-00000C8E0000}"/>
    <cellStyle name="n_Flash September eresMas_VERIF ISP_01 Synthèse DM pour modèle_France KPIs_1" xfId="12802" xr:uid="{00000000-0005-0000-0000-00000D8E0000}"/>
    <cellStyle name="n_Flash September eresMas_VERIF ISP_01 Synthèse DM pour modèle_Group" xfId="39947" xr:uid="{00000000-0005-0000-0000-00000E8E0000}"/>
    <cellStyle name="n_Flash September eresMas_VERIF ISP_01 Synthèse DM pour modèle_Group - financial KPIs" xfId="22608" xr:uid="{00000000-0005-0000-0000-00000F8E0000}"/>
    <cellStyle name="n_Flash September eresMas_VERIF ISP_01 Synthèse DM pour modèle_Group - operational KPIs" xfId="11048" xr:uid="{00000000-0005-0000-0000-0000108E0000}"/>
    <cellStyle name="n_Flash September eresMas_VERIF ISP_01 Synthèse DM pour modèle_Group - operational KPIs 2" xfId="18747" xr:uid="{00000000-0005-0000-0000-0000118E0000}"/>
    <cellStyle name="n_Flash September eresMas_VERIF ISP_01 Synthèse DM pour modèle_Group - operational KPIs_1" xfId="20864" xr:uid="{00000000-0005-0000-0000-0000128E0000}"/>
    <cellStyle name="n_Flash September eresMas_VERIF ISP_01 Synthèse DM pour modèle_Orange - Market France KPIs" xfId="56828" xr:uid="{00000000-0005-0000-0000-0000138E0000}"/>
    <cellStyle name="n_Flash September eresMas_VERIF ISP_01 Synthèse DM pour modèle_Poland KPIs" xfId="39946" xr:uid="{00000000-0005-0000-0000-0000148E0000}"/>
    <cellStyle name="n_Flash September eresMas_VERIF ISP_01 Synthèse DM pour modèle_ROW" xfId="39948" xr:uid="{00000000-0005-0000-0000-0000158E0000}"/>
    <cellStyle name="n_Flash September eresMas_VERIF ISP_01 Synthèse DM pour modèle_ROW ARPU" xfId="39949" xr:uid="{00000000-0005-0000-0000-0000168E0000}"/>
    <cellStyle name="n_Flash September eresMas_VERIF ISP_01 Synthèse DM pour modèle_ROW_1" xfId="39950" xr:uid="{00000000-0005-0000-0000-0000178E0000}"/>
    <cellStyle name="n_Flash September eresMas_VERIF ISP_01 Synthèse DM pour modèle_ROW_1_Group" xfId="39951" xr:uid="{00000000-0005-0000-0000-0000188E0000}"/>
    <cellStyle name="n_Flash September eresMas_VERIF ISP_01 Synthèse DM pour modèle_ROW_1_ROW ARPU" xfId="39952" xr:uid="{00000000-0005-0000-0000-0000198E0000}"/>
    <cellStyle name="n_Flash September eresMas_VERIF ISP_01 Synthèse DM pour modèle_ROW_Group" xfId="39953" xr:uid="{00000000-0005-0000-0000-00001A8E0000}"/>
    <cellStyle name="n_Flash September eresMas_VERIF ISP_01 Synthèse DM pour modèle_ROW_ROW ARPU" xfId="39954" xr:uid="{00000000-0005-0000-0000-00001B8E0000}"/>
    <cellStyle name="n_Flash September eresMas_VERIF ISP_01 Synthèse DM pour modèle_Spain ARPU + AUPU" xfId="39955" xr:uid="{00000000-0005-0000-0000-00001C8E0000}"/>
    <cellStyle name="n_Flash September eresMas_VERIF ISP_01 Synthèse DM pour modèle_Spain ARPU + AUPU_Group" xfId="39956" xr:uid="{00000000-0005-0000-0000-00001D8E0000}"/>
    <cellStyle name="n_Flash September eresMas_VERIF ISP_01 Synthèse DM pour modèle_Spain ARPU + AUPU_ROW ARPU" xfId="39957" xr:uid="{00000000-0005-0000-0000-00001E8E0000}"/>
    <cellStyle name="n_Flash September eresMas_VERIF ISP_01 Synthèse DM pour modèle_Spain KPIs" xfId="7407" xr:uid="{00000000-0005-0000-0000-00001F8E0000}"/>
    <cellStyle name="n_Flash September eresMas_VERIF ISP_01 Synthèse DM pour modèle_Spain KPIs 2" xfId="16773" xr:uid="{00000000-0005-0000-0000-0000208E0000}"/>
    <cellStyle name="n_Flash September eresMas_VERIF ISP_01 Synthèse DM pour modèle_Spain KPIs_1" xfId="52221" xr:uid="{00000000-0005-0000-0000-0000218E0000}"/>
    <cellStyle name="n_Flash September eresMas_VERIF ISP_01 Synthèse DM pour modèle_Telecoms - Operational KPIs" xfId="50524" xr:uid="{00000000-0005-0000-0000-0000228E0000}"/>
    <cellStyle name="n_Flash September eresMas_VERIF ISP_0703 Préflashde L23 Analyse CA trafic 07-03 (07-04-03)" xfId="2703" xr:uid="{00000000-0005-0000-0000-0000238E0000}"/>
    <cellStyle name="n_Flash September eresMas_VERIF ISP_0703 Préflashde L23 Analyse CA trafic 07-03 (07-04-03)_A&amp;ME KPIs" xfId="53999" xr:uid="{00000000-0005-0000-0000-0000248E0000}"/>
    <cellStyle name="n_Flash September eresMas_VERIF ISP_0703 Préflashde L23 Analyse CA trafic 07-03 (07-04-03)_Enterprise" xfId="10002" xr:uid="{00000000-0005-0000-0000-0000258E0000}"/>
    <cellStyle name="n_Flash September eresMas_VERIF ISP_0703 Préflashde L23 Analyse CA trafic 07-03 (07-04-03)_France financials" xfId="24353" xr:uid="{00000000-0005-0000-0000-0000268E0000}"/>
    <cellStyle name="n_Flash September eresMas_VERIF ISP_0703 Préflashde L23 Analyse CA trafic 07-03 (07-04-03)_France financials_1" xfId="25592" xr:uid="{00000000-0005-0000-0000-0000278E0000}"/>
    <cellStyle name="n_Flash September eresMas_VERIF ISP_0703 Préflashde L23 Analyse CA trafic 07-03 (07-04-03)_France KPIs" xfId="5562" xr:uid="{00000000-0005-0000-0000-0000288E0000}"/>
    <cellStyle name="n_Flash September eresMas_VERIF ISP_0703 Préflashde L23 Analyse CA trafic 07-03 (07-04-03)_France KPIs 2" xfId="14978" xr:uid="{00000000-0005-0000-0000-0000298E0000}"/>
    <cellStyle name="n_Flash September eresMas_VERIF ISP_0703 Préflashde L23 Analyse CA trafic 07-03 (07-04-03)_France KPIs_1" xfId="12803" xr:uid="{00000000-0005-0000-0000-00002A8E0000}"/>
    <cellStyle name="n_Flash September eresMas_VERIF ISP_0703 Préflashde L23 Analyse CA trafic 07-03 (07-04-03)_GetCA Groupe Seg 2012-Q4 Soc" xfId="56830" xr:uid="{00000000-0005-0000-0000-00002B8E0000}"/>
    <cellStyle name="n_Flash September eresMas_VERIF ISP_0703 Préflashde L23 Analyse CA trafic 07-03 (07-04-03)_Group" xfId="39959" xr:uid="{00000000-0005-0000-0000-00002C8E0000}"/>
    <cellStyle name="n_Flash September eresMas_VERIF ISP_0703 Préflashde L23 Analyse CA trafic 07-03 (07-04-03)_Group - financial KPIs" xfId="22609" xr:uid="{00000000-0005-0000-0000-00002D8E0000}"/>
    <cellStyle name="n_Flash September eresMas_VERIF ISP_0703 Préflashde L23 Analyse CA trafic 07-03 (07-04-03)_Group - operational KPIs" xfId="3471" xr:uid="{00000000-0005-0000-0000-00002E8E0000}"/>
    <cellStyle name="n_Flash September eresMas_VERIF ISP_0703 Préflashde L23 Analyse CA trafic 07-03 (07-04-03)_Group - operational KPIs_1" xfId="11049" xr:uid="{00000000-0005-0000-0000-00002F8E0000}"/>
    <cellStyle name="n_Flash September eresMas_VERIF ISP_0703 Préflashde L23 Analyse CA trafic 07-03 (07-04-03)_Group - operational KPIs_1 2" xfId="18748" xr:uid="{00000000-0005-0000-0000-0000308E0000}"/>
    <cellStyle name="n_Flash September eresMas_VERIF ISP_0703 Préflashde L23 Analyse CA trafic 07-03 (07-04-03)_Group - operational KPIs_2" xfId="20865" xr:uid="{00000000-0005-0000-0000-0000318E0000}"/>
    <cellStyle name="n_Flash September eresMas_VERIF ISP_0703 Préflashde L23 Analyse CA trafic 07-03 (07-04-03)_IC&amp;SS" xfId="19691" xr:uid="{00000000-0005-0000-0000-0000328E0000}"/>
    <cellStyle name="n_Flash September eresMas_VERIF ISP_0703 Préflashde L23 Analyse CA trafic 07-03 (07-04-03)_Orange - Market France KPIs" xfId="56829" xr:uid="{00000000-0005-0000-0000-0000338E0000}"/>
    <cellStyle name="n_Flash September eresMas_VERIF ISP_0703 Préflashde L23 Analyse CA trafic 07-03 (07-04-03)_Poland KPIs" xfId="8722" xr:uid="{00000000-0005-0000-0000-0000348E0000}"/>
    <cellStyle name="n_Flash September eresMas_VERIF ISP_0703 Préflashde L23 Analyse CA trafic 07-03 (07-04-03)_Poland KPIs_1" xfId="39958" xr:uid="{00000000-0005-0000-0000-0000358E0000}"/>
    <cellStyle name="n_Flash September eresMas_VERIF ISP_0703 Préflashde L23 Analyse CA trafic 07-03 (07-04-03)_ROW" xfId="39960" xr:uid="{00000000-0005-0000-0000-0000368E0000}"/>
    <cellStyle name="n_Flash September eresMas_VERIF ISP_0703 Préflashde L23 Analyse CA trafic 07-03 (07-04-03)_ROW ARPU" xfId="39961" xr:uid="{00000000-0005-0000-0000-0000378E0000}"/>
    <cellStyle name="n_Flash September eresMas_VERIF ISP_0703 Préflashde L23 Analyse CA trafic 07-03 (07-04-03)_RoW KPIs" xfId="9434" xr:uid="{00000000-0005-0000-0000-0000388E0000}"/>
    <cellStyle name="n_Flash September eresMas_VERIF ISP_0703 Préflashde L23 Analyse CA trafic 07-03 (07-04-03)_ROW_1" xfId="39962" xr:uid="{00000000-0005-0000-0000-0000398E0000}"/>
    <cellStyle name="n_Flash September eresMas_VERIF ISP_0703 Préflashde L23 Analyse CA trafic 07-03 (07-04-03)_ROW_1_Group" xfId="39963" xr:uid="{00000000-0005-0000-0000-00003A8E0000}"/>
    <cellStyle name="n_Flash September eresMas_VERIF ISP_0703 Préflashde L23 Analyse CA trafic 07-03 (07-04-03)_ROW_1_ROW ARPU" xfId="39964" xr:uid="{00000000-0005-0000-0000-00003B8E0000}"/>
    <cellStyle name="n_Flash September eresMas_VERIF ISP_0703 Préflashde L23 Analyse CA trafic 07-03 (07-04-03)_ROW_Group" xfId="39965" xr:uid="{00000000-0005-0000-0000-00003C8E0000}"/>
    <cellStyle name="n_Flash September eresMas_VERIF ISP_0703 Préflashde L23 Analyse CA trafic 07-03 (07-04-03)_ROW_ROW ARPU" xfId="39966" xr:uid="{00000000-0005-0000-0000-00003D8E0000}"/>
    <cellStyle name="n_Flash September eresMas_VERIF ISP_0703 Préflashde L23 Analyse CA trafic 07-03 (07-04-03)_Spain ARPU + AUPU" xfId="39967" xr:uid="{00000000-0005-0000-0000-00003E8E0000}"/>
    <cellStyle name="n_Flash September eresMas_VERIF ISP_0703 Préflashde L23 Analyse CA trafic 07-03 (07-04-03)_Spain ARPU + AUPU_Group" xfId="39968" xr:uid="{00000000-0005-0000-0000-00003F8E0000}"/>
    <cellStyle name="n_Flash September eresMas_VERIF ISP_0703 Préflashde L23 Analyse CA trafic 07-03 (07-04-03)_Spain ARPU + AUPU_ROW ARPU" xfId="39969" xr:uid="{00000000-0005-0000-0000-0000408E0000}"/>
    <cellStyle name="n_Flash September eresMas_VERIF ISP_0703 Préflashde L23 Analyse CA trafic 07-03 (07-04-03)_Spain KPIs" xfId="7408" xr:uid="{00000000-0005-0000-0000-0000418E0000}"/>
    <cellStyle name="n_Flash September eresMas_VERIF ISP_0703 Préflashde L23 Analyse CA trafic 07-03 (07-04-03)_Spain KPIs 2" xfId="16774" xr:uid="{00000000-0005-0000-0000-0000428E0000}"/>
    <cellStyle name="n_Flash September eresMas_VERIF ISP_0703 Préflashde L23 Analyse CA trafic 07-03 (07-04-03)_Spain KPIs_1" xfId="52222" xr:uid="{00000000-0005-0000-0000-0000438E0000}"/>
    <cellStyle name="n_Flash September eresMas_VERIF ISP_0703 Préflashde L23 Analyse CA trafic 07-03 (07-04-03)_Telecoms - Operational KPIs" xfId="50525" xr:uid="{00000000-0005-0000-0000-0000448E0000}"/>
    <cellStyle name="n_Flash September eresMas_VERIF ISP_A&amp;ME KPIs" xfId="53997" xr:uid="{00000000-0005-0000-0000-0000458E0000}"/>
    <cellStyle name="n_Flash September eresMas_VERIF ISP_Base Forfaits 06-07" xfId="2704" xr:uid="{00000000-0005-0000-0000-0000468E0000}"/>
    <cellStyle name="n_Flash September eresMas_VERIF ISP_Base Forfaits 06-07_A&amp;ME KPIs" xfId="54000" xr:uid="{00000000-0005-0000-0000-0000478E0000}"/>
    <cellStyle name="n_Flash September eresMas_VERIF ISP_Base Forfaits 06-07_Enterprise" xfId="10003" xr:uid="{00000000-0005-0000-0000-0000488E0000}"/>
    <cellStyle name="n_Flash September eresMas_VERIF ISP_Base Forfaits 06-07_France financials" xfId="24354" xr:uid="{00000000-0005-0000-0000-0000498E0000}"/>
    <cellStyle name="n_Flash September eresMas_VERIF ISP_Base Forfaits 06-07_France financials_1" xfId="25593" xr:uid="{00000000-0005-0000-0000-00004A8E0000}"/>
    <cellStyle name="n_Flash September eresMas_VERIF ISP_Base Forfaits 06-07_France KPIs" xfId="5563" xr:uid="{00000000-0005-0000-0000-00004B8E0000}"/>
    <cellStyle name="n_Flash September eresMas_VERIF ISP_Base Forfaits 06-07_France KPIs 2" xfId="14979" xr:uid="{00000000-0005-0000-0000-00004C8E0000}"/>
    <cellStyle name="n_Flash September eresMas_VERIF ISP_Base Forfaits 06-07_France KPIs_1" xfId="12804" xr:uid="{00000000-0005-0000-0000-00004D8E0000}"/>
    <cellStyle name="n_Flash September eresMas_VERIF ISP_Base Forfaits 06-07_GetCA Groupe Seg 2012-Q4 Soc" xfId="56832" xr:uid="{00000000-0005-0000-0000-00004E8E0000}"/>
    <cellStyle name="n_Flash September eresMas_VERIF ISP_Base Forfaits 06-07_Group" xfId="39971" xr:uid="{00000000-0005-0000-0000-00004F8E0000}"/>
    <cellStyle name="n_Flash September eresMas_VERIF ISP_Base Forfaits 06-07_Group - financial KPIs" xfId="22610" xr:uid="{00000000-0005-0000-0000-0000508E0000}"/>
    <cellStyle name="n_Flash September eresMas_VERIF ISP_Base Forfaits 06-07_Group - operational KPIs" xfId="3472" xr:uid="{00000000-0005-0000-0000-0000518E0000}"/>
    <cellStyle name="n_Flash September eresMas_VERIF ISP_Base Forfaits 06-07_Group - operational KPIs_1" xfId="11050" xr:uid="{00000000-0005-0000-0000-0000528E0000}"/>
    <cellStyle name="n_Flash September eresMas_VERIF ISP_Base Forfaits 06-07_Group - operational KPIs_1 2" xfId="18749" xr:uid="{00000000-0005-0000-0000-0000538E0000}"/>
    <cellStyle name="n_Flash September eresMas_VERIF ISP_Base Forfaits 06-07_Group - operational KPIs_2" xfId="20866" xr:uid="{00000000-0005-0000-0000-0000548E0000}"/>
    <cellStyle name="n_Flash September eresMas_VERIF ISP_Base Forfaits 06-07_IC&amp;SS" xfId="13598" xr:uid="{00000000-0005-0000-0000-0000558E0000}"/>
    <cellStyle name="n_Flash September eresMas_VERIF ISP_Base Forfaits 06-07_Orange - Market France KPIs" xfId="56831" xr:uid="{00000000-0005-0000-0000-0000568E0000}"/>
    <cellStyle name="n_Flash September eresMas_VERIF ISP_Base Forfaits 06-07_Poland KPIs" xfId="8723" xr:uid="{00000000-0005-0000-0000-0000578E0000}"/>
    <cellStyle name="n_Flash September eresMas_VERIF ISP_Base Forfaits 06-07_Poland KPIs_1" xfId="39970" xr:uid="{00000000-0005-0000-0000-0000588E0000}"/>
    <cellStyle name="n_Flash September eresMas_VERIF ISP_Base Forfaits 06-07_ROW" xfId="39972" xr:uid="{00000000-0005-0000-0000-0000598E0000}"/>
    <cellStyle name="n_Flash September eresMas_VERIF ISP_Base Forfaits 06-07_ROW ARPU" xfId="39973" xr:uid="{00000000-0005-0000-0000-00005A8E0000}"/>
    <cellStyle name="n_Flash September eresMas_VERIF ISP_Base Forfaits 06-07_RoW KPIs" xfId="9435" xr:uid="{00000000-0005-0000-0000-00005B8E0000}"/>
    <cellStyle name="n_Flash September eresMas_VERIF ISP_Base Forfaits 06-07_ROW_1" xfId="39974" xr:uid="{00000000-0005-0000-0000-00005C8E0000}"/>
    <cellStyle name="n_Flash September eresMas_VERIF ISP_Base Forfaits 06-07_ROW_1_Group" xfId="39975" xr:uid="{00000000-0005-0000-0000-00005D8E0000}"/>
    <cellStyle name="n_Flash September eresMas_VERIF ISP_Base Forfaits 06-07_ROW_1_ROW ARPU" xfId="39976" xr:uid="{00000000-0005-0000-0000-00005E8E0000}"/>
    <cellStyle name="n_Flash September eresMas_VERIF ISP_Base Forfaits 06-07_ROW_Group" xfId="39977" xr:uid="{00000000-0005-0000-0000-00005F8E0000}"/>
    <cellStyle name="n_Flash September eresMas_VERIF ISP_Base Forfaits 06-07_ROW_ROW ARPU" xfId="39978" xr:uid="{00000000-0005-0000-0000-0000608E0000}"/>
    <cellStyle name="n_Flash September eresMas_VERIF ISP_Base Forfaits 06-07_Spain ARPU + AUPU" xfId="39979" xr:uid="{00000000-0005-0000-0000-0000618E0000}"/>
    <cellStyle name="n_Flash September eresMas_VERIF ISP_Base Forfaits 06-07_Spain ARPU + AUPU_Group" xfId="39980" xr:uid="{00000000-0005-0000-0000-0000628E0000}"/>
    <cellStyle name="n_Flash September eresMas_VERIF ISP_Base Forfaits 06-07_Spain ARPU + AUPU_ROW ARPU" xfId="39981" xr:uid="{00000000-0005-0000-0000-0000638E0000}"/>
    <cellStyle name="n_Flash September eresMas_VERIF ISP_Base Forfaits 06-07_Spain KPIs" xfId="7409" xr:uid="{00000000-0005-0000-0000-0000648E0000}"/>
    <cellStyle name="n_Flash September eresMas_VERIF ISP_Base Forfaits 06-07_Spain KPIs 2" xfId="16775" xr:uid="{00000000-0005-0000-0000-0000658E0000}"/>
    <cellStyle name="n_Flash September eresMas_VERIF ISP_Base Forfaits 06-07_Spain KPIs_1" xfId="52223" xr:uid="{00000000-0005-0000-0000-0000668E0000}"/>
    <cellStyle name="n_Flash September eresMas_VERIF ISP_Base Forfaits 06-07_Telecoms - Operational KPIs" xfId="50526" xr:uid="{00000000-0005-0000-0000-0000678E0000}"/>
    <cellStyle name="n_Flash September eresMas_VERIF ISP_CA BAC SCR-VM 06-07 (31-07-06)" xfId="2705" xr:uid="{00000000-0005-0000-0000-0000688E0000}"/>
    <cellStyle name="n_Flash September eresMas_VERIF ISP_CA BAC SCR-VM 06-07 (31-07-06)_A&amp;ME KPIs" xfId="54001" xr:uid="{00000000-0005-0000-0000-0000698E0000}"/>
    <cellStyle name="n_Flash September eresMas_VERIF ISP_CA BAC SCR-VM 06-07 (31-07-06)_Enterprise" xfId="10004" xr:uid="{00000000-0005-0000-0000-00006A8E0000}"/>
    <cellStyle name="n_Flash September eresMas_VERIF ISP_CA BAC SCR-VM 06-07 (31-07-06)_France financials" xfId="24355" xr:uid="{00000000-0005-0000-0000-00006B8E0000}"/>
    <cellStyle name="n_Flash September eresMas_VERIF ISP_CA BAC SCR-VM 06-07 (31-07-06)_France financials_1" xfId="25594" xr:uid="{00000000-0005-0000-0000-00006C8E0000}"/>
    <cellStyle name="n_Flash September eresMas_VERIF ISP_CA BAC SCR-VM 06-07 (31-07-06)_France KPIs" xfId="5564" xr:uid="{00000000-0005-0000-0000-00006D8E0000}"/>
    <cellStyle name="n_Flash September eresMas_VERIF ISP_CA BAC SCR-VM 06-07 (31-07-06)_France KPIs 2" xfId="14980" xr:uid="{00000000-0005-0000-0000-00006E8E0000}"/>
    <cellStyle name="n_Flash September eresMas_VERIF ISP_CA BAC SCR-VM 06-07 (31-07-06)_France KPIs_1" xfId="12805" xr:uid="{00000000-0005-0000-0000-00006F8E0000}"/>
    <cellStyle name="n_Flash September eresMas_VERIF ISP_CA BAC SCR-VM 06-07 (31-07-06)_GetCA Groupe Seg 2012-Q4 Soc" xfId="56834" xr:uid="{00000000-0005-0000-0000-0000708E0000}"/>
    <cellStyle name="n_Flash September eresMas_VERIF ISP_CA BAC SCR-VM 06-07 (31-07-06)_Group" xfId="39983" xr:uid="{00000000-0005-0000-0000-0000718E0000}"/>
    <cellStyle name="n_Flash September eresMas_VERIF ISP_CA BAC SCR-VM 06-07 (31-07-06)_Group - financial KPIs" xfId="22611" xr:uid="{00000000-0005-0000-0000-0000728E0000}"/>
    <cellStyle name="n_Flash September eresMas_VERIF ISP_CA BAC SCR-VM 06-07 (31-07-06)_Group - operational KPIs" xfId="3473" xr:uid="{00000000-0005-0000-0000-0000738E0000}"/>
    <cellStyle name="n_Flash September eresMas_VERIF ISP_CA BAC SCR-VM 06-07 (31-07-06)_Group - operational KPIs_1" xfId="11051" xr:uid="{00000000-0005-0000-0000-0000748E0000}"/>
    <cellStyle name="n_Flash September eresMas_VERIF ISP_CA BAC SCR-VM 06-07 (31-07-06)_Group - operational KPIs_1 2" xfId="18750" xr:uid="{00000000-0005-0000-0000-0000758E0000}"/>
    <cellStyle name="n_Flash September eresMas_VERIF ISP_CA BAC SCR-VM 06-07 (31-07-06)_Group - operational KPIs_2" xfId="20867" xr:uid="{00000000-0005-0000-0000-0000768E0000}"/>
    <cellStyle name="n_Flash September eresMas_VERIF ISP_CA BAC SCR-VM 06-07 (31-07-06)_IC&amp;SS" xfId="17724" xr:uid="{00000000-0005-0000-0000-0000778E0000}"/>
    <cellStyle name="n_Flash September eresMas_VERIF ISP_CA BAC SCR-VM 06-07 (31-07-06)_Orange - Market France KPIs" xfId="56833" xr:uid="{00000000-0005-0000-0000-0000788E0000}"/>
    <cellStyle name="n_Flash September eresMas_VERIF ISP_CA BAC SCR-VM 06-07 (31-07-06)_Poland KPIs" xfId="8724" xr:uid="{00000000-0005-0000-0000-0000798E0000}"/>
    <cellStyle name="n_Flash September eresMas_VERIF ISP_CA BAC SCR-VM 06-07 (31-07-06)_Poland KPIs_1" xfId="39982" xr:uid="{00000000-0005-0000-0000-00007A8E0000}"/>
    <cellStyle name="n_Flash September eresMas_VERIF ISP_CA BAC SCR-VM 06-07 (31-07-06)_ROW" xfId="39984" xr:uid="{00000000-0005-0000-0000-00007B8E0000}"/>
    <cellStyle name="n_Flash September eresMas_VERIF ISP_CA BAC SCR-VM 06-07 (31-07-06)_ROW ARPU" xfId="39985" xr:uid="{00000000-0005-0000-0000-00007C8E0000}"/>
    <cellStyle name="n_Flash September eresMas_VERIF ISP_CA BAC SCR-VM 06-07 (31-07-06)_RoW KPIs" xfId="9436" xr:uid="{00000000-0005-0000-0000-00007D8E0000}"/>
    <cellStyle name="n_Flash September eresMas_VERIF ISP_CA BAC SCR-VM 06-07 (31-07-06)_ROW_1" xfId="39986" xr:uid="{00000000-0005-0000-0000-00007E8E0000}"/>
    <cellStyle name="n_Flash September eresMas_VERIF ISP_CA BAC SCR-VM 06-07 (31-07-06)_ROW_1_Group" xfId="39987" xr:uid="{00000000-0005-0000-0000-00007F8E0000}"/>
    <cellStyle name="n_Flash September eresMas_VERIF ISP_CA BAC SCR-VM 06-07 (31-07-06)_ROW_1_ROW ARPU" xfId="39988" xr:uid="{00000000-0005-0000-0000-0000808E0000}"/>
    <cellStyle name="n_Flash September eresMas_VERIF ISP_CA BAC SCR-VM 06-07 (31-07-06)_ROW_Group" xfId="39989" xr:uid="{00000000-0005-0000-0000-0000818E0000}"/>
    <cellStyle name="n_Flash September eresMas_VERIF ISP_CA BAC SCR-VM 06-07 (31-07-06)_ROW_ROW ARPU" xfId="39990" xr:uid="{00000000-0005-0000-0000-0000828E0000}"/>
    <cellStyle name="n_Flash September eresMas_VERIF ISP_CA BAC SCR-VM 06-07 (31-07-06)_Spain ARPU + AUPU" xfId="39991" xr:uid="{00000000-0005-0000-0000-0000838E0000}"/>
    <cellStyle name="n_Flash September eresMas_VERIF ISP_CA BAC SCR-VM 06-07 (31-07-06)_Spain ARPU + AUPU_Group" xfId="39992" xr:uid="{00000000-0005-0000-0000-0000848E0000}"/>
    <cellStyle name="n_Flash September eresMas_VERIF ISP_CA BAC SCR-VM 06-07 (31-07-06)_Spain ARPU + AUPU_ROW ARPU" xfId="39993" xr:uid="{00000000-0005-0000-0000-0000858E0000}"/>
    <cellStyle name="n_Flash September eresMas_VERIF ISP_CA BAC SCR-VM 06-07 (31-07-06)_Spain KPIs" xfId="7410" xr:uid="{00000000-0005-0000-0000-0000868E0000}"/>
    <cellStyle name="n_Flash September eresMas_VERIF ISP_CA BAC SCR-VM 06-07 (31-07-06)_Spain KPIs 2" xfId="16776" xr:uid="{00000000-0005-0000-0000-0000878E0000}"/>
    <cellStyle name="n_Flash September eresMas_VERIF ISP_CA BAC SCR-VM 06-07 (31-07-06)_Spain KPIs_1" xfId="52224" xr:uid="{00000000-0005-0000-0000-0000888E0000}"/>
    <cellStyle name="n_Flash September eresMas_VERIF ISP_CA BAC SCR-VM 06-07 (31-07-06)_Telecoms - Operational KPIs" xfId="50527" xr:uid="{00000000-0005-0000-0000-0000898E0000}"/>
    <cellStyle name="n_Flash September eresMas_VERIF ISP_CA forfaits 0607 (06-08-14)" xfId="2706" xr:uid="{00000000-0005-0000-0000-00008A8E0000}"/>
    <cellStyle name="n_Flash September eresMas_VERIF ISP_CA forfaits 0607 (06-08-14)_A&amp;ME KPIs" xfId="54002" xr:uid="{00000000-0005-0000-0000-00008B8E0000}"/>
    <cellStyle name="n_Flash September eresMas_VERIF ISP_CA forfaits 0607 (06-08-14)_France financials" xfId="24356" xr:uid="{00000000-0005-0000-0000-00008C8E0000}"/>
    <cellStyle name="n_Flash September eresMas_VERIF ISP_CA forfaits 0607 (06-08-14)_France KPIs" xfId="5565" xr:uid="{00000000-0005-0000-0000-00008D8E0000}"/>
    <cellStyle name="n_Flash September eresMas_VERIF ISP_CA forfaits 0607 (06-08-14)_France KPIs 2" xfId="14981" xr:uid="{00000000-0005-0000-0000-00008E8E0000}"/>
    <cellStyle name="n_Flash September eresMas_VERIF ISP_CA forfaits 0607 (06-08-14)_France KPIs_1" xfId="12806" xr:uid="{00000000-0005-0000-0000-00008F8E0000}"/>
    <cellStyle name="n_Flash September eresMas_VERIF ISP_CA forfaits 0607 (06-08-14)_Group" xfId="39995" xr:uid="{00000000-0005-0000-0000-0000908E0000}"/>
    <cellStyle name="n_Flash September eresMas_VERIF ISP_CA forfaits 0607 (06-08-14)_Group - financial KPIs" xfId="22612" xr:uid="{00000000-0005-0000-0000-0000918E0000}"/>
    <cellStyle name="n_Flash September eresMas_VERIF ISP_CA forfaits 0607 (06-08-14)_Group - operational KPIs" xfId="11052" xr:uid="{00000000-0005-0000-0000-0000928E0000}"/>
    <cellStyle name="n_Flash September eresMas_VERIF ISP_CA forfaits 0607 (06-08-14)_Group - operational KPIs 2" xfId="18751" xr:uid="{00000000-0005-0000-0000-0000938E0000}"/>
    <cellStyle name="n_Flash September eresMas_VERIF ISP_CA forfaits 0607 (06-08-14)_Group - operational KPIs_1" xfId="20868" xr:uid="{00000000-0005-0000-0000-0000948E0000}"/>
    <cellStyle name="n_Flash September eresMas_VERIF ISP_CA forfaits 0607 (06-08-14)_Orange - Market France KPIs" xfId="56835" xr:uid="{00000000-0005-0000-0000-0000958E0000}"/>
    <cellStyle name="n_Flash September eresMas_VERIF ISP_CA forfaits 0607 (06-08-14)_Poland KPIs" xfId="39994" xr:uid="{00000000-0005-0000-0000-0000968E0000}"/>
    <cellStyle name="n_Flash September eresMas_VERIF ISP_CA forfaits 0607 (06-08-14)_ROW" xfId="39996" xr:uid="{00000000-0005-0000-0000-0000978E0000}"/>
    <cellStyle name="n_Flash September eresMas_VERIF ISP_CA forfaits 0607 (06-08-14)_ROW ARPU" xfId="39997" xr:uid="{00000000-0005-0000-0000-0000988E0000}"/>
    <cellStyle name="n_Flash September eresMas_VERIF ISP_CA forfaits 0607 (06-08-14)_ROW_1" xfId="39998" xr:uid="{00000000-0005-0000-0000-0000998E0000}"/>
    <cellStyle name="n_Flash September eresMas_VERIF ISP_CA forfaits 0607 (06-08-14)_ROW_1_Group" xfId="39999" xr:uid="{00000000-0005-0000-0000-00009A8E0000}"/>
    <cellStyle name="n_Flash September eresMas_VERIF ISP_CA forfaits 0607 (06-08-14)_ROW_1_ROW ARPU" xfId="40000" xr:uid="{00000000-0005-0000-0000-00009B8E0000}"/>
    <cellStyle name="n_Flash September eresMas_VERIF ISP_CA forfaits 0607 (06-08-14)_ROW_Group" xfId="40001" xr:uid="{00000000-0005-0000-0000-00009C8E0000}"/>
    <cellStyle name="n_Flash September eresMas_VERIF ISP_CA forfaits 0607 (06-08-14)_ROW_ROW ARPU" xfId="40002" xr:uid="{00000000-0005-0000-0000-00009D8E0000}"/>
    <cellStyle name="n_Flash September eresMas_VERIF ISP_CA forfaits 0607 (06-08-14)_Spain ARPU + AUPU" xfId="40003" xr:uid="{00000000-0005-0000-0000-00009E8E0000}"/>
    <cellStyle name="n_Flash September eresMas_VERIF ISP_CA forfaits 0607 (06-08-14)_Spain ARPU + AUPU_Group" xfId="40004" xr:uid="{00000000-0005-0000-0000-00009F8E0000}"/>
    <cellStyle name="n_Flash September eresMas_VERIF ISP_CA forfaits 0607 (06-08-14)_Spain ARPU + AUPU_ROW ARPU" xfId="40005" xr:uid="{00000000-0005-0000-0000-0000A08E0000}"/>
    <cellStyle name="n_Flash September eresMas_VERIF ISP_CA forfaits 0607 (06-08-14)_Spain KPIs" xfId="7411" xr:uid="{00000000-0005-0000-0000-0000A18E0000}"/>
    <cellStyle name="n_Flash September eresMas_VERIF ISP_CA forfaits 0607 (06-08-14)_Spain KPIs 2" xfId="16777" xr:uid="{00000000-0005-0000-0000-0000A28E0000}"/>
    <cellStyle name="n_Flash September eresMas_VERIF ISP_CA forfaits 0607 (06-08-14)_Spain KPIs_1" xfId="52225" xr:uid="{00000000-0005-0000-0000-0000A38E0000}"/>
    <cellStyle name="n_Flash September eresMas_VERIF ISP_CA forfaits 0607 (06-08-14)_Telecoms - Operational KPIs" xfId="50528" xr:uid="{00000000-0005-0000-0000-0000A48E0000}"/>
    <cellStyle name="n_Flash September eresMas_VERIF ISP_Classeur2" xfId="2707" xr:uid="{00000000-0005-0000-0000-0000A58E0000}"/>
    <cellStyle name="n_Flash September eresMas_VERIF ISP_Classeur2_A&amp;ME KPIs" xfId="54003" xr:uid="{00000000-0005-0000-0000-0000A68E0000}"/>
    <cellStyle name="n_Flash September eresMas_VERIF ISP_Classeur2_France financials" xfId="24357" xr:uid="{00000000-0005-0000-0000-0000A78E0000}"/>
    <cellStyle name="n_Flash September eresMas_VERIF ISP_Classeur2_France KPIs" xfId="5566" xr:uid="{00000000-0005-0000-0000-0000A88E0000}"/>
    <cellStyle name="n_Flash September eresMas_VERIF ISP_Classeur2_France KPIs 2" xfId="14982" xr:uid="{00000000-0005-0000-0000-0000A98E0000}"/>
    <cellStyle name="n_Flash September eresMas_VERIF ISP_Classeur2_France KPIs_1" xfId="12807" xr:uid="{00000000-0005-0000-0000-0000AA8E0000}"/>
    <cellStyle name="n_Flash September eresMas_VERIF ISP_Classeur2_Group" xfId="40007" xr:uid="{00000000-0005-0000-0000-0000AB8E0000}"/>
    <cellStyle name="n_Flash September eresMas_VERIF ISP_Classeur2_Group - financial KPIs" xfId="22613" xr:uid="{00000000-0005-0000-0000-0000AC8E0000}"/>
    <cellStyle name="n_Flash September eresMas_VERIF ISP_Classeur2_Group - operational KPIs" xfId="11053" xr:uid="{00000000-0005-0000-0000-0000AD8E0000}"/>
    <cellStyle name="n_Flash September eresMas_VERIF ISP_Classeur2_Group - operational KPIs 2" xfId="18752" xr:uid="{00000000-0005-0000-0000-0000AE8E0000}"/>
    <cellStyle name="n_Flash September eresMas_VERIF ISP_Classeur2_Group - operational KPIs_1" xfId="20869" xr:uid="{00000000-0005-0000-0000-0000AF8E0000}"/>
    <cellStyle name="n_Flash September eresMas_VERIF ISP_Classeur2_Orange - Market France KPIs" xfId="56836" xr:uid="{00000000-0005-0000-0000-0000B08E0000}"/>
    <cellStyle name="n_Flash September eresMas_VERIF ISP_Classeur2_Poland KPIs" xfId="40006" xr:uid="{00000000-0005-0000-0000-0000B18E0000}"/>
    <cellStyle name="n_Flash September eresMas_VERIF ISP_Classeur2_ROW" xfId="40008" xr:uid="{00000000-0005-0000-0000-0000B28E0000}"/>
    <cellStyle name="n_Flash September eresMas_VERIF ISP_Classeur2_ROW ARPU" xfId="40009" xr:uid="{00000000-0005-0000-0000-0000B38E0000}"/>
    <cellStyle name="n_Flash September eresMas_VERIF ISP_Classeur2_ROW_1" xfId="40010" xr:uid="{00000000-0005-0000-0000-0000B48E0000}"/>
    <cellStyle name="n_Flash September eresMas_VERIF ISP_Classeur2_ROW_1_Group" xfId="40011" xr:uid="{00000000-0005-0000-0000-0000B58E0000}"/>
    <cellStyle name="n_Flash September eresMas_VERIF ISP_Classeur2_ROW_1_ROW ARPU" xfId="40012" xr:uid="{00000000-0005-0000-0000-0000B68E0000}"/>
    <cellStyle name="n_Flash September eresMas_VERIF ISP_Classeur2_ROW_Group" xfId="40013" xr:uid="{00000000-0005-0000-0000-0000B78E0000}"/>
    <cellStyle name="n_Flash September eresMas_VERIF ISP_Classeur2_ROW_ROW ARPU" xfId="40014" xr:uid="{00000000-0005-0000-0000-0000B88E0000}"/>
    <cellStyle name="n_Flash September eresMas_VERIF ISP_Classeur2_Spain ARPU + AUPU" xfId="40015" xr:uid="{00000000-0005-0000-0000-0000B98E0000}"/>
    <cellStyle name="n_Flash September eresMas_VERIF ISP_Classeur2_Spain ARPU + AUPU_Group" xfId="40016" xr:uid="{00000000-0005-0000-0000-0000BA8E0000}"/>
    <cellStyle name="n_Flash September eresMas_VERIF ISP_Classeur2_Spain ARPU + AUPU_ROW ARPU" xfId="40017" xr:uid="{00000000-0005-0000-0000-0000BB8E0000}"/>
    <cellStyle name="n_Flash September eresMas_VERIF ISP_Classeur2_Spain KPIs" xfId="7412" xr:uid="{00000000-0005-0000-0000-0000BC8E0000}"/>
    <cellStyle name="n_Flash September eresMas_VERIF ISP_Classeur2_Spain KPIs 2" xfId="16778" xr:uid="{00000000-0005-0000-0000-0000BD8E0000}"/>
    <cellStyle name="n_Flash September eresMas_VERIF ISP_Classeur2_Spain KPIs_1" xfId="52226" xr:uid="{00000000-0005-0000-0000-0000BE8E0000}"/>
    <cellStyle name="n_Flash September eresMas_VERIF ISP_Classeur2_Telecoms - Operational KPIs" xfId="50529" xr:uid="{00000000-0005-0000-0000-0000BF8E0000}"/>
    <cellStyle name="n_Flash September eresMas_VERIF ISP_Classeur5" xfId="2708" xr:uid="{00000000-0005-0000-0000-0000C08E0000}"/>
    <cellStyle name="n_Flash September eresMas_VERIF ISP_Classeur5_A&amp;ME KPIs" xfId="54004" xr:uid="{00000000-0005-0000-0000-0000C18E0000}"/>
    <cellStyle name="n_Flash September eresMas_VERIF ISP_Classeur5_Enterprise" xfId="10005" xr:uid="{00000000-0005-0000-0000-0000C28E0000}"/>
    <cellStyle name="n_Flash September eresMas_VERIF ISP_Classeur5_France financials" xfId="24358" xr:uid="{00000000-0005-0000-0000-0000C38E0000}"/>
    <cellStyle name="n_Flash September eresMas_VERIF ISP_Classeur5_France financials_1" xfId="25595" xr:uid="{00000000-0005-0000-0000-0000C48E0000}"/>
    <cellStyle name="n_Flash September eresMas_VERIF ISP_Classeur5_France KPIs" xfId="5567" xr:uid="{00000000-0005-0000-0000-0000C58E0000}"/>
    <cellStyle name="n_Flash September eresMas_VERIF ISP_Classeur5_France KPIs 2" xfId="14983" xr:uid="{00000000-0005-0000-0000-0000C68E0000}"/>
    <cellStyle name="n_Flash September eresMas_VERIF ISP_Classeur5_France KPIs_1" xfId="12808" xr:uid="{00000000-0005-0000-0000-0000C78E0000}"/>
    <cellStyle name="n_Flash September eresMas_VERIF ISP_Classeur5_GetCA Groupe Seg 2012-Q4 Soc" xfId="56838" xr:uid="{00000000-0005-0000-0000-0000C88E0000}"/>
    <cellStyle name="n_Flash September eresMas_VERIF ISP_Classeur5_Group" xfId="40019" xr:uid="{00000000-0005-0000-0000-0000C98E0000}"/>
    <cellStyle name="n_Flash September eresMas_VERIF ISP_Classeur5_Group - financial KPIs" xfId="22614" xr:uid="{00000000-0005-0000-0000-0000CA8E0000}"/>
    <cellStyle name="n_Flash September eresMas_VERIF ISP_Classeur5_Group - operational KPIs" xfId="3474" xr:uid="{00000000-0005-0000-0000-0000CB8E0000}"/>
    <cellStyle name="n_Flash September eresMas_VERIF ISP_Classeur5_Group - operational KPIs_1" xfId="11054" xr:uid="{00000000-0005-0000-0000-0000CC8E0000}"/>
    <cellStyle name="n_Flash September eresMas_VERIF ISP_Classeur5_Group - operational KPIs_1 2" xfId="18753" xr:uid="{00000000-0005-0000-0000-0000CD8E0000}"/>
    <cellStyle name="n_Flash September eresMas_VERIF ISP_Classeur5_Group - operational KPIs_2" xfId="20870" xr:uid="{00000000-0005-0000-0000-0000CE8E0000}"/>
    <cellStyle name="n_Flash September eresMas_VERIF ISP_Classeur5_IC&amp;SS" xfId="19490" xr:uid="{00000000-0005-0000-0000-0000CF8E0000}"/>
    <cellStyle name="n_Flash September eresMas_VERIF ISP_Classeur5_Orange - Market France KPIs" xfId="56837" xr:uid="{00000000-0005-0000-0000-0000D08E0000}"/>
    <cellStyle name="n_Flash September eresMas_VERIF ISP_Classeur5_Poland KPIs" xfId="8725" xr:uid="{00000000-0005-0000-0000-0000D18E0000}"/>
    <cellStyle name="n_Flash September eresMas_VERIF ISP_Classeur5_Poland KPIs_1" xfId="40018" xr:uid="{00000000-0005-0000-0000-0000D28E0000}"/>
    <cellStyle name="n_Flash September eresMas_VERIF ISP_Classeur5_ROW" xfId="40020" xr:uid="{00000000-0005-0000-0000-0000D38E0000}"/>
    <cellStyle name="n_Flash September eresMas_VERIF ISP_Classeur5_ROW ARPU" xfId="40021" xr:uid="{00000000-0005-0000-0000-0000D48E0000}"/>
    <cellStyle name="n_Flash September eresMas_VERIF ISP_Classeur5_RoW KPIs" xfId="9437" xr:uid="{00000000-0005-0000-0000-0000D58E0000}"/>
    <cellStyle name="n_Flash September eresMas_VERIF ISP_Classeur5_ROW_1" xfId="40022" xr:uid="{00000000-0005-0000-0000-0000D68E0000}"/>
    <cellStyle name="n_Flash September eresMas_VERIF ISP_Classeur5_ROW_1_Group" xfId="40023" xr:uid="{00000000-0005-0000-0000-0000D78E0000}"/>
    <cellStyle name="n_Flash September eresMas_VERIF ISP_Classeur5_ROW_1_ROW ARPU" xfId="40024" xr:uid="{00000000-0005-0000-0000-0000D88E0000}"/>
    <cellStyle name="n_Flash September eresMas_VERIF ISP_Classeur5_ROW_Group" xfId="40025" xr:uid="{00000000-0005-0000-0000-0000D98E0000}"/>
    <cellStyle name="n_Flash September eresMas_VERIF ISP_Classeur5_ROW_ROW ARPU" xfId="40026" xr:uid="{00000000-0005-0000-0000-0000DA8E0000}"/>
    <cellStyle name="n_Flash September eresMas_VERIF ISP_Classeur5_Spain ARPU + AUPU" xfId="40027" xr:uid="{00000000-0005-0000-0000-0000DB8E0000}"/>
    <cellStyle name="n_Flash September eresMas_VERIF ISP_Classeur5_Spain ARPU + AUPU_Group" xfId="40028" xr:uid="{00000000-0005-0000-0000-0000DC8E0000}"/>
    <cellStyle name="n_Flash September eresMas_VERIF ISP_Classeur5_Spain ARPU + AUPU_ROW ARPU" xfId="40029" xr:uid="{00000000-0005-0000-0000-0000DD8E0000}"/>
    <cellStyle name="n_Flash September eresMas_VERIF ISP_Classeur5_Spain KPIs" xfId="7413" xr:uid="{00000000-0005-0000-0000-0000DE8E0000}"/>
    <cellStyle name="n_Flash September eresMas_VERIF ISP_Classeur5_Spain KPIs 2" xfId="16779" xr:uid="{00000000-0005-0000-0000-0000DF8E0000}"/>
    <cellStyle name="n_Flash September eresMas_VERIF ISP_Classeur5_Spain KPIs_1" xfId="52227" xr:uid="{00000000-0005-0000-0000-0000E08E0000}"/>
    <cellStyle name="n_Flash September eresMas_VERIF ISP_Classeur5_Telecoms - Operational KPIs" xfId="50530" xr:uid="{00000000-0005-0000-0000-0000E18E0000}"/>
    <cellStyle name="n_Flash September eresMas_VERIF ISP_DATA KPI Personal" xfId="40030" xr:uid="{00000000-0005-0000-0000-0000E28E0000}"/>
    <cellStyle name="n_Flash September eresMas_VERIF ISP_DATA KPI Personal_Group" xfId="40031" xr:uid="{00000000-0005-0000-0000-0000E38E0000}"/>
    <cellStyle name="n_Flash September eresMas_VERIF ISP_DATA KPI Personal_ROW ARPU" xfId="40032" xr:uid="{00000000-0005-0000-0000-0000E48E0000}"/>
    <cellStyle name="n_Flash September eresMas_VERIF ISP_EE_CoA_BS - mapped V4" xfId="40033" xr:uid="{00000000-0005-0000-0000-0000E58E0000}"/>
    <cellStyle name="n_Flash September eresMas_VERIF ISP_EE_CoA_BS - mapped V4_Group" xfId="40034" xr:uid="{00000000-0005-0000-0000-0000E68E0000}"/>
    <cellStyle name="n_Flash September eresMas_VERIF ISP_EE_CoA_BS - mapped V4_ROW ARPU" xfId="40035" xr:uid="{00000000-0005-0000-0000-0000E78E0000}"/>
    <cellStyle name="n_Flash September eresMas_VERIF ISP_Enterprise" xfId="10001" xr:uid="{00000000-0005-0000-0000-0000E88E0000}"/>
    <cellStyle name="n_Flash September eresMas_VERIF ISP_France financials" xfId="24351" xr:uid="{00000000-0005-0000-0000-0000E98E0000}"/>
    <cellStyle name="n_Flash September eresMas_VERIF ISP_France financials_1" xfId="25591" xr:uid="{00000000-0005-0000-0000-0000EA8E0000}"/>
    <cellStyle name="n_Flash September eresMas_VERIF ISP_France KPIs" xfId="5560" xr:uid="{00000000-0005-0000-0000-0000EB8E0000}"/>
    <cellStyle name="n_Flash September eresMas_VERIF ISP_France KPIs 2" xfId="14976" xr:uid="{00000000-0005-0000-0000-0000EC8E0000}"/>
    <cellStyle name="n_Flash September eresMas_VERIF ISP_France KPIs_1" xfId="12801" xr:uid="{00000000-0005-0000-0000-0000ED8E0000}"/>
    <cellStyle name="n_Flash September eresMas_VERIF ISP_GetCA Groupe Seg 2012-Q4 Soc" xfId="56839" xr:uid="{00000000-0005-0000-0000-0000EE8E0000}"/>
    <cellStyle name="n_Flash September eresMas_VERIF ISP_Group" xfId="40036" xr:uid="{00000000-0005-0000-0000-0000EF8E0000}"/>
    <cellStyle name="n_Flash September eresMas_VERIF ISP_Group - financial KPIs" xfId="22607" xr:uid="{00000000-0005-0000-0000-0000F08E0000}"/>
    <cellStyle name="n_Flash September eresMas_VERIF ISP_Group - operational KPIs" xfId="3470" xr:uid="{00000000-0005-0000-0000-0000F18E0000}"/>
    <cellStyle name="n_Flash September eresMas_VERIF ISP_Group - operational KPIs_1" xfId="11047" xr:uid="{00000000-0005-0000-0000-0000F28E0000}"/>
    <cellStyle name="n_Flash September eresMas_VERIF ISP_Group - operational KPIs_1 2" xfId="18746" xr:uid="{00000000-0005-0000-0000-0000F38E0000}"/>
    <cellStyle name="n_Flash September eresMas_VERIF ISP_Group - operational KPIs_2" xfId="20863" xr:uid="{00000000-0005-0000-0000-0000F48E0000}"/>
    <cellStyle name="n_Flash September eresMas_VERIF ISP_IC&amp;SS" xfId="19491" xr:uid="{00000000-0005-0000-0000-0000F58E0000}"/>
    <cellStyle name="n_Flash September eresMas_VERIF ISP_NB07 FRANCE Tableau de l'ADSL 032007 v3 hors instances avec déc07 v24-04" xfId="2709" xr:uid="{00000000-0005-0000-0000-0000F68E0000}"/>
    <cellStyle name="n_Flash September eresMas_VERIF ISP_NB07 FRANCE Tableau de l'ADSL 032007 v3 hors instances avec déc07 v24-04_A&amp;ME KPIs" xfId="54005" xr:uid="{00000000-0005-0000-0000-0000F78E0000}"/>
    <cellStyle name="n_Flash September eresMas_VERIF ISP_NB07 FRANCE Tableau de l'ADSL 032007 v3 hors instances avec déc07 v24-04_Enterprise" xfId="10006" xr:uid="{00000000-0005-0000-0000-0000F88E0000}"/>
    <cellStyle name="n_Flash September eresMas_VERIF ISP_NB07 FRANCE Tableau de l'ADSL 032007 v3 hors instances avec déc07 v24-04_France financials" xfId="24359" xr:uid="{00000000-0005-0000-0000-0000F98E0000}"/>
    <cellStyle name="n_Flash September eresMas_VERIF ISP_NB07 FRANCE Tableau de l'ADSL 032007 v3 hors instances avec déc07 v24-04_France financials_1" xfId="25596" xr:uid="{00000000-0005-0000-0000-0000FA8E0000}"/>
    <cellStyle name="n_Flash September eresMas_VERIF ISP_NB07 FRANCE Tableau de l'ADSL 032007 v3 hors instances avec déc07 v24-04_France KPIs" xfId="5568" xr:uid="{00000000-0005-0000-0000-0000FB8E0000}"/>
    <cellStyle name="n_Flash September eresMas_VERIF ISP_NB07 FRANCE Tableau de l'ADSL 032007 v3 hors instances avec déc07 v24-04_France KPIs 2" xfId="14984" xr:uid="{00000000-0005-0000-0000-0000FC8E0000}"/>
    <cellStyle name="n_Flash September eresMas_VERIF ISP_NB07 FRANCE Tableau de l'ADSL 032007 v3 hors instances avec déc07 v24-04_France KPIs_1" xfId="12809" xr:uid="{00000000-0005-0000-0000-0000FD8E0000}"/>
    <cellStyle name="n_Flash September eresMas_VERIF ISP_NB07 FRANCE Tableau de l'ADSL 032007 v3 hors instances avec déc07 v24-04_GetCA Groupe Seg 2012-Q4 Soc" xfId="56841" xr:uid="{00000000-0005-0000-0000-0000FE8E0000}"/>
    <cellStyle name="n_Flash September eresMas_VERIF ISP_NB07 FRANCE Tableau de l'ADSL 032007 v3 hors instances avec déc07 v24-04_Group" xfId="40038" xr:uid="{00000000-0005-0000-0000-0000FF8E0000}"/>
    <cellStyle name="n_Flash September eresMas_VERIF ISP_NB07 FRANCE Tableau de l'ADSL 032007 v3 hors instances avec déc07 v24-04_Group - financial KPIs" xfId="22615" xr:uid="{00000000-0005-0000-0000-0000008F0000}"/>
    <cellStyle name="n_Flash September eresMas_VERIF ISP_NB07 FRANCE Tableau de l'ADSL 032007 v3 hors instances avec déc07 v24-04_Group - operational KPIs" xfId="3475" xr:uid="{00000000-0005-0000-0000-0000018F0000}"/>
    <cellStyle name="n_Flash September eresMas_VERIF ISP_NB07 FRANCE Tableau de l'ADSL 032007 v3 hors instances avec déc07 v24-04_Group - operational KPIs_1" xfId="11055" xr:uid="{00000000-0005-0000-0000-0000028F0000}"/>
    <cellStyle name="n_Flash September eresMas_VERIF ISP_NB07 FRANCE Tableau de l'ADSL 032007 v3 hors instances avec déc07 v24-04_Group - operational KPIs_1 2" xfId="18754" xr:uid="{00000000-0005-0000-0000-0000038F0000}"/>
    <cellStyle name="n_Flash September eresMas_VERIF ISP_NB07 FRANCE Tableau de l'ADSL 032007 v3 hors instances avec déc07 v24-04_Group - operational KPIs_2" xfId="20871" xr:uid="{00000000-0005-0000-0000-0000048F0000}"/>
    <cellStyle name="n_Flash September eresMas_VERIF ISP_NB07 FRANCE Tableau de l'ADSL 032007 v3 hors instances avec déc07 v24-04_IC&amp;SS" xfId="19690" xr:uid="{00000000-0005-0000-0000-0000058F0000}"/>
    <cellStyle name="n_Flash September eresMas_VERIF ISP_NB07 FRANCE Tableau de l'ADSL 032007 v3 hors instances avec déc07 v24-04_Orange - Market France KPIs" xfId="56840" xr:uid="{00000000-0005-0000-0000-0000068F0000}"/>
    <cellStyle name="n_Flash September eresMas_VERIF ISP_NB07 FRANCE Tableau de l'ADSL 032007 v3 hors instances avec déc07 v24-04_Poland KPIs" xfId="8726" xr:uid="{00000000-0005-0000-0000-0000078F0000}"/>
    <cellStyle name="n_Flash September eresMas_VERIF ISP_NB07 FRANCE Tableau de l'ADSL 032007 v3 hors instances avec déc07 v24-04_Poland KPIs_1" xfId="40037" xr:uid="{00000000-0005-0000-0000-0000088F0000}"/>
    <cellStyle name="n_Flash September eresMas_VERIF ISP_NB07 FRANCE Tableau de l'ADSL 032007 v3 hors instances avec déc07 v24-04_ROW" xfId="40039" xr:uid="{00000000-0005-0000-0000-0000098F0000}"/>
    <cellStyle name="n_Flash September eresMas_VERIF ISP_NB07 FRANCE Tableau de l'ADSL 032007 v3 hors instances avec déc07 v24-04_ROW ARPU" xfId="40040" xr:uid="{00000000-0005-0000-0000-00000A8F0000}"/>
    <cellStyle name="n_Flash September eresMas_VERIF ISP_NB07 FRANCE Tableau de l'ADSL 032007 v3 hors instances avec déc07 v24-04_RoW KPIs" xfId="9438" xr:uid="{00000000-0005-0000-0000-00000B8F0000}"/>
    <cellStyle name="n_Flash September eresMas_VERIF ISP_NB07 FRANCE Tableau de l'ADSL 032007 v3 hors instances avec déc07 v24-04_ROW_1" xfId="40041" xr:uid="{00000000-0005-0000-0000-00000C8F0000}"/>
    <cellStyle name="n_Flash September eresMas_VERIF ISP_NB07 FRANCE Tableau de l'ADSL 032007 v3 hors instances avec déc07 v24-04_ROW_1_Group" xfId="40042" xr:uid="{00000000-0005-0000-0000-00000D8F0000}"/>
    <cellStyle name="n_Flash September eresMas_VERIF ISP_NB07 FRANCE Tableau de l'ADSL 032007 v3 hors instances avec déc07 v24-04_ROW_1_ROW ARPU" xfId="40043" xr:uid="{00000000-0005-0000-0000-00000E8F0000}"/>
    <cellStyle name="n_Flash September eresMas_VERIF ISP_NB07 FRANCE Tableau de l'ADSL 032007 v3 hors instances avec déc07 v24-04_ROW_Group" xfId="40044" xr:uid="{00000000-0005-0000-0000-00000F8F0000}"/>
    <cellStyle name="n_Flash September eresMas_VERIF ISP_NB07 FRANCE Tableau de l'ADSL 032007 v3 hors instances avec déc07 v24-04_ROW_ROW ARPU" xfId="40045" xr:uid="{00000000-0005-0000-0000-0000108F0000}"/>
    <cellStyle name="n_Flash September eresMas_VERIF ISP_NB07 FRANCE Tableau de l'ADSL 032007 v3 hors instances avec déc07 v24-04_Spain ARPU + AUPU" xfId="40046" xr:uid="{00000000-0005-0000-0000-0000118F0000}"/>
    <cellStyle name="n_Flash September eresMas_VERIF ISP_NB07 FRANCE Tableau de l'ADSL 032007 v3 hors instances avec déc07 v24-04_Spain ARPU + AUPU_Group" xfId="40047" xr:uid="{00000000-0005-0000-0000-0000128F0000}"/>
    <cellStyle name="n_Flash September eresMas_VERIF ISP_NB07 FRANCE Tableau de l'ADSL 032007 v3 hors instances avec déc07 v24-04_Spain ARPU + AUPU_ROW ARPU" xfId="40048" xr:uid="{00000000-0005-0000-0000-0000138F0000}"/>
    <cellStyle name="n_Flash September eresMas_VERIF ISP_NB07 FRANCE Tableau de l'ADSL 032007 v3 hors instances avec déc07 v24-04_Spain KPIs" xfId="7414" xr:uid="{00000000-0005-0000-0000-0000148F0000}"/>
    <cellStyle name="n_Flash September eresMas_VERIF ISP_NB07 FRANCE Tableau de l'ADSL 032007 v3 hors instances avec déc07 v24-04_Spain KPIs 2" xfId="16780" xr:uid="{00000000-0005-0000-0000-0000158F0000}"/>
    <cellStyle name="n_Flash September eresMas_VERIF ISP_NB07 FRANCE Tableau de l'ADSL 032007 v3 hors instances avec déc07 v24-04_Spain KPIs_1" xfId="52228" xr:uid="{00000000-0005-0000-0000-0000168F0000}"/>
    <cellStyle name="n_Flash September eresMas_VERIF ISP_NB07 FRANCE Tableau de l'ADSL 032007 v3 hors instances avec déc07 v24-04_Telecoms - Operational KPIs" xfId="50531" xr:uid="{00000000-0005-0000-0000-0000178F0000}"/>
    <cellStyle name="n_Flash September eresMas_VERIF ISP_Orange - Market France KPIs" xfId="56827" xr:uid="{00000000-0005-0000-0000-0000188F0000}"/>
    <cellStyle name="n_Flash September eresMas_VERIF ISP_PFA_Mn MTV_060413" xfId="2710" xr:uid="{00000000-0005-0000-0000-0000198F0000}"/>
    <cellStyle name="n_Flash September eresMas_VERIF ISP_PFA_Mn MTV_060413_A&amp;ME KPIs" xfId="54006" xr:uid="{00000000-0005-0000-0000-00001A8F0000}"/>
    <cellStyle name="n_Flash September eresMas_VERIF ISP_PFA_Mn MTV_060413_France financials" xfId="24360" xr:uid="{00000000-0005-0000-0000-00001B8F0000}"/>
    <cellStyle name="n_Flash September eresMas_VERIF ISP_PFA_Mn MTV_060413_France KPIs" xfId="5569" xr:uid="{00000000-0005-0000-0000-00001C8F0000}"/>
    <cellStyle name="n_Flash September eresMas_VERIF ISP_PFA_Mn MTV_060413_France KPIs 2" xfId="14985" xr:uid="{00000000-0005-0000-0000-00001D8F0000}"/>
    <cellStyle name="n_Flash September eresMas_VERIF ISP_PFA_Mn MTV_060413_France KPIs_1" xfId="12810" xr:uid="{00000000-0005-0000-0000-00001E8F0000}"/>
    <cellStyle name="n_Flash September eresMas_VERIF ISP_PFA_Mn MTV_060413_Group" xfId="40050" xr:uid="{00000000-0005-0000-0000-00001F8F0000}"/>
    <cellStyle name="n_Flash September eresMas_VERIF ISP_PFA_Mn MTV_060413_Group - financial KPIs" xfId="22616" xr:uid="{00000000-0005-0000-0000-0000208F0000}"/>
    <cellStyle name="n_Flash September eresMas_VERIF ISP_PFA_Mn MTV_060413_Group - operational KPIs" xfId="11056" xr:uid="{00000000-0005-0000-0000-0000218F0000}"/>
    <cellStyle name="n_Flash September eresMas_VERIF ISP_PFA_Mn MTV_060413_Group - operational KPIs 2" xfId="18755" xr:uid="{00000000-0005-0000-0000-0000228F0000}"/>
    <cellStyle name="n_Flash September eresMas_VERIF ISP_PFA_Mn MTV_060413_Group - operational KPIs_1" xfId="20872" xr:uid="{00000000-0005-0000-0000-0000238F0000}"/>
    <cellStyle name="n_Flash September eresMas_VERIF ISP_PFA_Mn MTV_060413_Orange - Market France KPIs" xfId="56842" xr:uid="{00000000-0005-0000-0000-0000248F0000}"/>
    <cellStyle name="n_Flash September eresMas_VERIF ISP_PFA_Mn MTV_060413_Poland KPIs" xfId="40049" xr:uid="{00000000-0005-0000-0000-0000258F0000}"/>
    <cellStyle name="n_Flash September eresMas_VERIF ISP_PFA_Mn MTV_060413_ROW" xfId="40051" xr:uid="{00000000-0005-0000-0000-0000268F0000}"/>
    <cellStyle name="n_Flash September eresMas_VERIF ISP_PFA_Mn MTV_060413_ROW ARPU" xfId="40052" xr:uid="{00000000-0005-0000-0000-0000278F0000}"/>
    <cellStyle name="n_Flash September eresMas_VERIF ISP_PFA_Mn MTV_060413_ROW_1" xfId="40053" xr:uid="{00000000-0005-0000-0000-0000288F0000}"/>
    <cellStyle name="n_Flash September eresMas_VERIF ISP_PFA_Mn MTV_060413_ROW_1_Group" xfId="40054" xr:uid="{00000000-0005-0000-0000-0000298F0000}"/>
    <cellStyle name="n_Flash September eresMas_VERIF ISP_PFA_Mn MTV_060413_ROW_1_ROW ARPU" xfId="40055" xr:uid="{00000000-0005-0000-0000-00002A8F0000}"/>
    <cellStyle name="n_Flash September eresMas_VERIF ISP_PFA_Mn MTV_060413_ROW_Group" xfId="40056" xr:uid="{00000000-0005-0000-0000-00002B8F0000}"/>
    <cellStyle name="n_Flash September eresMas_VERIF ISP_PFA_Mn MTV_060413_ROW_ROW ARPU" xfId="40057" xr:uid="{00000000-0005-0000-0000-00002C8F0000}"/>
    <cellStyle name="n_Flash September eresMas_VERIF ISP_PFA_Mn MTV_060413_Spain ARPU + AUPU" xfId="40058" xr:uid="{00000000-0005-0000-0000-00002D8F0000}"/>
    <cellStyle name="n_Flash September eresMas_VERIF ISP_PFA_Mn MTV_060413_Spain ARPU + AUPU_Group" xfId="40059" xr:uid="{00000000-0005-0000-0000-00002E8F0000}"/>
    <cellStyle name="n_Flash September eresMas_VERIF ISP_PFA_Mn MTV_060413_Spain ARPU + AUPU_ROW ARPU" xfId="40060" xr:uid="{00000000-0005-0000-0000-00002F8F0000}"/>
    <cellStyle name="n_Flash September eresMas_VERIF ISP_PFA_Mn MTV_060413_Spain KPIs" xfId="7415" xr:uid="{00000000-0005-0000-0000-0000308F0000}"/>
    <cellStyle name="n_Flash September eresMas_VERIF ISP_PFA_Mn MTV_060413_Spain KPIs 2" xfId="16781" xr:uid="{00000000-0005-0000-0000-0000318F0000}"/>
    <cellStyle name="n_Flash September eresMas_VERIF ISP_PFA_Mn MTV_060413_Spain KPIs_1" xfId="52229" xr:uid="{00000000-0005-0000-0000-0000328F0000}"/>
    <cellStyle name="n_Flash September eresMas_VERIF ISP_PFA_Mn MTV_060413_Telecoms - Operational KPIs" xfId="50532" xr:uid="{00000000-0005-0000-0000-0000338F0000}"/>
    <cellStyle name="n_Flash September eresMas_VERIF ISP_PFA_Mn_0603_V0 0" xfId="2711" xr:uid="{00000000-0005-0000-0000-0000348F0000}"/>
    <cellStyle name="n_Flash September eresMas_VERIF ISP_PFA_Mn_0603_V0 0_A&amp;ME KPIs" xfId="54007" xr:uid="{00000000-0005-0000-0000-0000358F0000}"/>
    <cellStyle name="n_Flash September eresMas_VERIF ISP_PFA_Mn_0603_V0 0_France financials" xfId="24361" xr:uid="{00000000-0005-0000-0000-0000368F0000}"/>
    <cellStyle name="n_Flash September eresMas_VERIF ISP_PFA_Mn_0603_V0 0_France KPIs" xfId="5570" xr:uid="{00000000-0005-0000-0000-0000378F0000}"/>
    <cellStyle name="n_Flash September eresMas_VERIF ISP_PFA_Mn_0603_V0 0_France KPIs 2" xfId="14986" xr:uid="{00000000-0005-0000-0000-0000388F0000}"/>
    <cellStyle name="n_Flash September eresMas_VERIF ISP_PFA_Mn_0603_V0 0_France KPIs_1" xfId="12811" xr:uid="{00000000-0005-0000-0000-0000398F0000}"/>
    <cellStyle name="n_Flash September eresMas_VERIF ISP_PFA_Mn_0603_V0 0_Group" xfId="40062" xr:uid="{00000000-0005-0000-0000-00003A8F0000}"/>
    <cellStyle name="n_Flash September eresMas_VERIF ISP_PFA_Mn_0603_V0 0_Group - financial KPIs" xfId="22617" xr:uid="{00000000-0005-0000-0000-00003B8F0000}"/>
    <cellStyle name="n_Flash September eresMas_VERIF ISP_PFA_Mn_0603_V0 0_Group - operational KPIs" xfId="11057" xr:uid="{00000000-0005-0000-0000-00003C8F0000}"/>
    <cellStyle name="n_Flash September eresMas_VERIF ISP_PFA_Mn_0603_V0 0_Group - operational KPIs 2" xfId="18756" xr:uid="{00000000-0005-0000-0000-00003D8F0000}"/>
    <cellStyle name="n_Flash September eresMas_VERIF ISP_PFA_Mn_0603_V0 0_Group - operational KPIs_1" xfId="20873" xr:uid="{00000000-0005-0000-0000-00003E8F0000}"/>
    <cellStyle name="n_Flash September eresMas_VERIF ISP_PFA_Mn_0603_V0 0_Orange - Market France KPIs" xfId="56843" xr:uid="{00000000-0005-0000-0000-00003F8F0000}"/>
    <cellStyle name="n_Flash September eresMas_VERIF ISP_PFA_Mn_0603_V0 0_Poland KPIs" xfId="40061" xr:uid="{00000000-0005-0000-0000-0000408F0000}"/>
    <cellStyle name="n_Flash September eresMas_VERIF ISP_PFA_Mn_0603_V0 0_ROW" xfId="40063" xr:uid="{00000000-0005-0000-0000-0000418F0000}"/>
    <cellStyle name="n_Flash September eresMas_VERIF ISP_PFA_Mn_0603_V0 0_ROW ARPU" xfId="40064" xr:uid="{00000000-0005-0000-0000-0000428F0000}"/>
    <cellStyle name="n_Flash September eresMas_VERIF ISP_PFA_Mn_0603_V0 0_ROW_1" xfId="40065" xr:uid="{00000000-0005-0000-0000-0000438F0000}"/>
    <cellStyle name="n_Flash September eresMas_VERIF ISP_PFA_Mn_0603_V0 0_ROW_1_Group" xfId="40066" xr:uid="{00000000-0005-0000-0000-0000448F0000}"/>
    <cellStyle name="n_Flash September eresMas_VERIF ISP_PFA_Mn_0603_V0 0_ROW_1_ROW ARPU" xfId="40067" xr:uid="{00000000-0005-0000-0000-0000458F0000}"/>
    <cellStyle name="n_Flash September eresMas_VERIF ISP_PFA_Mn_0603_V0 0_ROW_Group" xfId="40068" xr:uid="{00000000-0005-0000-0000-0000468F0000}"/>
    <cellStyle name="n_Flash September eresMas_VERIF ISP_PFA_Mn_0603_V0 0_ROW_ROW ARPU" xfId="40069" xr:uid="{00000000-0005-0000-0000-0000478F0000}"/>
    <cellStyle name="n_Flash September eresMas_VERIF ISP_PFA_Mn_0603_V0 0_Spain ARPU + AUPU" xfId="40070" xr:uid="{00000000-0005-0000-0000-0000488F0000}"/>
    <cellStyle name="n_Flash September eresMas_VERIF ISP_PFA_Mn_0603_V0 0_Spain ARPU + AUPU_Group" xfId="40071" xr:uid="{00000000-0005-0000-0000-0000498F0000}"/>
    <cellStyle name="n_Flash September eresMas_VERIF ISP_PFA_Mn_0603_V0 0_Spain ARPU + AUPU_ROW ARPU" xfId="40072" xr:uid="{00000000-0005-0000-0000-00004A8F0000}"/>
    <cellStyle name="n_Flash September eresMas_VERIF ISP_PFA_Mn_0603_V0 0_Spain KPIs" xfId="7416" xr:uid="{00000000-0005-0000-0000-00004B8F0000}"/>
    <cellStyle name="n_Flash September eresMas_VERIF ISP_PFA_Mn_0603_V0 0_Spain KPIs 2" xfId="16782" xr:uid="{00000000-0005-0000-0000-00004C8F0000}"/>
    <cellStyle name="n_Flash September eresMas_VERIF ISP_PFA_Mn_0603_V0 0_Spain KPIs_1" xfId="52230" xr:uid="{00000000-0005-0000-0000-00004D8F0000}"/>
    <cellStyle name="n_Flash September eresMas_VERIF ISP_PFA_Mn_0603_V0 0_Telecoms - Operational KPIs" xfId="50533" xr:uid="{00000000-0005-0000-0000-00004E8F0000}"/>
    <cellStyle name="n_Flash September eresMas_VERIF ISP_PFA_Parcs_0600706" xfId="2712" xr:uid="{00000000-0005-0000-0000-00004F8F0000}"/>
    <cellStyle name="n_Flash September eresMas_VERIF ISP_PFA_Parcs_0600706_A&amp;ME KPIs" xfId="54008" xr:uid="{00000000-0005-0000-0000-0000508F0000}"/>
    <cellStyle name="n_Flash September eresMas_VERIF ISP_PFA_Parcs_0600706_France financials" xfId="24362" xr:uid="{00000000-0005-0000-0000-0000518F0000}"/>
    <cellStyle name="n_Flash September eresMas_VERIF ISP_PFA_Parcs_0600706_France KPIs" xfId="5571" xr:uid="{00000000-0005-0000-0000-0000528F0000}"/>
    <cellStyle name="n_Flash September eresMas_VERIF ISP_PFA_Parcs_0600706_France KPIs 2" xfId="14987" xr:uid="{00000000-0005-0000-0000-0000538F0000}"/>
    <cellStyle name="n_Flash September eresMas_VERIF ISP_PFA_Parcs_0600706_France KPIs_1" xfId="12812" xr:uid="{00000000-0005-0000-0000-0000548F0000}"/>
    <cellStyle name="n_Flash September eresMas_VERIF ISP_PFA_Parcs_0600706_Group" xfId="40074" xr:uid="{00000000-0005-0000-0000-0000558F0000}"/>
    <cellStyle name="n_Flash September eresMas_VERIF ISP_PFA_Parcs_0600706_Group - financial KPIs" xfId="22618" xr:uid="{00000000-0005-0000-0000-0000568F0000}"/>
    <cellStyle name="n_Flash September eresMas_VERIF ISP_PFA_Parcs_0600706_Group - operational KPIs" xfId="11058" xr:uid="{00000000-0005-0000-0000-0000578F0000}"/>
    <cellStyle name="n_Flash September eresMas_VERIF ISP_PFA_Parcs_0600706_Group - operational KPIs 2" xfId="18757" xr:uid="{00000000-0005-0000-0000-0000588F0000}"/>
    <cellStyle name="n_Flash September eresMas_VERIF ISP_PFA_Parcs_0600706_Group - operational KPIs_1" xfId="20874" xr:uid="{00000000-0005-0000-0000-0000598F0000}"/>
    <cellStyle name="n_Flash September eresMas_VERIF ISP_PFA_Parcs_0600706_Orange - Market France KPIs" xfId="56844" xr:uid="{00000000-0005-0000-0000-00005A8F0000}"/>
    <cellStyle name="n_Flash September eresMas_VERIF ISP_PFA_Parcs_0600706_Poland KPIs" xfId="40073" xr:uid="{00000000-0005-0000-0000-00005B8F0000}"/>
    <cellStyle name="n_Flash September eresMas_VERIF ISP_PFA_Parcs_0600706_ROW" xfId="40075" xr:uid="{00000000-0005-0000-0000-00005C8F0000}"/>
    <cellStyle name="n_Flash September eresMas_VERIF ISP_PFA_Parcs_0600706_ROW ARPU" xfId="40076" xr:uid="{00000000-0005-0000-0000-00005D8F0000}"/>
    <cellStyle name="n_Flash September eresMas_VERIF ISP_PFA_Parcs_0600706_ROW_1" xfId="40077" xr:uid="{00000000-0005-0000-0000-00005E8F0000}"/>
    <cellStyle name="n_Flash September eresMas_VERIF ISP_PFA_Parcs_0600706_ROW_1_Group" xfId="40078" xr:uid="{00000000-0005-0000-0000-00005F8F0000}"/>
    <cellStyle name="n_Flash September eresMas_VERIF ISP_PFA_Parcs_0600706_ROW_1_ROW ARPU" xfId="40079" xr:uid="{00000000-0005-0000-0000-0000608F0000}"/>
    <cellStyle name="n_Flash September eresMas_VERIF ISP_PFA_Parcs_0600706_ROW_Group" xfId="40080" xr:uid="{00000000-0005-0000-0000-0000618F0000}"/>
    <cellStyle name="n_Flash September eresMas_VERIF ISP_PFA_Parcs_0600706_ROW_ROW ARPU" xfId="40081" xr:uid="{00000000-0005-0000-0000-0000628F0000}"/>
    <cellStyle name="n_Flash September eresMas_VERIF ISP_PFA_Parcs_0600706_Spain ARPU + AUPU" xfId="40082" xr:uid="{00000000-0005-0000-0000-0000638F0000}"/>
    <cellStyle name="n_Flash September eresMas_VERIF ISP_PFA_Parcs_0600706_Spain ARPU + AUPU_Group" xfId="40083" xr:uid="{00000000-0005-0000-0000-0000648F0000}"/>
    <cellStyle name="n_Flash September eresMas_VERIF ISP_PFA_Parcs_0600706_Spain ARPU + AUPU_ROW ARPU" xfId="40084" xr:uid="{00000000-0005-0000-0000-0000658F0000}"/>
    <cellStyle name="n_Flash September eresMas_VERIF ISP_PFA_Parcs_0600706_Spain KPIs" xfId="7417" xr:uid="{00000000-0005-0000-0000-0000668F0000}"/>
    <cellStyle name="n_Flash September eresMas_VERIF ISP_PFA_Parcs_0600706_Spain KPIs 2" xfId="16783" xr:uid="{00000000-0005-0000-0000-0000678F0000}"/>
    <cellStyle name="n_Flash September eresMas_VERIF ISP_PFA_Parcs_0600706_Spain KPIs_1" xfId="52231" xr:uid="{00000000-0005-0000-0000-0000688F0000}"/>
    <cellStyle name="n_Flash September eresMas_VERIF ISP_PFA_Parcs_0600706_Telecoms - Operational KPIs" xfId="50534" xr:uid="{00000000-0005-0000-0000-0000698F0000}"/>
    <cellStyle name="n_Flash September eresMas_VERIF ISP_Poland KPIs" xfId="8721" xr:uid="{00000000-0005-0000-0000-00006A8F0000}"/>
    <cellStyle name="n_Flash September eresMas_VERIF ISP_Poland KPIs_1" xfId="39945" xr:uid="{00000000-0005-0000-0000-00006B8F0000}"/>
    <cellStyle name="n_Flash September eresMas_VERIF ISP_Reporting Valeur_Mobile_2010_10" xfId="40085" xr:uid="{00000000-0005-0000-0000-00006C8F0000}"/>
    <cellStyle name="n_Flash September eresMas_VERIF ISP_Reporting Valeur_Mobile_2010_10_Group" xfId="40086" xr:uid="{00000000-0005-0000-0000-00006D8F0000}"/>
    <cellStyle name="n_Flash September eresMas_VERIF ISP_Reporting Valeur_Mobile_2010_10_ROW" xfId="40087" xr:uid="{00000000-0005-0000-0000-00006E8F0000}"/>
    <cellStyle name="n_Flash September eresMas_VERIF ISP_Reporting Valeur_Mobile_2010_10_ROW ARPU" xfId="40088" xr:uid="{00000000-0005-0000-0000-00006F8F0000}"/>
    <cellStyle name="n_Flash September eresMas_VERIF ISP_Reporting Valeur_Mobile_2010_10_ROW_Group" xfId="40089" xr:uid="{00000000-0005-0000-0000-0000708F0000}"/>
    <cellStyle name="n_Flash September eresMas_VERIF ISP_Reporting Valeur_Mobile_2010_10_ROW_ROW ARPU" xfId="40090" xr:uid="{00000000-0005-0000-0000-0000718F0000}"/>
    <cellStyle name="n_Flash September eresMas_VERIF ISP_ROW" xfId="40091" xr:uid="{00000000-0005-0000-0000-0000728F0000}"/>
    <cellStyle name="n_Flash September eresMas_VERIF ISP_ROW ARPU" xfId="40092" xr:uid="{00000000-0005-0000-0000-0000738F0000}"/>
    <cellStyle name="n_Flash September eresMas_VERIF ISP_RoW KPIs" xfId="9433" xr:uid="{00000000-0005-0000-0000-0000748F0000}"/>
    <cellStyle name="n_Flash September eresMas_VERIF ISP_ROW_1" xfId="40093" xr:uid="{00000000-0005-0000-0000-0000758F0000}"/>
    <cellStyle name="n_Flash September eresMas_VERIF ISP_ROW_1_Group" xfId="40094" xr:uid="{00000000-0005-0000-0000-0000768F0000}"/>
    <cellStyle name="n_Flash September eresMas_VERIF ISP_ROW_1_ROW ARPU" xfId="40095" xr:uid="{00000000-0005-0000-0000-0000778F0000}"/>
    <cellStyle name="n_Flash September eresMas_VERIF ISP_ROW_Group" xfId="40096" xr:uid="{00000000-0005-0000-0000-0000788F0000}"/>
    <cellStyle name="n_Flash September eresMas_VERIF ISP_ROW_ROW ARPU" xfId="40097" xr:uid="{00000000-0005-0000-0000-0000798F0000}"/>
    <cellStyle name="n_Flash September eresMas_VERIF ISP_Spain ARPU + AUPU" xfId="40098" xr:uid="{00000000-0005-0000-0000-00007A8F0000}"/>
    <cellStyle name="n_Flash September eresMas_VERIF ISP_Spain ARPU + AUPU_Group" xfId="40099" xr:uid="{00000000-0005-0000-0000-00007B8F0000}"/>
    <cellStyle name="n_Flash September eresMas_VERIF ISP_Spain ARPU + AUPU_ROW ARPU" xfId="40100" xr:uid="{00000000-0005-0000-0000-00007C8F0000}"/>
    <cellStyle name="n_Flash September eresMas_VERIF ISP_Spain KPIs" xfId="7406" xr:uid="{00000000-0005-0000-0000-00007D8F0000}"/>
    <cellStyle name="n_Flash September eresMas_VERIF ISP_Spain KPIs 2" xfId="16772" xr:uid="{00000000-0005-0000-0000-00007E8F0000}"/>
    <cellStyle name="n_Flash September eresMas_VERIF ISP_Spain KPIs_1" xfId="52220" xr:uid="{00000000-0005-0000-0000-00007F8F0000}"/>
    <cellStyle name="n_Flash September eresMas_VERIF ISP_Telecoms - Operational KPIs" xfId="50523" xr:uid="{00000000-0005-0000-0000-0000808F0000}"/>
    <cellStyle name="n_Flash September eresMas_VERIF ISP_UAG_report_CA 06-09 (06-09-28)" xfId="2713" xr:uid="{00000000-0005-0000-0000-0000818F0000}"/>
    <cellStyle name="n_Flash September eresMas_VERIF ISP_UAG_report_CA 06-09 (06-09-28)_A&amp;ME KPIs" xfId="54009" xr:uid="{00000000-0005-0000-0000-0000828F0000}"/>
    <cellStyle name="n_Flash September eresMas_VERIF ISP_UAG_report_CA 06-09 (06-09-28)_Enterprise" xfId="10007" xr:uid="{00000000-0005-0000-0000-0000838F0000}"/>
    <cellStyle name="n_Flash September eresMas_VERIF ISP_UAG_report_CA 06-09 (06-09-28)_France financials" xfId="24363" xr:uid="{00000000-0005-0000-0000-0000848F0000}"/>
    <cellStyle name="n_Flash September eresMas_VERIF ISP_UAG_report_CA 06-09 (06-09-28)_France financials_1" xfId="25597" xr:uid="{00000000-0005-0000-0000-0000858F0000}"/>
    <cellStyle name="n_Flash September eresMas_VERIF ISP_UAG_report_CA 06-09 (06-09-28)_France KPIs" xfId="5572" xr:uid="{00000000-0005-0000-0000-0000868F0000}"/>
    <cellStyle name="n_Flash September eresMas_VERIF ISP_UAG_report_CA 06-09 (06-09-28)_France KPIs 2" xfId="14988" xr:uid="{00000000-0005-0000-0000-0000878F0000}"/>
    <cellStyle name="n_Flash September eresMas_VERIF ISP_UAG_report_CA 06-09 (06-09-28)_France KPIs_1" xfId="12813" xr:uid="{00000000-0005-0000-0000-0000888F0000}"/>
    <cellStyle name="n_Flash September eresMas_VERIF ISP_UAG_report_CA 06-09 (06-09-28)_GetCA Groupe Seg 2012-Q4 Soc" xfId="56846" xr:uid="{00000000-0005-0000-0000-0000898F0000}"/>
    <cellStyle name="n_Flash September eresMas_VERIF ISP_UAG_report_CA 06-09 (06-09-28)_Group" xfId="40102" xr:uid="{00000000-0005-0000-0000-00008A8F0000}"/>
    <cellStyle name="n_Flash September eresMas_VERIF ISP_UAG_report_CA 06-09 (06-09-28)_Group - financial KPIs" xfId="22619" xr:uid="{00000000-0005-0000-0000-00008B8F0000}"/>
    <cellStyle name="n_Flash September eresMas_VERIF ISP_UAG_report_CA 06-09 (06-09-28)_Group - operational KPIs" xfId="3476" xr:uid="{00000000-0005-0000-0000-00008C8F0000}"/>
    <cellStyle name="n_Flash September eresMas_VERIF ISP_UAG_report_CA 06-09 (06-09-28)_Group - operational KPIs_1" xfId="11059" xr:uid="{00000000-0005-0000-0000-00008D8F0000}"/>
    <cellStyle name="n_Flash September eresMas_VERIF ISP_UAG_report_CA 06-09 (06-09-28)_Group - operational KPIs_1 2" xfId="18758" xr:uid="{00000000-0005-0000-0000-00008E8F0000}"/>
    <cellStyle name="n_Flash September eresMas_VERIF ISP_UAG_report_CA 06-09 (06-09-28)_Group - operational KPIs_2" xfId="20875" xr:uid="{00000000-0005-0000-0000-00008F8F0000}"/>
    <cellStyle name="n_Flash September eresMas_VERIF ISP_UAG_report_CA 06-09 (06-09-28)_IC&amp;SS" xfId="13599" xr:uid="{00000000-0005-0000-0000-0000908F0000}"/>
    <cellStyle name="n_Flash September eresMas_VERIF ISP_UAG_report_CA 06-09 (06-09-28)_Orange - Market France KPIs" xfId="56845" xr:uid="{00000000-0005-0000-0000-0000918F0000}"/>
    <cellStyle name="n_Flash September eresMas_VERIF ISP_UAG_report_CA 06-09 (06-09-28)_Poland KPIs" xfId="8727" xr:uid="{00000000-0005-0000-0000-0000928F0000}"/>
    <cellStyle name="n_Flash September eresMas_VERIF ISP_UAG_report_CA 06-09 (06-09-28)_Poland KPIs_1" xfId="40101" xr:uid="{00000000-0005-0000-0000-0000938F0000}"/>
    <cellStyle name="n_Flash September eresMas_VERIF ISP_UAG_report_CA 06-09 (06-09-28)_ROW" xfId="40103" xr:uid="{00000000-0005-0000-0000-0000948F0000}"/>
    <cellStyle name="n_Flash September eresMas_VERIF ISP_UAG_report_CA 06-09 (06-09-28)_ROW ARPU" xfId="40104" xr:uid="{00000000-0005-0000-0000-0000958F0000}"/>
    <cellStyle name="n_Flash September eresMas_VERIF ISP_UAG_report_CA 06-09 (06-09-28)_RoW KPIs" xfId="9439" xr:uid="{00000000-0005-0000-0000-0000968F0000}"/>
    <cellStyle name="n_Flash September eresMas_VERIF ISP_UAG_report_CA 06-09 (06-09-28)_ROW_1" xfId="40105" xr:uid="{00000000-0005-0000-0000-0000978F0000}"/>
    <cellStyle name="n_Flash September eresMas_VERIF ISP_UAG_report_CA 06-09 (06-09-28)_ROW_1_Group" xfId="40106" xr:uid="{00000000-0005-0000-0000-0000988F0000}"/>
    <cellStyle name="n_Flash September eresMas_VERIF ISP_UAG_report_CA 06-09 (06-09-28)_ROW_1_ROW ARPU" xfId="40107" xr:uid="{00000000-0005-0000-0000-0000998F0000}"/>
    <cellStyle name="n_Flash September eresMas_VERIF ISP_UAG_report_CA 06-09 (06-09-28)_ROW_Group" xfId="40108" xr:uid="{00000000-0005-0000-0000-00009A8F0000}"/>
    <cellStyle name="n_Flash September eresMas_VERIF ISP_UAG_report_CA 06-09 (06-09-28)_ROW_ROW ARPU" xfId="40109" xr:uid="{00000000-0005-0000-0000-00009B8F0000}"/>
    <cellStyle name="n_Flash September eresMas_VERIF ISP_UAG_report_CA 06-09 (06-09-28)_Spain ARPU + AUPU" xfId="40110" xr:uid="{00000000-0005-0000-0000-00009C8F0000}"/>
    <cellStyle name="n_Flash September eresMas_VERIF ISP_UAG_report_CA 06-09 (06-09-28)_Spain ARPU + AUPU_Group" xfId="40111" xr:uid="{00000000-0005-0000-0000-00009D8F0000}"/>
    <cellStyle name="n_Flash September eresMas_VERIF ISP_UAG_report_CA 06-09 (06-09-28)_Spain ARPU + AUPU_ROW ARPU" xfId="40112" xr:uid="{00000000-0005-0000-0000-00009E8F0000}"/>
    <cellStyle name="n_Flash September eresMas_VERIF ISP_UAG_report_CA 06-09 (06-09-28)_Spain KPIs" xfId="7418" xr:uid="{00000000-0005-0000-0000-00009F8F0000}"/>
    <cellStyle name="n_Flash September eresMas_VERIF ISP_UAG_report_CA 06-09 (06-09-28)_Spain KPIs 2" xfId="16784" xr:uid="{00000000-0005-0000-0000-0000A08F0000}"/>
    <cellStyle name="n_Flash September eresMas_VERIF ISP_UAG_report_CA 06-09 (06-09-28)_Spain KPIs_1" xfId="52232" xr:uid="{00000000-0005-0000-0000-0000A18F0000}"/>
    <cellStyle name="n_Flash September eresMas_VERIF ISP_UAG_report_CA 06-09 (06-09-28)_Telecoms - Operational KPIs" xfId="50535" xr:uid="{00000000-0005-0000-0000-0000A28F0000}"/>
    <cellStyle name="n_Flash September eresMas_VERIF ISP_UAG_report_CA 06-10 (06-11-06)" xfId="2714" xr:uid="{00000000-0005-0000-0000-0000A38F0000}"/>
    <cellStyle name="n_Flash September eresMas_VERIF ISP_UAG_report_CA 06-10 (06-11-06)_A&amp;ME KPIs" xfId="54010" xr:uid="{00000000-0005-0000-0000-0000A48F0000}"/>
    <cellStyle name="n_Flash September eresMas_VERIF ISP_UAG_report_CA 06-10 (06-11-06)_Enterprise" xfId="10008" xr:uid="{00000000-0005-0000-0000-0000A58F0000}"/>
    <cellStyle name="n_Flash September eresMas_VERIF ISP_UAG_report_CA 06-10 (06-11-06)_France financials" xfId="24364" xr:uid="{00000000-0005-0000-0000-0000A68F0000}"/>
    <cellStyle name="n_Flash September eresMas_VERIF ISP_UAG_report_CA 06-10 (06-11-06)_France financials_1" xfId="25598" xr:uid="{00000000-0005-0000-0000-0000A78F0000}"/>
    <cellStyle name="n_Flash September eresMas_VERIF ISP_UAG_report_CA 06-10 (06-11-06)_France KPIs" xfId="5573" xr:uid="{00000000-0005-0000-0000-0000A88F0000}"/>
    <cellStyle name="n_Flash September eresMas_VERIF ISP_UAG_report_CA 06-10 (06-11-06)_France KPIs 2" xfId="14989" xr:uid="{00000000-0005-0000-0000-0000A98F0000}"/>
    <cellStyle name="n_Flash September eresMas_VERIF ISP_UAG_report_CA 06-10 (06-11-06)_France KPIs_1" xfId="12814" xr:uid="{00000000-0005-0000-0000-0000AA8F0000}"/>
    <cellStyle name="n_Flash September eresMas_VERIF ISP_UAG_report_CA 06-10 (06-11-06)_GetCA Groupe Seg 2012-Q4 Soc" xfId="56848" xr:uid="{00000000-0005-0000-0000-0000AB8F0000}"/>
    <cellStyle name="n_Flash September eresMas_VERIF ISP_UAG_report_CA 06-10 (06-11-06)_Group" xfId="40114" xr:uid="{00000000-0005-0000-0000-0000AC8F0000}"/>
    <cellStyle name="n_Flash September eresMas_VERIF ISP_UAG_report_CA 06-10 (06-11-06)_Group - financial KPIs" xfId="22620" xr:uid="{00000000-0005-0000-0000-0000AD8F0000}"/>
    <cellStyle name="n_Flash September eresMas_VERIF ISP_UAG_report_CA 06-10 (06-11-06)_Group - operational KPIs" xfId="3477" xr:uid="{00000000-0005-0000-0000-0000AE8F0000}"/>
    <cellStyle name="n_Flash September eresMas_VERIF ISP_UAG_report_CA 06-10 (06-11-06)_Group - operational KPIs_1" xfId="11060" xr:uid="{00000000-0005-0000-0000-0000AF8F0000}"/>
    <cellStyle name="n_Flash September eresMas_VERIF ISP_UAG_report_CA 06-10 (06-11-06)_Group - operational KPIs_1 2" xfId="18759" xr:uid="{00000000-0005-0000-0000-0000B08F0000}"/>
    <cellStyle name="n_Flash September eresMas_VERIF ISP_UAG_report_CA 06-10 (06-11-06)_Group - operational KPIs_2" xfId="20876" xr:uid="{00000000-0005-0000-0000-0000B18F0000}"/>
    <cellStyle name="n_Flash September eresMas_VERIF ISP_UAG_report_CA 06-10 (06-11-06)_IC&amp;SS" xfId="13896" xr:uid="{00000000-0005-0000-0000-0000B28F0000}"/>
    <cellStyle name="n_Flash September eresMas_VERIF ISP_UAG_report_CA 06-10 (06-11-06)_Orange - Market France KPIs" xfId="56847" xr:uid="{00000000-0005-0000-0000-0000B38F0000}"/>
    <cellStyle name="n_Flash September eresMas_VERIF ISP_UAG_report_CA 06-10 (06-11-06)_Poland KPIs" xfId="8728" xr:uid="{00000000-0005-0000-0000-0000B48F0000}"/>
    <cellStyle name="n_Flash September eresMas_VERIF ISP_UAG_report_CA 06-10 (06-11-06)_Poland KPIs_1" xfId="40113" xr:uid="{00000000-0005-0000-0000-0000B58F0000}"/>
    <cellStyle name="n_Flash September eresMas_VERIF ISP_UAG_report_CA 06-10 (06-11-06)_ROW" xfId="40115" xr:uid="{00000000-0005-0000-0000-0000B68F0000}"/>
    <cellStyle name="n_Flash September eresMas_VERIF ISP_UAG_report_CA 06-10 (06-11-06)_ROW ARPU" xfId="40116" xr:uid="{00000000-0005-0000-0000-0000B78F0000}"/>
    <cellStyle name="n_Flash September eresMas_VERIF ISP_UAG_report_CA 06-10 (06-11-06)_RoW KPIs" xfId="9440" xr:uid="{00000000-0005-0000-0000-0000B88F0000}"/>
    <cellStyle name="n_Flash September eresMas_VERIF ISP_UAG_report_CA 06-10 (06-11-06)_ROW_1" xfId="40117" xr:uid="{00000000-0005-0000-0000-0000B98F0000}"/>
    <cellStyle name="n_Flash September eresMas_VERIF ISP_UAG_report_CA 06-10 (06-11-06)_ROW_1_Group" xfId="40118" xr:uid="{00000000-0005-0000-0000-0000BA8F0000}"/>
    <cellStyle name="n_Flash September eresMas_VERIF ISP_UAG_report_CA 06-10 (06-11-06)_ROW_1_ROW ARPU" xfId="40119" xr:uid="{00000000-0005-0000-0000-0000BB8F0000}"/>
    <cellStyle name="n_Flash September eresMas_VERIF ISP_UAG_report_CA 06-10 (06-11-06)_ROW_Group" xfId="40120" xr:uid="{00000000-0005-0000-0000-0000BC8F0000}"/>
    <cellStyle name="n_Flash September eresMas_VERIF ISP_UAG_report_CA 06-10 (06-11-06)_ROW_ROW ARPU" xfId="40121" xr:uid="{00000000-0005-0000-0000-0000BD8F0000}"/>
    <cellStyle name="n_Flash September eresMas_VERIF ISP_UAG_report_CA 06-10 (06-11-06)_Spain ARPU + AUPU" xfId="40122" xr:uid="{00000000-0005-0000-0000-0000BE8F0000}"/>
    <cellStyle name="n_Flash September eresMas_VERIF ISP_UAG_report_CA 06-10 (06-11-06)_Spain ARPU + AUPU_Group" xfId="40123" xr:uid="{00000000-0005-0000-0000-0000BF8F0000}"/>
    <cellStyle name="n_Flash September eresMas_VERIF ISP_UAG_report_CA 06-10 (06-11-06)_Spain ARPU + AUPU_ROW ARPU" xfId="40124" xr:uid="{00000000-0005-0000-0000-0000C08F0000}"/>
    <cellStyle name="n_Flash September eresMas_VERIF ISP_UAG_report_CA 06-10 (06-11-06)_Spain KPIs" xfId="7419" xr:uid="{00000000-0005-0000-0000-0000C18F0000}"/>
    <cellStyle name="n_Flash September eresMas_VERIF ISP_UAG_report_CA 06-10 (06-11-06)_Spain KPIs 2" xfId="16785" xr:uid="{00000000-0005-0000-0000-0000C28F0000}"/>
    <cellStyle name="n_Flash September eresMas_VERIF ISP_UAG_report_CA 06-10 (06-11-06)_Spain KPIs_1" xfId="52233" xr:uid="{00000000-0005-0000-0000-0000C38F0000}"/>
    <cellStyle name="n_Flash September eresMas_VERIF ISP_UAG_report_CA 06-10 (06-11-06)_Telecoms - Operational KPIs" xfId="50536" xr:uid="{00000000-0005-0000-0000-0000C48F0000}"/>
    <cellStyle name="n_Flash September eresMas_VERIF ISP_V&amp;M trajectoires V1 (06-08-11)" xfId="2715" xr:uid="{00000000-0005-0000-0000-0000C58F0000}"/>
    <cellStyle name="n_Flash September eresMas_VERIF ISP_V&amp;M trajectoires V1 (06-08-11)_A&amp;ME KPIs" xfId="54011" xr:uid="{00000000-0005-0000-0000-0000C68F0000}"/>
    <cellStyle name="n_Flash September eresMas_VERIF ISP_V&amp;M trajectoires V1 (06-08-11)_Enterprise" xfId="10009" xr:uid="{00000000-0005-0000-0000-0000C78F0000}"/>
    <cellStyle name="n_Flash September eresMas_VERIF ISP_V&amp;M trajectoires V1 (06-08-11)_France financials" xfId="24365" xr:uid="{00000000-0005-0000-0000-0000C88F0000}"/>
    <cellStyle name="n_Flash September eresMas_VERIF ISP_V&amp;M trajectoires V1 (06-08-11)_France financials_1" xfId="25599" xr:uid="{00000000-0005-0000-0000-0000C98F0000}"/>
    <cellStyle name="n_Flash September eresMas_VERIF ISP_V&amp;M trajectoires V1 (06-08-11)_France KPIs" xfId="5574" xr:uid="{00000000-0005-0000-0000-0000CA8F0000}"/>
    <cellStyle name="n_Flash September eresMas_VERIF ISP_V&amp;M trajectoires V1 (06-08-11)_France KPIs 2" xfId="14990" xr:uid="{00000000-0005-0000-0000-0000CB8F0000}"/>
    <cellStyle name="n_Flash September eresMas_VERIF ISP_V&amp;M trajectoires V1 (06-08-11)_France KPIs_1" xfId="12815" xr:uid="{00000000-0005-0000-0000-0000CC8F0000}"/>
    <cellStyle name="n_Flash September eresMas_VERIF ISP_V&amp;M trajectoires V1 (06-08-11)_GetCA Groupe Seg 2012-Q4 Soc" xfId="56850" xr:uid="{00000000-0005-0000-0000-0000CD8F0000}"/>
    <cellStyle name="n_Flash September eresMas_VERIF ISP_V&amp;M trajectoires V1 (06-08-11)_Group" xfId="40126" xr:uid="{00000000-0005-0000-0000-0000CE8F0000}"/>
    <cellStyle name="n_Flash September eresMas_VERIF ISP_V&amp;M trajectoires V1 (06-08-11)_Group - financial KPIs" xfId="22621" xr:uid="{00000000-0005-0000-0000-0000CF8F0000}"/>
    <cellStyle name="n_Flash September eresMas_VERIF ISP_V&amp;M trajectoires V1 (06-08-11)_Group - operational KPIs" xfId="3478" xr:uid="{00000000-0005-0000-0000-0000D08F0000}"/>
    <cellStyle name="n_Flash September eresMas_VERIF ISP_V&amp;M trajectoires V1 (06-08-11)_Group - operational KPIs_1" xfId="11061" xr:uid="{00000000-0005-0000-0000-0000D18F0000}"/>
    <cellStyle name="n_Flash September eresMas_VERIF ISP_V&amp;M trajectoires V1 (06-08-11)_Group - operational KPIs_1 2" xfId="18760" xr:uid="{00000000-0005-0000-0000-0000D28F0000}"/>
    <cellStyle name="n_Flash September eresMas_VERIF ISP_V&amp;M trajectoires V1 (06-08-11)_Group - operational KPIs_2" xfId="20877" xr:uid="{00000000-0005-0000-0000-0000D38F0000}"/>
    <cellStyle name="n_Flash September eresMas_VERIF ISP_V&amp;M trajectoires V1 (06-08-11)_IC&amp;SS" xfId="19481" xr:uid="{00000000-0005-0000-0000-0000D48F0000}"/>
    <cellStyle name="n_Flash September eresMas_VERIF ISP_V&amp;M trajectoires V1 (06-08-11)_Orange - Market France KPIs" xfId="56849" xr:uid="{00000000-0005-0000-0000-0000D58F0000}"/>
    <cellStyle name="n_Flash September eresMas_VERIF ISP_V&amp;M trajectoires V1 (06-08-11)_Poland KPIs" xfId="8729" xr:uid="{00000000-0005-0000-0000-0000D68F0000}"/>
    <cellStyle name="n_Flash September eresMas_VERIF ISP_V&amp;M trajectoires V1 (06-08-11)_Poland KPIs_1" xfId="40125" xr:uid="{00000000-0005-0000-0000-0000D78F0000}"/>
    <cellStyle name="n_Flash September eresMas_VERIF ISP_V&amp;M trajectoires V1 (06-08-11)_ROW" xfId="40127" xr:uid="{00000000-0005-0000-0000-0000D88F0000}"/>
    <cellStyle name="n_Flash September eresMas_VERIF ISP_V&amp;M trajectoires V1 (06-08-11)_ROW ARPU" xfId="40128" xr:uid="{00000000-0005-0000-0000-0000D98F0000}"/>
    <cellStyle name="n_Flash September eresMas_VERIF ISP_V&amp;M trajectoires V1 (06-08-11)_RoW KPIs" xfId="9441" xr:uid="{00000000-0005-0000-0000-0000DA8F0000}"/>
    <cellStyle name="n_Flash September eresMas_VERIF ISP_V&amp;M trajectoires V1 (06-08-11)_ROW_1" xfId="40129" xr:uid="{00000000-0005-0000-0000-0000DB8F0000}"/>
    <cellStyle name="n_Flash September eresMas_VERIF ISP_V&amp;M trajectoires V1 (06-08-11)_ROW_1_Group" xfId="40130" xr:uid="{00000000-0005-0000-0000-0000DC8F0000}"/>
    <cellStyle name="n_Flash September eresMas_VERIF ISP_V&amp;M trajectoires V1 (06-08-11)_ROW_1_ROW ARPU" xfId="40131" xr:uid="{00000000-0005-0000-0000-0000DD8F0000}"/>
    <cellStyle name="n_Flash September eresMas_VERIF ISP_V&amp;M trajectoires V1 (06-08-11)_ROW_Group" xfId="40132" xr:uid="{00000000-0005-0000-0000-0000DE8F0000}"/>
    <cellStyle name="n_Flash September eresMas_VERIF ISP_V&amp;M trajectoires V1 (06-08-11)_ROW_ROW ARPU" xfId="40133" xr:uid="{00000000-0005-0000-0000-0000DF8F0000}"/>
    <cellStyle name="n_Flash September eresMas_VERIF ISP_V&amp;M trajectoires V1 (06-08-11)_Spain ARPU + AUPU" xfId="40134" xr:uid="{00000000-0005-0000-0000-0000E08F0000}"/>
    <cellStyle name="n_Flash September eresMas_VERIF ISP_V&amp;M trajectoires V1 (06-08-11)_Spain ARPU + AUPU_Group" xfId="40135" xr:uid="{00000000-0005-0000-0000-0000E18F0000}"/>
    <cellStyle name="n_Flash September eresMas_VERIF ISP_V&amp;M trajectoires V1 (06-08-11)_Spain ARPU + AUPU_ROW ARPU" xfId="40136" xr:uid="{00000000-0005-0000-0000-0000E28F0000}"/>
    <cellStyle name="n_Flash September eresMas_VERIF ISP_V&amp;M trajectoires V1 (06-08-11)_Spain KPIs" xfId="7420" xr:uid="{00000000-0005-0000-0000-0000E38F0000}"/>
    <cellStyle name="n_Flash September eresMas_VERIF ISP_V&amp;M trajectoires V1 (06-08-11)_Spain KPIs 2" xfId="16786" xr:uid="{00000000-0005-0000-0000-0000E48F0000}"/>
    <cellStyle name="n_Flash September eresMas_VERIF ISP_V&amp;M trajectoires V1 (06-08-11)_Spain KPIs_1" xfId="52234" xr:uid="{00000000-0005-0000-0000-0000E58F0000}"/>
    <cellStyle name="n_Flash September eresMas_VERIF ISP_V&amp;M trajectoires V1 (06-08-11)_Telecoms - Operational KPIs" xfId="50537" xr:uid="{00000000-0005-0000-0000-0000E68F0000}"/>
    <cellStyle name="n_Flash September eresMas_VM" xfId="2716" xr:uid="{00000000-0005-0000-0000-0000E78F0000}"/>
    <cellStyle name="n_Flash September eresMas_VM - Template Budget 2005 v2" xfId="2717" xr:uid="{00000000-0005-0000-0000-0000E88F0000}"/>
    <cellStyle name="n_Flash September eresMas_VM - Template Budget 2005 v2_01 Synthèse DM pour modèle" xfId="2718" xr:uid="{00000000-0005-0000-0000-0000E98F0000}"/>
    <cellStyle name="n_Flash September eresMas_VM - Template Budget 2005 v2_01 Synthèse DM pour modèle_A&amp;ME KPIs" xfId="54014" xr:uid="{00000000-0005-0000-0000-0000EA8F0000}"/>
    <cellStyle name="n_Flash September eresMas_VM - Template Budget 2005 v2_01 Synthèse DM pour modèle_France financials" xfId="24368" xr:uid="{00000000-0005-0000-0000-0000EB8F0000}"/>
    <cellStyle name="n_Flash September eresMas_VM - Template Budget 2005 v2_01 Synthèse DM pour modèle_France KPIs" xfId="5577" xr:uid="{00000000-0005-0000-0000-0000EC8F0000}"/>
    <cellStyle name="n_Flash September eresMas_VM - Template Budget 2005 v2_01 Synthèse DM pour modèle_France KPIs 2" xfId="14993" xr:uid="{00000000-0005-0000-0000-0000ED8F0000}"/>
    <cellStyle name="n_Flash September eresMas_VM - Template Budget 2005 v2_01 Synthèse DM pour modèle_France KPIs_1" xfId="12818" xr:uid="{00000000-0005-0000-0000-0000EE8F0000}"/>
    <cellStyle name="n_Flash September eresMas_VM - Template Budget 2005 v2_01 Synthèse DM pour modèle_Group" xfId="40140" xr:uid="{00000000-0005-0000-0000-0000EF8F0000}"/>
    <cellStyle name="n_Flash September eresMas_VM - Template Budget 2005 v2_01 Synthèse DM pour modèle_Group - financial KPIs" xfId="22624" xr:uid="{00000000-0005-0000-0000-0000F08F0000}"/>
    <cellStyle name="n_Flash September eresMas_VM - Template Budget 2005 v2_01 Synthèse DM pour modèle_Group - operational KPIs" xfId="11064" xr:uid="{00000000-0005-0000-0000-0000F18F0000}"/>
    <cellStyle name="n_Flash September eresMas_VM - Template Budget 2005 v2_01 Synthèse DM pour modèle_Group - operational KPIs 2" xfId="18763" xr:uid="{00000000-0005-0000-0000-0000F28F0000}"/>
    <cellStyle name="n_Flash September eresMas_VM - Template Budget 2005 v2_01 Synthèse DM pour modèle_Group - operational KPIs_1" xfId="20880" xr:uid="{00000000-0005-0000-0000-0000F38F0000}"/>
    <cellStyle name="n_Flash September eresMas_VM - Template Budget 2005 v2_01 Synthèse DM pour modèle_Orange - Market France KPIs" xfId="56853" xr:uid="{00000000-0005-0000-0000-0000F48F0000}"/>
    <cellStyle name="n_Flash September eresMas_VM - Template Budget 2005 v2_01 Synthèse DM pour modèle_Poland KPIs" xfId="40139" xr:uid="{00000000-0005-0000-0000-0000F58F0000}"/>
    <cellStyle name="n_Flash September eresMas_VM - Template Budget 2005 v2_01 Synthèse DM pour modèle_ROW" xfId="40141" xr:uid="{00000000-0005-0000-0000-0000F68F0000}"/>
    <cellStyle name="n_Flash September eresMas_VM - Template Budget 2005 v2_01 Synthèse DM pour modèle_ROW ARPU" xfId="40142" xr:uid="{00000000-0005-0000-0000-0000F78F0000}"/>
    <cellStyle name="n_Flash September eresMas_VM - Template Budget 2005 v2_01 Synthèse DM pour modèle_ROW_1" xfId="40143" xr:uid="{00000000-0005-0000-0000-0000F88F0000}"/>
    <cellStyle name="n_Flash September eresMas_VM - Template Budget 2005 v2_01 Synthèse DM pour modèle_ROW_1_Group" xfId="40144" xr:uid="{00000000-0005-0000-0000-0000F98F0000}"/>
    <cellStyle name="n_Flash September eresMas_VM - Template Budget 2005 v2_01 Synthèse DM pour modèle_ROW_1_ROW ARPU" xfId="40145" xr:uid="{00000000-0005-0000-0000-0000FA8F0000}"/>
    <cellStyle name="n_Flash September eresMas_VM - Template Budget 2005 v2_01 Synthèse DM pour modèle_ROW_Group" xfId="40146" xr:uid="{00000000-0005-0000-0000-0000FB8F0000}"/>
    <cellStyle name="n_Flash September eresMas_VM - Template Budget 2005 v2_01 Synthèse DM pour modèle_ROW_ROW ARPU" xfId="40147" xr:uid="{00000000-0005-0000-0000-0000FC8F0000}"/>
    <cellStyle name="n_Flash September eresMas_VM - Template Budget 2005 v2_01 Synthèse DM pour modèle_Spain ARPU + AUPU" xfId="40148" xr:uid="{00000000-0005-0000-0000-0000FD8F0000}"/>
    <cellStyle name="n_Flash September eresMas_VM - Template Budget 2005 v2_01 Synthèse DM pour modèle_Spain ARPU + AUPU_Group" xfId="40149" xr:uid="{00000000-0005-0000-0000-0000FE8F0000}"/>
    <cellStyle name="n_Flash September eresMas_VM - Template Budget 2005 v2_01 Synthèse DM pour modèle_Spain ARPU + AUPU_ROW ARPU" xfId="40150" xr:uid="{00000000-0005-0000-0000-0000FF8F0000}"/>
    <cellStyle name="n_Flash September eresMas_VM - Template Budget 2005 v2_01 Synthèse DM pour modèle_Spain KPIs" xfId="7423" xr:uid="{00000000-0005-0000-0000-000000900000}"/>
    <cellStyle name="n_Flash September eresMas_VM - Template Budget 2005 v2_01 Synthèse DM pour modèle_Spain KPIs 2" xfId="16789" xr:uid="{00000000-0005-0000-0000-000001900000}"/>
    <cellStyle name="n_Flash September eresMas_VM - Template Budget 2005 v2_01 Synthèse DM pour modèle_Spain KPIs_1" xfId="52237" xr:uid="{00000000-0005-0000-0000-000002900000}"/>
    <cellStyle name="n_Flash September eresMas_VM - Template Budget 2005 v2_01 Synthèse DM pour modèle_Telecoms - Operational KPIs" xfId="50540" xr:uid="{00000000-0005-0000-0000-000003900000}"/>
    <cellStyle name="n_Flash September eresMas_VM - Template Budget 2005 v2_0703 Préflashde L23 Analyse CA trafic 07-03 (07-04-03)" xfId="2719" xr:uid="{00000000-0005-0000-0000-000004900000}"/>
    <cellStyle name="n_Flash September eresMas_VM - Template Budget 2005 v2_0703 Préflashde L23 Analyse CA trafic 07-03 (07-04-03)_A&amp;ME KPIs" xfId="54015" xr:uid="{00000000-0005-0000-0000-000005900000}"/>
    <cellStyle name="n_Flash September eresMas_VM - Template Budget 2005 v2_0703 Préflashde L23 Analyse CA trafic 07-03 (07-04-03)_Enterprise" xfId="10011" xr:uid="{00000000-0005-0000-0000-000006900000}"/>
    <cellStyle name="n_Flash September eresMas_VM - Template Budget 2005 v2_0703 Préflashde L23 Analyse CA trafic 07-03 (07-04-03)_France financials" xfId="24369" xr:uid="{00000000-0005-0000-0000-000007900000}"/>
    <cellStyle name="n_Flash September eresMas_VM - Template Budget 2005 v2_0703 Préflashde L23 Analyse CA trafic 07-03 (07-04-03)_France financials_1" xfId="25601" xr:uid="{00000000-0005-0000-0000-000008900000}"/>
    <cellStyle name="n_Flash September eresMas_VM - Template Budget 2005 v2_0703 Préflashde L23 Analyse CA trafic 07-03 (07-04-03)_France KPIs" xfId="5578" xr:uid="{00000000-0005-0000-0000-000009900000}"/>
    <cellStyle name="n_Flash September eresMas_VM - Template Budget 2005 v2_0703 Préflashde L23 Analyse CA trafic 07-03 (07-04-03)_France KPIs 2" xfId="14994" xr:uid="{00000000-0005-0000-0000-00000A900000}"/>
    <cellStyle name="n_Flash September eresMas_VM - Template Budget 2005 v2_0703 Préflashde L23 Analyse CA trafic 07-03 (07-04-03)_France KPIs_1" xfId="12819" xr:uid="{00000000-0005-0000-0000-00000B900000}"/>
    <cellStyle name="n_Flash September eresMas_VM - Template Budget 2005 v2_0703 Préflashde L23 Analyse CA trafic 07-03 (07-04-03)_GetCA Groupe Seg 2012-Q4 Soc" xfId="56855" xr:uid="{00000000-0005-0000-0000-00000C900000}"/>
    <cellStyle name="n_Flash September eresMas_VM - Template Budget 2005 v2_0703 Préflashde L23 Analyse CA trafic 07-03 (07-04-03)_Group" xfId="40152" xr:uid="{00000000-0005-0000-0000-00000D900000}"/>
    <cellStyle name="n_Flash September eresMas_VM - Template Budget 2005 v2_0703 Préflashde L23 Analyse CA trafic 07-03 (07-04-03)_Group - financial KPIs" xfId="22625" xr:uid="{00000000-0005-0000-0000-00000E900000}"/>
    <cellStyle name="n_Flash September eresMas_VM - Template Budget 2005 v2_0703 Préflashde L23 Analyse CA trafic 07-03 (07-04-03)_Group - operational KPIs" xfId="3480" xr:uid="{00000000-0005-0000-0000-00000F900000}"/>
    <cellStyle name="n_Flash September eresMas_VM - Template Budget 2005 v2_0703 Préflashde L23 Analyse CA trafic 07-03 (07-04-03)_Group - operational KPIs_1" xfId="11065" xr:uid="{00000000-0005-0000-0000-000010900000}"/>
    <cellStyle name="n_Flash September eresMas_VM - Template Budget 2005 v2_0703 Préflashde L23 Analyse CA trafic 07-03 (07-04-03)_Group - operational KPIs_1 2" xfId="18764" xr:uid="{00000000-0005-0000-0000-000011900000}"/>
    <cellStyle name="n_Flash September eresMas_VM - Template Budget 2005 v2_0703 Préflashde L23 Analyse CA trafic 07-03 (07-04-03)_Group - operational KPIs_2" xfId="20881" xr:uid="{00000000-0005-0000-0000-000012900000}"/>
    <cellStyle name="n_Flash September eresMas_VM - Template Budget 2005 v2_0703 Préflashde L23 Analyse CA trafic 07-03 (07-04-03)_IC&amp;SS" xfId="19689" xr:uid="{00000000-0005-0000-0000-000013900000}"/>
    <cellStyle name="n_Flash September eresMas_VM - Template Budget 2005 v2_0703 Préflashde L23 Analyse CA trafic 07-03 (07-04-03)_Orange - Market France KPIs" xfId="56854" xr:uid="{00000000-0005-0000-0000-000014900000}"/>
    <cellStyle name="n_Flash September eresMas_VM - Template Budget 2005 v2_0703 Préflashde L23 Analyse CA trafic 07-03 (07-04-03)_Poland KPIs" xfId="8731" xr:uid="{00000000-0005-0000-0000-000015900000}"/>
    <cellStyle name="n_Flash September eresMas_VM - Template Budget 2005 v2_0703 Préflashde L23 Analyse CA trafic 07-03 (07-04-03)_Poland KPIs_1" xfId="40151" xr:uid="{00000000-0005-0000-0000-000016900000}"/>
    <cellStyle name="n_Flash September eresMas_VM - Template Budget 2005 v2_0703 Préflashde L23 Analyse CA trafic 07-03 (07-04-03)_ROW" xfId="40153" xr:uid="{00000000-0005-0000-0000-000017900000}"/>
    <cellStyle name="n_Flash September eresMas_VM - Template Budget 2005 v2_0703 Préflashde L23 Analyse CA trafic 07-03 (07-04-03)_ROW ARPU" xfId="40154" xr:uid="{00000000-0005-0000-0000-000018900000}"/>
    <cellStyle name="n_Flash September eresMas_VM - Template Budget 2005 v2_0703 Préflashde L23 Analyse CA trafic 07-03 (07-04-03)_RoW KPIs" xfId="9443" xr:uid="{00000000-0005-0000-0000-000019900000}"/>
    <cellStyle name="n_Flash September eresMas_VM - Template Budget 2005 v2_0703 Préflashde L23 Analyse CA trafic 07-03 (07-04-03)_ROW_1" xfId="40155" xr:uid="{00000000-0005-0000-0000-00001A900000}"/>
    <cellStyle name="n_Flash September eresMas_VM - Template Budget 2005 v2_0703 Préflashde L23 Analyse CA trafic 07-03 (07-04-03)_ROW_1_Group" xfId="40156" xr:uid="{00000000-0005-0000-0000-00001B900000}"/>
    <cellStyle name="n_Flash September eresMas_VM - Template Budget 2005 v2_0703 Préflashde L23 Analyse CA trafic 07-03 (07-04-03)_ROW_1_ROW ARPU" xfId="40157" xr:uid="{00000000-0005-0000-0000-00001C900000}"/>
    <cellStyle name="n_Flash September eresMas_VM - Template Budget 2005 v2_0703 Préflashde L23 Analyse CA trafic 07-03 (07-04-03)_ROW_Group" xfId="40158" xr:uid="{00000000-0005-0000-0000-00001D900000}"/>
    <cellStyle name="n_Flash September eresMas_VM - Template Budget 2005 v2_0703 Préflashde L23 Analyse CA trafic 07-03 (07-04-03)_ROW_ROW ARPU" xfId="40159" xr:uid="{00000000-0005-0000-0000-00001E900000}"/>
    <cellStyle name="n_Flash September eresMas_VM - Template Budget 2005 v2_0703 Préflashde L23 Analyse CA trafic 07-03 (07-04-03)_Spain ARPU + AUPU" xfId="40160" xr:uid="{00000000-0005-0000-0000-00001F900000}"/>
    <cellStyle name="n_Flash September eresMas_VM - Template Budget 2005 v2_0703 Préflashde L23 Analyse CA trafic 07-03 (07-04-03)_Spain ARPU + AUPU_Group" xfId="40161" xr:uid="{00000000-0005-0000-0000-000020900000}"/>
    <cellStyle name="n_Flash September eresMas_VM - Template Budget 2005 v2_0703 Préflashde L23 Analyse CA trafic 07-03 (07-04-03)_Spain ARPU + AUPU_ROW ARPU" xfId="40162" xr:uid="{00000000-0005-0000-0000-000021900000}"/>
    <cellStyle name="n_Flash September eresMas_VM - Template Budget 2005 v2_0703 Préflashde L23 Analyse CA trafic 07-03 (07-04-03)_Spain KPIs" xfId="7424" xr:uid="{00000000-0005-0000-0000-000022900000}"/>
    <cellStyle name="n_Flash September eresMas_VM - Template Budget 2005 v2_0703 Préflashde L23 Analyse CA trafic 07-03 (07-04-03)_Spain KPIs 2" xfId="16790" xr:uid="{00000000-0005-0000-0000-000023900000}"/>
    <cellStyle name="n_Flash September eresMas_VM - Template Budget 2005 v2_0703 Préflashde L23 Analyse CA trafic 07-03 (07-04-03)_Spain KPIs_1" xfId="52238" xr:uid="{00000000-0005-0000-0000-000024900000}"/>
    <cellStyle name="n_Flash September eresMas_VM - Template Budget 2005 v2_0703 Préflashde L23 Analyse CA trafic 07-03 (07-04-03)_Telecoms - Operational KPIs" xfId="50541" xr:uid="{00000000-0005-0000-0000-000025900000}"/>
    <cellStyle name="n_Flash September eresMas_VM - Template Budget 2005 v2_A&amp;ME KPIs" xfId="54013" xr:uid="{00000000-0005-0000-0000-000026900000}"/>
    <cellStyle name="n_Flash September eresMas_VM - Template Budget 2005 v2_Base Forfaits 06-07" xfId="2720" xr:uid="{00000000-0005-0000-0000-000027900000}"/>
    <cellStyle name="n_Flash September eresMas_VM - Template Budget 2005 v2_Base Forfaits 06-07_A&amp;ME KPIs" xfId="54016" xr:uid="{00000000-0005-0000-0000-000028900000}"/>
    <cellStyle name="n_Flash September eresMas_VM - Template Budget 2005 v2_Base Forfaits 06-07_Enterprise" xfId="10012" xr:uid="{00000000-0005-0000-0000-000029900000}"/>
    <cellStyle name="n_Flash September eresMas_VM - Template Budget 2005 v2_Base Forfaits 06-07_France financials" xfId="24370" xr:uid="{00000000-0005-0000-0000-00002A900000}"/>
    <cellStyle name="n_Flash September eresMas_VM - Template Budget 2005 v2_Base Forfaits 06-07_France financials_1" xfId="25602" xr:uid="{00000000-0005-0000-0000-00002B900000}"/>
    <cellStyle name="n_Flash September eresMas_VM - Template Budget 2005 v2_Base Forfaits 06-07_France KPIs" xfId="5579" xr:uid="{00000000-0005-0000-0000-00002C900000}"/>
    <cellStyle name="n_Flash September eresMas_VM - Template Budget 2005 v2_Base Forfaits 06-07_France KPIs 2" xfId="14995" xr:uid="{00000000-0005-0000-0000-00002D900000}"/>
    <cellStyle name="n_Flash September eresMas_VM - Template Budget 2005 v2_Base Forfaits 06-07_France KPIs_1" xfId="12820" xr:uid="{00000000-0005-0000-0000-00002E900000}"/>
    <cellStyle name="n_Flash September eresMas_VM - Template Budget 2005 v2_Base Forfaits 06-07_GetCA Groupe Seg 2012-Q4 Soc" xfId="56857" xr:uid="{00000000-0005-0000-0000-00002F900000}"/>
    <cellStyle name="n_Flash September eresMas_VM - Template Budget 2005 v2_Base Forfaits 06-07_Group" xfId="40164" xr:uid="{00000000-0005-0000-0000-000030900000}"/>
    <cellStyle name="n_Flash September eresMas_VM - Template Budget 2005 v2_Base Forfaits 06-07_Group - financial KPIs" xfId="22626" xr:uid="{00000000-0005-0000-0000-000031900000}"/>
    <cellStyle name="n_Flash September eresMas_VM - Template Budget 2005 v2_Base Forfaits 06-07_Group - operational KPIs" xfId="3481" xr:uid="{00000000-0005-0000-0000-000032900000}"/>
    <cellStyle name="n_Flash September eresMas_VM - Template Budget 2005 v2_Base Forfaits 06-07_Group - operational KPIs_1" xfId="11066" xr:uid="{00000000-0005-0000-0000-000033900000}"/>
    <cellStyle name="n_Flash September eresMas_VM - Template Budget 2005 v2_Base Forfaits 06-07_Group - operational KPIs_1 2" xfId="18765" xr:uid="{00000000-0005-0000-0000-000034900000}"/>
    <cellStyle name="n_Flash September eresMas_VM - Template Budget 2005 v2_Base Forfaits 06-07_Group - operational KPIs_2" xfId="20882" xr:uid="{00000000-0005-0000-0000-000035900000}"/>
    <cellStyle name="n_Flash September eresMas_VM - Template Budget 2005 v2_Base Forfaits 06-07_IC&amp;SS" xfId="13600" xr:uid="{00000000-0005-0000-0000-000036900000}"/>
    <cellStyle name="n_Flash September eresMas_VM - Template Budget 2005 v2_Base Forfaits 06-07_Orange - Market France KPIs" xfId="56856" xr:uid="{00000000-0005-0000-0000-000037900000}"/>
    <cellStyle name="n_Flash September eresMas_VM - Template Budget 2005 v2_Base Forfaits 06-07_Poland KPIs" xfId="8732" xr:uid="{00000000-0005-0000-0000-000038900000}"/>
    <cellStyle name="n_Flash September eresMas_VM - Template Budget 2005 v2_Base Forfaits 06-07_Poland KPIs_1" xfId="40163" xr:uid="{00000000-0005-0000-0000-000039900000}"/>
    <cellStyle name="n_Flash September eresMas_VM - Template Budget 2005 v2_Base Forfaits 06-07_ROW" xfId="40165" xr:uid="{00000000-0005-0000-0000-00003A900000}"/>
    <cellStyle name="n_Flash September eresMas_VM - Template Budget 2005 v2_Base Forfaits 06-07_ROW ARPU" xfId="40166" xr:uid="{00000000-0005-0000-0000-00003B900000}"/>
    <cellStyle name="n_Flash September eresMas_VM - Template Budget 2005 v2_Base Forfaits 06-07_RoW KPIs" xfId="9444" xr:uid="{00000000-0005-0000-0000-00003C900000}"/>
    <cellStyle name="n_Flash September eresMas_VM - Template Budget 2005 v2_Base Forfaits 06-07_ROW_1" xfId="40167" xr:uid="{00000000-0005-0000-0000-00003D900000}"/>
    <cellStyle name="n_Flash September eresMas_VM - Template Budget 2005 v2_Base Forfaits 06-07_ROW_1_Group" xfId="40168" xr:uid="{00000000-0005-0000-0000-00003E900000}"/>
    <cellStyle name="n_Flash September eresMas_VM - Template Budget 2005 v2_Base Forfaits 06-07_ROW_1_ROW ARPU" xfId="40169" xr:uid="{00000000-0005-0000-0000-00003F900000}"/>
    <cellStyle name="n_Flash September eresMas_VM - Template Budget 2005 v2_Base Forfaits 06-07_ROW_Group" xfId="40170" xr:uid="{00000000-0005-0000-0000-000040900000}"/>
    <cellStyle name="n_Flash September eresMas_VM - Template Budget 2005 v2_Base Forfaits 06-07_ROW_ROW ARPU" xfId="40171" xr:uid="{00000000-0005-0000-0000-000041900000}"/>
    <cellStyle name="n_Flash September eresMas_VM - Template Budget 2005 v2_Base Forfaits 06-07_Spain ARPU + AUPU" xfId="40172" xr:uid="{00000000-0005-0000-0000-000042900000}"/>
    <cellStyle name="n_Flash September eresMas_VM - Template Budget 2005 v2_Base Forfaits 06-07_Spain ARPU + AUPU_Group" xfId="40173" xr:uid="{00000000-0005-0000-0000-000043900000}"/>
    <cellStyle name="n_Flash September eresMas_VM - Template Budget 2005 v2_Base Forfaits 06-07_Spain ARPU + AUPU_ROW ARPU" xfId="40174" xr:uid="{00000000-0005-0000-0000-000044900000}"/>
    <cellStyle name="n_Flash September eresMas_VM - Template Budget 2005 v2_Base Forfaits 06-07_Spain KPIs" xfId="7425" xr:uid="{00000000-0005-0000-0000-000045900000}"/>
    <cellStyle name="n_Flash September eresMas_VM - Template Budget 2005 v2_Base Forfaits 06-07_Spain KPIs 2" xfId="16791" xr:uid="{00000000-0005-0000-0000-000046900000}"/>
    <cellStyle name="n_Flash September eresMas_VM - Template Budget 2005 v2_Base Forfaits 06-07_Spain KPIs_1" xfId="52239" xr:uid="{00000000-0005-0000-0000-000047900000}"/>
    <cellStyle name="n_Flash September eresMas_VM - Template Budget 2005 v2_Base Forfaits 06-07_Telecoms - Operational KPIs" xfId="50542" xr:uid="{00000000-0005-0000-0000-000048900000}"/>
    <cellStyle name="n_Flash September eresMas_VM - Template Budget 2005 v2_CA BAC SCR-VM 06-07 (31-07-06)" xfId="2721" xr:uid="{00000000-0005-0000-0000-000049900000}"/>
    <cellStyle name="n_Flash September eresMas_VM - Template Budget 2005 v2_CA BAC SCR-VM 06-07 (31-07-06)_A&amp;ME KPIs" xfId="54017" xr:uid="{00000000-0005-0000-0000-00004A900000}"/>
    <cellStyle name="n_Flash September eresMas_VM - Template Budget 2005 v2_CA BAC SCR-VM 06-07 (31-07-06)_Enterprise" xfId="10013" xr:uid="{00000000-0005-0000-0000-00004B900000}"/>
    <cellStyle name="n_Flash September eresMas_VM - Template Budget 2005 v2_CA BAC SCR-VM 06-07 (31-07-06)_France financials" xfId="24371" xr:uid="{00000000-0005-0000-0000-00004C900000}"/>
    <cellStyle name="n_Flash September eresMas_VM - Template Budget 2005 v2_CA BAC SCR-VM 06-07 (31-07-06)_France financials_1" xfId="25603" xr:uid="{00000000-0005-0000-0000-00004D900000}"/>
    <cellStyle name="n_Flash September eresMas_VM - Template Budget 2005 v2_CA BAC SCR-VM 06-07 (31-07-06)_France KPIs" xfId="5580" xr:uid="{00000000-0005-0000-0000-00004E900000}"/>
    <cellStyle name="n_Flash September eresMas_VM - Template Budget 2005 v2_CA BAC SCR-VM 06-07 (31-07-06)_France KPIs 2" xfId="14996" xr:uid="{00000000-0005-0000-0000-00004F900000}"/>
    <cellStyle name="n_Flash September eresMas_VM - Template Budget 2005 v2_CA BAC SCR-VM 06-07 (31-07-06)_France KPIs_1" xfId="12821" xr:uid="{00000000-0005-0000-0000-000050900000}"/>
    <cellStyle name="n_Flash September eresMas_VM - Template Budget 2005 v2_CA BAC SCR-VM 06-07 (31-07-06)_GetCA Groupe Seg 2012-Q4 Soc" xfId="56859" xr:uid="{00000000-0005-0000-0000-000051900000}"/>
    <cellStyle name="n_Flash September eresMas_VM - Template Budget 2005 v2_CA BAC SCR-VM 06-07 (31-07-06)_Group" xfId="40176" xr:uid="{00000000-0005-0000-0000-000052900000}"/>
    <cellStyle name="n_Flash September eresMas_VM - Template Budget 2005 v2_CA BAC SCR-VM 06-07 (31-07-06)_Group - financial KPIs" xfId="22627" xr:uid="{00000000-0005-0000-0000-000053900000}"/>
    <cellStyle name="n_Flash September eresMas_VM - Template Budget 2005 v2_CA BAC SCR-VM 06-07 (31-07-06)_Group - operational KPIs" xfId="3482" xr:uid="{00000000-0005-0000-0000-000054900000}"/>
    <cellStyle name="n_Flash September eresMas_VM - Template Budget 2005 v2_CA BAC SCR-VM 06-07 (31-07-06)_Group - operational KPIs_1" xfId="11067" xr:uid="{00000000-0005-0000-0000-000055900000}"/>
    <cellStyle name="n_Flash September eresMas_VM - Template Budget 2005 v2_CA BAC SCR-VM 06-07 (31-07-06)_Group - operational KPIs_1 2" xfId="18766" xr:uid="{00000000-0005-0000-0000-000056900000}"/>
    <cellStyle name="n_Flash September eresMas_VM - Template Budget 2005 v2_CA BAC SCR-VM 06-07 (31-07-06)_Group - operational KPIs_2" xfId="20883" xr:uid="{00000000-0005-0000-0000-000057900000}"/>
    <cellStyle name="n_Flash September eresMas_VM - Template Budget 2005 v2_CA BAC SCR-VM 06-07 (31-07-06)_IC&amp;SS" xfId="17545" xr:uid="{00000000-0005-0000-0000-000058900000}"/>
    <cellStyle name="n_Flash September eresMas_VM - Template Budget 2005 v2_CA BAC SCR-VM 06-07 (31-07-06)_Orange - Market France KPIs" xfId="56858" xr:uid="{00000000-0005-0000-0000-000059900000}"/>
    <cellStyle name="n_Flash September eresMas_VM - Template Budget 2005 v2_CA BAC SCR-VM 06-07 (31-07-06)_Poland KPIs" xfId="8733" xr:uid="{00000000-0005-0000-0000-00005A900000}"/>
    <cellStyle name="n_Flash September eresMas_VM - Template Budget 2005 v2_CA BAC SCR-VM 06-07 (31-07-06)_Poland KPIs_1" xfId="40175" xr:uid="{00000000-0005-0000-0000-00005B900000}"/>
    <cellStyle name="n_Flash September eresMas_VM - Template Budget 2005 v2_CA BAC SCR-VM 06-07 (31-07-06)_ROW" xfId="40177" xr:uid="{00000000-0005-0000-0000-00005C900000}"/>
    <cellStyle name="n_Flash September eresMas_VM - Template Budget 2005 v2_CA BAC SCR-VM 06-07 (31-07-06)_ROW ARPU" xfId="40178" xr:uid="{00000000-0005-0000-0000-00005D900000}"/>
    <cellStyle name="n_Flash September eresMas_VM - Template Budget 2005 v2_CA BAC SCR-VM 06-07 (31-07-06)_RoW KPIs" xfId="9445" xr:uid="{00000000-0005-0000-0000-00005E900000}"/>
    <cellStyle name="n_Flash September eresMas_VM - Template Budget 2005 v2_CA BAC SCR-VM 06-07 (31-07-06)_ROW_1" xfId="40179" xr:uid="{00000000-0005-0000-0000-00005F900000}"/>
    <cellStyle name="n_Flash September eresMas_VM - Template Budget 2005 v2_CA BAC SCR-VM 06-07 (31-07-06)_ROW_1_Group" xfId="40180" xr:uid="{00000000-0005-0000-0000-000060900000}"/>
    <cellStyle name="n_Flash September eresMas_VM - Template Budget 2005 v2_CA BAC SCR-VM 06-07 (31-07-06)_ROW_1_ROW ARPU" xfId="40181" xr:uid="{00000000-0005-0000-0000-000061900000}"/>
    <cellStyle name="n_Flash September eresMas_VM - Template Budget 2005 v2_CA BAC SCR-VM 06-07 (31-07-06)_ROW_Group" xfId="40182" xr:uid="{00000000-0005-0000-0000-000062900000}"/>
    <cellStyle name="n_Flash September eresMas_VM - Template Budget 2005 v2_CA BAC SCR-VM 06-07 (31-07-06)_ROW_ROW ARPU" xfId="40183" xr:uid="{00000000-0005-0000-0000-000063900000}"/>
    <cellStyle name="n_Flash September eresMas_VM - Template Budget 2005 v2_CA BAC SCR-VM 06-07 (31-07-06)_Spain ARPU + AUPU" xfId="40184" xr:uid="{00000000-0005-0000-0000-000064900000}"/>
    <cellStyle name="n_Flash September eresMas_VM - Template Budget 2005 v2_CA BAC SCR-VM 06-07 (31-07-06)_Spain ARPU + AUPU_Group" xfId="40185" xr:uid="{00000000-0005-0000-0000-000065900000}"/>
    <cellStyle name="n_Flash September eresMas_VM - Template Budget 2005 v2_CA BAC SCR-VM 06-07 (31-07-06)_Spain ARPU + AUPU_ROW ARPU" xfId="40186" xr:uid="{00000000-0005-0000-0000-000066900000}"/>
    <cellStyle name="n_Flash September eresMas_VM - Template Budget 2005 v2_CA BAC SCR-VM 06-07 (31-07-06)_Spain KPIs" xfId="7426" xr:uid="{00000000-0005-0000-0000-000067900000}"/>
    <cellStyle name="n_Flash September eresMas_VM - Template Budget 2005 v2_CA BAC SCR-VM 06-07 (31-07-06)_Spain KPIs 2" xfId="16792" xr:uid="{00000000-0005-0000-0000-000068900000}"/>
    <cellStyle name="n_Flash September eresMas_VM - Template Budget 2005 v2_CA BAC SCR-VM 06-07 (31-07-06)_Spain KPIs_1" xfId="52240" xr:uid="{00000000-0005-0000-0000-000069900000}"/>
    <cellStyle name="n_Flash September eresMas_VM - Template Budget 2005 v2_CA BAC SCR-VM 06-07 (31-07-06)_Telecoms - Operational KPIs" xfId="50543" xr:uid="{00000000-0005-0000-0000-00006A900000}"/>
    <cellStyle name="n_Flash September eresMas_VM - Template Budget 2005 v2_CA forfaits 0607 (06-08-14)" xfId="2722" xr:uid="{00000000-0005-0000-0000-00006B900000}"/>
    <cellStyle name="n_Flash September eresMas_VM - Template Budget 2005 v2_CA forfaits 0607 (06-08-14)_A&amp;ME KPIs" xfId="54018" xr:uid="{00000000-0005-0000-0000-00006C900000}"/>
    <cellStyle name="n_Flash September eresMas_VM - Template Budget 2005 v2_CA forfaits 0607 (06-08-14)_France financials" xfId="24372" xr:uid="{00000000-0005-0000-0000-00006D900000}"/>
    <cellStyle name="n_Flash September eresMas_VM - Template Budget 2005 v2_CA forfaits 0607 (06-08-14)_France KPIs" xfId="5581" xr:uid="{00000000-0005-0000-0000-00006E900000}"/>
    <cellStyle name="n_Flash September eresMas_VM - Template Budget 2005 v2_CA forfaits 0607 (06-08-14)_France KPIs 2" xfId="14997" xr:uid="{00000000-0005-0000-0000-00006F900000}"/>
    <cellStyle name="n_Flash September eresMas_VM - Template Budget 2005 v2_CA forfaits 0607 (06-08-14)_France KPIs_1" xfId="12822" xr:uid="{00000000-0005-0000-0000-000070900000}"/>
    <cellStyle name="n_Flash September eresMas_VM - Template Budget 2005 v2_CA forfaits 0607 (06-08-14)_Group" xfId="40188" xr:uid="{00000000-0005-0000-0000-000071900000}"/>
    <cellStyle name="n_Flash September eresMas_VM - Template Budget 2005 v2_CA forfaits 0607 (06-08-14)_Group - financial KPIs" xfId="22628" xr:uid="{00000000-0005-0000-0000-000072900000}"/>
    <cellStyle name="n_Flash September eresMas_VM - Template Budget 2005 v2_CA forfaits 0607 (06-08-14)_Group - operational KPIs" xfId="11068" xr:uid="{00000000-0005-0000-0000-000073900000}"/>
    <cellStyle name="n_Flash September eresMas_VM - Template Budget 2005 v2_CA forfaits 0607 (06-08-14)_Group - operational KPIs 2" xfId="18767" xr:uid="{00000000-0005-0000-0000-000074900000}"/>
    <cellStyle name="n_Flash September eresMas_VM - Template Budget 2005 v2_CA forfaits 0607 (06-08-14)_Group - operational KPIs_1" xfId="20884" xr:uid="{00000000-0005-0000-0000-000075900000}"/>
    <cellStyle name="n_Flash September eresMas_VM - Template Budget 2005 v2_CA forfaits 0607 (06-08-14)_Orange - Market France KPIs" xfId="56860" xr:uid="{00000000-0005-0000-0000-000076900000}"/>
    <cellStyle name="n_Flash September eresMas_VM - Template Budget 2005 v2_CA forfaits 0607 (06-08-14)_Poland KPIs" xfId="40187" xr:uid="{00000000-0005-0000-0000-000077900000}"/>
    <cellStyle name="n_Flash September eresMas_VM - Template Budget 2005 v2_CA forfaits 0607 (06-08-14)_ROW" xfId="40189" xr:uid="{00000000-0005-0000-0000-000078900000}"/>
    <cellStyle name="n_Flash September eresMas_VM - Template Budget 2005 v2_CA forfaits 0607 (06-08-14)_ROW ARPU" xfId="40190" xr:uid="{00000000-0005-0000-0000-000079900000}"/>
    <cellStyle name="n_Flash September eresMas_VM - Template Budget 2005 v2_CA forfaits 0607 (06-08-14)_ROW_1" xfId="40191" xr:uid="{00000000-0005-0000-0000-00007A900000}"/>
    <cellStyle name="n_Flash September eresMas_VM - Template Budget 2005 v2_CA forfaits 0607 (06-08-14)_ROW_1_Group" xfId="40192" xr:uid="{00000000-0005-0000-0000-00007B900000}"/>
    <cellStyle name="n_Flash September eresMas_VM - Template Budget 2005 v2_CA forfaits 0607 (06-08-14)_ROW_1_ROW ARPU" xfId="40193" xr:uid="{00000000-0005-0000-0000-00007C900000}"/>
    <cellStyle name="n_Flash September eresMas_VM - Template Budget 2005 v2_CA forfaits 0607 (06-08-14)_ROW_Group" xfId="40194" xr:uid="{00000000-0005-0000-0000-00007D900000}"/>
    <cellStyle name="n_Flash September eresMas_VM - Template Budget 2005 v2_CA forfaits 0607 (06-08-14)_ROW_ROW ARPU" xfId="40195" xr:uid="{00000000-0005-0000-0000-00007E900000}"/>
    <cellStyle name="n_Flash September eresMas_VM - Template Budget 2005 v2_CA forfaits 0607 (06-08-14)_Spain ARPU + AUPU" xfId="40196" xr:uid="{00000000-0005-0000-0000-00007F900000}"/>
    <cellStyle name="n_Flash September eresMas_VM - Template Budget 2005 v2_CA forfaits 0607 (06-08-14)_Spain ARPU + AUPU_Group" xfId="40197" xr:uid="{00000000-0005-0000-0000-000080900000}"/>
    <cellStyle name="n_Flash September eresMas_VM - Template Budget 2005 v2_CA forfaits 0607 (06-08-14)_Spain ARPU + AUPU_ROW ARPU" xfId="40198" xr:uid="{00000000-0005-0000-0000-000081900000}"/>
    <cellStyle name="n_Flash September eresMas_VM - Template Budget 2005 v2_CA forfaits 0607 (06-08-14)_Spain KPIs" xfId="7427" xr:uid="{00000000-0005-0000-0000-000082900000}"/>
    <cellStyle name="n_Flash September eresMas_VM - Template Budget 2005 v2_CA forfaits 0607 (06-08-14)_Spain KPIs 2" xfId="16793" xr:uid="{00000000-0005-0000-0000-000083900000}"/>
    <cellStyle name="n_Flash September eresMas_VM - Template Budget 2005 v2_CA forfaits 0607 (06-08-14)_Spain KPIs_1" xfId="52241" xr:uid="{00000000-0005-0000-0000-000084900000}"/>
    <cellStyle name="n_Flash September eresMas_VM - Template Budget 2005 v2_CA forfaits 0607 (06-08-14)_Telecoms - Operational KPIs" xfId="50544" xr:uid="{00000000-0005-0000-0000-000085900000}"/>
    <cellStyle name="n_Flash September eresMas_VM - Template Budget 2005 v2_Classeur2" xfId="2723" xr:uid="{00000000-0005-0000-0000-000086900000}"/>
    <cellStyle name="n_Flash September eresMas_VM - Template Budget 2005 v2_Classeur2_A&amp;ME KPIs" xfId="54019" xr:uid="{00000000-0005-0000-0000-000087900000}"/>
    <cellStyle name="n_Flash September eresMas_VM - Template Budget 2005 v2_Classeur2_France financials" xfId="24373" xr:uid="{00000000-0005-0000-0000-000088900000}"/>
    <cellStyle name="n_Flash September eresMas_VM - Template Budget 2005 v2_Classeur2_France KPIs" xfId="5582" xr:uid="{00000000-0005-0000-0000-000089900000}"/>
    <cellStyle name="n_Flash September eresMas_VM - Template Budget 2005 v2_Classeur2_France KPIs 2" xfId="14998" xr:uid="{00000000-0005-0000-0000-00008A900000}"/>
    <cellStyle name="n_Flash September eresMas_VM - Template Budget 2005 v2_Classeur2_France KPIs_1" xfId="12823" xr:uid="{00000000-0005-0000-0000-00008B900000}"/>
    <cellStyle name="n_Flash September eresMas_VM - Template Budget 2005 v2_Classeur2_Group" xfId="40200" xr:uid="{00000000-0005-0000-0000-00008C900000}"/>
    <cellStyle name="n_Flash September eresMas_VM - Template Budget 2005 v2_Classeur2_Group - financial KPIs" xfId="22629" xr:uid="{00000000-0005-0000-0000-00008D900000}"/>
    <cellStyle name="n_Flash September eresMas_VM - Template Budget 2005 v2_Classeur2_Group - operational KPIs" xfId="11069" xr:uid="{00000000-0005-0000-0000-00008E900000}"/>
    <cellStyle name="n_Flash September eresMas_VM - Template Budget 2005 v2_Classeur2_Group - operational KPIs 2" xfId="18768" xr:uid="{00000000-0005-0000-0000-00008F900000}"/>
    <cellStyle name="n_Flash September eresMas_VM - Template Budget 2005 v2_Classeur2_Group - operational KPIs_1" xfId="20885" xr:uid="{00000000-0005-0000-0000-000090900000}"/>
    <cellStyle name="n_Flash September eresMas_VM - Template Budget 2005 v2_Classeur2_Orange - Market France KPIs" xfId="56861" xr:uid="{00000000-0005-0000-0000-000091900000}"/>
    <cellStyle name="n_Flash September eresMas_VM - Template Budget 2005 v2_Classeur2_Poland KPIs" xfId="40199" xr:uid="{00000000-0005-0000-0000-000092900000}"/>
    <cellStyle name="n_Flash September eresMas_VM - Template Budget 2005 v2_Classeur2_ROW" xfId="40201" xr:uid="{00000000-0005-0000-0000-000093900000}"/>
    <cellStyle name="n_Flash September eresMas_VM - Template Budget 2005 v2_Classeur2_ROW ARPU" xfId="40202" xr:uid="{00000000-0005-0000-0000-000094900000}"/>
    <cellStyle name="n_Flash September eresMas_VM - Template Budget 2005 v2_Classeur2_ROW_1" xfId="40203" xr:uid="{00000000-0005-0000-0000-000095900000}"/>
    <cellStyle name="n_Flash September eresMas_VM - Template Budget 2005 v2_Classeur2_ROW_1_Group" xfId="40204" xr:uid="{00000000-0005-0000-0000-000096900000}"/>
    <cellStyle name="n_Flash September eresMas_VM - Template Budget 2005 v2_Classeur2_ROW_1_ROW ARPU" xfId="40205" xr:uid="{00000000-0005-0000-0000-000097900000}"/>
    <cellStyle name="n_Flash September eresMas_VM - Template Budget 2005 v2_Classeur2_ROW_Group" xfId="40206" xr:uid="{00000000-0005-0000-0000-000098900000}"/>
    <cellStyle name="n_Flash September eresMas_VM - Template Budget 2005 v2_Classeur2_ROW_ROW ARPU" xfId="40207" xr:uid="{00000000-0005-0000-0000-000099900000}"/>
    <cellStyle name="n_Flash September eresMas_VM - Template Budget 2005 v2_Classeur2_Spain ARPU + AUPU" xfId="40208" xr:uid="{00000000-0005-0000-0000-00009A900000}"/>
    <cellStyle name="n_Flash September eresMas_VM - Template Budget 2005 v2_Classeur2_Spain ARPU + AUPU_Group" xfId="40209" xr:uid="{00000000-0005-0000-0000-00009B900000}"/>
    <cellStyle name="n_Flash September eresMas_VM - Template Budget 2005 v2_Classeur2_Spain ARPU + AUPU_ROW ARPU" xfId="40210" xr:uid="{00000000-0005-0000-0000-00009C900000}"/>
    <cellStyle name="n_Flash September eresMas_VM - Template Budget 2005 v2_Classeur2_Spain KPIs" xfId="7428" xr:uid="{00000000-0005-0000-0000-00009D900000}"/>
    <cellStyle name="n_Flash September eresMas_VM - Template Budget 2005 v2_Classeur2_Spain KPIs 2" xfId="16794" xr:uid="{00000000-0005-0000-0000-00009E900000}"/>
    <cellStyle name="n_Flash September eresMas_VM - Template Budget 2005 v2_Classeur2_Spain KPIs_1" xfId="52242" xr:uid="{00000000-0005-0000-0000-00009F900000}"/>
    <cellStyle name="n_Flash September eresMas_VM - Template Budget 2005 v2_Classeur2_Telecoms - Operational KPIs" xfId="50545" xr:uid="{00000000-0005-0000-0000-0000A0900000}"/>
    <cellStyle name="n_Flash September eresMas_VM - Template Budget 2005 v2_Classeur5" xfId="2724" xr:uid="{00000000-0005-0000-0000-0000A1900000}"/>
    <cellStyle name="n_Flash September eresMas_VM - Template Budget 2005 v2_Classeur5_A&amp;ME KPIs" xfId="54020" xr:uid="{00000000-0005-0000-0000-0000A2900000}"/>
    <cellStyle name="n_Flash September eresMas_VM - Template Budget 2005 v2_Classeur5_Enterprise" xfId="10014" xr:uid="{00000000-0005-0000-0000-0000A3900000}"/>
    <cellStyle name="n_Flash September eresMas_VM - Template Budget 2005 v2_Classeur5_France financials" xfId="24374" xr:uid="{00000000-0005-0000-0000-0000A4900000}"/>
    <cellStyle name="n_Flash September eresMas_VM - Template Budget 2005 v2_Classeur5_France financials_1" xfId="25604" xr:uid="{00000000-0005-0000-0000-0000A5900000}"/>
    <cellStyle name="n_Flash September eresMas_VM - Template Budget 2005 v2_Classeur5_France KPIs" xfId="5583" xr:uid="{00000000-0005-0000-0000-0000A6900000}"/>
    <cellStyle name="n_Flash September eresMas_VM - Template Budget 2005 v2_Classeur5_France KPIs 2" xfId="14999" xr:uid="{00000000-0005-0000-0000-0000A7900000}"/>
    <cellStyle name="n_Flash September eresMas_VM - Template Budget 2005 v2_Classeur5_France KPIs_1" xfId="12824" xr:uid="{00000000-0005-0000-0000-0000A8900000}"/>
    <cellStyle name="n_Flash September eresMas_VM - Template Budget 2005 v2_Classeur5_GetCA Groupe Seg 2012-Q4 Soc" xfId="56863" xr:uid="{00000000-0005-0000-0000-0000A9900000}"/>
    <cellStyle name="n_Flash September eresMas_VM - Template Budget 2005 v2_Classeur5_Group" xfId="40212" xr:uid="{00000000-0005-0000-0000-0000AA900000}"/>
    <cellStyle name="n_Flash September eresMas_VM - Template Budget 2005 v2_Classeur5_Group - financial KPIs" xfId="22630" xr:uid="{00000000-0005-0000-0000-0000AB900000}"/>
    <cellStyle name="n_Flash September eresMas_VM - Template Budget 2005 v2_Classeur5_Group - operational KPIs" xfId="3483" xr:uid="{00000000-0005-0000-0000-0000AC900000}"/>
    <cellStyle name="n_Flash September eresMas_VM - Template Budget 2005 v2_Classeur5_Group - operational KPIs_1" xfId="11070" xr:uid="{00000000-0005-0000-0000-0000AD900000}"/>
    <cellStyle name="n_Flash September eresMas_VM - Template Budget 2005 v2_Classeur5_Group - operational KPIs_1 2" xfId="18769" xr:uid="{00000000-0005-0000-0000-0000AE900000}"/>
    <cellStyle name="n_Flash September eresMas_VM - Template Budget 2005 v2_Classeur5_Group - operational KPIs_2" xfId="20886" xr:uid="{00000000-0005-0000-0000-0000AF900000}"/>
    <cellStyle name="n_Flash September eresMas_VM - Template Budget 2005 v2_Classeur5_IC&amp;SS" xfId="19488" xr:uid="{00000000-0005-0000-0000-0000B0900000}"/>
    <cellStyle name="n_Flash September eresMas_VM - Template Budget 2005 v2_Classeur5_Orange - Market France KPIs" xfId="56862" xr:uid="{00000000-0005-0000-0000-0000B1900000}"/>
    <cellStyle name="n_Flash September eresMas_VM - Template Budget 2005 v2_Classeur5_Poland KPIs" xfId="8734" xr:uid="{00000000-0005-0000-0000-0000B2900000}"/>
    <cellStyle name="n_Flash September eresMas_VM - Template Budget 2005 v2_Classeur5_Poland KPIs_1" xfId="40211" xr:uid="{00000000-0005-0000-0000-0000B3900000}"/>
    <cellStyle name="n_Flash September eresMas_VM - Template Budget 2005 v2_Classeur5_ROW" xfId="40213" xr:uid="{00000000-0005-0000-0000-0000B4900000}"/>
    <cellStyle name="n_Flash September eresMas_VM - Template Budget 2005 v2_Classeur5_ROW ARPU" xfId="40214" xr:uid="{00000000-0005-0000-0000-0000B5900000}"/>
    <cellStyle name="n_Flash September eresMas_VM - Template Budget 2005 v2_Classeur5_RoW KPIs" xfId="9446" xr:uid="{00000000-0005-0000-0000-0000B6900000}"/>
    <cellStyle name="n_Flash September eresMas_VM - Template Budget 2005 v2_Classeur5_ROW_1" xfId="40215" xr:uid="{00000000-0005-0000-0000-0000B7900000}"/>
    <cellStyle name="n_Flash September eresMas_VM - Template Budget 2005 v2_Classeur5_ROW_1_Group" xfId="40216" xr:uid="{00000000-0005-0000-0000-0000B8900000}"/>
    <cellStyle name="n_Flash September eresMas_VM - Template Budget 2005 v2_Classeur5_ROW_1_ROW ARPU" xfId="40217" xr:uid="{00000000-0005-0000-0000-0000B9900000}"/>
    <cellStyle name="n_Flash September eresMas_VM - Template Budget 2005 v2_Classeur5_ROW_Group" xfId="40218" xr:uid="{00000000-0005-0000-0000-0000BA900000}"/>
    <cellStyle name="n_Flash September eresMas_VM - Template Budget 2005 v2_Classeur5_ROW_ROW ARPU" xfId="40219" xr:uid="{00000000-0005-0000-0000-0000BB900000}"/>
    <cellStyle name="n_Flash September eresMas_VM - Template Budget 2005 v2_Classeur5_Spain ARPU + AUPU" xfId="40220" xr:uid="{00000000-0005-0000-0000-0000BC900000}"/>
    <cellStyle name="n_Flash September eresMas_VM - Template Budget 2005 v2_Classeur5_Spain ARPU + AUPU_Group" xfId="40221" xr:uid="{00000000-0005-0000-0000-0000BD900000}"/>
    <cellStyle name="n_Flash September eresMas_VM - Template Budget 2005 v2_Classeur5_Spain ARPU + AUPU_ROW ARPU" xfId="40222" xr:uid="{00000000-0005-0000-0000-0000BE900000}"/>
    <cellStyle name="n_Flash September eresMas_VM - Template Budget 2005 v2_Classeur5_Spain KPIs" xfId="7429" xr:uid="{00000000-0005-0000-0000-0000BF900000}"/>
    <cellStyle name="n_Flash September eresMas_VM - Template Budget 2005 v2_Classeur5_Spain KPIs 2" xfId="16795" xr:uid="{00000000-0005-0000-0000-0000C0900000}"/>
    <cellStyle name="n_Flash September eresMas_VM - Template Budget 2005 v2_Classeur5_Spain KPIs_1" xfId="52243" xr:uid="{00000000-0005-0000-0000-0000C1900000}"/>
    <cellStyle name="n_Flash September eresMas_VM - Template Budget 2005 v2_Classeur5_Telecoms - Operational KPIs" xfId="50546" xr:uid="{00000000-0005-0000-0000-0000C2900000}"/>
    <cellStyle name="n_Flash September eresMas_VM - Template Budget 2005 v2_DATA KPI Personal" xfId="40223" xr:uid="{00000000-0005-0000-0000-0000C3900000}"/>
    <cellStyle name="n_Flash September eresMas_VM - Template Budget 2005 v2_DATA KPI Personal_Group" xfId="40224" xr:uid="{00000000-0005-0000-0000-0000C4900000}"/>
    <cellStyle name="n_Flash September eresMas_VM - Template Budget 2005 v2_DATA KPI Personal_ROW ARPU" xfId="40225" xr:uid="{00000000-0005-0000-0000-0000C5900000}"/>
    <cellStyle name="n_Flash September eresMas_VM - Template Budget 2005 v2_EE_CoA_BS - mapped V4" xfId="40226" xr:uid="{00000000-0005-0000-0000-0000C6900000}"/>
    <cellStyle name="n_Flash September eresMas_VM - Template Budget 2005 v2_EE_CoA_BS - mapped V4_Group" xfId="40227" xr:uid="{00000000-0005-0000-0000-0000C7900000}"/>
    <cellStyle name="n_Flash September eresMas_VM - Template Budget 2005 v2_EE_CoA_BS - mapped V4_ROW ARPU" xfId="40228" xr:uid="{00000000-0005-0000-0000-0000C8900000}"/>
    <cellStyle name="n_Flash September eresMas_VM - Template Budget 2005 v2_Enterprise" xfId="10010" xr:uid="{00000000-0005-0000-0000-0000C9900000}"/>
    <cellStyle name="n_Flash September eresMas_VM - Template Budget 2005 v2_France financials" xfId="24367" xr:uid="{00000000-0005-0000-0000-0000CA900000}"/>
    <cellStyle name="n_Flash September eresMas_VM - Template Budget 2005 v2_France financials_1" xfId="25600" xr:uid="{00000000-0005-0000-0000-0000CB900000}"/>
    <cellStyle name="n_Flash September eresMas_VM - Template Budget 2005 v2_France KPIs" xfId="5576" xr:uid="{00000000-0005-0000-0000-0000CC900000}"/>
    <cellStyle name="n_Flash September eresMas_VM - Template Budget 2005 v2_France KPIs 2" xfId="14992" xr:uid="{00000000-0005-0000-0000-0000CD900000}"/>
    <cellStyle name="n_Flash September eresMas_VM - Template Budget 2005 v2_France KPIs_1" xfId="12817" xr:uid="{00000000-0005-0000-0000-0000CE900000}"/>
    <cellStyle name="n_Flash September eresMas_VM - Template Budget 2005 v2_GetCA Groupe Seg 2012-Q4 Soc" xfId="56864" xr:uid="{00000000-0005-0000-0000-0000CF900000}"/>
    <cellStyle name="n_Flash September eresMas_VM - Template Budget 2005 v2_Group" xfId="40229" xr:uid="{00000000-0005-0000-0000-0000D0900000}"/>
    <cellStyle name="n_Flash September eresMas_VM - Template Budget 2005 v2_Group - financial KPIs" xfId="22623" xr:uid="{00000000-0005-0000-0000-0000D1900000}"/>
    <cellStyle name="n_Flash September eresMas_VM - Template Budget 2005 v2_Group - operational KPIs" xfId="3479" xr:uid="{00000000-0005-0000-0000-0000D2900000}"/>
    <cellStyle name="n_Flash September eresMas_VM - Template Budget 2005 v2_Group - operational KPIs_1" xfId="11063" xr:uid="{00000000-0005-0000-0000-0000D3900000}"/>
    <cellStyle name="n_Flash September eresMas_VM - Template Budget 2005 v2_Group - operational KPIs_1 2" xfId="18762" xr:uid="{00000000-0005-0000-0000-0000D4900000}"/>
    <cellStyle name="n_Flash September eresMas_VM - Template Budget 2005 v2_Group - operational KPIs_2" xfId="20879" xr:uid="{00000000-0005-0000-0000-0000D5900000}"/>
    <cellStyle name="n_Flash September eresMas_VM - Template Budget 2005 v2_IC&amp;SS" xfId="19489" xr:uid="{00000000-0005-0000-0000-0000D6900000}"/>
    <cellStyle name="n_Flash September eresMas_VM - Template Budget 2005 v2_Orange - Market France KPIs" xfId="56852" xr:uid="{00000000-0005-0000-0000-0000D7900000}"/>
    <cellStyle name="n_Flash September eresMas_VM - Template Budget 2005 v2_PFA_Mn MTV_060413" xfId="2725" xr:uid="{00000000-0005-0000-0000-0000D8900000}"/>
    <cellStyle name="n_Flash September eresMas_VM - Template Budget 2005 v2_PFA_Mn MTV_060413_A&amp;ME KPIs" xfId="54021" xr:uid="{00000000-0005-0000-0000-0000D9900000}"/>
    <cellStyle name="n_Flash September eresMas_VM - Template Budget 2005 v2_PFA_Mn MTV_060413_France financials" xfId="24375" xr:uid="{00000000-0005-0000-0000-0000DA900000}"/>
    <cellStyle name="n_Flash September eresMas_VM - Template Budget 2005 v2_PFA_Mn MTV_060413_France KPIs" xfId="5584" xr:uid="{00000000-0005-0000-0000-0000DB900000}"/>
    <cellStyle name="n_Flash September eresMas_VM - Template Budget 2005 v2_PFA_Mn MTV_060413_France KPIs 2" xfId="15000" xr:uid="{00000000-0005-0000-0000-0000DC900000}"/>
    <cellStyle name="n_Flash September eresMas_VM - Template Budget 2005 v2_PFA_Mn MTV_060413_France KPIs_1" xfId="12825" xr:uid="{00000000-0005-0000-0000-0000DD900000}"/>
    <cellStyle name="n_Flash September eresMas_VM - Template Budget 2005 v2_PFA_Mn MTV_060413_Group" xfId="40231" xr:uid="{00000000-0005-0000-0000-0000DE900000}"/>
    <cellStyle name="n_Flash September eresMas_VM - Template Budget 2005 v2_PFA_Mn MTV_060413_Group - financial KPIs" xfId="22631" xr:uid="{00000000-0005-0000-0000-0000DF900000}"/>
    <cellStyle name="n_Flash September eresMas_VM - Template Budget 2005 v2_PFA_Mn MTV_060413_Group - operational KPIs" xfId="11071" xr:uid="{00000000-0005-0000-0000-0000E0900000}"/>
    <cellStyle name="n_Flash September eresMas_VM - Template Budget 2005 v2_PFA_Mn MTV_060413_Group - operational KPIs 2" xfId="18770" xr:uid="{00000000-0005-0000-0000-0000E1900000}"/>
    <cellStyle name="n_Flash September eresMas_VM - Template Budget 2005 v2_PFA_Mn MTV_060413_Group - operational KPIs_1" xfId="20887" xr:uid="{00000000-0005-0000-0000-0000E2900000}"/>
    <cellStyle name="n_Flash September eresMas_VM - Template Budget 2005 v2_PFA_Mn MTV_060413_Orange - Market France KPIs" xfId="56865" xr:uid="{00000000-0005-0000-0000-0000E3900000}"/>
    <cellStyle name="n_Flash September eresMas_VM - Template Budget 2005 v2_PFA_Mn MTV_060413_Poland KPIs" xfId="40230" xr:uid="{00000000-0005-0000-0000-0000E4900000}"/>
    <cellStyle name="n_Flash September eresMas_VM - Template Budget 2005 v2_PFA_Mn MTV_060413_ROW" xfId="40232" xr:uid="{00000000-0005-0000-0000-0000E5900000}"/>
    <cellStyle name="n_Flash September eresMas_VM - Template Budget 2005 v2_PFA_Mn MTV_060413_ROW ARPU" xfId="40233" xr:uid="{00000000-0005-0000-0000-0000E6900000}"/>
    <cellStyle name="n_Flash September eresMas_VM - Template Budget 2005 v2_PFA_Mn MTV_060413_ROW_1" xfId="40234" xr:uid="{00000000-0005-0000-0000-0000E7900000}"/>
    <cellStyle name="n_Flash September eresMas_VM - Template Budget 2005 v2_PFA_Mn MTV_060413_ROW_1_Group" xfId="40235" xr:uid="{00000000-0005-0000-0000-0000E8900000}"/>
    <cellStyle name="n_Flash September eresMas_VM - Template Budget 2005 v2_PFA_Mn MTV_060413_ROW_1_ROW ARPU" xfId="40236" xr:uid="{00000000-0005-0000-0000-0000E9900000}"/>
    <cellStyle name="n_Flash September eresMas_VM - Template Budget 2005 v2_PFA_Mn MTV_060413_ROW_Group" xfId="40237" xr:uid="{00000000-0005-0000-0000-0000EA900000}"/>
    <cellStyle name="n_Flash September eresMas_VM - Template Budget 2005 v2_PFA_Mn MTV_060413_ROW_ROW ARPU" xfId="40238" xr:uid="{00000000-0005-0000-0000-0000EB900000}"/>
    <cellStyle name="n_Flash September eresMas_VM - Template Budget 2005 v2_PFA_Mn MTV_060413_Spain ARPU + AUPU" xfId="40239" xr:uid="{00000000-0005-0000-0000-0000EC900000}"/>
    <cellStyle name="n_Flash September eresMas_VM - Template Budget 2005 v2_PFA_Mn MTV_060413_Spain ARPU + AUPU_Group" xfId="40240" xr:uid="{00000000-0005-0000-0000-0000ED900000}"/>
    <cellStyle name="n_Flash September eresMas_VM - Template Budget 2005 v2_PFA_Mn MTV_060413_Spain ARPU + AUPU_ROW ARPU" xfId="40241" xr:uid="{00000000-0005-0000-0000-0000EE900000}"/>
    <cellStyle name="n_Flash September eresMas_VM - Template Budget 2005 v2_PFA_Mn MTV_060413_Spain KPIs" xfId="7430" xr:uid="{00000000-0005-0000-0000-0000EF900000}"/>
    <cellStyle name="n_Flash September eresMas_VM - Template Budget 2005 v2_PFA_Mn MTV_060413_Spain KPIs 2" xfId="16796" xr:uid="{00000000-0005-0000-0000-0000F0900000}"/>
    <cellStyle name="n_Flash September eresMas_VM - Template Budget 2005 v2_PFA_Mn MTV_060413_Spain KPIs_1" xfId="52244" xr:uid="{00000000-0005-0000-0000-0000F1900000}"/>
    <cellStyle name="n_Flash September eresMas_VM - Template Budget 2005 v2_PFA_Mn MTV_060413_Telecoms - Operational KPIs" xfId="50547" xr:uid="{00000000-0005-0000-0000-0000F2900000}"/>
    <cellStyle name="n_Flash September eresMas_VM - Template Budget 2005 v2_PFA_Mn_0603_V0 0" xfId="2726" xr:uid="{00000000-0005-0000-0000-0000F3900000}"/>
    <cellStyle name="n_Flash September eresMas_VM - Template Budget 2005 v2_PFA_Mn_0603_V0 0_A&amp;ME KPIs" xfId="54022" xr:uid="{00000000-0005-0000-0000-0000F4900000}"/>
    <cellStyle name="n_Flash September eresMas_VM - Template Budget 2005 v2_PFA_Mn_0603_V0 0_France financials" xfId="24376" xr:uid="{00000000-0005-0000-0000-0000F5900000}"/>
    <cellStyle name="n_Flash September eresMas_VM - Template Budget 2005 v2_PFA_Mn_0603_V0 0_France KPIs" xfId="5585" xr:uid="{00000000-0005-0000-0000-0000F6900000}"/>
    <cellStyle name="n_Flash September eresMas_VM - Template Budget 2005 v2_PFA_Mn_0603_V0 0_France KPIs 2" xfId="15001" xr:uid="{00000000-0005-0000-0000-0000F7900000}"/>
    <cellStyle name="n_Flash September eresMas_VM - Template Budget 2005 v2_PFA_Mn_0603_V0 0_France KPIs_1" xfId="12826" xr:uid="{00000000-0005-0000-0000-0000F8900000}"/>
    <cellStyle name="n_Flash September eresMas_VM - Template Budget 2005 v2_PFA_Mn_0603_V0 0_Group" xfId="40243" xr:uid="{00000000-0005-0000-0000-0000F9900000}"/>
    <cellStyle name="n_Flash September eresMas_VM - Template Budget 2005 v2_PFA_Mn_0603_V0 0_Group - financial KPIs" xfId="22632" xr:uid="{00000000-0005-0000-0000-0000FA900000}"/>
    <cellStyle name="n_Flash September eresMas_VM - Template Budget 2005 v2_PFA_Mn_0603_V0 0_Group - operational KPIs" xfId="11072" xr:uid="{00000000-0005-0000-0000-0000FB900000}"/>
    <cellStyle name="n_Flash September eresMas_VM - Template Budget 2005 v2_PFA_Mn_0603_V0 0_Group - operational KPIs 2" xfId="18771" xr:uid="{00000000-0005-0000-0000-0000FC900000}"/>
    <cellStyle name="n_Flash September eresMas_VM - Template Budget 2005 v2_PFA_Mn_0603_V0 0_Group - operational KPIs_1" xfId="20888" xr:uid="{00000000-0005-0000-0000-0000FD900000}"/>
    <cellStyle name="n_Flash September eresMas_VM - Template Budget 2005 v2_PFA_Mn_0603_V0 0_Orange - Market France KPIs" xfId="56866" xr:uid="{00000000-0005-0000-0000-0000FE900000}"/>
    <cellStyle name="n_Flash September eresMas_VM - Template Budget 2005 v2_PFA_Mn_0603_V0 0_Poland KPIs" xfId="40242" xr:uid="{00000000-0005-0000-0000-0000FF900000}"/>
    <cellStyle name="n_Flash September eresMas_VM - Template Budget 2005 v2_PFA_Mn_0603_V0 0_ROW" xfId="40244" xr:uid="{00000000-0005-0000-0000-000000910000}"/>
    <cellStyle name="n_Flash September eresMas_VM - Template Budget 2005 v2_PFA_Mn_0603_V0 0_ROW ARPU" xfId="40245" xr:uid="{00000000-0005-0000-0000-000001910000}"/>
    <cellStyle name="n_Flash September eresMas_VM - Template Budget 2005 v2_PFA_Mn_0603_V0 0_ROW_1" xfId="40246" xr:uid="{00000000-0005-0000-0000-000002910000}"/>
    <cellStyle name="n_Flash September eresMas_VM - Template Budget 2005 v2_PFA_Mn_0603_V0 0_ROW_1_Group" xfId="40247" xr:uid="{00000000-0005-0000-0000-000003910000}"/>
    <cellStyle name="n_Flash September eresMas_VM - Template Budget 2005 v2_PFA_Mn_0603_V0 0_ROW_1_ROW ARPU" xfId="40248" xr:uid="{00000000-0005-0000-0000-000004910000}"/>
    <cellStyle name="n_Flash September eresMas_VM - Template Budget 2005 v2_PFA_Mn_0603_V0 0_ROW_Group" xfId="40249" xr:uid="{00000000-0005-0000-0000-000005910000}"/>
    <cellStyle name="n_Flash September eresMas_VM - Template Budget 2005 v2_PFA_Mn_0603_V0 0_ROW_ROW ARPU" xfId="40250" xr:uid="{00000000-0005-0000-0000-000006910000}"/>
    <cellStyle name="n_Flash September eresMas_VM - Template Budget 2005 v2_PFA_Mn_0603_V0 0_Spain ARPU + AUPU" xfId="40251" xr:uid="{00000000-0005-0000-0000-000007910000}"/>
    <cellStyle name="n_Flash September eresMas_VM - Template Budget 2005 v2_PFA_Mn_0603_V0 0_Spain ARPU + AUPU_Group" xfId="40252" xr:uid="{00000000-0005-0000-0000-000008910000}"/>
    <cellStyle name="n_Flash September eresMas_VM - Template Budget 2005 v2_PFA_Mn_0603_V0 0_Spain ARPU + AUPU_ROW ARPU" xfId="40253" xr:uid="{00000000-0005-0000-0000-000009910000}"/>
    <cellStyle name="n_Flash September eresMas_VM - Template Budget 2005 v2_PFA_Mn_0603_V0 0_Spain KPIs" xfId="7431" xr:uid="{00000000-0005-0000-0000-00000A910000}"/>
    <cellStyle name="n_Flash September eresMas_VM - Template Budget 2005 v2_PFA_Mn_0603_V0 0_Spain KPIs 2" xfId="16797" xr:uid="{00000000-0005-0000-0000-00000B910000}"/>
    <cellStyle name="n_Flash September eresMas_VM - Template Budget 2005 v2_PFA_Mn_0603_V0 0_Spain KPIs_1" xfId="52245" xr:uid="{00000000-0005-0000-0000-00000C910000}"/>
    <cellStyle name="n_Flash September eresMas_VM - Template Budget 2005 v2_PFA_Mn_0603_V0 0_Telecoms - Operational KPIs" xfId="50548" xr:uid="{00000000-0005-0000-0000-00000D910000}"/>
    <cellStyle name="n_Flash September eresMas_VM - Template Budget 2005 v2_PFA_Parcs_0600706" xfId="2727" xr:uid="{00000000-0005-0000-0000-00000E910000}"/>
    <cellStyle name="n_Flash September eresMas_VM - Template Budget 2005 v2_PFA_Parcs_0600706_A&amp;ME KPIs" xfId="54023" xr:uid="{00000000-0005-0000-0000-00000F910000}"/>
    <cellStyle name="n_Flash September eresMas_VM - Template Budget 2005 v2_PFA_Parcs_0600706_France financials" xfId="24377" xr:uid="{00000000-0005-0000-0000-000010910000}"/>
    <cellStyle name="n_Flash September eresMas_VM - Template Budget 2005 v2_PFA_Parcs_0600706_France KPIs" xfId="5586" xr:uid="{00000000-0005-0000-0000-000011910000}"/>
    <cellStyle name="n_Flash September eresMas_VM - Template Budget 2005 v2_PFA_Parcs_0600706_France KPIs 2" xfId="15002" xr:uid="{00000000-0005-0000-0000-000012910000}"/>
    <cellStyle name="n_Flash September eresMas_VM - Template Budget 2005 v2_PFA_Parcs_0600706_France KPIs_1" xfId="12827" xr:uid="{00000000-0005-0000-0000-000013910000}"/>
    <cellStyle name="n_Flash September eresMas_VM - Template Budget 2005 v2_PFA_Parcs_0600706_Group" xfId="40255" xr:uid="{00000000-0005-0000-0000-000014910000}"/>
    <cellStyle name="n_Flash September eresMas_VM - Template Budget 2005 v2_PFA_Parcs_0600706_Group - financial KPIs" xfId="22633" xr:uid="{00000000-0005-0000-0000-000015910000}"/>
    <cellStyle name="n_Flash September eresMas_VM - Template Budget 2005 v2_PFA_Parcs_0600706_Group - operational KPIs" xfId="11073" xr:uid="{00000000-0005-0000-0000-000016910000}"/>
    <cellStyle name="n_Flash September eresMas_VM - Template Budget 2005 v2_PFA_Parcs_0600706_Group - operational KPIs 2" xfId="18772" xr:uid="{00000000-0005-0000-0000-000017910000}"/>
    <cellStyle name="n_Flash September eresMas_VM - Template Budget 2005 v2_PFA_Parcs_0600706_Group - operational KPIs_1" xfId="20889" xr:uid="{00000000-0005-0000-0000-000018910000}"/>
    <cellStyle name="n_Flash September eresMas_VM - Template Budget 2005 v2_PFA_Parcs_0600706_Orange - Market France KPIs" xfId="56867" xr:uid="{00000000-0005-0000-0000-000019910000}"/>
    <cellStyle name="n_Flash September eresMas_VM - Template Budget 2005 v2_PFA_Parcs_0600706_Poland KPIs" xfId="40254" xr:uid="{00000000-0005-0000-0000-00001A910000}"/>
    <cellStyle name="n_Flash September eresMas_VM - Template Budget 2005 v2_PFA_Parcs_0600706_ROW" xfId="40256" xr:uid="{00000000-0005-0000-0000-00001B910000}"/>
    <cellStyle name="n_Flash September eresMas_VM - Template Budget 2005 v2_PFA_Parcs_0600706_ROW ARPU" xfId="40257" xr:uid="{00000000-0005-0000-0000-00001C910000}"/>
    <cellStyle name="n_Flash September eresMas_VM - Template Budget 2005 v2_PFA_Parcs_0600706_ROW_1" xfId="40258" xr:uid="{00000000-0005-0000-0000-00001D910000}"/>
    <cellStyle name="n_Flash September eresMas_VM - Template Budget 2005 v2_PFA_Parcs_0600706_ROW_1_Group" xfId="40259" xr:uid="{00000000-0005-0000-0000-00001E910000}"/>
    <cellStyle name="n_Flash September eresMas_VM - Template Budget 2005 v2_PFA_Parcs_0600706_ROW_1_ROW ARPU" xfId="40260" xr:uid="{00000000-0005-0000-0000-00001F910000}"/>
    <cellStyle name="n_Flash September eresMas_VM - Template Budget 2005 v2_PFA_Parcs_0600706_ROW_Group" xfId="40261" xr:uid="{00000000-0005-0000-0000-000020910000}"/>
    <cellStyle name="n_Flash September eresMas_VM - Template Budget 2005 v2_PFA_Parcs_0600706_ROW_ROW ARPU" xfId="40262" xr:uid="{00000000-0005-0000-0000-000021910000}"/>
    <cellStyle name="n_Flash September eresMas_VM - Template Budget 2005 v2_PFA_Parcs_0600706_Spain ARPU + AUPU" xfId="40263" xr:uid="{00000000-0005-0000-0000-000022910000}"/>
    <cellStyle name="n_Flash September eresMas_VM - Template Budget 2005 v2_PFA_Parcs_0600706_Spain ARPU + AUPU_Group" xfId="40264" xr:uid="{00000000-0005-0000-0000-000023910000}"/>
    <cellStyle name="n_Flash September eresMas_VM - Template Budget 2005 v2_PFA_Parcs_0600706_Spain ARPU + AUPU_ROW ARPU" xfId="40265" xr:uid="{00000000-0005-0000-0000-000024910000}"/>
    <cellStyle name="n_Flash September eresMas_VM - Template Budget 2005 v2_PFA_Parcs_0600706_Spain KPIs" xfId="7432" xr:uid="{00000000-0005-0000-0000-000025910000}"/>
    <cellStyle name="n_Flash September eresMas_VM - Template Budget 2005 v2_PFA_Parcs_0600706_Spain KPIs 2" xfId="16798" xr:uid="{00000000-0005-0000-0000-000026910000}"/>
    <cellStyle name="n_Flash September eresMas_VM - Template Budget 2005 v2_PFA_Parcs_0600706_Spain KPIs_1" xfId="52246" xr:uid="{00000000-0005-0000-0000-000027910000}"/>
    <cellStyle name="n_Flash September eresMas_VM - Template Budget 2005 v2_PFA_Parcs_0600706_Telecoms - Operational KPIs" xfId="50549" xr:uid="{00000000-0005-0000-0000-000028910000}"/>
    <cellStyle name="n_Flash September eresMas_VM - Template Budget 2005 v2_Poland KPIs" xfId="8730" xr:uid="{00000000-0005-0000-0000-000029910000}"/>
    <cellStyle name="n_Flash September eresMas_VM - Template Budget 2005 v2_Poland KPIs_1" xfId="40138" xr:uid="{00000000-0005-0000-0000-00002A910000}"/>
    <cellStyle name="n_Flash September eresMas_VM - Template Budget 2005 v2_Reporting Valeur_Mobile_2010_10" xfId="40266" xr:uid="{00000000-0005-0000-0000-00002B910000}"/>
    <cellStyle name="n_Flash September eresMas_VM - Template Budget 2005 v2_Reporting Valeur_Mobile_2010_10_Group" xfId="40267" xr:uid="{00000000-0005-0000-0000-00002C910000}"/>
    <cellStyle name="n_Flash September eresMas_VM - Template Budget 2005 v2_Reporting Valeur_Mobile_2010_10_ROW" xfId="40268" xr:uid="{00000000-0005-0000-0000-00002D910000}"/>
    <cellStyle name="n_Flash September eresMas_VM - Template Budget 2005 v2_Reporting Valeur_Mobile_2010_10_ROW ARPU" xfId="40269" xr:uid="{00000000-0005-0000-0000-00002E910000}"/>
    <cellStyle name="n_Flash September eresMas_VM - Template Budget 2005 v2_Reporting Valeur_Mobile_2010_10_ROW_Group" xfId="40270" xr:uid="{00000000-0005-0000-0000-00002F910000}"/>
    <cellStyle name="n_Flash September eresMas_VM - Template Budget 2005 v2_Reporting Valeur_Mobile_2010_10_ROW_ROW ARPU" xfId="40271" xr:uid="{00000000-0005-0000-0000-000030910000}"/>
    <cellStyle name="n_Flash September eresMas_VM - Template Budget 2005 v2_ROW" xfId="40272" xr:uid="{00000000-0005-0000-0000-000031910000}"/>
    <cellStyle name="n_Flash September eresMas_VM - Template Budget 2005 v2_ROW ARPU" xfId="40273" xr:uid="{00000000-0005-0000-0000-000032910000}"/>
    <cellStyle name="n_Flash September eresMas_VM - Template Budget 2005 v2_RoW KPIs" xfId="9442" xr:uid="{00000000-0005-0000-0000-000033910000}"/>
    <cellStyle name="n_Flash September eresMas_VM - Template Budget 2005 v2_ROW_1" xfId="40274" xr:uid="{00000000-0005-0000-0000-000034910000}"/>
    <cellStyle name="n_Flash September eresMas_VM - Template Budget 2005 v2_ROW_1_Group" xfId="40275" xr:uid="{00000000-0005-0000-0000-000035910000}"/>
    <cellStyle name="n_Flash September eresMas_VM - Template Budget 2005 v2_ROW_1_ROW ARPU" xfId="40276" xr:uid="{00000000-0005-0000-0000-000036910000}"/>
    <cellStyle name="n_Flash September eresMas_VM - Template Budget 2005 v2_ROW_Group" xfId="40277" xr:uid="{00000000-0005-0000-0000-000037910000}"/>
    <cellStyle name="n_Flash September eresMas_VM - Template Budget 2005 v2_ROW_ROW ARPU" xfId="40278" xr:uid="{00000000-0005-0000-0000-000038910000}"/>
    <cellStyle name="n_Flash September eresMas_VM - Template Budget 2005 v2_Spain ARPU + AUPU" xfId="40279" xr:uid="{00000000-0005-0000-0000-000039910000}"/>
    <cellStyle name="n_Flash September eresMas_VM - Template Budget 2005 v2_Spain ARPU + AUPU_Group" xfId="40280" xr:uid="{00000000-0005-0000-0000-00003A910000}"/>
    <cellStyle name="n_Flash September eresMas_VM - Template Budget 2005 v2_Spain ARPU + AUPU_ROW ARPU" xfId="40281" xr:uid="{00000000-0005-0000-0000-00003B910000}"/>
    <cellStyle name="n_Flash September eresMas_VM - Template Budget 2005 v2_Spain KPIs" xfId="7422" xr:uid="{00000000-0005-0000-0000-00003C910000}"/>
    <cellStyle name="n_Flash September eresMas_VM - Template Budget 2005 v2_Spain KPIs 2" xfId="16788" xr:uid="{00000000-0005-0000-0000-00003D910000}"/>
    <cellStyle name="n_Flash September eresMas_VM - Template Budget 2005 v2_Spain KPIs_1" xfId="52236" xr:uid="{00000000-0005-0000-0000-00003E910000}"/>
    <cellStyle name="n_Flash September eresMas_VM - Template Budget 2005 v2_Telecoms - Operational KPIs" xfId="50539" xr:uid="{00000000-0005-0000-0000-00003F910000}"/>
    <cellStyle name="n_Flash September eresMas_VM - Template Budget 2005 v2_UAG_report_CA 06-09 (06-09-28)" xfId="2728" xr:uid="{00000000-0005-0000-0000-000040910000}"/>
    <cellStyle name="n_Flash September eresMas_VM - Template Budget 2005 v2_UAG_report_CA 06-09 (06-09-28)_A&amp;ME KPIs" xfId="54024" xr:uid="{00000000-0005-0000-0000-000041910000}"/>
    <cellStyle name="n_Flash September eresMas_VM - Template Budget 2005 v2_UAG_report_CA 06-09 (06-09-28)_Enterprise" xfId="10015" xr:uid="{00000000-0005-0000-0000-000042910000}"/>
    <cellStyle name="n_Flash September eresMas_VM - Template Budget 2005 v2_UAG_report_CA 06-09 (06-09-28)_France financials" xfId="24378" xr:uid="{00000000-0005-0000-0000-000043910000}"/>
    <cellStyle name="n_Flash September eresMas_VM - Template Budget 2005 v2_UAG_report_CA 06-09 (06-09-28)_France financials_1" xfId="25605" xr:uid="{00000000-0005-0000-0000-000044910000}"/>
    <cellStyle name="n_Flash September eresMas_VM - Template Budget 2005 v2_UAG_report_CA 06-09 (06-09-28)_France KPIs" xfId="5587" xr:uid="{00000000-0005-0000-0000-000045910000}"/>
    <cellStyle name="n_Flash September eresMas_VM - Template Budget 2005 v2_UAG_report_CA 06-09 (06-09-28)_France KPIs 2" xfId="15003" xr:uid="{00000000-0005-0000-0000-000046910000}"/>
    <cellStyle name="n_Flash September eresMas_VM - Template Budget 2005 v2_UAG_report_CA 06-09 (06-09-28)_France KPIs_1" xfId="12828" xr:uid="{00000000-0005-0000-0000-000047910000}"/>
    <cellStyle name="n_Flash September eresMas_VM - Template Budget 2005 v2_UAG_report_CA 06-09 (06-09-28)_GetCA Groupe Seg 2012-Q4 Soc" xfId="56869" xr:uid="{00000000-0005-0000-0000-000048910000}"/>
    <cellStyle name="n_Flash September eresMas_VM - Template Budget 2005 v2_UAG_report_CA 06-09 (06-09-28)_Group" xfId="40283" xr:uid="{00000000-0005-0000-0000-000049910000}"/>
    <cellStyle name="n_Flash September eresMas_VM - Template Budget 2005 v2_UAG_report_CA 06-09 (06-09-28)_Group - financial KPIs" xfId="22634" xr:uid="{00000000-0005-0000-0000-00004A910000}"/>
    <cellStyle name="n_Flash September eresMas_VM - Template Budget 2005 v2_UAG_report_CA 06-09 (06-09-28)_Group - operational KPIs" xfId="3484" xr:uid="{00000000-0005-0000-0000-00004B910000}"/>
    <cellStyle name="n_Flash September eresMas_VM - Template Budget 2005 v2_UAG_report_CA 06-09 (06-09-28)_Group - operational KPIs_1" xfId="11074" xr:uid="{00000000-0005-0000-0000-00004C910000}"/>
    <cellStyle name="n_Flash September eresMas_VM - Template Budget 2005 v2_UAG_report_CA 06-09 (06-09-28)_Group - operational KPIs_1 2" xfId="18773" xr:uid="{00000000-0005-0000-0000-00004D910000}"/>
    <cellStyle name="n_Flash September eresMas_VM - Template Budget 2005 v2_UAG_report_CA 06-09 (06-09-28)_Group - operational KPIs_2" xfId="20890" xr:uid="{00000000-0005-0000-0000-00004E910000}"/>
    <cellStyle name="n_Flash September eresMas_VM - Template Budget 2005 v2_UAG_report_CA 06-09 (06-09-28)_IC&amp;SS" xfId="19688" xr:uid="{00000000-0005-0000-0000-00004F910000}"/>
    <cellStyle name="n_Flash September eresMas_VM - Template Budget 2005 v2_UAG_report_CA 06-09 (06-09-28)_Orange - Market France KPIs" xfId="56868" xr:uid="{00000000-0005-0000-0000-000050910000}"/>
    <cellStyle name="n_Flash September eresMas_VM - Template Budget 2005 v2_UAG_report_CA 06-09 (06-09-28)_Poland KPIs" xfId="8735" xr:uid="{00000000-0005-0000-0000-000051910000}"/>
    <cellStyle name="n_Flash September eresMas_VM - Template Budget 2005 v2_UAG_report_CA 06-09 (06-09-28)_Poland KPIs_1" xfId="40282" xr:uid="{00000000-0005-0000-0000-000052910000}"/>
    <cellStyle name="n_Flash September eresMas_VM - Template Budget 2005 v2_UAG_report_CA 06-09 (06-09-28)_ROW" xfId="40284" xr:uid="{00000000-0005-0000-0000-000053910000}"/>
    <cellStyle name="n_Flash September eresMas_VM - Template Budget 2005 v2_UAG_report_CA 06-09 (06-09-28)_ROW ARPU" xfId="40285" xr:uid="{00000000-0005-0000-0000-000054910000}"/>
    <cellStyle name="n_Flash September eresMas_VM - Template Budget 2005 v2_UAG_report_CA 06-09 (06-09-28)_RoW KPIs" xfId="9447" xr:uid="{00000000-0005-0000-0000-000055910000}"/>
    <cellStyle name="n_Flash September eresMas_VM - Template Budget 2005 v2_UAG_report_CA 06-09 (06-09-28)_ROW_1" xfId="40286" xr:uid="{00000000-0005-0000-0000-000056910000}"/>
    <cellStyle name="n_Flash September eresMas_VM - Template Budget 2005 v2_UAG_report_CA 06-09 (06-09-28)_ROW_1_Group" xfId="40287" xr:uid="{00000000-0005-0000-0000-000057910000}"/>
    <cellStyle name="n_Flash September eresMas_VM - Template Budget 2005 v2_UAG_report_CA 06-09 (06-09-28)_ROW_1_ROW ARPU" xfId="40288" xr:uid="{00000000-0005-0000-0000-000058910000}"/>
    <cellStyle name="n_Flash September eresMas_VM - Template Budget 2005 v2_UAG_report_CA 06-09 (06-09-28)_ROW_Group" xfId="40289" xr:uid="{00000000-0005-0000-0000-000059910000}"/>
    <cellStyle name="n_Flash September eresMas_VM - Template Budget 2005 v2_UAG_report_CA 06-09 (06-09-28)_ROW_ROW ARPU" xfId="40290" xr:uid="{00000000-0005-0000-0000-00005A910000}"/>
    <cellStyle name="n_Flash September eresMas_VM - Template Budget 2005 v2_UAG_report_CA 06-09 (06-09-28)_Spain ARPU + AUPU" xfId="40291" xr:uid="{00000000-0005-0000-0000-00005B910000}"/>
    <cellStyle name="n_Flash September eresMas_VM - Template Budget 2005 v2_UAG_report_CA 06-09 (06-09-28)_Spain ARPU + AUPU_Group" xfId="40292" xr:uid="{00000000-0005-0000-0000-00005C910000}"/>
    <cellStyle name="n_Flash September eresMas_VM - Template Budget 2005 v2_UAG_report_CA 06-09 (06-09-28)_Spain ARPU + AUPU_ROW ARPU" xfId="40293" xr:uid="{00000000-0005-0000-0000-00005D910000}"/>
    <cellStyle name="n_Flash September eresMas_VM - Template Budget 2005 v2_UAG_report_CA 06-09 (06-09-28)_Spain KPIs" xfId="7433" xr:uid="{00000000-0005-0000-0000-00005E910000}"/>
    <cellStyle name="n_Flash September eresMas_VM - Template Budget 2005 v2_UAG_report_CA 06-09 (06-09-28)_Spain KPIs 2" xfId="16799" xr:uid="{00000000-0005-0000-0000-00005F910000}"/>
    <cellStyle name="n_Flash September eresMas_VM - Template Budget 2005 v2_UAG_report_CA 06-09 (06-09-28)_Spain KPIs_1" xfId="52247" xr:uid="{00000000-0005-0000-0000-000060910000}"/>
    <cellStyle name="n_Flash September eresMas_VM - Template Budget 2005 v2_UAG_report_CA 06-09 (06-09-28)_Telecoms - Operational KPIs" xfId="50550" xr:uid="{00000000-0005-0000-0000-000061910000}"/>
    <cellStyle name="n_Flash September eresMas_VM - Template Budget 2005 v2_UAG_report_CA 06-10 (06-11-06)" xfId="2729" xr:uid="{00000000-0005-0000-0000-000062910000}"/>
    <cellStyle name="n_Flash September eresMas_VM - Template Budget 2005 v2_UAG_report_CA 06-10 (06-11-06)_A&amp;ME KPIs" xfId="54025" xr:uid="{00000000-0005-0000-0000-000063910000}"/>
    <cellStyle name="n_Flash September eresMas_VM - Template Budget 2005 v2_UAG_report_CA 06-10 (06-11-06)_Enterprise" xfId="10016" xr:uid="{00000000-0005-0000-0000-000064910000}"/>
    <cellStyle name="n_Flash September eresMas_VM - Template Budget 2005 v2_UAG_report_CA 06-10 (06-11-06)_France financials" xfId="24379" xr:uid="{00000000-0005-0000-0000-000065910000}"/>
    <cellStyle name="n_Flash September eresMas_VM - Template Budget 2005 v2_UAG_report_CA 06-10 (06-11-06)_France financials_1" xfId="25606" xr:uid="{00000000-0005-0000-0000-000066910000}"/>
    <cellStyle name="n_Flash September eresMas_VM - Template Budget 2005 v2_UAG_report_CA 06-10 (06-11-06)_France KPIs" xfId="5588" xr:uid="{00000000-0005-0000-0000-000067910000}"/>
    <cellStyle name="n_Flash September eresMas_VM - Template Budget 2005 v2_UAG_report_CA 06-10 (06-11-06)_France KPIs 2" xfId="15004" xr:uid="{00000000-0005-0000-0000-000068910000}"/>
    <cellStyle name="n_Flash September eresMas_VM - Template Budget 2005 v2_UAG_report_CA 06-10 (06-11-06)_France KPIs_1" xfId="12829" xr:uid="{00000000-0005-0000-0000-000069910000}"/>
    <cellStyle name="n_Flash September eresMas_VM - Template Budget 2005 v2_UAG_report_CA 06-10 (06-11-06)_GetCA Groupe Seg 2012-Q4 Soc" xfId="56871" xr:uid="{00000000-0005-0000-0000-00006A910000}"/>
    <cellStyle name="n_Flash September eresMas_VM - Template Budget 2005 v2_UAG_report_CA 06-10 (06-11-06)_Group" xfId="40295" xr:uid="{00000000-0005-0000-0000-00006B910000}"/>
    <cellStyle name="n_Flash September eresMas_VM - Template Budget 2005 v2_UAG_report_CA 06-10 (06-11-06)_Group - financial KPIs" xfId="22635" xr:uid="{00000000-0005-0000-0000-00006C910000}"/>
    <cellStyle name="n_Flash September eresMas_VM - Template Budget 2005 v2_UAG_report_CA 06-10 (06-11-06)_Group - operational KPIs" xfId="3485" xr:uid="{00000000-0005-0000-0000-00006D910000}"/>
    <cellStyle name="n_Flash September eresMas_VM - Template Budget 2005 v2_UAG_report_CA 06-10 (06-11-06)_Group - operational KPIs_1" xfId="11075" xr:uid="{00000000-0005-0000-0000-00006E910000}"/>
    <cellStyle name="n_Flash September eresMas_VM - Template Budget 2005 v2_UAG_report_CA 06-10 (06-11-06)_Group - operational KPIs_1 2" xfId="18774" xr:uid="{00000000-0005-0000-0000-00006F910000}"/>
    <cellStyle name="n_Flash September eresMas_VM - Template Budget 2005 v2_UAG_report_CA 06-10 (06-11-06)_Group - operational KPIs_2" xfId="20891" xr:uid="{00000000-0005-0000-0000-000070910000}"/>
    <cellStyle name="n_Flash September eresMas_VM - Template Budget 2005 v2_UAG_report_CA 06-10 (06-11-06)_IC&amp;SS" xfId="13601" xr:uid="{00000000-0005-0000-0000-000071910000}"/>
    <cellStyle name="n_Flash September eresMas_VM - Template Budget 2005 v2_UAG_report_CA 06-10 (06-11-06)_Orange - Market France KPIs" xfId="56870" xr:uid="{00000000-0005-0000-0000-000072910000}"/>
    <cellStyle name="n_Flash September eresMas_VM - Template Budget 2005 v2_UAG_report_CA 06-10 (06-11-06)_Poland KPIs" xfId="8736" xr:uid="{00000000-0005-0000-0000-000073910000}"/>
    <cellStyle name="n_Flash September eresMas_VM - Template Budget 2005 v2_UAG_report_CA 06-10 (06-11-06)_Poland KPIs_1" xfId="40294" xr:uid="{00000000-0005-0000-0000-000074910000}"/>
    <cellStyle name="n_Flash September eresMas_VM - Template Budget 2005 v2_UAG_report_CA 06-10 (06-11-06)_ROW" xfId="40296" xr:uid="{00000000-0005-0000-0000-000075910000}"/>
    <cellStyle name="n_Flash September eresMas_VM - Template Budget 2005 v2_UAG_report_CA 06-10 (06-11-06)_ROW ARPU" xfId="40297" xr:uid="{00000000-0005-0000-0000-000076910000}"/>
    <cellStyle name="n_Flash September eresMas_VM - Template Budget 2005 v2_UAG_report_CA 06-10 (06-11-06)_RoW KPIs" xfId="9448" xr:uid="{00000000-0005-0000-0000-000077910000}"/>
    <cellStyle name="n_Flash September eresMas_VM - Template Budget 2005 v2_UAG_report_CA 06-10 (06-11-06)_ROW_1" xfId="40298" xr:uid="{00000000-0005-0000-0000-000078910000}"/>
    <cellStyle name="n_Flash September eresMas_VM - Template Budget 2005 v2_UAG_report_CA 06-10 (06-11-06)_ROW_1_Group" xfId="40299" xr:uid="{00000000-0005-0000-0000-000079910000}"/>
    <cellStyle name="n_Flash September eresMas_VM - Template Budget 2005 v2_UAG_report_CA 06-10 (06-11-06)_ROW_1_ROW ARPU" xfId="40300" xr:uid="{00000000-0005-0000-0000-00007A910000}"/>
    <cellStyle name="n_Flash September eresMas_VM - Template Budget 2005 v2_UAG_report_CA 06-10 (06-11-06)_ROW_Group" xfId="40301" xr:uid="{00000000-0005-0000-0000-00007B910000}"/>
    <cellStyle name="n_Flash September eresMas_VM - Template Budget 2005 v2_UAG_report_CA 06-10 (06-11-06)_ROW_ROW ARPU" xfId="40302" xr:uid="{00000000-0005-0000-0000-00007C910000}"/>
    <cellStyle name="n_Flash September eresMas_VM - Template Budget 2005 v2_UAG_report_CA 06-10 (06-11-06)_Spain ARPU + AUPU" xfId="40303" xr:uid="{00000000-0005-0000-0000-00007D910000}"/>
    <cellStyle name="n_Flash September eresMas_VM - Template Budget 2005 v2_UAG_report_CA 06-10 (06-11-06)_Spain ARPU + AUPU_Group" xfId="40304" xr:uid="{00000000-0005-0000-0000-00007E910000}"/>
    <cellStyle name="n_Flash September eresMas_VM - Template Budget 2005 v2_UAG_report_CA 06-10 (06-11-06)_Spain ARPU + AUPU_ROW ARPU" xfId="40305" xr:uid="{00000000-0005-0000-0000-00007F910000}"/>
    <cellStyle name="n_Flash September eresMas_VM - Template Budget 2005 v2_UAG_report_CA 06-10 (06-11-06)_Spain KPIs" xfId="7434" xr:uid="{00000000-0005-0000-0000-000080910000}"/>
    <cellStyle name="n_Flash September eresMas_VM - Template Budget 2005 v2_UAG_report_CA 06-10 (06-11-06)_Spain KPIs 2" xfId="16800" xr:uid="{00000000-0005-0000-0000-000081910000}"/>
    <cellStyle name="n_Flash September eresMas_VM - Template Budget 2005 v2_UAG_report_CA 06-10 (06-11-06)_Spain KPIs_1" xfId="52248" xr:uid="{00000000-0005-0000-0000-000082910000}"/>
    <cellStyle name="n_Flash September eresMas_VM - Template Budget 2005 v2_UAG_report_CA 06-10 (06-11-06)_Telecoms - Operational KPIs" xfId="50551" xr:uid="{00000000-0005-0000-0000-000083910000}"/>
    <cellStyle name="n_Flash September eresMas_VM - Template Budget 2005 v2_V&amp;M trajectoires V1 (06-08-11)" xfId="2730" xr:uid="{00000000-0005-0000-0000-000084910000}"/>
    <cellStyle name="n_Flash September eresMas_VM - Template Budget 2005 v2_V&amp;M trajectoires V1 (06-08-11)_A&amp;ME KPIs" xfId="54026" xr:uid="{00000000-0005-0000-0000-000085910000}"/>
    <cellStyle name="n_Flash September eresMas_VM - Template Budget 2005 v2_V&amp;M trajectoires V1 (06-08-11)_Enterprise" xfId="10017" xr:uid="{00000000-0005-0000-0000-000086910000}"/>
    <cellStyle name="n_Flash September eresMas_VM - Template Budget 2005 v2_V&amp;M trajectoires V1 (06-08-11)_France financials" xfId="24380" xr:uid="{00000000-0005-0000-0000-000087910000}"/>
    <cellStyle name="n_Flash September eresMas_VM - Template Budget 2005 v2_V&amp;M trajectoires V1 (06-08-11)_France financials_1" xfId="25607" xr:uid="{00000000-0005-0000-0000-000088910000}"/>
    <cellStyle name="n_Flash September eresMas_VM - Template Budget 2005 v2_V&amp;M trajectoires V1 (06-08-11)_France KPIs" xfId="5589" xr:uid="{00000000-0005-0000-0000-000089910000}"/>
    <cellStyle name="n_Flash September eresMas_VM - Template Budget 2005 v2_V&amp;M trajectoires V1 (06-08-11)_France KPIs 2" xfId="15005" xr:uid="{00000000-0005-0000-0000-00008A910000}"/>
    <cellStyle name="n_Flash September eresMas_VM - Template Budget 2005 v2_V&amp;M trajectoires V1 (06-08-11)_France KPIs_1" xfId="12830" xr:uid="{00000000-0005-0000-0000-00008B910000}"/>
    <cellStyle name="n_Flash September eresMas_VM - Template Budget 2005 v2_V&amp;M trajectoires V1 (06-08-11)_GetCA Groupe Seg 2012-Q4 Soc" xfId="56873" xr:uid="{00000000-0005-0000-0000-00008C910000}"/>
    <cellStyle name="n_Flash September eresMas_VM - Template Budget 2005 v2_V&amp;M trajectoires V1 (06-08-11)_Group" xfId="40307" xr:uid="{00000000-0005-0000-0000-00008D910000}"/>
    <cellStyle name="n_Flash September eresMas_VM - Template Budget 2005 v2_V&amp;M trajectoires V1 (06-08-11)_Group - financial KPIs" xfId="22636" xr:uid="{00000000-0005-0000-0000-00008E910000}"/>
    <cellStyle name="n_Flash September eresMas_VM - Template Budget 2005 v2_V&amp;M trajectoires V1 (06-08-11)_Group - operational KPIs" xfId="3486" xr:uid="{00000000-0005-0000-0000-00008F910000}"/>
    <cellStyle name="n_Flash September eresMas_VM - Template Budget 2005 v2_V&amp;M trajectoires V1 (06-08-11)_Group - operational KPIs_1" xfId="11076" xr:uid="{00000000-0005-0000-0000-000090910000}"/>
    <cellStyle name="n_Flash September eresMas_VM - Template Budget 2005 v2_V&amp;M trajectoires V1 (06-08-11)_Group - operational KPIs_1 2" xfId="18775" xr:uid="{00000000-0005-0000-0000-000091910000}"/>
    <cellStyle name="n_Flash September eresMas_VM - Template Budget 2005 v2_V&amp;M trajectoires V1 (06-08-11)_Group - operational KPIs_2" xfId="20892" xr:uid="{00000000-0005-0000-0000-000092910000}"/>
    <cellStyle name="n_Flash September eresMas_VM - Template Budget 2005 v2_V&amp;M trajectoires V1 (06-08-11)_IC&amp;SS" xfId="17675" xr:uid="{00000000-0005-0000-0000-000093910000}"/>
    <cellStyle name="n_Flash September eresMas_VM - Template Budget 2005 v2_V&amp;M trajectoires V1 (06-08-11)_Orange - Market France KPIs" xfId="56872" xr:uid="{00000000-0005-0000-0000-000094910000}"/>
    <cellStyle name="n_Flash September eresMas_VM - Template Budget 2005 v2_V&amp;M trajectoires V1 (06-08-11)_Poland KPIs" xfId="8737" xr:uid="{00000000-0005-0000-0000-000095910000}"/>
    <cellStyle name="n_Flash September eresMas_VM - Template Budget 2005 v2_V&amp;M trajectoires V1 (06-08-11)_Poland KPIs_1" xfId="40306" xr:uid="{00000000-0005-0000-0000-000096910000}"/>
    <cellStyle name="n_Flash September eresMas_VM - Template Budget 2005 v2_V&amp;M trajectoires V1 (06-08-11)_ROW" xfId="40308" xr:uid="{00000000-0005-0000-0000-000097910000}"/>
    <cellStyle name="n_Flash September eresMas_VM - Template Budget 2005 v2_V&amp;M trajectoires V1 (06-08-11)_ROW ARPU" xfId="40309" xr:uid="{00000000-0005-0000-0000-000098910000}"/>
    <cellStyle name="n_Flash September eresMas_VM - Template Budget 2005 v2_V&amp;M trajectoires V1 (06-08-11)_RoW KPIs" xfId="9449" xr:uid="{00000000-0005-0000-0000-000099910000}"/>
    <cellStyle name="n_Flash September eresMas_VM - Template Budget 2005 v2_V&amp;M trajectoires V1 (06-08-11)_ROW_1" xfId="40310" xr:uid="{00000000-0005-0000-0000-00009A910000}"/>
    <cellStyle name="n_Flash September eresMas_VM - Template Budget 2005 v2_V&amp;M trajectoires V1 (06-08-11)_ROW_1_Group" xfId="40311" xr:uid="{00000000-0005-0000-0000-00009B910000}"/>
    <cellStyle name="n_Flash September eresMas_VM - Template Budget 2005 v2_V&amp;M trajectoires V1 (06-08-11)_ROW_1_ROW ARPU" xfId="40312" xr:uid="{00000000-0005-0000-0000-00009C910000}"/>
    <cellStyle name="n_Flash September eresMas_VM - Template Budget 2005 v2_V&amp;M trajectoires V1 (06-08-11)_ROW_Group" xfId="40313" xr:uid="{00000000-0005-0000-0000-00009D910000}"/>
    <cellStyle name="n_Flash September eresMas_VM - Template Budget 2005 v2_V&amp;M trajectoires V1 (06-08-11)_ROW_ROW ARPU" xfId="40314" xr:uid="{00000000-0005-0000-0000-00009E910000}"/>
    <cellStyle name="n_Flash September eresMas_VM - Template Budget 2005 v2_V&amp;M trajectoires V1 (06-08-11)_Spain ARPU + AUPU" xfId="40315" xr:uid="{00000000-0005-0000-0000-00009F910000}"/>
    <cellStyle name="n_Flash September eresMas_VM - Template Budget 2005 v2_V&amp;M trajectoires V1 (06-08-11)_Spain ARPU + AUPU_Group" xfId="40316" xr:uid="{00000000-0005-0000-0000-0000A0910000}"/>
    <cellStyle name="n_Flash September eresMas_VM - Template Budget 2005 v2_V&amp;M trajectoires V1 (06-08-11)_Spain ARPU + AUPU_ROW ARPU" xfId="40317" xr:uid="{00000000-0005-0000-0000-0000A1910000}"/>
    <cellStyle name="n_Flash September eresMas_VM - Template Budget 2005 v2_V&amp;M trajectoires V1 (06-08-11)_Spain KPIs" xfId="7435" xr:uid="{00000000-0005-0000-0000-0000A2910000}"/>
    <cellStyle name="n_Flash September eresMas_VM - Template Budget 2005 v2_V&amp;M trajectoires V1 (06-08-11)_Spain KPIs 2" xfId="16801" xr:uid="{00000000-0005-0000-0000-0000A3910000}"/>
    <cellStyle name="n_Flash September eresMas_VM - Template Budget 2005 v2_V&amp;M trajectoires V1 (06-08-11)_Spain KPIs_1" xfId="52249" xr:uid="{00000000-0005-0000-0000-0000A4910000}"/>
    <cellStyle name="n_Flash September eresMas_VM - Template Budget 2005 v2_V&amp;M trajectoires V1 (06-08-11)_Telecoms - Operational KPIs" xfId="50552" xr:uid="{00000000-0005-0000-0000-0000A5910000}"/>
    <cellStyle name="n_Flash September eresMas_VM PFA04 BUD05 VB" xfId="2731" xr:uid="{00000000-0005-0000-0000-0000A6910000}"/>
    <cellStyle name="n_Flash September eresMas_VM PFA04 BUD05 VB_01 Synthèse DM pour modèle" xfId="2732" xr:uid="{00000000-0005-0000-0000-0000A7910000}"/>
    <cellStyle name="n_Flash September eresMas_VM PFA04 BUD05 VB_01 Synthèse DM pour modèle_A&amp;ME KPIs" xfId="54028" xr:uid="{00000000-0005-0000-0000-0000A8910000}"/>
    <cellStyle name="n_Flash September eresMas_VM PFA04 BUD05 VB_01 Synthèse DM pour modèle_France financials" xfId="24382" xr:uid="{00000000-0005-0000-0000-0000A9910000}"/>
    <cellStyle name="n_Flash September eresMas_VM PFA04 BUD05 VB_01 Synthèse DM pour modèle_France KPIs" xfId="5591" xr:uid="{00000000-0005-0000-0000-0000AA910000}"/>
    <cellStyle name="n_Flash September eresMas_VM PFA04 BUD05 VB_01 Synthèse DM pour modèle_France KPIs 2" xfId="15007" xr:uid="{00000000-0005-0000-0000-0000AB910000}"/>
    <cellStyle name="n_Flash September eresMas_VM PFA04 BUD05 VB_01 Synthèse DM pour modèle_France KPIs_1" xfId="12832" xr:uid="{00000000-0005-0000-0000-0000AC910000}"/>
    <cellStyle name="n_Flash September eresMas_VM PFA04 BUD05 VB_01 Synthèse DM pour modèle_Group" xfId="40320" xr:uid="{00000000-0005-0000-0000-0000AD910000}"/>
    <cellStyle name="n_Flash September eresMas_VM PFA04 BUD05 VB_01 Synthèse DM pour modèle_Group - financial KPIs" xfId="22638" xr:uid="{00000000-0005-0000-0000-0000AE910000}"/>
    <cellStyle name="n_Flash September eresMas_VM PFA04 BUD05 VB_01 Synthèse DM pour modèle_Group - operational KPIs" xfId="11078" xr:uid="{00000000-0005-0000-0000-0000AF910000}"/>
    <cellStyle name="n_Flash September eresMas_VM PFA04 BUD05 VB_01 Synthèse DM pour modèle_Group - operational KPIs 2" xfId="18777" xr:uid="{00000000-0005-0000-0000-0000B0910000}"/>
    <cellStyle name="n_Flash September eresMas_VM PFA04 BUD05 VB_01 Synthèse DM pour modèle_Group - operational KPIs_1" xfId="20894" xr:uid="{00000000-0005-0000-0000-0000B1910000}"/>
    <cellStyle name="n_Flash September eresMas_VM PFA04 BUD05 VB_01 Synthèse DM pour modèle_Orange - Market France KPIs" xfId="56875" xr:uid="{00000000-0005-0000-0000-0000B2910000}"/>
    <cellStyle name="n_Flash September eresMas_VM PFA04 BUD05 VB_01 Synthèse DM pour modèle_Poland KPIs" xfId="40319" xr:uid="{00000000-0005-0000-0000-0000B3910000}"/>
    <cellStyle name="n_Flash September eresMas_VM PFA04 BUD05 VB_01 Synthèse DM pour modèle_ROW" xfId="40321" xr:uid="{00000000-0005-0000-0000-0000B4910000}"/>
    <cellStyle name="n_Flash September eresMas_VM PFA04 BUD05 VB_01 Synthèse DM pour modèle_ROW ARPU" xfId="40322" xr:uid="{00000000-0005-0000-0000-0000B5910000}"/>
    <cellStyle name="n_Flash September eresMas_VM PFA04 BUD05 VB_01 Synthèse DM pour modèle_ROW_1" xfId="40323" xr:uid="{00000000-0005-0000-0000-0000B6910000}"/>
    <cellStyle name="n_Flash September eresMas_VM PFA04 BUD05 VB_01 Synthèse DM pour modèle_ROW_1_Group" xfId="40324" xr:uid="{00000000-0005-0000-0000-0000B7910000}"/>
    <cellStyle name="n_Flash September eresMas_VM PFA04 BUD05 VB_01 Synthèse DM pour modèle_ROW_1_ROW ARPU" xfId="40325" xr:uid="{00000000-0005-0000-0000-0000B8910000}"/>
    <cellStyle name="n_Flash September eresMas_VM PFA04 BUD05 VB_01 Synthèse DM pour modèle_ROW_Group" xfId="40326" xr:uid="{00000000-0005-0000-0000-0000B9910000}"/>
    <cellStyle name="n_Flash September eresMas_VM PFA04 BUD05 VB_01 Synthèse DM pour modèle_ROW_ROW ARPU" xfId="40327" xr:uid="{00000000-0005-0000-0000-0000BA910000}"/>
    <cellStyle name="n_Flash September eresMas_VM PFA04 BUD05 VB_01 Synthèse DM pour modèle_Spain ARPU + AUPU" xfId="40328" xr:uid="{00000000-0005-0000-0000-0000BB910000}"/>
    <cellStyle name="n_Flash September eresMas_VM PFA04 BUD05 VB_01 Synthèse DM pour modèle_Spain ARPU + AUPU_Group" xfId="40329" xr:uid="{00000000-0005-0000-0000-0000BC910000}"/>
    <cellStyle name="n_Flash September eresMas_VM PFA04 BUD05 VB_01 Synthèse DM pour modèle_Spain ARPU + AUPU_ROW ARPU" xfId="40330" xr:uid="{00000000-0005-0000-0000-0000BD910000}"/>
    <cellStyle name="n_Flash September eresMas_VM PFA04 BUD05 VB_01 Synthèse DM pour modèle_Spain KPIs" xfId="7437" xr:uid="{00000000-0005-0000-0000-0000BE910000}"/>
    <cellStyle name="n_Flash September eresMas_VM PFA04 BUD05 VB_01 Synthèse DM pour modèle_Spain KPIs 2" xfId="16803" xr:uid="{00000000-0005-0000-0000-0000BF910000}"/>
    <cellStyle name="n_Flash September eresMas_VM PFA04 BUD05 VB_01 Synthèse DM pour modèle_Spain KPIs_1" xfId="52251" xr:uid="{00000000-0005-0000-0000-0000C0910000}"/>
    <cellStyle name="n_Flash September eresMas_VM PFA04 BUD05 VB_01 Synthèse DM pour modèle_Telecoms - Operational KPIs" xfId="50554" xr:uid="{00000000-0005-0000-0000-0000C1910000}"/>
    <cellStyle name="n_Flash September eresMas_VM PFA04 BUD05 VB_0703 Préflashde L23 Analyse CA trafic 07-03 (07-04-03)" xfId="2733" xr:uid="{00000000-0005-0000-0000-0000C2910000}"/>
    <cellStyle name="n_Flash September eresMas_VM PFA04 BUD05 VB_0703 Préflashde L23 Analyse CA trafic 07-03 (07-04-03)_A&amp;ME KPIs" xfId="54029" xr:uid="{00000000-0005-0000-0000-0000C3910000}"/>
    <cellStyle name="n_Flash September eresMas_VM PFA04 BUD05 VB_0703 Préflashde L23 Analyse CA trafic 07-03 (07-04-03)_Enterprise" xfId="10019" xr:uid="{00000000-0005-0000-0000-0000C4910000}"/>
    <cellStyle name="n_Flash September eresMas_VM PFA04 BUD05 VB_0703 Préflashde L23 Analyse CA trafic 07-03 (07-04-03)_France financials" xfId="24383" xr:uid="{00000000-0005-0000-0000-0000C5910000}"/>
    <cellStyle name="n_Flash September eresMas_VM PFA04 BUD05 VB_0703 Préflashde L23 Analyse CA trafic 07-03 (07-04-03)_France financials_1" xfId="25609" xr:uid="{00000000-0005-0000-0000-0000C6910000}"/>
    <cellStyle name="n_Flash September eresMas_VM PFA04 BUD05 VB_0703 Préflashde L23 Analyse CA trafic 07-03 (07-04-03)_France KPIs" xfId="5592" xr:uid="{00000000-0005-0000-0000-0000C7910000}"/>
    <cellStyle name="n_Flash September eresMas_VM PFA04 BUD05 VB_0703 Préflashde L23 Analyse CA trafic 07-03 (07-04-03)_France KPIs 2" xfId="15008" xr:uid="{00000000-0005-0000-0000-0000C8910000}"/>
    <cellStyle name="n_Flash September eresMas_VM PFA04 BUD05 VB_0703 Préflashde L23 Analyse CA trafic 07-03 (07-04-03)_France KPIs_1" xfId="12833" xr:uid="{00000000-0005-0000-0000-0000C9910000}"/>
    <cellStyle name="n_Flash September eresMas_VM PFA04 BUD05 VB_0703 Préflashde L23 Analyse CA trafic 07-03 (07-04-03)_GetCA Groupe Seg 2012-Q4 Soc" xfId="56877" xr:uid="{00000000-0005-0000-0000-0000CA910000}"/>
    <cellStyle name="n_Flash September eresMas_VM PFA04 BUD05 VB_0703 Préflashde L23 Analyse CA trafic 07-03 (07-04-03)_Group" xfId="40332" xr:uid="{00000000-0005-0000-0000-0000CB910000}"/>
    <cellStyle name="n_Flash September eresMas_VM PFA04 BUD05 VB_0703 Préflashde L23 Analyse CA trafic 07-03 (07-04-03)_Group - financial KPIs" xfId="22639" xr:uid="{00000000-0005-0000-0000-0000CC910000}"/>
    <cellStyle name="n_Flash September eresMas_VM PFA04 BUD05 VB_0703 Préflashde L23 Analyse CA trafic 07-03 (07-04-03)_Group - operational KPIs" xfId="3488" xr:uid="{00000000-0005-0000-0000-0000CD910000}"/>
    <cellStyle name="n_Flash September eresMas_VM PFA04 BUD05 VB_0703 Préflashde L23 Analyse CA trafic 07-03 (07-04-03)_Group - operational KPIs_1" xfId="11079" xr:uid="{00000000-0005-0000-0000-0000CE910000}"/>
    <cellStyle name="n_Flash September eresMas_VM PFA04 BUD05 VB_0703 Préflashde L23 Analyse CA trafic 07-03 (07-04-03)_Group - operational KPIs_1 2" xfId="18778" xr:uid="{00000000-0005-0000-0000-0000CF910000}"/>
    <cellStyle name="n_Flash September eresMas_VM PFA04 BUD05 VB_0703 Préflashde L23 Analyse CA trafic 07-03 (07-04-03)_Group - operational KPIs_2" xfId="20895" xr:uid="{00000000-0005-0000-0000-0000D0910000}"/>
    <cellStyle name="n_Flash September eresMas_VM PFA04 BUD05 VB_0703 Préflashde L23 Analyse CA trafic 07-03 (07-04-03)_IC&amp;SS" xfId="19687" xr:uid="{00000000-0005-0000-0000-0000D1910000}"/>
    <cellStyle name="n_Flash September eresMas_VM PFA04 BUD05 VB_0703 Préflashde L23 Analyse CA trafic 07-03 (07-04-03)_Orange - Market France KPIs" xfId="56876" xr:uid="{00000000-0005-0000-0000-0000D2910000}"/>
    <cellStyle name="n_Flash September eresMas_VM PFA04 BUD05 VB_0703 Préflashde L23 Analyse CA trafic 07-03 (07-04-03)_Poland KPIs" xfId="8739" xr:uid="{00000000-0005-0000-0000-0000D3910000}"/>
    <cellStyle name="n_Flash September eresMas_VM PFA04 BUD05 VB_0703 Préflashde L23 Analyse CA trafic 07-03 (07-04-03)_Poland KPIs_1" xfId="40331" xr:uid="{00000000-0005-0000-0000-0000D4910000}"/>
    <cellStyle name="n_Flash September eresMas_VM PFA04 BUD05 VB_0703 Préflashde L23 Analyse CA trafic 07-03 (07-04-03)_ROW" xfId="40333" xr:uid="{00000000-0005-0000-0000-0000D5910000}"/>
    <cellStyle name="n_Flash September eresMas_VM PFA04 BUD05 VB_0703 Préflashde L23 Analyse CA trafic 07-03 (07-04-03)_ROW ARPU" xfId="40334" xr:uid="{00000000-0005-0000-0000-0000D6910000}"/>
    <cellStyle name="n_Flash September eresMas_VM PFA04 BUD05 VB_0703 Préflashde L23 Analyse CA trafic 07-03 (07-04-03)_RoW KPIs" xfId="9451" xr:uid="{00000000-0005-0000-0000-0000D7910000}"/>
    <cellStyle name="n_Flash September eresMas_VM PFA04 BUD05 VB_0703 Préflashde L23 Analyse CA trafic 07-03 (07-04-03)_ROW_1" xfId="40335" xr:uid="{00000000-0005-0000-0000-0000D8910000}"/>
    <cellStyle name="n_Flash September eresMas_VM PFA04 BUD05 VB_0703 Préflashde L23 Analyse CA trafic 07-03 (07-04-03)_ROW_1_Group" xfId="40336" xr:uid="{00000000-0005-0000-0000-0000D9910000}"/>
    <cellStyle name="n_Flash September eresMas_VM PFA04 BUD05 VB_0703 Préflashde L23 Analyse CA trafic 07-03 (07-04-03)_ROW_1_ROW ARPU" xfId="40337" xr:uid="{00000000-0005-0000-0000-0000DA910000}"/>
    <cellStyle name="n_Flash September eresMas_VM PFA04 BUD05 VB_0703 Préflashde L23 Analyse CA trafic 07-03 (07-04-03)_ROW_Group" xfId="40338" xr:uid="{00000000-0005-0000-0000-0000DB910000}"/>
    <cellStyle name="n_Flash September eresMas_VM PFA04 BUD05 VB_0703 Préflashde L23 Analyse CA trafic 07-03 (07-04-03)_ROW_ROW ARPU" xfId="40339" xr:uid="{00000000-0005-0000-0000-0000DC910000}"/>
    <cellStyle name="n_Flash September eresMas_VM PFA04 BUD05 VB_0703 Préflashde L23 Analyse CA trafic 07-03 (07-04-03)_Spain ARPU + AUPU" xfId="40340" xr:uid="{00000000-0005-0000-0000-0000DD910000}"/>
    <cellStyle name="n_Flash September eresMas_VM PFA04 BUD05 VB_0703 Préflashde L23 Analyse CA trafic 07-03 (07-04-03)_Spain ARPU + AUPU_Group" xfId="40341" xr:uid="{00000000-0005-0000-0000-0000DE910000}"/>
    <cellStyle name="n_Flash September eresMas_VM PFA04 BUD05 VB_0703 Préflashde L23 Analyse CA trafic 07-03 (07-04-03)_Spain ARPU + AUPU_ROW ARPU" xfId="40342" xr:uid="{00000000-0005-0000-0000-0000DF910000}"/>
    <cellStyle name="n_Flash September eresMas_VM PFA04 BUD05 VB_0703 Préflashde L23 Analyse CA trafic 07-03 (07-04-03)_Spain KPIs" xfId="7438" xr:uid="{00000000-0005-0000-0000-0000E0910000}"/>
    <cellStyle name="n_Flash September eresMas_VM PFA04 BUD05 VB_0703 Préflashde L23 Analyse CA trafic 07-03 (07-04-03)_Spain KPIs 2" xfId="16804" xr:uid="{00000000-0005-0000-0000-0000E1910000}"/>
    <cellStyle name="n_Flash September eresMas_VM PFA04 BUD05 VB_0703 Préflashde L23 Analyse CA trafic 07-03 (07-04-03)_Spain KPIs_1" xfId="52252" xr:uid="{00000000-0005-0000-0000-0000E2910000}"/>
    <cellStyle name="n_Flash September eresMas_VM PFA04 BUD05 VB_0703 Préflashde L23 Analyse CA trafic 07-03 (07-04-03)_Telecoms - Operational KPIs" xfId="50555" xr:uid="{00000000-0005-0000-0000-0000E3910000}"/>
    <cellStyle name="n_Flash September eresMas_VM PFA04 BUD05 VB_A&amp;ME KPIs" xfId="54027" xr:uid="{00000000-0005-0000-0000-0000E4910000}"/>
    <cellStyle name="n_Flash September eresMas_VM PFA04 BUD05 VB_Base Forfaits 06-07" xfId="2734" xr:uid="{00000000-0005-0000-0000-0000E5910000}"/>
    <cellStyle name="n_Flash September eresMas_VM PFA04 BUD05 VB_Base Forfaits 06-07_A&amp;ME KPIs" xfId="54030" xr:uid="{00000000-0005-0000-0000-0000E6910000}"/>
    <cellStyle name="n_Flash September eresMas_VM PFA04 BUD05 VB_Base Forfaits 06-07_Enterprise" xfId="10020" xr:uid="{00000000-0005-0000-0000-0000E7910000}"/>
    <cellStyle name="n_Flash September eresMas_VM PFA04 BUD05 VB_Base Forfaits 06-07_France financials" xfId="24384" xr:uid="{00000000-0005-0000-0000-0000E8910000}"/>
    <cellStyle name="n_Flash September eresMas_VM PFA04 BUD05 VB_Base Forfaits 06-07_France financials_1" xfId="25610" xr:uid="{00000000-0005-0000-0000-0000E9910000}"/>
    <cellStyle name="n_Flash September eresMas_VM PFA04 BUD05 VB_Base Forfaits 06-07_France KPIs" xfId="5593" xr:uid="{00000000-0005-0000-0000-0000EA910000}"/>
    <cellStyle name="n_Flash September eresMas_VM PFA04 BUD05 VB_Base Forfaits 06-07_France KPIs 2" xfId="15009" xr:uid="{00000000-0005-0000-0000-0000EB910000}"/>
    <cellStyle name="n_Flash September eresMas_VM PFA04 BUD05 VB_Base Forfaits 06-07_France KPIs_1" xfId="12834" xr:uid="{00000000-0005-0000-0000-0000EC910000}"/>
    <cellStyle name="n_Flash September eresMas_VM PFA04 BUD05 VB_Base Forfaits 06-07_GetCA Groupe Seg 2012-Q4 Soc" xfId="56879" xr:uid="{00000000-0005-0000-0000-0000ED910000}"/>
    <cellStyle name="n_Flash September eresMas_VM PFA04 BUD05 VB_Base Forfaits 06-07_Group" xfId="40344" xr:uid="{00000000-0005-0000-0000-0000EE910000}"/>
    <cellStyle name="n_Flash September eresMas_VM PFA04 BUD05 VB_Base Forfaits 06-07_Group - financial KPIs" xfId="22640" xr:uid="{00000000-0005-0000-0000-0000EF910000}"/>
    <cellStyle name="n_Flash September eresMas_VM PFA04 BUD05 VB_Base Forfaits 06-07_Group - operational KPIs" xfId="3489" xr:uid="{00000000-0005-0000-0000-0000F0910000}"/>
    <cellStyle name="n_Flash September eresMas_VM PFA04 BUD05 VB_Base Forfaits 06-07_Group - operational KPIs_1" xfId="11080" xr:uid="{00000000-0005-0000-0000-0000F1910000}"/>
    <cellStyle name="n_Flash September eresMas_VM PFA04 BUD05 VB_Base Forfaits 06-07_Group - operational KPIs_1 2" xfId="18779" xr:uid="{00000000-0005-0000-0000-0000F2910000}"/>
    <cellStyle name="n_Flash September eresMas_VM PFA04 BUD05 VB_Base Forfaits 06-07_Group - operational KPIs_2" xfId="20896" xr:uid="{00000000-0005-0000-0000-0000F3910000}"/>
    <cellStyle name="n_Flash September eresMas_VM PFA04 BUD05 VB_Base Forfaits 06-07_IC&amp;SS" xfId="13602" xr:uid="{00000000-0005-0000-0000-0000F4910000}"/>
    <cellStyle name="n_Flash September eresMas_VM PFA04 BUD05 VB_Base Forfaits 06-07_Orange - Market France KPIs" xfId="56878" xr:uid="{00000000-0005-0000-0000-0000F5910000}"/>
    <cellStyle name="n_Flash September eresMas_VM PFA04 BUD05 VB_Base Forfaits 06-07_Poland KPIs" xfId="8740" xr:uid="{00000000-0005-0000-0000-0000F6910000}"/>
    <cellStyle name="n_Flash September eresMas_VM PFA04 BUD05 VB_Base Forfaits 06-07_Poland KPIs_1" xfId="40343" xr:uid="{00000000-0005-0000-0000-0000F7910000}"/>
    <cellStyle name="n_Flash September eresMas_VM PFA04 BUD05 VB_Base Forfaits 06-07_ROW" xfId="40345" xr:uid="{00000000-0005-0000-0000-0000F8910000}"/>
    <cellStyle name="n_Flash September eresMas_VM PFA04 BUD05 VB_Base Forfaits 06-07_ROW ARPU" xfId="40346" xr:uid="{00000000-0005-0000-0000-0000F9910000}"/>
    <cellStyle name="n_Flash September eresMas_VM PFA04 BUD05 VB_Base Forfaits 06-07_RoW KPIs" xfId="9452" xr:uid="{00000000-0005-0000-0000-0000FA910000}"/>
    <cellStyle name="n_Flash September eresMas_VM PFA04 BUD05 VB_Base Forfaits 06-07_ROW_1" xfId="40347" xr:uid="{00000000-0005-0000-0000-0000FB910000}"/>
    <cellStyle name="n_Flash September eresMas_VM PFA04 BUD05 VB_Base Forfaits 06-07_ROW_1_Group" xfId="40348" xr:uid="{00000000-0005-0000-0000-0000FC910000}"/>
    <cellStyle name="n_Flash September eresMas_VM PFA04 BUD05 VB_Base Forfaits 06-07_ROW_1_ROW ARPU" xfId="40349" xr:uid="{00000000-0005-0000-0000-0000FD910000}"/>
    <cellStyle name="n_Flash September eresMas_VM PFA04 BUD05 VB_Base Forfaits 06-07_ROW_Group" xfId="40350" xr:uid="{00000000-0005-0000-0000-0000FE910000}"/>
    <cellStyle name="n_Flash September eresMas_VM PFA04 BUD05 VB_Base Forfaits 06-07_ROW_ROW ARPU" xfId="40351" xr:uid="{00000000-0005-0000-0000-0000FF910000}"/>
    <cellStyle name="n_Flash September eresMas_VM PFA04 BUD05 VB_Base Forfaits 06-07_Spain ARPU + AUPU" xfId="40352" xr:uid="{00000000-0005-0000-0000-000000920000}"/>
    <cellStyle name="n_Flash September eresMas_VM PFA04 BUD05 VB_Base Forfaits 06-07_Spain ARPU + AUPU_Group" xfId="40353" xr:uid="{00000000-0005-0000-0000-000001920000}"/>
    <cellStyle name="n_Flash September eresMas_VM PFA04 BUD05 VB_Base Forfaits 06-07_Spain ARPU + AUPU_ROW ARPU" xfId="40354" xr:uid="{00000000-0005-0000-0000-000002920000}"/>
    <cellStyle name="n_Flash September eresMas_VM PFA04 BUD05 VB_Base Forfaits 06-07_Spain KPIs" xfId="7439" xr:uid="{00000000-0005-0000-0000-000003920000}"/>
    <cellStyle name="n_Flash September eresMas_VM PFA04 BUD05 VB_Base Forfaits 06-07_Spain KPIs 2" xfId="16805" xr:uid="{00000000-0005-0000-0000-000004920000}"/>
    <cellStyle name="n_Flash September eresMas_VM PFA04 BUD05 VB_Base Forfaits 06-07_Spain KPIs_1" xfId="52253" xr:uid="{00000000-0005-0000-0000-000005920000}"/>
    <cellStyle name="n_Flash September eresMas_VM PFA04 BUD05 VB_Base Forfaits 06-07_Telecoms - Operational KPIs" xfId="50556" xr:uid="{00000000-0005-0000-0000-000006920000}"/>
    <cellStyle name="n_Flash September eresMas_VM PFA04 BUD05 VB_CA BAC SCR-VM 06-07 (31-07-06)" xfId="2735" xr:uid="{00000000-0005-0000-0000-000007920000}"/>
    <cellStyle name="n_Flash September eresMas_VM PFA04 BUD05 VB_CA BAC SCR-VM 06-07 (31-07-06)_A&amp;ME KPIs" xfId="54031" xr:uid="{00000000-0005-0000-0000-000008920000}"/>
    <cellStyle name="n_Flash September eresMas_VM PFA04 BUD05 VB_CA BAC SCR-VM 06-07 (31-07-06)_Enterprise" xfId="10021" xr:uid="{00000000-0005-0000-0000-000009920000}"/>
    <cellStyle name="n_Flash September eresMas_VM PFA04 BUD05 VB_CA BAC SCR-VM 06-07 (31-07-06)_France financials" xfId="24385" xr:uid="{00000000-0005-0000-0000-00000A920000}"/>
    <cellStyle name="n_Flash September eresMas_VM PFA04 BUD05 VB_CA BAC SCR-VM 06-07 (31-07-06)_France financials_1" xfId="25611" xr:uid="{00000000-0005-0000-0000-00000B920000}"/>
    <cellStyle name="n_Flash September eresMas_VM PFA04 BUD05 VB_CA BAC SCR-VM 06-07 (31-07-06)_France KPIs" xfId="5594" xr:uid="{00000000-0005-0000-0000-00000C920000}"/>
    <cellStyle name="n_Flash September eresMas_VM PFA04 BUD05 VB_CA BAC SCR-VM 06-07 (31-07-06)_France KPIs 2" xfId="15010" xr:uid="{00000000-0005-0000-0000-00000D920000}"/>
    <cellStyle name="n_Flash September eresMas_VM PFA04 BUD05 VB_CA BAC SCR-VM 06-07 (31-07-06)_France KPIs_1" xfId="12835" xr:uid="{00000000-0005-0000-0000-00000E920000}"/>
    <cellStyle name="n_Flash September eresMas_VM PFA04 BUD05 VB_CA BAC SCR-VM 06-07 (31-07-06)_GetCA Groupe Seg 2012-Q4 Soc" xfId="56881" xr:uid="{00000000-0005-0000-0000-00000F920000}"/>
    <cellStyle name="n_Flash September eresMas_VM PFA04 BUD05 VB_CA BAC SCR-VM 06-07 (31-07-06)_Group" xfId="40356" xr:uid="{00000000-0005-0000-0000-000010920000}"/>
    <cellStyle name="n_Flash September eresMas_VM PFA04 BUD05 VB_CA BAC SCR-VM 06-07 (31-07-06)_Group - financial KPIs" xfId="22641" xr:uid="{00000000-0005-0000-0000-000011920000}"/>
    <cellStyle name="n_Flash September eresMas_VM PFA04 BUD05 VB_CA BAC SCR-VM 06-07 (31-07-06)_Group - operational KPIs" xfId="3490" xr:uid="{00000000-0005-0000-0000-000012920000}"/>
    <cellStyle name="n_Flash September eresMas_VM PFA04 BUD05 VB_CA BAC SCR-VM 06-07 (31-07-06)_Group - operational KPIs_1" xfId="11081" xr:uid="{00000000-0005-0000-0000-000013920000}"/>
    <cellStyle name="n_Flash September eresMas_VM PFA04 BUD05 VB_CA BAC SCR-VM 06-07 (31-07-06)_Group - operational KPIs_1 2" xfId="18780" xr:uid="{00000000-0005-0000-0000-000014920000}"/>
    <cellStyle name="n_Flash September eresMas_VM PFA04 BUD05 VB_CA BAC SCR-VM 06-07 (31-07-06)_Group - operational KPIs_2" xfId="20897" xr:uid="{00000000-0005-0000-0000-000015920000}"/>
    <cellStyle name="n_Flash September eresMas_VM PFA04 BUD05 VB_CA BAC SCR-VM 06-07 (31-07-06)_IC&amp;SS" xfId="13826" xr:uid="{00000000-0005-0000-0000-000016920000}"/>
    <cellStyle name="n_Flash September eresMas_VM PFA04 BUD05 VB_CA BAC SCR-VM 06-07 (31-07-06)_Orange - Market France KPIs" xfId="56880" xr:uid="{00000000-0005-0000-0000-000017920000}"/>
    <cellStyle name="n_Flash September eresMas_VM PFA04 BUD05 VB_CA BAC SCR-VM 06-07 (31-07-06)_Poland KPIs" xfId="8741" xr:uid="{00000000-0005-0000-0000-000018920000}"/>
    <cellStyle name="n_Flash September eresMas_VM PFA04 BUD05 VB_CA BAC SCR-VM 06-07 (31-07-06)_Poland KPIs_1" xfId="40355" xr:uid="{00000000-0005-0000-0000-000019920000}"/>
    <cellStyle name="n_Flash September eresMas_VM PFA04 BUD05 VB_CA BAC SCR-VM 06-07 (31-07-06)_ROW" xfId="40357" xr:uid="{00000000-0005-0000-0000-00001A920000}"/>
    <cellStyle name="n_Flash September eresMas_VM PFA04 BUD05 VB_CA BAC SCR-VM 06-07 (31-07-06)_ROW ARPU" xfId="40358" xr:uid="{00000000-0005-0000-0000-00001B920000}"/>
    <cellStyle name="n_Flash September eresMas_VM PFA04 BUD05 VB_CA BAC SCR-VM 06-07 (31-07-06)_RoW KPIs" xfId="9453" xr:uid="{00000000-0005-0000-0000-00001C920000}"/>
    <cellStyle name="n_Flash September eresMas_VM PFA04 BUD05 VB_CA BAC SCR-VM 06-07 (31-07-06)_ROW_1" xfId="40359" xr:uid="{00000000-0005-0000-0000-00001D920000}"/>
    <cellStyle name="n_Flash September eresMas_VM PFA04 BUD05 VB_CA BAC SCR-VM 06-07 (31-07-06)_ROW_1_Group" xfId="40360" xr:uid="{00000000-0005-0000-0000-00001E920000}"/>
    <cellStyle name="n_Flash September eresMas_VM PFA04 BUD05 VB_CA BAC SCR-VM 06-07 (31-07-06)_ROW_1_ROW ARPU" xfId="40361" xr:uid="{00000000-0005-0000-0000-00001F920000}"/>
    <cellStyle name="n_Flash September eresMas_VM PFA04 BUD05 VB_CA BAC SCR-VM 06-07 (31-07-06)_ROW_Group" xfId="40362" xr:uid="{00000000-0005-0000-0000-000020920000}"/>
    <cellStyle name="n_Flash September eresMas_VM PFA04 BUD05 VB_CA BAC SCR-VM 06-07 (31-07-06)_ROW_ROW ARPU" xfId="40363" xr:uid="{00000000-0005-0000-0000-000021920000}"/>
    <cellStyle name="n_Flash September eresMas_VM PFA04 BUD05 VB_CA BAC SCR-VM 06-07 (31-07-06)_Spain ARPU + AUPU" xfId="40364" xr:uid="{00000000-0005-0000-0000-000022920000}"/>
    <cellStyle name="n_Flash September eresMas_VM PFA04 BUD05 VB_CA BAC SCR-VM 06-07 (31-07-06)_Spain ARPU + AUPU_Group" xfId="40365" xr:uid="{00000000-0005-0000-0000-000023920000}"/>
    <cellStyle name="n_Flash September eresMas_VM PFA04 BUD05 VB_CA BAC SCR-VM 06-07 (31-07-06)_Spain ARPU + AUPU_ROW ARPU" xfId="40366" xr:uid="{00000000-0005-0000-0000-000024920000}"/>
    <cellStyle name="n_Flash September eresMas_VM PFA04 BUD05 VB_CA BAC SCR-VM 06-07 (31-07-06)_Spain KPIs" xfId="7440" xr:uid="{00000000-0005-0000-0000-000025920000}"/>
    <cellStyle name="n_Flash September eresMas_VM PFA04 BUD05 VB_CA BAC SCR-VM 06-07 (31-07-06)_Spain KPIs 2" xfId="16806" xr:uid="{00000000-0005-0000-0000-000026920000}"/>
    <cellStyle name="n_Flash September eresMas_VM PFA04 BUD05 VB_CA BAC SCR-VM 06-07 (31-07-06)_Spain KPIs_1" xfId="52254" xr:uid="{00000000-0005-0000-0000-000027920000}"/>
    <cellStyle name="n_Flash September eresMas_VM PFA04 BUD05 VB_CA BAC SCR-VM 06-07 (31-07-06)_Telecoms - Operational KPIs" xfId="50557" xr:uid="{00000000-0005-0000-0000-000028920000}"/>
    <cellStyle name="n_Flash September eresMas_VM PFA04 BUD05 VB_CA forfaits 0607 (06-08-14)" xfId="2736" xr:uid="{00000000-0005-0000-0000-000029920000}"/>
    <cellStyle name="n_Flash September eresMas_VM PFA04 BUD05 VB_CA forfaits 0607 (06-08-14)_A&amp;ME KPIs" xfId="54032" xr:uid="{00000000-0005-0000-0000-00002A920000}"/>
    <cellStyle name="n_Flash September eresMas_VM PFA04 BUD05 VB_CA forfaits 0607 (06-08-14)_France financials" xfId="24386" xr:uid="{00000000-0005-0000-0000-00002B920000}"/>
    <cellStyle name="n_Flash September eresMas_VM PFA04 BUD05 VB_CA forfaits 0607 (06-08-14)_France KPIs" xfId="5595" xr:uid="{00000000-0005-0000-0000-00002C920000}"/>
    <cellStyle name="n_Flash September eresMas_VM PFA04 BUD05 VB_CA forfaits 0607 (06-08-14)_France KPIs 2" xfId="15011" xr:uid="{00000000-0005-0000-0000-00002D920000}"/>
    <cellStyle name="n_Flash September eresMas_VM PFA04 BUD05 VB_CA forfaits 0607 (06-08-14)_France KPIs_1" xfId="12836" xr:uid="{00000000-0005-0000-0000-00002E920000}"/>
    <cellStyle name="n_Flash September eresMas_VM PFA04 BUD05 VB_CA forfaits 0607 (06-08-14)_Group" xfId="40368" xr:uid="{00000000-0005-0000-0000-00002F920000}"/>
    <cellStyle name="n_Flash September eresMas_VM PFA04 BUD05 VB_CA forfaits 0607 (06-08-14)_Group - financial KPIs" xfId="22642" xr:uid="{00000000-0005-0000-0000-000030920000}"/>
    <cellStyle name="n_Flash September eresMas_VM PFA04 BUD05 VB_CA forfaits 0607 (06-08-14)_Group - operational KPIs" xfId="11082" xr:uid="{00000000-0005-0000-0000-000031920000}"/>
    <cellStyle name="n_Flash September eresMas_VM PFA04 BUD05 VB_CA forfaits 0607 (06-08-14)_Group - operational KPIs 2" xfId="18781" xr:uid="{00000000-0005-0000-0000-000032920000}"/>
    <cellStyle name="n_Flash September eresMas_VM PFA04 BUD05 VB_CA forfaits 0607 (06-08-14)_Group - operational KPIs_1" xfId="20898" xr:uid="{00000000-0005-0000-0000-000033920000}"/>
    <cellStyle name="n_Flash September eresMas_VM PFA04 BUD05 VB_CA forfaits 0607 (06-08-14)_Orange - Market France KPIs" xfId="56882" xr:uid="{00000000-0005-0000-0000-000034920000}"/>
    <cellStyle name="n_Flash September eresMas_VM PFA04 BUD05 VB_CA forfaits 0607 (06-08-14)_Poland KPIs" xfId="40367" xr:uid="{00000000-0005-0000-0000-000035920000}"/>
    <cellStyle name="n_Flash September eresMas_VM PFA04 BUD05 VB_CA forfaits 0607 (06-08-14)_ROW" xfId="40369" xr:uid="{00000000-0005-0000-0000-000036920000}"/>
    <cellStyle name="n_Flash September eresMas_VM PFA04 BUD05 VB_CA forfaits 0607 (06-08-14)_ROW ARPU" xfId="40370" xr:uid="{00000000-0005-0000-0000-000037920000}"/>
    <cellStyle name="n_Flash September eresMas_VM PFA04 BUD05 VB_CA forfaits 0607 (06-08-14)_ROW_1" xfId="40371" xr:uid="{00000000-0005-0000-0000-000038920000}"/>
    <cellStyle name="n_Flash September eresMas_VM PFA04 BUD05 VB_CA forfaits 0607 (06-08-14)_ROW_1_Group" xfId="40372" xr:uid="{00000000-0005-0000-0000-000039920000}"/>
    <cellStyle name="n_Flash September eresMas_VM PFA04 BUD05 VB_CA forfaits 0607 (06-08-14)_ROW_1_ROW ARPU" xfId="40373" xr:uid="{00000000-0005-0000-0000-00003A920000}"/>
    <cellStyle name="n_Flash September eresMas_VM PFA04 BUD05 VB_CA forfaits 0607 (06-08-14)_ROW_Group" xfId="40374" xr:uid="{00000000-0005-0000-0000-00003B920000}"/>
    <cellStyle name="n_Flash September eresMas_VM PFA04 BUD05 VB_CA forfaits 0607 (06-08-14)_ROW_ROW ARPU" xfId="40375" xr:uid="{00000000-0005-0000-0000-00003C920000}"/>
    <cellStyle name="n_Flash September eresMas_VM PFA04 BUD05 VB_CA forfaits 0607 (06-08-14)_Spain ARPU + AUPU" xfId="40376" xr:uid="{00000000-0005-0000-0000-00003D920000}"/>
    <cellStyle name="n_Flash September eresMas_VM PFA04 BUD05 VB_CA forfaits 0607 (06-08-14)_Spain ARPU + AUPU_Group" xfId="40377" xr:uid="{00000000-0005-0000-0000-00003E920000}"/>
    <cellStyle name="n_Flash September eresMas_VM PFA04 BUD05 VB_CA forfaits 0607 (06-08-14)_Spain ARPU + AUPU_ROW ARPU" xfId="40378" xr:uid="{00000000-0005-0000-0000-00003F920000}"/>
    <cellStyle name="n_Flash September eresMas_VM PFA04 BUD05 VB_CA forfaits 0607 (06-08-14)_Spain KPIs" xfId="7441" xr:uid="{00000000-0005-0000-0000-000040920000}"/>
    <cellStyle name="n_Flash September eresMas_VM PFA04 BUD05 VB_CA forfaits 0607 (06-08-14)_Spain KPIs 2" xfId="16807" xr:uid="{00000000-0005-0000-0000-000041920000}"/>
    <cellStyle name="n_Flash September eresMas_VM PFA04 BUD05 VB_CA forfaits 0607 (06-08-14)_Spain KPIs_1" xfId="52255" xr:uid="{00000000-0005-0000-0000-000042920000}"/>
    <cellStyle name="n_Flash September eresMas_VM PFA04 BUD05 VB_CA forfaits 0607 (06-08-14)_Telecoms - Operational KPIs" xfId="50558" xr:uid="{00000000-0005-0000-0000-000043920000}"/>
    <cellStyle name="n_Flash September eresMas_VM PFA04 BUD05 VB_Classeur2" xfId="2737" xr:uid="{00000000-0005-0000-0000-000044920000}"/>
    <cellStyle name="n_Flash September eresMas_VM PFA04 BUD05 VB_Classeur2_A&amp;ME KPIs" xfId="54033" xr:uid="{00000000-0005-0000-0000-000045920000}"/>
    <cellStyle name="n_Flash September eresMas_VM PFA04 BUD05 VB_Classeur2_France financials" xfId="24387" xr:uid="{00000000-0005-0000-0000-000046920000}"/>
    <cellStyle name="n_Flash September eresMas_VM PFA04 BUD05 VB_Classeur2_France KPIs" xfId="5596" xr:uid="{00000000-0005-0000-0000-000047920000}"/>
    <cellStyle name="n_Flash September eresMas_VM PFA04 BUD05 VB_Classeur2_France KPIs 2" xfId="15012" xr:uid="{00000000-0005-0000-0000-000048920000}"/>
    <cellStyle name="n_Flash September eresMas_VM PFA04 BUD05 VB_Classeur2_France KPIs_1" xfId="12837" xr:uid="{00000000-0005-0000-0000-000049920000}"/>
    <cellStyle name="n_Flash September eresMas_VM PFA04 BUD05 VB_Classeur2_Group" xfId="40380" xr:uid="{00000000-0005-0000-0000-00004A920000}"/>
    <cellStyle name="n_Flash September eresMas_VM PFA04 BUD05 VB_Classeur2_Group - financial KPIs" xfId="22643" xr:uid="{00000000-0005-0000-0000-00004B920000}"/>
    <cellStyle name="n_Flash September eresMas_VM PFA04 BUD05 VB_Classeur2_Group - operational KPIs" xfId="11083" xr:uid="{00000000-0005-0000-0000-00004C920000}"/>
    <cellStyle name="n_Flash September eresMas_VM PFA04 BUD05 VB_Classeur2_Group - operational KPIs 2" xfId="18782" xr:uid="{00000000-0005-0000-0000-00004D920000}"/>
    <cellStyle name="n_Flash September eresMas_VM PFA04 BUD05 VB_Classeur2_Group - operational KPIs_1" xfId="20899" xr:uid="{00000000-0005-0000-0000-00004E920000}"/>
    <cellStyle name="n_Flash September eresMas_VM PFA04 BUD05 VB_Classeur2_Orange - Market France KPIs" xfId="56883" xr:uid="{00000000-0005-0000-0000-00004F920000}"/>
    <cellStyle name="n_Flash September eresMas_VM PFA04 BUD05 VB_Classeur2_Poland KPIs" xfId="40379" xr:uid="{00000000-0005-0000-0000-000050920000}"/>
    <cellStyle name="n_Flash September eresMas_VM PFA04 BUD05 VB_Classeur2_ROW" xfId="40381" xr:uid="{00000000-0005-0000-0000-000051920000}"/>
    <cellStyle name="n_Flash September eresMas_VM PFA04 BUD05 VB_Classeur2_ROW ARPU" xfId="40382" xr:uid="{00000000-0005-0000-0000-000052920000}"/>
    <cellStyle name="n_Flash September eresMas_VM PFA04 BUD05 VB_Classeur2_ROW_1" xfId="40383" xr:uid="{00000000-0005-0000-0000-000053920000}"/>
    <cellStyle name="n_Flash September eresMas_VM PFA04 BUD05 VB_Classeur2_ROW_1_Group" xfId="40384" xr:uid="{00000000-0005-0000-0000-000054920000}"/>
    <cellStyle name="n_Flash September eresMas_VM PFA04 BUD05 VB_Classeur2_ROW_1_ROW ARPU" xfId="40385" xr:uid="{00000000-0005-0000-0000-000055920000}"/>
    <cellStyle name="n_Flash September eresMas_VM PFA04 BUD05 VB_Classeur2_ROW_Group" xfId="40386" xr:uid="{00000000-0005-0000-0000-000056920000}"/>
    <cellStyle name="n_Flash September eresMas_VM PFA04 BUD05 VB_Classeur2_ROW_ROW ARPU" xfId="40387" xr:uid="{00000000-0005-0000-0000-000057920000}"/>
    <cellStyle name="n_Flash September eresMas_VM PFA04 BUD05 VB_Classeur2_Spain ARPU + AUPU" xfId="40388" xr:uid="{00000000-0005-0000-0000-000058920000}"/>
    <cellStyle name="n_Flash September eresMas_VM PFA04 BUD05 VB_Classeur2_Spain ARPU + AUPU_Group" xfId="40389" xr:uid="{00000000-0005-0000-0000-000059920000}"/>
    <cellStyle name="n_Flash September eresMas_VM PFA04 BUD05 VB_Classeur2_Spain ARPU + AUPU_ROW ARPU" xfId="40390" xr:uid="{00000000-0005-0000-0000-00005A920000}"/>
    <cellStyle name="n_Flash September eresMas_VM PFA04 BUD05 VB_Classeur2_Spain KPIs" xfId="7442" xr:uid="{00000000-0005-0000-0000-00005B920000}"/>
    <cellStyle name="n_Flash September eresMas_VM PFA04 BUD05 VB_Classeur2_Spain KPIs 2" xfId="16808" xr:uid="{00000000-0005-0000-0000-00005C920000}"/>
    <cellStyle name="n_Flash September eresMas_VM PFA04 BUD05 VB_Classeur2_Spain KPIs_1" xfId="52256" xr:uid="{00000000-0005-0000-0000-00005D920000}"/>
    <cellStyle name="n_Flash September eresMas_VM PFA04 BUD05 VB_Classeur2_Telecoms - Operational KPIs" xfId="50559" xr:uid="{00000000-0005-0000-0000-00005E920000}"/>
    <cellStyle name="n_Flash September eresMas_VM PFA04 BUD05 VB_Classeur5" xfId="2738" xr:uid="{00000000-0005-0000-0000-00005F920000}"/>
    <cellStyle name="n_Flash September eresMas_VM PFA04 BUD05 VB_Classeur5_A&amp;ME KPIs" xfId="54034" xr:uid="{00000000-0005-0000-0000-000060920000}"/>
    <cellStyle name="n_Flash September eresMas_VM PFA04 BUD05 VB_Classeur5_Enterprise" xfId="10022" xr:uid="{00000000-0005-0000-0000-000061920000}"/>
    <cellStyle name="n_Flash September eresMas_VM PFA04 BUD05 VB_Classeur5_France financials" xfId="24388" xr:uid="{00000000-0005-0000-0000-000062920000}"/>
    <cellStyle name="n_Flash September eresMas_VM PFA04 BUD05 VB_Classeur5_France financials_1" xfId="25612" xr:uid="{00000000-0005-0000-0000-000063920000}"/>
    <cellStyle name="n_Flash September eresMas_VM PFA04 BUD05 VB_Classeur5_France KPIs" xfId="5597" xr:uid="{00000000-0005-0000-0000-000064920000}"/>
    <cellStyle name="n_Flash September eresMas_VM PFA04 BUD05 VB_Classeur5_France KPIs 2" xfId="15013" xr:uid="{00000000-0005-0000-0000-000065920000}"/>
    <cellStyle name="n_Flash September eresMas_VM PFA04 BUD05 VB_Classeur5_France KPIs_1" xfId="12838" xr:uid="{00000000-0005-0000-0000-000066920000}"/>
    <cellStyle name="n_Flash September eresMas_VM PFA04 BUD05 VB_Classeur5_GetCA Groupe Seg 2012-Q4 Soc" xfId="56885" xr:uid="{00000000-0005-0000-0000-000067920000}"/>
    <cellStyle name="n_Flash September eresMas_VM PFA04 BUD05 VB_Classeur5_Group" xfId="40392" xr:uid="{00000000-0005-0000-0000-000068920000}"/>
    <cellStyle name="n_Flash September eresMas_VM PFA04 BUD05 VB_Classeur5_Group - financial KPIs" xfId="22644" xr:uid="{00000000-0005-0000-0000-000069920000}"/>
    <cellStyle name="n_Flash September eresMas_VM PFA04 BUD05 VB_Classeur5_Group - operational KPIs" xfId="3491" xr:uid="{00000000-0005-0000-0000-00006A920000}"/>
    <cellStyle name="n_Flash September eresMas_VM PFA04 BUD05 VB_Classeur5_Group - operational KPIs_1" xfId="11084" xr:uid="{00000000-0005-0000-0000-00006B920000}"/>
    <cellStyle name="n_Flash September eresMas_VM PFA04 BUD05 VB_Classeur5_Group - operational KPIs_1 2" xfId="18783" xr:uid="{00000000-0005-0000-0000-00006C920000}"/>
    <cellStyle name="n_Flash September eresMas_VM PFA04 BUD05 VB_Classeur5_Group - operational KPIs_2" xfId="20900" xr:uid="{00000000-0005-0000-0000-00006D920000}"/>
    <cellStyle name="n_Flash September eresMas_VM PFA04 BUD05 VB_Classeur5_IC&amp;SS" xfId="19681" xr:uid="{00000000-0005-0000-0000-00006E920000}"/>
    <cellStyle name="n_Flash September eresMas_VM PFA04 BUD05 VB_Classeur5_Orange - Market France KPIs" xfId="56884" xr:uid="{00000000-0005-0000-0000-00006F920000}"/>
    <cellStyle name="n_Flash September eresMas_VM PFA04 BUD05 VB_Classeur5_Poland KPIs" xfId="8742" xr:uid="{00000000-0005-0000-0000-000070920000}"/>
    <cellStyle name="n_Flash September eresMas_VM PFA04 BUD05 VB_Classeur5_Poland KPIs_1" xfId="40391" xr:uid="{00000000-0005-0000-0000-000071920000}"/>
    <cellStyle name="n_Flash September eresMas_VM PFA04 BUD05 VB_Classeur5_ROW" xfId="40393" xr:uid="{00000000-0005-0000-0000-000072920000}"/>
    <cellStyle name="n_Flash September eresMas_VM PFA04 BUD05 VB_Classeur5_ROW ARPU" xfId="40394" xr:uid="{00000000-0005-0000-0000-000073920000}"/>
    <cellStyle name="n_Flash September eresMas_VM PFA04 BUD05 VB_Classeur5_RoW KPIs" xfId="9454" xr:uid="{00000000-0005-0000-0000-000074920000}"/>
    <cellStyle name="n_Flash September eresMas_VM PFA04 BUD05 VB_Classeur5_ROW_1" xfId="40395" xr:uid="{00000000-0005-0000-0000-000075920000}"/>
    <cellStyle name="n_Flash September eresMas_VM PFA04 BUD05 VB_Classeur5_ROW_1_Group" xfId="40396" xr:uid="{00000000-0005-0000-0000-000076920000}"/>
    <cellStyle name="n_Flash September eresMas_VM PFA04 BUD05 VB_Classeur5_ROW_1_ROW ARPU" xfId="40397" xr:uid="{00000000-0005-0000-0000-000077920000}"/>
    <cellStyle name="n_Flash September eresMas_VM PFA04 BUD05 VB_Classeur5_ROW_Group" xfId="40398" xr:uid="{00000000-0005-0000-0000-000078920000}"/>
    <cellStyle name="n_Flash September eresMas_VM PFA04 BUD05 VB_Classeur5_ROW_ROW ARPU" xfId="40399" xr:uid="{00000000-0005-0000-0000-000079920000}"/>
    <cellStyle name="n_Flash September eresMas_VM PFA04 BUD05 VB_Classeur5_Spain ARPU + AUPU" xfId="40400" xr:uid="{00000000-0005-0000-0000-00007A920000}"/>
    <cellStyle name="n_Flash September eresMas_VM PFA04 BUD05 VB_Classeur5_Spain ARPU + AUPU_Group" xfId="40401" xr:uid="{00000000-0005-0000-0000-00007B920000}"/>
    <cellStyle name="n_Flash September eresMas_VM PFA04 BUD05 VB_Classeur5_Spain ARPU + AUPU_ROW ARPU" xfId="40402" xr:uid="{00000000-0005-0000-0000-00007C920000}"/>
    <cellStyle name="n_Flash September eresMas_VM PFA04 BUD05 VB_Classeur5_Spain KPIs" xfId="7443" xr:uid="{00000000-0005-0000-0000-00007D920000}"/>
    <cellStyle name="n_Flash September eresMas_VM PFA04 BUD05 VB_Classeur5_Spain KPIs 2" xfId="16809" xr:uid="{00000000-0005-0000-0000-00007E920000}"/>
    <cellStyle name="n_Flash September eresMas_VM PFA04 BUD05 VB_Classeur5_Spain KPIs_1" xfId="52257" xr:uid="{00000000-0005-0000-0000-00007F920000}"/>
    <cellStyle name="n_Flash September eresMas_VM PFA04 BUD05 VB_Classeur5_Telecoms - Operational KPIs" xfId="50560" xr:uid="{00000000-0005-0000-0000-000080920000}"/>
    <cellStyle name="n_Flash September eresMas_VM PFA04 BUD05 VB_DATA KPI Personal" xfId="40403" xr:uid="{00000000-0005-0000-0000-000081920000}"/>
    <cellStyle name="n_Flash September eresMas_VM PFA04 BUD05 VB_DATA KPI Personal_Group" xfId="40404" xr:uid="{00000000-0005-0000-0000-000082920000}"/>
    <cellStyle name="n_Flash September eresMas_VM PFA04 BUD05 VB_DATA KPI Personal_ROW ARPU" xfId="40405" xr:uid="{00000000-0005-0000-0000-000083920000}"/>
    <cellStyle name="n_Flash September eresMas_VM PFA04 BUD05 VB_EE_CoA_BS - mapped V4" xfId="40406" xr:uid="{00000000-0005-0000-0000-000084920000}"/>
    <cellStyle name="n_Flash September eresMas_VM PFA04 BUD05 VB_EE_CoA_BS - mapped V4_Group" xfId="40407" xr:uid="{00000000-0005-0000-0000-000085920000}"/>
    <cellStyle name="n_Flash September eresMas_VM PFA04 BUD05 VB_EE_CoA_BS - mapped V4_ROW ARPU" xfId="40408" xr:uid="{00000000-0005-0000-0000-000086920000}"/>
    <cellStyle name="n_Flash September eresMas_VM PFA04 BUD05 VB_Enterprise" xfId="10018" xr:uid="{00000000-0005-0000-0000-000087920000}"/>
    <cellStyle name="n_Flash September eresMas_VM PFA04 BUD05 VB_France financials" xfId="24381" xr:uid="{00000000-0005-0000-0000-000088920000}"/>
    <cellStyle name="n_Flash September eresMas_VM PFA04 BUD05 VB_France financials_1" xfId="25608" xr:uid="{00000000-0005-0000-0000-000089920000}"/>
    <cellStyle name="n_Flash September eresMas_VM PFA04 BUD05 VB_France KPIs" xfId="5590" xr:uid="{00000000-0005-0000-0000-00008A920000}"/>
    <cellStyle name="n_Flash September eresMas_VM PFA04 BUD05 VB_France KPIs 2" xfId="15006" xr:uid="{00000000-0005-0000-0000-00008B920000}"/>
    <cellStyle name="n_Flash September eresMas_VM PFA04 BUD05 VB_France KPIs_1" xfId="12831" xr:uid="{00000000-0005-0000-0000-00008C920000}"/>
    <cellStyle name="n_Flash September eresMas_VM PFA04 BUD05 VB_GetCA Groupe Seg 2012-Q4 Soc" xfId="56886" xr:uid="{00000000-0005-0000-0000-00008D920000}"/>
    <cellStyle name="n_Flash September eresMas_VM PFA04 BUD05 VB_Group" xfId="40409" xr:uid="{00000000-0005-0000-0000-00008E920000}"/>
    <cellStyle name="n_Flash September eresMas_VM PFA04 BUD05 VB_Group - financial KPIs" xfId="22637" xr:uid="{00000000-0005-0000-0000-00008F920000}"/>
    <cellStyle name="n_Flash September eresMas_VM PFA04 BUD05 VB_Group - operational KPIs" xfId="3487" xr:uid="{00000000-0005-0000-0000-000090920000}"/>
    <cellStyle name="n_Flash September eresMas_VM PFA04 BUD05 VB_Group - operational KPIs_1" xfId="11077" xr:uid="{00000000-0005-0000-0000-000091920000}"/>
    <cellStyle name="n_Flash September eresMas_VM PFA04 BUD05 VB_Group - operational KPIs_1 2" xfId="18776" xr:uid="{00000000-0005-0000-0000-000092920000}"/>
    <cellStyle name="n_Flash September eresMas_VM PFA04 BUD05 VB_Group - operational KPIs_2" xfId="20893" xr:uid="{00000000-0005-0000-0000-000093920000}"/>
    <cellStyle name="n_Flash September eresMas_VM PFA04 BUD05 VB_IC&amp;SS" xfId="19487" xr:uid="{00000000-0005-0000-0000-000094920000}"/>
    <cellStyle name="n_Flash September eresMas_VM PFA04 BUD05 VB_Orange - Market France KPIs" xfId="56874" xr:uid="{00000000-0005-0000-0000-000095920000}"/>
    <cellStyle name="n_Flash September eresMas_VM PFA04 BUD05 VB_PFA_Mn MTV_060413" xfId="2739" xr:uid="{00000000-0005-0000-0000-000096920000}"/>
    <cellStyle name="n_Flash September eresMas_VM PFA04 BUD05 VB_PFA_Mn MTV_060413_A&amp;ME KPIs" xfId="54035" xr:uid="{00000000-0005-0000-0000-000097920000}"/>
    <cellStyle name="n_Flash September eresMas_VM PFA04 BUD05 VB_PFA_Mn MTV_060413_France financials" xfId="24389" xr:uid="{00000000-0005-0000-0000-000098920000}"/>
    <cellStyle name="n_Flash September eresMas_VM PFA04 BUD05 VB_PFA_Mn MTV_060413_France KPIs" xfId="5598" xr:uid="{00000000-0005-0000-0000-000099920000}"/>
    <cellStyle name="n_Flash September eresMas_VM PFA04 BUD05 VB_PFA_Mn MTV_060413_France KPIs 2" xfId="15014" xr:uid="{00000000-0005-0000-0000-00009A920000}"/>
    <cellStyle name="n_Flash September eresMas_VM PFA04 BUD05 VB_PFA_Mn MTV_060413_France KPIs_1" xfId="12839" xr:uid="{00000000-0005-0000-0000-00009B920000}"/>
    <cellStyle name="n_Flash September eresMas_VM PFA04 BUD05 VB_PFA_Mn MTV_060413_Group" xfId="40411" xr:uid="{00000000-0005-0000-0000-00009C920000}"/>
    <cellStyle name="n_Flash September eresMas_VM PFA04 BUD05 VB_PFA_Mn MTV_060413_Group - financial KPIs" xfId="22645" xr:uid="{00000000-0005-0000-0000-00009D920000}"/>
    <cellStyle name="n_Flash September eresMas_VM PFA04 BUD05 VB_PFA_Mn MTV_060413_Group - operational KPIs" xfId="11085" xr:uid="{00000000-0005-0000-0000-00009E920000}"/>
    <cellStyle name="n_Flash September eresMas_VM PFA04 BUD05 VB_PFA_Mn MTV_060413_Group - operational KPIs 2" xfId="18784" xr:uid="{00000000-0005-0000-0000-00009F920000}"/>
    <cellStyle name="n_Flash September eresMas_VM PFA04 BUD05 VB_PFA_Mn MTV_060413_Group - operational KPIs_1" xfId="20901" xr:uid="{00000000-0005-0000-0000-0000A0920000}"/>
    <cellStyle name="n_Flash September eresMas_VM PFA04 BUD05 VB_PFA_Mn MTV_060413_Orange - Market France KPIs" xfId="56887" xr:uid="{00000000-0005-0000-0000-0000A1920000}"/>
    <cellStyle name="n_Flash September eresMas_VM PFA04 BUD05 VB_PFA_Mn MTV_060413_Poland KPIs" xfId="40410" xr:uid="{00000000-0005-0000-0000-0000A2920000}"/>
    <cellStyle name="n_Flash September eresMas_VM PFA04 BUD05 VB_PFA_Mn MTV_060413_ROW" xfId="40412" xr:uid="{00000000-0005-0000-0000-0000A3920000}"/>
    <cellStyle name="n_Flash September eresMas_VM PFA04 BUD05 VB_PFA_Mn MTV_060413_ROW ARPU" xfId="40413" xr:uid="{00000000-0005-0000-0000-0000A4920000}"/>
    <cellStyle name="n_Flash September eresMas_VM PFA04 BUD05 VB_PFA_Mn MTV_060413_ROW_1" xfId="40414" xr:uid="{00000000-0005-0000-0000-0000A5920000}"/>
    <cellStyle name="n_Flash September eresMas_VM PFA04 BUD05 VB_PFA_Mn MTV_060413_ROW_1_Group" xfId="40415" xr:uid="{00000000-0005-0000-0000-0000A6920000}"/>
    <cellStyle name="n_Flash September eresMas_VM PFA04 BUD05 VB_PFA_Mn MTV_060413_ROW_1_ROW ARPU" xfId="40416" xr:uid="{00000000-0005-0000-0000-0000A7920000}"/>
    <cellStyle name="n_Flash September eresMas_VM PFA04 BUD05 VB_PFA_Mn MTV_060413_ROW_Group" xfId="40417" xr:uid="{00000000-0005-0000-0000-0000A8920000}"/>
    <cellStyle name="n_Flash September eresMas_VM PFA04 BUD05 VB_PFA_Mn MTV_060413_ROW_ROW ARPU" xfId="40418" xr:uid="{00000000-0005-0000-0000-0000A9920000}"/>
    <cellStyle name="n_Flash September eresMas_VM PFA04 BUD05 VB_PFA_Mn MTV_060413_Spain ARPU + AUPU" xfId="40419" xr:uid="{00000000-0005-0000-0000-0000AA920000}"/>
    <cellStyle name="n_Flash September eresMas_VM PFA04 BUD05 VB_PFA_Mn MTV_060413_Spain ARPU + AUPU_Group" xfId="40420" xr:uid="{00000000-0005-0000-0000-0000AB920000}"/>
    <cellStyle name="n_Flash September eresMas_VM PFA04 BUD05 VB_PFA_Mn MTV_060413_Spain ARPU + AUPU_ROW ARPU" xfId="40421" xr:uid="{00000000-0005-0000-0000-0000AC920000}"/>
    <cellStyle name="n_Flash September eresMas_VM PFA04 BUD05 VB_PFA_Mn MTV_060413_Spain KPIs" xfId="7444" xr:uid="{00000000-0005-0000-0000-0000AD920000}"/>
    <cellStyle name="n_Flash September eresMas_VM PFA04 BUD05 VB_PFA_Mn MTV_060413_Spain KPIs 2" xfId="16810" xr:uid="{00000000-0005-0000-0000-0000AE920000}"/>
    <cellStyle name="n_Flash September eresMas_VM PFA04 BUD05 VB_PFA_Mn MTV_060413_Spain KPIs_1" xfId="52258" xr:uid="{00000000-0005-0000-0000-0000AF920000}"/>
    <cellStyle name="n_Flash September eresMas_VM PFA04 BUD05 VB_PFA_Mn MTV_060413_Telecoms - Operational KPIs" xfId="50561" xr:uid="{00000000-0005-0000-0000-0000B0920000}"/>
    <cellStyle name="n_Flash September eresMas_VM PFA04 BUD05 VB_PFA_Mn_0603_V0 0" xfId="2740" xr:uid="{00000000-0005-0000-0000-0000B1920000}"/>
    <cellStyle name="n_Flash September eresMas_VM PFA04 BUD05 VB_PFA_Mn_0603_V0 0_A&amp;ME KPIs" xfId="54036" xr:uid="{00000000-0005-0000-0000-0000B2920000}"/>
    <cellStyle name="n_Flash September eresMas_VM PFA04 BUD05 VB_PFA_Mn_0603_V0 0_France financials" xfId="24390" xr:uid="{00000000-0005-0000-0000-0000B3920000}"/>
    <cellStyle name="n_Flash September eresMas_VM PFA04 BUD05 VB_PFA_Mn_0603_V0 0_France KPIs" xfId="5599" xr:uid="{00000000-0005-0000-0000-0000B4920000}"/>
    <cellStyle name="n_Flash September eresMas_VM PFA04 BUD05 VB_PFA_Mn_0603_V0 0_France KPIs 2" xfId="15015" xr:uid="{00000000-0005-0000-0000-0000B5920000}"/>
    <cellStyle name="n_Flash September eresMas_VM PFA04 BUD05 VB_PFA_Mn_0603_V0 0_France KPIs_1" xfId="12840" xr:uid="{00000000-0005-0000-0000-0000B6920000}"/>
    <cellStyle name="n_Flash September eresMas_VM PFA04 BUD05 VB_PFA_Mn_0603_V0 0_Group" xfId="40423" xr:uid="{00000000-0005-0000-0000-0000B7920000}"/>
    <cellStyle name="n_Flash September eresMas_VM PFA04 BUD05 VB_PFA_Mn_0603_V0 0_Group - financial KPIs" xfId="22646" xr:uid="{00000000-0005-0000-0000-0000B8920000}"/>
    <cellStyle name="n_Flash September eresMas_VM PFA04 BUD05 VB_PFA_Mn_0603_V0 0_Group - operational KPIs" xfId="11086" xr:uid="{00000000-0005-0000-0000-0000B9920000}"/>
    <cellStyle name="n_Flash September eresMas_VM PFA04 BUD05 VB_PFA_Mn_0603_V0 0_Group - operational KPIs 2" xfId="18785" xr:uid="{00000000-0005-0000-0000-0000BA920000}"/>
    <cellStyle name="n_Flash September eresMas_VM PFA04 BUD05 VB_PFA_Mn_0603_V0 0_Group - operational KPIs_1" xfId="20902" xr:uid="{00000000-0005-0000-0000-0000BB920000}"/>
    <cellStyle name="n_Flash September eresMas_VM PFA04 BUD05 VB_PFA_Mn_0603_V0 0_Orange - Market France KPIs" xfId="56888" xr:uid="{00000000-0005-0000-0000-0000BC920000}"/>
    <cellStyle name="n_Flash September eresMas_VM PFA04 BUD05 VB_PFA_Mn_0603_V0 0_Poland KPIs" xfId="40422" xr:uid="{00000000-0005-0000-0000-0000BD920000}"/>
    <cellStyle name="n_Flash September eresMas_VM PFA04 BUD05 VB_PFA_Mn_0603_V0 0_ROW" xfId="40424" xr:uid="{00000000-0005-0000-0000-0000BE920000}"/>
    <cellStyle name="n_Flash September eresMas_VM PFA04 BUD05 VB_PFA_Mn_0603_V0 0_ROW ARPU" xfId="40425" xr:uid="{00000000-0005-0000-0000-0000BF920000}"/>
    <cellStyle name="n_Flash September eresMas_VM PFA04 BUD05 VB_PFA_Mn_0603_V0 0_ROW_1" xfId="40426" xr:uid="{00000000-0005-0000-0000-0000C0920000}"/>
    <cellStyle name="n_Flash September eresMas_VM PFA04 BUD05 VB_PFA_Mn_0603_V0 0_ROW_1_Group" xfId="40427" xr:uid="{00000000-0005-0000-0000-0000C1920000}"/>
    <cellStyle name="n_Flash September eresMas_VM PFA04 BUD05 VB_PFA_Mn_0603_V0 0_ROW_1_ROW ARPU" xfId="40428" xr:uid="{00000000-0005-0000-0000-0000C2920000}"/>
    <cellStyle name="n_Flash September eresMas_VM PFA04 BUD05 VB_PFA_Mn_0603_V0 0_ROW_Group" xfId="40429" xr:uid="{00000000-0005-0000-0000-0000C3920000}"/>
    <cellStyle name="n_Flash September eresMas_VM PFA04 BUD05 VB_PFA_Mn_0603_V0 0_ROW_ROW ARPU" xfId="40430" xr:uid="{00000000-0005-0000-0000-0000C4920000}"/>
    <cellStyle name="n_Flash September eresMas_VM PFA04 BUD05 VB_PFA_Mn_0603_V0 0_Spain ARPU + AUPU" xfId="40431" xr:uid="{00000000-0005-0000-0000-0000C5920000}"/>
    <cellStyle name="n_Flash September eresMas_VM PFA04 BUD05 VB_PFA_Mn_0603_V0 0_Spain ARPU + AUPU_Group" xfId="40432" xr:uid="{00000000-0005-0000-0000-0000C6920000}"/>
    <cellStyle name="n_Flash September eresMas_VM PFA04 BUD05 VB_PFA_Mn_0603_V0 0_Spain ARPU + AUPU_ROW ARPU" xfId="40433" xr:uid="{00000000-0005-0000-0000-0000C7920000}"/>
    <cellStyle name="n_Flash September eresMas_VM PFA04 BUD05 VB_PFA_Mn_0603_V0 0_Spain KPIs" xfId="7445" xr:uid="{00000000-0005-0000-0000-0000C8920000}"/>
    <cellStyle name="n_Flash September eresMas_VM PFA04 BUD05 VB_PFA_Mn_0603_V0 0_Spain KPIs 2" xfId="16811" xr:uid="{00000000-0005-0000-0000-0000C9920000}"/>
    <cellStyle name="n_Flash September eresMas_VM PFA04 BUD05 VB_PFA_Mn_0603_V0 0_Spain KPIs_1" xfId="52259" xr:uid="{00000000-0005-0000-0000-0000CA920000}"/>
    <cellStyle name="n_Flash September eresMas_VM PFA04 BUD05 VB_PFA_Mn_0603_V0 0_Telecoms - Operational KPIs" xfId="50562" xr:uid="{00000000-0005-0000-0000-0000CB920000}"/>
    <cellStyle name="n_Flash September eresMas_VM PFA04 BUD05 VB_PFA_Parcs_0600706" xfId="2741" xr:uid="{00000000-0005-0000-0000-0000CC920000}"/>
    <cellStyle name="n_Flash September eresMas_VM PFA04 BUD05 VB_PFA_Parcs_0600706_A&amp;ME KPIs" xfId="54037" xr:uid="{00000000-0005-0000-0000-0000CD920000}"/>
    <cellStyle name="n_Flash September eresMas_VM PFA04 BUD05 VB_PFA_Parcs_0600706_France financials" xfId="24391" xr:uid="{00000000-0005-0000-0000-0000CE920000}"/>
    <cellStyle name="n_Flash September eresMas_VM PFA04 BUD05 VB_PFA_Parcs_0600706_France KPIs" xfId="5600" xr:uid="{00000000-0005-0000-0000-0000CF920000}"/>
    <cellStyle name="n_Flash September eresMas_VM PFA04 BUD05 VB_PFA_Parcs_0600706_France KPIs 2" xfId="15016" xr:uid="{00000000-0005-0000-0000-0000D0920000}"/>
    <cellStyle name="n_Flash September eresMas_VM PFA04 BUD05 VB_PFA_Parcs_0600706_France KPIs_1" xfId="12841" xr:uid="{00000000-0005-0000-0000-0000D1920000}"/>
    <cellStyle name="n_Flash September eresMas_VM PFA04 BUD05 VB_PFA_Parcs_0600706_Group" xfId="40435" xr:uid="{00000000-0005-0000-0000-0000D2920000}"/>
    <cellStyle name="n_Flash September eresMas_VM PFA04 BUD05 VB_PFA_Parcs_0600706_Group - financial KPIs" xfId="22647" xr:uid="{00000000-0005-0000-0000-0000D3920000}"/>
    <cellStyle name="n_Flash September eresMas_VM PFA04 BUD05 VB_PFA_Parcs_0600706_Group - operational KPIs" xfId="11087" xr:uid="{00000000-0005-0000-0000-0000D4920000}"/>
    <cellStyle name="n_Flash September eresMas_VM PFA04 BUD05 VB_PFA_Parcs_0600706_Group - operational KPIs 2" xfId="18786" xr:uid="{00000000-0005-0000-0000-0000D5920000}"/>
    <cellStyle name="n_Flash September eresMas_VM PFA04 BUD05 VB_PFA_Parcs_0600706_Group - operational KPIs_1" xfId="20903" xr:uid="{00000000-0005-0000-0000-0000D6920000}"/>
    <cellStyle name="n_Flash September eresMas_VM PFA04 BUD05 VB_PFA_Parcs_0600706_Orange - Market France KPIs" xfId="56889" xr:uid="{00000000-0005-0000-0000-0000D7920000}"/>
    <cellStyle name="n_Flash September eresMas_VM PFA04 BUD05 VB_PFA_Parcs_0600706_Poland KPIs" xfId="40434" xr:uid="{00000000-0005-0000-0000-0000D8920000}"/>
    <cellStyle name="n_Flash September eresMas_VM PFA04 BUD05 VB_PFA_Parcs_0600706_ROW" xfId="40436" xr:uid="{00000000-0005-0000-0000-0000D9920000}"/>
    <cellStyle name="n_Flash September eresMas_VM PFA04 BUD05 VB_PFA_Parcs_0600706_ROW ARPU" xfId="40437" xr:uid="{00000000-0005-0000-0000-0000DA920000}"/>
    <cellStyle name="n_Flash September eresMas_VM PFA04 BUD05 VB_PFA_Parcs_0600706_ROW_1" xfId="40438" xr:uid="{00000000-0005-0000-0000-0000DB920000}"/>
    <cellStyle name="n_Flash September eresMas_VM PFA04 BUD05 VB_PFA_Parcs_0600706_ROW_1_Group" xfId="40439" xr:uid="{00000000-0005-0000-0000-0000DC920000}"/>
    <cellStyle name="n_Flash September eresMas_VM PFA04 BUD05 VB_PFA_Parcs_0600706_ROW_1_ROW ARPU" xfId="40440" xr:uid="{00000000-0005-0000-0000-0000DD920000}"/>
    <cellStyle name="n_Flash September eresMas_VM PFA04 BUD05 VB_PFA_Parcs_0600706_ROW_Group" xfId="40441" xr:uid="{00000000-0005-0000-0000-0000DE920000}"/>
    <cellStyle name="n_Flash September eresMas_VM PFA04 BUD05 VB_PFA_Parcs_0600706_ROW_ROW ARPU" xfId="40442" xr:uid="{00000000-0005-0000-0000-0000DF920000}"/>
    <cellStyle name="n_Flash September eresMas_VM PFA04 BUD05 VB_PFA_Parcs_0600706_Spain ARPU + AUPU" xfId="40443" xr:uid="{00000000-0005-0000-0000-0000E0920000}"/>
    <cellStyle name="n_Flash September eresMas_VM PFA04 BUD05 VB_PFA_Parcs_0600706_Spain ARPU + AUPU_Group" xfId="40444" xr:uid="{00000000-0005-0000-0000-0000E1920000}"/>
    <cellStyle name="n_Flash September eresMas_VM PFA04 BUD05 VB_PFA_Parcs_0600706_Spain ARPU + AUPU_ROW ARPU" xfId="40445" xr:uid="{00000000-0005-0000-0000-0000E2920000}"/>
    <cellStyle name="n_Flash September eresMas_VM PFA04 BUD05 VB_PFA_Parcs_0600706_Spain KPIs" xfId="7446" xr:uid="{00000000-0005-0000-0000-0000E3920000}"/>
    <cellStyle name="n_Flash September eresMas_VM PFA04 BUD05 VB_PFA_Parcs_0600706_Spain KPIs 2" xfId="16812" xr:uid="{00000000-0005-0000-0000-0000E4920000}"/>
    <cellStyle name="n_Flash September eresMas_VM PFA04 BUD05 VB_PFA_Parcs_0600706_Spain KPIs_1" xfId="52260" xr:uid="{00000000-0005-0000-0000-0000E5920000}"/>
    <cellStyle name="n_Flash September eresMas_VM PFA04 BUD05 VB_PFA_Parcs_0600706_Telecoms - Operational KPIs" xfId="50563" xr:uid="{00000000-0005-0000-0000-0000E6920000}"/>
    <cellStyle name="n_Flash September eresMas_VM PFA04 BUD05 VB_Poland KPIs" xfId="8738" xr:uid="{00000000-0005-0000-0000-0000E7920000}"/>
    <cellStyle name="n_Flash September eresMas_VM PFA04 BUD05 VB_Poland KPIs_1" xfId="40318" xr:uid="{00000000-0005-0000-0000-0000E8920000}"/>
    <cellStyle name="n_Flash September eresMas_VM PFA04 BUD05 VB_Reporting Valeur_Mobile_2010_10" xfId="40446" xr:uid="{00000000-0005-0000-0000-0000E9920000}"/>
    <cellStyle name="n_Flash September eresMas_VM PFA04 BUD05 VB_Reporting Valeur_Mobile_2010_10_Group" xfId="40447" xr:uid="{00000000-0005-0000-0000-0000EA920000}"/>
    <cellStyle name="n_Flash September eresMas_VM PFA04 BUD05 VB_Reporting Valeur_Mobile_2010_10_ROW" xfId="40448" xr:uid="{00000000-0005-0000-0000-0000EB920000}"/>
    <cellStyle name="n_Flash September eresMas_VM PFA04 BUD05 VB_Reporting Valeur_Mobile_2010_10_ROW ARPU" xfId="40449" xr:uid="{00000000-0005-0000-0000-0000EC920000}"/>
    <cellStyle name="n_Flash September eresMas_VM PFA04 BUD05 VB_Reporting Valeur_Mobile_2010_10_ROW_Group" xfId="40450" xr:uid="{00000000-0005-0000-0000-0000ED920000}"/>
    <cellStyle name="n_Flash September eresMas_VM PFA04 BUD05 VB_Reporting Valeur_Mobile_2010_10_ROW_ROW ARPU" xfId="40451" xr:uid="{00000000-0005-0000-0000-0000EE920000}"/>
    <cellStyle name="n_Flash September eresMas_VM PFA04 BUD05 VB_ROW" xfId="40452" xr:uid="{00000000-0005-0000-0000-0000EF920000}"/>
    <cellStyle name="n_Flash September eresMas_VM PFA04 BUD05 VB_ROW ARPU" xfId="40453" xr:uid="{00000000-0005-0000-0000-0000F0920000}"/>
    <cellStyle name="n_Flash September eresMas_VM PFA04 BUD05 VB_RoW KPIs" xfId="9450" xr:uid="{00000000-0005-0000-0000-0000F1920000}"/>
    <cellStyle name="n_Flash September eresMas_VM PFA04 BUD05 VB_ROW_1" xfId="40454" xr:uid="{00000000-0005-0000-0000-0000F2920000}"/>
    <cellStyle name="n_Flash September eresMas_VM PFA04 BUD05 VB_ROW_1_Group" xfId="40455" xr:uid="{00000000-0005-0000-0000-0000F3920000}"/>
    <cellStyle name="n_Flash September eresMas_VM PFA04 BUD05 VB_ROW_1_ROW ARPU" xfId="40456" xr:uid="{00000000-0005-0000-0000-0000F4920000}"/>
    <cellStyle name="n_Flash September eresMas_VM PFA04 BUD05 VB_ROW_Group" xfId="40457" xr:uid="{00000000-0005-0000-0000-0000F5920000}"/>
    <cellStyle name="n_Flash September eresMas_VM PFA04 BUD05 VB_ROW_ROW ARPU" xfId="40458" xr:uid="{00000000-0005-0000-0000-0000F6920000}"/>
    <cellStyle name="n_Flash September eresMas_VM PFA04 BUD05 VB_Spain ARPU + AUPU" xfId="40459" xr:uid="{00000000-0005-0000-0000-0000F7920000}"/>
    <cellStyle name="n_Flash September eresMas_VM PFA04 BUD05 VB_Spain ARPU + AUPU_Group" xfId="40460" xr:uid="{00000000-0005-0000-0000-0000F8920000}"/>
    <cellStyle name="n_Flash September eresMas_VM PFA04 BUD05 VB_Spain ARPU + AUPU_ROW ARPU" xfId="40461" xr:uid="{00000000-0005-0000-0000-0000F9920000}"/>
    <cellStyle name="n_Flash September eresMas_VM PFA04 BUD05 VB_Spain KPIs" xfId="7436" xr:uid="{00000000-0005-0000-0000-0000FA920000}"/>
    <cellStyle name="n_Flash September eresMas_VM PFA04 BUD05 VB_Spain KPIs 2" xfId="16802" xr:uid="{00000000-0005-0000-0000-0000FB920000}"/>
    <cellStyle name="n_Flash September eresMas_VM PFA04 BUD05 VB_Spain KPIs_1" xfId="52250" xr:uid="{00000000-0005-0000-0000-0000FC920000}"/>
    <cellStyle name="n_Flash September eresMas_VM PFA04 BUD05 VB_Telecoms - Operational KPIs" xfId="50553" xr:uid="{00000000-0005-0000-0000-0000FD920000}"/>
    <cellStyle name="n_Flash September eresMas_VM PFA04 BUD05 VB_UAG_report_CA 06-09 (06-09-28)" xfId="2742" xr:uid="{00000000-0005-0000-0000-0000FE920000}"/>
    <cellStyle name="n_Flash September eresMas_VM PFA04 BUD05 VB_UAG_report_CA 06-09 (06-09-28)_A&amp;ME KPIs" xfId="54038" xr:uid="{00000000-0005-0000-0000-0000FF920000}"/>
    <cellStyle name="n_Flash September eresMas_VM PFA04 BUD05 VB_UAG_report_CA 06-09 (06-09-28)_Enterprise" xfId="10023" xr:uid="{00000000-0005-0000-0000-000000930000}"/>
    <cellStyle name="n_Flash September eresMas_VM PFA04 BUD05 VB_UAG_report_CA 06-09 (06-09-28)_France financials" xfId="24392" xr:uid="{00000000-0005-0000-0000-000001930000}"/>
    <cellStyle name="n_Flash September eresMas_VM PFA04 BUD05 VB_UAG_report_CA 06-09 (06-09-28)_France financials_1" xfId="25613" xr:uid="{00000000-0005-0000-0000-000002930000}"/>
    <cellStyle name="n_Flash September eresMas_VM PFA04 BUD05 VB_UAG_report_CA 06-09 (06-09-28)_France KPIs" xfId="5601" xr:uid="{00000000-0005-0000-0000-000003930000}"/>
    <cellStyle name="n_Flash September eresMas_VM PFA04 BUD05 VB_UAG_report_CA 06-09 (06-09-28)_France KPIs 2" xfId="15017" xr:uid="{00000000-0005-0000-0000-000004930000}"/>
    <cellStyle name="n_Flash September eresMas_VM PFA04 BUD05 VB_UAG_report_CA 06-09 (06-09-28)_France KPIs_1" xfId="12842" xr:uid="{00000000-0005-0000-0000-000005930000}"/>
    <cellStyle name="n_Flash September eresMas_VM PFA04 BUD05 VB_UAG_report_CA 06-09 (06-09-28)_GetCA Groupe Seg 2012-Q4 Soc" xfId="56891" xr:uid="{00000000-0005-0000-0000-000006930000}"/>
    <cellStyle name="n_Flash September eresMas_VM PFA04 BUD05 VB_UAG_report_CA 06-09 (06-09-28)_Group" xfId="40463" xr:uid="{00000000-0005-0000-0000-000007930000}"/>
    <cellStyle name="n_Flash September eresMas_VM PFA04 BUD05 VB_UAG_report_CA 06-09 (06-09-28)_Group - financial KPIs" xfId="22648" xr:uid="{00000000-0005-0000-0000-000008930000}"/>
    <cellStyle name="n_Flash September eresMas_VM PFA04 BUD05 VB_UAG_report_CA 06-09 (06-09-28)_Group - operational KPIs" xfId="3492" xr:uid="{00000000-0005-0000-0000-000009930000}"/>
    <cellStyle name="n_Flash September eresMas_VM PFA04 BUD05 VB_UAG_report_CA 06-09 (06-09-28)_Group - operational KPIs_1" xfId="11088" xr:uid="{00000000-0005-0000-0000-00000A930000}"/>
    <cellStyle name="n_Flash September eresMas_VM PFA04 BUD05 VB_UAG_report_CA 06-09 (06-09-28)_Group - operational KPIs_1 2" xfId="18787" xr:uid="{00000000-0005-0000-0000-00000B930000}"/>
    <cellStyle name="n_Flash September eresMas_VM PFA04 BUD05 VB_UAG_report_CA 06-09 (06-09-28)_Group - operational KPIs_2" xfId="20904" xr:uid="{00000000-0005-0000-0000-00000C930000}"/>
    <cellStyle name="n_Flash September eresMas_VM PFA04 BUD05 VB_UAG_report_CA 06-09 (06-09-28)_IC&amp;SS" xfId="13607" xr:uid="{00000000-0005-0000-0000-00000D930000}"/>
    <cellStyle name="n_Flash September eresMas_VM PFA04 BUD05 VB_UAG_report_CA 06-09 (06-09-28)_Orange - Market France KPIs" xfId="56890" xr:uid="{00000000-0005-0000-0000-00000E930000}"/>
    <cellStyle name="n_Flash September eresMas_VM PFA04 BUD05 VB_UAG_report_CA 06-09 (06-09-28)_Poland KPIs" xfId="8743" xr:uid="{00000000-0005-0000-0000-00000F930000}"/>
    <cellStyle name="n_Flash September eresMas_VM PFA04 BUD05 VB_UAG_report_CA 06-09 (06-09-28)_Poland KPIs_1" xfId="40462" xr:uid="{00000000-0005-0000-0000-000010930000}"/>
    <cellStyle name="n_Flash September eresMas_VM PFA04 BUD05 VB_UAG_report_CA 06-09 (06-09-28)_ROW" xfId="40464" xr:uid="{00000000-0005-0000-0000-000011930000}"/>
    <cellStyle name="n_Flash September eresMas_VM PFA04 BUD05 VB_UAG_report_CA 06-09 (06-09-28)_ROW ARPU" xfId="40465" xr:uid="{00000000-0005-0000-0000-000012930000}"/>
    <cellStyle name="n_Flash September eresMas_VM PFA04 BUD05 VB_UAG_report_CA 06-09 (06-09-28)_RoW KPIs" xfId="9455" xr:uid="{00000000-0005-0000-0000-000013930000}"/>
    <cellStyle name="n_Flash September eresMas_VM PFA04 BUD05 VB_UAG_report_CA 06-09 (06-09-28)_ROW_1" xfId="40466" xr:uid="{00000000-0005-0000-0000-000014930000}"/>
    <cellStyle name="n_Flash September eresMas_VM PFA04 BUD05 VB_UAG_report_CA 06-09 (06-09-28)_ROW_1_Group" xfId="40467" xr:uid="{00000000-0005-0000-0000-000015930000}"/>
    <cellStyle name="n_Flash September eresMas_VM PFA04 BUD05 VB_UAG_report_CA 06-09 (06-09-28)_ROW_1_ROW ARPU" xfId="40468" xr:uid="{00000000-0005-0000-0000-000016930000}"/>
    <cellStyle name="n_Flash September eresMas_VM PFA04 BUD05 VB_UAG_report_CA 06-09 (06-09-28)_ROW_Group" xfId="40469" xr:uid="{00000000-0005-0000-0000-000017930000}"/>
    <cellStyle name="n_Flash September eresMas_VM PFA04 BUD05 VB_UAG_report_CA 06-09 (06-09-28)_ROW_ROW ARPU" xfId="40470" xr:uid="{00000000-0005-0000-0000-000018930000}"/>
    <cellStyle name="n_Flash September eresMas_VM PFA04 BUD05 VB_UAG_report_CA 06-09 (06-09-28)_Spain ARPU + AUPU" xfId="40471" xr:uid="{00000000-0005-0000-0000-000019930000}"/>
    <cellStyle name="n_Flash September eresMas_VM PFA04 BUD05 VB_UAG_report_CA 06-09 (06-09-28)_Spain ARPU + AUPU_Group" xfId="40472" xr:uid="{00000000-0005-0000-0000-00001A930000}"/>
    <cellStyle name="n_Flash September eresMas_VM PFA04 BUD05 VB_UAG_report_CA 06-09 (06-09-28)_Spain ARPU + AUPU_ROW ARPU" xfId="40473" xr:uid="{00000000-0005-0000-0000-00001B930000}"/>
    <cellStyle name="n_Flash September eresMas_VM PFA04 BUD05 VB_UAG_report_CA 06-09 (06-09-28)_Spain KPIs" xfId="7447" xr:uid="{00000000-0005-0000-0000-00001C930000}"/>
    <cellStyle name="n_Flash September eresMas_VM PFA04 BUD05 VB_UAG_report_CA 06-09 (06-09-28)_Spain KPIs 2" xfId="16813" xr:uid="{00000000-0005-0000-0000-00001D930000}"/>
    <cellStyle name="n_Flash September eresMas_VM PFA04 BUD05 VB_UAG_report_CA 06-09 (06-09-28)_Spain KPIs_1" xfId="52261" xr:uid="{00000000-0005-0000-0000-00001E930000}"/>
    <cellStyle name="n_Flash September eresMas_VM PFA04 BUD05 VB_UAG_report_CA 06-09 (06-09-28)_Telecoms - Operational KPIs" xfId="50564" xr:uid="{00000000-0005-0000-0000-00001F930000}"/>
    <cellStyle name="n_Flash September eresMas_VM PFA04 BUD05 VB_UAG_report_CA 06-10 (06-11-06)" xfId="2743" xr:uid="{00000000-0005-0000-0000-000020930000}"/>
    <cellStyle name="n_Flash September eresMas_VM PFA04 BUD05 VB_UAG_report_CA 06-10 (06-11-06)_A&amp;ME KPIs" xfId="54039" xr:uid="{00000000-0005-0000-0000-000021930000}"/>
    <cellStyle name="n_Flash September eresMas_VM PFA04 BUD05 VB_UAG_report_CA 06-10 (06-11-06)_Enterprise" xfId="10024" xr:uid="{00000000-0005-0000-0000-000022930000}"/>
    <cellStyle name="n_Flash September eresMas_VM PFA04 BUD05 VB_UAG_report_CA 06-10 (06-11-06)_France financials" xfId="24393" xr:uid="{00000000-0005-0000-0000-000023930000}"/>
    <cellStyle name="n_Flash September eresMas_VM PFA04 BUD05 VB_UAG_report_CA 06-10 (06-11-06)_France financials_1" xfId="25614" xr:uid="{00000000-0005-0000-0000-000024930000}"/>
    <cellStyle name="n_Flash September eresMas_VM PFA04 BUD05 VB_UAG_report_CA 06-10 (06-11-06)_France KPIs" xfId="5602" xr:uid="{00000000-0005-0000-0000-000025930000}"/>
    <cellStyle name="n_Flash September eresMas_VM PFA04 BUD05 VB_UAG_report_CA 06-10 (06-11-06)_France KPIs 2" xfId="15018" xr:uid="{00000000-0005-0000-0000-000026930000}"/>
    <cellStyle name="n_Flash September eresMas_VM PFA04 BUD05 VB_UAG_report_CA 06-10 (06-11-06)_France KPIs_1" xfId="12843" xr:uid="{00000000-0005-0000-0000-000027930000}"/>
    <cellStyle name="n_Flash September eresMas_VM PFA04 BUD05 VB_UAG_report_CA 06-10 (06-11-06)_GetCA Groupe Seg 2012-Q4 Soc" xfId="56893" xr:uid="{00000000-0005-0000-0000-000028930000}"/>
    <cellStyle name="n_Flash September eresMas_VM PFA04 BUD05 VB_UAG_report_CA 06-10 (06-11-06)_Group" xfId="40475" xr:uid="{00000000-0005-0000-0000-000029930000}"/>
    <cellStyle name="n_Flash September eresMas_VM PFA04 BUD05 VB_UAG_report_CA 06-10 (06-11-06)_Group - financial KPIs" xfId="22649" xr:uid="{00000000-0005-0000-0000-00002A930000}"/>
    <cellStyle name="n_Flash September eresMas_VM PFA04 BUD05 VB_UAG_report_CA 06-10 (06-11-06)_Group - operational KPIs" xfId="3493" xr:uid="{00000000-0005-0000-0000-00002B930000}"/>
    <cellStyle name="n_Flash September eresMas_VM PFA04 BUD05 VB_UAG_report_CA 06-10 (06-11-06)_Group - operational KPIs_1" xfId="11089" xr:uid="{00000000-0005-0000-0000-00002C930000}"/>
    <cellStyle name="n_Flash September eresMas_VM PFA04 BUD05 VB_UAG_report_CA 06-10 (06-11-06)_Group - operational KPIs_1 2" xfId="18788" xr:uid="{00000000-0005-0000-0000-00002D930000}"/>
    <cellStyle name="n_Flash September eresMas_VM PFA04 BUD05 VB_UAG_report_CA 06-10 (06-11-06)_Group - operational KPIs_2" xfId="20905" xr:uid="{00000000-0005-0000-0000-00002E930000}"/>
    <cellStyle name="n_Flash September eresMas_VM PFA04 BUD05 VB_UAG_report_CA 06-10 (06-11-06)_IC&amp;SS" xfId="19486" xr:uid="{00000000-0005-0000-0000-00002F930000}"/>
    <cellStyle name="n_Flash September eresMas_VM PFA04 BUD05 VB_UAG_report_CA 06-10 (06-11-06)_Orange - Market France KPIs" xfId="56892" xr:uid="{00000000-0005-0000-0000-000030930000}"/>
    <cellStyle name="n_Flash September eresMas_VM PFA04 BUD05 VB_UAG_report_CA 06-10 (06-11-06)_Poland KPIs" xfId="8744" xr:uid="{00000000-0005-0000-0000-000031930000}"/>
    <cellStyle name="n_Flash September eresMas_VM PFA04 BUD05 VB_UAG_report_CA 06-10 (06-11-06)_Poland KPIs_1" xfId="40474" xr:uid="{00000000-0005-0000-0000-000032930000}"/>
    <cellStyle name="n_Flash September eresMas_VM PFA04 BUD05 VB_UAG_report_CA 06-10 (06-11-06)_ROW" xfId="40476" xr:uid="{00000000-0005-0000-0000-000033930000}"/>
    <cellStyle name="n_Flash September eresMas_VM PFA04 BUD05 VB_UAG_report_CA 06-10 (06-11-06)_ROW ARPU" xfId="40477" xr:uid="{00000000-0005-0000-0000-000034930000}"/>
    <cellStyle name="n_Flash September eresMas_VM PFA04 BUD05 VB_UAG_report_CA 06-10 (06-11-06)_RoW KPIs" xfId="9456" xr:uid="{00000000-0005-0000-0000-000035930000}"/>
    <cellStyle name="n_Flash September eresMas_VM PFA04 BUD05 VB_UAG_report_CA 06-10 (06-11-06)_ROW_1" xfId="40478" xr:uid="{00000000-0005-0000-0000-000036930000}"/>
    <cellStyle name="n_Flash September eresMas_VM PFA04 BUD05 VB_UAG_report_CA 06-10 (06-11-06)_ROW_1_Group" xfId="40479" xr:uid="{00000000-0005-0000-0000-000037930000}"/>
    <cellStyle name="n_Flash September eresMas_VM PFA04 BUD05 VB_UAG_report_CA 06-10 (06-11-06)_ROW_1_ROW ARPU" xfId="40480" xr:uid="{00000000-0005-0000-0000-000038930000}"/>
    <cellStyle name="n_Flash September eresMas_VM PFA04 BUD05 VB_UAG_report_CA 06-10 (06-11-06)_ROW_Group" xfId="40481" xr:uid="{00000000-0005-0000-0000-000039930000}"/>
    <cellStyle name="n_Flash September eresMas_VM PFA04 BUD05 VB_UAG_report_CA 06-10 (06-11-06)_ROW_ROW ARPU" xfId="40482" xr:uid="{00000000-0005-0000-0000-00003A930000}"/>
    <cellStyle name="n_Flash September eresMas_VM PFA04 BUD05 VB_UAG_report_CA 06-10 (06-11-06)_Spain ARPU + AUPU" xfId="40483" xr:uid="{00000000-0005-0000-0000-00003B930000}"/>
    <cellStyle name="n_Flash September eresMas_VM PFA04 BUD05 VB_UAG_report_CA 06-10 (06-11-06)_Spain ARPU + AUPU_Group" xfId="40484" xr:uid="{00000000-0005-0000-0000-00003C930000}"/>
    <cellStyle name="n_Flash September eresMas_VM PFA04 BUD05 VB_UAG_report_CA 06-10 (06-11-06)_Spain ARPU + AUPU_ROW ARPU" xfId="40485" xr:uid="{00000000-0005-0000-0000-00003D930000}"/>
    <cellStyle name="n_Flash September eresMas_VM PFA04 BUD05 VB_UAG_report_CA 06-10 (06-11-06)_Spain KPIs" xfId="7448" xr:uid="{00000000-0005-0000-0000-00003E930000}"/>
    <cellStyle name="n_Flash September eresMas_VM PFA04 BUD05 VB_UAG_report_CA 06-10 (06-11-06)_Spain KPIs 2" xfId="16814" xr:uid="{00000000-0005-0000-0000-00003F930000}"/>
    <cellStyle name="n_Flash September eresMas_VM PFA04 BUD05 VB_UAG_report_CA 06-10 (06-11-06)_Spain KPIs_1" xfId="52262" xr:uid="{00000000-0005-0000-0000-000040930000}"/>
    <cellStyle name="n_Flash September eresMas_VM PFA04 BUD05 VB_UAG_report_CA 06-10 (06-11-06)_Telecoms - Operational KPIs" xfId="50565" xr:uid="{00000000-0005-0000-0000-000041930000}"/>
    <cellStyle name="n_Flash September eresMas_VM PFA04 BUD05 VB_V&amp;M trajectoires V1 (06-08-11)" xfId="2744" xr:uid="{00000000-0005-0000-0000-000042930000}"/>
    <cellStyle name="n_Flash September eresMas_VM PFA04 BUD05 VB_V&amp;M trajectoires V1 (06-08-11)_A&amp;ME KPIs" xfId="54040" xr:uid="{00000000-0005-0000-0000-000043930000}"/>
    <cellStyle name="n_Flash September eresMas_VM PFA04 BUD05 VB_V&amp;M trajectoires V1 (06-08-11)_Enterprise" xfId="10025" xr:uid="{00000000-0005-0000-0000-000044930000}"/>
    <cellStyle name="n_Flash September eresMas_VM PFA04 BUD05 VB_V&amp;M trajectoires V1 (06-08-11)_France financials" xfId="24394" xr:uid="{00000000-0005-0000-0000-000045930000}"/>
    <cellStyle name="n_Flash September eresMas_VM PFA04 BUD05 VB_V&amp;M trajectoires V1 (06-08-11)_France financials_1" xfId="25615" xr:uid="{00000000-0005-0000-0000-000046930000}"/>
    <cellStyle name="n_Flash September eresMas_VM PFA04 BUD05 VB_V&amp;M trajectoires V1 (06-08-11)_France KPIs" xfId="5603" xr:uid="{00000000-0005-0000-0000-000047930000}"/>
    <cellStyle name="n_Flash September eresMas_VM PFA04 BUD05 VB_V&amp;M trajectoires V1 (06-08-11)_France KPIs 2" xfId="15019" xr:uid="{00000000-0005-0000-0000-000048930000}"/>
    <cellStyle name="n_Flash September eresMas_VM PFA04 BUD05 VB_V&amp;M trajectoires V1 (06-08-11)_France KPIs_1" xfId="12844" xr:uid="{00000000-0005-0000-0000-000049930000}"/>
    <cellStyle name="n_Flash September eresMas_VM PFA04 BUD05 VB_V&amp;M trajectoires V1 (06-08-11)_GetCA Groupe Seg 2012-Q4 Soc" xfId="56895" xr:uid="{00000000-0005-0000-0000-00004A930000}"/>
    <cellStyle name="n_Flash September eresMas_VM PFA04 BUD05 VB_V&amp;M trajectoires V1 (06-08-11)_Group" xfId="40487" xr:uid="{00000000-0005-0000-0000-00004B930000}"/>
    <cellStyle name="n_Flash September eresMas_VM PFA04 BUD05 VB_V&amp;M trajectoires V1 (06-08-11)_Group - financial KPIs" xfId="22650" xr:uid="{00000000-0005-0000-0000-00004C930000}"/>
    <cellStyle name="n_Flash September eresMas_VM PFA04 BUD05 VB_V&amp;M trajectoires V1 (06-08-11)_Group - operational KPIs" xfId="3494" xr:uid="{00000000-0005-0000-0000-00004D930000}"/>
    <cellStyle name="n_Flash September eresMas_VM PFA04 BUD05 VB_V&amp;M trajectoires V1 (06-08-11)_Group - operational KPIs_1" xfId="11090" xr:uid="{00000000-0005-0000-0000-00004E930000}"/>
    <cellStyle name="n_Flash September eresMas_VM PFA04 BUD05 VB_V&amp;M trajectoires V1 (06-08-11)_Group - operational KPIs_1 2" xfId="18789" xr:uid="{00000000-0005-0000-0000-00004F930000}"/>
    <cellStyle name="n_Flash September eresMas_VM PFA04 BUD05 VB_V&amp;M trajectoires V1 (06-08-11)_Group - operational KPIs_2" xfId="20906" xr:uid="{00000000-0005-0000-0000-000050930000}"/>
    <cellStyle name="n_Flash September eresMas_VM PFA04 BUD05 VB_V&amp;M trajectoires V1 (06-08-11)_IC&amp;SS" xfId="19686" xr:uid="{00000000-0005-0000-0000-000051930000}"/>
    <cellStyle name="n_Flash September eresMas_VM PFA04 BUD05 VB_V&amp;M trajectoires V1 (06-08-11)_Orange - Market France KPIs" xfId="56894" xr:uid="{00000000-0005-0000-0000-000052930000}"/>
    <cellStyle name="n_Flash September eresMas_VM PFA04 BUD05 VB_V&amp;M trajectoires V1 (06-08-11)_Poland KPIs" xfId="8745" xr:uid="{00000000-0005-0000-0000-000053930000}"/>
    <cellStyle name="n_Flash September eresMas_VM PFA04 BUD05 VB_V&amp;M trajectoires V1 (06-08-11)_Poland KPIs_1" xfId="40486" xr:uid="{00000000-0005-0000-0000-000054930000}"/>
    <cellStyle name="n_Flash September eresMas_VM PFA04 BUD05 VB_V&amp;M trajectoires V1 (06-08-11)_ROW" xfId="40488" xr:uid="{00000000-0005-0000-0000-000055930000}"/>
    <cellStyle name="n_Flash September eresMas_VM PFA04 BUD05 VB_V&amp;M trajectoires V1 (06-08-11)_ROW ARPU" xfId="40489" xr:uid="{00000000-0005-0000-0000-000056930000}"/>
    <cellStyle name="n_Flash September eresMas_VM PFA04 BUD05 VB_V&amp;M trajectoires V1 (06-08-11)_RoW KPIs" xfId="9457" xr:uid="{00000000-0005-0000-0000-000057930000}"/>
    <cellStyle name="n_Flash September eresMas_VM PFA04 BUD05 VB_V&amp;M trajectoires V1 (06-08-11)_ROW_1" xfId="40490" xr:uid="{00000000-0005-0000-0000-000058930000}"/>
    <cellStyle name="n_Flash September eresMas_VM PFA04 BUD05 VB_V&amp;M trajectoires V1 (06-08-11)_ROW_1_Group" xfId="40491" xr:uid="{00000000-0005-0000-0000-000059930000}"/>
    <cellStyle name="n_Flash September eresMas_VM PFA04 BUD05 VB_V&amp;M trajectoires V1 (06-08-11)_ROW_1_ROW ARPU" xfId="40492" xr:uid="{00000000-0005-0000-0000-00005A930000}"/>
    <cellStyle name="n_Flash September eresMas_VM PFA04 BUD05 VB_V&amp;M trajectoires V1 (06-08-11)_ROW_Group" xfId="40493" xr:uid="{00000000-0005-0000-0000-00005B930000}"/>
    <cellStyle name="n_Flash September eresMas_VM PFA04 BUD05 VB_V&amp;M trajectoires V1 (06-08-11)_ROW_ROW ARPU" xfId="40494" xr:uid="{00000000-0005-0000-0000-00005C930000}"/>
    <cellStyle name="n_Flash September eresMas_VM PFA04 BUD05 VB_V&amp;M trajectoires V1 (06-08-11)_Spain ARPU + AUPU" xfId="40495" xr:uid="{00000000-0005-0000-0000-00005D930000}"/>
    <cellStyle name="n_Flash September eresMas_VM PFA04 BUD05 VB_V&amp;M trajectoires V1 (06-08-11)_Spain ARPU + AUPU_Group" xfId="40496" xr:uid="{00000000-0005-0000-0000-00005E930000}"/>
    <cellStyle name="n_Flash September eresMas_VM PFA04 BUD05 VB_V&amp;M trajectoires V1 (06-08-11)_Spain ARPU + AUPU_ROW ARPU" xfId="40497" xr:uid="{00000000-0005-0000-0000-00005F930000}"/>
    <cellStyle name="n_Flash September eresMas_VM PFA04 BUD05 VB_V&amp;M trajectoires V1 (06-08-11)_Spain KPIs" xfId="7449" xr:uid="{00000000-0005-0000-0000-000060930000}"/>
    <cellStyle name="n_Flash September eresMas_VM PFA04 BUD05 VB_V&amp;M trajectoires V1 (06-08-11)_Spain KPIs 2" xfId="16815" xr:uid="{00000000-0005-0000-0000-000061930000}"/>
    <cellStyle name="n_Flash September eresMas_VM PFA04 BUD05 VB_V&amp;M trajectoires V1 (06-08-11)_Spain KPIs_1" xfId="52263" xr:uid="{00000000-0005-0000-0000-000062930000}"/>
    <cellStyle name="n_Flash September eresMas_VM PFA04 BUD05 VB_V&amp;M trajectoires V1 (06-08-11)_Telecoms - Operational KPIs" xfId="50566" xr:uid="{00000000-0005-0000-0000-000063930000}"/>
    <cellStyle name="n_Flash September eresMas_VM_A&amp;ME KPIs" xfId="54012" xr:uid="{00000000-0005-0000-0000-000064930000}"/>
    <cellStyle name="n_Flash September eresMas_VM_DATA KPI Personal" xfId="40498" xr:uid="{00000000-0005-0000-0000-000065930000}"/>
    <cellStyle name="n_Flash September eresMas_VM_DATA KPI Personal_Group" xfId="40499" xr:uid="{00000000-0005-0000-0000-000066930000}"/>
    <cellStyle name="n_Flash September eresMas_VM_DATA KPI Personal_ROW ARPU" xfId="40500" xr:uid="{00000000-0005-0000-0000-000067930000}"/>
    <cellStyle name="n_Flash September eresMas_VM_EE_CoA_BS - mapped V4" xfId="40501" xr:uid="{00000000-0005-0000-0000-000068930000}"/>
    <cellStyle name="n_Flash September eresMas_VM_EE_CoA_BS - mapped V4_Group" xfId="40502" xr:uid="{00000000-0005-0000-0000-000069930000}"/>
    <cellStyle name="n_Flash September eresMas_VM_EE_CoA_BS - mapped V4_ROW ARPU" xfId="40503" xr:uid="{00000000-0005-0000-0000-00006A930000}"/>
    <cellStyle name="n_Flash September eresMas_VM_France financials" xfId="24366" xr:uid="{00000000-0005-0000-0000-00006B930000}"/>
    <cellStyle name="n_Flash September eresMas_VM_France KPIs" xfId="5575" xr:uid="{00000000-0005-0000-0000-00006C930000}"/>
    <cellStyle name="n_Flash September eresMas_VM_France KPIs 2" xfId="14991" xr:uid="{00000000-0005-0000-0000-00006D930000}"/>
    <cellStyle name="n_Flash September eresMas_VM_France KPIs_1" xfId="12816" xr:uid="{00000000-0005-0000-0000-00006E930000}"/>
    <cellStyle name="n_Flash September eresMas_VM_Group" xfId="40504" xr:uid="{00000000-0005-0000-0000-00006F930000}"/>
    <cellStyle name="n_Flash September eresMas_VM_Group - financial KPIs" xfId="22622" xr:uid="{00000000-0005-0000-0000-000070930000}"/>
    <cellStyle name="n_Flash September eresMas_VM_Group - operational KPIs" xfId="11062" xr:uid="{00000000-0005-0000-0000-000071930000}"/>
    <cellStyle name="n_Flash September eresMas_VM_Group - operational KPIs 2" xfId="18761" xr:uid="{00000000-0005-0000-0000-000072930000}"/>
    <cellStyle name="n_Flash September eresMas_VM_Group - operational KPIs_1" xfId="20878" xr:uid="{00000000-0005-0000-0000-000073930000}"/>
    <cellStyle name="n_Flash September eresMas_VM_Orange - Market France KPIs" xfId="56851" xr:uid="{00000000-0005-0000-0000-000074930000}"/>
    <cellStyle name="n_Flash September eresMas_VM_Poland KPIs" xfId="40137" xr:uid="{00000000-0005-0000-0000-000075930000}"/>
    <cellStyle name="n_Flash September eresMas_VM_Reporting Valeur_Mobile_2010_10" xfId="40505" xr:uid="{00000000-0005-0000-0000-000076930000}"/>
    <cellStyle name="n_Flash September eresMas_VM_Reporting Valeur_Mobile_2010_10_Group" xfId="40506" xr:uid="{00000000-0005-0000-0000-000077930000}"/>
    <cellStyle name="n_Flash September eresMas_VM_Reporting Valeur_Mobile_2010_10_ROW" xfId="40507" xr:uid="{00000000-0005-0000-0000-000078930000}"/>
    <cellStyle name="n_Flash September eresMas_VM_Reporting Valeur_Mobile_2010_10_ROW ARPU" xfId="40508" xr:uid="{00000000-0005-0000-0000-000079930000}"/>
    <cellStyle name="n_Flash September eresMas_VM_Reporting Valeur_Mobile_2010_10_ROW_Group" xfId="40509" xr:uid="{00000000-0005-0000-0000-00007A930000}"/>
    <cellStyle name="n_Flash September eresMas_VM_Reporting Valeur_Mobile_2010_10_ROW_ROW ARPU" xfId="40510" xr:uid="{00000000-0005-0000-0000-00007B930000}"/>
    <cellStyle name="n_Flash September eresMas_VM_ROW" xfId="40511" xr:uid="{00000000-0005-0000-0000-00007C930000}"/>
    <cellStyle name="n_Flash September eresMas_VM_ROW ARPU" xfId="40512" xr:uid="{00000000-0005-0000-0000-00007D930000}"/>
    <cellStyle name="n_Flash September eresMas_VM_ROW_1" xfId="40513" xr:uid="{00000000-0005-0000-0000-00007E930000}"/>
    <cellStyle name="n_Flash September eresMas_VM_ROW_1_Group" xfId="40514" xr:uid="{00000000-0005-0000-0000-00007F930000}"/>
    <cellStyle name="n_Flash September eresMas_VM_ROW_1_ROW ARPU" xfId="40515" xr:uid="{00000000-0005-0000-0000-000080930000}"/>
    <cellStyle name="n_Flash September eresMas_VM_ROW_Group" xfId="40516" xr:uid="{00000000-0005-0000-0000-000081930000}"/>
    <cellStyle name="n_Flash September eresMas_VM_ROW_ROW ARPU" xfId="40517" xr:uid="{00000000-0005-0000-0000-000082930000}"/>
    <cellStyle name="n_Flash September eresMas_VM_Spain ARPU + AUPU" xfId="40518" xr:uid="{00000000-0005-0000-0000-000083930000}"/>
    <cellStyle name="n_Flash September eresMas_VM_Spain ARPU + AUPU_Group" xfId="40519" xr:uid="{00000000-0005-0000-0000-000084930000}"/>
    <cellStyle name="n_Flash September eresMas_VM_Spain ARPU + AUPU_ROW ARPU" xfId="40520" xr:uid="{00000000-0005-0000-0000-000085930000}"/>
    <cellStyle name="n_Flash September eresMas_VM_Spain KPIs" xfId="7421" xr:uid="{00000000-0005-0000-0000-000086930000}"/>
    <cellStyle name="n_Flash September eresMas_VM_Spain KPIs 2" xfId="16787" xr:uid="{00000000-0005-0000-0000-000087930000}"/>
    <cellStyle name="n_Flash September eresMas_VM_Spain KPIs_1" xfId="52235" xr:uid="{00000000-0005-0000-0000-000088930000}"/>
    <cellStyle name="n_Flash September eresMas_VM_Telecoms - Operational KPIs" xfId="50538" xr:uid="{00000000-0005-0000-0000-000089930000}"/>
    <cellStyle name="n_Flash September eresMas_Wanadoo España Flash 2004" xfId="2745" xr:uid="{00000000-0005-0000-0000-00008A930000}"/>
    <cellStyle name="n_Flash September eresMas_Wanadoo España Flash 2004 03 VALORES" xfId="2746" xr:uid="{00000000-0005-0000-0000-00008B930000}"/>
    <cellStyle name="n_Flash September eresMas_Wanadoo España Flash 2004 03 VALORES_01 Synthèse DM pour modèle" xfId="2747" xr:uid="{00000000-0005-0000-0000-00008C930000}"/>
    <cellStyle name="n_Flash September eresMas_Wanadoo España Flash 2004 03 VALORES_01 Synthèse DM pour modèle_A&amp;ME KPIs" xfId="54043" xr:uid="{00000000-0005-0000-0000-00008D930000}"/>
    <cellStyle name="n_Flash September eresMas_Wanadoo España Flash 2004 03 VALORES_01 Synthèse DM pour modèle_France financials" xfId="24397" xr:uid="{00000000-0005-0000-0000-00008E930000}"/>
    <cellStyle name="n_Flash September eresMas_Wanadoo España Flash 2004 03 VALORES_01 Synthèse DM pour modèle_France KPIs" xfId="5606" xr:uid="{00000000-0005-0000-0000-00008F930000}"/>
    <cellStyle name="n_Flash September eresMas_Wanadoo España Flash 2004 03 VALORES_01 Synthèse DM pour modèle_France KPIs 2" xfId="15022" xr:uid="{00000000-0005-0000-0000-000090930000}"/>
    <cellStyle name="n_Flash September eresMas_Wanadoo España Flash 2004 03 VALORES_01 Synthèse DM pour modèle_France KPIs_1" xfId="12847" xr:uid="{00000000-0005-0000-0000-000091930000}"/>
    <cellStyle name="n_Flash September eresMas_Wanadoo España Flash 2004 03 VALORES_01 Synthèse DM pour modèle_Group" xfId="40524" xr:uid="{00000000-0005-0000-0000-000092930000}"/>
    <cellStyle name="n_Flash September eresMas_Wanadoo España Flash 2004 03 VALORES_01 Synthèse DM pour modèle_Group - financial KPIs" xfId="22653" xr:uid="{00000000-0005-0000-0000-000093930000}"/>
    <cellStyle name="n_Flash September eresMas_Wanadoo España Flash 2004 03 VALORES_01 Synthèse DM pour modèle_Group - operational KPIs" xfId="11093" xr:uid="{00000000-0005-0000-0000-000094930000}"/>
    <cellStyle name="n_Flash September eresMas_Wanadoo España Flash 2004 03 VALORES_01 Synthèse DM pour modèle_Group - operational KPIs 2" xfId="18792" xr:uid="{00000000-0005-0000-0000-000095930000}"/>
    <cellStyle name="n_Flash September eresMas_Wanadoo España Flash 2004 03 VALORES_01 Synthèse DM pour modèle_Group - operational KPIs_1" xfId="20909" xr:uid="{00000000-0005-0000-0000-000096930000}"/>
    <cellStyle name="n_Flash September eresMas_Wanadoo España Flash 2004 03 VALORES_01 Synthèse DM pour modèle_Orange - Market France KPIs" xfId="56898" xr:uid="{00000000-0005-0000-0000-000097930000}"/>
    <cellStyle name="n_Flash September eresMas_Wanadoo España Flash 2004 03 VALORES_01 Synthèse DM pour modèle_Poland KPIs" xfId="40523" xr:uid="{00000000-0005-0000-0000-000098930000}"/>
    <cellStyle name="n_Flash September eresMas_Wanadoo España Flash 2004 03 VALORES_01 Synthèse DM pour modèle_ROW" xfId="40525" xr:uid="{00000000-0005-0000-0000-000099930000}"/>
    <cellStyle name="n_Flash September eresMas_Wanadoo España Flash 2004 03 VALORES_01 Synthèse DM pour modèle_ROW ARPU" xfId="40526" xr:uid="{00000000-0005-0000-0000-00009A930000}"/>
    <cellStyle name="n_Flash September eresMas_Wanadoo España Flash 2004 03 VALORES_01 Synthèse DM pour modèle_ROW_1" xfId="40527" xr:uid="{00000000-0005-0000-0000-00009B930000}"/>
    <cellStyle name="n_Flash September eresMas_Wanadoo España Flash 2004 03 VALORES_01 Synthèse DM pour modèle_ROW_1_Group" xfId="40528" xr:uid="{00000000-0005-0000-0000-00009C930000}"/>
    <cellStyle name="n_Flash September eresMas_Wanadoo España Flash 2004 03 VALORES_01 Synthèse DM pour modèle_ROW_1_ROW ARPU" xfId="40529" xr:uid="{00000000-0005-0000-0000-00009D930000}"/>
    <cellStyle name="n_Flash September eresMas_Wanadoo España Flash 2004 03 VALORES_01 Synthèse DM pour modèle_ROW_Group" xfId="40530" xr:uid="{00000000-0005-0000-0000-00009E930000}"/>
    <cellStyle name="n_Flash September eresMas_Wanadoo España Flash 2004 03 VALORES_01 Synthèse DM pour modèle_ROW_ROW ARPU" xfId="40531" xr:uid="{00000000-0005-0000-0000-00009F930000}"/>
    <cellStyle name="n_Flash September eresMas_Wanadoo España Flash 2004 03 VALORES_01 Synthèse DM pour modèle_Spain ARPU + AUPU" xfId="40532" xr:uid="{00000000-0005-0000-0000-0000A0930000}"/>
    <cellStyle name="n_Flash September eresMas_Wanadoo España Flash 2004 03 VALORES_01 Synthèse DM pour modèle_Spain ARPU + AUPU_Group" xfId="40533" xr:uid="{00000000-0005-0000-0000-0000A1930000}"/>
    <cellStyle name="n_Flash September eresMas_Wanadoo España Flash 2004 03 VALORES_01 Synthèse DM pour modèle_Spain ARPU + AUPU_ROW ARPU" xfId="40534" xr:uid="{00000000-0005-0000-0000-0000A2930000}"/>
    <cellStyle name="n_Flash September eresMas_Wanadoo España Flash 2004 03 VALORES_01 Synthèse DM pour modèle_Spain KPIs" xfId="7452" xr:uid="{00000000-0005-0000-0000-0000A3930000}"/>
    <cellStyle name="n_Flash September eresMas_Wanadoo España Flash 2004 03 VALORES_01 Synthèse DM pour modèle_Spain KPIs 2" xfId="16818" xr:uid="{00000000-0005-0000-0000-0000A4930000}"/>
    <cellStyle name="n_Flash September eresMas_Wanadoo España Flash 2004 03 VALORES_01 Synthèse DM pour modèle_Spain KPIs_1" xfId="52266" xr:uid="{00000000-0005-0000-0000-0000A5930000}"/>
    <cellStyle name="n_Flash September eresMas_Wanadoo España Flash 2004 03 VALORES_01 Synthèse DM pour modèle_Telecoms - Operational KPIs" xfId="50569" xr:uid="{00000000-0005-0000-0000-0000A6930000}"/>
    <cellStyle name="n_Flash September eresMas_Wanadoo España Flash 2004 03 VALORES_0703 Préflashde L23 Analyse CA trafic 07-03 (07-04-03)" xfId="2748" xr:uid="{00000000-0005-0000-0000-0000A7930000}"/>
    <cellStyle name="n_Flash September eresMas_Wanadoo España Flash 2004 03 VALORES_0703 Préflashde L23 Analyse CA trafic 07-03 (07-04-03)_A&amp;ME KPIs" xfId="54044" xr:uid="{00000000-0005-0000-0000-0000A8930000}"/>
    <cellStyle name="n_Flash September eresMas_Wanadoo España Flash 2004 03 VALORES_0703 Préflashde L23 Analyse CA trafic 07-03 (07-04-03)_Enterprise" xfId="10028" xr:uid="{00000000-0005-0000-0000-0000A9930000}"/>
    <cellStyle name="n_Flash September eresMas_Wanadoo España Flash 2004 03 VALORES_0703 Préflashde L23 Analyse CA trafic 07-03 (07-04-03)_France financials" xfId="24398" xr:uid="{00000000-0005-0000-0000-0000AA930000}"/>
    <cellStyle name="n_Flash September eresMas_Wanadoo España Flash 2004 03 VALORES_0703 Préflashde L23 Analyse CA trafic 07-03 (07-04-03)_France financials_1" xfId="25618" xr:uid="{00000000-0005-0000-0000-0000AB930000}"/>
    <cellStyle name="n_Flash September eresMas_Wanadoo España Flash 2004 03 VALORES_0703 Préflashde L23 Analyse CA trafic 07-03 (07-04-03)_France KPIs" xfId="5607" xr:uid="{00000000-0005-0000-0000-0000AC930000}"/>
    <cellStyle name="n_Flash September eresMas_Wanadoo España Flash 2004 03 VALORES_0703 Préflashde L23 Analyse CA trafic 07-03 (07-04-03)_France KPIs 2" xfId="15023" xr:uid="{00000000-0005-0000-0000-0000AD930000}"/>
    <cellStyle name="n_Flash September eresMas_Wanadoo España Flash 2004 03 VALORES_0703 Préflashde L23 Analyse CA trafic 07-03 (07-04-03)_France KPIs_1" xfId="12848" xr:uid="{00000000-0005-0000-0000-0000AE930000}"/>
    <cellStyle name="n_Flash September eresMas_Wanadoo España Flash 2004 03 VALORES_0703 Préflashde L23 Analyse CA trafic 07-03 (07-04-03)_GetCA Groupe Seg 2012-Q4 Soc" xfId="56900" xr:uid="{00000000-0005-0000-0000-0000AF930000}"/>
    <cellStyle name="n_Flash September eresMas_Wanadoo España Flash 2004 03 VALORES_0703 Préflashde L23 Analyse CA trafic 07-03 (07-04-03)_Group" xfId="40536" xr:uid="{00000000-0005-0000-0000-0000B0930000}"/>
    <cellStyle name="n_Flash September eresMas_Wanadoo España Flash 2004 03 VALORES_0703 Préflashde L23 Analyse CA trafic 07-03 (07-04-03)_Group - financial KPIs" xfId="22654" xr:uid="{00000000-0005-0000-0000-0000B1930000}"/>
    <cellStyle name="n_Flash September eresMas_Wanadoo España Flash 2004 03 VALORES_0703 Préflashde L23 Analyse CA trafic 07-03 (07-04-03)_Group - operational KPIs" xfId="3497" xr:uid="{00000000-0005-0000-0000-0000B2930000}"/>
    <cellStyle name="n_Flash September eresMas_Wanadoo España Flash 2004 03 VALORES_0703 Préflashde L23 Analyse CA trafic 07-03 (07-04-03)_Group - operational KPIs_1" xfId="11094" xr:uid="{00000000-0005-0000-0000-0000B3930000}"/>
    <cellStyle name="n_Flash September eresMas_Wanadoo España Flash 2004 03 VALORES_0703 Préflashde L23 Analyse CA trafic 07-03 (07-04-03)_Group - operational KPIs_1 2" xfId="18793" xr:uid="{00000000-0005-0000-0000-0000B4930000}"/>
    <cellStyle name="n_Flash September eresMas_Wanadoo España Flash 2004 03 VALORES_0703 Préflashde L23 Analyse CA trafic 07-03 (07-04-03)_Group - operational KPIs_2" xfId="20910" xr:uid="{00000000-0005-0000-0000-0000B5930000}"/>
    <cellStyle name="n_Flash September eresMas_Wanadoo España Flash 2004 03 VALORES_0703 Préflashde L23 Analyse CA trafic 07-03 (07-04-03)_IC&amp;SS" xfId="19485" xr:uid="{00000000-0005-0000-0000-0000B6930000}"/>
    <cellStyle name="n_Flash September eresMas_Wanadoo España Flash 2004 03 VALORES_0703 Préflashde L23 Analyse CA trafic 07-03 (07-04-03)_Orange - Market France KPIs" xfId="56899" xr:uid="{00000000-0005-0000-0000-0000B7930000}"/>
    <cellStyle name="n_Flash September eresMas_Wanadoo España Flash 2004 03 VALORES_0703 Préflashde L23 Analyse CA trafic 07-03 (07-04-03)_Poland KPIs" xfId="8748" xr:uid="{00000000-0005-0000-0000-0000B8930000}"/>
    <cellStyle name="n_Flash September eresMas_Wanadoo España Flash 2004 03 VALORES_0703 Préflashde L23 Analyse CA trafic 07-03 (07-04-03)_Poland KPIs_1" xfId="40535" xr:uid="{00000000-0005-0000-0000-0000B9930000}"/>
    <cellStyle name="n_Flash September eresMas_Wanadoo España Flash 2004 03 VALORES_0703 Préflashde L23 Analyse CA trafic 07-03 (07-04-03)_ROW" xfId="40537" xr:uid="{00000000-0005-0000-0000-0000BA930000}"/>
    <cellStyle name="n_Flash September eresMas_Wanadoo España Flash 2004 03 VALORES_0703 Préflashde L23 Analyse CA trafic 07-03 (07-04-03)_ROW ARPU" xfId="40538" xr:uid="{00000000-0005-0000-0000-0000BB930000}"/>
    <cellStyle name="n_Flash September eresMas_Wanadoo España Flash 2004 03 VALORES_0703 Préflashde L23 Analyse CA trafic 07-03 (07-04-03)_RoW KPIs" xfId="9460" xr:uid="{00000000-0005-0000-0000-0000BC930000}"/>
    <cellStyle name="n_Flash September eresMas_Wanadoo España Flash 2004 03 VALORES_0703 Préflashde L23 Analyse CA trafic 07-03 (07-04-03)_ROW_1" xfId="40539" xr:uid="{00000000-0005-0000-0000-0000BD930000}"/>
    <cellStyle name="n_Flash September eresMas_Wanadoo España Flash 2004 03 VALORES_0703 Préflashde L23 Analyse CA trafic 07-03 (07-04-03)_ROW_1_Group" xfId="40540" xr:uid="{00000000-0005-0000-0000-0000BE930000}"/>
    <cellStyle name="n_Flash September eresMas_Wanadoo España Flash 2004 03 VALORES_0703 Préflashde L23 Analyse CA trafic 07-03 (07-04-03)_ROW_1_ROW ARPU" xfId="40541" xr:uid="{00000000-0005-0000-0000-0000BF930000}"/>
    <cellStyle name="n_Flash September eresMas_Wanadoo España Flash 2004 03 VALORES_0703 Préflashde L23 Analyse CA trafic 07-03 (07-04-03)_ROW_Group" xfId="40542" xr:uid="{00000000-0005-0000-0000-0000C0930000}"/>
    <cellStyle name="n_Flash September eresMas_Wanadoo España Flash 2004 03 VALORES_0703 Préflashde L23 Analyse CA trafic 07-03 (07-04-03)_ROW_ROW ARPU" xfId="40543" xr:uid="{00000000-0005-0000-0000-0000C1930000}"/>
    <cellStyle name="n_Flash September eresMas_Wanadoo España Flash 2004 03 VALORES_0703 Préflashde L23 Analyse CA trafic 07-03 (07-04-03)_Spain ARPU + AUPU" xfId="40544" xr:uid="{00000000-0005-0000-0000-0000C2930000}"/>
    <cellStyle name="n_Flash September eresMas_Wanadoo España Flash 2004 03 VALORES_0703 Préflashde L23 Analyse CA trafic 07-03 (07-04-03)_Spain ARPU + AUPU_Group" xfId="40545" xr:uid="{00000000-0005-0000-0000-0000C3930000}"/>
    <cellStyle name="n_Flash September eresMas_Wanadoo España Flash 2004 03 VALORES_0703 Préflashde L23 Analyse CA trafic 07-03 (07-04-03)_Spain ARPU + AUPU_ROW ARPU" xfId="40546" xr:uid="{00000000-0005-0000-0000-0000C4930000}"/>
    <cellStyle name="n_Flash September eresMas_Wanadoo España Flash 2004 03 VALORES_0703 Préflashde L23 Analyse CA trafic 07-03 (07-04-03)_Spain KPIs" xfId="7453" xr:uid="{00000000-0005-0000-0000-0000C5930000}"/>
    <cellStyle name="n_Flash September eresMas_Wanadoo España Flash 2004 03 VALORES_0703 Préflashde L23 Analyse CA trafic 07-03 (07-04-03)_Spain KPIs 2" xfId="16819" xr:uid="{00000000-0005-0000-0000-0000C6930000}"/>
    <cellStyle name="n_Flash September eresMas_Wanadoo España Flash 2004 03 VALORES_0703 Préflashde L23 Analyse CA trafic 07-03 (07-04-03)_Spain KPIs_1" xfId="52267" xr:uid="{00000000-0005-0000-0000-0000C7930000}"/>
    <cellStyle name="n_Flash September eresMas_Wanadoo España Flash 2004 03 VALORES_0703 Préflashde L23 Analyse CA trafic 07-03 (07-04-03)_Telecoms - Operational KPIs" xfId="50570" xr:uid="{00000000-0005-0000-0000-0000C8930000}"/>
    <cellStyle name="n_Flash September eresMas_Wanadoo España Flash 2004 03 VALORES_A&amp;ME KPIs" xfId="54042" xr:uid="{00000000-0005-0000-0000-0000C9930000}"/>
    <cellStyle name="n_Flash September eresMas_Wanadoo España Flash 2004 03 VALORES_Base Forfaits 06-07" xfId="2749" xr:uid="{00000000-0005-0000-0000-0000CA930000}"/>
    <cellStyle name="n_Flash September eresMas_Wanadoo España Flash 2004 03 VALORES_Base Forfaits 06-07_A&amp;ME KPIs" xfId="54045" xr:uid="{00000000-0005-0000-0000-0000CB930000}"/>
    <cellStyle name="n_Flash September eresMas_Wanadoo España Flash 2004 03 VALORES_Base Forfaits 06-07_Enterprise" xfId="10029" xr:uid="{00000000-0005-0000-0000-0000CC930000}"/>
    <cellStyle name="n_Flash September eresMas_Wanadoo España Flash 2004 03 VALORES_Base Forfaits 06-07_France financials" xfId="24399" xr:uid="{00000000-0005-0000-0000-0000CD930000}"/>
    <cellStyle name="n_Flash September eresMas_Wanadoo España Flash 2004 03 VALORES_Base Forfaits 06-07_France financials_1" xfId="25619" xr:uid="{00000000-0005-0000-0000-0000CE930000}"/>
    <cellStyle name="n_Flash September eresMas_Wanadoo España Flash 2004 03 VALORES_Base Forfaits 06-07_France KPIs" xfId="5608" xr:uid="{00000000-0005-0000-0000-0000CF930000}"/>
    <cellStyle name="n_Flash September eresMas_Wanadoo España Flash 2004 03 VALORES_Base Forfaits 06-07_France KPIs 2" xfId="15024" xr:uid="{00000000-0005-0000-0000-0000D0930000}"/>
    <cellStyle name="n_Flash September eresMas_Wanadoo España Flash 2004 03 VALORES_Base Forfaits 06-07_France KPIs_1" xfId="12849" xr:uid="{00000000-0005-0000-0000-0000D1930000}"/>
    <cellStyle name="n_Flash September eresMas_Wanadoo España Flash 2004 03 VALORES_Base Forfaits 06-07_GetCA Groupe Seg 2012-Q4 Soc" xfId="56902" xr:uid="{00000000-0005-0000-0000-0000D2930000}"/>
    <cellStyle name="n_Flash September eresMas_Wanadoo España Flash 2004 03 VALORES_Base Forfaits 06-07_Group" xfId="40548" xr:uid="{00000000-0005-0000-0000-0000D3930000}"/>
    <cellStyle name="n_Flash September eresMas_Wanadoo España Flash 2004 03 VALORES_Base Forfaits 06-07_Group - financial KPIs" xfId="22655" xr:uid="{00000000-0005-0000-0000-0000D4930000}"/>
    <cellStyle name="n_Flash September eresMas_Wanadoo España Flash 2004 03 VALORES_Base Forfaits 06-07_Group - operational KPIs" xfId="3498" xr:uid="{00000000-0005-0000-0000-0000D5930000}"/>
    <cellStyle name="n_Flash September eresMas_Wanadoo España Flash 2004 03 VALORES_Base Forfaits 06-07_Group - operational KPIs_1" xfId="11095" xr:uid="{00000000-0005-0000-0000-0000D6930000}"/>
    <cellStyle name="n_Flash September eresMas_Wanadoo España Flash 2004 03 VALORES_Base Forfaits 06-07_Group - operational KPIs_1 2" xfId="18794" xr:uid="{00000000-0005-0000-0000-0000D7930000}"/>
    <cellStyle name="n_Flash September eresMas_Wanadoo España Flash 2004 03 VALORES_Base Forfaits 06-07_Group - operational KPIs_2" xfId="20911" xr:uid="{00000000-0005-0000-0000-0000D8930000}"/>
    <cellStyle name="n_Flash September eresMas_Wanadoo España Flash 2004 03 VALORES_Base Forfaits 06-07_IC&amp;SS" xfId="19685" xr:uid="{00000000-0005-0000-0000-0000D9930000}"/>
    <cellStyle name="n_Flash September eresMas_Wanadoo España Flash 2004 03 VALORES_Base Forfaits 06-07_Orange - Market France KPIs" xfId="56901" xr:uid="{00000000-0005-0000-0000-0000DA930000}"/>
    <cellStyle name="n_Flash September eresMas_Wanadoo España Flash 2004 03 VALORES_Base Forfaits 06-07_Poland KPIs" xfId="8749" xr:uid="{00000000-0005-0000-0000-0000DB930000}"/>
    <cellStyle name="n_Flash September eresMas_Wanadoo España Flash 2004 03 VALORES_Base Forfaits 06-07_Poland KPIs_1" xfId="40547" xr:uid="{00000000-0005-0000-0000-0000DC930000}"/>
    <cellStyle name="n_Flash September eresMas_Wanadoo España Flash 2004 03 VALORES_Base Forfaits 06-07_ROW" xfId="40549" xr:uid="{00000000-0005-0000-0000-0000DD930000}"/>
    <cellStyle name="n_Flash September eresMas_Wanadoo España Flash 2004 03 VALORES_Base Forfaits 06-07_ROW ARPU" xfId="40550" xr:uid="{00000000-0005-0000-0000-0000DE930000}"/>
    <cellStyle name="n_Flash September eresMas_Wanadoo España Flash 2004 03 VALORES_Base Forfaits 06-07_RoW KPIs" xfId="9461" xr:uid="{00000000-0005-0000-0000-0000DF930000}"/>
    <cellStyle name="n_Flash September eresMas_Wanadoo España Flash 2004 03 VALORES_Base Forfaits 06-07_ROW_1" xfId="40551" xr:uid="{00000000-0005-0000-0000-0000E0930000}"/>
    <cellStyle name="n_Flash September eresMas_Wanadoo España Flash 2004 03 VALORES_Base Forfaits 06-07_ROW_1_Group" xfId="40552" xr:uid="{00000000-0005-0000-0000-0000E1930000}"/>
    <cellStyle name="n_Flash September eresMas_Wanadoo España Flash 2004 03 VALORES_Base Forfaits 06-07_ROW_1_ROW ARPU" xfId="40553" xr:uid="{00000000-0005-0000-0000-0000E2930000}"/>
    <cellStyle name="n_Flash September eresMas_Wanadoo España Flash 2004 03 VALORES_Base Forfaits 06-07_ROW_Group" xfId="40554" xr:uid="{00000000-0005-0000-0000-0000E3930000}"/>
    <cellStyle name="n_Flash September eresMas_Wanadoo España Flash 2004 03 VALORES_Base Forfaits 06-07_ROW_ROW ARPU" xfId="40555" xr:uid="{00000000-0005-0000-0000-0000E4930000}"/>
    <cellStyle name="n_Flash September eresMas_Wanadoo España Flash 2004 03 VALORES_Base Forfaits 06-07_Spain ARPU + AUPU" xfId="40556" xr:uid="{00000000-0005-0000-0000-0000E5930000}"/>
    <cellStyle name="n_Flash September eresMas_Wanadoo España Flash 2004 03 VALORES_Base Forfaits 06-07_Spain ARPU + AUPU_Group" xfId="40557" xr:uid="{00000000-0005-0000-0000-0000E6930000}"/>
    <cellStyle name="n_Flash September eresMas_Wanadoo España Flash 2004 03 VALORES_Base Forfaits 06-07_Spain ARPU + AUPU_ROW ARPU" xfId="40558" xr:uid="{00000000-0005-0000-0000-0000E7930000}"/>
    <cellStyle name="n_Flash September eresMas_Wanadoo España Flash 2004 03 VALORES_Base Forfaits 06-07_Spain KPIs" xfId="7454" xr:uid="{00000000-0005-0000-0000-0000E8930000}"/>
    <cellStyle name="n_Flash September eresMas_Wanadoo España Flash 2004 03 VALORES_Base Forfaits 06-07_Spain KPIs 2" xfId="16820" xr:uid="{00000000-0005-0000-0000-0000E9930000}"/>
    <cellStyle name="n_Flash September eresMas_Wanadoo España Flash 2004 03 VALORES_Base Forfaits 06-07_Spain KPIs_1" xfId="52268" xr:uid="{00000000-0005-0000-0000-0000EA930000}"/>
    <cellStyle name="n_Flash September eresMas_Wanadoo España Flash 2004 03 VALORES_Base Forfaits 06-07_Telecoms - Operational KPIs" xfId="50571" xr:uid="{00000000-0005-0000-0000-0000EB930000}"/>
    <cellStyle name="n_Flash September eresMas_Wanadoo España Flash 2004 03 VALORES_CA BAC SCR-VM 06-07 (31-07-06)" xfId="2750" xr:uid="{00000000-0005-0000-0000-0000EC930000}"/>
    <cellStyle name="n_Flash September eresMas_Wanadoo España Flash 2004 03 VALORES_CA BAC SCR-VM 06-07 (31-07-06)_A&amp;ME KPIs" xfId="54046" xr:uid="{00000000-0005-0000-0000-0000ED930000}"/>
    <cellStyle name="n_Flash September eresMas_Wanadoo España Flash 2004 03 VALORES_CA BAC SCR-VM 06-07 (31-07-06)_Enterprise" xfId="10030" xr:uid="{00000000-0005-0000-0000-0000EE930000}"/>
    <cellStyle name="n_Flash September eresMas_Wanadoo España Flash 2004 03 VALORES_CA BAC SCR-VM 06-07 (31-07-06)_France financials" xfId="24400" xr:uid="{00000000-0005-0000-0000-0000EF930000}"/>
    <cellStyle name="n_Flash September eresMas_Wanadoo España Flash 2004 03 VALORES_CA BAC SCR-VM 06-07 (31-07-06)_France financials_1" xfId="25620" xr:uid="{00000000-0005-0000-0000-0000F0930000}"/>
    <cellStyle name="n_Flash September eresMas_Wanadoo España Flash 2004 03 VALORES_CA BAC SCR-VM 06-07 (31-07-06)_France KPIs" xfId="5609" xr:uid="{00000000-0005-0000-0000-0000F1930000}"/>
    <cellStyle name="n_Flash September eresMas_Wanadoo España Flash 2004 03 VALORES_CA BAC SCR-VM 06-07 (31-07-06)_France KPIs 2" xfId="15025" xr:uid="{00000000-0005-0000-0000-0000F2930000}"/>
    <cellStyle name="n_Flash September eresMas_Wanadoo España Flash 2004 03 VALORES_CA BAC SCR-VM 06-07 (31-07-06)_France KPIs_1" xfId="12850" xr:uid="{00000000-0005-0000-0000-0000F3930000}"/>
    <cellStyle name="n_Flash September eresMas_Wanadoo España Flash 2004 03 VALORES_CA BAC SCR-VM 06-07 (31-07-06)_GetCA Groupe Seg 2012-Q4 Soc" xfId="56904" xr:uid="{00000000-0005-0000-0000-0000F4930000}"/>
    <cellStyle name="n_Flash September eresMas_Wanadoo España Flash 2004 03 VALORES_CA BAC SCR-VM 06-07 (31-07-06)_Group" xfId="40560" xr:uid="{00000000-0005-0000-0000-0000F5930000}"/>
    <cellStyle name="n_Flash September eresMas_Wanadoo España Flash 2004 03 VALORES_CA BAC SCR-VM 06-07 (31-07-06)_Group - financial KPIs" xfId="22656" xr:uid="{00000000-0005-0000-0000-0000F6930000}"/>
    <cellStyle name="n_Flash September eresMas_Wanadoo España Flash 2004 03 VALORES_CA BAC SCR-VM 06-07 (31-07-06)_Group - operational KPIs" xfId="3499" xr:uid="{00000000-0005-0000-0000-0000F7930000}"/>
    <cellStyle name="n_Flash September eresMas_Wanadoo España Flash 2004 03 VALORES_CA BAC SCR-VM 06-07 (31-07-06)_Group - operational KPIs_1" xfId="11096" xr:uid="{00000000-0005-0000-0000-0000F8930000}"/>
    <cellStyle name="n_Flash September eresMas_Wanadoo España Flash 2004 03 VALORES_CA BAC SCR-VM 06-07 (31-07-06)_Group - operational KPIs_1 2" xfId="18795" xr:uid="{00000000-0005-0000-0000-0000F9930000}"/>
    <cellStyle name="n_Flash September eresMas_Wanadoo España Flash 2004 03 VALORES_CA BAC SCR-VM 06-07 (31-07-06)_Group - operational KPIs_2" xfId="20912" xr:uid="{00000000-0005-0000-0000-0000FA930000}"/>
    <cellStyle name="n_Flash September eresMas_Wanadoo España Flash 2004 03 VALORES_CA BAC SCR-VM 06-07 (31-07-06)_IC&amp;SS" xfId="13604" xr:uid="{00000000-0005-0000-0000-0000FB930000}"/>
    <cellStyle name="n_Flash September eresMas_Wanadoo España Flash 2004 03 VALORES_CA BAC SCR-VM 06-07 (31-07-06)_Orange - Market France KPIs" xfId="56903" xr:uid="{00000000-0005-0000-0000-0000FC930000}"/>
    <cellStyle name="n_Flash September eresMas_Wanadoo España Flash 2004 03 VALORES_CA BAC SCR-VM 06-07 (31-07-06)_Poland KPIs" xfId="8750" xr:uid="{00000000-0005-0000-0000-0000FD930000}"/>
    <cellStyle name="n_Flash September eresMas_Wanadoo España Flash 2004 03 VALORES_CA BAC SCR-VM 06-07 (31-07-06)_Poland KPIs_1" xfId="40559" xr:uid="{00000000-0005-0000-0000-0000FE930000}"/>
    <cellStyle name="n_Flash September eresMas_Wanadoo España Flash 2004 03 VALORES_CA BAC SCR-VM 06-07 (31-07-06)_ROW" xfId="40561" xr:uid="{00000000-0005-0000-0000-0000FF930000}"/>
    <cellStyle name="n_Flash September eresMas_Wanadoo España Flash 2004 03 VALORES_CA BAC SCR-VM 06-07 (31-07-06)_ROW ARPU" xfId="40562" xr:uid="{00000000-0005-0000-0000-000000940000}"/>
    <cellStyle name="n_Flash September eresMas_Wanadoo España Flash 2004 03 VALORES_CA BAC SCR-VM 06-07 (31-07-06)_RoW KPIs" xfId="9462" xr:uid="{00000000-0005-0000-0000-000001940000}"/>
    <cellStyle name="n_Flash September eresMas_Wanadoo España Flash 2004 03 VALORES_CA BAC SCR-VM 06-07 (31-07-06)_ROW_1" xfId="40563" xr:uid="{00000000-0005-0000-0000-000002940000}"/>
    <cellStyle name="n_Flash September eresMas_Wanadoo España Flash 2004 03 VALORES_CA BAC SCR-VM 06-07 (31-07-06)_ROW_1_Group" xfId="40564" xr:uid="{00000000-0005-0000-0000-000003940000}"/>
    <cellStyle name="n_Flash September eresMas_Wanadoo España Flash 2004 03 VALORES_CA BAC SCR-VM 06-07 (31-07-06)_ROW_1_ROW ARPU" xfId="40565" xr:uid="{00000000-0005-0000-0000-000004940000}"/>
    <cellStyle name="n_Flash September eresMas_Wanadoo España Flash 2004 03 VALORES_CA BAC SCR-VM 06-07 (31-07-06)_ROW_Group" xfId="40566" xr:uid="{00000000-0005-0000-0000-000005940000}"/>
    <cellStyle name="n_Flash September eresMas_Wanadoo España Flash 2004 03 VALORES_CA BAC SCR-VM 06-07 (31-07-06)_ROW_ROW ARPU" xfId="40567" xr:uid="{00000000-0005-0000-0000-000006940000}"/>
    <cellStyle name="n_Flash September eresMas_Wanadoo España Flash 2004 03 VALORES_CA BAC SCR-VM 06-07 (31-07-06)_Spain ARPU + AUPU" xfId="40568" xr:uid="{00000000-0005-0000-0000-000007940000}"/>
    <cellStyle name="n_Flash September eresMas_Wanadoo España Flash 2004 03 VALORES_CA BAC SCR-VM 06-07 (31-07-06)_Spain ARPU + AUPU_Group" xfId="40569" xr:uid="{00000000-0005-0000-0000-000008940000}"/>
    <cellStyle name="n_Flash September eresMas_Wanadoo España Flash 2004 03 VALORES_CA BAC SCR-VM 06-07 (31-07-06)_Spain ARPU + AUPU_ROW ARPU" xfId="40570" xr:uid="{00000000-0005-0000-0000-000009940000}"/>
    <cellStyle name="n_Flash September eresMas_Wanadoo España Flash 2004 03 VALORES_CA BAC SCR-VM 06-07 (31-07-06)_Spain KPIs" xfId="7455" xr:uid="{00000000-0005-0000-0000-00000A940000}"/>
    <cellStyle name="n_Flash September eresMas_Wanadoo España Flash 2004 03 VALORES_CA BAC SCR-VM 06-07 (31-07-06)_Spain KPIs 2" xfId="16821" xr:uid="{00000000-0005-0000-0000-00000B940000}"/>
    <cellStyle name="n_Flash September eresMas_Wanadoo España Flash 2004 03 VALORES_CA BAC SCR-VM 06-07 (31-07-06)_Spain KPIs_1" xfId="52269" xr:uid="{00000000-0005-0000-0000-00000C940000}"/>
    <cellStyle name="n_Flash September eresMas_Wanadoo España Flash 2004 03 VALORES_CA BAC SCR-VM 06-07 (31-07-06)_Telecoms - Operational KPIs" xfId="50572" xr:uid="{00000000-0005-0000-0000-00000D940000}"/>
    <cellStyle name="n_Flash September eresMas_Wanadoo España Flash 2004 03 VALORES_CA forfaits 0607 (06-08-14)" xfId="2751" xr:uid="{00000000-0005-0000-0000-00000E940000}"/>
    <cellStyle name="n_Flash September eresMas_Wanadoo España Flash 2004 03 VALORES_CA forfaits 0607 (06-08-14)_A&amp;ME KPIs" xfId="54047" xr:uid="{00000000-0005-0000-0000-00000F940000}"/>
    <cellStyle name="n_Flash September eresMas_Wanadoo España Flash 2004 03 VALORES_CA forfaits 0607 (06-08-14)_France financials" xfId="24401" xr:uid="{00000000-0005-0000-0000-000010940000}"/>
    <cellStyle name="n_Flash September eresMas_Wanadoo España Flash 2004 03 VALORES_CA forfaits 0607 (06-08-14)_France KPIs" xfId="5610" xr:uid="{00000000-0005-0000-0000-000011940000}"/>
    <cellStyle name="n_Flash September eresMas_Wanadoo España Flash 2004 03 VALORES_CA forfaits 0607 (06-08-14)_France KPIs 2" xfId="15026" xr:uid="{00000000-0005-0000-0000-000012940000}"/>
    <cellStyle name="n_Flash September eresMas_Wanadoo España Flash 2004 03 VALORES_CA forfaits 0607 (06-08-14)_France KPIs_1" xfId="12851" xr:uid="{00000000-0005-0000-0000-000013940000}"/>
    <cellStyle name="n_Flash September eresMas_Wanadoo España Flash 2004 03 VALORES_CA forfaits 0607 (06-08-14)_Group" xfId="40572" xr:uid="{00000000-0005-0000-0000-000014940000}"/>
    <cellStyle name="n_Flash September eresMas_Wanadoo España Flash 2004 03 VALORES_CA forfaits 0607 (06-08-14)_Group - financial KPIs" xfId="22657" xr:uid="{00000000-0005-0000-0000-000015940000}"/>
    <cellStyle name="n_Flash September eresMas_Wanadoo España Flash 2004 03 VALORES_CA forfaits 0607 (06-08-14)_Group - operational KPIs" xfId="11097" xr:uid="{00000000-0005-0000-0000-000016940000}"/>
    <cellStyle name="n_Flash September eresMas_Wanadoo España Flash 2004 03 VALORES_CA forfaits 0607 (06-08-14)_Group - operational KPIs 2" xfId="18796" xr:uid="{00000000-0005-0000-0000-000017940000}"/>
    <cellStyle name="n_Flash September eresMas_Wanadoo España Flash 2004 03 VALORES_CA forfaits 0607 (06-08-14)_Group - operational KPIs_1" xfId="20913" xr:uid="{00000000-0005-0000-0000-000018940000}"/>
    <cellStyle name="n_Flash September eresMas_Wanadoo España Flash 2004 03 VALORES_CA forfaits 0607 (06-08-14)_Orange - Market France KPIs" xfId="56905" xr:uid="{00000000-0005-0000-0000-000019940000}"/>
    <cellStyle name="n_Flash September eresMas_Wanadoo España Flash 2004 03 VALORES_CA forfaits 0607 (06-08-14)_Poland KPIs" xfId="40571" xr:uid="{00000000-0005-0000-0000-00001A940000}"/>
    <cellStyle name="n_Flash September eresMas_Wanadoo España Flash 2004 03 VALORES_CA forfaits 0607 (06-08-14)_ROW" xfId="40573" xr:uid="{00000000-0005-0000-0000-00001B940000}"/>
    <cellStyle name="n_Flash September eresMas_Wanadoo España Flash 2004 03 VALORES_CA forfaits 0607 (06-08-14)_ROW ARPU" xfId="40574" xr:uid="{00000000-0005-0000-0000-00001C940000}"/>
    <cellStyle name="n_Flash September eresMas_Wanadoo España Flash 2004 03 VALORES_CA forfaits 0607 (06-08-14)_ROW_1" xfId="40575" xr:uid="{00000000-0005-0000-0000-00001D940000}"/>
    <cellStyle name="n_Flash September eresMas_Wanadoo España Flash 2004 03 VALORES_CA forfaits 0607 (06-08-14)_ROW_1_Group" xfId="40576" xr:uid="{00000000-0005-0000-0000-00001E940000}"/>
    <cellStyle name="n_Flash September eresMas_Wanadoo España Flash 2004 03 VALORES_CA forfaits 0607 (06-08-14)_ROW_1_ROW ARPU" xfId="40577" xr:uid="{00000000-0005-0000-0000-00001F940000}"/>
    <cellStyle name="n_Flash September eresMas_Wanadoo España Flash 2004 03 VALORES_CA forfaits 0607 (06-08-14)_ROW_Group" xfId="40578" xr:uid="{00000000-0005-0000-0000-000020940000}"/>
    <cellStyle name="n_Flash September eresMas_Wanadoo España Flash 2004 03 VALORES_CA forfaits 0607 (06-08-14)_ROW_ROW ARPU" xfId="40579" xr:uid="{00000000-0005-0000-0000-000021940000}"/>
    <cellStyle name="n_Flash September eresMas_Wanadoo España Flash 2004 03 VALORES_CA forfaits 0607 (06-08-14)_Spain ARPU + AUPU" xfId="40580" xr:uid="{00000000-0005-0000-0000-000022940000}"/>
    <cellStyle name="n_Flash September eresMas_Wanadoo España Flash 2004 03 VALORES_CA forfaits 0607 (06-08-14)_Spain ARPU + AUPU_Group" xfId="40581" xr:uid="{00000000-0005-0000-0000-000023940000}"/>
    <cellStyle name="n_Flash September eresMas_Wanadoo España Flash 2004 03 VALORES_CA forfaits 0607 (06-08-14)_Spain ARPU + AUPU_ROW ARPU" xfId="40582" xr:uid="{00000000-0005-0000-0000-000024940000}"/>
    <cellStyle name="n_Flash September eresMas_Wanadoo España Flash 2004 03 VALORES_CA forfaits 0607 (06-08-14)_Spain KPIs" xfId="7456" xr:uid="{00000000-0005-0000-0000-000025940000}"/>
    <cellStyle name="n_Flash September eresMas_Wanadoo España Flash 2004 03 VALORES_CA forfaits 0607 (06-08-14)_Spain KPIs 2" xfId="16822" xr:uid="{00000000-0005-0000-0000-000026940000}"/>
    <cellStyle name="n_Flash September eresMas_Wanadoo España Flash 2004 03 VALORES_CA forfaits 0607 (06-08-14)_Spain KPIs_1" xfId="52270" xr:uid="{00000000-0005-0000-0000-000027940000}"/>
    <cellStyle name="n_Flash September eresMas_Wanadoo España Flash 2004 03 VALORES_CA forfaits 0607 (06-08-14)_Telecoms - Operational KPIs" xfId="50573" xr:uid="{00000000-0005-0000-0000-000028940000}"/>
    <cellStyle name="n_Flash September eresMas_Wanadoo España Flash 2004 03 VALORES_Classeur2" xfId="2752" xr:uid="{00000000-0005-0000-0000-000029940000}"/>
    <cellStyle name="n_Flash September eresMas_Wanadoo España Flash 2004 03 VALORES_Classeur2_A&amp;ME KPIs" xfId="54048" xr:uid="{00000000-0005-0000-0000-00002A940000}"/>
    <cellStyle name="n_Flash September eresMas_Wanadoo España Flash 2004 03 VALORES_Classeur2_France financials" xfId="24402" xr:uid="{00000000-0005-0000-0000-00002B940000}"/>
    <cellStyle name="n_Flash September eresMas_Wanadoo España Flash 2004 03 VALORES_Classeur2_France KPIs" xfId="5611" xr:uid="{00000000-0005-0000-0000-00002C940000}"/>
    <cellStyle name="n_Flash September eresMas_Wanadoo España Flash 2004 03 VALORES_Classeur2_France KPIs 2" xfId="15027" xr:uid="{00000000-0005-0000-0000-00002D940000}"/>
    <cellStyle name="n_Flash September eresMas_Wanadoo España Flash 2004 03 VALORES_Classeur2_France KPIs_1" xfId="12852" xr:uid="{00000000-0005-0000-0000-00002E940000}"/>
    <cellStyle name="n_Flash September eresMas_Wanadoo España Flash 2004 03 VALORES_Classeur2_Group" xfId="40584" xr:uid="{00000000-0005-0000-0000-00002F940000}"/>
    <cellStyle name="n_Flash September eresMas_Wanadoo España Flash 2004 03 VALORES_Classeur2_Group - financial KPIs" xfId="22658" xr:uid="{00000000-0005-0000-0000-000030940000}"/>
    <cellStyle name="n_Flash September eresMas_Wanadoo España Flash 2004 03 VALORES_Classeur2_Group - operational KPIs" xfId="11098" xr:uid="{00000000-0005-0000-0000-000031940000}"/>
    <cellStyle name="n_Flash September eresMas_Wanadoo España Flash 2004 03 VALORES_Classeur2_Group - operational KPIs 2" xfId="18797" xr:uid="{00000000-0005-0000-0000-000032940000}"/>
    <cellStyle name="n_Flash September eresMas_Wanadoo España Flash 2004 03 VALORES_Classeur2_Group - operational KPIs_1" xfId="20914" xr:uid="{00000000-0005-0000-0000-000033940000}"/>
    <cellStyle name="n_Flash September eresMas_Wanadoo España Flash 2004 03 VALORES_Classeur2_Orange - Market France KPIs" xfId="56906" xr:uid="{00000000-0005-0000-0000-000034940000}"/>
    <cellStyle name="n_Flash September eresMas_Wanadoo España Flash 2004 03 VALORES_Classeur2_Poland KPIs" xfId="40583" xr:uid="{00000000-0005-0000-0000-000035940000}"/>
    <cellStyle name="n_Flash September eresMas_Wanadoo España Flash 2004 03 VALORES_Classeur2_ROW" xfId="40585" xr:uid="{00000000-0005-0000-0000-000036940000}"/>
    <cellStyle name="n_Flash September eresMas_Wanadoo España Flash 2004 03 VALORES_Classeur2_ROW ARPU" xfId="40586" xr:uid="{00000000-0005-0000-0000-000037940000}"/>
    <cellStyle name="n_Flash September eresMas_Wanadoo España Flash 2004 03 VALORES_Classeur2_ROW_1" xfId="40587" xr:uid="{00000000-0005-0000-0000-000038940000}"/>
    <cellStyle name="n_Flash September eresMas_Wanadoo España Flash 2004 03 VALORES_Classeur2_ROW_1_Group" xfId="40588" xr:uid="{00000000-0005-0000-0000-000039940000}"/>
    <cellStyle name="n_Flash September eresMas_Wanadoo España Flash 2004 03 VALORES_Classeur2_ROW_1_ROW ARPU" xfId="40589" xr:uid="{00000000-0005-0000-0000-00003A940000}"/>
    <cellStyle name="n_Flash September eresMas_Wanadoo España Flash 2004 03 VALORES_Classeur2_ROW_Group" xfId="40590" xr:uid="{00000000-0005-0000-0000-00003B940000}"/>
    <cellStyle name="n_Flash September eresMas_Wanadoo España Flash 2004 03 VALORES_Classeur2_ROW_ROW ARPU" xfId="40591" xr:uid="{00000000-0005-0000-0000-00003C940000}"/>
    <cellStyle name="n_Flash September eresMas_Wanadoo España Flash 2004 03 VALORES_Classeur2_Spain ARPU + AUPU" xfId="40592" xr:uid="{00000000-0005-0000-0000-00003D940000}"/>
    <cellStyle name="n_Flash September eresMas_Wanadoo España Flash 2004 03 VALORES_Classeur2_Spain ARPU + AUPU_Group" xfId="40593" xr:uid="{00000000-0005-0000-0000-00003E940000}"/>
    <cellStyle name="n_Flash September eresMas_Wanadoo España Flash 2004 03 VALORES_Classeur2_Spain ARPU + AUPU_ROW ARPU" xfId="40594" xr:uid="{00000000-0005-0000-0000-00003F940000}"/>
    <cellStyle name="n_Flash September eresMas_Wanadoo España Flash 2004 03 VALORES_Classeur2_Spain KPIs" xfId="7457" xr:uid="{00000000-0005-0000-0000-000040940000}"/>
    <cellStyle name="n_Flash September eresMas_Wanadoo España Flash 2004 03 VALORES_Classeur2_Spain KPIs 2" xfId="16823" xr:uid="{00000000-0005-0000-0000-000041940000}"/>
    <cellStyle name="n_Flash September eresMas_Wanadoo España Flash 2004 03 VALORES_Classeur2_Spain KPIs_1" xfId="52271" xr:uid="{00000000-0005-0000-0000-000042940000}"/>
    <cellStyle name="n_Flash September eresMas_Wanadoo España Flash 2004 03 VALORES_Classeur2_Telecoms - Operational KPIs" xfId="50574" xr:uid="{00000000-0005-0000-0000-000043940000}"/>
    <cellStyle name="n_Flash September eresMas_Wanadoo España Flash 2004 03 VALORES_Classeur5" xfId="2753" xr:uid="{00000000-0005-0000-0000-000044940000}"/>
    <cellStyle name="n_Flash September eresMas_Wanadoo España Flash 2004 03 VALORES_Classeur5_A&amp;ME KPIs" xfId="54049" xr:uid="{00000000-0005-0000-0000-000045940000}"/>
    <cellStyle name="n_Flash September eresMas_Wanadoo España Flash 2004 03 VALORES_Classeur5_Enterprise" xfId="10031" xr:uid="{00000000-0005-0000-0000-000046940000}"/>
    <cellStyle name="n_Flash September eresMas_Wanadoo España Flash 2004 03 VALORES_Classeur5_France financials" xfId="24403" xr:uid="{00000000-0005-0000-0000-000047940000}"/>
    <cellStyle name="n_Flash September eresMas_Wanadoo España Flash 2004 03 VALORES_Classeur5_France financials_1" xfId="25621" xr:uid="{00000000-0005-0000-0000-000048940000}"/>
    <cellStyle name="n_Flash September eresMas_Wanadoo España Flash 2004 03 VALORES_Classeur5_France KPIs" xfId="5612" xr:uid="{00000000-0005-0000-0000-000049940000}"/>
    <cellStyle name="n_Flash September eresMas_Wanadoo España Flash 2004 03 VALORES_Classeur5_France KPIs 2" xfId="15028" xr:uid="{00000000-0005-0000-0000-00004A940000}"/>
    <cellStyle name="n_Flash September eresMas_Wanadoo España Flash 2004 03 VALORES_Classeur5_France KPIs_1" xfId="12853" xr:uid="{00000000-0005-0000-0000-00004B940000}"/>
    <cellStyle name="n_Flash September eresMas_Wanadoo España Flash 2004 03 VALORES_Classeur5_GetCA Groupe Seg 2012-Q4 Soc" xfId="56908" xr:uid="{00000000-0005-0000-0000-00004C940000}"/>
    <cellStyle name="n_Flash September eresMas_Wanadoo España Flash 2004 03 VALORES_Classeur5_Group" xfId="40596" xr:uid="{00000000-0005-0000-0000-00004D940000}"/>
    <cellStyle name="n_Flash September eresMas_Wanadoo España Flash 2004 03 VALORES_Classeur5_Group - financial KPIs" xfId="22659" xr:uid="{00000000-0005-0000-0000-00004E940000}"/>
    <cellStyle name="n_Flash September eresMas_Wanadoo España Flash 2004 03 VALORES_Classeur5_Group - operational KPIs" xfId="3500" xr:uid="{00000000-0005-0000-0000-00004F940000}"/>
    <cellStyle name="n_Flash September eresMas_Wanadoo España Flash 2004 03 VALORES_Classeur5_Group - operational KPIs_1" xfId="11099" xr:uid="{00000000-0005-0000-0000-000050940000}"/>
    <cellStyle name="n_Flash September eresMas_Wanadoo España Flash 2004 03 VALORES_Classeur5_Group - operational KPIs_1 2" xfId="18798" xr:uid="{00000000-0005-0000-0000-000051940000}"/>
    <cellStyle name="n_Flash September eresMas_Wanadoo España Flash 2004 03 VALORES_Classeur5_Group - operational KPIs_2" xfId="20915" xr:uid="{00000000-0005-0000-0000-000052940000}"/>
    <cellStyle name="n_Flash September eresMas_Wanadoo España Flash 2004 03 VALORES_Classeur5_IC&amp;SS" xfId="13897" xr:uid="{00000000-0005-0000-0000-000053940000}"/>
    <cellStyle name="n_Flash September eresMas_Wanadoo España Flash 2004 03 VALORES_Classeur5_Orange - Market France KPIs" xfId="56907" xr:uid="{00000000-0005-0000-0000-000054940000}"/>
    <cellStyle name="n_Flash September eresMas_Wanadoo España Flash 2004 03 VALORES_Classeur5_Poland KPIs" xfId="8751" xr:uid="{00000000-0005-0000-0000-000055940000}"/>
    <cellStyle name="n_Flash September eresMas_Wanadoo España Flash 2004 03 VALORES_Classeur5_Poland KPIs_1" xfId="40595" xr:uid="{00000000-0005-0000-0000-000056940000}"/>
    <cellStyle name="n_Flash September eresMas_Wanadoo España Flash 2004 03 VALORES_Classeur5_ROW" xfId="40597" xr:uid="{00000000-0005-0000-0000-000057940000}"/>
    <cellStyle name="n_Flash September eresMas_Wanadoo España Flash 2004 03 VALORES_Classeur5_ROW ARPU" xfId="40598" xr:uid="{00000000-0005-0000-0000-000058940000}"/>
    <cellStyle name="n_Flash September eresMas_Wanadoo España Flash 2004 03 VALORES_Classeur5_RoW KPIs" xfId="9463" xr:uid="{00000000-0005-0000-0000-000059940000}"/>
    <cellStyle name="n_Flash September eresMas_Wanadoo España Flash 2004 03 VALORES_Classeur5_ROW_1" xfId="40599" xr:uid="{00000000-0005-0000-0000-00005A940000}"/>
    <cellStyle name="n_Flash September eresMas_Wanadoo España Flash 2004 03 VALORES_Classeur5_ROW_1_Group" xfId="40600" xr:uid="{00000000-0005-0000-0000-00005B940000}"/>
    <cellStyle name="n_Flash September eresMas_Wanadoo España Flash 2004 03 VALORES_Classeur5_ROW_1_ROW ARPU" xfId="40601" xr:uid="{00000000-0005-0000-0000-00005C940000}"/>
    <cellStyle name="n_Flash September eresMas_Wanadoo España Flash 2004 03 VALORES_Classeur5_ROW_Group" xfId="40602" xr:uid="{00000000-0005-0000-0000-00005D940000}"/>
    <cellStyle name="n_Flash September eresMas_Wanadoo España Flash 2004 03 VALORES_Classeur5_ROW_ROW ARPU" xfId="40603" xr:uid="{00000000-0005-0000-0000-00005E940000}"/>
    <cellStyle name="n_Flash September eresMas_Wanadoo España Flash 2004 03 VALORES_Classeur5_Spain ARPU + AUPU" xfId="40604" xr:uid="{00000000-0005-0000-0000-00005F940000}"/>
    <cellStyle name="n_Flash September eresMas_Wanadoo España Flash 2004 03 VALORES_Classeur5_Spain ARPU + AUPU_Group" xfId="40605" xr:uid="{00000000-0005-0000-0000-000060940000}"/>
    <cellStyle name="n_Flash September eresMas_Wanadoo España Flash 2004 03 VALORES_Classeur5_Spain ARPU + AUPU_ROW ARPU" xfId="40606" xr:uid="{00000000-0005-0000-0000-000061940000}"/>
    <cellStyle name="n_Flash September eresMas_Wanadoo España Flash 2004 03 VALORES_Classeur5_Spain KPIs" xfId="7458" xr:uid="{00000000-0005-0000-0000-000062940000}"/>
    <cellStyle name="n_Flash September eresMas_Wanadoo España Flash 2004 03 VALORES_Classeur5_Spain KPIs 2" xfId="16824" xr:uid="{00000000-0005-0000-0000-000063940000}"/>
    <cellStyle name="n_Flash September eresMas_Wanadoo España Flash 2004 03 VALORES_Classeur5_Spain KPIs_1" xfId="52272" xr:uid="{00000000-0005-0000-0000-000064940000}"/>
    <cellStyle name="n_Flash September eresMas_Wanadoo España Flash 2004 03 VALORES_Classeur5_Telecoms - Operational KPIs" xfId="50575" xr:uid="{00000000-0005-0000-0000-000065940000}"/>
    <cellStyle name="n_Flash September eresMas_Wanadoo España Flash 2004 03 VALORES_DATA KPI Personal" xfId="40607" xr:uid="{00000000-0005-0000-0000-000066940000}"/>
    <cellStyle name="n_Flash September eresMas_Wanadoo España Flash 2004 03 VALORES_DATA KPI Personal_Group" xfId="40608" xr:uid="{00000000-0005-0000-0000-000067940000}"/>
    <cellStyle name="n_Flash September eresMas_Wanadoo España Flash 2004 03 VALORES_DATA KPI Personal_ROW ARPU" xfId="40609" xr:uid="{00000000-0005-0000-0000-000068940000}"/>
    <cellStyle name="n_Flash September eresMas_Wanadoo España Flash 2004 03 VALORES_EE_CoA_BS - mapped V4" xfId="40610" xr:uid="{00000000-0005-0000-0000-000069940000}"/>
    <cellStyle name="n_Flash September eresMas_Wanadoo España Flash 2004 03 VALORES_EE_CoA_BS - mapped V4_Group" xfId="40611" xr:uid="{00000000-0005-0000-0000-00006A940000}"/>
    <cellStyle name="n_Flash September eresMas_Wanadoo España Flash 2004 03 VALORES_EE_CoA_BS - mapped V4_ROW ARPU" xfId="40612" xr:uid="{00000000-0005-0000-0000-00006B940000}"/>
    <cellStyle name="n_Flash September eresMas_Wanadoo España Flash 2004 03 VALORES_Enterprise" xfId="10027" xr:uid="{00000000-0005-0000-0000-00006C940000}"/>
    <cellStyle name="n_Flash September eresMas_Wanadoo España Flash 2004 03 VALORES_France financials" xfId="24396" xr:uid="{00000000-0005-0000-0000-00006D940000}"/>
    <cellStyle name="n_Flash September eresMas_Wanadoo España Flash 2004 03 VALORES_France financials_1" xfId="25617" xr:uid="{00000000-0005-0000-0000-00006E940000}"/>
    <cellStyle name="n_Flash September eresMas_Wanadoo España Flash 2004 03 VALORES_France KPIs" xfId="5605" xr:uid="{00000000-0005-0000-0000-00006F940000}"/>
    <cellStyle name="n_Flash September eresMas_Wanadoo España Flash 2004 03 VALORES_France KPIs 2" xfId="15021" xr:uid="{00000000-0005-0000-0000-000070940000}"/>
    <cellStyle name="n_Flash September eresMas_Wanadoo España Flash 2004 03 VALORES_France KPIs_1" xfId="12846" xr:uid="{00000000-0005-0000-0000-000071940000}"/>
    <cellStyle name="n_Flash September eresMas_Wanadoo España Flash 2004 03 VALORES_GetCA Groupe Seg 2012-Q4 Soc" xfId="56909" xr:uid="{00000000-0005-0000-0000-000072940000}"/>
    <cellStyle name="n_Flash September eresMas_Wanadoo España Flash 2004 03 VALORES_Group" xfId="40613" xr:uid="{00000000-0005-0000-0000-000073940000}"/>
    <cellStyle name="n_Flash September eresMas_Wanadoo España Flash 2004 03 VALORES_Group - financial KPIs" xfId="22652" xr:uid="{00000000-0005-0000-0000-000074940000}"/>
    <cellStyle name="n_Flash September eresMas_Wanadoo España Flash 2004 03 VALORES_Group - operational KPIs" xfId="3496" xr:uid="{00000000-0005-0000-0000-000075940000}"/>
    <cellStyle name="n_Flash September eresMas_Wanadoo España Flash 2004 03 VALORES_Group - operational KPIs_1" xfId="11092" xr:uid="{00000000-0005-0000-0000-000076940000}"/>
    <cellStyle name="n_Flash September eresMas_Wanadoo España Flash 2004 03 VALORES_Group - operational KPIs_1 2" xfId="18791" xr:uid="{00000000-0005-0000-0000-000077940000}"/>
    <cellStyle name="n_Flash September eresMas_Wanadoo España Flash 2004 03 VALORES_Group - operational KPIs_2" xfId="20908" xr:uid="{00000000-0005-0000-0000-000078940000}"/>
    <cellStyle name="n_Flash September eresMas_Wanadoo España Flash 2004 03 VALORES_IC&amp;SS" xfId="17725" xr:uid="{00000000-0005-0000-0000-000079940000}"/>
    <cellStyle name="n_Flash September eresMas_Wanadoo España Flash 2004 03 VALORES_Orange - Market France KPIs" xfId="56897" xr:uid="{00000000-0005-0000-0000-00007A940000}"/>
    <cellStyle name="n_Flash September eresMas_Wanadoo España Flash 2004 03 VALORES_PFA_Mn MTV_060413" xfId="2754" xr:uid="{00000000-0005-0000-0000-00007B940000}"/>
    <cellStyle name="n_Flash September eresMas_Wanadoo España Flash 2004 03 VALORES_PFA_Mn MTV_060413_A&amp;ME KPIs" xfId="54050" xr:uid="{00000000-0005-0000-0000-00007C940000}"/>
    <cellStyle name="n_Flash September eresMas_Wanadoo España Flash 2004 03 VALORES_PFA_Mn MTV_060413_France financials" xfId="24404" xr:uid="{00000000-0005-0000-0000-00007D940000}"/>
    <cellStyle name="n_Flash September eresMas_Wanadoo España Flash 2004 03 VALORES_PFA_Mn MTV_060413_France KPIs" xfId="5613" xr:uid="{00000000-0005-0000-0000-00007E940000}"/>
    <cellStyle name="n_Flash September eresMas_Wanadoo España Flash 2004 03 VALORES_PFA_Mn MTV_060413_France KPIs 2" xfId="15029" xr:uid="{00000000-0005-0000-0000-00007F940000}"/>
    <cellStyle name="n_Flash September eresMas_Wanadoo España Flash 2004 03 VALORES_PFA_Mn MTV_060413_France KPIs_1" xfId="12854" xr:uid="{00000000-0005-0000-0000-000080940000}"/>
    <cellStyle name="n_Flash September eresMas_Wanadoo España Flash 2004 03 VALORES_PFA_Mn MTV_060413_Group" xfId="40615" xr:uid="{00000000-0005-0000-0000-000081940000}"/>
    <cellStyle name="n_Flash September eresMas_Wanadoo España Flash 2004 03 VALORES_PFA_Mn MTV_060413_Group - financial KPIs" xfId="22660" xr:uid="{00000000-0005-0000-0000-000082940000}"/>
    <cellStyle name="n_Flash September eresMas_Wanadoo España Flash 2004 03 VALORES_PFA_Mn MTV_060413_Group - operational KPIs" xfId="11100" xr:uid="{00000000-0005-0000-0000-000083940000}"/>
    <cellStyle name="n_Flash September eresMas_Wanadoo España Flash 2004 03 VALORES_PFA_Mn MTV_060413_Group - operational KPIs 2" xfId="18799" xr:uid="{00000000-0005-0000-0000-000084940000}"/>
    <cellStyle name="n_Flash September eresMas_Wanadoo España Flash 2004 03 VALORES_PFA_Mn MTV_060413_Group - operational KPIs_1" xfId="20916" xr:uid="{00000000-0005-0000-0000-000085940000}"/>
    <cellStyle name="n_Flash September eresMas_Wanadoo España Flash 2004 03 VALORES_PFA_Mn MTV_060413_Orange - Market France KPIs" xfId="56910" xr:uid="{00000000-0005-0000-0000-000086940000}"/>
    <cellStyle name="n_Flash September eresMas_Wanadoo España Flash 2004 03 VALORES_PFA_Mn MTV_060413_Poland KPIs" xfId="40614" xr:uid="{00000000-0005-0000-0000-000087940000}"/>
    <cellStyle name="n_Flash September eresMas_Wanadoo España Flash 2004 03 VALORES_PFA_Mn MTV_060413_ROW" xfId="40616" xr:uid="{00000000-0005-0000-0000-000088940000}"/>
    <cellStyle name="n_Flash September eresMas_Wanadoo España Flash 2004 03 VALORES_PFA_Mn MTV_060413_ROW ARPU" xfId="40617" xr:uid="{00000000-0005-0000-0000-000089940000}"/>
    <cellStyle name="n_Flash September eresMas_Wanadoo España Flash 2004 03 VALORES_PFA_Mn MTV_060413_ROW_1" xfId="40618" xr:uid="{00000000-0005-0000-0000-00008A940000}"/>
    <cellStyle name="n_Flash September eresMas_Wanadoo España Flash 2004 03 VALORES_PFA_Mn MTV_060413_ROW_1_Group" xfId="40619" xr:uid="{00000000-0005-0000-0000-00008B940000}"/>
    <cellStyle name="n_Flash September eresMas_Wanadoo España Flash 2004 03 VALORES_PFA_Mn MTV_060413_ROW_1_ROW ARPU" xfId="40620" xr:uid="{00000000-0005-0000-0000-00008C940000}"/>
    <cellStyle name="n_Flash September eresMas_Wanadoo España Flash 2004 03 VALORES_PFA_Mn MTV_060413_ROW_Group" xfId="40621" xr:uid="{00000000-0005-0000-0000-00008D940000}"/>
    <cellStyle name="n_Flash September eresMas_Wanadoo España Flash 2004 03 VALORES_PFA_Mn MTV_060413_ROW_ROW ARPU" xfId="40622" xr:uid="{00000000-0005-0000-0000-00008E940000}"/>
    <cellStyle name="n_Flash September eresMas_Wanadoo España Flash 2004 03 VALORES_PFA_Mn MTV_060413_Spain ARPU + AUPU" xfId="40623" xr:uid="{00000000-0005-0000-0000-00008F940000}"/>
    <cellStyle name="n_Flash September eresMas_Wanadoo España Flash 2004 03 VALORES_PFA_Mn MTV_060413_Spain ARPU + AUPU_Group" xfId="40624" xr:uid="{00000000-0005-0000-0000-000090940000}"/>
    <cellStyle name="n_Flash September eresMas_Wanadoo España Flash 2004 03 VALORES_PFA_Mn MTV_060413_Spain ARPU + AUPU_ROW ARPU" xfId="40625" xr:uid="{00000000-0005-0000-0000-000091940000}"/>
    <cellStyle name="n_Flash September eresMas_Wanadoo España Flash 2004 03 VALORES_PFA_Mn MTV_060413_Spain KPIs" xfId="7459" xr:uid="{00000000-0005-0000-0000-000092940000}"/>
    <cellStyle name="n_Flash September eresMas_Wanadoo España Flash 2004 03 VALORES_PFA_Mn MTV_060413_Spain KPIs 2" xfId="16825" xr:uid="{00000000-0005-0000-0000-000093940000}"/>
    <cellStyle name="n_Flash September eresMas_Wanadoo España Flash 2004 03 VALORES_PFA_Mn MTV_060413_Spain KPIs_1" xfId="52273" xr:uid="{00000000-0005-0000-0000-000094940000}"/>
    <cellStyle name="n_Flash September eresMas_Wanadoo España Flash 2004 03 VALORES_PFA_Mn MTV_060413_Telecoms - Operational KPIs" xfId="50576" xr:uid="{00000000-0005-0000-0000-000095940000}"/>
    <cellStyle name="n_Flash September eresMas_Wanadoo España Flash 2004 03 VALORES_PFA_Mn_0603_V0 0" xfId="2755" xr:uid="{00000000-0005-0000-0000-000096940000}"/>
    <cellStyle name="n_Flash September eresMas_Wanadoo España Flash 2004 03 VALORES_PFA_Mn_0603_V0 0_A&amp;ME KPIs" xfId="54051" xr:uid="{00000000-0005-0000-0000-000097940000}"/>
    <cellStyle name="n_Flash September eresMas_Wanadoo España Flash 2004 03 VALORES_PFA_Mn_0603_V0 0_France financials" xfId="24405" xr:uid="{00000000-0005-0000-0000-000098940000}"/>
    <cellStyle name="n_Flash September eresMas_Wanadoo España Flash 2004 03 VALORES_PFA_Mn_0603_V0 0_France KPIs" xfId="5614" xr:uid="{00000000-0005-0000-0000-000099940000}"/>
    <cellStyle name="n_Flash September eresMas_Wanadoo España Flash 2004 03 VALORES_PFA_Mn_0603_V0 0_France KPIs 2" xfId="15030" xr:uid="{00000000-0005-0000-0000-00009A940000}"/>
    <cellStyle name="n_Flash September eresMas_Wanadoo España Flash 2004 03 VALORES_PFA_Mn_0603_V0 0_France KPIs_1" xfId="12855" xr:uid="{00000000-0005-0000-0000-00009B940000}"/>
    <cellStyle name="n_Flash September eresMas_Wanadoo España Flash 2004 03 VALORES_PFA_Mn_0603_V0 0_Group" xfId="40627" xr:uid="{00000000-0005-0000-0000-00009C940000}"/>
    <cellStyle name="n_Flash September eresMas_Wanadoo España Flash 2004 03 VALORES_PFA_Mn_0603_V0 0_Group - financial KPIs" xfId="22661" xr:uid="{00000000-0005-0000-0000-00009D940000}"/>
    <cellStyle name="n_Flash September eresMas_Wanadoo España Flash 2004 03 VALORES_PFA_Mn_0603_V0 0_Group - operational KPIs" xfId="11101" xr:uid="{00000000-0005-0000-0000-00009E940000}"/>
    <cellStyle name="n_Flash September eresMas_Wanadoo España Flash 2004 03 VALORES_PFA_Mn_0603_V0 0_Group - operational KPIs 2" xfId="18800" xr:uid="{00000000-0005-0000-0000-00009F940000}"/>
    <cellStyle name="n_Flash September eresMas_Wanadoo España Flash 2004 03 VALORES_PFA_Mn_0603_V0 0_Group - operational KPIs_1" xfId="20917" xr:uid="{00000000-0005-0000-0000-0000A0940000}"/>
    <cellStyle name="n_Flash September eresMas_Wanadoo España Flash 2004 03 VALORES_PFA_Mn_0603_V0 0_Orange - Market France KPIs" xfId="56911" xr:uid="{00000000-0005-0000-0000-0000A1940000}"/>
    <cellStyle name="n_Flash September eresMas_Wanadoo España Flash 2004 03 VALORES_PFA_Mn_0603_V0 0_Poland KPIs" xfId="40626" xr:uid="{00000000-0005-0000-0000-0000A2940000}"/>
    <cellStyle name="n_Flash September eresMas_Wanadoo España Flash 2004 03 VALORES_PFA_Mn_0603_V0 0_ROW" xfId="40628" xr:uid="{00000000-0005-0000-0000-0000A3940000}"/>
    <cellStyle name="n_Flash September eresMas_Wanadoo España Flash 2004 03 VALORES_PFA_Mn_0603_V0 0_ROW ARPU" xfId="40629" xr:uid="{00000000-0005-0000-0000-0000A4940000}"/>
    <cellStyle name="n_Flash September eresMas_Wanadoo España Flash 2004 03 VALORES_PFA_Mn_0603_V0 0_ROW_1" xfId="40630" xr:uid="{00000000-0005-0000-0000-0000A5940000}"/>
    <cellStyle name="n_Flash September eresMas_Wanadoo España Flash 2004 03 VALORES_PFA_Mn_0603_V0 0_ROW_1_Group" xfId="40631" xr:uid="{00000000-0005-0000-0000-0000A6940000}"/>
    <cellStyle name="n_Flash September eresMas_Wanadoo España Flash 2004 03 VALORES_PFA_Mn_0603_V0 0_ROW_1_ROW ARPU" xfId="40632" xr:uid="{00000000-0005-0000-0000-0000A7940000}"/>
    <cellStyle name="n_Flash September eresMas_Wanadoo España Flash 2004 03 VALORES_PFA_Mn_0603_V0 0_ROW_Group" xfId="40633" xr:uid="{00000000-0005-0000-0000-0000A8940000}"/>
    <cellStyle name="n_Flash September eresMas_Wanadoo España Flash 2004 03 VALORES_PFA_Mn_0603_V0 0_ROW_ROW ARPU" xfId="40634" xr:uid="{00000000-0005-0000-0000-0000A9940000}"/>
    <cellStyle name="n_Flash September eresMas_Wanadoo España Flash 2004 03 VALORES_PFA_Mn_0603_V0 0_Spain ARPU + AUPU" xfId="40635" xr:uid="{00000000-0005-0000-0000-0000AA940000}"/>
    <cellStyle name="n_Flash September eresMas_Wanadoo España Flash 2004 03 VALORES_PFA_Mn_0603_V0 0_Spain ARPU + AUPU_Group" xfId="40636" xr:uid="{00000000-0005-0000-0000-0000AB940000}"/>
    <cellStyle name="n_Flash September eresMas_Wanadoo España Flash 2004 03 VALORES_PFA_Mn_0603_V0 0_Spain ARPU + AUPU_ROW ARPU" xfId="40637" xr:uid="{00000000-0005-0000-0000-0000AC940000}"/>
    <cellStyle name="n_Flash September eresMas_Wanadoo España Flash 2004 03 VALORES_PFA_Mn_0603_V0 0_Spain KPIs" xfId="7460" xr:uid="{00000000-0005-0000-0000-0000AD940000}"/>
    <cellStyle name="n_Flash September eresMas_Wanadoo España Flash 2004 03 VALORES_PFA_Mn_0603_V0 0_Spain KPIs 2" xfId="16826" xr:uid="{00000000-0005-0000-0000-0000AE940000}"/>
    <cellStyle name="n_Flash September eresMas_Wanadoo España Flash 2004 03 VALORES_PFA_Mn_0603_V0 0_Spain KPIs_1" xfId="52274" xr:uid="{00000000-0005-0000-0000-0000AF940000}"/>
    <cellStyle name="n_Flash September eresMas_Wanadoo España Flash 2004 03 VALORES_PFA_Mn_0603_V0 0_Telecoms - Operational KPIs" xfId="50577" xr:uid="{00000000-0005-0000-0000-0000B0940000}"/>
    <cellStyle name="n_Flash September eresMas_Wanadoo España Flash 2004 03 VALORES_PFA_Parcs_0600706" xfId="2756" xr:uid="{00000000-0005-0000-0000-0000B1940000}"/>
    <cellStyle name="n_Flash September eresMas_Wanadoo España Flash 2004 03 VALORES_PFA_Parcs_0600706_A&amp;ME KPIs" xfId="54052" xr:uid="{00000000-0005-0000-0000-0000B2940000}"/>
    <cellStyle name="n_Flash September eresMas_Wanadoo España Flash 2004 03 VALORES_PFA_Parcs_0600706_France financials" xfId="24406" xr:uid="{00000000-0005-0000-0000-0000B3940000}"/>
    <cellStyle name="n_Flash September eresMas_Wanadoo España Flash 2004 03 VALORES_PFA_Parcs_0600706_France KPIs" xfId="5615" xr:uid="{00000000-0005-0000-0000-0000B4940000}"/>
    <cellStyle name="n_Flash September eresMas_Wanadoo España Flash 2004 03 VALORES_PFA_Parcs_0600706_France KPIs 2" xfId="15031" xr:uid="{00000000-0005-0000-0000-0000B5940000}"/>
    <cellStyle name="n_Flash September eresMas_Wanadoo España Flash 2004 03 VALORES_PFA_Parcs_0600706_France KPIs_1" xfId="12856" xr:uid="{00000000-0005-0000-0000-0000B6940000}"/>
    <cellStyle name="n_Flash September eresMas_Wanadoo España Flash 2004 03 VALORES_PFA_Parcs_0600706_Group" xfId="40639" xr:uid="{00000000-0005-0000-0000-0000B7940000}"/>
    <cellStyle name="n_Flash September eresMas_Wanadoo España Flash 2004 03 VALORES_PFA_Parcs_0600706_Group - financial KPIs" xfId="22662" xr:uid="{00000000-0005-0000-0000-0000B8940000}"/>
    <cellStyle name="n_Flash September eresMas_Wanadoo España Flash 2004 03 VALORES_PFA_Parcs_0600706_Group - operational KPIs" xfId="11102" xr:uid="{00000000-0005-0000-0000-0000B9940000}"/>
    <cellStyle name="n_Flash September eresMas_Wanadoo España Flash 2004 03 VALORES_PFA_Parcs_0600706_Group - operational KPIs 2" xfId="18801" xr:uid="{00000000-0005-0000-0000-0000BA940000}"/>
    <cellStyle name="n_Flash September eresMas_Wanadoo España Flash 2004 03 VALORES_PFA_Parcs_0600706_Group - operational KPIs_1" xfId="20918" xr:uid="{00000000-0005-0000-0000-0000BB940000}"/>
    <cellStyle name="n_Flash September eresMas_Wanadoo España Flash 2004 03 VALORES_PFA_Parcs_0600706_Orange - Market France KPIs" xfId="56912" xr:uid="{00000000-0005-0000-0000-0000BC940000}"/>
    <cellStyle name="n_Flash September eresMas_Wanadoo España Flash 2004 03 VALORES_PFA_Parcs_0600706_Poland KPIs" xfId="40638" xr:uid="{00000000-0005-0000-0000-0000BD940000}"/>
    <cellStyle name="n_Flash September eresMas_Wanadoo España Flash 2004 03 VALORES_PFA_Parcs_0600706_ROW" xfId="40640" xr:uid="{00000000-0005-0000-0000-0000BE940000}"/>
    <cellStyle name="n_Flash September eresMas_Wanadoo España Flash 2004 03 VALORES_PFA_Parcs_0600706_ROW ARPU" xfId="40641" xr:uid="{00000000-0005-0000-0000-0000BF940000}"/>
    <cellStyle name="n_Flash September eresMas_Wanadoo España Flash 2004 03 VALORES_PFA_Parcs_0600706_ROW_1" xfId="40642" xr:uid="{00000000-0005-0000-0000-0000C0940000}"/>
    <cellStyle name="n_Flash September eresMas_Wanadoo España Flash 2004 03 VALORES_PFA_Parcs_0600706_ROW_1_Group" xfId="40643" xr:uid="{00000000-0005-0000-0000-0000C1940000}"/>
    <cellStyle name="n_Flash September eresMas_Wanadoo España Flash 2004 03 VALORES_PFA_Parcs_0600706_ROW_1_ROW ARPU" xfId="40644" xr:uid="{00000000-0005-0000-0000-0000C2940000}"/>
    <cellStyle name="n_Flash September eresMas_Wanadoo España Flash 2004 03 VALORES_PFA_Parcs_0600706_ROW_Group" xfId="40645" xr:uid="{00000000-0005-0000-0000-0000C3940000}"/>
    <cellStyle name="n_Flash September eresMas_Wanadoo España Flash 2004 03 VALORES_PFA_Parcs_0600706_ROW_ROW ARPU" xfId="40646" xr:uid="{00000000-0005-0000-0000-0000C4940000}"/>
    <cellStyle name="n_Flash September eresMas_Wanadoo España Flash 2004 03 VALORES_PFA_Parcs_0600706_Spain ARPU + AUPU" xfId="40647" xr:uid="{00000000-0005-0000-0000-0000C5940000}"/>
    <cellStyle name="n_Flash September eresMas_Wanadoo España Flash 2004 03 VALORES_PFA_Parcs_0600706_Spain ARPU + AUPU_Group" xfId="40648" xr:uid="{00000000-0005-0000-0000-0000C6940000}"/>
    <cellStyle name="n_Flash September eresMas_Wanadoo España Flash 2004 03 VALORES_PFA_Parcs_0600706_Spain ARPU + AUPU_ROW ARPU" xfId="40649" xr:uid="{00000000-0005-0000-0000-0000C7940000}"/>
    <cellStyle name="n_Flash September eresMas_Wanadoo España Flash 2004 03 VALORES_PFA_Parcs_0600706_Spain KPIs" xfId="7461" xr:uid="{00000000-0005-0000-0000-0000C8940000}"/>
    <cellStyle name="n_Flash September eresMas_Wanadoo España Flash 2004 03 VALORES_PFA_Parcs_0600706_Spain KPIs 2" xfId="16827" xr:uid="{00000000-0005-0000-0000-0000C9940000}"/>
    <cellStyle name="n_Flash September eresMas_Wanadoo España Flash 2004 03 VALORES_PFA_Parcs_0600706_Spain KPIs_1" xfId="52275" xr:uid="{00000000-0005-0000-0000-0000CA940000}"/>
    <cellStyle name="n_Flash September eresMas_Wanadoo España Flash 2004 03 VALORES_PFA_Parcs_0600706_Telecoms - Operational KPIs" xfId="50578" xr:uid="{00000000-0005-0000-0000-0000CB940000}"/>
    <cellStyle name="n_Flash September eresMas_Wanadoo España Flash 2004 03 VALORES_Poland KPIs" xfId="8747" xr:uid="{00000000-0005-0000-0000-0000CC940000}"/>
    <cellStyle name="n_Flash September eresMas_Wanadoo España Flash 2004 03 VALORES_Poland KPIs_1" xfId="40522" xr:uid="{00000000-0005-0000-0000-0000CD940000}"/>
    <cellStyle name="n_Flash September eresMas_Wanadoo España Flash 2004 03 VALORES_Reporting Valeur_Mobile_2010_10" xfId="40650" xr:uid="{00000000-0005-0000-0000-0000CE940000}"/>
    <cellStyle name="n_Flash September eresMas_Wanadoo España Flash 2004 03 VALORES_Reporting Valeur_Mobile_2010_10_Group" xfId="40651" xr:uid="{00000000-0005-0000-0000-0000CF940000}"/>
    <cellStyle name="n_Flash September eresMas_Wanadoo España Flash 2004 03 VALORES_Reporting Valeur_Mobile_2010_10_ROW" xfId="40652" xr:uid="{00000000-0005-0000-0000-0000D0940000}"/>
    <cellStyle name="n_Flash September eresMas_Wanadoo España Flash 2004 03 VALORES_Reporting Valeur_Mobile_2010_10_ROW ARPU" xfId="40653" xr:uid="{00000000-0005-0000-0000-0000D1940000}"/>
    <cellStyle name="n_Flash September eresMas_Wanadoo España Flash 2004 03 VALORES_Reporting Valeur_Mobile_2010_10_ROW_Group" xfId="40654" xr:uid="{00000000-0005-0000-0000-0000D2940000}"/>
    <cellStyle name="n_Flash September eresMas_Wanadoo España Flash 2004 03 VALORES_Reporting Valeur_Mobile_2010_10_ROW_ROW ARPU" xfId="40655" xr:uid="{00000000-0005-0000-0000-0000D3940000}"/>
    <cellStyle name="n_Flash September eresMas_Wanadoo España Flash 2004 03 VALORES_ROW" xfId="40656" xr:uid="{00000000-0005-0000-0000-0000D4940000}"/>
    <cellStyle name="n_Flash September eresMas_Wanadoo España Flash 2004 03 VALORES_ROW ARPU" xfId="40657" xr:uid="{00000000-0005-0000-0000-0000D5940000}"/>
    <cellStyle name="n_Flash September eresMas_Wanadoo España Flash 2004 03 VALORES_RoW KPIs" xfId="9459" xr:uid="{00000000-0005-0000-0000-0000D6940000}"/>
    <cellStyle name="n_Flash September eresMas_Wanadoo España Flash 2004 03 VALORES_ROW_1" xfId="40658" xr:uid="{00000000-0005-0000-0000-0000D7940000}"/>
    <cellStyle name="n_Flash September eresMas_Wanadoo España Flash 2004 03 VALORES_ROW_1_Group" xfId="40659" xr:uid="{00000000-0005-0000-0000-0000D8940000}"/>
    <cellStyle name="n_Flash September eresMas_Wanadoo España Flash 2004 03 VALORES_ROW_1_ROW ARPU" xfId="40660" xr:uid="{00000000-0005-0000-0000-0000D9940000}"/>
    <cellStyle name="n_Flash September eresMas_Wanadoo España Flash 2004 03 VALORES_ROW_Group" xfId="40661" xr:uid="{00000000-0005-0000-0000-0000DA940000}"/>
    <cellStyle name="n_Flash September eresMas_Wanadoo España Flash 2004 03 VALORES_ROW_ROW ARPU" xfId="40662" xr:uid="{00000000-0005-0000-0000-0000DB940000}"/>
    <cellStyle name="n_Flash September eresMas_Wanadoo España Flash 2004 03 VALORES_Spain ARPU + AUPU" xfId="40663" xr:uid="{00000000-0005-0000-0000-0000DC940000}"/>
    <cellStyle name="n_Flash September eresMas_Wanadoo España Flash 2004 03 VALORES_Spain ARPU + AUPU_Group" xfId="40664" xr:uid="{00000000-0005-0000-0000-0000DD940000}"/>
    <cellStyle name="n_Flash September eresMas_Wanadoo España Flash 2004 03 VALORES_Spain ARPU + AUPU_ROW ARPU" xfId="40665" xr:uid="{00000000-0005-0000-0000-0000DE940000}"/>
    <cellStyle name="n_Flash September eresMas_Wanadoo España Flash 2004 03 VALORES_Spain KPIs" xfId="7451" xr:uid="{00000000-0005-0000-0000-0000DF940000}"/>
    <cellStyle name="n_Flash September eresMas_Wanadoo España Flash 2004 03 VALORES_Spain KPIs 2" xfId="16817" xr:uid="{00000000-0005-0000-0000-0000E0940000}"/>
    <cellStyle name="n_Flash September eresMas_Wanadoo España Flash 2004 03 VALORES_Spain KPIs_1" xfId="52265" xr:uid="{00000000-0005-0000-0000-0000E1940000}"/>
    <cellStyle name="n_Flash September eresMas_Wanadoo España Flash 2004 03 VALORES_Telecoms - Operational KPIs" xfId="50568" xr:uid="{00000000-0005-0000-0000-0000E2940000}"/>
    <cellStyle name="n_Flash September eresMas_Wanadoo España Flash 2004 03 VALORES_UAG_report_CA 06-09 (06-09-28)" xfId="2757" xr:uid="{00000000-0005-0000-0000-0000E3940000}"/>
    <cellStyle name="n_Flash September eresMas_Wanadoo España Flash 2004 03 VALORES_UAG_report_CA 06-09 (06-09-28)_A&amp;ME KPIs" xfId="54053" xr:uid="{00000000-0005-0000-0000-0000E4940000}"/>
    <cellStyle name="n_Flash September eresMas_Wanadoo España Flash 2004 03 VALORES_UAG_report_CA 06-09 (06-09-28)_Enterprise" xfId="10032" xr:uid="{00000000-0005-0000-0000-0000E5940000}"/>
    <cellStyle name="n_Flash September eresMas_Wanadoo España Flash 2004 03 VALORES_UAG_report_CA 06-09 (06-09-28)_France financials" xfId="24407" xr:uid="{00000000-0005-0000-0000-0000E6940000}"/>
    <cellStyle name="n_Flash September eresMas_Wanadoo España Flash 2004 03 VALORES_UAG_report_CA 06-09 (06-09-28)_France financials_1" xfId="25622" xr:uid="{00000000-0005-0000-0000-0000E7940000}"/>
    <cellStyle name="n_Flash September eresMas_Wanadoo España Flash 2004 03 VALORES_UAG_report_CA 06-09 (06-09-28)_France KPIs" xfId="5616" xr:uid="{00000000-0005-0000-0000-0000E8940000}"/>
    <cellStyle name="n_Flash September eresMas_Wanadoo España Flash 2004 03 VALORES_UAG_report_CA 06-09 (06-09-28)_France KPIs 2" xfId="15032" xr:uid="{00000000-0005-0000-0000-0000E9940000}"/>
    <cellStyle name="n_Flash September eresMas_Wanadoo España Flash 2004 03 VALORES_UAG_report_CA 06-09 (06-09-28)_France KPIs_1" xfId="12857" xr:uid="{00000000-0005-0000-0000-0000EA940000}"/>
    <cellStyle name="n_Flash September eresMas_Wanadoo España Flash 2004 03 VALORES_UAG_report_CA 06-09 (06-09-28)_GetCA Groupe Seg 2012-Q4 Soc" xfId="56914" xr:uid="{00000000-0005-0000-0000-0000EB940000}"/>
    <cellStyle name="n_Flash September eresMas_Wanadoo España Flash 2004 03 VALORES_UAG_report_CA 06-09 (06-09-28)_Group" xfId="40667" xr:uid="{00000000-0005-0000-0000-0000EC940000}"/>
    <cellStyle name="n_Flash September eresMas_Wanadoo España Flash 2004 03 VALORES_UAG_report_CA 06-09 (06-09-28)_Group - financial KPIs" xfId="22663" xr:uid="{00000000-0005-0000-0000-0000ED940000}"/>
    <cellStyle name="n_Flash September eresMas_Wanadoo España Flash 2004 03 VALORES_UAG_report_CA 06-09 (06-09-28)_Group - operational KPIs" xfId="3501" xr:uid="{00000000-0005-0000-0000-0000EE940000}"/>
    <cellStyle name="n_Flash September eresMas_Wanadoo España Flash 2004 03 VALORES_UAG_report_CA 06-09 (06-09-28)_Group - operational KPIs_1" xfId="11103" xr:uid="{00000000-0005-0000-0000-0000EF940000}"/>
    <cellStyle name="n_Flash September eresMas_Wanadoo España Flash 2004 03 VALORES_UAG_report_CA 06-09 (06-09-28)_Group - operational KPIs_1 2" xfId="18802" xr:uid="{00000000-0005-0000-0000-0000F0940000}"/>
    <cellStyle name="n_Flash September eresMas_Wanadoo España Flash 2004 03 VALORES_UAG_report_CA 06-09 (06-09-28)_Group - operational KPIs_2" xfId="20919" xr:uid="{00000000-0005-0000-0000-0000F1940000}"/>
    <cellStyle name="n_Flash September eresMas_Wanadoo España Flash 2004 03 VALORES_UAG_report_CA 06-09 (06-09-28)_IC&amp;SS" xfId="19484" xr:uid="{00000000-0005-0000-0000-0000F2940000}"/>
    <cellStyle name="n_Flash September eresMas_Wanadoo España Flash 2004 03 VALORES_UAG_report_CA 06-09 (06-09-28)_Orange - Market France KPIs" xfId="56913" xr:uid="{00000000-0005-0000-0000-0000F3940000}"/>
    <cellStyle name="n_Flash September eresMas_Wanadoo España Flash 2004 03 VALORES_UAG_report_CA 06-09 (06-09-28)_Poland KPIs" xfId="8752" xr:uid="{00000000-0005-0000-0000-0000F4940000}"/>
    <cellStyle name="n_Flash September eresMas_Wanadoo España Flash 2004 03 VALORES_UAG_report_CA 06-09 (06-09-28)_Poland KPIs_1" xfId="40666" xr:uid="{00000000-0005-0000-0000-0000F5940000}"/>
    <cellStyle name="n_Flash September eresMas_Wanadoo España Flash 2004 03 VALORES_UAG_report_CA 06-09 (06-09-28)_ROW" xfId="40668" xr:uid="{00000000-0005-0000-0000-0000F6940000}"/>
    <cellStyle name="n_Flash September eresMas_Wanadoo España Flash 2004 03 VALORES_UAG_report_CA 06-09 (06-09-28)_ROW ARPU" xfId="40669" xr:uid="{00000000-0005-0000-0000-0000F7940000}"/>
    <cellStyle name="n_Flash September eresMas_Wanadoo España Flash 2004 03 VALORES_UAG_report_CA 06-09 (06-09-28)_RoW KPIs" xfId="9464" xr:uid="{00000000-0005-0000-0000-0000F8940000}"/>
    <cellStyle name="n_Flash September eresMas_Wanadoo España Flash 2004 03 VALORES_UAG_report_CA 06-09 (06-09-28)_ROW_1" xfId="40670" xr:uid="{00000000-0005-0000-0000-0000F9940000}"/>
    <cellStyle name="n_Flash September eresMas_Wanadoo España Flash 2004 03 VALORES_UAG_report_CA 06-09 (06-09-28)_ROW_1_Group" xfId="40671" xr:uid="{00000000-0005-0000-0000-0000FA940000}"/>
    <cellStyle name="n_Flash September eresMas_Wanadoo España Flash 2004 03 VALORES_UAG_report_CA 06-09 (06-09-28)_ROW_1_ROW ARPU" xfId="40672" xr:uid="{00000000-0005-0000-0000-0000FB940000}"/>
    <cellStyle name="n_Flash September eresMas_Wanadoo España Flash 2004 03 VALORES_UAG_report_CA 06-09 (06-09-28)_ROW_Group" xfId="40673" xr:uid="{00000000-0005-0000-0000-0000FC940000}"/>
    <cellStyle name="n_Flash September eresMas_Wanadoo España Flash 2004 03 VALORES_UAG_report_CA 06-09 (06-09-28)_ROW_ROW ARPU" xfId="40674" xr:uid="{00000000-0005-0000-0000-0000FD940000}"/>
    <cellStyle name="n_Flash September eresMas_Wanadoo España Flash 2004 03 VALORES_UAG_report_CA 06-09 (06-09-28)_Spain ARPU + AUPU" xfId="40675" xr:uid="{00000000-0005-0000-0000-0000FE940000}"/>
    <cellStyle name="n_Flash September eresMas_Wanadoo España Flash 2004 03 VALORES_UAG_report_CA 06-09 (06-09-28)_Spain ARPU + AUPU_Group" xfId="40676" xr:uid="{00000000-0005-0000-0000-0000FF940000}"/>
    <cellStyle name="n_Flash September eresMas_Wanadoo España Flash 2004 03 VALORES_UAG_report_CA 06-09 (06-09-28)_Spain ARPU + AUPU_ROW ARPU" xfId="40677" xr:uid="{00000000-0005-0000-0000-000000950000}"/>
    <cellStyle name="n_Flash September eresMas_Wanadoo España Flash 2004 03 VALORES_UAG_report_CA 06-09 (06-09-28)_Spain KPIs" xfId="7462" xr:uid="{00000000-0005-0000-0000-000001950000}"/>
    <cellStyle name="n_Flash September eresMas_Wanadoo España Flash 2004 03 VALORES_UAG_report_CA 06-09 (06-09-28)_Spain KPIs 2" xfId="16828" xr:uid="{00000000-0005-0000-0000-000002950000}"/>
    <cellStyle name="n_Flash September eresMas_Wanadoo España Flash 2004 03 VALORES_UAG_report_CA 06-09 (06-09-28)_Spain KPIs_1" xfId="52276" xr:uid="{00000000-0005-0000-0000-000003950000}"/>
    <cellStyle name="n_Flash September eresMas_Wanadoo España Flash 2004 03 VALORES_UAG_report_CA 06-09 (06-09-28)_Telecoms - Operational KPIs" xfId="50579" xr:uid="{00000000-0005-0000-0000-000004950000}"/>
    <cellStyle name="n_Flash September eresMas_Wanadoo España Flash 2004 03 VALORES_UAG_report_CA 06-10 (06-11-06)" xfId="2758" xr:uid="{00000000-0005-0000-0000-000005950000}"/>
    <cellStyle name="n_Flash September eresMas_Wanadoo España Flash 2004 03 VALORES_UAG_report_CA 06-10 (06-11-06)_A&amp;ME KPIs" xfId="54054" xr:uid="{00000000-0005-0000-0000-000006950000}"/>
    <cellStyle name="n_Flash September eresMas_Wanadoo España Flash 2004 03 VALORES_UAG_report_CA 06-10 (06-11-06)_Enterprise" xfId="10033" xr:uid="{00000000-0005-0000-0000-000007950000}"/>
    <cellStyle name="n_Flash September eresMas_Wanadoo España Flash 2004 03 VALORES_UAG_report_CA 06-10 (06-11-06)_France financials" xfId="24408" xr:uid="{00000000-0005-0000-0000-000008950000}"/>
    <cellStyle name="n_Flash September eresMas_Wanadoo España Flash 2004 03 VALORES_UAG_report_CA 06-10 (06-11-06)_France financials_1" xfId="25623" xr:uid="{00000000-0005-0000-0000-000009950000}"/>
    <cellStyle name="n_Flash September eresMas_Wanadoo España Flash 2004 03 VALORES_UAG_report_CA 06-10 (06-11-06)_France KPIs" xfId="5617" xr:uid="{00000000-0005-0000-0000-00000A950000}"/>
    <cellStyle name="n_Flash September eresMas_Wanadoo España Flash 2004 03 VALORES_UAG_report_CA 06-10 (06-11-06)_France KPIs 2" xfId="15033" xr:uid="{00000000-0005-0000-0000-00000B950000}"/>
    <cellStyle name="n_Flash September eresMas_Wanadoo España Flash 2004 03 VALORES_UAG_report_CA 06-10 (06-11-06)_France KPIs_1" xfId="12858" xr:uid="{00000000-0005-0000-0000-00000C950000}"/>
    <cellStyle name="n_Flash September eresMas_Wanadoo España Flash 2004 03 VALORES_UAG_report_CA 06-10 (06-11-06)_GetCA Groupe Seg 2012-Q4 Soc" xfId="56916" xr:uid="{00000000-0005-0000-0000-00000D950000}"/>
    <cellStyle name="n_Flash September eresMas_Wanadoo España Flash 2004 03 VALORES_UAG_report_CA 06-10 (06-11-06)_Group" xfId="40679" xr:uid="{00000000-0005-0000-0000-00000E950000}"/>
    <cellStyle name="n_Flash September eresMas_Wanadoo España Flash 2004 03 VALORES_UAG_report_CA 06-10 (06-11-06)_Group - financial KPIs" xfId="22664" xr:uid="{00000000-0005-0000-0000-00000F950000}"/>
    <cellStyle name="n_Flash September eresMas_Wanadoo España Flash 2004 03 VALORES_UAG_report_CA 06-10 (06-11-06)_Group - operational KPIs" xfId="3502" xr:uid="{00000000-0005-0000-0000-000010950000}"/>
    <cellStyle name="n_Flash September eresMas_Wanadoo España Flash 2004 03 VALORES_UAG_report_CA 06-10 (06-11-06)_Group - operational KPIs_1" xfId="11104" xr:uid="{00000000-0005-0000-0000-000011950000}"/>
    <cellStyle name="n_Flash September eresMas_Wanadoo España Flash 2004 03 VALORES_UAG_report_CA 06-10 (06-11-06)_Group - operational KPIs_1 2" xfId="18803" xr:uid="{00000000-0005-0000-0000-000012950000}"/>
    <cellStyle name="n_Flash September eresMas_Wanadoo España Flash 2004 03 VALORES_UAG_report_CA 06-10 (06-11-06)_Group - operational KPIs_2" xfId="20920" xr:uid="{00000000-0005-0000-0000-000013950000}"/>
    <cellStyle name="n_Flash September eresMas_Wanadoo España Flash 2004 03 VALORES_UAG_report_CA 06-10 (06-11-06)_IC&amp;SS" xfId="19684" xr:uid="{00000000-0005-0000-0000-000014950000}"/>
    <cellStyle name="n_Flash September eresMas_Wanadoo España Flash 2004 03 VALORES_UAG_report_CA 06-10 (06-11-06)_Orange - Market France KPIs" xfId="56915" xr:uid="{00000000-0005-0000-0000-000015950000}"/>
    <cellStyle name="n_Flash September eresMas_Wanadoo España Flash 2004 03 VALORES_UAG_report_CA 06-10 (06-11-06)_Poland KPIs" xfId="8753" xr:uid="{00000000-0005-0000-0000-000016950000}"/>
    <cellStyle name="n_Flash September eresMas_Wanadoo España Flash 2004 03 VALORES_UAG_report_CA 06-10 (06-11-06)_Poland KPIs_1" xfId="40678" xr:uid="{00000000-0005-0000-0000-000017950000}"/>
    <cellStyle name="n_Flash September eresMas_Wanadoo España Flash 2004 03 VALORES_UAG_report_CA 06-10 (06-11-06)_ROW" xfId="40680" xr:uid="{00000000-0005-0000-0000-000018950000}"/>
    <cellStyle name="n_Flash September eresMas_Wanadoo España Flash 2004 03 VALORES_UAG_report_CA 06-10 (06-11-06)_ROW ARPU" xfId="40681" xr:uid="{00000000-0005-0000-0000-000019950000}"/>
    <cellStyle name="n_Flash September eresMas_Wanadoo España Flash 2004 03 VALORES_UAG_report_CA 06-10 (06-11-06)_RoW KPIs" xfId="9465" xr:uid="{00000000-0005-0000-0000-00001A950000}"/>
    <cellStyle name="n_Flash September eresMas_Wanadoo España Flash 2004 03 VALORES_UAG_report_CA 06-10 (06-11-06)_ROW_1" xfId="40682" xr:uid="{00000000-0005-0000-0000-00001B950000}"/>
    <cellStyle name="n_Flash September eresMas_Wanadoo España Flash 2004 03 VALORES_UAG_report_CA 06-10 (06-11-06)_ROW_1_Group" xfId="40683" xr:uid="{00000000-0005-0000-0000-00001C950000}"/>
    <cellStyle name="n_Flash September eresMas_Wanadoo España Flash 2004 03 VALORES_UAG_report_CA 06-10 (06-11-06)_ROW_1_ROW ARPU" xfId="40684" xr:uid="{00000000-0005-0000-0000-00001D950000}"/>
    <cellStyle name="n_Flash September eresMas_Wanadoo España Flash 2004 03 VALORES_UAG_report_CA 06-10 (06-11-06)_ROW_Group" xfId="40685" xr:uid="{00000000-0005-0000-0000-00001E950000}"/>
    <cellStyle name="n_Flash September eresMas_Wanadoo España Flash 2004 03 VALORES_UAG_report_CA 06-10 (06-11-06)_ROW_ROW ARPU" xfId="40686" xr:uid="{00000000-0005-0000-0000-00001F950000}"/>
    <cellStyle name="n_Flash September eresMas_Wanadoo España Flash 2004 03 VALORES_UAG_report_CA 06-10 (06-11-06)_Spain ARPU + AUPU" xfId="40687" xr:uid="{00000000-0005-0000-0000-000020950000}"/>
    <cellStyle name="n_Flash September eresMas_Wanadoo España Flash 2004 03 VALORES_UAG_report_CA 06-10 (06-11-06)_Spain ARPU + AUPU_Group" xfId="40688" xr:uid="{00000000-0005-0000-0000-000021950000}"/>
    <cellStyle name="n_Flash September eresMas_Wanadoo España Flash 2004 03 VALORES_UAG_report_CA 06-10 (06-11-06)_Spain ARPU + AUPU_ROW ARPU" xfId="40689" xr:uid="{00000000-0005-0000-0000-000022950000}"/>
    <cellStyle name="n_Flash September eresMas_Wanadoo España Flash 2004 03 VALORES_UAG_report_CA 06-10 (06-11-06)_Spain KPIs" xfId="7463" xr:uid="{00000000-0005-0000-0000-000023950000}"/>
    <cellStyle name="n_Flash September eresMas_Wanadoo España Flash 2004 03 VALORES_UAG_report_CA 06-10 (06-11-06)_Spain KPIs 2" xfId="16829" xr:uid="{00000000-0005-0000-0000-000024950000}"/>
    <cellStyle name="n_Flash September eresMas_Wanadoo España Flash 2004 03 VALORES_UAG_report_CA 06-10 (06-11-06)_Spain KPIs_1" xfId="52277" xr:uid="{00000000-0005-0000-0000-000025950000}"/>
    <cellStyle name="n_Flash September eresMas_Wanadoo España Flash 2004 03 VALORES_UAG_report_CA 06-10 (06-11-06)_Telecoms - Operational KPIs" xfId="50580" xr:uid="{00000000-0005-0000-0000-000026950000}"/>
    <cellStyle name="n_Flash September eresMas_Wanadoo España Flash 2004 03 VALORES_V&amp;M trajectoires V1 (06-08-11)" xfId="2759" xr:uid="{00000000-0005-0000-0000-000027950000}"/>
    <cellStyle name="n_Flash September eresMas_Wanadoo España Flash 2004 03 VALORES_V&amp;M trajectoires V1 (06-08-11)_A&amp;ME KPIs" xfId="54055" xr:uid="{00000000-0005-0000-0000-000028950000}"/>
    <cellStyle name="n_Flash September eresMas_Wanadoo España Flash 2004 03 VALORES_V&amp;M trajectoires V1 (06-08-11)_Enterprise" xfId="10034" xr:uid="{00000000-0005-0000-0000-000029950000}"/>
    <cellStyle name="n_Flash September eresMas_Wanadoo España Flash 2004 03 VALORES_V&amp;M trajectoires V1 (06-08-11)_France financials" xfId="24409" xr:uid="{00000000-0005-0000-0000-00002A950000}"/>
    <cellStyle name="n_Flash September eresMas_Wanadoo España Flash 2004 03 VALORES_V&amp;M trajectoires V1 (06-08-11)_France financials_1" xfId="25624" xr:uid="{00000000-0005-0000-0000-00002B950000}"/>
    <cellStyle name="n_Flash September eresMas_Wanadoo España Flash 2004 03 VALORES_V&amp;M trajectoires V1 (06-08-11)_France KPIs" xfId="5618" xr:uid="{00000000-0005-0000-0000-00002C950000}"/>
    <cellStyle name="n_Flash September eresMas_Wanadoo España Flash 2004 03 VALORES_V&amp;M trajectoires V1 (06-08-11)_France KPIs 2" xfId="15034" xr:uid="{00000000-0005-0000-0000-00002D950000}"/>
    <cellStyle name="n_Flash September eresMas_Wanadoo España Flash 2004 03 VALORES_V&amp;M trajectoires V1 (06-08-11)_France KPIs_1" xfId="12859" xr:uid="{00000000-0005-0000-0000-00002E950000}"/>
    <cellStyle name="n_Flash September eresMas_Wanadoo España Flash 2004 03 VALORES_V&amp;M trajectoires V1 (06-08-11)_GetCA Groupe Seg 2012-Q4 Soc" xfId="56918" xr:uid="{00000000-0005-0000-0000-00002F950000}"/>
    <cellStyle name="n_Flash September eresMas_Wanadoo España Flash 2004 03 VALORES_V&amp;M trajectoires V1 (06-08-11)_Group" xfId="40691" xr:uid="{00000000-0005-0000-0000-000030950000}"/>
    <cellStyle name="n_Flash September eresMas_Wanadoo España Flash 2004 03 VALORES_V&amp;M trajectoires V1 (06-08-11)_Group - financial KPIs" xfId="22665" xr:uid="{00000000-0005-0000-0000-000031950000}"/>
    <cellStyle name="n_Flash September eresMas_Wanadoo España Flash 2004 03 VALORES_V&amp;M trajectoires V1 (06-08-11)_Group - operational KPIs" xfId="3503" xr:uid="{00000000-0005-0000-0000-000032950000}"/>
    <cellStyle name="n_Flash September eresMas_Wanadoo España Flash 2004 03 VALORES_V&amp;M trajectoires V1 (06-08-11)_Group - operational KPIs_1" xfId="11105" xr:uid="{00000000-0005-0000-0000-000033950000}"/>
    <cellStyle name="n_Flash September eresMas_Wanadoo España Flash 2004 03 VALORES_V&amp;M trajectoires V1 (06-08-11)_Group - operational KPIs_1 2" xfId="18804" xr:uid="{00000000-0005-0000-0000-000034950000}"/>
    <cellStyle name="n_Flash September eresMas_Wanadoo España Flash 2004 03 VALORES_V&amp;M trajectoires V1 (06-08-11)_Group - operational KPIs_2" xfId="20921" xr:uid="{00000000-0005-0000-0000-000035950000}"/>
    <cellStyle name="n_Flash September eresMas_Wanadoo España Flash 2004 03 VALORES_V&amp;M trajectoires V1 (06-08-11)_IC&amp;SS" xfId="13605" xr:uid="{00000000-0005-0000-0000-000036950000}"/>
    <cellStyle name="n_Flash September eresMas_Wanadoo España Flash 2004 03 VALORES_V&amp;M trajectoires V1 (06-08-11)_Orange - Market France KPIs" xfId="56917" xr:uid="{00000000-0005-0000-0000-000037950000}"/>
    <cellStyle name="n_Flash September eresMas_Wanadoo España Flash 2004 03 VALORES_V&amp;M trajectoires V1 (06-08-11)_Poland KPIs" xfId="8754" xr:uid="{00000000-0005-0000-0000-000038950000}"/>
    <cellStyle name="n_Flash September eresMas_Wanadoo España Flash 2004 03 VALORES_V&amp;M trajectoires V1 (06-08-11)_Poland KPIs_1" xfId="40690" xr:uid="{00000000-0005-0000-0000-000039950000}"/>
    <cellStyle name="n_Flash September eresMas_Wanadoo España Flash 2004 03 VALORES_V&amp;M trajectoires V1 (06-08-11)_ROW" xfId="40692" xr:uid="{00000000-0005-0000-0000-00003A950000}"/>
    <cellStyle name="n_Flash September eresMas_Wanadoo España Flash 2004 03 VALORES_V&amp;M trajectoires V1 (06-08-11)_ROW ARPU" xfId="40693" xr:uid="{00000000-0005-0000-0000-00003B950000}"/>
    <cellStyle name="n_Flash September eresMas_Wanadoo España Flash 2004 03 VALORES_V&amp;M trajectoires V1 (06-08-11)_RoW KPIs" xfId="9466" xr:uid="{00000000-0005-0000-0000-00003C950000}"/>
    <cellStyle name="n_Flash September eresMas_Wanadoo España Flash 2004 03 VALORES_V&amp;M trajectoires V1 (06-08-11)_ROW_1" xfId="40694" xr:uid="{00000000-0005-0000-0000-00003D950000}"/>
    <cellStyle name="n_Flash September eresMas_Wanadoo España Flash 2004 03 VALORES_V&amp;M trajectoires V1 (06-08-11)_ROW_1_Group" xfId="40695" xr:uid="{00000000-0005-0000-0000-00003E950000}"/>
    <cellStyle name="n_Flash September eresMas_Wanadoo España Flash 2004 03 VALORES_V&amp;M trajectoires V1 (06-08-11)_ROW_1_ROW ARPU" xfId="40696" xr:uid="{00000000-0005-0000-0000-00003F950000}"/>
    <cellStyle name="n_Flash September eresMas_Wanadoo España Flash 2004 03 VALORES_V&amp;M trajectoires V1 (06-08-11)_ROW_Group" xfId="40697" xr:uid="{00000000-0005-0000-0000-000040950000}"/>
    <cellStyle name="n_Flash September eresMas_Wanadoo España Flash 2004 03 VALORES_V&amp;M trajectoires V1 (06-08-11)_ROW_ROW ARPU" xfId="40698" xr:uid="{00000000-0005-0000-0000-000041950000}"/>
    <cellStyle name="n_Flash September eresMas_Wanadoo España Flash 2004 03 VALORES_V&amp;M trajectoires V1 (06-08-11)_Spain ARPU + AUPU" xfId="40699" xr:uid="{00000000-0005-0000-0000-000042950000}"/>
    <cellStyle name="n_Flash September eresMas_Wanadoo España Flash 2004 03 VALORES_V&amp;M trajectoires V1 (06-08-11)_Spain ARPU + AUPU_Group" xfId="40700" xr:uid="{00000000-0005-0000-0000-000043950000}"/>
    <cellStyle name="n_Flash September eresMas_Wanadoo España Flash 2004 03 VALORES_V&amp;M trajectoires V1 (06-08-11)_Spain ARPU + AUPU_ROW ARPU" xfId="40701" xr:uid="{00000000-0005-0000-0000-000044950000}"/>
    <cellStyle name="n_Flash September eresMas_Wanadoo España Flash 2004 03 VALORES_V&amp;M trajectoires V1 (06-08-11)_Spain KPIs" xfId="7464" xr:uid="{00000000-0005-0000-0000-000045950000}"/>
    <cellStyle name="n_Flash September eresMas_Wanadoo España Flash 2004 03 VALORES_V&amp;M trajectoires V1 (06-08-11)_Spain KPIs 2" xfId="16830" xr:uid="{00000000-0005-0000-0000-000046950000}"/>
    <cellStyle name="n_Flash September eresMas_Wanadoo España Flash 2004 03 VALORES_V&amp;M trajectoires V1 (06-08-11)_Spain KPIs_1" xfId="52278" xr:uid="{00000000-0005-0000-0000-000047950000}"/>
    <cellStyle name="n_Flash September eresMas_Wanadoo España Flash 2004 03 VALORES_V&amp;M trajectoires V1 (06-08-11)_Telecoms - Operational KPIs" xfId="50581" xr:uid="{00000000-0005-0000-0000-000048950000}"/>
    <cellStyle name="n_Flash September eresMas_Wanadoo España Flash 2004 04 valores" xfId="2760" xr:uid="{00000000-0005-0000-0000-000049950000}"/>
    <cellStyle name="n_Flash September eresMas_Wanadoo España Flash 2004 04 valores_01 Synthèse DM pour modèle" xfId="2761" xr:uid="{00000000-0005-0000-0000-00004A950000}"/>
    <cellStyle name="n_Flash September eresMas_Wanadoo España Flash 2004 04 valores_01 Synthèse DM pour modèle_A&amp;ME KPIs" xfId="54057" xr:uid="{00000000-0005-0000-0000-00004B950000}"/>
    <cellStyle name="n_Flash September eresMas_Wanadoo España Flash 2004 04 valores_01 Synthèse DM pour modèle_France financials" xfId="24411" xr:uid="{00000000-0005-0000-0000-00004C950000}"/>
    <cellStyle name="n_Flash September eresMas_Wanadoo España Flash 2004 04 valores_01 Synthèse DM pour modèle_France KPIs" xfId="5620" xr:uid="{00000000-0005-0000-0000-00004D950000}"/>
    <cellStyle name="n_Flash September eresMas_Wanadoo España Flash 2004 04 valores_01 Synthèse DM pour modèle_France KPIs 2" xfId="15036" xr:uid="{00000000-0005-0000-0000-00004E950000}"/>
    <cellStyle name="n_Flash September eresMas_Wanadoo España Flash 2004 04 valores_01 Synthèse DM pour modèle_France KPIs_1" xfId="12861" xr:uid="{00000000-0005-0000-0000-00004F950000}"/>
    <cellStyle name="n_Flash September eresMas_Wanadoo España Flash 2004 04 valores_01 Synthèse DM pour modèle_Group" xfId="40704" xr:uid="{00000000-0005-0000-0000-000050950000}"/>
    <cellStyle name="n_Flash September eresMas_Wanadoo España Flash 2004 04 valores_01 Synthèse DM pour modèle_Group - financial KPIs" xfId="22667" xr:uid="{00000000-0005-0000-0000-000051950000}"/>
    <cellStyle name="n_Flash September eresMas_Wanadoo España Flash 2004 04 valores_01 Synthèse DM pour modèle_Group - operational KPIs" xfId="11107" xr:uid="{00000000-0005-0000-0000-000052950000}"/>
    <cellStyle name="n_Flash September eresMas_Wanadoo España Flash 2004 04 valores_01 Synthèse DM pour modèle_Group - operational KPIs 2" xfId="18806" xr:uid="{00000000-0005-0000-0000-000053950000}"/>
    <cellStyle name="n_Flash September eresMas_Wanadoo España Flash 2004 04 valores_01 Synthèse DM pour modèle_Group - operational KPIs_1" xfId="20923" xr:uid="{00000000-0005-0000-0000-000054950000}"/>
    <cellStyle name="n_Flash September eresMas_Wanadoo España Flash 2004 04 valores_01 Synthèse DM pour modèle_Orange - Market France KPIs" xfId="56920" xr:uid="{00000000-0005-0000-0000-000055950000}"/>
    <cellStyle name="n_Flash September eresMas_Wanadoo España Flash 2004 04 valores_01 Synthèse DM pour modèle_Poland KPIs" xfId="40703" xr:uid="{00000000-0005-0000-0000-000056950000}"/>
    <cellStyle name="n_Flash September eresMas_Wanadoo España Flash 2004 04 valores_01 Synthèse DM pour modèle_ROW" xfId="40705" xr:uid="{00000000-0005-0000-0000-000057950000}"/>
    <cellStyle name="n_Flash September eresMas_Wanadoo España Flash 2004 04 valores_01 Synthèse DM pour modèle_ROW ARPU" xfId="40706" xr:uid="{00000000-0005-0000-0000-000058950000}"/>
    <cellStyle name="n_Flash September eresMas_Wanadoo España Flash 2004 04 valores_01 Synthèse DM pour modèle_ROW_1" xfId="40707" xr:uid="{00000000-0005-0000-0000-000059950000}"/>
    <cellStyle name="n_Flash September eresMas_Wanadoo España Flash 2004 04 valores_01 Synthèse DM pour modèle_ROW_1_Group" xfId="40708" xr:uid="{00000000-0005-0000-0000-00005A950000}"/>
    <cellStyle name="n_Flash September eresMas_Wanadoo España Flash 2004 04 valores_01 Synthèse DM pour modèle_ROW_1_ROW ARPU" xfId="40709" xr:uid="{00000000-0005-0000-0000-00005B950000}"/>
    <cellStyle name="n_Flash September eresMas_Wanadoo España Flash 2004 04 valores_01 Synthèse DM pour modèle_ROW_Group" xfId="40710" xr:uid="{00000000-0005-0000-0000-00005C950000}"/>
    <cellStyle name="n_Flash September eresMas_Wanadoo España Flash 2004 04 valores_01 Synthèse DM pour modèle_ROW_ROW ARPU" xfId="40711" xr:uid="{00000000-0005-0000-0000-00005D950000}"/>
    <cellStyle name="n_Flash September eresMas_Wanadoo España Flash 2004 04 valores_01 Synthèse DM pour modèle_Spain ARPU + AUPU" xfId="40712" xr:uid="{00000000-0005-0000-0000-00005E950000}"/>
    <cellStyle name="n_Flash September eresMas_Wanadoo España Flash 2004 04 valores_01 Synthèse DM pour modèle_Spain ARPU + AUPU_Group" xfId="40713" xr:uid="{00000000-0005-0000-0000-00005F950000}"/>
    <cellStyle name="n_Flash September eresMas_Wanadoo España Flash 2004 04 valores_01 Synthèse DM pour modèle_Spain ARPU + AUPU_ROW ARPU" xfId="40714" xr:uid="{00000000-0005-0000-0000-000060950000}"/>
    <cellStyle name="n_Flash September eresMas_Wanadoo España Flash 2004 04 valores_01 Synthèse DM pour modèle_Spain KPIs" xfId="7466" xr:uid="{00000000-0005-0000-0000-000061950000}"/>
    <cellStyle name="n_Flash September eresMas_Wanadoo España Flash 2004 04 valores_01 Synthèse DM pour modèle_Spain KPIs 2" xfId="16832" xr:uid="{00000000-0005-0000-0000-000062950000}"/>
    <cellStyle name="n_Flash September eresMas_Wanadoo España Flash 2004 04 valores_01 Synthèse DM pour modèle_Spain KPIs_1" xfId="52280" xr:uid="{00000000-0005-0000-0000-000063950000}"/>
    <cellStyle name="n_Flash September eresMas_Wanadoo España Flash 2004 04 valores_01 Synthèse DM pour modèle_Telecoms - Operational KPIs" xfId="50583" xr:uid="{00000000-0005-0000-0000-000064950000}"/>
    <cellStyle name="n_Flash September eresMas_Wanadoo España Flash 2004 04 valores_0703 Préflashde L23 Analyse CA trafic 07-03 (07-04-03)" xfId="2762" xr:uid="{00000000-0005-0000-0000-000065950000}"/>
    <cellStyle name="n_Flash September eresMas_Wanadoo España Flash 2004 04 valores_0703 Préflashde L23 Analyse CA trafic 07-03 (07-04-03)_A&amp;ME KPIs" xfId="54058" xr:uid="{00000000-0005-0000-0000-000066950000}"/>
    <cellStyle name="n_Flash September eresMas_Wanadoo España Flash 2004 04 valores_0703 Préflashde L23 Analyse CA trafic 07-03 (07-04-03)_Enterprise" xfId="10036" xr:uid="{00000000-0005-0000-0000-000067950000}"/>
    <cellStyle name="n_Flash September eresMas_Wanadoo España Flash 2004 04 valores_0703 Préflashde L23 Analyse CA trafic 07-03 (07-04-03)_France financials" xfId="24412" xr:uid="{00000000-0005-0000-0000-000068950000}"/>
    <cellStyle name="n_Flash September eresMas_Wanadoo España Flash 2004 04 valores_0703 Préflashde L23 Analyse CA trafic 07-03 (07-04-03)_France financials_1" xfId="25626" xr:uid="{00000000-0005-0000-0000-000069950000}"/>
    <cellStyle name="n_Flash September eresMas_Wanadoo España Flash 2004 04 valores_0703 Préflashde L23 Analyse CA trafic 07-03 (07-04-03)_France KPIs" xfId="5621" xr:uid="{00000000-0005-0000-0000-00006A950000}"/>
    <cellStyle name="n_Flash September eresMas_Wanadoo España Flash 2004 04 valores_0703 Préflashde L23 Analyse CA trafic 07-03 (07-04-03)_France KPIs 2" xfId="15037" xr:uid="{00000000-0005-0000-0000-00006B950000}"/>
    <cellStyle name="n_Flash September eresMas_Wanadoo España Flash 2004 04 valores_0703 Préflashde L23 Analyse CA trafic 07-03 (07-04-03)_France KPIs_1" xfId="12862" xr:uid="{00000000-0005-0000-0000-00006C950000}"/>
    <cellStyle name="n_Flash September eresMas_Wanadoo España Flash 2004 04 valores_0703 Préflashde L23 Analyse CA trafic 07-03 (07-04-03)_GetCA Groupe Seg 2012-Q4 Soc" xfId="56922" xr:uid="{00000000-0005-0000-0000-00006D950000}"/>
    <cellStyle name="n_Flash September eresMas_Wanadoo España Flash 2004 04 valores_0703 Préflashde L23 Analyse CA trafic 07-03 (07-04-03)_Group" xfId="40716" xr:uid="{00000000-0005-0000-0000-00006E950000}"/>
    <cellStyle name="n_Flash September eresMas_Wanadoo España Flash 2004 04 valores_0703 Préflashde L23 Analyse CA trafic 07-03 (07-04-03)_Group - financial KPIs" xfId="22668" xr:uid="{00000000-0005-0000-0000-00006F950000}"/>
    <cellStyle name="n_Flash September eresMas_Wanadoo España Flash 2004 04 valores_0703 Préflashde L23 Analyse CA trafic 07-03 (07-04-03)_Group - operational KPIs" xfId="3505" xr:uid="{00000000-0005-0000-0000-000070950000}"/>
    <cellStyle name="n_Flash September eresMas_Wanadoo España Flash 2004 04 valores_0703 Préflashde L23 Analyse CA trafic 07-03 (07-04-03)_Group - operational KPIs_1" xfId="11108" xr:uid="{00000000-0005-0000-0000-000071950000}"/>
    <cellStyle name="n_Flash September eresMas_Wanadoo España Flash 2004 04 valores_0703 Préflashde L23 Analyse CA trafic 07-03 (07-04-03)_Group - operational KPIs_1 2" xfId="18807" xr:uid="{00000000-0005-0000-0000-000072950000}"/>
    <cellStyle name="n_Flash September eresMas_Wanadoo España Flash 2004 04 valores_0703 Préflashde L23 Analyse CA trafic 07-03 (07-04-03)_Group - operational KPIs_2" xfId="20924" xr:uid="{00000000-0005-0000-0000-000073950000}"/>
    <cellStyle name="n_Flash September eresMas_Wanadoo España Flash 2004 04 valores_0703 Préflashde L23 Analyse CA trafic 07-03 (07-04-03)_IC&amp;SS" xfId="19483" xr:uid="{00000000-0005-0000-0000-000074950000}"/>
    <cellStyle name="n_Flash September eresMas_Wanadoo España Flash 2004 04 valores_0703 Préflashde L23 Analyse CA trafic 07-03 (07-04-03)_Orange - Market France KPIs" xfId="56921" xr:uid="{00000000-0005-0000-0000-000075950000}"/>
    <cellStyle name="n_Flash September eresMas_Wanadoo España Flash 2004 04 valores_0703 Préflashde L23 Analyse CA trafic 07-03 (07-04-03)_Poland KPIs" xfId="8756" xr:uid="{00000000-0005-0000-0000-000076950000}"/>
    <cellStyle name="n_Flash September eresMas_Wanadoo España Flash 2004 04 valores_0703 Préflashde L23 Analyse CA trafic 07-03 (07-04-03)_Poland KPIs_1" xfId="40715" xr:uid="{00000000-0005-0000-0000-000077950000}"/>
    <cellStyle name="n_Flash September eresMas_Wanadoo España Flash 2004 04 valores_0703 Préflashde L23 Analyse CA trafic 07-03 (07-04-03)_ROW" xfId="40717" xr:uid="{00000000-0005-0000-0000-000078950000}"/>
    <cellStyle name="n_Flash September eresMas_Wanadoo España Flash 2004 04 valores_0703 Préflashde L23 Analyse CA trafic 07-03 (07-04-03)_ROW ARPU" xfId="40718" xr:uid="{00000000-0005-0000-0000-000079950000}"/>
    <cellStyle name="n_Flash September eresMas_Wanadoo España Flash 2004 04 valores_0703 Préflashde L23 Analyse CA trafic 07-03 (07-04-03)_RoW KPIs" xfId="9468" xr:uid="{00000000-0005-0000-0000-00007A950000}"/>
    <cellStyle name="n_Flash September eresMas_Wanadoo España Flash 2004 04 valores_0703 Préflashde L23 Analyse CA trafic 07-03 (07-04-03)_ROW_1" xfId="40719" xr:uid="{00000000-0005-0000-0000-00007B950000}"/>
    <cellStyle name="n_Flash September eresMas_Wanadoo España Flash 2004 04 valores_0703 Préflashde L23 Analyse CA trafic 07-03 (07-04-03)_ROW_1_Group" xfId="40720" xr:uid="{00000000-0005-0000-0000-00007C950000}"/>
    <cellStyle name="n_Flash September eresMas_Wanadoo España Flash 2004 04 valores_0703 Préflashde L23 Analyse CA trafic 07-03 (07-04-03)_ROW_1_ROW ARPU" xfId="40721" xr:uid="{00000000-0005-0000-0000-00007D950000}"/>
    <cellStyle name="n_Flash September eresMas_Wanadoo España Flash 2004 04 valores_0703 Préflashde L23 Analyse CA trafic 07-03 (07-04-03)_ROW_Group" xfId="40722" xr:uid="{00000000-0005-0000-0000-00007E950000}"/>
    <cellStyle name="n_Flash September eresMas_Wanadoo España Flash 2004 04 valores_0703 Préflashde L23 Analyse CA trafic 07-03 (07-04-03)_ROW_ROW ARPU" xfId="40723" xr:uid="{00000000-0005-0000-0000-00007F950000}"/>
    <cellStyle name="n_Flash September eresMas_Wanadoo España Flash 2004 04 valores_0703 Préflashde L23 Analyse CA trafic 07-03 (07-04-03)_Spain ARPU + AUPU" xfId="40724" xr:uid="{00000000-0005-0000-0000-000080950000}"/>
    <cellStyle name="n_Flash September eresMas_Wanadoo España Flash 2004 04 valores_0703 Préflashde L23 Analyse CA trafic 07-03 (07-04-03)_Spain ARPU + AUPU_Group" xfId="40725" xr:uid="{00000000-0005-0000-0000-000081950000}"/>
    <cellStyle name="n_Flash September eresMas_Wanadoo España Flash 2004 04 valores_0703 Préflashde L23 Analyse CA trafic 07-03 (07-04-03)_Spain ARPU + AUPU_ROW ARPU" xfId="40726" xr:uid="{00000000-0005-0000-0000-000082950000}"/>
    <cellStyle name="n_Flash September eresMas_Wanadoo España Flash 2004 04 valores_0703 Préflashde L23 Analyse CA trafic 07-03 (07-04-03)_Spain KPIs" xfId="7467" xr:uid="{00000000-0005-0000-0000-000083950000}"/>
    <cellStyle name="n_Flash September eresMas_Wanadoo España Flash 2004 04 valores_0703 Préflashde L23 Analyse CA trafic 07-03 (07-04-03)_Spain KPIs 2" xfId="16833" xr:uid="{00000000-0005-0000-0000-000084950000}"/>
    <cellStyle name="n_Flash September eresMas_Wanadoo España Flash 2004 04 valores_0703 Préflashde L23 Analyse CA trafic 07-03 (07-04-03)_Spain KPIs_1" xfId="52281" xr:uid="{00000000-0005-0000-0000-000085950000}"/>
    <cellStyle name="n_Flash September eresMas_Wanadoo España Flash 2004 04 valores_0703 Préflashde L23 Analyse CA trafic 07-03 (07-04-03)_Telecoms - Operational KPIs" xfId="50584" xr:uid="{00000000-0005-0000-0000-000086950000}"/>
    <cellStyle name="n_Flash September eresMas_Wanadoo España Flash 2004 04 valores_A&amp;ME KPIs" xfId="54056" xr:uid="{00000000-0005-0000-0000-000087950000}"/>
    <cellStyle name="n_Flash September eresMas_Wanadoo España Flash 2004 04 valores_Base Forfaits 06-07" xfId="2763" xr:uid="{00000000-0005-0000-0000-000088950000}"/>
    <cellStyle name="n_Flash September eresMas_Wanadoo España Flash 2004 04 valores_Base Forfaits 06-07_A&amp;ME KPIs" xfId="54059" xr:uid="{00000000-0005-0000-0000-000089950000}"/>
    <cellStyle name="n_Flash September eresMas_Wanadoo España Flash 2004 04 valores_Base Forfaits 06-07_Enterprise" xfId="10037" xr:uid="{00000000-0005-0000-0000-00008A950000}"/>
    <cellStyle name="n_Flash September eresMas_Wanadoo España Flash 2004 04 valores_Base Forfaits 06-07_France financials" xfId="24413" xr:uid="{00000000-0005-0000-0000-00008B950000}"/>
    <cellStyle name="n_Flash September eresMas_Wanadoo España Flash 2004 04 valores_Base Forfaits 06-07_France financials_1" xfId="25627" xr:uid="{00000000-0005-0000-0000-00008C950000}"/>
    <cellStyle name="n_Flash September eresMas_Wanadoo España Flash 2004 04 valores_Base Forfaits 06-07_France KPIs" xfId="5622" xr:uid="{00000000-0005-0000-0000-00008D950000}"/>
    <cellStyle name="n_Flash September eresMas_Wanadoo España Flash 2004 04 valores_Base Forfaits 06-07_France KPIs 2" xfId="15038" xr:uid="{00000000-0005-0000-0000-00008E950000}"/>
    <cellStyle name="n_Flash September eresMas_Wanadoo España Flash 2004 04 valores_Base Forfaits 06-07_France KPIs_1" xfId="12863" xr:uid="{00000000-0005-0000-0000-00008F950000}"/>
    <cellStyle name="n_Flash September eresMas_Wanadoo España Flash 2004 04 valores_Base Forfaits 06-07_GetCA Groupe Seg 2012-Q4 Soc" xfId="56924" xr:uid="{00000000-0005-0000-0000-000090950000}"/>
    <cellStyle name="n_Flash September eresMas_Wanadoo España Flash 2004 04 valores_Base Forfaits 06-07_Group" xfId="40728" xr:uid="{00000000-0005-0000-0000-000091950000}"/>
    <cellStyle name="n_Flash September eresMas_Wanadoo España Flash 2004 04 valores_Base Forfaits 06-07_Group - financial KPIs" xfId="22669" xr:uid="{00000000-0005-0000-0000-000092950000}"/>
    <cellStyle name="n_Flash September eresMas_Wanadoo España Flash 2004 04 valores_Base Forfaits 06-07_Group - operational KPIs" xfId="3506" xr:uid="{00000000-0005-0000-0000-000093950000}"/>
    <cellStyle name="n_Flash September eresMas_Wanadoo España Flash 2004 04 valores_Base Forfaits 06-07_Group - operational KPIs_1" xfId="11109" xr:uid="{00000000-0005-0000-0000-000094950000}"/>
    <cellStyle name="n_Flash September eresMas_Wanadoo España Flash 2004 04 valores_Base Forfaits 06-07_Group - operational KPIs_1 2" xfId="18808" xr:uid="{00000000-0005-0000-0000-000095950000}"/>
    <cellStyle name="n_Flash September eresMas_Wanadoo España Flash 2004 04 valores_Base Forfaits 06-07_Group - operational KPIs_2" xfId="20925" xr:uid="{00000000-0005-0000-0000-000096950000}"/>
    <cellStyle name="n_Flash September eresMas_Wanadoo España Flash 2004 04 valores_Base Forfaits 06-07_IC&amp;SS" xfId="19683" xr:uid="{00000000-0005-0000-0000-000097950000}"/>
    <cellStyle name="n_Flash September eresMas_Wanadoo España Flash 2004 04 valores_Base Forfaits 06-07_Orange - Market France KPIs" xfId="56923" xr:uid="{00000000-0005-0000-0000-000098950000}"/>
    <cellStyle name="n_Flash September eresMas_Wanadoo España Flash 2004 04 valores_Base Forfaits 06-07_Poland KPIs" xfId="8757" xr:uid="{00000000-0005-0000-0000-000099950000}"/>
    <cellStyle name="n_Flash September eresMas_Wanadoo España Flash 2004 04 valores_Base Forfaits 06-07_Poland KPIs_1" xfId="40727" xr:uid="{00000000-0005-0000-0000-00009A950000}"/>
    <cellStyle name="n_Flash September eresMas_Wanadoo España Flash 2004 04 valores_Base Forfaits 06-07_ROW" xfId="40729" xr:uid="{00000000-0005-0000-0000-00009B950000}"/>
    <cellStyle name="n_Flash September eresMas_Wanadoo España Flash 2004 04 valores_Base Forfaits 06-07_ROW ARPU" xfId="40730" xr:uid="{00000000-0005-0000-0000-00009C950000}"/>
    <cellStyle name="n_Flash September eresMas_Wanadoo España Flash 2004 04 valores_Base Forfaits 06-07_RoW KPIs" xfId="9469" xr:uid="{00000000-0005-0000-0000-00009D950000}"/>
    <cellStyle name="n_Flash September eresMas_Wanadoo España Flash 2004 04 valores_Base Forfaits 06-07_ROW_1" xfId="40731" xr:uid="{00000000-0005-0000-0000-00009E950000}"/>
    <cellStyle name="n_Flash September eresMas_Wanadoo España Flash 2004 04 valores_Base Forfaits 06-07_ROW_1_Group" xfId="40732" xr:uid="{00000000-0005-0000-0000-00009F950000}"/>
    <cellStyle name="n_Flash September eresMas_Wanadoo España Flash 2004 04 valores_Base Forfaits 06-07_ROW_1_ROW ARPU" xfId="40733" xr:uid="{00000000-0005-0000-0000-0000A0950000}"/>
    <cellStyle name="n_Flash September eresMas_Wanadoo España Flash 2004 04 valores_Base Forfaits 06-07_ROW_Group" xfId="40734" xr:uid="{00000000-0005-0000-0000-0000A1950000}"/>
    <cellStyle name="n_Flash September eresMas_Wanadoo España Flash 2004 04 valores_Base Forfaits 06-07_ROW_ROW ARPU" xfId="40735" xr:uid="{00000000-0005-0000-0000-0000A2950000}"/>
    <cellStyle name="n_Flash September eresMas_Wanadoo España Flash 2004 04 valores_Base Forfaits 06-07_Spain ARPU + AUPU" xfId="40736" xr:uid="{00000000-0005-0000-0000-0000A3950000}"/>
    <cellStyle name="n_Flash September eresMas_Wanadoo España Flash 2004 04 valores_Base Forfaits 06-07_Spain ARPU + AUPU_Group" xfId="40737" xr:uid="{00000000-0005-0000-0000-0000A4950000}"/>
    <cellStyle name="n_Flash September eresMas_Wanadoo España Flash 2004 04 valores_Base Forfaits 06-07_Spain ARPU + AUPU_ROW ARPU" xfId="40738" xr:uid="{00000000-0005-0000-0000-0000A5950000}"/>
    <cellStyle name="n_Flash September eresMas_Wanadoo España Flash 2004 04 valores_Base Forfaits 06-07_Spain KPIs" xfId="7468" xr:uid="{00000000-0005-0000-0000-0000A6950000}"/>
    <cellStyle name="n_Flash September eresMas_Wanadoo España Flash 2004 04 valores_Base Forfaits 06-07_Spain KPIs 2" xfId="16834" xr:uid="{00000000-0005-0000-0000-0000A7950000}"/>
    <cellStyle name="n_Flash September eresMas_Wanadoo España Flash 2004 04 valores_Base Forfaits 06-07_Spain KPIs_1" xfId="52282" xr:uid="{00000000-0005-0000-0000-0000A8950000}"/>
    <cellStyle name="n_Flash September eresMas_Wanadoo España Flash 2004 04 valores_Base Forfaits 06-07_Telecoms - Operational KPIs" xfId="50585" xr:uid="{00000000-0005-0000-0000-0000A9950000}"/>
    <cellStyle name="n_Flash September eresMas_Wanadoo España Flash 2004 04 valores_CA BAC SCR-VM 06-07 (31-07-06)" xfId="2764" xr:uid="{00000000-0005-0000-0000-0000AA950000}"/>
    <cellStyle name="n_Flash September eresMas_Wanadoo España Flash 2004 04 valores_CA BAC SCR-VM 06-07 (31-07-06)_A&amp;ME KPIs" xfId="54060" xr:uid="{00000000-0005-0000-0000-0000AB950000}"/>
    <cellStyle name="n_Flash September eresMas_Wanadoo España Flash 2004 04 valores_CA BAC SCR-VM 06-07 (31-07-06)_Enterprise" xfId="10038" xr:uid="{00000000-0005-0000-0000-0000AC950000}"/>
    <cellStyle name="n_Flash September eresMas_Wanadoo España Flash 2004 04 valores_CA BAC SCR-VM 06-07 (31-07-06)_France financials" xfId="24414" xr:uid="{00000000-0005-0000-0000-0000AD950000}"/>
    <cellStyle name="n_Flash September eresMas_Wanadoo España Flash 2004 04 valores_CA BAC SCR-VM 06-07 (31-07-06)_France financials_1" xfId="25628" xr:uid="{00000000-0005-0000-0000-0000AE950000}"/>
    <cellStyle name="n_Flash September eresMas_Wanadoo España Flash 2004 04 valores_CA BAC SCR-VM 06-07 (31-07-06)_France KPIs" xfId="5623" xr:uid="{00000000-0005-0000-0000-0000AF950000}"/>
    <cellStyle name="n_Flash September eresMas_Wanadoo España Flash 2004 04 valores_CA BAC SCR-VM 06-07 (31-07-06)_France KPIs 2" xfId="15039" xr:uid="{00000000-0005-0000-0000-0000B0950000}"/>
    <cellStyle name="n_Flash September eresMas_Wanadoo España Flash 2004 04 valores_CA BAC SCR-VM 06-07 (31-07-06)_France KPIs_1" xfId="12864" xr:uid="{00000000-0005-0000-0000-0000B1950000}"/>
    <cellStyle name="n_Flash September eresMas_Wanadoo España Flash 2004 04 valores_CA BAC SCR-VM 06-07 (31-07-06)_GetCA Groupe Seg 2012-Q4 Soc" xfId="56926" xr:uid="{00000000-0005-0000-0000-0000B2950000}"/>
    <cellStyle name="n_Flash September eresMas_Wanadoo España Flash 2004 04 valores_CA BAC SCR-VM 06-07 (31-07-06)_Group" xfId="40740" xr:uid="{00000000-0005-0000-0000-0000B3950000}"/>
    <cellStyle name="n_Flash September eresMas_Wanadoo España Flash 2004 04 valores_CA BAC SCR-VM 06-07 (31-07-06)_Group - financial KPIs" xfId="22670" xr:uid="{00000000-0005-0000-0000-0000B4950000}"/>
    <cellStyle name="n_Flash September eresMas_Wanadoo España Flash 2004 04 valores_CA BAC SCR-VM 06-07 (31-07-06)_Group - operational KPIs" xfId="3507" xr:uid="{00000000-0005-0000-0000-0000B5950000}"/>
    <cellStyle name="n_Flash September eresMas_Wanadoo España Flash 2004 04 valores_CA BAC SCR-VM 06-07 (31-07-06)_Group - operational KPIs_1" xfId="11110" xr:uid="{00000000-0005-0000-0000-0000B6950000}"/>
    <cellStyle name="n_Flash September eresMas_Wanadoo España Flash 2004 04 valores_CA BAC SCR-VM 06-07 (31-07-06)_Group - operational KPIs_1 2" xfId="18809" xr:uid="{00000000-0005-0000-0000-0000B7950000}"/>
    <cellStyle name="n_Flash September eresMas_Wanadoo España Flash 2004 04 valores_CA BAC SCR-VM 06-07 (31-07-06)_Group - operational KPIs_2" xfId="20926" xr:uid="{00000000-0005-0000-0000-0000B8950000}"/>
    <cellStyle name="n_Flash September eresMas_Wanadoo España Flash 2004 04 valores_CA BAC SCR-VM 06-07 (31-07-06)_IC&amp;SS" xfId="13606" xr:uid="{00000000-0005-0000-0000-0000B9950000}"/>
    <cellStyle name="n_Flash September eresMas_Wanadoo España Flash 2004 04 valores_CA BAC SCR-VM 06-07 (31-07-06)_Orange - Market France KPIs" xfId="56925" xr:uid="{00000000-0005-0000-0000-0000BA950000}"/>
    <cellStyle name="n_Flash September eresMas_Wanadoo España Flash 2004 04 valores_CA BAC SCR-VM 06-07 (31-07-06)_Poland KPIs" xfId="8758" xr:uid="{00000000-0005-0000-0000-0000BB950000}"/>
    <cellStyle name="n_Flash September eresMas_Wanadoo España Flash 2004 04 valores_CA BAC SCR-VM 06-07 (31-07-06)_Poland KPIs_1" xfId="40739" xr:uid="{00000000-0005-0000-0000-0000BC950000}"/>
    <cellStyle name="n_Flash September eresMas_Wanadoo España Flash 2004 04 valores_CA BAC SCR-VM 06-07 (31-07-06)_ROW" xfId="40741" xr:uid="{00000000-0005-0000-0000-0000BD950000}"/>
    <cellStyle name="n_Flash September eresMas_Wanadoo España Flash 2004 04 valores_CA BAC SCR-VM 06-07 (31-07-06)_ROW ARPU" xfId="40742" xr:uid="{00000000-0005-0000-0000-0000BE950000}"/>
    <cellStyle name="n_Flash September eresMas_Wanadoo España Flash 2004 04 valores_CA BAC SCR-VM 06-07 (31-07-06)_RoW KPIs" xfId="9470" xr:uid="{00000000-0005-0000-0000-0000BF950000}"/>
    <cellStyle name="n_Flash September eresMas_Wanadoo España Flash 2004 04 valores_CA BAC SCR-VM 06-07 (31-07-06)_ROW_1" xfId="40743" xr:uid="{00000000-0005-0000-0000-0000C0950000}"/>
    <cellStyle name="n_Flash September eresMas_Wanadoo España Flash 2004 04 valores_CA BAC SCR-VM 06-07 (31-07-06)_ROW_1_Group" xfId="40744" xr:uid="{00000000-0005-0000-0000-0000C1950000}"/>
    <cellStyle name="n_Flash September eresMas_Wanadoo España Flash 2004 04 valores_CA BAC SCR-VM 06-07 (31-07-06)_ROW_1_ROW ARPU" xfId="40745" xr:uid="{00000000-0005-0000-0000-0000C2950000}"/>
    <cellStyle name="n_Flash September eresMas_Wanadoo España Flash 2004 04 valores_CA BAC SCR-VM 06-07 (31-07-06)_ROW_Group" xfId="40746" xr:uid="{00000000-0005-0000-0000-0000C3950000}"/>
    <cellStyle name="n_Flash September eresMas_Wanadoo España Flash 2004 04 valores_CA BAC SCR-VM 06-07 (31-07-06)_ROW_ROW ARPU" xfId="40747" xr:uid="{00000000-0005-0000-0000-0000C4950000}"/>
    <cellStyle name="n_Flash September eresMas_Wanadoo España Flash 2004 04 valores_CA BAC SCR-VM 06-07 (31-07-06)_Spain ARPU + AUPU" xfId="40748" xr:uid="{00000000-0005-0000-0000-0000C5950000}"/>
    <cellStyle name="n_Flash September eresMas_Wanadoo España Flash 2004 04 valores_CA BAC SCR-VM 06-07 (31-07-06)_Spain ARPU + AUPU_Group" xfId="40749" xr:uid="{00000000-0005-0000-0000-0000C6950000}"/>
    <cellStyle name="n_Flash September eresMas_Wanadoo España Flash 2004 04 valores_CA BAC SCR-VM 06-07 (31-07-06)_Spain ARPU + AUPU_ROW ARPU" xfId="40750" xr:uid="{00000000-0005-0000-0000-0000C7950000}"/>
    <cellStyle name="n_Flash September eresMas_Wanadoo España Flash 2004 04 valores_CA BAC SCR-VM 06-07 (31-07-06)_Spain KPIs" xfId="7469" xr:uid="{00000000-0005-0000-0000-0000C8950000}"/>
    <cellStyle name="n_Flash September eresMas_Wanadoo España Flash 2004 04 valores_CA BAC SCR-VM 06-07 (31-07-06)_Spain KPIs 2" xfId="16835" xr:uid="{00000000-0005-0000-0000-0000C9950000}"/>
    <cellStyle name="n_Flash September eresMas_Wanadoo España Flash 2004 04 valores_CA BAC SCR-VM 06-07 (31-07-06)_Spain KPIs_1" xfId="52283" xr:uid="{00000000-0005-0000-0000-0000CA950000}"/>
    <cellStyle name="n_Flash September eresMas_Wanadoo España Flash 2004 04 valores_CA BAC SCR-VM 06-07 (31-07-06)_Telecoms - Operational KPIs" xfId="50586" xr:uid="{00000000-0005-0000-0000-0000CB950000}"/>
    <cellStyle name="n_Flash September eresMas_Wanadoo España Flash 2004 04 valores_CA forfaits 0607 (06-08-14)" xfId="2765" xr:uid="{00000000-0005-0000-0000-0000CC950000}"/>
    <cellStyle name="n_Flash September eresMas_Wanadoo España Flash 2004 04 valores_CA forfaits 0607 (06-08-14)_A&amp;ME KPIs" xfId="54061" xr:uid="{00000000-0005-0000-0000-0000CD950000}"/>
    <cellStyle name="n_Flash September eresMas_Wanadoo España Flash 2004 04 valores_CA forfaits 0607 (06-08-14)_France financials" xfId="24415" xr:uid="{00000000-0005-0000-0000-0000CE950000}"/>
    <cellStyle name="n_Flash September eresMas_Wanadoo España Flash 2004 04 valores_CA forfaits 0607 (06-08-14)_France KPIs" xfId="5624" xr:uid="{00000000-0005-0000-0000-0000CF950000}"/>
    <cellStyle name="n_Flash September eresMas_Wanadoo España Flash 2004 04 valores_CA forfaits 0607 (06-08-14)_France KPIs 2" xfId="15040" xr:uid="{00000000-0005-0000-0000-0000D0950000}"/>
    <cellStyle name="n_Flash September eresMas_Wanadoo España Flash 2004 04 valores_CA forfaits 0607 (06-08-14)_France KPIs_1" xfId="12865" xr:uid="{00000000-0005-0000-0000-0000D1950000}"/>
    <cellStyle name="n_Flash September eresMas_Wanadoo España Flash 2004 04 valores_CA forfaits 0607 (06-08-14)_Group" xfId="40752" xr:uid="{00000000-0005-0000-0000-0000D2950000}"/>
    <cellStyle name="n_Flash September eresMas_Wanadoo España Flash 2004 04 valores_CA forfaits 0607 (06-08-14)_Group - financial KPIs" xfId="22671" xr:uid="{00000000-0005-0000-0000-0000D3950000}"/>
    <cellStyle name="n_Flash September eresMas_Wanadoo España Flash 2004 04 valores_CA forfaits 0607 (06-08-14)_Group - operational KPIs" xfId="11111" xr:uid="{00000000-0005-0000-0000-0000D4950000}"/>
    <cellStyle name="n_Flash September eresMas_Wanadoo España Flash 2004 04 valores_CA forfaits 0607 (06-08-14)_Group - operational KPIs 2" xfId="18810" xr:uid="{00000000-0005-0000-0000-0000D5950000}"/>
    <cellStyle name="n_Flash September eresMas_Wanadoo España Flash 2004 04 valores_CA forfaits 0607 (06-08-14)_Group - operational KPIs_1" xfId="20927" xr:uid="{00000000-0005-0000-0000-0000D6950000}"/>
    <cellStyle name="n_Flash September eresMas_Wanadoo España Flash 2004 04 valores_CA forfaits 0607 (06-08-14)_Orange - Market France KPIs" xfId="56927" xr:uid="{00000000-0005-0000-0000-0000D7950000}"/>
    <cellStyle name="n_Flash September eresMas_Wanadoo España Flash 2004 04 valores_CA forfaits 0607 (06-08-14)_Poland KPIs" xfId="40751" xr:uid="{00000000-0005-0000-0000-0000D8950000}"/>
    <cellStyle name="n_Flash September eresMas_Wanadoo España Flash 2004 04 valores_CA forfaits 0607 (06-08-14)_ROW" xfId="40753" xr:uid="{00000000-0005-0000-0000-0000D9950000}"/>
    <cellStyle name="n_Flash September eresMas_Wanadoo España Flash 2004 04 valores_CA forfaits 0607 (06-08-14)_ROW ARPU" xfId="40754" xr:uid="{00000000-0005-0000-0000-0000DA950000}"/>
    <cellStyle name="n_Flash September eresMas_Wanadoo España Flash 2004 04 valores_CA forfaits 0607 (06-08-14)_ROW_1" xfId="40755" xr:uid="{00000000-0005-0000-0000-0000DB950000}"/>
    <cellStyle name="n_Flash September eresMas_Wanadoo España Flash 2004 04 valores_CA forfaits 0607 (06-08-14)_ROW_1_Group" xfId="40756" xr:uid="{00000000-0005-0000-0000-0000DC950000}"/>
    <cellStyle name="n_Flash September eresMas_Wanadoo España Flash 2004 04 valores_CA forfaits 0607 (06-08-14)_ROW_1_ROW ARPU" xfId="40757" xr:uid="{00000000-0005-0000-0000-0000DD950000}"/>
    <cellStyle name="n_Flash September eresMas_Wanadoo España Flash 2004 04 valores_CA forfaits 0607 (06-08-14)_ROW_Group" xfId="40758" xr:uid="{00000000-0005-0000-0000-0000DE950000}"/>
    <cellStyle name="n_Flash September eresMas_Wanadoo España Flash 2004 04 valores_CA forfaits 0607 (06-08-14)_ROW_ROW ARPU" xfId="40759" xr:uid="{00000000-0005-0000-0000-0000DF950000}"/>
    <cellStyle name="n_Flash September eresMas_Wanadoo España Flash 2004 04 valores_CA forfaits 0607 (06-08-14)_Spain ARPU + AUPU" xfId="40760" xr:uid="{00000000-0005-0000-0000-0000E0950000}"/>
    <cellStyle name="n_Flash September eresMas_Wanadoo España Flash 2004 04 valores_CA forfaits 0607 (06-08-14)_Spain ARPU + AUPU_Group" xfId="40761" xr:uid="{00000000-0005-0000-0000-0000E1950000}"/>
    <cellStyle name="n_Flash September eresMas_Wanadoo España Flash 2004 04 valores_CA forfaits 0607 (06-08-14)_Spain ARPU + AUPU_ROW ARPU" xfId="40762" xr:uid="{00000000-0005-0000-0000-0000E2950000}"/>
    <cellStyle name="n_Flash September eresMas_Wanadoo España Flash 2004 04 valores_CA forfaits 0607 (06-08-14)_Spain KPIs" xfId="7470" xr:uid="{00000000-0005-0000-0000-0000E3950000}"/>
    <cellStyle name="n_Flash September eresMas_Wanadoo España Flash 2004 04 valores_CA forfaits 0607 (06-08-14)_Spain KPIs 2" xfId="16836" xr:uid="{00000000-0005-0000-0000-0000E4950000}"/>
    <cellStyle name="n_Flash September eresMas_Wanadoo España Flash 2004 04 valores_CA forfaits 0607 (06-08-14)_Spain KPIs_1" xfId="52284" xr:uid="{00000000-0005-0000-0000-0000E5950000}"/>
    <cellStyle name="n_Flash September eresMas_Wanadoo España Flash 2004 04 valores_CA forfaits 0607 (06-08-14)_Telecoms - Operational KPIs" xfId="50587" xr:uid="{00000000-0005-0000-0000-0000E6950000}"/>
    <cellStyle name="n_Flash September eresMas_Wanadoo España Flash 2004 04 valores_Classeur2" xfId="2766" xr:uid="{00000000-0005-0000-0000-0000E7950000}"/>
    <cellStyle name="n_Flash September eresMas_Wanadoo España Flash 2004 04 valores_Classeur2_A&amp;ME KPIs" xfId="54062" xr:uid="{00000000-0005-0000-0000-0000E8950000}"/>
    <cellStyle name="n_Flash September eresMas_Wanadoo España Flash 2004 04 valores_Classeur2_France financials" xfId="24416" xr:uid="{00000000-0005-0000-0000-0000E9950000}"/>
    <cellStyle name="n_Flash September eresMas_Wanadoo España Flash 2004 04 valores_Classeur2_France KPIs" xfId="5625" xr:uid="{00000000-0005-0000-0000-0000EA950000}"/>
    <cellStyle name="n_Flash September eresMas_Wanadoo España Flash 2004 04 valores_Classeur2_France KPIs 2" xfId="15041" xr:uid="{00000000-0005-0000-0000-0000EB950000}"/>
    <cellStyle name="n_Flash September eresMas_Wanadoo España Flash 2004 04 valores_Classeur2_France KPIs_1" xfId="12866" xr:uid="{00000000-0005-0000-0000-0000EC950000}"/>
    <cellStyle name="n_Flash September eresMas_Wanadoo España Flash 2004 04 valores_Classeur2_Group" xfId="40764" xr:uid="{00000000-0005-0000-0000-0000ED950000}"/>
    <cellStyle name="n_Flash September eresMas_Wanadoo España Flash 2004 04 valores_Classeur2_Group - financial KPIs" xfId="22672" xr:uid="{00000000-0005-0000-0000-0000EE950000}"/>
    <cellStyle name="n_Flash September eresMas_Wanadoo España Flash 2004 04 valores_Classeur2_Group - operational KPIs" xfId="11112" xr:uid="{00000000-0005-0000-0000-0000EF950000}"/>
    <cellStyle name="n_Flash September eresMas_Wanadoo España Flash 2004 04 valores_Classeur2_Group - operational KPIs 2" xfId="18811" xr:uid="{00000000-0005-0000-0000-0000F0950000}"/>
    <cellStyle name="n_Flash September eresMas_Wanadoo España Flash 2004 04 valores_Classeur2_Group - operational KPIs_1" xfId="20928" xr:uid="{00000000-0005-0000-0000-0000F1950000}"/>
    <cellStyle name="n_Flash September eresMas_Wanadoo España Flash 2004 04 valores_Classeur2_Orange - Market France KPIs" xfId="56928" xr:uid="{00000000-0005-0000-0000-0000F2950000}"/>
    <cellStyle name="n_Flash September eresMas_Wanadoo España Flash 2004 04 valores_Classeur2_Poland KPIs" xfId="40763" xr:uid="{00000000-0005-0000-0000-0000F3950000}"/>
    <cellStyle name="n_Flash September eresMas_Wanadoo España Flash 2004 04 valores_Classeur2_ROW" xfId="40765" xr:uid="{00000000-0005-0000-0000-0000F4950000}"/>
    <cellStyle name="n_Flash September eresMas_Wanadoo España Flash 2004 04 valores_Classeur2_ROW ARPU" xfId="40766" xr:uid="{00000000-0005-0000-0000-0000F5950000}"/>
    <cellStyle name="n_Flash September eresMas_Wanadoo España Flash 2004 04 valores_Classeur2_ROW_1" xfId="40767" xr:uid="{00000000-0005-0000-0000-0000F6950000}"/>
    <cellStyle name="n_Flash September eresMas_Wanadoo España Flash 2004 04 valores_Classeur2_ROW_1_Group" xfId="40768" xr:uid="{00000000-0005-0000-0000-0000F7950000}"/>
    <cellStyle name="n_Flash September eresMas_Wanadoo España Flash 2004 04 valores_Classeur2_ROW_1_ROW ARPU" xfId="40769" xr:uid="{00000000-0005-0000-0000-0000F8950000}"/>
    <cellStyle name="n_Flash September eresMas_Wanadoo España Flash 2004 04 valores_Classeur2_ROW_Group" xfId="40770" xr:uid="{00000000-0005-0000-0000-0000F9950000}"/>
    <cellStyle name="n_Flash September eresMas_Wanadoo España Flash 2004 04 valores_Classeur2_ROW_ROW ARPU" xfId="40771" xr:uid="{00000000-0005-0000-0000-0000FA950000}"/>
    <cellStyle name="n_Flash September eresMas_Wanadoo España Flash 2004 04 valores_Classeur2_Spain ARPU + AUPU" xfId="40772" xr:uid="{00000000-0005-0000-0000-0000FB950000}"/>
    <cellStyle name="n_Flash September eresMas_Wanadoo España Flash 2004 04 valores_Classeur2_Spain ARPU + AUPU_Group" xfId="40773" xr:uid="{00000000-0005-0000-0000-0000FC950000}"/>
    <cellStyle name="n_Flash September eresMas_Wanadoo España Flash 2004 04 valores_Classeur2_Spain ARPU + AUPU_ROW ARPU" xfId="40774" xr:uid="{00000000-0005-0000-0000-0000FD950000}"/>
    <cellStyle name="n_Flash September eresMas_Wanadoo España Flash 2004 04 valores_Classeur2_Spain KPIs" xfId="7471" xr:uid="{00000000-0005-0000-0000-0000FE950000}"/>
    <cellStyle name="n_Flash September eresMas_Wanadoo España Flash 2004 04 valores_Classeur2_Spain KPIs 2" xfId="16837" xr:uid="{00000000-0005-0000-0000-0000FF950000}"/>
    <cellStyle name="n_Flash September eresMas_Wanadoo España Flash 2004 04 valores_Classeur2_Spain KPIs_1" xfId="52285" xr:uid="{00000000-0005-0000-0000-000000960000}"/>
    <cellStyle name="n_Flash September eresMas_Wanadoo España Flash 2004 04 valores_Classeur2_Telecoms - Operational KPIs" xfId="50588" xr:uid="{00000000-0005-0000-0000-000001960000}"/>
    <cellStyle name="n_Flash September eresMas_Wanadoo España Flash 2004 04 valores_Classeur5" xfId="2767" xr:uid="{00000000-0005-0000-0000-000002960000}"/>
    <cellStyle name="n_Flash September eresMas_Wanadoo España Flash 2004 04 valores_Classeur5_A&amp;ME KPIs" xfId="54063" xr:uid="{00000000-0005-0000-0000-000003960000}"/>
    <cellStyle name="n_Flash September eresMas_Wanadoo España Flash 2004 04 valores_Classeur5_Enterprise" xfId="10039" xr:uid="{00000000-0005-0000-0000-000004960000}"/>
    <cellStyle name="n_Flash September eresMas_Wanadoo España Flash 2004 04 valores_Classeur5_France financials" xfId="24417" xr:uid="{00000000-0005-0000-0000-000005960000}"/>
    <cellStyle name="n_Flash September eresMas_Wanadoo España Flash 2004 04 valores_Classeur5_France financials_1" xfId="25629" xr:uid="{00000000-0005-0000-0000-000006960000}"/>
    <cellStyle name="n_Flash September eresMas_Wanadoo España Flash 2004 04 valores_Classeur5_France KPIs" xfId="5626" xr:uid="{00000000-0005-0000-0000-000007960000}"/>
    <cellStyle name="n_Flash September eresMas_Wanadoo España Flash 2004 04 valores_Classeur5_France KPIs 2" xfId="15042" xr:uid="{00000000-0005-0000-0000-000008960000}"/>
    <cellStyle name="n_Flash September eresMas_Wanadoo España Flash 2004 04 valores_Classeur5_France KPIs_1" xfId="12867" xr:uid="{00000000-0005-0000-0000-000009960000}"/>
    <cellStyle name="n_Flash September eresMas_Wanadoo España Flash 2004 04 valores_Classeur5_GetCA Groupe Seg 2012-Q4 Soc" xfId="56930" xr:uid="{00000000-0005-0000-0000-00000A960000}"/>
    <cellStyle name="n_Flash September eresMas_Wanadoo España Flash 2004 04 valores_Classeur5_Group" xfId="40776" xr:uid="{00000000-0005-0000-0000-00000B960000}"/>
    <cellStyle name="n_Flash September eresMas_Wanadoo España Flash 2004 04 valores_Classeur5_Group - financial KPIs" xfId="22673" xr:uid="{00000000-0005-0000-0000-00000C960000}"/>
    <cellStyle name="n_Flash September eresMas_Wanadoo España Flash 2004 04 valores_Classeur5_Group - operational KPIs" xfId="3508" xr:uid="{00000000-0005-0000-0000-00000D960000}"/>
    <cellStyle name="n_Flash September eresMas_Wanadoo España Flash 2004 04 valores_Classeur5_Group - operational KPIs_1" xfId="11113" xr:uid="{00000000-0005-0000-0000-00000E960000}"/>
    <cellStyle name="n_Flash September eresMas_Wanadoo España Flash 2004 04 valores_Classeur5_Group - operational KPIs_1 2" xfId="18812" xr:uid="{00000000-0005-0000-0000-00000F960000}"/>
    <cellStyle name="n_Flash September eresMas_Wanadoo España Flash 2004 04 valores_Classeur5_Group - operational KPIs_2" xfId="20929" xr:uid="{00000000-0005-0000-0000-000010960000}"/>
    <cellStyle name="n_Flash September eresMas_Wanadoo España Flash 2004 04 valores_Classeur5_IC&amp;SS" xfId="17676" xr:uid="{00000000-0005-0000-0000-000011960000}"/>
    <cellStyle name="n_Flash September eresMas_Wanadoo España Flash 2004 04 valores_Classeur5_Orange - Market France KPIs" xfId="56929" xr:uid="{00000000-0005-0000-0000-000012960000}"/>
    <cellStyle name="n_Flash September eresMas_Wanadoo España Flash 2004 04 valores_Classeur5_Poland KPIs" xfId="8759" xr:uid="{00000000-0005-0000-0000-000013960000}"/>
    <cellStyle name="n_Flash September eresMas_Wanadoo España Flash 2004 04 valores_Classeur5_Poland KPIs_1" xfId="40775" xr:uid="{00000000-0005-0000-0000-000014960000}"/>
    <cellStyle name="n_Flash September eresMas_Wanadoo España Flash 2004 04 valores_Classeur5_ROW" xfId="40777" xr:uid="{00000000-0005-0000-0000-000015960000}"/>
    <cellStyle name="n_Flash September eresMas_Wanadoo España Flash 2004 04 valores_Classeur5_ROW ARPU" xfId="40778" xr:uid="{00000000-0005-0000-0000-000016960000}"/>
    <cellStyle name="n_Flash September eresMas_Wanadoo España Flash 2004 04 valores_Classeur5_RoW KPIs" xfId="9471" xr:uid="{00000000-0005-0000-0000-000017960000}"/>
    <cellStyle name="n_Flash September eresMas_Wanadoo España Flash 2004 04 valores_Classeur5_ROW_1" xfId="40779" xr:uid="{00000000-0005-0000-0000-000018960000}"/>
    <cellStyle name="n_Flash September eresMas_Wanadoo España Flash 2004 04 valores_Classeur5_ROW_1_Group" xfId="40780" xr:uid="{00000000-0005-0000-0000-000019960000}"/>
    <cellStyle name="n_Flash September eresMas_Wanadoo España Flash 2004 04 valores_Classeur5_ROW_1_ROW ARPU" xfId="40781" xr:uid="{00000000-0005-0000-0000-00001A960000}"/>
    <cellStyle name="n_Flash September eresMas_Wanadoo España Flash 2004 04 valores_Classeur5_ROW_Group" xfId="40782" xr:uid="{00000000-0005-0000-0000-00001B960000}"/>
    <cellStyle name="n_Flash September eresMas_Wanadoo España Flash 2004 04 valores_Classeur5_ROW_ROW ARPU" xfId="40783" xr:uid="{00000000-0005-0000-0000-00001C960000}"/>
    <cellStyle name="n_Flash September eresMas_Wanadoo España Flash 2004 04 valores_Classeur5_Spain ARPU + AUPU" xfId="40784" xr:uid="{00000000-0005-0000-0000-00001D960000}"/>
    <cellStyle name="n_Flash September eresMas_Wanadoo España Flash 2004 04 valores_Classeur5_Spain ARPU + AUPU_Group" xfId="40785" xr:uid="{00000000-0005-0000-0000-00001E960000}"/>
    <cellStyle name="n_Flash September eresMas_Wanadoo España Flash 2004 04 valores_Classeur5_Spain ARPU + AUPU_ROW ARPU" xfId="40786" xr:uid="{00000000-0005-0000-0000-00001F960000}"/>
    <cellStyle name="n_Flash September eresMas_Wanadoo España Flash 2004 04 valores_Classeur5_Spain KPIs" xfId="7472" xr:uid="{00000000-0005-0000-0000-000020960000}"/>
    <cellStyle name="n_Flash September eresMas_Wanadoo España Flash 2004 04 valores_Classeur5_Spain KPIs 2" xfId="16838" xr:uid="{00000000-0005-0000-0000-000021960000}"/>
    <cellStyle name="n_Flash September eresMas_Wanadoo España Flash 2004 04 valores_Classeur5_Spain KPIs_1" xfId="52286" xr:uid="{00000000-0005-0000-0000-000022960000}"/>
    <cellStyle name="n_Flash September eresMas_Wanadoo España Flash 2004 04 valores_Classeur5_Telecoms - Operational KPIs" xfId="50589" xr:uid="{00000000-0005-0000-0000-000023960000}"/>
    <cellStyle name="n_Flash September eresMas_Wanadoo España Flash 2004 04 valores_DATA KPI Personal" xfId="40787" xr:uid="{00000000-0005-0000-0000-000024960000}"/>
    <cellStyle name="n_Flash September eresMas_Wanadoo España Flash 2004 04 valores_DATA KPI Personal_Group" xfId="40788" xr:uid="{00000000-0005-0000-0000-000025960000}"/>
    <cellStyle name="n_Flash September eresMas_Wanadoo España Flash 2004 04 valores_DATA KPI Personal_ROW ARPU" xfId="40789" xr:uid="{00000000-0005-0000-0000-000026960000}"/>
    <cellStyle name="n_Flash September eresMas_Wanadoo España Flash 2004 04 valores_EE_CoA_BS - mapped V4" xfId="40790" xr:uid="{00000000-0005-0000-0000-000027960000}"/>
    <cellStyle name="n_Flash September eresMas_Wanadoo España Flash 2004 04 valores_EE_CoA_BS - mapped V4_Group" xfId="40791" xr:uid="{00000000-0005-0000-0000-000028960000}"/>
    <cellStyle name="n_Flash September eresMas_Wanadoo España Flash 2004 04 valores_EE_CoA_BS - mapped V4_ROW ARPU" xfId="40792" xr:uid="{00000000-0005-0000-0000-000029960000}"/>
    <cellStyle name="n_Flash September eresMas_Wanadoo España Flash 2004 04 valores_Enterprise" xfId="10035" xr:uid="{00000000-0005-0000-0000-00002A960000}"/>
    <cellStyle name="n_Flash September eresMas_Wanadoo España Flash 2004 04 valores_France financials" xfId="24410" xr:uid="{00000000-0005-0000-0000-00002B960000}"/>
    <cellStyle name="n_Flash September eresMas_Wanadoo España Flash 2004 04 valores_France financials_1" xfId="25625" xr:uid="{00000000-0005-0000-0000-00002C960000}"/>
    <cellStyle name="n_Flash September eresMas_Wanadoo España Flash 2004 04 valores_France KPIs" xfId="5619" xr:uid="{00000000-0005-0000-0000-00002D960000}"/>
    <cellStyle name="n_Flash September eresMas_Wanadoo España Flash 2004 04 valores_France KPIs 2" xfId="15035" xr:uid="{00000000-0005-0000-0000-00002E960000}"/>
    <cellStyle name="n_Flash September eresMas_Wanadoo España Flash 2004 04 valores_France KPIs_1" xfId="12860" xr:uid="{00000000-0005-0000-0000-00002F960000}"/>
    <cellStyle name="n_Flash September eresMas_Wanadoo España Flash 2004 04 valores_GetCA Groupe Seg 2012-Q4 Soc" xfId="56931" xr:uid="{00000000-0005-0000-0000-000030960000}"/>
    <cellStyle name="n_Flash September eresMas_Wanadoo España Flash 2004 04 valores_Group" xfId="40793" xr:uid="{00000000-0005-0000-0000-000031960000}"/>
    <cellStyle name="n_Flash September eresMas_Wanadoo España Flash 2004 04 valores_Group - financial KPIs" xfId="22666" xr:uid="{00000000-0005-0000-0000-000032960000}"/>
    <cellStyle name="n_Flash September eresMas_Wanadoo España Flash 2004 04 valores_Group - operational KPIs" xfId="3504" xr:uid="{00000000-0005-0000-0000-000033960000}"/>
    <cellStyle name="n_Flash September eresMas_Wanadoo España Flash 2004 04 valores_Group - operational KPIs_1" xfId="11106" xr:uid="{00000000-0005-0000-0000-000034960000}"/>
    <cellStyle name="n_Flash September eresMas_Wanadoo España Flash 2004 04 valores_Group - operational KPIs_1 2" xfId="18805" xr:uid="{00000000-0005-0000-0000-000035960000}"/>
    <cellStyle name="n_Flash September eresMas_Wanadoo España Flash 2004 04 valores_Group - operational KPIs_2" xfId="20922" xr:uid="{00000000-0005-0000-0000-000036960000}"/>
    <cellStyle name="n_Flash September eresMas_Wanadoo España Flash 2004 04 valores_IC&amp;SS" xfId="17546" xr:uid="{00000000-0005-0000-0000-000037960000}"/>
    <cellStyle name="n_Flash September eresMas_Wanadoo España Flash 2004 04 valores_Orange - Market France KPIs" xfId="56919" xr:uid="{00000000-0005-0000-0000-000038960000}"/>
    <cellStyle name="n_Flash September eresMas_Wanadoo España Flash 2004 04 valores_PFA_Mn MTV_060413" xfId="2768" xr:uid="{00000000-0005-0000-0000-000039960000}"/>
    <cellStyle name="n_Flash September eresMas_Wanadoo España Flash 2004 04 valores_PFA_Mn MTV_060413_A&amp;ME KPIs" xfId="54064" xr:uid="{00000000-0005-0000-0000-00003A960000}"/>
    <cellStyle name="n_Flash September eresMas_Wanadoo España Flash 2004 04 valores_PFA_Mn MTV_060413_France financials" xfId="24418" xr:uid="{00000000-0005-0000-0000-00003B960000}"/>
    <cellStyle name="n_Flash September eresMas_Wanadoo España Flash 2004 04 valores_PFA_Mn MTV_060413_France KPIs" xfId="5627" xr:uid="{00000000-0005-0000-0000-00003C960000}"/>
    <cellStyle name="n_Flash September eresMas_Wanadoo España Flash 2004 04 valores_PFA_Mn MTV_060413_France KPIs 2" xfId="15043" xr:uid="{00000000-0005-0000-0000-00003D960000}"/>
    <cellStyle name="n_Flash September eresMas_Wanadoo España Flash 2004 04 valores_PFA_Mn MTV_060413_France KPIs_1" xfId="12868" xr:uid="{00000000-0005-0000-0000-00003E960000}"/>
    <cellStyle name="n_Flash September eresMas_Wanadoo España Flash 2004 04 valores_PFA_Mn MTV_060413_Group" xfId="40795" xr:uid="{00000000-0005-0000-0000-00003F960000}"/>
    <cellStyle name="n_Flash September eresMas_Wanadoo España Flash 2004 04 valores_PFA_Mn MTV_060413_Group - financial KPIs" xfId="22674" xr:uid="{00000000-0005-0000-0000-000040960000}"/>
    <cellStyle name="n_Flash September eresMas_Wanadoo España Flash 2004 04 valores_PFA_Mn MTV_060413_Group - operational KPIs" xfId="11114" xr:uid="{00000000-0005-0000-0000-000041960000}"/>
    <cellStyle name="n_Flash September eresMas_Wanadoo España Flash 2004 04 valores_PFA_Mn MTV_060413_Group - operational KPIs 2" xfId="18813" xr:uid="{00000000-0005-0000-0000-000042960000}"/>
    <cellStyle name="n_Flash September eresMas_Wanadoo España Flash 2004 04 valores_PFA_Mn MTV_060413_Group - operational KPIs_1" xfId="20930" xr:uid="{00000000-0005-0000-0000-000043960000}"/>
    <cellStyle name="n_Flash September eresMas_Wanadoo España Flash 2004 04 valores_PFA_Mn MTV_060413_Orange - Market France KPIs" xfId="56932" xr:uid="{00000000-0005-0000-0000-000044960000}"/>
    <cellStyle name="n_Flash September eresMas_Wanadoo España Flash 2004 04 valores_PFA_Mn MTV_060413_Poland KPIs" xfId="40794" xr:uid="{00000000-0005-0000-0000-000045960000}"/>
    <cellStyle name="n_Flash September eresMas_Wanadoo España Flash 2004 04 valores_PFA_Mn MTV_060413_ROW" xfId="40796" xr:uid="{00000000-0005-0000-0000-000046960000}"/>
    <cellStyle name="n_Flash September eresMas_Wanadoo España Flash 2004 04 valores_PFA_Mn MTV_060413_ROW ARPU" xfId="40797" xr:uid="{00000000-0005-0000-0000-000047960000}"/>
    <cellStyle name="n_Flash September eresMas_Wanadoo España Flash 2004 04 valores_PFA_Mn MTV_060413_ROW_1" xfId="40798" xr:uid="{00000000-0005-0000-0000-000048960000}"/>
    <cellStyle name="n_Flash September eresMas_Wanadoo España Flash 2004 04 valores_PFA_Mn MTV_060413_ROW_1_Group" xfId="40799" xr:uid="{00000000-0005-0000-0000-000049960000}"/>
    <cellStyle name="n_Flash September eresMas_Wanadoo España Flash 2004 04 valores_PFA_Mn MTV_060413_ROW_1_ROW ARPU" xfId="40800" xr:uid="{00000000-0005-0000-0000-00004A960000}"/>
    <cellStyle name="n_Flash September eresMas_Wanadoo España Flash 2004 04 valores_PFA_Mn MTV_060413_ROW_Group" xfId="40801" xr:uid="{00000000-0005-0000-0000-00004B960000}"/>
    <cellStyle name="n_Flash September eresMas_Wanadoo España Flash 2004 04 valores_PFA_Mn MTV_060413_ROW_ROW ARPU" xfId="40802" xr:uid="{00000000-0005-0000-0000-00004C960000}"/>
    <cellStyle name="n_Flash September eresMas_Wanadoo España Flash 2004 04 valores_PFA_Mn MTV_060413_Spain ARPU + AUPU" xfId="40803" xr:uid="{00000000-0005-0000-0000-00004D960000}"/>
    <cellStyle name="n_Flash September eresMas_Wanadoo España Flash 2004 04 valores_PFA_Mn MTV_060413_Spain ARPU + AUPU_Group" xfId="40804" xr:uid="{00000000-0005-0000-0000-00004E960000}"/>
    <cellStyle name="n_Flash September eresMas_Wanadoo España Flash 2004 04 valores_PFA_Mn MTV_060413_Spain ARPU + AUPU_ROW ARPU" xfId="40805" xr:uid="{00000000-0005-0000-0000-00004F960000}"/>
    <cellStyle name="n_Flash September eresMas_Wanadoo España Flash 2004 04 valores_PFA_Mn MTV_060413_Spain KPIs" xfId="7473" xr:uid="{00000000-0005-0000-0000-000050960000}"/>
    <cellStyle name="n_Flash September eresMas_Wanadoo España Flash 2004 04 valores_PFA_Mn MTV_060413_Spain KPIs 2" xfId="16839" xr:uid="{00000000-0005-0000-0000-000051960000}"/>
    <cellStyle name="n_Flash September eresMas_Wanadoo España Flash 2004 04 valores_PFA_Mn MTV_060413_Spain KPIs_1" xfId="52287" xr:uid="{00000000-0005-0000-0000-000052960000}"/>
    <cellStyle name="n_Flash September eresMas_Wanadoo España Flash 2004 04 valores_PFA_Mn MTV_060413_Telecoms - Operational KPIs" xfId="50590" xr:uid="{00000000-0005-0000-0000-000053960000}"/>
    <cellStyle name="n_Flash September eresMas_Wanadoo España Flash 2004 04 valores_PFA_Mn_0603_V0 0" xfId="2769" xr:uid="{00000000-0005-0000-0000-000054960000}"/>
    <cellStyle name="n_Flash September eresMas_Wanadoo España Flash 2004 04 valores_PFA_Mn_0603_V0 0_A&amp;ME KPIs" xfId="54065" xr:uid="{00000000-0005-0000-0000-000055960000}"/>
    <cellStyle name="n_Flash September eresMas_Wanadoo España Flash 2004 04 valores_PFA_Mn_0603_V0 0_France financials" xfId="24419" xr:uid="{00000000-0005-0000-0000-000056960000}"/>
    <cellStyle name="n_Flash September eresMas_Wanadoo España Flash 2004 04 valores_PFA_Mn_0603_V0 0_France KPIs" xfId="5628" xr:uid="{00000000-0005-0000-0000-000057960000}"/>
    <cellStyle name="n_Flash September eresMas_Wanadoo España Flash 2004 04 valores_PFA_Mn_0603_V0 0_France KPIs 2" xfId="15044" xr:uid="{00000000-0005-0000-0000-000058960000}"/>
    <cellStyle name="n_Flash September eresMas_Wanadoo España Flash 2004 04 valores_PFA_Mn_0603_V0 0_France KPIs_1" xfId="12869" xr:uid="{00000000-0005-0000-0000-000059960000}"/>
    <cellStyle name="n_Flash September eresMas_Wanadoo España Flash 2004 04 valores_PFA_Mn_0603_V0 0_Group" xfId="40807" xr:uid="{00000000-0005-0000-0000-00005A960000}"/>
    <cellStyle name="n_Flash September eresMas_Wanadoo España Flash 2004 04 valores_PFA_Mn_0603_V0 0_Group - financial KPIs" xfId="22675" xr:uid="{00000000-0005-0000-0000-00005B960000}"/>
    <cellStyle name="n_Flash September eresMas_Wanadoo España Flash 2004 04 valores_PFA_Mn_0603_V0 0_Group - operational KPIs" xfId="11115" xr:uid="{00000000-0005-0000-0000-00005C960000}"/>
    <cellStyle name="n_Flash September eresMas_Wanadoo España Flash 2004 04 valores_PFA_Mn_0603_V0 0_Group - operational KPIs 2" xfId="18814" xr:uid="{00000000-0005-0000-0000-00005D960000}"/>
    <cellStyle name="n_Flash September eresMas_Wanadoo España Flash 2004 04 valores_PFA_Mn_0603_V0 0_Group - operational KPIs_1" xfId="20931" xr:uid="{00000000-0005-0000-0000-00005E960000}"/>
    <cellStyle name="n_Flash September eresMas_Wanadoo España Flash 2004 04 valores_PFA_Mn_0603_V0 0_Orange - Market France KPIs" xfId="56933" xr:uid="{00000000-0005-0000-0000-00005F960000}"/>
    <cellStyle name="n_Flash September eresMas_Wanadoo España Flash 2004 04 valores_PFA_Mn_0603_V0 0_Poland KPIs" xfId="40806" xr:uid="{00000000-0005-0000-0000-000060960000}"/>
    <cellStyle name="n_Flash September eresMas_Wanadoo España Flash 2004 04 valores_PFA_Mn_0603_V0 0_ROW" xfId="40808" xr:uid="{00000000-0005-0000-0000-000061960000}"/>
    <cellStyle name="n_Flash September eresMas_Wanadoo España Flash 2004 04 valores_PFA_Mn_0603_V0 0_ROW ARPU" xfId="40809" xr:uid="{00000000-0005-0000-0000-000062960000}"/>
    <cellStyle name="n_Flash September eresMas_Wanadoo España Flash 2004 04 valores_PFA_Mn_0603_V0 0_ROW_1" xfId="40810" xr:uid="{00000000-0005-0000-0000-000063960000}"/>
    <cellStyle name="n_Flash September eresMas_Wanadoo España Flash 2004 04 valores_PFA_Mn_0603_V0 0_ROW_1_Group" xfId="40811" xr:uid="{00000000-0005-0000-0000-000064960000}"/>
    <cellStyle name="n_Flash September eresMas_Wanadoo España Flash 2004 04 valores_PFA_Mn_0603_V0 0_ROW_1_ROW ARPU" xfId="40812" xr:uid="{00000000-0005-0000-0000-000065960000}"/>
    <cellStyle name="n_Flash September eresMas_Wanadoo España Flash 2004 04 valores_PFA_Mn_0603_V0 0_ROW_Group" xfId="40813" xr:uid="{00000000-0005-0000-0000-000066960000}"/>
    <cellStyle name="n_Flash September eresMas_Wanadoo España Flash 2004 04 valores_PFA_Mn_0603_V0 0_ROW_ROW ARPU" xfId="40814" xr:uid="{00000000-0005-0000-0000-000067960000}"/>
    <cellStyle name="n_Flash September eresMas_Wanadoo España Flash 2004 04 valores_PFA_Mn_0603_V0 0_Spain ARPU + AUPU" xfId="40815" xr:uid="{00000000-0005-0000-0000-000068960000}"/>
    <cellStyle name="n_Flash September eresMas_Wanadoo España Flash 2004 04 valores_PFA_Mn_0603_V0 0_Spain ARPU + AUPU_Group" xfId="40816" xr:uid="{00000000-0005-0000-0000-000069960000}"/>
    <cellStyle name="n_Flash September eresMas_Wanadoo España Flash 2004 04 valores_PFA_Mn_0603_V0 0_Spain ARPU + AUPU_ROW ARPU" xfId="40817" xr:uid="{00000000-0005-0000-0000-00006A960000}"/>
    <cellStyle name="n_Flash September eresMas_Wanadoo España Flash 2004 04 valores_PFA_Mn_0603_V0 0_Spain KPIs" xfId="7474" xr:uid="{00000000-0005-0000-0000-00006B960000}"/>
    <cellStyle name="n_Flash September eresMas_Wanadoo España Flash 2004 04 valores_PFA_Mn_0603_V0 0_Spain KPIs 2" xfId="16840" xr:uid="{00000000-0005-0000-0000-00006C960000}"/>
    <cellStyle name="n_Flash September eresMas_Wanadoo España Flash 2004 04 valores_PFA_Mn_0603_V0 0_Spain KPIs_1" xfId="52288" xr:uid="{00000000-0005-0000-0000-00006D960000}"/>
    <cellStyle name="n_Flash September eresMas_Wanadoo España Flash 2004 04 valores_PFA_Mn_0603_V0 0_Telecoms - Operational KPIs" xfId="50591" xr:uid="{00000000-0005-0000-0000-00006E960000}"/>
    <cellStyle name="n_Flash September eresMas_Wanadoo España Flash 2004 04 valores_PFA_Parcs_0600706" xfId="2770" xr:uid="{00000000-0005-0000-0000-00006F960000}"/>
    <cellStyle name="n_Flash September eresMas_Wanadoo España Flash 2004 04 valores_PFA_Parcs_0600706_A&amp;ME KPIs" xfId="54066" xr:uid="{00000000-0005-0000-0000-000070960000}"/>
    <cellStyle name="n_Flash September eresMas_Wanadoo España Flash 2004 04 valores_PFA_Parcs_0600706_France financials" xfId="24420" xr:uid="{00000000-0005-0000-0000-000071960000}"/>
    <cellStyle name="n_Flash September eresMas_Wanadoo España Flash 2004 04 valores_PFA_Parcs_0600706_France KPIs" xfId="5629" xr:uid="{00000000-0005-0000-0000-000072960000}"/>
    <cellStyle name="n_Flash September eresMas_Wanadoo España Flash 2004 04 valores_PFA_Parcs_0600706_France KPIs 2" xfId="15045" xr:uid="{00000000-0005-0000-0000-000073960000}"/>
    <cellStyle name="n_Flash September eresMas_Wanadoo España Flash 2004 04 valores_PFA_Parcs_0600706_France KPIs_1" xfId="12870" xr:uid="{00000000-0005-0000-0000-000074960000}"/>
    <cellStyle name="n_Flash September eresMas_Wanadoo España Flash 2004 04 valores_PFA_Parcs_0600706_Group" xfId="40819" xr:uid="{00000000-0005-0000-0000-000075960000}"/>
    <cellStyle name="n_Flash September eresMas_Wanadoo España Flash 2004 04 valores_PFA_Parcs_0600706_Group - financial KPIs" xfId="22676" xr:uid="{00000000-0005-0000-0000-000076960000}"/>
    <cellStyle name="n_Flash September eresMas_Wanadoo España Flash 2004 04 valores_PFA_Parcs_0600706_Group - operational KPIs" xfId="11116" xr:uid="{00000000-0005-0000-0000-000077960000}"/>
    <cellStyle name="n_Flash September eresMas_Wanadoo España Flash 2004 04 valores_PFA_Parcs_0600706_Group - operational KPIs 2" xfId="18815" xr:uid="{00000000-0005-0000-0000-000078960000}"/>
    <cellStyle name="n_Flash September eresMas_Wanadoo España Flash 2004 04 valores_PFA_Parcs_0600706_Group - operational KPIs_1" xfId="20932" xr:uid="{00000000-0005-0000-0000-000079960000}"/>
    <cellStyle name="n_Flash September eresMas_Wanadoo España Flash 2004 04 valores_PFA_Parcs_0600706_Orange - Market France KPIs" xfId="56934" xr:uid="{00000000-0005-0000-0000-00007A960000}"/>
    <cellStyle name="n_Flash September eresMas_Wanadoo España Flash 2004 04 valores_PFA_Parcs_0600706_Poland KPIs" xfId="40818" xr:uid="{00000000-0005-0000-0000-00007B960000}"/>
    <cellStyle name="n_Flash September eresMas_Wanadoo España Flash 2004 04 valores_PFA_Parcs_0600706_ROW" xfId="40820" xr:uid="{00000000-0005-0000-0000-00007C960000}"/>
    <cellStyle name="n_Flash September eresMas_Wanadoo España Flash 2004 04 valores_PFA_Parcs_0600706_ROW ARPU" xfId="40821" xr:uid="{00000000-0005-0000-0000-00007D960000}"/>
    <cellStyle name="n_Flash September eresMas_Wanadoo España Flash 2004 04 valores_PFA_Parcs_0600706_ROW_1" xfId="40822" xr:uid="{00000000-0005-0000-0000-00007E960000}"/>
    <cellStyle name="n_Flash September eresMas_Wanadoo España Flash 2004 04 valores_PFA_Parcs_0600706_ROW_1_Group" xfId="40823" xr:uid="{00000000-0005-0000-0000-00007F960000}"/>
    <cellStyle name="n_Flash September eresMas_Wanadoo España Flash 2004 04 valores_PFA_Parcs_0600706_ROW_1_ROW ARPU" xfId="40824" xr:uid="{00000000-0005-0000-0000-000080960000}"/>
    <cellStyle name="n_Flash September eresMas_Wanadoo España Flash 2004 04 valores_PFA_Parcs_0600706_ROW_Group" xfId="40825" xr:uid="{00000000-0005-0000-0000-000081960000}"/>
    <cellStyle name="n_Flash September eresMas_Wanadoo España Flash 2004 04 valores_PFA_Parcs_0600706_ROW_ROW ARPU" xfId="40826" xr:uid="{00000000-0005-0000-0000-000082960000}"/>
    <cellStyle name="n_Flash September eresMas_Wanadoo España Flash 2004 04 valores_PFA_Parcs_0600706_Spain ARPU + AUPU" xfId="40827" xr:uid="{00000000-0005-0000-0000-000083960000}"/>
    <cellStyle name="n_Flash September eresMas_Wanadoo España Flash 2004 04 valores_PFA_Parcs_0600706_Spain ARPU + AUPU_Group" xfId="40828" xr:uid="{00000000-0005-0000-0000-000084960000}"/>
    <cellStyle name="n_Flash September eresMas_Wanadoo España Flash 2004 04 valores_PFA_Parcs_0600706_Spain ARPU + AUPU_ROW ARPU" xfId="40829" xr:uid="{00000000-0005-0000-0000-000085960000}"/>
    <cellStyle name="n_Flash September eresMas_Wanadoo España Flash 2004 04 valores_PFA_Parcs_0600706_Spain KPIs" xfId="7475" xr:uid="{00000000-0005-0000-0000-000086960000}"/>
    <cellStyle name="n_Flash September eresMas_Wanadoo España Flash 2004 04 valores_PFA_Parcs_0600706_Spain KPIs 2" xfId="16841" xr:uid="{00000000-0005-0000-0000-000087960000}"/>
    <cellStyle name="n_Flash September eresMas_Wanadoo España Flash 2004 04 valores_PFA_Parcs_0600706_Spain KPIs_1" xfId="52289" xr:uid="{00000000-0005-0000-0000-000088960000}"/>
    <cellStyle name="n_Flash September eresMas_Wanadoo España Flash 2004 04 valores_PFA_Parcs_0600706_Telecoms - Operational KPIs" xfId="50592" xr:uid="{00000000-0005-0000-0000-000089960000}"/>
    <cellStyle name="n_Flash September eresMas_Wanadoo España Flash 2004 04 valores_Poland KPIs" xfId="8755" xr:uid="{00000000-0005-0000-0000-00008A960000}"/>
    <cellStyle name="n_Flash September eresMas_Wanadoo España Flash 2004 04 valores_Poland KPIs_1" xfId="40702" xr:uid="{00000000-0005-0000-0000-00008B960000}"/>
    <cellStyle name="n_Flash September eresMas_Wanadoo España Flash 2004 04 valores_Reporting Valeur_Mobile_2010_10" xfId="40830" xr:uid="{00000000-0005-0000-0000-00008C960000}"/>
    <cellStyle name="n_Flash September eresMas_Wanadoo España Flash 2004 04 valores_Reporting Valeur_Mobile_2010_10_Group" xfId="40831" xr:uid="{00000000-0005-0000-0000-00008D960000}"/>
    <cellStyle name="n_Flash September eresMas_Wanadoo España Flash 2004 04 valores_Reporting Valeur_Mobile_2010_10_ROW" xfId="40832" xr:uid="{00000000-0005-0000-0000-00008E960000}"/>
    <cellStyle name="n_Flash September eresMas_Wanadoo España Flash 2004 04 valores_Reporting Valeur_Mobile_2010_10_ROW ARPU" xfId="40833" xr:uid="{00000000-0005-0000-0000-00008F960000}"/>
    <cellStyle name="n_Flash September eresMas_Wanadoo España Flash 2004 04 valores_Reporting Valeur_Mobile_2010_10_ROW_Group" xfId="40834" xr:uid="{00000000-0005-0000-0000-000090960000}"/>
    <cellStyle name="n_Flash September eresMas_Wanadoo España Flash 2004 04 valores_Reporting Valeur_Mobile_2010_10_ROW_ROW ARPU" xfId="40835" xr:uid="{00000000-0005-0000-0000-000091960000}"/>
    <cellStyle name="n_Flash September eresMas_Wanadoo España Flash 2004 04 valores_ROW" xfId="40836" xr:uid="{00000000-0005-0000-0000-000092960000}"/>
    <cellStyle name="n_Flash September eresMas_Wanadoo España Flash 2004 04 valores_ROW ARPU" xfId="40837" xr:uid="{00000000-0005-0000-0000-000093960000}"/>
    <cellStyle name="n_Flash September eresMas_Wanadoo España Flash 2004 04 valores_RoW KPIs" xfId="9467" xr:uid="{00000000-0005-0000-0000-000094960000}"/>
    <cellStyle name="n_Flash September eresMas_Wanadoo España Flash 2004 04 valores_ROW_1" xfId="40838" xr:uid="{00000000-0005-0000-0000-000095960000}"/>
    <cellStyle name="n_Flash September eresMas_Wanadoo España Flash 2004 04 valores_ROW_1_Group" xfId="40839" xr:uid="{00000000-0005-0000-0000-000096960000}"/>
    <cellStyle name="n_Flash September eresMas_Wanadoo España Flash 2004 04 valores_ROW_1_ROW ARPU" xfId="40840" xr:uid="{00000000-0005-0000-0000-000097960000}"/>
    <cellStyle name="n_Flash September eresMas_Wanadoo España Flash 2004 04 valores_ROW_Group" xfId="40841" xr:uid="{00000000-0005-0000-0000-000098960000}"/>
    <cellStyle name="n_Flash September eresMas_Wanadoo España Flash 2004 04 valores_ROW_ROW ARPU" xfId="40842" xr:uid="{00000000-0005-0000-0000-000099960000}"/>
    <cellStyle name="n_Flash September eresMas_Wanadoo España Flash 2004 04 valores_Spain ARPU + AUPU" xfId="40843" xr:uid="{00000000-0005-0000-0000-00009A960000}"/>
    <cellStyle name="n_Flash September eresMas_Wanadoo España Flash 2004 04 valores_Spain ARPU + AUPU_Group" xfId="40844" xr:uid="{00000000-0005-0000-0000-00009B960000}"/>
    <cellStyle name="n_Flash September eresMas_Wanadoo España Flash 2004 04 valores_Spain ARPU + AUPU_ROW ARPU" xfId="40845" xr:uid="{00000000-0005-0000-0000-00009C960000}"/>
    <cellStyle name="n_Flash September eresMas_Wanadoo España Flash 2004 04 valores_Spain KPIs" xfId="7465" xr:uid="{00000000-0005-0000-0000-00009D960000}"/>
    <cellStyle name="n_Flash September eresMas_Wanadoo España Flash 2004 04 valores_Spain KPIs 2" xfId="16831" xr:uid="{00000000-0005-0000-0000-00009E960000}"/>
    <cellStyle name="n_Flash September eresMas_Wanadoo España Flash 2004 04 valores_Spain KPIs_1" xfId="52279" xr:uid="{00000000-0005-0000-0000-00009F960000}"/>
    <cellStyle name="n_Flash September eresMas_Wanadoo España Flash 2004 04 valores_Telecoms - Operational KPIs" xfId="50582" xr:uid="{00000000-0005-0000-0000-0000A0960000}"/>
    <cellStyle name="n_Flash September eresMas_Wanadoo España Flash 2004 04 valores_UAG_report_CA 06-09 (06-09-28)" xfId="2771" xr:uid="{00000000-0005-0000-0000-0000A1960000}"/>
    <cellStyle name="n_Flash September eresMas_Wanadoo España Flash 2004 04 valores_UAG_report_CA 06-09 (06-09-28)_A&amp;ME KPIs" xfId="54067" xr:uid="{00000000-0005-0000-0000-0000A2960000}"/>
    <cellStyle name="n_Flash September eresMas_Wanadoo España Flash 2004 04 valores_UAG_report_CA 06-09 (06-09-28)_Enterprise" xfId="10040" xr:uid="{00000000-0005-0000-0000-0000A3960000}"/>
    <cellStyle name="n_Flash September eresMas_Wanadoo España Flash 2004 04 valores_UAG_report_CA 06-09 (06-09-28)_France financials" xfId="24421" xr:uid="{00000000-0005-0000-0000-0000A4960000}"/>
    <cellStyle name="n_Flash September eresMas_Wanadoo España Flash 2004 04 valores_UAG_report_CA 06-09 (06-09-28)_France financials_1" xfId="25630" xr:uid="{00000000-0005-0000-0000-0000A5960000}"/>
    <cellStyle name="n_Flash September eresMas_Wanadoo España Flash 2004 04 valores_UAG_report_CA 06-09 (06-09-28)_France KPIs" xfId="5630" xr:uid="{00000000-0005-0000-0000-0000A6960000}"/>
    <cellStyle name="n_Flash September eresMas_Wanadoo España Flash 2004 04 valores_UAG_report_CA 06-09 (06-09-28)_France KPIs 2" xfId="15046" xr:uid="{00000000-0005-0000-0000-0000A7960000}"/>
    <cellStyle name="n_Flash September eresMas_Wanadoo España Flash 2004 04 valores_UAG_report_CA 06-09 (06-09-28)_France KPIs_1" xfId="12871" xr:uid="{00000000-0005-0000-0000-0000A8960000}"/>
    <cellStyle name="n_Flash September eresMas_Wanadoo España Flash 2004 04 valores_UAG_report_CA 06-09 (06-09-28)_GetCA Groupe Seg 2012-Q4 Soc" xfId="56936" xr:uid="{00000000-0005-0000-0000-0000A9960000}"/>
    <cellStyle name="n_Flash September eresMas_Wanadoo España Flash 2004 04 valores_UAG_report_CA 06-09 (06-09-28)_Group" xfId="40847" xr:uid="{00000000-0005-0000-0000-0000AA960000}"/>
    <cellStyle name="n_Flash September eresMas_Wanadoo España Flash 2004 04 valores_UAG_report_CA 06-09 (06-09-28)_Group - financial KPIs" xfId="22677" xr:uid="{00000000-0005-0000-0000-0000AB960000}"/>
    <cellStyle name="n_Flash September eresMas_Wanadoo España Flash 2004 04 valores_UAG_report_CA 06-09 (06-09-28)_Group - operational KPIs" xfId="3509" xr:uid="{00000000-0005-0000-0000-0000AC960000}"/>
    <cellStyle name="n_Flash September eresMas_Wanadoo España Flash 2004 04 valores_UAG_report_CA 06-09 (06-09-28)_Group - operational KPIs_1" xfId="11117" xr:uid="{00000000-0005-0000-0000-0000AD960000}"/>
    <cellStyle name="n_Flash September eresMas_Wanadoo España Flash 2004 04 valores_UAG_report_CA 06-09 (06-09-28)_Group - operational KPIs_1 2" xfId="18816" xr:uid="{00000000-0005-0000-0000-0000AE960000}"/>
    <cellStyle name="n_Flash September eresMas_Wanadoo España Flash 2004 04 valores_UAG_report_CA 06-09 (06-09-28)_Group - operational KPIs_2" xfId="20933" xr:uid="{00000000-0005-0000-0000-0000AF960000}"/>
    <cellStyle name="n_Flash September eresMas_Wanadoo España Flash 2004 04 valores_UAG_report_CA 06-09 (06-09-28)_IC&amp;SS" xfId="19482" xr:uid="{00000000-0005-0000-0000-0000B0960000}"/>
    <cellStyle name="n_Flash September eresMas_Wanadoo España Flash 2004 04 valores_UAG_report_CA 06-09 (06-09-28)_Orange - Market France KPIs" xfId="56935" xr:uid="{00000000-0005-0000-0000-0000B1960000}"/>
    <cellStyle name="n_Flash September eresMas_Wanadoo España Flash 2004 04 valores_UAG_report_CA 06-09 (06-09-28)_Poland KPIs" xfId="8760" xr:uid="{00000000-0005-0000-0000-0000B2960000}"/>
    <cellStyle name="n_Flash September eresMas_Wanadoo España Flash 2004 04 valores_UAG_report_CA 06-09 (06-09-28)_Poland KPIs_1" xfId="40846" xr:uid="{00000000-0005-0000-0000-0000B3960000}"/>
    <cellStyle name="n_Flash September eresMas_Wanadoo España Flash 2004 04 valores_UAG_report_CA 06-09 (06-09-28)_ROW" xfId="40848" xr:uid="{00000000-0005-0000-0000-0000B4960000}"/>
    <cellStyle name="n_Flash September eresMas_Wanadoo España Flash 2004 04 valores_UAG_report_CA 06-09 (06-09-28)_ROW ARPU" xfId="40849" xr:uid="{00000000-0005-0000-0000-0000B5960000}"/>
    <cellStyle name="n_Flash September eresMas_Wanadoo España Flash 2004 04 valores_UAG_report_CA 06-09 (06-09-28)_RoW KPIs" xfId="9472" xr:uid="{00000000-0005-0000-0000-0000B6960000}"/>
    <cellStyle name="n_Flash September eresMas_Wanadoo España Flash 2004 04 valores_UAG_report_CA 06-09 (06-09-28)_ROW_1" xfId="40850" xr:uid="{00000000-0005-0000-0000-0000B7960000}"/>
    <cellStyle name="n_Flash September eresMas_Wanadoo España Flash 2004 04 valores_UAG_report_CA 06-09 (06-09-28)_ROW_1_Group" xfId="40851" xr:uid="{00000000-0005-0000-0000-0000B8960000}"/>
    <cellStyle name="n_Flash September eresMas_Wanadoo España Flash 2004 04 valores_UAG_report_CA 06-09 (06-09-28)_ROW_1_ROW ARPU" xfId="40852" xr:uid="{00000000-0005-0000-0000-0000B9960000}"/>
    <cellStyle name="n_Flash September eresMas_Wanadoo España Flash 2004 04 valores_UAG_report_CA 06-09 (06-09-28)_ROW_Group" xfId="40853" xr:uid="{00000000-0005-0000-0000-0000BA960000}"/>
    <cellStyle name="n_Flash September eresMas_Wanadoo España Flash 2004 04 valores_UAG_report_CA 06-09 (06-09-28)_ROW_ROW ARPU" xfId="40854" xr:uid="{00000000-0005-0000-0000-0000BB960000}"/>
    <cellStyle name="n_Flash September eresMas_Wanadoo España Flash 2004 04 valores_UAG_report_CA 06-09 (06-09-28)_Spain ARPU + AUPU" xfId="40855" xr:uid="{00000000-0005-0000-0000-0000BC960000}"/>
    <cellStyle name="n_Flash September eresMas_Wanadoo España Flash 2004 04 valores_UAG_report_CA 06-09 (06-09-28)_Spain ARPU + AUPU_Group" xfId="40856" xr:uid="{00000000-0005-0000-0000-0000BD960000}"/>
    <cellStyle name="n_Flash September eresMas_Wanadoo España Flash 2004 04 valores_UAG_report_CA 06-09 (06-09-28)_Spain ARPU + AUPU_ROW ARPU" xfId="40857" xr:uid="{00000000-0005-0000-0000-0000BE960000}"/>
    <cellStyle name="n_Flash September eresMas_Wanadoo España Flash 2004 04 valores_UAG_report_CA 06-09 (06-09-28)_Spain KPIs" xfId="7476" xr:uid="{00000000-0005-0000-0000-0000BF960000}"/>
    <cellStyle name="n_Flash September eresMas_Wanadoo España Flash 2004 04 valores_UAG_report_CA 06-09 (06-09-28)_Spain KPIs 2" xfId="16842" xr:uid="{00000000-0005-0000-0000-0000C0960000}"/>
    <cellStyle name="n_Flash September eresMas_Wanadoo España Flash 2004 04 valores_UAG_report_CA 06-09 (06-09-28)_Spain KPIs_1" xfId="52290" xr:uid="{00000000-0005-0000-0000-0000C1960000}"/>
    <cellStyle name="n_Flash September eresMas_Wanadoo España Flash 2004 04 valores_UAG_report_CA 06-09 (06-09-28)_Telecoms - Operational KPIs" xfId="50593" xr:uid="{00000000-0005-0000-0000-0000C2960000}"/>
    <cellStyle name="n_Flash September eresMas_Wanadoo España Flash 2004 04 valores_UAG_report_CA 06-10 (06-11-06)" xfId="3510" xr:uid="{00000000-0005-0000-0000-0000C3960000}"/>
    <cellStyle name="n_Flash September eresMas_Wanadoo España Flash 2004 04 valores_UAG_report_CA 06-10 (06-11-06)_A&amp;ME KPIs" xfId="54068" xr:uid="{00000000-0005-0000-0000-0000C4960000}"/>
    <cellStyle name="n_Flash September eresMas_Wanadoo España Flash 2004 04 valores_UAG_report_CA 06-10 (06-11-06)_France financials" xfId="24422" xr:uid="{00000000-0005-0000-0000-0000C5960000}"/>
    <cellStyle name="n_Flash September eresMas_Wanadoo España Flash 2004 04 valores_UAG_report_CA 06-10 (06-11-06)_France KPIs" xfId="5631" xr:uid="{00000000-0005-0000-0000-0000C6960000}"/>
    <cellStyle name="n_Flash September eresMas_Wanadoo España Flash 2004 04 valores_UAG_report_CA 06-10 (06-11-06)_France KPIs 2" xfId="15047" xr:uid="{00000000-0005-0000-0000-0000C7960000}"/>
    <cellStyle name="n_Flash September eresMas_Wanadoo España Flash 2004 04 valores_UAG_report_CA 06-10 (06-11-06)_France KPIs_1" xfId="12872" xr:uid="{00000000-0005-0000-0000-0000C8960000}"/>
    <cellStyle name="n_Flash September eresMas_Wanadoo España Flash 2004 04 valores_UAG_report_CA 06-10 (06-11-06)_Group" xfId="40859" xr:uid="{00000000-0005-0000-0000-0000C9960000}"/>
    <cellStyle name="n_Flash September eresMas_Wanadoo España Flash 2004 04 valores_UAG_report_CA 06-10 (06-11-06)_Group - financial KPIs" xfId="22678" xr:uid="{00000000-0005-0000-0000-0000CA960000}"/>
    <cellStyle name="n_Flash September eresMas_Wanadoo España Flash 2004 04 valores_UAG_report_CA 06-10 (06-11-06)_Group - operational KPIs" xfId="11118" xr:uid="{00000000-0005-0000-0000-0000CB960000}"/>
    <cellStyle name="n_Flash September eresMas_Wanadoo España Flash 2004 04 valores_UAG_report_CA 06-10 (06-11-06)_Group - operational KPIs 2" xfId="18817" xr:uid="{00000000-0005-0000-0000-0000CC960000}"/>
    <cellStyle name="n_Flash September eresMas_Wanadoo España Flash 2004 04 valores_UAG_report_CA 06-10 (06-11-06)_Group - operational KPIs_1" xfId="20934" xr:uid="{00000000-0005-0000-0000-0000CD960000}"/>
    <cellStyle name="n_Flash September eresMas_Wanadoo España Flash 2004 04 valores_UAG_report_CA 06-10 (06-11-06)_Orange - Market France KPIs" xfId="56937" xr:uid="{00000000-0005-0000-0000-0000CE960000}"/>
    <cellStyle name="n_Flash September eresMas_Wanadoo España Flash 2004 04 valores_UAG_report_CA 06-10 (06-11-06)_Poland KPIs" xfId="40858" xr:uid="{00000000-0005-0000-0000-0000CF960000}"/>
    <cellStyle name="n_Flash September eresMas_Wanadoo España Flash 2004 04 valores_UAG_report_CA 06-10 (06-11-06)_ROW" xfId="40860" xr:uid="{00000000-0005-0000-0000-0000D0960000}"/>
    <cellStyle name="n_Flash September eresMas_Wanadoo España Flash 2004 04 valores_UAG_report_CA 06-10 (06-11-06)_ROW ARPU" xfId="40861" xr:uid="{00000000-0005-0000-0000-0000D1960000}"/>
    <cellStyle name="n_Flash September eresMas_Wanadoo España Flash 2004 04 valores_UAG_report_CA 06-10 (06-11-06)_ROW_1" xfId="40862" xr:uid="{00000000-0005-0000-0000-0000D2960000}"/>
    <cellStyle name="n_Flash September eresMas_Wanadoo España Flash 2004 04 valores_UAG_report_CA 06-10 (06-11-06)_ROW_1_Group" xfId="40863" xr:uid="{00000000-0005-0000-0000-0000D3960000}"/>
    <cellStyle name="n_Flash September eresMas_Wanadoo España Flash 2004 04 valores_UAG_report_CA 06-10 (06-11-06)_ROW_1_ROW ARPU" xfId="40864" xr:uid="{00000000-0005-0000-0000-0000D4960000}"/>
    <cellStyle name="n_Flash September eresMas_Wanadoo España Flash 2004 04 valores_UAG_report_CA 06-10 (06-11-06)_ROW_Group" xfId="40865" xr:uid="{00000000-0005-0000-0000-0000D5960000}"/>
    <cellStyle name="n_Flash September eresMas_Wanadoo España Flash 2004 04 valores_UAG_report_CA 06-10 (06-11-06)_ROW_ROW ARPU" xfId="40866" xr:uid="{00000000-0005-0000-0000-0000D6960000}"/>
    <cellStyle name="n_Flash September eresMas_Wanadoo España Flash 2004 04 valores_UAG_report_CA 06-10 (06-11-06)_Spain ARPU + AUPU" xfId="40867" xr:uid="{00000000-0005-0000-0000-0000D7960000}"/>
    <cellStyle name="n_Flash September eresMas_Wanadoo España Flash 2004 04 valores_UAG_report_CA 06-10 (06-11-06)_Spain ARPU + AUPU_Group" xfId="40868" xr:uid="{00000000-0005-0000-0000-0000D8960000}"/>
    <cellStyle name="n_Flash September eresMas_Wanadoo España Flash 2004 04 valores_UAG_report_CA 06-10 (06-11-06)_Spain ARPU + AUPU_ROW ARPU" xfId="40869" xr:uid="{00000000-0005-0000-0000-0000D9960000}"/>
    <cellStyle name="n_Flash September eresMas_Wanadoo España Flash 2004 04 valores_UAG_report_CA 06-10 (06-11-06)_Spain KPIs" xfId="7477" xr:uid="{00000000-0005-0000-0000-0000DA960000}"/>
    <cellStyle name="n_Flash September eresMas_Wanadoo España Flash 2004 04 valores_UAG_report_CA 06-10 (06-11-06)_Spain KPIs 2" xfId="16843" xr:uid="{00000000-0005-0000-0000-0000DB960000}"/>
    <cellStyle name="n_Flash September eresMas_Wanadoo España Flash 2004 04 valores_UAG_report_CA 06-10 (06-11-06)_Spain KPIs_1" xfId="52291" xr:uid="{00000000-0005-0000-0000-0000DC960000}"/>
    <cellStyle name="n_Flash September eresMas_Wanadoo España Flash 2004 04 valores_UAG_report_CA 06-10 (06-11-06)_Telecoms - Operational KPIs" xfId="50594" xr:uid="{00000000-0005-0000-0000-0000DD960000}"/>
    <cellStyle name="n_Flash September eresMas_Wanadoo España Flash 2004 04 valores_V&amp;M trajectoires V1 (06-08-11)" xfId="3511" xr:uid="{00000000-0005-0000-0000-0000DE960000}"/>
    <cellStyle name="n_Flash September eresMas_Wanadoo España Flash 2004 04 valores_V&amp;M trajectoires V1 (06-08-11)_A&amp;ME KPIs" xfId="54069" xr:uid="{00000000-0005-0000-0000-0000DF960000}"/>
    <cellStyle name="n_Flash September eresMas_Wanadoo España Flash 2004 04 valores_V&amp;M trajectoires V1 (06-08-11)_France financials" xfId="24423" xr:uid="{00000000-0005-0000-0000-0000E0960000}"/>
    <cellStyle name="n_Flash September eresMas_Wanadoo España Flash 2004 04 valores_V&amp;M trajectoires V1 (06-08-11)_France KPIs" xfId="5632" xr:uid="{00000000-0005-0000-0000-0000E1960000}"/>
    <cellStyle name="n_Flash September eresMas_Wanadoo España Flash 2004 04 valores_V&amp;M trajectoires V1 (06-08-11)_France KPIs 2" xfId="15048" xr:uid="{00000000-0005-0000-0000-0000E2960000}"/>
    <cellStyle name="n_Flash September eresMas_Wanadoo España Flash 2004 04 valores_V&amp;M trajectoires V1 (06-08-11)_France KPIs_1" xfId="12873" xr:uid="{00000000-0005-0000-0000-0000E3960000}"/>
    <cellStyle name="n_Flash September eresMas_Wanadoo España Flash 2004 04 valores_V&amp;M trajectoires V1 (06-08-11)_Group" xfId="40871" xr:uid="{00000000-0005-0000-0000-0000E4960000}"/>
    <cellStyle name="n_Flash September eresMas_Wanadoo España Flash 2004 04 valores_V&amp;M trajectoires V1 (06-08-11)_Group - financial KPIs" xfId="22679" xr:uid="{00000000-0005-0000-0000-0000E5960000}"/>
    <cellStyle name="n_Flash September eresMas_Wanadoo España Flash 2004 04 valores_V&amp;M trajectoires V1 (06-08-11)_Group - operational KPIs" xfId="11119" xr:uid="{00000000-0005-0000-0000-0000E6960000}"/>
    <cellStyle name="n_Flash September eresMas_Wanadoo España Flash 2004 04 valores_V&amp;M trajectoires V1 (06-08-11)_Group - operational KPIs 2" xfId="18818" xr:uid="{00000000-0005-0000-0000-0000E7960000}"/>
    <cellStyle name="n_Flash September eresMas_Wanadoo España Flash 2004 04 valores_V&amp;M trajectoires V1 (06-08-11)_Group - operational KPIs_1" xfId="20935" xr:uid="{00000000-0005-0000-0000-0000E8960000}"/>
    <cellStyle name="n_Flash September eresMas_Wanadoo España Flash 2004 04 valores_V&amp;M trajectoires V1 (06-08-11)_Orange - Market France KPIs" xfId="56938" xr:uid="{00000000-0005-0000-0000-0000E9960000}"/>
    <cellStyle name="n_Flash September eresMas_Wanadoo España Flash 2004 04 valores_V&amp;M trajectoires V1 (06-08-11)_Poland KPIs" xfId="40870" xr:uid="{00000000-0005-0000-0000-0000EA960000}"/>
    <cellStyle name="n_Flash September eresMas_Wanadoo España Flash 2004 04 valores_V&amp;M trajectoires V1 (06-08-11)_ROW" xfId="40872" xr:uid="{00000000-0005-0000-0000-0000EB960000}"/>
    <cellStyle name="n_Flash September eresMas_Wanadoo España Flash 2004 04 valores_V&amp;M trajectoires V1 (06-08-11)_ROW ARPU" xfId="40873" xr:uid="{00000000-0005-0000-0000-0000EC960000}"/>
    <cellStyle name="n_Flash September eresMas_Wanadoo España Flash 2004 04 valores_V&amp;M trajectoires V1 (06-08-11)_ROW_1" xfId="40874" xr:uid="{00000000-0005-0000-0000-0000ED960000}"/>
    <cellStyle name="n_Flash September eresMas_Wanadoo España Flash 2004 04 valores_V&amp;M trajectoires V1 (06-08-11)_ROW_1_Group" xfId="40875" xr:uid="{00000000-0005-0000-0000-0000EE960000}"/>
    <cellStyle name="n_Flash September eresMas_Wanadoo España Flash 2004 04 valores_V&amp;M trajectoires V1 (06-08-11)_ROW_1_ROW ARPU" xfId="40876" xr:uid="{00000000-0005-0000-0000-0000EF960000}"/>
    <cellStyle name="n_Flash September eresMas_Wanadoo España Flash 2004 04 valores_V&amp;M trajectoires V1 (06-08-11)_ROW_Group" xfId="40877" xr:uid="{00000000-0005-0000-0000-0000F0960000}"/>
    <cellStyle name="n_Flash September eresMas_Wanadoo España Flash 2004 04 valores_V&amp;M trajectoires V1 (06-08-11)_ROW_ROW ARPU" xfId="40878" xr:uid="{00000000-0005-0000-0000-0000F1960000}"/>
    <cellStyle name="n_Flash September eresMas_Wanadoo España Flash 2004 04 valores_V&amp;M trajectoires V1 (06-08-11)_Spain ARPU + AUPU" xfId="40879" xr:uid="{00000000-0005-0000-0000-0000F2960000}"/>
    <cellStyle name="n_Flash September eresMas_Wanadoo España Flash 2004 04 valores_V&amp;M trajectoires V1 (06-08-11)_Spain ARPU + AUPU_Group" xfId="40880" xr:uid="{00000000-0005-0000-0000-0000F3960000}"/>
    <cellStyle name="n_Flash September eresMas_Wanadoo España Flash 2004 04 valores_V&amp;M trajectoires V1 (06-08-11)_Spain ARPU + AUPU_ROW ARPU" xfId="40881" xr:uid="{00000000-0005-0000-0000-0000F4960000}"/>
    <cellStyle name="n_Flash September eresMas_Wanadoo España Flash 2004 04 valores_V&amp;M trajectoires V1 (06-08-11)_Spain KPIs" xfId="7478" xr:uid="{00000000-0005-0000-0000-0000F5960000}"/>
    <cellStyle name="n_Flash September eresMas_Wanadoo España Flash 2004 04 valores_V&amp;M trajectoires V1 (06-08-11)_Spain KPIs 2" xfId="16844" xr:uid="{00000000-0005-0000-0000-0000F6960000}"/>
    <cellStyle name="n_Flash September eresMas_Wanadoo España Flash 2004 04 valores_V&amp;M trajectoires V1 (06-08-11)_Spain KPIs_1" xfId="52292" xr:uid="{00000000-0005-0000-0000-0000F7960000}"/>
    <cellStyle name="n_Flash September eresMas_Wanadoo España Flash 2004 04 valores_V&amp;M trajectoires V1 (06-08-11)_Telecoms - Operational KPIs" xfId="50595" xr:uid="{00000000-0005-0000-0000-0000F8960000}"/>
    <cellStyle name="n_Flash September eresMas_Wanadoo España Flash 2004 051" xfId="3512" xr:uid="{00000000-0005-0000-0000-0000F9960000}"/>
    <cellStyle name="n_Flash September eresMas_Wanadoo España Flash 2004 051_01 Synthèse DM pour modèle" xfId="3513" xr:uid="{00000000-0005-0000-0000-0000FA960000}"/>
    <cellStyle name="n_Flash September eresMas_Wanadoo España Flash 2004 051_01 Synthèse DM pour modèle_A&amp;ME KPIs" xfId="54071" xr:uid="{00000000-0005-0000-0000-0000FB960000}"/>
    <cellStyle name="n_Flash September eresMas_Wanadoo España Flash 2004 051_01 Synthèse DM pour modèle_France financials" xfId="24425" xr:uid="{00000000-0005-0000-0000-0000FC960000}"/>
    <cellStyle name="n_Flash September eresMas_Wanadoo España Flash 2004 051_01 Synthèse DM pour modèle_France KPIs" xfId="5634" xr:uid="{00000000-0005-0000-0000-0000FD960000}"/>
    <cellStyle name="n_Flash September eresMas_Wanadoo España Flash 2004 051_01 Synthèse DM pour modèle_France KPIs 2" xfId="15050" xr:uid="{00000000-0005-0000-0000-0000FE960000}"/>
    <cellStyle name="n_Flash September eresMas_Wanadoo España Flash 2004 051_01 Synthèse DM pour modèle_France KPIs_1" xfId="12875" xr:uid="{00000000-0005-0000-0000-0000FF960000}"/>
    <cellStyle name="n_Flash September eresMas_Wanadoo España Flash 2004 051_01 Synthèse DM pour modèle_Group" xfId="40884" xr:uid="{00000000-0005-0000-0000-000000970000}"/>
    <cellStyle name="n_Flash September eresMas_Wanadoo España Flash 2004 051_01 Synthèse DM pour modèle_Group - financial KPIs" xfId="22681" xr:uid="{00000000-0005-0000-0000-000001970000}"/>
    <cellStyle name="n_Flash September eresMas_Wanadoo España Flash 2004 051_01 Synthèse DM pour modèle_Group - operational KPIs" xfId="11121" xr:uid="{00000000-0005-0000-0000-000002970000}"/>
    <cellStyle name="n_Flash September eresMas_Wanadoo España Flash 2004 051_01 Synthèse DM pour modèle_Group - operational KPIs 2" xfId="18820" xr:uid="{00000000-0005-0000-0000-000003970000}"/>
    <cellStyle name="n_Flash September eresMas_Wanadoo España Flash 2004 051_01 Synthèse DM pour modèle_Group - operational KPIs_1" xfId="20937" xr:uid="{00000000-0005-0000-0000-000004970000}"/>
    <cellStyle name="n_Flash September eresMas_Wanadoo España Flash 2004 051_01 Synthèse DM pour modèle_Orange - Market France KPIs" xfId="56940" xr:uid="{00000000-0005-0000-0000-000005970000}"/>
    <cellStyle name="n_Flash September eresMas_Wanadoo España Flash 2004 051_01 Synthèse DM pour modèle_Poland KPIs" xfId="40883" xr:uid="{00000000-0005-0000-0000-000006970000}"/>
    <cellStyle name="n_Flash September eresMas_Wanadoo España Flash 2004 051_01 Synthèse DM pour modèle_ROW" xfId="40885" xr:uid="{00000000-0005-0000-0000-000007970000}"/>
    <cellStyle name="n_Flash September eresMas_Wanadoo España Flash 2004 051_01 Synthèse DM pour modèle_ROW ARPU" xfId="40886" xr:uid="{00000000-0005-0000-0000-000008970000}"/>
    <cellStyle name="n_Flash September eresMas_Wanadoo España Flash 2004 051_01 Synthèse DM pour modèle_ROW_1" xfId="40887" xr:uid="{00000000-0005-0000-0000-000009970000}"/>
    <cellStyle name="n_Flash September eresMas_Wanadoo España Flash 2004 051_01 Synthèse DM pour modèle_ROW_1_Group" xfId="40888" xr:uid="{00000000-0005-0000-0000-00000A970000}"/>
    <cellStyle name="n_Flash September eresMas_Wanadoo España Flash 2004 051_01 Synthèse DM pour modèle_ROW_1_ROW ARPU" xfId="40889" xr:uid="{00000000-0005-0000-0000-00000B970000}"/>
    <cellStyle name="n_Flash September eresMas_Wanadoo España Flash 2004 051_01 Synthèse DM pour modèle_ROW_Group" xfId="40890" xr:uid="{00000000-0005-0000-0000-00000C970000}"/>
    <cellStyle name="n_Flash September eresMas_Wanadoo España Flash 2004 051_01 Synthèse DM pour modèle_ROW_ROW ARPU" xfId="40891" xr:uid="{00000000-0005-0000-0000-00000D970000}"/>
    <cellStyle name="n_Flash September eresMas_Wanadoo España Flash 2004 051_01 Synthèse DM pour modèle_Spain ARPU + AUPU" xfId="40892" xr:uid="{00000000-0005-0000-0000-00000E970000}"/>
    <cellStyle name="n_Flash September eresMas_Wanadoo España Flash 2004 051_01 Synthèse DM pour modèle_Spain ARPU + AUPU_Group" xfId="40893" xr:uid="{00000000-0005-0000-0000-00000F970000}"/>
    <cellStyle name="n_Flash September eresMas_Wanadoo España Flash 2004 051_01 Synthèse DM pour modèle_Spain ARPU + AUPU_ROW ARPU" xfId="40894" xr:uid="{00000000-0005-0000-0000-000010970000}"/>
    <cellStyle name="n_Flash September eresMas_Wanadoo España Flash 2004 051_01 Synthèse DM pour modèle_Spain KPIs" xfId="7480" xr:uid="{00000000-0005-0000-0000-000011970000}"/>
    <cellStyle name="n_Flash September eresMas_Wanadoo España Flash 2004 051_01 Synthèse DM pour modèle_Spain KPIs 2" xfId="16846" xr:uid="{00000000-0005-0000-0000-000012970000}"/>
    <cellStyle name="n_Flash September eresMas_Wanadoo España Flash 2004 051_01 Synthèse DM pour modèle_Spain KPIs_1" xfId="52294" xr:uid="{00000000-0005-0000-0000-000013970000}"/>
    <cellStyle name="n_Flash September eresMas_Wanadoo España Flash 2004 051_01 Synthèse DM pour modèle_Telecoms - Operational KPIs" xfId="50597" xr:uid="{00000000-0005-0000-0000-000014970000}"/>
    <cellStyle name="n_Flash September eresMas_Wanadoo España Flash 2004 051_0703 Préflashde L23 Analyse CA trafic 07-03 (07-04-03)" xfId="3514" xr:uid="{00000000-0005-0000-0000-000015970000}"/>
    <cellStyle name="n_Flash September eresMas_Wanadoo España Flash 2004 051_0703 Préflashde L23 Analyse CA trafic 07-03 (07-04-03)_A&amp;ME KPIs" xfId="54072" xr:uid="{00000000-0005-0000-0000-000016970000}"/>
    <cellStyle name="n_Flash September eresMas_Wanadoo España Flash 2004 051_0703 Préflashde L23 Analyse CA trafic 07-03 (07-04-03)_France financials" xfId="24426" xr:uid="{00000000-0005-0000-0000-000017970000}"/>
    <cellStyle name="n_Flash September eresMas_Wanadoo España Flash 2004 051_0703 Préflashde L23 Analyse CA trafic 07-03 (07-04-03)_France KPIs" xfId="5635" xr:uid="{00000000-0005-0000-0000-000018970000}"/>
    <cellStyle name="n_Flash September eresMas_Wanadoo España Flash 2004 051_0703 Préflashde L23 Analyse CA trafic 07-03 (07-04-03)_France KPIs 2" xfId="15051" xr:uid="{00000000-0005-0000-0000-000019970000}"/>
    <cellStyle name="n_Flash September eresMas_Wanadoo España Flash 2004 051_0703 Préflashde L23 Analyse CA trafic 07-03 (07-04-03)_France KPIs_1" xfId="12876" xr:uid="{00000000-0005-0000-0000-00001A970000}"/>
    <cellStyle name="n_Flash September eresMas_Wanadoo España Flash 2004 051_0703 Préflashde L23 Analyse CA trafic 07-03 (07-04-03)_Group" xfId="40896" xr:uid="{00000000-0005-0000-0000-00001B970000}"/>
    <cellStyle name="n_Flash September eresMas_Wanadoo España Flash 2004 051_0703 Préflashde L23 Analyse CA trafic 07-03 (07-04-03)_Group - financial KPIs" xfId="22682" xr:uid="{00000000-0005-0000-0000-00001C970000}"/>
    <cellStyle name="n_Flash September eresMas_Wanadoo España Flash 2004 051_0703 Préflashde L23 Analyse CA trafic 07-03 (07-04-03)_Group - operational KPIs" xfId="11122" xr:uid="{00000000-0005-0000-0000-00001D970000}"/>
    <cellStyle name="n_Flash September eresMas_Wanadoo España Flash 2004 051_0703 Préflashde L23 Analyse CA trafic 07-03 (07-04-03)_Group - operational KPIs 2" xfId="18821" xr:uid="{00000000-0005-0000-0000-00001E970000}"/>
    <cellStyle name="n_Flash September eresMas_Wanadoo España Flash 2004 051_0703 Préflashde L23 Analyse CA trafic 07-03 (07-04-03)_Group - operational KPIs_1" xfId="20938" xr:uid="{00000000-0005-0000-0000-00001F970000}"/>
    <cellStyle name="n_Flash September eresMas_Wanadoo España Flash 2004 051_0703 Préflashde L23 Analyse CA trafic 07-03 (07-04-03)_Orange - Market France KPIs" xfId="56941" xr:uid="{00000000-0005-0000-0000-000020970000}"/>
    <cellStyle name="n_Flash September eresMas_Wanadoo España Flash 2004 051_0703 Préflashde L23 Analyse CA trafic 07-03 (07-04-03)_Poland KPIs" xfId="40895" xr:uid="{00000000-0005-0000-0000-000021970000}"/>
    <cellStyle name="n_Flash September eresMas_Wanadoo España Flash 2004 051_0703 Préflashde L23 Analyse CA trafic 07-03 (07-04-03)_ROW" xfId="40897" xr:uid="{00000000-0005-0000-0000-000022970000}"/>
    <cellStyle name="n_Flash September eresMas_Wanadoo España Flash 2004 051_0703 Préflashde L23 Analyse CA trafic 07-03 (07-04-03)_ROW ARPU" xfId="40898" xr:uid="{00000000-0005-0000-0000-000023970000}"/>
    <cellStyle name="n_Flash September eresMas_Wanadoo España Flash 2004 051_0703 Préflashde L23 Analyse CA trafic 07-03 (07-04-03)_ROW_1" xfId="40899" xr:uid="{00000000-0005-0000-0000-000024970000}"/>
    <cellStyle name="n_Flash September eresMas_Wanadoo España Flash 2004 051_0703 Préflashde L23 Analyse CA trafic 07-03 (07-04-03)_ROW_1_Group" xfId="40900" xr:uid="{00000000-0005-0000-0000-000025970000}"/>
    <cellStyle name="n_Flash September eresMas_Wanadoo España Flash 2004 051_0703 Préflashde L23 Analyse CA trafic 07-03 (07-04-03)_ROW_1_ROW ARPU" xfId="40901" xr:uid="{00000000-0005-0000-0000-000026970000}"/>
    <cellStyle name="n_Flash September eresMas_Wanadoo España Flash 2004 051_0703 Préflashde L23 Analyse CA trafic 07-03 (07-04-03)_ROW_Group" xfId="40902" xr:uid="{00000000-0005-0000-0000-000027970000}"/>
    <cellStyle name="n_Flash September eresMas_Wanadoo España Flash 2004 051_0703 Préflashde L23 Analyse CA trafic 07-03 (07-04-03)_ROW_ROW ARPU" xfId="40903" xr:uid="{00000000-0005-0000-0000-000028970000}"/>
    <cellStyle name="n_Flash September eresMas_Wanadoo España Flash 2004 051_0703 Préflashde L23 Analyse CA trafic 07-03 (07-04-03)_Spain ARPU + AUPU" xfId="40904" xr:uid="{00000000-0005-0000-0000-000029970000}"/>
    <cellStyle name="n_Flash September eresMas_Wanadoo España Flash 2004 051_0703 Préflashde L23 Analyse CA trafic 07-03 (07-04-03)_Spain ARPU + AUPU_Group" xfId="40905" xr:uid="{00000000-0005-0000-0000-00002A970000}"/>
    <cellStyle name="n_Flash September eresMas_Wanadoo España Flash 2004 051_0703 Préflashde L23 Analyse CA trafic 07-03 (07-04-03)_Spain ARPU + AUPU_ROW ARPU" xfId="40906" xr:uid="{00000000-0005-0000-0000-00002B970000}"/>
    <cellStyle name="n_Flash September eresMas_Wanadoo España Flash 2004 051_0703 Préflashde L23 Analyse CA trafic 07-03 (07-04-03)_Spain KPIs" xfId="7481" xr:uid="{00000000-0005-0000-0000-00002C970000}"/>
    <cellStyle name="n_Flash September eresMas_Wanadoo España Flash 2004 051_0703 Préflashde L23 Analyse CA trafic 07-03 (07-04-03)_Spain KPIs 2" xfId="16847" xr:uid="{00000000-0005-0000-0000-00002D970000}"/>
    <cellStyle name="n_Flash September eresMas_Wanadoo España Flash 2004 051_0703 Préflashde L23 Analyse CA trafic 07-03 (07-04-03)_Spain KPIs_1" xfId="52295" xr:uid="{00000000-0005-0000-0000-00002E970000}"/>
    <cellStyle name="n_Flash September eresMas_Wanadoo España Flash 2004 051_0703 Préflashde L23 Analyse CA trafic 07-03 (07-04-03)_Telecoms - Operational KPIs" xfId="50598" xr:uid="{00000000-0005-0000-0000-00002F970000}"/>
    <cellStyle name="n_Flash September eresMas_Wanadoo España Flash 2004 051_A&amp;ME KPIs" xfId="54070" xr:uid="{00000000-0005-0000-0000-000030970000}"/>
    <cellStyle name="n_Flash September eresMas_Wanadoo España Flash 2004 051_Base Forfaits 06-07" xfId="3515" xr:uid="{00000000-0005-0000-0000-000031970000}"/>
    <cellStyle name="n_Flash September eresMas_Wanadoo España Flash 2004 051_Base Forfaits 06-07_A&amp;ME KPIs" xfId="54073" xr:uid="{00000000-0005-0000-0000-000032970000}"/>
    <cellStyle name="n_Flash September eresMas_Wanadoo España Flash 2004 051_Base Forfaits 06-07_France financials" xfId="24427" xr:uid="{00000000-0005-0000-0000-000033970000}"/>
    <cellStyle name="n_Flash September eresMas_Wanadoo España Flash 2004 051_Base Forfaits 06-07_France KPIs" xfId="5636" xr:uid="{00000000-0005-0000-0000-000034970000}"/>
    <cellStyle name="n_Flash September eresMas_Wanadoo España Flash 2004 051_Base Forfaits 06-07_France KPIs 2" xfId="15052" xr:uid="{00000000-0005-0000-0000-000035970000}"/>
    <cellStyle name="n_Flash September eresMas_Wanadoo España Flash 2004 051_Base Forfaits 06-07_France KPIs_1" xfId="12877" xr:uid="{00000000-0005-0000-0000-000036970000}"/>
    <cellStyle name="n_Flash September eresMas_Wanadoo España Flash 2004 051_Base Forfaits 06-07_Group" xfId="40908" xr:uid="{00000000-0005-0000-0000-000037970000}"/>
    <cellStyle name="n_Flash September eresMas_Wanadoo España Flash 2004 051_Base Forfaits 06-07_Group - financial KPIs" xfId="22683" xr:uid="{00000000-0005-0000-0000-000038970000}"/>
    <cellStyle name="n_Flash September eresMas_Wanadoo España Flash 2004 051_Base Forfaits 06-07_Group - operational KPIs" xfId="11123" xr:uid="{00000000-0005-0000-0000-000039970000}"/>
    <cellStyle name="n_Flash September eresMas_Wanadoo España Flash 2004 051_Base Forfaits 06-07_Group - operational KPIs 2" xfId="18822" xr:uid="{00000000-0005-0000-0000-00003A970000}"/>
    <cellStyle name="n_Flash September eresMas_Wanadoo España Flash 2004 051_Base Forfaits 06-07_Group - operational KPIs_1" xfId="20939" xr:uid="{00000000-0005-0000-0000-00003B970000}"/>
    <cellStyle name="n_Flash September eresMas_Wanadoo España Flash 2004 051_Base Forfaits 06-07_Orange - Market France KPIs" xfId="56942" xr:uid="{00000000-0005-0000-0000-00003C970000}"/>
    <cellStyle name="n_Flash September eresMas_Wanadoo España Flash 2004 051_Base Forfaits 06-07_Poland KPIs" xfId="40907" xr:uid="{00000000-0005-0000-0000-00003D970000}"/>
    <cellStyle name="n_Flash September eresMas_Wanadoo España Flash 2004 051_Base Forfaits 06-07_ROW" xfId="40909" xr:uid="{00000000-0005-0000-0000-00003E970000}"/>
    <cellStyle name="n_Flash September eresMas_Wanadoo España Flash 2004 051_Base Forfaits 06-07_ROW ARPU" xfId="40910" xr:uid="{00000000-0005-0000-0000-00003F970000}"/>
    <cellStyle name="n_Flash September eresMas_Wanadoo España Flash 2004 051_Base Forfaits 06-07_ROW_1" xfId="40911" xr:uid="{00000000-0005-0000-0000-000040970000}"/>
    <cellStyle name="n_Flash September eresMas_Wanadoo España Flash 2004 051_Base Forfaits 06-07_ROW_1_Group" xfId="40912" xr:uid="{00000000-0005-0000-0000-000041970000}"/>
    <cellStyle name="n_Flash September eresMas_Wanadoo España Flash 2004 051_Base Forfaits 06-07_ROW_1_ROW ARPU" xfId="40913" xr:uid="{00000000-0005-0000-0000-000042970000}"/>
    <cellStyle name="n_Flash September eresMas_Wanadoo España Flash 2004 051_Base Forfaits 06-07_ROW_Group" xfId="40914" xr:uid="{00000000-0005-0000-0000-000043970000}"/>
    <cellStyle name="n_Flash September eresMas_Wanadoo España Flash 2004 051_Base Forfaits 06-07_ROW_ROW ARPU" xfId="40915" xr:uid="{00000000-0005-0000-0000-000044970000}"/>
    <cellStyle name="n_Flash September eresMas_Wanadoo España Flash 2004 051_Base Forfaits 06-07_Spain ARPU + AUPU" xfId="40916" xr:uid="{00000000-0005-0000-0000-000045970000}"/>
    <cellStyle name="n_Flash September eresMas_Wanadoo España Flash 2004 051_Base Forfaits 06-07_Spain ARPU + AUPU_Group" xfId="40917" xr:uid="{00000000-0005-0000-0000-000046970000}"/>
    <cellStyle name="n_Flash September eresMas_Wanadoo España Flash 2004 051_Base Forfaits 06-07_Spain ARPU + AUPU_ROW ARPU" xfId="40918" xr:uid="{00000000-0005-0000-0000-000047970000}"/>
    <cellStyle name="n_Flash September eresMas_Wanadoo España Flash 2004 051_Base Forfaits 06-07_Spain KPIs" xfId="7482" xr:uid="{00000000-0005-0000-0000-000048970000}"/>
    <cellStyle name="n_Flash September eresMas_Wanadoo España Flash 2004 051_Base Forfaits 06-07_Spain KPIs 2" xfId="16848" xr:uid="{00000000-0005-0000-0000-000049970000}"/>
    <cellStyle name="n_Flash September eresMas_Wanadoo España Flash 2004 051_Base Forfaits 06-07_Spain KPIs_1" xfId="52296" xr:uid="{00000000-0005-0000-0000-00004A970000}"/>
    <cellStyle name="n_Flash September eresMas_Wanadoo España Flash 2004 051_Base Forfaits 06-07_Telecoms - Operational KPIs" xfId="50599" xr:uid="{00000000-0005-0000-0000-00004B970000}"/>
    <cellStyle name="n_Flash September eresMas_Wanadoo España Flash 2004 051_CA BAC SCR-VM 06-07 (31-07-06)" xfId="3516" xr:uid="{00000000-0005-0000-0000-00004C970000}"/>
    <cellStyle name="n_Flash September eresMas_Wanadoo España Flash 2004 051_CA BAC SCR-VM 06-07 (31-07-06)_A&amp;ME KPIs" xfId="54074" xr:uid="{00000000-0005-0000-0000-00004D970000}"/>
    <cellStyle name="n_Flash September eresMas_Wanadoo España Flash 2004 051_CA BAC SCR-VM 06-07 (31-07-06)_France financials" xfId="24428" xr:uid="{00000000-0005-0000-0000-00004E970000}"/>
    <cellStyle name="n_Flash September eresMas_Wanadoo España Flash 2004 051_CA BAC SCR-VM 06-07 (31-07-06)_France KPIs" xfId="5637" xr:uid="{00000000-0005-0000-0000-00004F970000}"/>
    <cellStyle name="n_Flash September eresMas_Wanadoo España Flash 2004 051_CA BAC SCR-VM 06-07 (31-07-06)_France KPIs 2" xfId="15053" xr:uid="{00000000-0005-0000-0000-000050970000}"/>
    <cellStyle name="n_Flash September eresMas_Wanadoo España Flash 2004 051_CA BAC SCR-VM 06-07 (31-07-06)_France KPIs_1" xfId="12878" xr:uid="{00000000-0005-0000-0000-000051970000}"/>
    <cellStyle name="n_Flash September eresMas_Wanadoo España Flash 2004 051_CA BAC SCR-VM 06-07 (31-07-06)_Group" xfId="40920" xr:uid="{00000000-0005-0000-0000-000052970000}"/>
    <cellStyle name="n_Flash September eresMas_Wanadoo España Flash 2004 051_CA BAC SCR-VM 06-07 (31-07-06)_Group - financial KPIs" xfId="22684" xr:uid="{00000000-0005-0000-0000-000053970000}"/>
    <cellStyle name="n_Flash September eresMas_Wanadoo España Flash 2004 051_CA BAC SCR-VM 06-07 (31-07-06)_Group - operational KPIs" xfId="11124" xr:uid="{00000000-0005-0000-0000-000054970000}"/>
    <cellStyle name="n_Flash September eresMas_Wanadoo España Flash 2004 051_CA BAC SCR-VM 06-07 (31-07-06)_Group - operational KPIs 2" xfId="18823" xr:uid="{00000000-0005-0000-0000-000055970000}"/>
    <cellStyle name="n_Flash September eresMas_Wanadoo España Flash 2004 051_CA BAC SCR-VM 06-07 (31-07-06)_Group - operational KPIs_1" xfId="20940" xr:uid="{00000000-0005-0000-0000-000056970000}"/>
    <cellStyle name="n_Flash September eresMas_Wanadoo España Flash 2004 051_CA BAC SCR-VM 06-07 (31-07-06)_Orange - Market France KPIs" xfId="56943" xr:uid="{00000000-0005-0000-0000-000057970000}"/>
    <cellStyle name="n_Flash September eresMas_Wanadoo España Flash 2004 051_CA BAC SCR-VM 06-07 (31-07-06)_Poland KPIs" xfId="40919" xr:uid="{00000000-0005-0000-0000-000058970000}"/>
    <cellStyle name="n_Flash September eresMas_Wanadoo España Flash 2004 051_CA BAC SCR-VM 06-07 (31-07-06)_ROW" xfId="40921" xr:uid="{00000000-0005-0000-0000-000059970000}"/>
    <cellStyle name="n_Flash September eresMas_Wanadoo España Flash 2004 051_CA BAC SCR-VM 06-07 (31-07-06)_ROW ARPU" xfId="40922" xr:uid="{00000000-0005-0000-0000-00005A970000}"/>
    <cellStyle name="n_Flash September eresMas_Wanadoo España Flash 2004 051_CA BAC SCR-VM 06-07 (31-07-06)_ROW_1" xfId="40923" xr:uid="{00000000-0005-0000-0000-00005B970000}"/>
    <cellStyle name="n_Flash September eresMas_Wanadoo España Flash 2004 051_CA BAC SCR-VM 06-07 (31-07-06)_ROW_1_Group" xfId="40924" xr:uid="{00000000-0005-0000-0000-00005C970000}"/>
    <cellStyle name="n_Flash September eresMas_Wanadoo España Flash 2004 051_CA BAC SCR-VM 06-07 (31-07-06)_ROW_1_ROW ARPU" xfId="40925" xr:uid="{00000000-0005-0000-0000-00005D970000}"/>
    <cellStyle name="n_Flash September eresMas_Wanadoo España Flash 2004 051_CA BAC SCR-VM 06-07 (31-07-06)_ROW_Group" xfId="40926" xr:uid="{00000000-0005-0000-0000-00005E970000}"/>
    <cellStyle name="n_Flash September eresMas_Wanadoo España Flash 2004 051_CA BAC SCR-VM 06-07 (31-07-06)_ROW_ROW ARPU" xfId="40927" xr:uid="{00000000-0005-0000-0000-00005F970000}"/>
    <cellStyle name="n_Flash September eresMas_Wanadoo España Flash 2004 051_CA BAC SCR-VM 06-07 (31-07-06)_Spain ARPU + AUPU" xfId="40928" xr:uid="{00000000-0005-0000-0000-000060970000}"/>
    <cellStyle name="n_Flash September eresMas_Wanadoo España Flash 2004 051_CA BAC SCR-VM 06-07 (31-07-06)_Spain ARPU + AUPU_Group" xfId="40929" xr:uid="{00000000-0005-0000-0000-000061970000}"/>
    <cellStyle name="n_Flash September eresMas_Wanadoo España Flash 2004 051_CA BAC SCR-VM 06-07 (31-07-06)_Spain ARPU + AUPU_ROW ARPU" xfId="40930" xr:uid="{00000000-0005-0000-0000-000062970000}"/>
    <cellStyle name="n_Flash September eresMas_Wanadoo España Flash 2004 051_CA BAC SCR-VM 06-07 (31-07-06)_Spain KPIs" xfId="7483" xr:uid="{00000000-0005-0000-0000-000063970000}"/>
    <cellStyle name="n_Flash September eresMas_Wanadoo España Flash 2004 051_CA BAC SCR-VM 06-07 (31-07-06)_Spain KPIs 2" xfId="16849" xr:uid="{00000000-0005-0000-0000-000064970000}"/>
    <cellStyle name="n_Flash September eresMas_Wanadoo España Flash 2004 051_CA BAC SCR-VM 06-07 (31-07-06)_Spain KPIs_1" xfId="52297" xr:uid="{00000000-0005-0000-0000-000065970000}"/>
    <cellStyle name="n_Flash September eresMas_Wanadoo España Flash 2004 051_CA BAC SCR-VM 06-07 (31-07-06)_Telecoms - Operational KPIs" xfId="50600" xr:uid="{00000000-0005-0000-0000-000066970000}"/>
    <cellStyle name="n_Flash September eresMas_Wanadoo España Flash 2004 051_CA forfaits 0607 (06-08-14)" xfId="3517" xr:uid="{00000000-0005-0000-0000-000067970000}"/>
    <cellStyle name="n_Flash September eresMas_Wanadoo España Flash 2004 051_CA forfaits 0607 (06-08-14)_A&amp;ME KPIs" xfId="54075" xr:uid="{00000000-0005-0000-0000-000068970000}"/>
    <cellStyle name="n_Flash September eresMas_Wanadoo España Flash 2004 051_CA forfaits 0607 (06-08-14)_France financials" xfId="24429" xr:uid="{00000000-0005-0000-0000-000069970000}"/>
    <cellStyle name="n_Flash September eresMas_Wanadoo España Flash 2004 051_CA forfaits 0607 (06-08-14)_France KPIs" xfId="5638" xr:uid="{00000000-0005-0000-0000-00006A970000}"/>
    <cellStyle name="n_Flash September eresMas_Wanadoo España Flash 2004 051_CA forfaits 0607 (06-08-14)_France KPIs 2" xfId="15054" xr:uid="{00000000-0005-0000-0000-00006B970000}"/>
    <cellStyle name="n_Flash September eresMas_Wanadoo España Flash 2004 051_CA forfaits 0607 (06-08-14)_France KPIs_1" xfId="12879" xr:uid="{00000000-0005-0000-0000-00006C970000}"/>
    <cellStyle name="n_Flash September eresMas_Wanadoo España Flash 2004 051_CA forfaits 0607 (06-08-14)_Group" xfId="40932" xr:uid="{00000000-0005-0000-0000-00006D970000}"/>
    <cellStyle name="n_Flash September eresMas_Wanadoo España Flash 2004 051_CA forfaits 0607 (06-08-14)_Group - financial KPIs" xfId="22685" xr:uid="{00000000-0005-0000-0000-00006E970000}"/>
    <cellStyle name="n_Flash September eresMas_Wanadoo España Flash 2004 051_CA forfaits 0607 (06-08-14)_Group - operational KPIs" xfId="11125" xr:uid="{00000000-0005-0000-0000-00006F970000}"/>
    <cellStyle name="n_Flash September eresMas_Wanadoo España Flash 2004 051_CA forfaits 0607 (06-08-14)_Group - operational KPIs 2" xfId="18824" xr:uid="{00000000-0005-0000-0000-000070970000}"/>
    <cellStyle name="n_Flash September eresMas_Wanadoo España Flash 2004 051_CA forfaits 0607 (06-08-14)_Group - operational KPIs_1" xfId="20941" xr:uid="{00000000-0005-0000-0000-000071970000}"/>
    <cellStyle name="n_Flash September eresMas_Wanadoo España Flash 2004 051_CA forfaits 0607 (06-08-14)_Orange - Market France KPIs" xfId="56944" xr:uid="{00000000-0005-0000-0000-000072970000}"/>
    <cellStyle name="n_Flash September eresMas_Wanadoo España Flash 2004 051_CA forfaits 0607 (06-08-14)_Poland KPIs" xfId="40931" xr:uid="{00000000-0005-0000-0000-000073970000}"/>
    <cellStyle name="n_Flash September eresMas_Wanadoo España Flash 2004 051_CA forfaits 0607 (06-08-14)_ROW" xfId="40933" xr:uid="{00000000-0005-0000-0000-000074970000}"/>
    <cellStyle name="n_Flash September eresMas_Wanadoo España Flash 2004 051_CA forfaits 0607 (06-08-14)_ROW ARPU" xfId="40934" xr:uid="{00000000-0005-0000-0000-000075970000}"/>
    <cellStyle name="n_Flash September eresMas_Wanadoo España Flash 2004 051_CA forfaits 0607 (06-08-14)_ROW_1" xfId="40935" xr:uid="{00000000-0005-0000-0000-000076970000}"/>
    <cellStyle name="n_Flash September eresMas_Wanadoo España Flash 2004 051_CA forfaits 0607 (06-08-14)_ROW_1_Group" xfId="40936" xr:uid="{00000000-0005-0000-0000-000077970000}"/>
    <cellStyle name="n_Flash September eresMas_Wanadoo España Flash 2004 051_CA forfaits 0607 (06-08-14)_ROW_1_ROW ARPU" xfId="40937" xr:uid="{00000000-0005-0000-0000-000078970000}"/>
    <cellStyle name="n_Flash September eresMas_Wanadoo España Flash 2004 051_CA forfaits 0607 (06-08-14)_ROW_Group" xfId="40938" xr:uid="{00000000-0005-0000-0000-000079970000}"/>
    <cellStyle name="n_Flash September eresMas_Wanadoo España Flash 2004 051_CA forfaits 0607 (06-08-14)_ROW_ROW ARPU" xfId="40939" xr:uid="{00000000-0005-0000-0000-00007A970000}"/>
    <cellStyle name="n_Flash September eresMas_Wanadoo España Flash 2004 051_CA forfaits 0607 (06-08-14)_Spain ARPU + AUPU" xfId="40940" xr:uid="{00000000-0005-0000-0000-00007B970000}"/>
    <cellStyle name="n_Flash September eresMas_Wanadoo España Flash 2004 051_CA forfaits 0607 (06-08-14)_Spain ARPU + AUPU_Group" xfId="40941" xr:uid="{00000000-0005-0000-0000-00007C970000}"/>
    <cellStyle name="n_Flash September eresMas_Wanadoo España Flash 2004 051_CA forfaits 0607 (06-08-14)_Spain ARPU + AUPU_ROW ARPU" xfId="40942" xr:uid="{00000000-0005-0000-0000-00007D970000}"/>
    <cellStyle name="n_Flash September eresMas_Wanadoo España Flash 2004 051_CA forfaits 0607 (06-08-14)_Spain KPIs" xfId="7484" xr:uid="{00000000-0005-0000-0000-00007E970000}"/>
    <cellStyle name="n_Flash September eresMas_Wanadoo España Flash 2004 051_CA forfaits 0607 (06-08-14)_Spain KPIs 2" xfId="16850" xr:uid="{00000000-0005-0000-0000-00007F970000}"/>
    <cellStyle name="n_Flash September eresMas_Wanadoo España Flash 2004 051_CA forfaits 0607 (06-08-14)_Spain KPIs_1" xfId="52298" xr:uid="{00000000-0005-0000-0000-000080970000}"/>
    <cellStyle name="n_Flash September eresMas_Wanadoo España Flash 2004 051_CA forfaits 0607 (06-08-14)_Telecoms - Operational KPIs" xfId="50601" xr:uid="{00000000-0005-0000-0000-000081970000}"/>
    <cellStyle name="n_Flash September eresMas_Wanadoo España Flash 2004 051_Classeur2" xfId="3518" xr:uid="{00000000-0005-0000-0000-000082970000}"/>
    <cellStyle name="n_Flash September eresMas_Wanadoo España Flash 2004 051_Classeur2_A&amp;ME KPIs" xfId="54076" xr:uid="{00000000-0005-0000-0000-000083970000}"/>
    <cellStyle name="n_Flash September eresMas_Wanadoo España Flash 2004 051_Classeur2_France financials" xfId="24430" xr:uid="{00000000-0005-0000-0000-000084970000}"/>
    <cellStyle name="n_Flash September eresMas_Wanadoo España Flash 2004 051_Classeur2_France KPIs" xfId="5639" xr:uid="{00000000-0005-0000-0000-000085970000}"/>
    <cellStyle name="n_Flash September eresMas_Wanadoo España Flash 2004 051_Classeur2_France KPIs 2" xfId="15055" xr:uid="{00000000-0005-0000-0000-000086970000}"/>
    <cellStyle name="n_Flash September eresMas_Wanadoo España Flash 2004 051_Classeur2_France KPIs_1" xfId="12880" xr:uid="{00000000-0005-0000-0000-000087970000}"/>
    <cellStyle name="n_Flash September eresMas_Wanadoo España Flash 2004 051_Classeur2_Group" xfId="40944" xr:uid="{00000000-0005-0000-0000-000088970000}"/>
    <cellStyle name="n_Flash September eresMas_Wanadoo España Flash 2004 051_Classeur2_Group - financial KPIs" xfId="22686" xr:uid="{00000000-0005-0000-0000-000089970000}"/>
    <cellStyle name="n_Flash September eresMas_Wanadoo España Flash 2004 051_Classeur2_Group - operational KPIs" xfId="11126" xr:uid="{00000000-0005-0000-0000-00008A970000}"/>
    <cellStyle name="n_Flash September eresMas_Wanadoo España Flash 2004 051_Classeur2_Group - operational KPIs 2" xfId="18825" xr:uid="{00000000-0005-0000-0000-00008B970000}"/>
    <cellStyle name="n_Flash September eresMas_Wanadoo España Flash 2004 051_Classeur2_Group - operational KPIs_1" xfId="20942" xr:uid="{00000000-0005-0000-0000-00008C970000}"/>
    <cellStyle name="n_Flash September eresMas_Wanadoo España Flash 2004 051_Classeur2_Orange - Market France KPIs" xfId="56945" xr:uid="{00000000-0005-0000-0000-00008D970000}"/>
    <cellStyle name="n_Flash September eresMas_Wanadoo España Flash 2004 051_Classeur2_Poland KPIs" xfId="40943" xr:uid="{00000000-0005-0000-0000-00008E970000}"/>
    <cellStyle name="n_Flash September eresMas_Wanadoo España Flash 2004 051_Classeur2_ROW" xfId="40945" xr:uid="{00000000-0005-0000-0000-00008F970000}"/>
    <cellStyle name="n_Flash September eresMas_Wanadoo España Flash 2004 051_Classeur2_ROW ARPU" xfId="40946" xr:uid="{00000000-0005-0000-0000-000090970000}"/>
    <cellStyle name="n_Flash September eresMas_Wanadoo España Flash 2004 051_Classeur2_ROW_1" xfId="40947" xr:uid="{00000000-0005-0000-0000-000091970000}"/>
    <cellStyle name="n_Flash September eresMas_Wanadoo España Flash 2004 051_Classeur2_ROW_1_Group" xfId="40948" xr:uid="{00000000-0005-0000-0000-000092970000}"/>
    <cellStyle name="n_Flash September eresMas_Wanadoo España Flash 2004 051_Classeur2_ROW_1_ROW ARPU" xfId="40949" xr:uid="{00000000-0005-0000-0000-000093970000}"/>
    <cellStyle name="n_Flash September eresMas_Wanadoo España Flash 2004 051_Classeur2_ROW_Group" xfId="40950" xr:uid="{00000000-0005-0000-0000-000094970000}"/>
    <cellStyle name="n_Flash September eresMas_Wanadoo España Flash 2004 051_Classeur2_ROW_ROW ARPU" xfId="40951" xr:uid="{00000000-0005-0000-0000-000095970000}"/>
    <cellStyle name="n_Flash September eresMas_Wanadoo España Flash 2004 051_Classeur2_Spain ARPU + AUPU" xfId="40952" xr:uid="{00000000-0005-0000-0000-000096970000}"/>
    <cellStyle name="n_Flash September eresMas_Wanadoo España Flash 2004 051_Classeur2_Spain ARPU + AUPU_Group" xfId="40953" xr:uid="{00000000-0005-0000-0000-000097970000}"/>
    <cellStyle name="n_Flash September eresMas_Wanadoo España Flash 2004 051_Classeur2_Spain ARPU + AUPU_ROW ARPU" xfId="40954" xr:uid="{00000000-0005-0000-0000-000098970000}"/>
    <cellStyle name="n_Flash September eresMas_Wanadoo España Flash 2004 051_Classeur2_Spain KPIs" xfId="7485" xr:uid="{00000000-0005-0000-0000-000099970000}"/>
    <cellStyle name="n_Flash September eresMas_Wanadoo España Flash 2004 051_Classeur2_Spain KPIs 2" xfId="16851" xr:uid="{00000000-0005-0000-0000-00009A970000}"/>
    <cellStyle name="n_Flash September eresMas_Wanadoo España Flash 2004 051_Classeur2_Spain KPIs_1" xfId="52299" xr:uid="{00000000-0005-0000-0000-00009B970000}"/>
    <cellStyle name="n_Flash September eresMas_Wanadoo España Flash 2004 051_Classeur2_Telecoms - Operational KPIs" xfId="50602" xr:uid="{00000000-0005-0000-0000-00009C970000}"/>
    <cellStyle name="n_Flash September eresMas_Wanadoo España Flash 2004 051_Classeur5" xfId="3519" xr:uid="{00000000-0005-0000-0000-00009D970000}"/>
    <cellStyle name="n_Flash September eresMas_Wanadoo España Flash 2004 051_Classeur5_A&amp;ME KPIs" xfId="54077" xr:uid="{00000000-0005-0000-0000-00009E970000}"/>
    <cellStyle name="n_Flash September eresMas_Wanadoo España Flash 2004 051_Classeur5_France financials" xfId="24431" xr:uid="{00000000-0005-0000-0000-00009F970000}"/>
    <cellStyle name="n_Flash September eresMas_Wanadoo España Flash 2004 051_Classeur5_France KPIs" xfId="5640" xr:uid="{00000000-0005-0000-0000-0000A0970000}"/>
    <cellStyle name="n_Flash September eresMas_Wanadoo España Flash 2004 051_Classeur5_France KPIs 2" xfId="15056" xr:uid="{00000000-0005-0000-0000-0000A1970000}"/>
    <cellStyle name="n_Flash September eresMas_Wanadoo España Flash 2004 051_Classeur5_France KPIs_1" xfId="12881" xr:uid="{00000000-0005-0000-0000-0000A2970000}"/>
    <cellStyle name="n_Flash September eresMas_Wanadoo España Flash 2004 051_Classeur5_Group" xfId="40956" xr:uid="{00000000-0005-0000-0000-0000A3970000}"/>
    <cellStyle name="n_Flash September eresMas_Wanadoo España Flash 2004 051_Classeur5_Group - financial KPIs" xfId="22687" xr:uid="{00000000-0005-0000-0000-0000A4970000}"/>
    <cellStyle name="n_Flash September eresMas_Wanadoo España Flash 2004 051_Classeur5_Group - operational KPIs" xfId="11127" xr:uid="{00000000-0005-0000-0000-0000A5970000}"/>
    <cellStyle name="n_Flash September eresMas_Wanadoo España Flash 2004 051_Classeur5_Group - operational KPIs 2" xfId="18826" xr:uid="{00000000-0005-0000-0000-0000A6970000}"/>
    <cellStyle name="n_Flash September eresMas_Wanadoo España Flash 2004 051_Classeur5_Group - operational KPIs_1" xfId="20943" xr:uid="{00000000-0005-0000-0000-0000A7970000}"/>
    <cellStyle name="n_Flash September eresMas_Wanadoo España Flash 2004 051_Classeur5_Orange - Market France KPIs" xfId="56946" xr:uid="{00000000-0005-0000-0000-0000A8970000}"/>
    <cellStyle name="n_Flash September eresMas_Wanadoo España Flash 2004 051_Classeur5_Poland KPIs" xfId="40955" xr:uid="{00000000-0005-0000-0000-0000A9970000}"/>
    <cellStyle name="n_Flash September eresMas_Wanadoo España Flash 2004 051_Classeur5_ROW" xfId="40957" xr:uid="{00000000-0005-0000-0000-0000AA970000}"/>
    <cellStyle name="n_Flash September eresMas_Wanadoo España Flash 2004 051_Classeur5_ROW ARPU" xfId="40958" xr:uid="{00000000-0005-0000-0000-0000AB970000}"/>
    <cellStyle name="n_Flash September eresMas_Wanadoo España Flash 2004 051_Classeur5_ROW_1" xfId="40959" xr:uid="{00000000-0005-0000-0000-0000AC970000}"/>
    <cellStyle name="n_Flash September eresMas_Wanadoo España Flash 2004 051_Classeur5_ROW_1_Group" xfId="40960" xr:uid="{00000000-0005-0000-0000-0000AD970000}"/>
    <cellStyle name="n_Flash September eresMas_Wanadoo España Flash 2004 051_Classeur5_ROW_1_ROW ARPU" xfId="40961" xr:uid="{00000000-0005-0000-0000-0000AE970000}"/>
    <cellStyle name="n_Flash September eresMas_Wanadoo España Flash 2004 051_Classeur5_ROW_Group" xfId="40962" xr:uid="{00000000-0005-0000-0000-0000AF970000}"/>
    <cellStyle name="n_Flash September eresMas_Wanadoo España Flash 2004 051_Classeur5_ROW_ROW ARPU" xfId="40963" xr:uid="{00000000-0005-0000-0000-0000B0970000}"/>
    <cellStyle name="n_Flash September eresMas_Wanadoo España Flash 2004 051_Classeur5_Spain ARPU + AUPU" xfId="40964" xr:uid="{00000000-0005-0000-0000-0000B1970000}"/>
    <cellStyle name="n_Flash September eresMas_Wanadoo España Flash 2004 051_Classeur5_Spain ARPU + AUPU_Group" xfId="40965" xr:uid="{00000000-0005-0000-0000-0000B2970000}"/>
    <cellStyle name="n_Flash September eresMas_Wanadoo España Flash 2004 051_Classeur5_Spain ARPU + AUPU_ROW ARPU" xfId="40966" xr:uid="{00000000-0005-0000-0000-0000B3970000}"/>
    <cellStyle name="n_Flash September eresMas_Wanadoo España Flash 2004 051_Classeur5_Spain KPIs" xfId="7486" xr:uid="{00000000-0005-0000-0000-0000B4970000}"/>
    <cellStyle name="n_Flash September eresMas_Wanadoo España Flash 2004 051_Classeur5_Spain KPIs 2" xfId="16852" xr:uid="{00000000-0005-0000-0000-0000B5970000}"/>
    <cellStyle name="n_Flash September eresMas_Wanadoo España Flash 2004 051_Classeur5_Spain KPIs_1" xfId="52300" xr:uid="{00000000-0005-0000-0000-0000B6970000}"/>
    <cellStyle name="n_Flash September eresMas_Wanadoo España Flash 2004 051_Classeur5_Telecoms - Operational KPIs" xfId="50603" xr:uid="{00000000-0005-0000-0000-0000B7970000}"/>
    <cellStyle name="n_Flash September eresMas_Wanadoo España Flash 2004 051_DATA KPI Personal" xfId="40967" xr:uid="{00000000-0005-0000-0000-0000B8970000}"/>
    <cellStyle name="n_Flash September eresMas_Wanadoo España Flash 2004 051_DATA KPI Personal_Group" xfId="40968" xr:uid="{00000000-0005-0000-0000-0000B9970000}"/>
    <cellStyle name="n_Flash September eresMas_Wanadoo España Flash 2004 051_DATA KPI Personal_ROW ARPU" xfId="40969" xr:uid="{00000000-0005-0000-0000-0000BA970000}"/>
    <cellStyle name="n_Flash September eresMas_Wanadoo España Flash 2004 051_EE_CoA_BS - mapped V4" xfId="40970" xr:uid="{00000000-0005-0000-0000-0000BB970000}"/>
    <cellStyle name="n_Flash September eresMas_Wanadoo España Flash 2004 051_EE_CoA_BS - mapped V4_Group" xfId="40971" xr:uid="{00000000-0005-0000-0000-0000BC970000}"/>
    <cellStyle name="n_Flash September eresMas_Wanadoo España Flash 2004 051_EE_CoA_BS - mapped V4_ROW ARPU" xfId="40972" xr:uid="{00000000-0005-0000-0000-0000BD970000}"/>
    <cellStyle name="n_Flash September eresMas_Wanadoo España Flash 2004 051_France financials" xfId="24424" xr:uid="{00000000-0005-0000-0000-0000BE970000}"/>
    <cellStyle name="n_Flash September eresMas_Wanadoo España Flash 2004 051_France KPIs" xfId="5633" xr:uid="{00000000-0005-0000-0000-0000BF970000}"/>
    <cellStyle name="n_Flash September eresMas_Wanadoo España Flash 2004 051_France KPIs 2" xfId="15049" xr:uid="{00000000-0005-0000-0000-0000C0970000}"/>
    <cellStyle name="n_Flash September eresMas_Wanadoo España Flash 2004 051_France KPIs_1" xfId="12874" xr:uid="{00000000-0005-0000-0000-0000C1970000}"/>
    <cellStyle name="n_Flash September eresMas_Wanadoo España Flash 2004 051_Group" xfId="40973" xr:uid="{00000000-0005-0000-0000-0000C2970000}"/>
    <cellStyle name="n_Flash September eresMas_Wanadoo España Flash 2004 051_Group - financial KPIs" xfId="22680" xr:uid="{00000000-0005-0000-0000-0000C3970000}"/>
    <cellStyle name="n_Flash September eresMas_Wanadoo España Flash 2004 051_Group - operational KPIs" xfId="11120" xr:uid="{00000000-0005-0000-0000-0000C4970000}"/>
    <cellStyle name="n_Flash September eresMas_Wanadoo España Flash 2004 051_Group - operational KPIs 2" xfId="18819" xr:uid="{00000000-0005-0000-0000-0000C5970000}"/>
    <cellStyle name="n_Flash September eresMas_Wanadoo España Flash 2004 051_Group - operational KPIs_1" xfId="20936" xr:uid="{00000000-0005-0000-0000-0000C6970000}"/>
    <cellStyle name="n_Flash September eresMas_Wanadoo España Flash 2004 051_Orange - Market France KPIs" xfId="56939" xr:uid="{00000000-0005-0000-0000-0000C7970000}"/>
    <cellStyle name="n_Flash September eresMas_Wanadoo España Flash 2004 051_PFA_Mn MTV_060413" xfId="3520" xr:uid="{00000000-0005-0000-0000-0000C8970000}"/>
    <cellStyle name="n_Flash September eresMas_Wanadoo España Flash 2004 051_PFA_Mn MTV_060413_A&amp;ME KPIs" xfId="54078" xr:uid="{00000000-0005-0000-0000-0000C9970000}"/>
    <cellStyle name="n_Flash September eresMas_Wanadoo España Flash 2004 051_PFA_Mn MTV_060413_France financials" xfId="24432" xr:uid="{00000000-0005-0000-0000-0000CA970000}"/>
    <cellStyle name="n_Flash September eresMas_Wanadoo España Flash 2004 051_PFA_Mn MTV_060413_France KPIs" xfId="5641" xr:uid="{00000000-0005-0000-0000-0000CB970000}"/>
    <cellStyle name="n_Flash September eresMas_Wanadoo España Flash 2004 051_PFA_Mn MTV_060413_France KPIs 2" xfId="15057" xr:uid="{00000000-0005-0000-0000-0000CC970000}"/>
    <cellStyle name="n_Flash September eresMas_Wanadoo España Flash 2004 051_PFA_Mn MTV_060413_France KPIs_1" xfId="12882" xr:uid="{00000000-0005-0000-0000-0000CD970000}"/>
    <cellStyle name="n_Flash September eresMas_Wanadoo España Flash 2004 051_PFA_Mn MTV_060413_Group" xfId="40975" xr:uid="{00000000-0005-0000-0000-0000CE970000}"/>
    <cellStyle name="n_Flash September eresMas_Wanadoo España Flash 2004 051_PFA_Mn MTV_060413_Group - financial KPIs" xfId="22688" xr:uid="{00000000-0005-0000-0000-0000CF970000}"/>
    <cellStyle name="n_Flash September eresMas_Wanadoo España Flash 2004 051_PFA_Mn MTV_060413_Group - operational KPIs" xfId="11128" xr:uid="{00000000-0005-0000-0000-0000D0970000}"/>
    <cellStyle name="n_Flash September eresMas_Wanadoo España Flash 2004 051_PFA_Mn MTV_060413_Group - operational KPIs 2" xfId="18827" xr:uid="{00000000-0005-0000-0000-0000D1970000}"/>
    <cellStyle name="n_Flash September eresMas_Wanadoo España Flash 2004 051_PFA_Mn MTV_060413_Group - operational KPIs_1" xfId="20944" xr:uid="{00000000-0005-0000-0000-0000D2970000}"/>
    <cellStyle name="n_Flash September eresMas_Wanadoo España Flash 2004 051_PFA_Mn MTV_060413_Orange - Market France KPIs" xfId="56947" xr:uid="{00000000-0005-0000-0000-0000D3970000}"/>
    <cellStyle name="n_Flash September eresMas_Wanadoo España Flash 2004 051_PFA_Mn MTV_060413_Poland KPIs" xfId="40974" xr:uid="{00000000-0005-0000-0000-0000D4970000}"/>
    <cellStyle name="n_Flash September eresMas_Wanadoo España Flash 2004 051_PFA_Mn MTV_060413_ROW" xfId="40976" xr:uid="{00000000-0005-0000-0000-0000D5970000}"/>
    <cellStyle name="n_Flash September eresMas_Wanadoo España Flash 2004 051_PFA_Mn MTV_060413_ROW ARPU" xfId="40977" xr:uid="{00000000-0005-0000-0000-0000D6970000}"/>
    <cellStyle name="n_Flash September eresMas_Wanadoo España Flash 2004 051_PFA_Mn MTV_060413_ROW_1" xfId="40978" xr:uid="{00000000-0005-0000-0000-0000D7970000}"/>
    <cellStyle name="n_Flash September eresMas_Wanadoo España Flash 2004 051_PFA_Mn MTV_060413_ROW_1_Group" xfId="40979" xr:uid="{00000000-0005-0000-0000-0000D8970000}"/>
    <cellStyle name="n_Flash September eresMas_Wanadoo España Flash 2004 051_PFA_Mn MTV_060413_ROW_1_ROW ARPU" xfId="40980" xr:uid="{00000000-0005-0000-0000-0000D9970000}"/>
    <cellStyle name="n_Flash September eresMas_Wanadoo España Flash 2004 051_PFA_Mn MTV_060413_ROW_Group" xfId="40981" xr:uid="{00000000-0005-0000-0000-0000DA970000}"/>
    <cellStyle name="n_Flash September eresMas_Wanadoo España Flash 2004 051_PFA_Mn MTV_060413_ROW_ROW ARPU" xfId="40982" xr:uid="{00000000-0005-0000-0000-0000DB970000}"/>
    <cellStyle name="n_Flash September eresMas_Wanadoo España Flash 2004 051_PFA_Mn MTV_060413_Spain ARPU + AUPU" xfId="40983" xr:uid="{00000000-0005-0000-0000-0000DC970000}"/>
    <cellStyle name="n_Flash September eresMas_Wanadoo España Flash 2004 051_PFA_Mn MTV_060413_Spain ARPU + AUPU_Group" xfId="40984" xr:uid="{00000000-0005-0000-0000-0000DD970000}"/>
    <cellStyle name="n_Flash September eresMas_Wanadoo España Flash 2004 051_PFA_Mn MTV_060413_Spain ARPU + AUPU_ROW ARPU" xfId="40985" xr:uid="{00000000-0005-0000-0000-0000DE970000}"/>
    <cellStyle name="n_Flash September eresMas_Wanadoo España Flash 2004 051_PFA_Mn MTV_060413_Spain KPIs" xfId="7487" xr:uid="{00000000-0005-0000-0000-0000DF970000}"/>
    <cellStyle name="n_Flash September eresMas_Wanadoo España Flash 2004 051_PFA_Mn MTV_060413_Spain KPIs 2" xfId="16853" xr:uid="{00000000-0005-0000-0000-0000E0970000}"/>
    <cellStyle name="n_Flash September eresMas_Wanadoo España Flash 2004 051_PFA_Mn MTV_060413_Spain KPIs_1" xfId="52301" xr:uid="{00000000-0005-0000-0000-0000E1970000}"/>
    <cellStyle name="n_Flash September eresMas_Wanadoo España Flash 2004 051_PFA_Mn MTV_060413_Telecoms - Operational KPIs" xfId="50604" xr:uid="{00000000-0005-0000-0000-0000E2970000}"/>
    <cellStyle name="n_Flash September eresMas_Wanadoo España Flash 2004 051_PFA_Mn_0603_V0 0" xfId="3521" xr:uid="{00000000-0005-0000-0000-0000E3970000}"/>
    <cellStyle name="n_Flash September eresMas_Wanadoo España Flash 2004 051_PFA_Mn_0603_V0 0_A&amp;ME KPIs" xfId="54079" xr:uid="{00000000-0005-0000-0000-0000E4970000}"/>
    <cellStyle name="n_Flash September eresMas_Wanadoo España Flash 2004 051_PFA_Mn_0603_V0 0_France financials" xfId="24433" xr:uid="{00000000-0005-0000-0000-0000E5970000}"/>
    <cellStyle name="n_Flash September eresMas_Wanadoo España Flash 2004 051_PFA_Mn_0603_V0 0_France KPIs" xfId="5642" xr:uid="{00000000-0005-0000-0000-0000E6970000}"/>
    <cellStyle name="n_Flash September eresMas_Wanadoo España Flash 2004 051_PFA_Mn_0603_V0 0_France KPIs 2" xfId="15058" xr:uid="{00000000-0005-0000-0000-0000E7970000}"/>
    <cellStyle name="n_Flash September eresMas_Wanadoo España Flash 2004 051_PFA_Mn_0603_V0 0_France KPIs_1" xfId="12883" xr:uid="{00000000-0005-0000-0000-0000E8970000}"/>
    <cellStyle name="n_Flash September eresMas_Wanadoo España Flash 2004 051_PFA_Mn_0603_V0 0_Group" xfId="40987" xr:uid="{00000000-0005-0000-0000-0000E9970000}"/>
    <cellStyle name="n_Flash September eresMas_Wanadoo España Flash 2004 051_PFA_Mn_0603_V0 0_Group - financial KPIs" xfId="22689" xr:uid="{00000000-0005-0000-0000-0000EA970000}"/>
    <cellStyle name="n_Flash September eresMas_Wanadoo España Flash 2004 051_PFA_Mn_0603_V0 0_Group - operational KPIs" xfId="11129" xr:uid="{00000000-0005-0000-0000-0000EB970000}"/>
    <cellStyle name="n_Flash September eresMas_Wanadoo España Flash 2004 051_PFA_Mn_0603_V0 0_Group - operational KPIs 2" xfId="18828" xr:uid="{00000000-0005-0000-0000-0000EC970000}"/>
    <cellStyle name="n_Flash September eresMas_Wanadoo España Flash 2004 051_PFA_Mn_0603_V0 0_Group - operational KPIs_1" xfId="20945" xr:uid="{00000000-0005-0000-0000-0000ED970000}"/>
    <cellStyle name="n_Flash September eresMas_Wanadoo España Flash 2004 051_PFA_Mn_0603_V0 0_Orange - Market France KPIs" xfId="56948" xr:uid="{00000000-0005-0000-0000-0000EE970000}"/>
    <cellStyle name="n_Flash September eresMas_Wanadoo España Flash 2004 051_PFA_Mn_0603_V0 0_Poland KPIs" xfId="40986" xr:uid="{00000000-0005-0000-0000-0000EF970000}"/>
    <cellStyle name="n_Flash September eresMas_Wanadoo España Flash 2004 051_PFA_Mn_0603_V0 0_ROW" xfId="40988" xr:uid="{00000000-0005-0000-0000-0000F0970000}"/>
    <cellStyle name="n_Flash September eresMas_Wanadoo España Flash 2004 051_PFA_Mn_0603_V0 0_ROW ARPU" xfId="40989" xr:uid="{00000000-0005-0000-0000-0000F1970000}"/>
    <cellStyle name="n_Flash September eresMas_Wanadoo España Flash 2004 051_PFA_Mn_0603_V0 0_ROW_1" xfId="40990" xr:uid="{00000000-0005-0000-0000-0000F2970000}"/>
    <cellStyle name="n_Flash September eresMas_Wanadoo España Flash 2004 051_PFA_Mn_0603_V0 0_ROW_1_Group" xfId="40991" xr:uid="{00000000-0005-0000-0000-0000F3970000}"/>
    <cellStyle name="n_Flash September eresMas_Wanadoo España Flash 2004 051_PFA_Mn_0603_V0 0_ROW_1_ROW ARPU" xfId="40992" xr:uid="{00000000-0005-0000-0000-0000F4970000}"/>
    <cellStyle name="n_Flash September eresMas_Wanadoo España Flash 2004 051_PFA_Mn_0603_V0 0_ROW_Group" xfId="40993" xr:uid="{00000000-0005-0000-0000-0000F5970000}"/>
    <cellStyle name="n_Flash September eresMas_Wanadoo España Flash 2004 051_PFA_Mn_0603_V0 0_ROW_ROW ARPU" xfId="40994" xr:uid="{00000000-0005-0000-0000-0000F6970000}"/>
    <cellStyle name="n_Flash September eresMas_Wanadoo España Flash 2004 051_PFA_Mn_0603_V0 0_Spain ARPU + AUPU" xfId="40995" xr:uid="{00000000-0005-0000-0000-0000F7970000}"/>
    <cellStyle name="n_Flash September eresMas_Wanadoo España Flash 2004 051_PFA_Mn_0603_V0 0_Spain ARPU + AUPU_Group" xfId="40996" xr:uid="{00000000-0005-0000-0000-0000F8970000}"/>
    <cellStyle name="n_Flash September eresMas_Wanadoo España Flash 2004 051_PFA_Mn_0603_V0 0_Spain ARPU + AUPU_ROW ARPU" xfId="40997" xr:uid="{00000000-0005-0000-0000-0000F9970000}"/>
    <cellStyle name="n_Flash September eresMas_Wanadoo España Flash 2004 051_PFA_Mn_0603_V0 0_Spain KPIs" xfId="7488" xr:uid="{00000000-0005-0000-0000-0000FA970000}"/>
    <cellStyle name="n_Flash September eresMas_Wanadoo España Flash 2004 051_PFA_Mn_0603_V0 0_Spain KPIs 2" xfId="16854" xr:uid="{00000000-0005-0000-0000-0000FB970000}"/>
    <cellStyle name="n_Flash September eresMas_Wanadoo España Flash 2004 051_PFA_Mn_0603_V0 0_Spain KPIs_1" xfId="52302" xr:uid="{00000000-0005-0000-0000-0000FC970000}"/>
    <cellStyle name="n_Flash September eresMas_Wanadoo España Flash 2004 051_PFA_Mn_0603_V0 0_Telecoms - Operational KPIs" xfId="50605" xr:uid="{00000000-0005-0000-0000-0000FD970000}"/>
    <cellStyle name="n_Flash September eresMas_Wanadoo España Flash 2004 051_PFA_Parcs_0600706" xfId="3522" xr:uid="{00000000-0005-0000-0000-0000FE970000}"/>
    <cellStyle name="n_Flash September eresMas_Wanadoo España Flash 2004 051_PFA_Parcs_0600706_A&amp;ME KPIs" xfId="54080" xr:uid="{00000000-0005-0000-0000-0000FF970000}"/>
    <cellStyle name="n_Flash September eresMas_Wanadoo España Flash 2004 051_PFA_Parcs_0600706_France financials" xfId="24434" xr:uid="{00000000-0005-0000-0000-000000980000}"/>
    <cellStyle name="n_Flash September eresMas_Wanadoo España Flash 2004 051_PFA_Parcs_0600706_France KPIs" xfId="5643" xr:uid="{00000000-0005-0000-0000-000001980000}"/>
    <cellStyle name="n_Flash September eresMas_Wanadoo España Flash 2004 051_PFA_Parcs_0600706_France KPIs 2" xfId="15059" xr:uid="{00000000-0005-0000-0000-000002980000}"/>
    <cellStyle name="n_Flash September eresMas_Wanadoo España Flash 2004 051_PFA_Parcs_0600706_France KPIs_1" xfId="12884" xr:uid="{00000000-0005-0000-0000-000003980000}"/>
    <cellStyle name="n_Flash September eresMas_Wanadoo España Flash 2004 051_PFA_Parcs_0600706_Group" xfId="40999" xr:uid="{00000000-0005-0000-0000-000004980000}"/>
    <cellStyle name="n_Flash September eresMas_Wanadoo España Flash 2004 051_PFA_Parcs_0600706_Group - financial KPIs" xfId="22690" xr:uid="{00000000-0005-0000-0000-000005980000}"/>
    <cellStyle name="n_Flash September eresMas_Wanadoo España Flash 2004 051_PFA_Parcs_0600706_Group - operational KPIs" xfId="11130" xr:uid="{00000000-0005-0000-0000-000006980000}"/>
    <cellStyle name="n_Flash September eresMas_Wanadoo España Flash 2004 051_PFA_Parcs_0600706_Group - operational KPIs 2" xfId="18829" xr:uid="{00000000-0005-0000-0000-000007980000}"/>
    <cellStyle name="n_Flash September eresMas_Wanadoo España Flash 2004 051_PFA_Parcs_0600706_Group - operational KPIs_1" xfId="20946" xr:uid="{00000000-0005-0000-0000-000008980000}"/>
    <cellStyle name="n_Flash September eresMas_Wanadoo España Flash 2004 051_PFA_Parcs_0600706_Orange - Market France KPIs" xfId="56949" xr:uid="{00000000-0005-0000-0000-000009980000}"/>
    <cellStyle name="n_Flash September eresMas_Wanadoo España Flash 2004 051_PFA_Parcs_0600706_Poland KPIs" xfId="40998" xr:uid="{00000000-0005-0000-0000-00000A980000}"/>
    <cellStyle name="n_Flash September eresMas_Wanadoo España Flash 2004 051_PFA_Parcs_0600706_ROW" xfId="41000" xr:uid="{00000000-0005-0000-0000-00000B980000}"/>
    <cellStyle name="n_Flash September eresMas_Wanadoo España Flash 2004 051_PFA_Parcs_0600706_ROW ARPU" xfId="41001" xr:uid="{00000000-0005-0000-0000-00000C980000}"/>
    <cellStyle name="n_Flash September eresMas_Wanadoo España Flash 2004 051_PFA_Parcs_0600706_ROW_1" xfId="41002" xr:uid="{00000000-0005-0000-0000-00000D980000}"/>
    <cellStyle name="n_Flash September eresMas_Wanadoo España Flash 2004 051_PFA_Parcs_0600706_ROW_1_Group" xfId="41003" xr:uid="{00000000-0005-0000-0000-00000E980000}"/>
    <cellStyle name="n_Flash September eresMas_Wanadoo España Flash 2004 051_PFA_Parcs_0600706_ROW_1_ROW ARPU" xfId="41004" xr:uid="{00000000-0005-0000-0000-00000F980000}"/>
    <cellStyle name="n_Flash September eresMas_Wanadoo España Flash 2004 051_PFA_Parcs_0600706_ROW_Group" xfId="41005" xr:uid="{00000000-0005-0000-0000-000010980000}"/>
    <cellStyle name="n_Flash September eresMas_Wanadoo España Flash 2004 051_PFA_Parcs_0600706_ROW_ROW ARPU" xfId="41006" xr:uid="{00000000-0005-0000-0000-000011980000}"/>
    <cellStyle name="n_Flash September eresMas_Wanadoo España Flash 2004 051_PFA_Parcs_0600706_Spain ARPU + AUPU" xfId="41007" xr:uid="{00000000-0005-0000-0000-000012980000}"/>
    <cellStyle name="n_Flash September eresMas_Wanadoo España Flash 2004 051_PFA_Parcs_0600706_Spain ARPU + AUPU_Group" xfId="41008" xr:uid="{00000000-0005-0000-0000-000013980000}"/>
    <cellStyle name="n_Flash September eresMas_Wanadoo España Flash 2004 051_PFA_Parcs_0600706_Spain ARPU + AUPU_ROW ARPU" xfId="41009" xr:uid="{00000000-0005-0000-0000-000014980000}"/>
    <cellStyle name="n_Flash September eresMas_Wanadoo España Flash 2004 051_PFA_Parcs_0600706_Spain KPIs" xfId="7489" xr:uid="{00000000-0005-0000-0000-000015980000}"/>
    <cellStyle name="n_Flash September eresMas_Wanadoo España Flash 2004 051_PFA_Parcs_0600706_Spain KPIs 2" xfId="16855" xr:uid="{00000000-0005-0000-0000-000016980000}"/>
    <cellStyle name="n_Flash September eresMas_Wanadoo España Flash 2004 051_PFA_Parcs_0600706_Spain KPIs_1" xfId="52303" xr:uid="{00000000-0005-0000-0000-000017980000}"/>
    <cellStyle name="n_Flash September eresMas_Wanadoo España Flash 2004 051_PFA_Parcs_0600706_Telecoms - Operational KPIs" xfId="50606" xr:uid="{00000000-0005-0000-0000-000018980000}"/>
    <cellStyle name="n_Flash September eresMas_Wanadoo España Flash 2004 051_Poland KPIs" xfId="40882" xr:uid="{00000000-0005-0000-0000-000019980000}"/>
    <cellStyle name="n_Flash September eresMas_Wanadoo España Flash 2004 051_Reporting Valeur_Mobile_2010_10" xfId="41010" xr:uid="{00000000-0005-0000-0000-00001A980000}"/>
    <cellStyle name="n_Flash September eresMas_Wanadoo España Flash 2004 051_Reporting Valeur_Mobile_2010_10_Group" xfId="41011" xr:uid="{00000000-0005-0000-0000-00001B980000}"/>
    <cellStyle name="n_Flash September eresMas_Wanadoo España Flash 2004 051_Reporting Valeur_Mobile_2010_10_ROW" xfId="41012" xr:uid="{00000000-0005-0000-0000-00001C980000}"/>
    <cellStyle name="n_Flash September eresMas_Wanadoo España Flash 2004 051_Reporting Valeur_Mobile_2010_10_ROW ARPU" xfId="41013" xr:uid="{00000000-0005-0000-0000-00001D980000}"/>
    <cellStyle name="n_Flash September eresMas_Wanadoo España Flash 2004 051_Reporting Valeur_Mobile_2010_10_ROW_Group" xfId="41014" xr:uid="{00000000-0005-0000-0000-00001E980000}"/>
    <cellStyle name="n_Flash September eresMas_Wanadoo España Flash 2004 051_Reporting Valeur_Mobile_2010_10_ROW_ROW ARPU" xfId="41015" xr:uid="{00000000-0005-0000-0000-00001F980000}"/>
    <cellStyle name="n_Flash September eresMas_Wanadoo España Flash 2004 051_ROW" xfId="41016" xr:uid="{00000000-0005-0000-0000-000020980000}"/>
    <cellStyle name="n_Flash September eresMas_Wanadoo España Flash 2004 051_ROW ARPU" xfId="41017" xr:uid="{00000000-0005-0000-0000-000021980000}"/>
    <cellStyle name="n_Flash September eresMas_Wanadoo España Flash 2004 051_ROW_1" xfId="41018" xr:uid="{00000000-0005-0000-0000-000022980000}"/>
    <cellStyle name="n_Flash September eresMas_Wanadoo España Flash 2004 051_ROW_1_Group" xfId="41019" xr:uid="{00000000-0005-0000-0000-000023980000}"/>
    <cellStyle name="n_Flash September eresMas_Wanadoo España Flash 2004 051_ROW_1_ROW ARPU" xfId="41020" xr:uid="{00000000-0005-0000-0000-000024980000}"/>
    <cellStyle name="n_Flash September eresMas_Wanadoo España Flash 2004 051_ROW_Group" xfId="41021" xr:uid="{00000000-0005-0000-0000-000025980000}"/>
    <cellStyle name="n_Flash September eresMas_Wanadoo España Flash 2004 051_ROW_ROW ARPU" xfId="41022" xr:uid="{00000000-0005-0000-0000-000026980000}"/>
    <cellStyle name="n_Flash September eresMas_Wanadoo España Flash 2004 051_Spain ARPU + AUPU" xfId="41023" xr:uid="{00000000-0005-0000-0000-000027980000}"/>
    <cellStyle name="n_Flash September eresMas_Wanadoo España Flash 2004 051_Spain ARPU + AUPU_Group" xfId="41024" xr:uid="{00000000-0005-0000-0000-000028980000}"/>
    <cellStyle name="n_Flash September eresMas_Wanadoo España Flash 2004 051_Spain ARPU + AUPU_ROW ARPU" xfId="41025" xr:uid="{00000000-0005-0000-0000-000029980000}"/>
    <cellStyle name="n_Flash September eresMas_Wanadoo España Flash 2004 051_Spain KPIs" xfId="7479" xr:uid="{00000000-0005-0000-0000-00002A980000}"/>
    <cellStyle name="n_Flash September eresMas_Wanadoo España Flash 2004 051_Spain KPIs 2" xfId="16845" xr:uid="{00000000-0005-0000-0000-00002B980000}"/>
    <cellStyle name="n_Flash September eresMas_Wanadoo España Flash 2004 051_Spain KPIs_1" xfId="52293" xr:uid="{00000000-0005-0000-0000-00002C980000}"/>
    <cellStyle name="n_Flash September eresMas_Wanadoo España Flash 2004 051_Telecoms - Operational KPIs" xfId="50596" xr:uid="{00000000-0005-0000-0000-00002D980000}"/>
    <cellStyle name="n_Flash September eresMas_Wanadoo España Flash 2004 051_UAG_report_CA 06-09 (06-09-28)" xfId="3523" xr:uid="{00000000-0005-0000-0000-00002E980000}"/>
    <cellStyle name="n_Flash September eresMas_Wanadoo España Flash 2004 051_UAG_report_CA 06-09 (06-09-28)_A&amp;ME KPIs" xfId="54081" xr:uid="{00000000-0005-0000-0000-00002F980000}"/>
    <cellStyle name="n_Flash September eresMas_Wanadoo España Flash 2004 051_UAG_report_CA 06-09 (06-09-28)_France financials" xfId="24435" xr:uid="{00000000-0005-0000-0000-000030980000}"/>
    <cellStyle name="n_Flash September eresMas_Wanadoo España Flash 2004 051_UAG_report_CA 06-09 (06-09-28)_France KPIs" xfId="5644" xr:uid="{00000000-0005-0000-0000-000031980000}"/>
    <cellStyle name="n_Flash September eresMas_Wanadoo España Flash 2004 051_UAG_report_CA 06-09 (06-09-28)_France KPIs 2" xfId="15060" xr:uid="{00000000-0005-0000-0000-000032980000}"/>
    <cellStyle name="n_Flash September eresMas_Wanadoo España Flash 2004 051_UAG_report_CA 06-09 (06-09-28)_France KPIs_1" xfId="12885" xr:uid="{00000000-0005-0000-0000-000033980000}"/>
    <cellStyle name="n_Flash September eresMas_Wanadoo España Flash 2004 051_UAG_report_CA 06-09 (06-09-28)_Group" xfId="41027" xr:uid="{00000000-0005-0000-0000-000034980000}"/>
    <cellStyle name="n_Flash September eresMas_Wanadoo España Flash 2004 051_UAG_report_CA 06-09 (06-09-28)_Group - financial KPIs" xfId="22691" xr:uid="{00000000-0005-0000-0000-000035980000}"/>
    <cellStyle name="n_Flash September eresMas_Wanadoo España Flash 2004 051_UAG_report_CA 06-09 (06-09-28)_Group - operational KPIs" xfId="11131" xr:uid="{00000000-0005-0000-0000-000036980000}"/>
    <cellStyle name="n_Flash September eresMas_Wanadoo España Flash 2004 051_UAG_report_CA 06-09 (06-09-28)_Group - operational KPIs 2" xfId="18830" xr:uid="{00000000-0005-0000-0000-000037980000}"/>
    <cellStyle name="n_Flash September eresMas_Wanadoo España Flash 2004 051_UAG_report_CA 06-09 (06-09-28)_Group - operational KPIs_1" xfId="20947" xr:uid="{00000000-0005-0000-0000-000038980000}"/>
    <cellStyle name="n_Flash September eresMas_Wanadoo España Flash 2004 051_UAG_report_CA 06-09 (06-09-28)_Orange - Market France KPIs" xfId="56950" xr:uid="{00000000-0005-0000-0000-000039980000}"/>
    <cellStyle name="n_Flash September eresMas_Wanadoo España Flash 2004 051_UAG_report_CA 06-09 (06-09-28)_Poland KPIs" xfId="41026" xr:uid="{00000000-0005-0000-0000-00003A980000}"/>
    <cellStyle name="n_Flash September eresMas_Wanadoo España Flash 2004 051_UAG_report_CA 06-09 (06-09-28)_ROW" xfId="41028" xr:uid="{00000000-0005-0000-0000-00003B980000}"/>
    <cellStyle name="n_Flash September eresMas_Wanadoo España Flash 2004 051_UAG_report_CA 06-09 (06-09-28)_ROW ARPU" xfId="41029" xr:uid="{00000000-0005-0000-0000-00003C980000}"/>
    <cellStyle name="n_Flash September eresMas_Wanadoo España Flash 2004 051_UAG_report_CA 06-09 (06-09-28)_ROW_1" xfId="41030" xr:uid="{00000000-0005-0000-0000-00003D980000}"/>
    <cellStyle name="n_Flash September eresMas_Wanadoo España Flash 2004 051_UAG_report_CA 06-09 (06-09-28)_ROW_1_Group" xfId="41031" xr:uid="{00000000-0005-0000-0000-00003E980000}"/>
    <cellStyle name="n_Flash September eresMas_Wanadoo España Flash 2004 051_UAG_report_CA 06-09 (06-09-28)_ROW_1_ROW ARPU" xfId="41032" xr:uid="{00000000-0005-0000-0000-00003F980000}"/>
    <cellStyle name="n_Flash September eresMas_Wanadoo España Flash 2004 051_UAG_report_CA 06-09 (06-09-28)_ROW_Group" xfId="41033" xr:uid="{00000000-0005-0000-0000-000040980000}"/>
    <cellStyle name="n_Flash September eresMas_Wanadoo España Flash 2004 051_UAG_report_CA 06-09 (06-09-28)_ROW_ROW ARPU" xfId="41034" xr:uid="{00000000-0005-0000-0000-000041980000}"/>
    <cellStyle name="n_Flash September eresMas_Wanadoo España Flash 2004 051_UAG_report_CA 06-09 (06-09-28)_Spain ARPU + AUPU" xfId="41035" xr:uid="{00000000-0005-0000-0000-000042980000}"/>
    <cellStyle name="n_Flash September eresMas_Wanadoo España Flash 2004 051_UAG_report_CA 06-09 (06-09-28)_Spain ARPU + AUPU_Group" xfId="41036" xr:uid="{00000000-0005-0000-0000-000043980000}"/>
    <cellStyle name="n_Flash September eresMas_Wanadoo España Flash 2004 051_UAG_report_CA 06-09 (06-09-28)_Spain ARPU + AUPU_ROW ARPU" xfId="41037" xr:uid="{00000000-0005-0000-0000-000044980000}"/>
    <cellStyle name="n_Flash September eresMas_Wanadoo España Flash 2004 051_UAG_report_CA 06-09 (06-09-28)_Spain KPIs" xfId="7490" xr:uid="{00000000-0005-0000-0000-000045980000}"/>
    <cellStyle name="n_Flash September eresMas_Wanadoo España Flash 2004 051_UAG_report_CA 06-09 (06-09-28)_Spain KPIs 2" xfId="16856" xr:uid="{00000000-0005-0000-0000-000046980000}"/>
    <cellStyle name="n_Flash September eresMas_Wanadoo España Flash 2004 051_UAG_report_CA 06-09 (06-09-28)_Spain KPIs_1" xfId="52304" xr:uid="{00000000-0005-0000-0000-000047980000}"/>
    <cellStyle name="n_Flash September eresMas_Wanadoo España Flash 2004 051_UAG_report_CA 06-09 (06-09-28)_Telecoms - Operational KPIs" xfId="50607" xr:uid="{00000000-0005-0000-0000-000048980000}"/>
    <cellStyle name="n_Flash September eresMas_Wanadoo España Flash 2004 051_UAG_report_CA 06-10 (06-11-06)" xfId="3524" xr:uid="{00000000-0005-0000-0000-000049980000}"/>
    <cellStyle name="n_Flash September eresMas_Wanadoo España Flash 2004 051_UAG_report_CA 06-10 (06-11-06)_A&amp;ME KPIs" xfId="54082" xr:uid="{00000000-0005-0000-0000-00004A980000}"/>
    <cellStyle name="n_Flash September eresMas_Wanadoo España Flash 2004 051_UAG_report_CA 06-10 (06-11-06)_France financials" xfId="24436" xr:uid="{00000000-0005-0000-0000-00004B980000}"/>
    <cellStyle name="n_Flash September eresMas_Wanadoo España Flash 2004 051_UAG_report_CA 06-10 (06-11-06)_France KPIs" xfId="5645" xr:uid="{00000000-0005-0000-0000-00004C980000}"/>
    <cellStyle name="n_Flash September eresMas_Wanadoo España Flash 2004 051_UAG_report_CA 06-10 (06-11-06)_France KPIs 2" xfId="15061" xr:uid="{00000000-0005-0000-0000-00004D980000}"/>
    <cellStyle name="n_Flash September eresMas_Wanadoo España Flash 2004 051_UAG_report_CA 06-10 (06-11-06)_France KPIs_1" xfId="12886" xr:uid="{00000000-0005-0000-0000-00004E980000}"/>
    <cellStyle name="n_Flash September eresMas_Wanadoo España Flash 2004 051_UAG_report_CA 06-10 (06-11-06)_Group" xfId="41039" xr:uid="{00000000-0005-0000-0000-00004F980000}"/>
    <cellStyle name="n_Flash September eresMas_Wanadoo España Flash 2004 051_UAG_report_CA 06-10 (06-11-06)_Group - financial KPIs" xfId="22692" xr:uid="{00000000-0005-0000-0000-000050980000}"/>
    <cellStyle name="n_Flash September eresMas_Wanadoo España Flash 2004 051_UAG_report_CA 06-10 (06-11-06)_Group - operational KPIs" xfId="11132" xr:uid="{00000000-0005-0000-0000-000051980000}"/>
    <cellStyle name="n_Flash September eresMas_Wanadoo España Flash 2004 051_UAG_report_CA 06-10 (06-11-06)_Group - operational KPIs 2" xfId="18831" xr:uid="{00000000-0005-0000-0000-000052980000}"/>
    <cellStyle name="n_Flash September eresMas_Wanadoo España Flash 2004 051_UAG_report_CA 06-10 (06-11-06)_Group - operational KPIs_1" xfId="20948" xr:uid="{00000000-0005-0000-0000-000053980000}"/>
    <cellStyle name="n_Flash September eresMas_Wanadoo España Flash 2004 051_UAG_report_CA 06-10 (06-11-06)_Orange - Market France KPIs" xfId="56951" xr:uid="{00000000-0005-0000-0000-000054980000}"/>
    <cellStyle name="n_Flash September eresMas_Wanadoo España Flash 2004 051_UAG_report_CA 06-10 (06-11-06)_Poland KPIs" xfId="41038" xr:uid="{00000000-0005-0000-0000-000055980000}"/>
    <cellStyle name="n_Flash September eresMas_Wanadoo España Flash 2004 051_UAG_report_CA 06-10 (06-11-06)_ROW" xfId="41040" xr:uid="{00000000-0005-0000-0000-000056980000}"/>
    <cellStyle name="n_Flash September eresMas_Wanadoo España Flash 2004 051_UAG_report_CA 06-10 (06-11-06)_ROW ARPU" xfId="41041" xr:uid="{00000000-0005-0000-0000-000057980000}"/>
    <cellStyle name="n_Flash September eresMas_Wanadoo España Flash 2004 051_UAG_report_CA 06-10 (06-11-06)_ROW_1" xfId="41042" xr:uid="{00000000-0005-0000-0000-000058980000}"/>
    <cellStyle name="n_Flash September eresMas_Wanadoo España Flash 2004 051_UAG_report_CA 06-10 (06-11-06)_ROW_1_Group" xfId="41043" xr:uid="{00000000-0005-0000-0000-000059980000}"/>
    <cellStyle name="n_Flash September eresMas_Wanadoo España Flash 2004 051_UAG_report_CA 06-10 (06-11-06)_ROW_1_ROW ARPU" xfId="41044" xr:uid="{00000000-0005-0000-0000-00005A980000}"/>
    <cellStyle name="n_Flash September eresMas_Wanadoo España Flash 2004 051_UAG_report_CA 06-10 (06-11-06)_ROW_Group" xfId="41045" xr:uid="{00000000-0005-0000-0000-00005B980000}"/>
    <cellStyle name="n_Flash September eresMas_Wanadoo España Flash 2004 051_UAG_report_CA 06-10 (06-11-06)_ROW_ROW ARPU" xfId="41046" xr:uid="{00000000-0005-0000-0000-00005C980000}"/>
    <cellStyle name="n_Flash September eresMas_Wanadoo España Flash 2004 051_UAG_report_CA 06-10 (06-11-06)_Spain ARPU + AUPU" xfId="41047" xr:uid="{00000000-0005-0000-0000-00005D980000}"/>
    <cellStyle name="n_Flash September eresMas_Wanadoo España Flash 2004 051_UAG_report_CA 06-10 (06-11-06)_Spain ARPU + AUPU_Group" xfId="41048" xr:uid="{00000000-0005-0000-0000-00005E980000}"/>
    <cellStyle name="n_Flash September eresMas_Wanadoo España Flash 2004 051_UAG_report_CA 06-10 (06-11-06)_Spain ARPU + AUPU_ROW ARPU" xfId="41049" xr:uid="{00000000-0005-0000-0000-00005F980000}"/>
    <cellStyle name="n_Flash September eresMas_Wanadoo España Flash 2004 051_UAG_report_CA 06-10 (06-11-06)_Spain KPIs" xfId="7491" xr:uid="{00000000-0005-0000-0000-000060980000}"/>
    <cellStyle name="n_Flash September eresMas_Wanadoo España Flash 2004 051_UAG_report_CA 06-10 (06-11-06)_Spain KPIs 2" xfId="16857" xr:uid="{00000000-0005-0000-0000-000061980000}"/>
    <cellStyle name="n_Flash September eresMas_Wanadoo España Flash 2004 051_UAG_report_CA 06-10 (06-11-06)_Spain KPIs_1" xfId="52305" xr:uid="{00000000-0005-0000-0000-000062980000}"/>
    <cellStyle name="n_Flash September eresMas_Wanadoo España Flash 2004 051_UAG_report_CA 06-10 (06-11-06)_Telecoms - Operational KPIs" xfId="50608" xr:uid="{00000000-0005-0000-0000-000063980000}"/>
    <cellStyle name="n_Flash September eresMas_Wanadoo España Flash 2004 051_V&amp;M trajectoires V1 (06-08-11)" xfId="3525" xr:uid="{00000000-0005-0000-0000-000064980000}"/>
    <cellStyle name="n_Flash September eresMas_Wanadoo España Flash 2004 051_V&amp;M trajectoires V1 (06-08-11)_A&amp;ME KPIs" xfId="54083" xr:uid="{00000000-0005-0000-0000-000065980000}"/>
    <cellStyle name="n_Flash September eresMas_Wanadoo España Flash 2004 051_V&amp;M trajectoires V1 (06-08-11)_France financials" xfId="24437" xr:uid="{00000000-0005-0000-0000-000066980000}"/>
    <cellStyle name="n_Flash September eresMas_Wanadoo España Flash 2004 051_V&amp;M trajectoires V1 (06-08-11)_France KPIs" xfId="5646" xr:uid="{00000000-0005-0000-0000-000067980000}"/>
    <cellStyle name="n_Flash September eresMas_Wanadoo España Flash 2004 051_V&amp;M trajectoires V1 (06-08-11)_France KPIs 2" xfId="15062" xr:uid="{00000000-0005-0000-0000-000068980000}"/>
    <cellStyle name="n_Flash September eresMas_Wanadoo España Flash 2004 051_V&amp;M trajectoires V1 (06-08-11)_France KPIs_1" xfId="12887" xr:uid="{00000000-0005-0000-0000-000069980000}"/>
    <cellStyle name="n_Flash September eresMas_Wanadoo España Flash 2004 051_V&amp;M trajectoires V1 (06-08-11)_Group" xfId="41051" xr:uid="{00000000-0005-0000-0000-00006A980000}"/>
    <cellStyle name="n_Flash September eresMas_Wanadoo España Flash 2004 051_V&amp;M trajectoires V1 (06-08-11)_Group - financial KPIs" xfId="22693" xr:uid="{00000000-0005-0000-0000-00006B980000}"/>
    <cellStyle name="n_Flash September eresMas_Wanadoo España Flash 2004 051_V&amp;M trajectoires V1 (06-08-11)_Group - operational KPIs" xfId="11133" xr:uid="{00000000-0005-0000-0000-00006C980000}"/>
    <cellStyle name="n_Flash September eresMas_Wanadoo España Flash 2004 051_V&amp;M trajectoires V1 (06-08-11)_Group - operational KPIs 2" xfId="18832" xr:uid="{00000000-0005-0000-0000-00006D980000}"/>
    <cellStyle name="n_Flash September eresMas_Wanadoo España Flash 2004 051_V&amp;M trajectoires V1 (06-08-11)_Group - operational KPIs_1" xfId="20949" xr:uid="{00000000-0005-0000-0000-00006E980000}"/>
    <cellStyle name="n_Flash September eresMas_Wanadoo España Flash 2004 051_V&amp;M trajectoires V1 (06-08-11)_Orange - Market France KPIs" xfId="56952" xr:uid="{00000000-0005-0000-0000-00006F980000}"/>
    <cellStyle name="n_Flash September eresMas_Wanadoo España Flash 2004 051_V&amp;M trajectoires V1 (06-08-11)_Poland KPIs" xfId="41050" xr:uid="{00000000-0005-0000-0000-000070980000}"/>
    <cellStyle name="n_Flash September eresMas_Wanadoo España Flash 2004 051_V&amp;M trajectoires V1 (06-08-11)_ROW" xfId="41052" xr:uid="{00000000-0005-0000-0000-000071980000}"/>
    <cellStyle name="n_Flash September eresMas_Wanadoo España Flash 2004 051_V&amp;M trajectoires V1 (06-08-11)_ROW ARPU" xfId="41053" xr:uid="{00000000-0005-0000-0000-000072980000}"/>
    <cellStyle name="n_Flash September eresMas_Wanadoo España Flash 2004 051_V&amp;M trajectoires V1 (06-08-11)_ROW_1" xfId="41054" xr:uid="{00000000-0005-0000-0000-000073980000}"/>
    <cellStyle name="n_Flash September eresMas_Wanadoo España Flash 2004 051_V&amp;M trajectoires V1 (06-08-11)_ROW_1_Group" xfId="41055" xr:uid="{00000000-0005-0000-0000-000074980000}"/>
    <cellStyle name="n_Flash September eresMas_Wanadoo España Flash 2004 051_V&amp;M trajectoires V1 (06-08-11)_ROW_1_ROW ARPU" xfId="41056" xr:uid="{00000000-0005-0000-0000-000075980000}"/>
    <cellStyle name="n_Flash September eresMas_Wanadoo España Flash 2004 051_V&amp;M trajectoires V1 (06-08-11)_ROW_Group" xfId="41057" xr:uid="{00000000-0005-0000-0000-000076980000}"/>
    <cellStyle name="n_Flash September eresMas_Wanadoo España Flash 2004 051_V&amp;M trajectoires V1 (06-08-11)_ROW_ROW ARPU" xfId="41058" xr:uid="{00000000-0005-0000-0000-000077980000}"/>
    <cellStyle name="n_Flash September eresMas_Wanadoo España Flash 2004 051_V&amp;M trajectoires V1 (06-08-11)_Spain ARPU + AUPU" xfId="41059" xr:uid="{00000000-0005-0000-0000-000078980000}"/>
    <cellStyle name="n_Flash September eresMas_Wanadoo España Flash 2004 051_V&amp;M trajectoires V1 (06-08-11)_Spain ARPU + AUPU_Group" xfId="41060" xr:uid="{00000000-0005-0000-0000-000079980000}"/>
    <cellStyle name="n_Flash September eresMas_Wanadoo España Flash 2004 051_V&amp;M trajectoires V1 (06-08-11)_Spain ARPU + AUPU_ROW ARPU" xfId="41061" xr:uid="{00000000-0005-0000-0000-00007A980000}"/>
    <cellStyle name="n_Flash September eresMas_Wanadoo España Flash 2004 051_V&amp;M trajectoires V1 (06-08-11)_Spain KPIs" xfId="7492" xr:uid="{00000000-0005-0000-0000-00007B980000}"/>
    <cellStyle name="n_Flash September eresMas_Wanadoo España Flash 2004 051_V&amp;M trajectoires V1 (06-08-11)_Spain KPIs 2" xfId="16858" xr:uid="{00000000-0005-0000-0000-00007C980000}"/>
    <cellStyle name="n_Flash September eresMas_Wanadoo España Flash 2004 051_V&amp;M trajectoires V1 (06-08-11)_Spain KPIs_1" xfId="52306" xr:uid="{00000000-0005-0000-0000-00007D980000}"/>
    <cellStyle name="n_Flash September eresMas_Wanadoo España Flash 2004 051_V&amp;M trajectoires V1 (06-08-11)_Telecoms - Operational KPIs" xfId="50609" xr:uid="{00000000-0005-0000-0000-00007E980000}"/>
    <cellStyle name="n_Flash September eresMas_Wanadoo Espana Flash 2004 12" xfId="3526" xr:uid="{00000000-0005-0000-0000-00007F980000}"/>
    <cellStyle name="n_Flash September eresMas_Wanadoo España Flash 2004 12" xfId="3527" xr:uid="{00000000-0005-0000-0000-000080980000}"/>
    <cellStyle name="n_Flash September eresMas_Wanadoo Espana Flash 2004 12_A&amp;ME KPIs" xfId="54084" xr:uid="{00000000-0005-0000-0000-000081980000}"/>
    <cellStyle name="n_Flash September eresMas_Wanadoo España Flash 2004 12_A&amp;ME KPIs" xfId="54085" xr:uid="{00000000-0005-0000-0000-000082980000}"/>
    <cellStyle name="n_Flash September eresMas_Wanadoo Espana Flash 2004 12_CA BAC SCR-VM 06-07 (31-07-06)" xfId="3528" xr:uid="{00000000-0005-0000-0000-000083980000}"/>
    <cellStyle name="n_Flash September eresMas_Wanadoo España Flash 2004 12_CA BAC SCR-VM 06-07 (31-07-06)" xfId="3529" xr:uid="{00000000-0005-0000-0000-000084980000}"/>
    <cellStyle name="n_Flash September eresMas_Wanadoo Espana Flash 2004 12_CA BAC SCR-VM 06-07 (31-07-06)_A&amp;ME KPIs" xfId="54086" xr:uid="{00000000-0005-0000-0000-000085980000}"/>
    <cellStyle name="n_Flash September eresMas_Wanadoo España Flash 2004 12_CA BAC SCR-VM 06-07 (31-07-06)_A&amp;ME KPIs" xfId="54087" xr:uid="{00000000-0005-0000-0000-000086980000}"/>
    <cellStyle name="n_Flash September eresMas_Wanadoo Espana Flash 2004 12_CA BAC SCR-VM 06-07 (31-07-06)_France financials" xfId="24440" xr:uid="{00000000-0005-0000-0000-000087980000}"/>
    <cellStyle name="n_Flash September eresMas_Wanadoo España Flash 2004 12_CA BAC SCR-VM 06-07 (31-07-06)_France financials" xfId="24441" xr:uid="{00000000-0005-0000-0000-000088980000}"/>
    <cellStyle name="n_Flash September eresMas_Wanadoo Espana Flash 2004 12_CA BAC SCR-VM 06-07 (31-07-06)_France KPIs" xfId="5649" xr:uid="{00000000-0005-0000-0000-000089980000}"/>
    <cellStyle name="n_Flash September eresMas_Wanadoo España Flash 2004 12_CA BAC SCR-VM 06-07 (31-07-06)_France KPIs" xfId="5650" xr:uid="{00000000-0005-0000-0000-00008A980000}"/>
    <cellStyle name="n_Flash September eresMas_Wanadoo Espana Flash 2004 12_CA BAC SCR-VM 06-07 (31-07-06)_France KPIs 2" xfId="15065" xr:uid="{00000000-0005-0000-0000-00008B980000}"/>
    <cellStyle name="n_Flash September eresMas_Wanadoo España Flash 2004 12_CA BAC SCR-VM 06-07 (31-07-06)_France KPIs 2" xfId="15066" xr:uid="{00000000-0005-0000-0000-00008C980000}"/>
    <cellStyle name="n_Flash September eresMas_Wanadoo Espana Flash 2004 12_CA BAC SCR-VM 06-07 (31-07-06)_France KPIs 3" xfId="13628" xr:uid="{00000000-0005-0000-0000-00008D980000}"/>
    <cellStyle name="n_Flash September eresMas_Wanadoo España Flash 2004 12_CA BAC SCR-VM 06-07 (31-07-06)_France KPIs 3" xfId="13627" xr:uid="{00000000-0005-0000-0000-00008E980000}"/>
    <cellStyle name="n_Flash September eresMas_Wanadoo Espana Flash 2004 12_CA BAC SCR-VM 06-07 (31-07-06)_France KPIs_1" xfId="12890" xr:uid="{00000000-0005-0000-0000-00008F980000}"/>
    <cellStyle name="n_Flash September eresMas_Wanadoo España Flash 2004 12_CA BAC SCR-VM 06-07 (31-07-06)_France KPIs_1" xfId="12891" xr:uid="{00000000-0005-0000-0000-000090980000}"/>
    <cellStyle name="n_Flash September eresMas_Wanadoo Espana Flash 2004 12_CA BAC SCR-VM 06-07 (31-07-06)_Group" xfId="41066" xr:uid="{00000000-0005-0000-0000-000091980000}"/>
    <cellStyle name="n_Flash September eresMas_Wanadoo España Flash 2004 12_CA BAC SCR-VM 06-07 (31-07-06)_Group" xfId="41067" xr:uid="{00000000-0005-0000-0000-000092980000}"/>
    <cellStyle name="n_Flash September eresMas_Wanadoo Espana Flash 2004 12_CA BAC SCR-VM 06-07 (31-07-06)_Group - financial KPIs" xfId="22696" xr:uid="{00000000-0005-0000-0000-000093980000}"/>
    <cellStyle name="n_Flash September eresMas_Wanadoo España Flash 2004 12_CA BAC SCR-VM 06-07 (31-07-06)_Group - financial KPIs" xfId="22697" xr:uid="{00000000-0005-0000-0000-000094980000}"/>
    <cellStyle name="n_Flash September eresMas_Wanadoo Espana Flash 2004 12_CA BAC SCR-VM 06-07 (31-07-06)_Group - operational KPIs" xfId="11136" xr:uid="{00000000-0005-0000-0000-000095980000}"/>
    <cellStyle name="n_Flash September eresMas_Wanadoo España Flash 2004 12_CA BAC SCR-VM 06-07 (31-07-06)_Group - operational KPIs" xfId="11137" xr:uid="{00000000-0005-0000-0000-000096980000}"/>
    <cellStyle name="n_Flash September eresMas_Wanadoo Espana Flash 2004 12_CA BAC SCR-VM 06-07 (31-07-06)_Group - operational KPIs 2" xfId="18835" xr:uid="{00000000-0005-0000-0000-000097980000}"/>
    <cellStyle name="n_Flash September eresMas_Wanadoo España Flash 2004 12_CA BAC SCR-VM 06-07 (31-07-06)_Group - operational KPIs 2" xfId="18836" xr:uid="{00000000-0005-0000-0000-000098980000}"/>
    <cellStyle name="n_Flash September eresMas_Wanadoo Espana Flash 2004 12_CA BAC SCR-VM 06-07 (31-07-06)_Group - operational KPIs 3" xfId="19661" xr:uid="{00000000-0005-0000-0000-000099980000}"/>
    <cellStyle name="n_Flash September eresMas_Wanadoo España Flash 2004 12_CA BAC SCR-VM 06-07 (31-07-06)_Group - operational KPIs 3" xfId="19662" xr:uid="{00000000-0005-0000-0000-00009A980000}"/>
    <cellStyle name="n_Flash September eresMas_Wanadoo Espana Flash 2004 12_CA BAC SCR-VM 06-07 (31-07-06)_Group - operational KPIs_1" xfId="20952" xr:uid="{00000000-0005-0000-0000-00009B980000}"/>
    <cellStyle name="n_Flash September eresMas_Wanadoo España Flash 2004 12_CA BAC SCR-VM 06-07 (31-07-06)_Group - operational KPIs_1" xfId="20953" xr:uid="{00000000-0005-0000-0000-00009C980000}"/>
    <cellStyle name="n_Flash September eresMas_Wanadoo Espana Flash 2004 12_CA BAC SCR-VM 06-07 (31-07-06)_Orange - Market France KPIs" xfId="56955" xr:uid="{00000000-0005-0000-0000-00009D980000}"/>
    <cellStyle name="n_Flash September eresMas_Wanadoo España Flash 2004 12_CA BAC SCR-VM 06-07 (31-07-06)_Orange - Market France KPIs" xfId="56956" xr:uid="{00000000-0005-0000-0000-00009E980000}"/>
    <cellStyle name="n_Flash September eresMas_Wanadoo Espana Flash 2004 12_CA BAC SCR-VM 06-07 (31-07-06)_Poland KPIs" xfId="41064" xr:uid="{00000000-0005-0000-0000-00009F980000}"/>
    <cellStyle name="n_Flash September eresMas_Wanadoo España Flash 2004 12_CA BAC SCR-VM 06-07 (31-07-06)_Poland KPIs" xfId="41065" xr:uid="{00000000-0005-0000-0000-0000A0980000}"/>
    <cellStyle name="n_Flash September eresMas_Wanadoo Espana Flash 2004 12_CA BAC SCR-VM 06-07 (31-07-06)_ROW" xfId="41068" xr:uid="{00000000-0005-0000-0000-0000A1980000}"/>
    <cellStyle name="n_Flash September eresMas_Wanadoo España Flash 2004 12_CA BAC SCR-VM 06-07 (31-07-06)_ROW" xfId="41069" xr:uid="{00000000-0005-0000-0000-0000A2980000}"/>
    <cellStyle name="n_Flash September eresMas_Wanadoo Espana Flash 2004 12_CA BAC SCR-VM 06-07 (31-07-06)_ROW ARPU" xfId="41070" xr:uid="{00000000-0005-0000-0000-0000A3980000}"/>
    <cellStyle name="n_Flash September eresMas_Wanadoo España Flash 2004 12_CA BAC SCR-VM 06-07 (31-07-06)_ROW ARPU" xfId="41071" xr:uid="{00000000-0005-0000-0000-0000A4980000}"/>
    <cellStyle name="n_Flash September eresMas_Wanadoo Espana Flash 2004 12_CA BAC SCR-VM 06-07 (31-07-06)_ROW_1" xfId="41072" xr:uid="{00000000-0005-0000-0000-0000A5980000}"/>
    <cellStyle name="n_Flash September eresMas_Wanadoo España Flash 2004 12_CA BAC SCR-VM 06-07 (31-07-06)_ROW_1" xfId="41073" xr:uid="{00000000-0005-0000-0000-0000A6980000}"/>
    <cellStyle name="n_Flash September eresMas_Wanadoo Espana Flash 2004 12_CA BAC SCR-VM 06-07 (31-07-06)_ROW_1_Group" xfId="41074" xr:uid="{00000000-0005-0000-0000-0000A7980000}"/>
    <cellStyle name="n_Flash September eresMas_Wanadoo España Flash 2004 12_CA BAC SCR-VM 06-07 (31-07-06)_ROW_1_Group" xfId="41075" xr:uid="{00000000-0005-0000-0000-0000A8980000}"/>
    <cellStyle name="n_Flash September eresMas_Wanadoo Espana Flash 2004 12_CA BAC SCR-VM 06-07 (31-07-06)_ROW_1_ROW ARPU" xfId="41076" xr:uid="{00000000-0005-0000-0000-0000A9980000}"/>
    <cellStyle name="n_Flash September eresMas_Wanadoo España Flash 2004 12_CA BAC SCR-VM 06-07 (31-07-06)_ROW_1_ROW ARPU" xfId="41077" xr:uid="{00000000-0005-0000-0000-0000AA980000}"/>
    <cellStyle name="n_Flash September eresMas_Wanadoo Espana Flash 2004 12_CA BAC SCR-VM 06-07 (31-07-06)_ROW_Group" xfId="41078" xr:uid="{00000000-0005-0000-0000-0000AB980000}"/>
    <cellStyle name="n_Flash September eresMas_Wanadoo España Flash 2004 12_CA BAC SCR-VM 06-07 (31-07-06)_ROW_Group" xfId="41079" xr:uid="{00000000-0005-0000-0000-0000AC980000}"/>
    <cellStyle name="n_Flash September eresMas_Wanadoo Espana Flash 2004 12_CA BAC SCR-VM 06-07 (31-07-06)_ROW_ROW ARPU" xfId="41080" xr:uid="{00000000-0005-0000-0000-0000AD980000}"/>
    <cellStyle name="n_Flash September eresMas_Wanadoo España Flash 2004 12_CA BAC SCR-VM 06-07 (31-07-06)_ROW_ROW ARPU" xfId="41081" xr:uid="{00000000-0005-0000-0000-0000AE980000}"/>
    <cellStyle name="n_Flash September eresMas_Wanadoo Espana Flash 2004 12_CA BAC SCR-VM 06-07 (31-07-06)_Spain ARPU + AUPU" xfId="41082" xr:uid="{00000000-0005-0000-0000-0000AF980000}"/>
    <cellStyle name="n_Flash September eresMas_Wanadoo España Flash 2004 12_CA BAC SCR-VM 06-07 (31-07-06)_Spain ARPU + AUPU" xfId="41083" xr:uid="{00000000-0005-0000-0000-0000B0980000}"/>
    <cellStyle name="n_Flash September eresMas_Wanadoo Espana Flash 2004 12_CA BAC SCR-VM 06-07 (31-07-06)_Spain ARPU + AUPU_Group" xfId="41084" xr:uid="{00000000-0005-0000-0000-0000B1980000}"/>
    <cellStyle name="n_Flash September eresMas_Wanadoo España Flash 2004 12_CA BAC SCR-VM 06-07 (31-07-06)_Spain ARPU + AUPU_Group" xfId="41085" xr:uid="{00000000-0005-0000-0000-0000B2980000}"/>
    <cellStyle name="n_Flash September eresMas_Wanadoo Espana Flash 2004 12_CA BAC SCR-VM 06-07 (31-07-06)_Spain ARPU + AUPU_ROW ARPU" xfId="41086" xr:uid="{00000000-0005-0000-0000-0000B3980000}"/>
    <cellStyle name="n_Flash September eresMas_Wanadoo España Flash 2004 12_CA BAC SCR-VM 06-07 (31-07-06)_Spain ARPU + AUPU_ROW ARPU" xfId="41087" xr:uid="{00000000-0005-0000-0000-0000B4980000}"/>
    <cellStyle name="n_Flash September eresMas_Wanadoo Espana Flash 2004 12_CA BAC SCR-VM 06-07 (31-07-06)_Spain KPIs" xfId="7495" xr:uid="{00000000-0005-0000-0000-0000B5980000}"/>
    <cellStyle name="n_Flash September eresMas_Wanadoo España Flash 2004 12_CA BAC SCR-VM 06-07 (31-07-06)_Spain KPIs" xfId="7496" xr:uid="{00000000-0005-0000-0000-0000B6980000}"/>
    <cellStyle name="n_Flash September eresMas_Wanadoo Espana Flash 2004 12_CA BAC SCR-VM 06-07 (31-07-06)_Spain KPIs 2" xfId="16861" xr:uid="{00000000-0005-0000-0000-0000B7980000}"/>
    <cellStyle name="n_Flash September eresMas_Wanadoo España Flash 2004 12_CA BAC SCR-VM 06-07 (31-07-06)_Spain KPIs 2" xfId="16862" xr:uid="{00000000-0005-0000-0000-0000B8980000}"/>
    <cellStyle name="n_Flash September eresMas_Wanadoo Espana Flash 2004 12_CA BAC SCR-VM 06-07 (31-07-06)_Spain KPIs 3" xfId="19463" xr:uid="{00000000-0005-0000-0000-0000B9980000}"/>
    <cellStyle name="n_Flash September eresMas_Wanadoo España Flash 2004 12_CA BAC SCR-VM 06-07 (31-07-06)_Spain KPIs 3" xfId="19464" xr:uid="{00000000-0005-0000-0000-0000BA980000}"/>
    <cellStyle name="n_Flash September eresMas_Wanadoo Espana Flash 2004 12_CA BAC SCR-VM 06-07 (31-07-06)_Spain KPIs_1" xfId="52309" xr:uid="{00000000-0005-0000-0000-0000BB980000}"/>
    <cellStyle name="n_Flash September eresMas_Wanadoo España Flash 2004 12_CA BAC SCR-VM 06-07 (31-07-06)_Spain KPIs_1" xfId="52310" xr:uid="{00000000-0005-0000-0000-0000BC980000}"/>
    <cellStyle name="n_Flash September eresMas_Wanadoo Espana Flash 2004 12_CA BAC SCR-VM 06-07 (31-07-06)_Telecoms - Operational KPIs" xfId="50612" xr:uid="{00000000-0005-0000-0000-0000BD980000}"/>
    <cellStyle name="n_Flash September eresMas_Wanadoo España Flash 2004 12_CA BAC SCR-VM 06-07 (31-07-06)_Telecoms - Operational KPIs" xfId="50613" xr:uid="{00000000-0005-0000-0000-0000BE980000}"/>
    <cellStyle name="n_Flash September eresMas_Wanadoo Espana Flash 2004 12_Classeur2" xfId="3530" xr:uid="{00000000-0005-0000-0000-0000BF980000}"/>
    <cellStyle name="n_Flash September eresMas_Wanadoo España Flash 2004 12_Classeur2" xfId="3531" xr:uid="{00000000-0005-0000-0000-0000C0980000}"/>
    <cellStyle name="n_Flash September eresMas_Wanadoo Espana Flash 2004 12_Classeur2_A&amp;ME KPIs" xfId="54088" xr:uid="{00000000-0005-0000-0000-0000C1980000}"/>
    <cellStyle name="n_Flash September eresMas_Wanadoo España Flash 2004 12_Classeur2_A&amp;ME KPIs" xfId="54089" xr:uid="{00000000-0005-0000-0000-0000C2980000}"/>
    <cellStyle name="n_Flash September eresMas_Wanadoo Espana Flash 2004 12_Classeur2_France financials" xfId="24442" xr:uid="{00000000-0005-0000-0000-0000C3980000}"/>
    <cellStyle name="n_Flash September eresMas_Wanadoo España Flash 2004 12_Classeur2_France financials" xfId="24443" xr:uid="{00000000-0005-0000-0000-0000C4980000}"/>
    <cellStyle name="n_Flash September eresMas_Wanadoo Espana Flash 2004 12_Classeur2_France KPIs" xfId="5651" xr:uid="{00000000-0005-0000-0000-0000C5980000}"/>
    <cellStyle name="n_Flash September eresMas_Wanadoo España Flash 2004 12_Classeur2_France KPIs" xfId="5652" xr:uid="{00000000-0005-0000-0000-0000C6980000}"/>
    <cellStyle name="n_Flash September eresMas_Wanadoo Espana Flash 2004 12_Classeur2_France KPIs 2" xfId="15067" xr:uid="{00000000-0005-0000-0000-0000C7980000}"/>
    <cellStyle name="n_Flash September eresMas_Wanadoo España Flash 2004 12_Classeur2_France KPIs 2" xfId="15068" xr:uid="{00000000-0005-0000-0000-0000C8980000}"/>
    <cellStyle name="n_Flash September eresMas_Wanadoo Espana Flash 2004 12_Classeur2_France KPIs 3" xfId="13626" xr:uid="{00000000-0005-0000-0000-0000C9980000}"/>
    <cellStyle name="n_Flash September eresMas_Wanadoo España Flash 2004 12_Classeur2_France KPIs 3" xfId="13625" xr:uid="{00000000-0005-0000-0000-0000CA980000}"/>
    <cellStyle name="n_Flash September eresMas_Wanadoo Espana Flash 2004 12_Classeur2_France KPIs_1" xfId="12892" xr:uid="{00000000-0005-0000-0000-0000CB980000}"/>
    <cellStyle name="n_Flash September eresMas_Wanadoo España Flash 2004 12_Classeur2_France KPIs_1" xfId="12893" xr:uid="{00000000-0005-0000-0000-0000CC980000}"/>
    <cellStyle name="n_Flash September eresMas_Wanadoo Espana Flash 2004 12_Classeur2_Group" xfId="41090" xr:uid="{00000000-0005-0000-0000-0000CD980000}"/>
    <cellStyle name="n_Flash September eresMas_Wanadoo España Flash 2004 12_Classeur2_Group" xfId="41091" xr:uid="{00000000-0005-0000-0000-0000CE980000}"/>
    <cellStyle name="n_Flash September eresMas_Wanadoo Espana Flash 2004 12_Classeur2_Group - financial KPIs" xfId="22698" xr:uid="{00000000-0005-0000-0000-0000CF980000}"/>
    <cellStyle name="n_Flash September eresMas_Wanadoo España Flash 2004 12_Classeur2_Group - financial KPIs" xfId="22699" xr:uid="{00000000-0005-0000-0000-0000D0980000}"/>
    <cellStyle name="n_Flash September eresMas_Wanadoo Espana Flash 2004 12_Classeur2_Group - operational KPIs" xfId="11138" xr:uid="{00000000-0005-0000-0000-0000D1980000}"/>
    <cellStyle name="n_Flash September eresMas_Wanadoo España Flash 2004 12_Classeur2_Group - operational KPIs" xfId="11139" xr:uid="{00000000-0005-0000-0000-0000D2980000}"/>
    <cellStyle name="n_Flash September eresMas_Wanadoo Espana Flash 2004 12_Classeur2_Group - operational KPIs 2" xfId="18837" xr:uid="{00000000-0005-0000-0000-0000D3980000}"/>
    <cellStyle name="n_Flash September eresMas_Wanadoo España Flash 2004 12_Classeur2_Group - operational KPIs 2" xfId="18838" xr:uid="{00000000-0005-0000-0000-0000D4980000}"/>
    <cellStyle name="n_Flash September eresMas_Wanadoo Espana Flash 2004 12_Classeur2_Group - operational KPIs 3" xfId="19663" xr:uid="{00000000-0005-0000-0000-0000D5980000}"/>
    <cellStyle name="n_Flash September eresMas_Wanadoo España Flash 2004 12_Classeur2_Group - operational KPIs 3" xfId="19664" xr:uid="{00000000-0005-0000-0000-0000D6980000}"/>
    <cellStyle name="n_Flash September eresMas_Wanadoo Espana Flash 2004 12_Classeur2_Group - operational KPIs_1" xfId="20954" xr:uid="{00000000-0005-0000-0000-0000D7980000}"/>
    <cellStyle name="n_Flash September eresMas_Wanadoo España Flash 2004 12_Classeur2_Group - operational KPIs_1" xfId="20955" xr:uid="{00000000-0005-0000-0000-0000D8980000}"/>
    <cellStyle name="n_Flash September eresMas_Wanadoo Espana Flash 2004 12_Classeur2_Orange - Market France KPIs" xfId="56957" xr:uid="{00000000-0005-0000-0000-0000D9980000}"/>
    <cellStyle name="n_Flash September eresMas_Wanadoo España Flash 2004 12_Classeur2_Orange - Market France KPIs" xfId="56958" xr:uid="{00000000-0005-0000-0000-0000DA980000}"/>
    <cellStyle name="n_Flash September eresMas_Wanadoo Espana Flash 2004 12_Classeur2_Poland KPIs" xfId="41088" xr:uid="{00000000-0005-0000-0000-0000DB980000}"/>
    <cellStyle name="n_Flash September eresMas_Wanadoo España Flash 2004 12_Classeur2_Poland KPIs" xfId="41089" xr:uid="{00000000-0005-0000-0000-0000DC980000}"/>
    <cellStyle name="n_Flash September eresMas_Wanadoo Espana Flash 2004 12_Classeur2_ROW" xfId="41092" xr:uid="{00000000-0005-0000-0000-0000DD980000}"/>
    <cellStyle name="n_Flash September eresMas_Wanadoo España Flash 2004 12_Classeur2_ROW" xfId="41093" xr:uid="{00000000-0005-0000-0000-0000DE980000}"/>
    <cellStyle name="n_Flash September eresMas_Wanadoo Espana Flash 2004 12_Classeur2_ROW ARPU" xfId="41094" xr:uid="{00000000-0005-0000-0000-0000DF980000}"/>
    <cellStyle name="n_Flash September eresMas_Wanadoo España Flash 2004 12_Classeur2_ROW ARPU" xfId="41095" xr:uid="{00000000-0005-0000-0000-0000E0980000}"/>
    <cellStyle name="n_Flash September eresMas_Wanadoo Espana Flash 2004 12_Classeur2_ROW_1" xfId="41096" xr:uid="{00000000-0005-0000-0000-0000E1980000}"/>
    <cellStyle name="n_Flash September eresMas_Wanadoo España Flash 2004 12_Classeur2_ROW_1" xfId="41097" xr:uid="{00000000-0005-0000-0000-0000E2980000}"/>
    <cellStyle name="n_Flash September eresMas_Wanadoo Espana Flash 2004 12_Classeur2_ROW_1_Group" xfId="41098" xr:uid="{00000000-0005-0000-0000-0000E3980000}"/>
    <cellStyle name="n_Flash September eresMas_Wanadoo España Flash 2004 12_Classeur2_ROW_1_Group" xfId="41099" xr:uid="{00000000-0005-0000-0000-0000E4980000}"/>
    <cellStyle name="n_Flash September eresMas_Wanadoo Espana Flash 2004 12_Classeur2_ROW_1_ROW ARPU" xfId="41100" xr:uid="{00000000-0005-0000-0000-0000E5980000}"/>
    <cellStyle name="n_Flash September eresMas_Wanadoo España Flash 2004 12_Classeur2_ROW_1_ROW ARPU" xfId="41101" xr:uid="{00000000-0005-0000-0000-0000E6980000}"/>
    <cellStyle name="n_Flash September eresMas_Wanadoo Espana Flash 2004 12_Classeur2_ROW_Group" xfId="41102" xr:uid="{00000000-0005-0000-0000-0000E7980000}"/>
    <cellStyle name="n_Flash September eresMas_Wanadoo España Flash 2004 12_Classeur2_ROW_Group" xfId="41103" xr:uid="{00000000-0005-0000-0000-0000E8980000}"/>
    <cellStyle name="n_Flash September eresMas_Wanadoo Espana Flash 2004 12_Classeur2_ROW_ROW ARPU" xfId="41104" xr:uid="{00000000-0005-0000-0000-0000E9980000}"/>
    <cellStyle name="n_Flash September eresMas_Wanadoo España Flash 2004 12_Classeur2_ROW_ROW ARPU" xfId="41105" xr:uid="{00000000-0005-0000-0000-0000EA980000}"/>
    <cellStyle name="n_Flash September eresMas_Wanadoo Espana Flash 2004 12_Classeur2_Spain ARPU + AUPU" xfId="41106" xr:uid="{00000000-0005-0000-0000-0000EB980000}"/>
    <cellStyle name="n_Flash September eresMas_Wanadoo España Flash 2004 12_Classeur2_Spain ARPU + AUPU" xfId="41107" xr:uid="{00000000-0005-0000-0000-0000EC980000}"/>
    <cellStyle name="n_Flash September eresMas_Wanadoo Espana Flash 2004 12_Classeur2_Spain ARPU + AUPU_Group" xfId="41108" xr:uid="{00000000-0005-0000-0000-0000ED980000}"/>
    <cellStyle name="n_Flash September eresMas_Wanadoo España Flash 2004 12_Classeur2_Spain ARPU + AUPU_Group" xfId="41109" xr:uid="{00000000-0005-0000-0000-0000EE980000}"/>
    <cellStyle name="n_Flash September eresMas_Wanadoo Espana Flash 2004 12_Classeur2_Spain ARPU + AUPU_ROW ARPU" xfId="41110" xr:uid="{00000000-0005-0000-0000-0000EF980000}"/>
    <cellStyle name="n_Flash September eresMas_Wanadoo España Flash 2004 12_Classeur2_Spain ARPU + AUPU_ROW ARPU" xfId="41111" xr:uid="{00000000-0005-0000-0000-0000F0980000}"/>
    <cellStyle name="n_Flash September eresMas_Wanadoo Espana Flash 2004 12_Classeur2_Spain KPIs" xfId="7497" xr:uid="{00000000-0005-0000-0000-0000F1980000}"/>
    <cellStyle name="n_Flash September eresMas_Wanadoo España Flash 2004 12_Classeur2_Spain KPIs" xfId="7498" xr:uid="{00000000-0005-0000-0000-0000F2980000}"/>
    <cellStyle name="n_Flash September eresMas_Wanadoo Espana Flash 2004 12_Classeur2_Spain KPIs 2" xfId="16863" xr:uid="{00000000-0005-0000-0000-0000F3980000}"/>
    <cellStyle name="n_Flash September eresMas_Wanadoo España Flash 2004 12_Classeur2_Spain KPIs 2" xfId="16864" xr:uid="{00000000-0005-0000-0000-0000F4980000}"/>
    <cellStyle name="n_Flash September eresMas_Wanadoo Espana Flash 2004 12_Classeur2_Spain KPIs 3" xfId="19465" xr:uid="{00000000-0005-0000-0000-0000F5980000}"/>
    <cellStyle name="n_Flash September eresMas_Wanadoo España Flash 2004 12_Classeur2_Spain KPIs 3" xfId="19466" xr:uid="{00000000-0005-0000-0000-0000F6980000}"/>
    <cellStyle name="n_Flash September eresMas_Wanadoo Espana Flash 2004 12_Classeur2_Spain KPIs_1" xfId="52311" xr:uid="{00000000-0005-0000-0000-0000F7980000}"/>
    <cellStyle name="n_Flash September eresMas_Wanadoo España Flash 2004 12_Classeur2_Spain KPIs_1" xfId="52312" xr:uid="{00000000-0005-0000-0000-0000F8980000}"/>
    <cellStyle name="n_Flash September eresMas_Wanadoo Espana Flash 2004 12_Classeur2_Telecoms - Operational KPIs" xfId="50614" xr:uid="{00000000-0005-0000-0000-0000F9980000}"/>
    <cellStyle name="n_Flash September eresMas_Wanadoo España Flash 2004 12_Classeur2_Telecoms - Operational KPIs" xfId="50615" xr:uid="{00000000-0005-0000-0000-0000FA980000}"/>
    <cellStyle name="n_Flash September eresMas_Wanadoo Espana Flash 2004 12_DATA KPI Personal" xfId="41112" xr:uid="{00000000-0005-0000-0000-0000FB980000}"/>
    <cellStyle name="n_Flash September eresMas_Wanadoo España Flash 2004 12_DATA KPI Personal" xfId="41113" xr:uid="{00000000-0005-0000-0000-0000FC980000}"/>
    <cellStyle name="n_Flash September eresMas_Wanadoo Espana Flash 2004 12_DATA KPI Personal_Group" xfId="41114" xr:uid="{00000000-0005-0000-0000-0000FD980000}"/>
    <cellStyle name="n_Flash September eresMas_Wanadoo España Flash 2004 12_DATA KPI Personal_Group" xfId="41115" xr:uid="{00000000-0005-0000-0000-0000FE980000}"/>
    <cellStyle name="n_Flash September eresMas_Wanadoo Espana Flash 2004 12_DATA KPI Personal_ROW ARPU" xfId="41116" xr:uid="{00000000-0005-0000-0000-0000FF980000}"/>
    <cellStyle name="n_Flash September eresMas_Wanadoo España Flash 2004 12_DATA KPI Personal_ROW ARPU" xfId="41117" xr:uid="{00000000-0005-0000-0000-000000990000}"/>
    <cellStyle name="n_Flash September eresMas_Wanadoo Espana Flash 2004 12_EE_CoA_BS - mapped V4" xfId="41118" xr:uid="{00000000-0005-0000-0000-000001990000}"/>
    <cellStyle name="n_Flash September eresMas_Wanadoo España Flash 2004 12_EE_CoA_BS - mapped V4" xfId="41119" xr:uid="{00000000-0005-0000-0000-000002990000}"/>
    <cellStyle name="n_Flash September eresMas_Wanadoo Espana Flash 2004 12_EE_CoA_BS - mapped V4_Group" xfId="41120" xr:uid="{00000000-0005-0000-0000-000003990000}"/>
    <cellStyle name="n_Flash September eresMas_Wanadoo España Flash 2004 12_EE_CoA_BS - mapped V4_Group" xfId="41121" xr:uid="{00000000-0005-0000-0000-000004990000}"/>
    <cellStyle name="n_Flash September eresMas_Wanadoo Espana Flash 2004 12_EE_CoA_BS - mapped V4_ROW ARPU" xfId="41122" xr:uid="{00000000-0005-0000-0000-000005990000}"/>
    <cellStyle name="n_Flash September eresMas_Wanadoo España Flash 2004 12_EE_CoA_BS - mapped V4_ROW ARPU" xfId="41123" xr:uid="{00000000-0005-0000-0000-000006990000}"/>
    <cellStyle name="n_Flash September eresMas_Wanadoo Espana Flash 2004 12_Feuil1" xfId="3532" xr:uid="{00000000-0005-0000-0000-000007990000}"/>
    <cellStyle name="n_Flash September eresMas_Wanadoo España Flash 2004 12_Feuil1" xfId="3533" xr:uid="{00000000-0005-0000-0000-000008990000}"/>
    <cellStyle name="n_Flash September eresMas_Wanadoo Espana Flash 2004 12_Feuil1_A&amp;ME KPIs" xfId="54090" xr:uid="{00000000-0005-0000-0000-000009990000}"/>
    <cellStyle name="n_Flash September eresMas_Wanadoo España Flash 2004 12_Feuil1_A&amp;ME KPIs" xfId="54091" xr:uid="{00000000-0005-0000-0000-00000A990000}"/>
    <cellStyle name="n_Flash September eresMas_Wanadoo Espana Flash 2004 12_Feuil1_France financials" xfId="24444" xr:uid="{00000000-0005-0000-0000-00000B990000}"/>
    <cellStyle name="n_Flash September eresMas_Wanadoo España Flash 2004 12_Feuil1_France financials" xfId="24445" xr:uid="{00000000-0005-0000-0000-00000C990000}"/>
    <cellStyle name="n_Flash September eresMas_Wanadoo Espana Flash 2004 12_Feuil1_France KPIs" xfId="5653" xr:uid="{00000000-0005-0000-0000-00000D990000}"/>
    <cellStyle name="n_Flash September eresMas_Wanadoo España Flash 2004 12_Feuil1_France KPIs" xfId="5654" xr:uid="{00000000-0005-0000-0000-00000E990000}"/>
    <cellStyle name="n_Flash September eresMas_Wanadoo Espana Flash 2004 12_Feuil1_France KPIs 2" xfId="15069" xr:uid="{00000000-0005-0000-0000-00000F990000}"/>
    <cellStyle name="n_Flash September eresMas_Wanadoo España Flash 2004 12_Feuil1_France KPIs 2" xfId="15070" xr:uid="{00000000-0005-0000-0000-000010990000}"/>
    <cellStyle name="n_Flash September eresMas_Wanadoo Espana Flash 2004 12_Feuil1_France KPIs 3" xfId="13624" xr:uid="{00000000-0005-0000-0000-000011990000}"/>
    <cellStyle name="n_Flash September eresMas_Wanadoo España Flash 2004 12_Feuil1_France KPIs 3" xfId="13623" xr:uid="{00000000-0005-0000-0000-000012990000}"/>
    <cellStyle name="n_Flash September eresMas_Wanadoo Espana Flash 2004 12_Feuil1_France KPIs_1" xfId="12894" xr:uid="{00000000-0005-0000-0000-000013990000}"/>
    <cellStyle name="n_Flash September eresMas_Wanadoo España Flash 2004 12_Feuil1_France KPIs_1" xfId="12895" xr:uid="{00000000-0005-0000-0000-000014990000}"/>
    <cellStyle name="n_Flash September eresMas_Wanadoo Espana Flash 2004 12_Feuil1_Group" xfId="41126" xr:uid="{00000000-0005-0000-0000-000015990000}"/>
    <cellStyle name="n_Flash September eresMas_Wanadoo España Flash 2004 12_Feuil1_Group" xfId="41127" xr:uid="{00000000-0005-0000-0000-000016990000}"/>
    <cellStyle name="n_Flash September eresMas_Wanadoo Espana Flash 2004 12_Feuil1_Group - financial KPIs" xfId="22700" xr:uid="{00000000-0005-0000-0000-000017990000}"/>
    <cellStyle name="n_Flash September eresMas_Wanadoo España Flash 2004 12_Feuil1_Group - financial KPIs" xfId="22701" xr:uid="{00000000-0005-0000-0000-000018990000}"/>
    <cellStyle name="n_Flash September eresMas_Wanadoo Espana Flash 2004 12_Feuil1_Group - operational KPIs" xfId="11140" xr:uid="{00000000-0005-0000-0000-000019990000}"/>
    <cellStyle name="n_Flash September eresMas_Wanadoo España Flash 2004 12_Feuil1_Group - operational KPIs" xfId="11141" xr:uid="{00000000-0005-0000-0000-00001A990000}"/>
    <cellStyle name="n_Flash September eresMas_Wanadoo Espana Flash 2004 12_Feuil1_Group - operational KPIs 2" xfId="18839" xr:uid="{00000000-0005-0000-0000-00001B990000}"/>
    <cellStyle name="n_Flash September eresMas_Wanadoo España Flash 2004 12_Feuil1_Group - operational KPIs 2" xfId="18840" xr:uid="{00000000-0005-0000-0000-00001C990000}"/>
    <cellStyle name="n_Flash September eresMas_Wanadoo Espana Flash 2004 12_Feuil1_Group - operational KPIs 3" xfId="19665" xr:uid="{00000000-0005-0000-0000-00001D990000}"/>
    <cellStyle name="n_Flash September eresMas_Wanadoo España Flash 2004 12_Feuil1_Group - operational KPIs 3" xfId="19666" xr:uid="{00000000-0005-0000-0000-00001E990000}"/>
    <cellStyle name="n_Flash September eresMas_Wanadoo Espana Flash 2004 12_Feuil1_Group - operational KPIs_1" xfId="20956" xr:uid="{00000000-0005-0000-0000-00001F990000}"/>
    <cellStyle name="n_Flash September eresMas_Wanadoo España Flash 2004 12_Feuil1_Group - operational KPIs_1" xfId="20957" xr:uid="{00000000-0005-0000-0000-000020990000}"/>
    <cellStyle name="n_Flash September eresMas_Wanadoo Espana Flash 2004 12_Feuil1_Orange - Market France KPIs" xfId="56959" xr:uid="{00000000-0005-0000-0000-000021990000}"/>
    <cellStyle name="n_Flash September eresMas_Wanadoo España Flash 2004 12_Feuil1_Orange - Market France KPIs" xfId="56960" xr:uid="{00000000-0005-0000-0000-000022990000}"/>
    <cellStyle name="n_Flash September eresMas_Wanadoo Espana Flash 2004 12_Feuil1_Poland KPIs" xfId="41124" xr:uid="{00000000-0005-0000-0000-000023990000}"/>
    <cellStyle name="n_Flash September eresMas_Wanadoo España Flash 2004 12_Feuil1_Poland KPIs" xfId="41125" xr:uid="{00000000-0005-0000-0000-000024990000}"/>
    <cellStyle name="n_Flash September eresMas_Wanadoo Espana Flash 2004 12_Feuil1_ROW" xfId="41128" xr:uid="{00000000-0005-0000-0000-000025990000}"/>
    <cellStyle name="n_Flash September eresMas_Wanadoo España Flash 2004 12_Feuil1_ROW" xfId="41129" xr:uid="{00000000-0005-0000-0000-000026990000}"/>
    <cellStyle name="n_Flash September eresMas_Wanadoo Espana Flash 2004 12_Feuil1_ROW ARPU" xfId="41130" xr:uid="{00000000-0005-0000-0000-000027990000}"/>
    <cellStyle name="n_Flash September eresMas_Wanadoo España Flash 2004 12_Feuil1_ROW ARPU" xfId="41131" xr:uid="{00000000-0005-0000-0000-000028990000}"/>
    <cellStyle name="n_Flash September eresMas_Wanadoo Espana Flash 2004 12_Feuil1_ROW_1" xfId="41132" xr:uid="{00000000-0005-0000-0000-000029990000}"/>
    <cellStyle name="n_Flash September eresMas_Wanadoo España Flash 2004 12_Feuil1_ROW_1" xfId="41133" xr:uid="{00000000-0005-0000-0000-00002A990000}"/>
    <cellStyle name="n_Flash September eresMas_Wanadoo Espana Flash 2004 12_Feuil1_ROW_1_Group" xfId="41134" xr:uid="{00000000-0005-0000-0000-00002B990000}"/>
    <cellStyle name="n_Flash September eresMas_Wanadoo España Flash 2004 12_Feuil1_ROW_1_Group" xfId="41135" xr:uid="{00000000-0005-0000-0000-00002C990000}"/>
    <cellStyle name="n_Flash September eresMas_Wanadoo Espana Flash 2004 12_Feuil1_ROW_1_ROW ARPU" xfId="41136" xr:uid="{00000000-0005-0000-0000-00002D990000}"/>
    <cellStyle name="n_Flash September eresMas_Wanadoo España Flash 2004 12_Feuil1_ROW_1_ROW ARPU" xfId="41137" xr:uid="{00000000-0005-0000-0000-00002E990000}"/>
    <cellStyle name="n_Flash September eresMas_Wanadoo Espana Flash 2004 12_Feuil1_ROW_Group" xfId="41138" xr:uid="{00000000-0005-0000-0000-00002F990000}"/>
    <cellStyle name="n_Flash September eresMas_Wanadoo España Flash 2004 12_Feuil1_ROW_Group" xfId="41139" xr:uid="{00000000-0005-0000-0000-000030990000}"/>
    <cellStyle name="n_Flash September eresMas_Wanadoo Espana Flash 2004 12_Feuil1_ROW_ROW ARPU" xfId="41140" xr:uid="{00000000-0005-0000-0000-000031990000}"/>
    <cellStyle name="n_Flash September eresMas_Wanadoo España Flash 2004 12_Feuil1_ROW_ROW ARPU" xfId="41141" xr:uid="{00000000-0005-0000-0000-000032990000}"/>
    <cellStyle name="n_Flash September eresMas_Wanadoo Espana Flash 2004 12_Feuil1_Spain ARPU + AUPU" xfId="41142" xr:uid="{00000000-0005-0000-0000-000033990000}"/>
    <cellStyle name="n_Flash September eresMas_Wanadoo España Flash 2004 12_Feuil1_Spain ARPU + AUPU" xfId="41143" xr:uid="{00000000-0005-0000-0000-000034990000}"/>
    <cellStyle name="n_Flash September eresMas_Wanadoo Espana Flash 2004 12_Feuil1_Spain ARPU + AUPU_Group" xfId="41144" xr:uid="{00000000-0005-0000-0000-000035990000}"/>
    <cellStyle name="n_Flash September eresMas_Wanadoo España Flash 2004 12_Feuil1_Spain ARPU + AUPU_Group" xfId="41145" xr:uid="{00000000-0005-0000-0000-000036990000}"/>
    <cellStyle name="n_Flash September eresMas_Wanadoo Espana Flash 2004 12_Feuil1_Spain ARPU + AUPU_ROW ARPU" xfId="41146" xr:uid="{00000000-0005-0000-0000-000037990000}"/>
    <cellStyle name="n_Flash September eresMas_Wanadoo España Flash 2004 12_Feuil1_Spain ARPU + AUPU_ROW ARPU" xfId="41147" xr:uid="{00000000-0005-0000-0000-000038990000}"/>
    <cellStyle name="n_Flash September eresMas_Wanadoo Espana Flash 2004 12_Feuil1_Spain KPIs" xfId="7499" xr:uid="{00000000-0005-0000-0000-000039990000}"/>
    <cellStyle name="n_Flash September eresMas_Wanadoo España Flash 2004 12_Feuil1_Spain KPIs" xfId="7500" xr:uid="{00000000-0005-0000-0000-00003A990000}"/>
    <cellStyle name="n_Flash September eresMas_Wanadoo Espana Flash 2004 12_Feuil1_Spain KPIs 2" xfId="16865" xr:uid="{00000000-0005-0000-0000-00003B990000}"/>
    <cellStyle name="n_Flash September eresMas_Wanadoo España Flash 2004 12_Feuil1_Spain KPIs 2" xfId="16866" xr:uid="{00000000-0005-0000-0000-00003C990000}"/>
    <cellStyle name="n_Flash September eresMas_Wanadoo Espana Flash 2004 12_Feuil1_Spain KPIs 3" xfId="19467" xr:uid="{00000000-0005-0000-0000-00003D990000}"/>
    <cellStyle name="n_Flash September eresMas_Wanadoo España Flash 2004 12_Feuil1_Spain KPIs 3" xfId="19468" xr:uid="{00000000-0005-0000-0000-00003E990000}"/>
    <cellStyle name="n_Flash September eresMas_Wanadoo Espana Flash 2004 12_Feuil1_Spain KPIs_1" xfId="52313" xr:uid="{00000000-0005-0000-0000-00003F990000}"/>
    <cellStyle name="n_Flash September eresMas_Wanadoo España Flash 2004 12_Feuil1_Spain KPIs_1" xfId="52314" xr:uid="{00000000-0005-0000-0000-000040990000}"/>
    <cellStyle name="n_Flash September eresMas_Wanadoo Espana Flash 2004 12_Feuil1_Telecoms - Operational KPIs" xfId="50616" xr:uid="{00000000-0005-0000-0000-000041990000}"/>
    <cellStyle name="n_Flash September eresMas_Wanadoo España Flash 2004 12_Feuil1_Telecoms - Operational KPIs" xfId="50617" xr:uid="{00000000-0005-0000-0000-000042990000}"/>
    <cellStyle name="n_Flash September eresMas_Wanadoo Espana Flash 2004 12_France financials" xfId="24438" xr:uid="{00000000-0005-0000-0000-000043990000}"/>
    <cellStyle name="n_Flash September eresMas_Wanadoo España Flash 2004 12_France financials" xfId="24439" xr:uid="{00000000-0005-0000-0000-000044990000}"/>
    <cellStyle name="n_Flash September eresMas_Wanadoo Espana Flash 2004 12_France KPIs" xfId="5647" xr:uid="{00000000-0005-0000-0000-000045990000}"/>
    <cellStyle name="n_Flash September eresMas_Wanadoo España Flash 2004 12_France KPIs" xfId="5648" xr:uid="{00000000-0005-0000-0000-000046990000}"/>
    <cellStyle name="n_Flash September eresMas_Wanadoo Espana Flash 2004 12_France KPIs 2" xfId="15063" xr:uid="{00000000-0005-0000-0000-000047990000}"/>
    <cellStyle name="n_Flash September eresMas_Wanadoo España Flash 2004 12_France KPIs 2" xfId="15064" xr:uid="{00000000-0005-0000-0000-000048990000}"/>
    <cellStyle name="n_Flash September eresMas_Wanadoo Espana Flash 2004 12_France KPIs 3" xfId="13630" xr:uid="{00000000-0005-0000-0000-000049990000}"/>
    <cellStyle name="n_Flash September eresMas_Wanadoo España Flash 2004 12_France KPIs 3" xfId="13629" xr:uid="{00000000-0005-0000-0000-00004A990000}"/>
    <cellStyle name="n_Flash September eresMas_Wanadoo Espana Flash 2004 12_France KPIs_1" xfId="12888" xr:uid="{00000000-0005-0000-0000-00004B990000}"/>
    <cellStyle name="n_Flash September eresMas_Wanadoo España Flash 2004 12_France KPIs_1" xfId="12889" xr:uid="{00000000-0005-0000-0000-00004C990000}"/>
    <cellStyle name="n_Flash September eresMas_Wanadoo Espana Flash 2004 12_Group" xfId="41148" xr:uid="{00000000-0005-0000-0000-00004D990000}"/>
    <cellStyle name="n_Flash September eresMas_Wanadoo España Flash 2004 12_Group" xfId="41149" xr:uid="{00000000-0005-0000-0000-00004E990000}"/>
    <cellStyle name="n_Flash September eresMas_Wanadoo Espana Flash 2004 12_Group - financial KPIs" xfId="22694" xr:uid="{00000000-0005-0000-0000-00004F990000}"/>
    <cellStyle name="n_Flash September eresMas_Wanadoo España Flash 2004 12_Group - financial KPIs" xfId="22695" xr:uid="{00000000-0005-0000-0000-000050990000}"/>
    <cellStyle name="n_Flash September eresMas_Wanadoo Espana Flash 2004 12_Group - operational KPIs" xfId="11134" xr:uid="{00000000-0005-0000-0000-000051990000}"/>
    <cellStyle name="n_Flash September eresMas_Wanadoo España Flash 2004 12_Group - operational KPIs" xfId="11135" xr:uid="{00000000-0005-0000-0000-000052990000}"/>
    <cellStyle name="n_Flash September eresMas_Wanadoo Espana Flash 2004 12_Group - operational KPIs 2" xfId="18833" xr:uid="{00000000-0005-0000-0000-000053990000}"/>
    <cellStyle name="n_Flash September eresMas_Wanadoo España Flash 2004 12_Group - operational KPIs 2" xfId="18834" xr:uid="{00000000-0005-0000-0000-000054990000}"/>
    <cellStyle name="n_Flash September eresMas_Wanadoo Espana Flash 2004 12_Group - operational KPIs 3" xfId="19659" xr:uid="{00000000-0005-0000-0000-000055990000}"/>
    <cellStyle name="n_Flash September eresMas_Wanadoo España Flash 2004 12_Group - operational KPIs 3" xfId="19660" xr:uid="{00000000-0005-0000-0000-000056990000}"/>
    <cellStyle name="n_Flash September eresMas_Wanadoo Espana Flash 2004 12_Group - operational KPIs_1" xfId="20950" xr:uid="{00000000-0005-0000-0000-000057990000}"/>
    <cellStyle name="n_Flash September eresMas_Wanadoo España Flash 2004 12_Group - operational KPIs_1" xfId="20951" xr:uid="{00000000-0005-0000-0000-000058990000}"/>
    <cellStyle name="n_Flash September eresMas_Wanadoo Espana Flash 2004 12_New L23 CA trafic 06-09 (06-10-20)" xfId="3534" xr:uid="{00000000-0005-0000-0000-000059990000}"/>
    <cellStyle name="n_Flash September eresMas_Wanadoo España Flash 2004 12_New L23 CA trafic 06-09 (06-10-20)" xfId="3535" xr:uid="{00000000-0005-0000-0000-00005A990000}"/>
    <cellStyle name="n_Flash September eresMas_Wanadoo Espana Flash 2004 12_New L23 CA trafic 06-09 (06-10-20)_A&amp;ME KPIs" xfId="54092" xr:uid="{00000000-0005-0000-0000-00005B990000}"/>
    <cellStyle name="n_Flash September eresMas_Wanadoo España Flash 2004 12_New L23 CA trafic 06-09 (06-10-20)_A&amp;ME KPIs" xfId="54093" xr:uid="{00000000-0005-0000-0000-00005C990000}"/>
    <cellStyle name="n_Flash September eresMas_Wanadoo Espana Flash 2004 12_New L23 CA trafic 06-09 (06-10-20)_France financials" xfId="24446" xr:uid="{00000000-0005-0000-0000-00005D990000}"/>
    <cellStyle name="n_Flash September eresMas_Wanadoo España Flash 2004 12_New L23 CA trafic 06-09 (06-10-20)_France financials" xfId="24447" xr:uid="{00000000-0005-0000-0000-00005E990000}"/>
    <cellStyle name="n_Flash September eresMas_Wanadoo Espana Flash 2004 12_New L23 CA trafic 06-09 (06-10-20)_France KPIs" xfId="5655" xr:uid="{00000000-0005-0000-0000-00005F990000}"/>
    <cellStyle name="n_Flash September eresMas_Wanadoo España Flash 2004 12_New L23 CA trafic 06-09 (06-10-20)_France KPIs" xfId="5656" xr:uid="{00000000-0005-0000-0000-000060990000}"/>
    <cellStyle name="n_Flash September eresMas_Wanadoo Espana Flash 2004 12_New L23 CA trafic 06-09 (06-10-20)_France KPIs 2" xfId="15071" xr:uid="{00000000-0005-0000-0000-000061990000}"/>
    <cellStyle name="n_Flash September eresMas_Wanadoo España Flash 2004 12_New L23 CA trafic 06-09 (06-10-20)_France KPIs 2" xfId="15072" xr:uid="{00000000-0005-0000-0000-000062990000}"/>
    <cellStyle name="n_Flash September eresMas_Wanadoo Espana Flash 2004 12_New L23 CA trafic 06-09 (06-10-20)_France KPIs 3" xfId="13622" xr:uid="{00000000-0005-0000-0000-000063990000}"/>
    <cellStyle name="n_Flash September eresMas_Wanadoo España Flash 2004 12_New L23 CA trafic 06-09 (06-10-20)_France KPIs 3" xfId="13621" xr:uid="{00000000-0005-0000-0000-000064990000}"/>
    <cellStyle name="n_Flash September eresMas_Wanadoo Espana Flash 2004 12_New L23 CA trafic 06-09 (06-10-20)_France KPIs_1" xfId="12896" xr:uid="{00000000-0005-0000-0000-000065990000}"/>
    <cellStyle name="n_Flash September eresMas_Wanadoo España Flash 2004 12_New L23 CA trafic 06-09 (06-10-20)_France KPIs_1" xfId="12897" xr:uid="{00000000-0005-0000-0000-000066990000}"/>
    <cellStyle name="n_Flash September eresMas_Wanadoo Espana Flash 2004 12_New L23 CA trafic 06-09 (06-10-20)_Group" xfId="41152" xr:uid="{00000000-0005-0000-0000-000067990000}"/>
    <cellStyle name="n_Flash September eresMas_Wanadoo España Flash 2004 12_New L23 CA trafic 06-09 (06-10-20)_Group" xfId="41153" xr:uid="{00000000-0005-0000-0000-000068990000}"/>
    <cellStyle name="n_Flash September eresMas_Wanadoo Espana Flash 2004 12_New L23 CA trafic 06-09 (06-10-20)_Group - financial KPIs" xfId="22702" xr:uid="{00000000-0005-0000-0000-000069990000}"/>
    <cellStyle name="n_Flash September eresMas_Wanadoo España Flash 2004 12_New L23 CA trafic 06-09 (06-10-20)_Group - financial KPIs" xfId="22703" xr:uid="{00000000-0005-0000-0000-00006A990000}"/>
    <cellStyle name="n_Flash September eresMas_Wanadoo Espana Flash 2004 12_New L23 CA trafic 06-09 (06-10-20)_Group - operational KPIs" xfId="11142" xr:uid="{00000000-0005-0000-0000-00006B990000}"/>
    <cellStyle name="n_Flash September eresMas_Wanadoo España Flash 2004 12_New L23 CA trafic 06-09 (06-10-20)_Group - operational KPIs" xfId="11143" xr:uid="{00000000-0005-0000-0000-00006C990000}"/>
    <cellStyle name="n_Flash September eresMas_Wanadoo Espana Flash 2004 12_New L23 CA trafic 06-09 (06-10-20)_Group - operational KPIs 2" xfId="18841" xr:uid="{00000000-0005-0000-0000-00006D990000}"/>
    <cellStyle name="n_Flash September eresMas_Wanadoo España Flash 2004 12_New L23 CA trafic 06-09 (06-10-20)_Group - operational KPIs 2" xfId="18842" xr:uid="{00000000-0005-0000-0000-00006E990000}"/>
    <cellStyle name="n_Flash September eresMas_Wanadoo Espana Flash 2004 12_New L23 CA trafic 06-09 (06-10-20)_Group - operational KPIs 3" xfId="19667" xr:uid="{00000000-0005-0000-0000-00006F990000}"/>
    <cellStyle name="n_Flash September eresMas_Wanadoo España Flash 2004 12_New L23 CA trafic 06-09 (06-10-20)_Group - operational KPIs 3" xfId="19668" xr:uid="{00000000-0005-0000-0000-000070990000}"/>
    <cellStyle name="n_Flash September eresMas_Wanadoo Espana Flash 2004 12_New L23 CA trafic 06-09 (06-10-20)_Group - operational KPIs_1" xfId="20958" xr:uid="{00000000-0005-0000-0000-000071990000}"/>
    <cellStyle name="n_Flash September eresMas_Wanadoo España Flash 2004 12_New L23 CA trafic 06-09 (06-10-20)_Group - operational KPIs_1" xfId="20959" xr:uid="{00000000-0005-0000-0000-000072990000}"/>
    <cellStyle name="n_Flash September eresMas_Wanadoo Espana Flash 2004 12_New L23 CA trafic 06-09 (06-10-20)_Orange - Market France KPIs" xfId="56961" xr:uid="{00000000-0005-0000-0000-000073990000}"/>
    <cellStyle name="n_Flash September eresMas_Wanadoo España Flash 2004 12_New L23 CA trafic 06-09 (06-10-20)_Orange - Market France KPIs" xfId="56962" xr:uid="{00000000-0005-0000-0000-000074990000}"/>
    <cellStyle name="n_Flash September eresMas_Wanadoo Espana Flash 2004 12_New L23 CA trafic 06-09 (06-10-20)_Poland KPIs" xfId="41150" xr:uid="{00000000-0005-0000-0000-000075990000}"/>
    <cellStyle name="n_Flash September eresMas_Wanadoo España Flash 2004 12_New L23 CA trafic 06-09 (06-10-20)_Poland KPIs" xfId="41151" xr:uid="{00000000-0005-0000-0000-000076990000}"/>
    <cellStyle name="n_Flash September eresMas_Wanadoo Espana Flash 2004 12_New L23 CA trafic 06-09 (06-10-20)_ROW" xfId="41154" xr:uid="{00000000-0005-0000-0000-000077990000}"/>
    <cellStyle name="n_Flash September eresMas_Wanadoo España Flash 2004 12_New L23 CA trafic 06-09 (06-10-20)_ROW" xfId="41155" xr:uid="{00000000-0005-0000-0000-000078990000}"/>
    <cellStyle name="n_Flash September eresMas_Wanadoo Espana Flash 2004 12_New L23 CA trafic 06-09 (06-10-20)_ROW ARPU" xfId="41156" xr:uid="{00000000-0005-0000-0000-000079990000}"/>
    <cellStyle name="n_Flash September eresMas_Wanadoo España Flash 2004 12_New L23 CA trafic 06-09 (06-10-20)_ROW ARPU" xfId="41157" xr:uid="{00000000-0005-0000-0000-00007A990000}"/>
    <cellStyle name="n_Flash September eresMas_Wanadoo Espana Flash 2004 12_New L23 CA trafic 06-09 (06-10-20)_ROW_1" xfId="41158" xr:uid="{00000000-0005-0000-0000-00007B990000}"/>
    <cellStyle name="n_Flash September eresMas_Wanadoo España Flash 2004 12_New L23 CA trafic 06-09 (06-10-20)_ROW_1" xfId="41159" xr:uid="{00000000-0005-0000-0000-00007C990000}"/>
    <cellStyle name="n_Flash September eresMas_Wanadoo Espana Flash 2004 12_New L23 CA trafic 06-09 (06-10-20)_ROW_1_Group" xfId="41160" xr:uid="{00000000-0005-0000-0000-00007D990000}"/>
    <cellStyle name="n_Flash September eresMas_Wanadoo España Flash 2004 12_New L23 CA trafic 06-09 (06-10-20)_ROW_1_Group" xfId="41161" xr:uid="{00000000-0005-0000-0000-00007E990000}"/>
    <cellStyle name="n_Flash September eresMas_Wanadoo Espana Flash 2004 12_New L23 CA trafic 06-09 (06-10-20)_ROW_1_ROW ARPU" xfId="41162" xr:uid="{00000000-0005-0000-0000-00007F990000}"/>
    <cellStyle name="n_Flash September eresMas_Wanadoo España Flash 2004 12_New L23 CA trafic 06-09 (06-10-20)_ROW_1_ROW ARPU" xfId="41163" xr:uid="{00000000-0005-0000-0000-000080990000}"/>
    <cellStyle name="n_Flash September eresMas_Wanadoo Espana Flash 2004 12_New L23 CA trafic 06-09 (06-10-20)_ROW_Group" xfId="41164" xr:uid="{00000000-0005-0000-0000-000081990000}"/>
    <cellStyle name="n_Flash September eresMas_Wanadoo España Flash 2004 12_New L23 CA trafic 06-09 (06-10-20)_ROW_Group" xfId="41165" xr:uid="{00000000-0005-0000-0000-000082990000}"/>
    <cellStyle name="n_Flash September eresMas_Wanadoo Espana Flash 2004 12_New L23 CA trafic 06-09 (06-10-20)_ROW_ROW ARPU" xfId="41166" xr:uid="{00000000-0005-0000-0000-000083990000}"/>
    <cellStyle name="n_Flash September eresMas_Wanadoo España Flash 2004 12_New L23 CA trafic 06-09 (06-10-20)_ROW_ROW ARPU" xfId="41167" xr:uid="{00000000-0005-0000-0000-000084990000}"/>
    <cellStyle name="n_Flash September eresMas_Wanadoo Espana Flash 2004 12_New L23 CA trafic 06-09 (06-10-20)_Spain ARPU + AUPU" xfId="41168" xr:uid="{00000000-0005-0000-0000-000085990000}"/>
    <cellStyle name="n_Flash September eresMas_Wanadoo España Flash 2004 12_New L23 CA trafic 06-09 (06-10-20)_Spain ARPU + AUPU" xfId="41169" xr:uid="{00000000-0005-0000-0000-000086990000}"/>
    <cellStyle name="n_Flash September eresMas_Wanadoo Espana Flash 2004 12_New L23 CA trafic 06-09 (06-10-20)_Spain ARPU + AUPU_Group" xfId="41170" xr:uid="{00000000-0005-0000-0000-000087990000}"/>
    <cellStyle name="n_Flash September eresMas_Wanadoo España Flash 2004 12_New L23 CA trafic 06-09 (06-10-20)_Spain ARPU + AUPU_Group" xfId="41171" xr:uid="{00000000-0005-0000-0000-000088990000}"/>
    <cellStyle name="n_Flash September eresMas_Wanadoo Espana Flash 2004 12_New L23 CA trafic 06-09 (06-10-20)_Spain ARPU + AUPU_ROW ARPU" xfId="41172" xr:uid="{00000000-0005-0000-0000-000089990000}"/>
    <cellStyle name="n_Flash September eresMas_Wanadoo España Flash 2004 12_New L23 CA trafic 06-09 (06-10-20)_Spain ARPU + AUPU_ROW ARPU" xfId="41173" xr:uid="{00000000-0005-0000-0000-00008A990000}"/>
    <cellStyle name="n_Flash September eresMas_Wanadoo Espana Flash 2004 12_New L23 CA trafic 06-09 (06-10-20)_Spain KPIs" xfId="7501" xr:uid="{00000000-0005-0000-0000-00008B990000}"/>
    <cellStyle name="n_Flash September eresMas_Wanadoo España Flash 2004 12_New L23 CA trafic 06-09 (06-10-20)_Spain KPIs" xfId="7502" xr:uid="{00000000-0005-0000-0000-00008C990000}"/>
    <cellStyle name="n_Flash September eresMas_Wanadoo Espana Flash 2004 12_New L23 CA trafic 06-09 (06-10-20)_Spain KPIs 2" xfId="16867" xr:uid="{00000000-0005-0000-0000-00008D990000}"/>
    <cellStyle name="n_Flash September eresMas_Wanadoo España Flash 2004 12_New L23 CA trafic 06-09 (06-10-20)_Spain KPIs 2" xfId="16868" xr:uid="{00000000-0005-0000-0000-00008E990000}"/>
    <cellStyle name="n_Flash September eresMas_Wanadoo Espana Flash 2004 12_New L23 CA trafic 06-09 (06-10-20)_Spain KPIs 3" xfId="19469" xr:uid="{00000000-0005-0000-0000-00008F990000}"/>
    <cellStyle name="n_Flash September eresMas_Wanadoo España Flash 2004 12_New L23 CA trafic 06-09 (06-10-20)_Spain KPIs 3" xfId="19470" xr:uid="{00000000-0005-0000-0000-000090990000}"/>
    <cellStyle name="n_Flash September eresMas_Wanadoo Espana Flash 2004 12_New L23 CA trafic 06-09 (06-10-20)_Spain KPIs_1" xfId="52315" xr:uid="{00000000-0005-0000-0000-000091990000}"/>
    <cellStyle name="n_Flash September eresMas_Wanadoo España Flash 2004 12_New L23 CA trafic 06-09 (06-10-20)_Spain KPIs_1" xfId="52316" xr:uid="{00000000-0005-0000-0000-000092990000}"/>
    <cellStyle name="n_Flash September eresMas_Wanadoo Espana Flash 2004 12_New L23 CA trafic 06-09 (06-10-20)_Telecoms - Operational KPIs" xfId="50618" xr:uid="{00000000-0005-0000-0000-000093990000}"/>
    <cellStyle name="n_Flash September eresMas_Wanadoo España Flash 2004 12_New L23 CA trafic 06-09 (06-10-20)_Telecoms - Operational KPIs" xfId="50619" xr:uid="{00000000-0005-0000-0000-000094990000}"/>
    <cellStyle name="n_Flash September eresMas_Wanadoo Espana Flash 2004 12_Orange - Market France KPIs" xfId="56953" xr:uid="{00000000-0005-0000-0000-000095990000}"/>
    <cellStyle name="n_Flash September eresMas_Wanadoo España Flash 2004 12_Orange - Market France KPIs" xfId="56954" xr:uid="{00000000-0005-0000-0000-000096990000}"/>
    <cellStyle name="n_Flash September eresMas_Wanadoo Espana Flash 2004 12_PFA_Mn MTV_060413" xfId="3536" xr:uid="{00000000-0005-0000-0000-000097990000}"/>
    <cellStyle name="n_Flash September eresMas_Wanadoo España Flash 2004 12_PFA_Mn MTV_060413" xfId="3537" xr:uid="{00000000-0005-0000-0000-000098990000}"/>
    <cellStyle name="n_Flash September eresMas_Wanadoo Espana Flash 2004 12_PFA_Mn MTV_060413_A&amp;ME KPIs" xfId="54094" xr:uid="{00000000-0005-0000-0000-000099990000}"/>
    <cellStyle name="n_Flash September eresMas_Wanadoo España Flash 2004 12_PFA_Mn MTV_060413_A&amp;ME KPIs" xfId="54095" xr:uid="{00000000-0005-0000-0000-00009A990000}"/>
    <cellStyle name="n_Flash September eresMas_Wanadoo Espana Flash 2004 12_PFA_Mn MTV_060413_France financials" xfId="24448" xr:uid="{00000000-0005-0000-0000-00009B990000}"/>
    <cellStyle name="n_Flash September eresMas_Wanadoo España Flash 2004 12_PFA_Mn MTV_060413_France financials" xfId="24449" xr:uid="{00000000-0005-0000-0000-00009C990000}"/>
    <cellStyle name="n_Flash September eresMas_Wanadoo Espana Flash 2004 12_PFA_Mn MTV_060413_France KPIs" xfId="5657" xr:uid="{00000000-0005-0000-0000-00009D990000}"/>
    <cellStyle name="n_Flash September eresMas_Wanadoo España Flash 2004 12_PFA_Mn MTV_060413_France KPIs" xfId="5658" xr:uid="{00000000-0005-0000-0000-00009E990000}"/>
    <cellStyle name="n_Flash September eresMas_Wanadoo Espana Flash 2004 12_PFA_Mn MTV_060413_France KPIs 2" xfId="15073" xr:uid="{00000000-0005-0000-0000-00009F990000}"/>
    <cellStyle name="n_Flash September eresMas_Wanadoo España Flash 2004 12_PFA_Mn MTV_060413_France KPIs 2" xfId="15074" xr:uid="{00000000-0005-0000-0000-0000A0990000}"/>
    <cellStyle name="n_Flash September eresMas_Wanadoo Espana Flash 2004 12_PFA_Mn MTV_060413_France KPIs 3" xfId="13620" xr:uid="{00000000-0005-0000-0000-0000A1990000}"/>
    <cellStyle name="n_Flash September eresMas_Wanadoo España Flash 2004 12_PFA_Mn MTV_060413_France KPIs 3" xfId="13619" xr:uid="{00000000-0005-0000-0000-0000A2990000}"/>
    <cellStyle name="n_Flash September eresMas_Wanadoo Espana Flash 2004 12_PFA_Mn MTV_060413_France KPIs_1" xfId="12898" xr:uid="{00000000-0005-0000-0000-0000A3990000}"/>
    <cellStyle name="n_Flash September eresMas_Wanadoo España Flash 2004 12_PFA_Mn MTV_060413_France KPIs_1" xfId="12899" xr:uid="{00000000-0005-0000-0000-0000A4990000}"/>
    <cellStyle name="n_Flash September eresMas_Wanadoo Espana Flash 2004 12_PFA_Mn MTV_060413_Group" xfId="41176" xr:uid="{00000000-0005-0000-0000-0000A5990000}"/>
    <cellStyle name="n_Flash September eresMas_Wanadoo España Flash 2004 12_PFA_Mn MTV_060413_Group" xfId="41177" xr:uid="{00000000-0005-0000-0000-0000A6990000}"/>
    <cellStyle name="n_Flash September eresMas_Wanadoo Espana Flash 2004 12_PFA_Mn MTV_060413_Group - financial KPIs" xfId="22704" xr:uid="{00000000-0005-0000-0000-0000A7990000}"/>
    <cellStyle name="n_Flash September eresMas_Wanadoo España Flash 2004 12_PFA_Mn MTV_060413_Group - financial KPIs" xfId="22705" xr:uid="{00000000-0005-0000-0000-0000A8990000}"/>
    <cellStyle name="n_Flash September eresMas_Wanadoo Espana Flash 2004 12_PFA_Mn MTV_060413_Group - operational KPIs" xfId="11144" xr:uid="{00000000-0005-0000-0000-0000A9990000}"/>
    <cellStyle name="n_Flash September eresMas_Wanadoo España Flash 2004 12_PFA_Mn MTV_060413_Group - operational KPIs" xfId="11145" xr:uid="{00000000-0005-0000-0000-0000AA990000}"/>
    <cellStyle name="n_Flash September eresMas_Wanadoo Espana Flash 2004 12_PFA_Mn MTV_060413_Group - operational KPIs 2" xfId="18843" xr:uid="{00000000-0005-0000-0000-0000AB990000}"/>
    <cellStyle name="n_Flash September eresMas_Wanadoo España Flash 2004 12_PFA_Mn MTV_060413_Group - operational KPIs 2" xfId="18844" xr:uid="{00000000-0005-0000-0000-0000AC990000}"/>
    <cellStyle name="n_Flash September eresMas_Wanadoo Espana Flash 2004 12_PFA_Mn MTV_060413_Group - operational KPIs 3" xfId="19669" xr:uid="{00000000-0005-0000-0000-0000AD990000}"/>
    <cellStyle name="n_Flash September eresMas_Wanadoo España Flash 2004 12_PFA_Mn MTV_060413_Group - operational KPIs 3" xfId="19670" xr:uid="{00000000-0005-0000-0000-0000AE990000}"/>
    <cellStyle name="n_Flash September eresMas_Wanadoo Espana Flash 2004 12_PFA_Mn MTV_060413_Group - operational KPIs_1" xfId="20960" xr:uid="{00000000-0005-0000-0000-0000AF990000}"/>
    <cellStyle name="n_Flash September eresMas_Wanadoo España Flash 2004 12_PFA_Mn MTV_060413_Group - operational KPIs_1" xfId="20961" xr:uid="{00000000-0005-0000-0000-0000B0990000}"/>
    <cellStyle name="n_Flash September eresMas_Wanadoo Espana Flash 2004 12_PFA_Mn MTV_060413_Orange - Market France KPIs" xfId="56963" xr:uid="{00000000-0005-0000-0000-0000B1990000}"/>
    <cellStyle name="n_Flash September eresMas_Wanadoo España Flash 2004 12_PFA_Mn MTV_060413_Orange - Market France KPIs" xfId="56964" xr:uid="{00000000-0005-0000-0000-0000B2990000}"/>
    <cellStyle name="n_Flash September eresMas_Wanadoo Espana Flash 2004 12_PFA_Mn MTV_060413_Poland KPIs" xfId="41174" xr:uid="{00000000-0005-0000-0000-0000B3990000}"/>
    <cellStyle name="n_Flash September eresMas_Wanadoo España Flash 2004 12_PFA_Mn MTV_060413_Poland KPIs" xfId="41175" xr:uid="{00000000-0005-0000-0000-0000B4990000}"/>
    <cellStyle name="n_Flash September eresMas_Wanadoo Espana Flash 2004 12_PFA_Mn MTV_060413_ROW" xfId="41178" xr:uid="{00000000-0005-0000-0000-0000B5990000}"/>
    <cellStyle name="n_Flash September eresMas_Wanadoo España Flash 2004 12_PFA_Mn MTV_060413_ROW" xfId="41179" xr:uid="{00000000-0005-0000-0000-0000B6990000}"/>
    <cellStyle name="n_Flash September eresMas_Wanadoo Espana Flash 2004 12_PFA_Mn MTV_060413_ROW ARPU" xfId="41180" xr:uid="{00000000-0005-0000-0000-0000B7990000}"/>
    <cellStyle name="n_Flash September eresMas_Wanadoo España Flash 2004 12_PFA_Mn MTV_060413_ROW ARPU" xfId="41181" xr:uid="{00000000-0005-0000-0000-0000B8990000}"/>
    <cellStyle name="n_Flash September eresMas_Wanadoo Espana Flash 2004 12_PFA_Mn MTV_060413_ROW_1" xfId="41182" xr:uid="{00000000-0005-0000-0000-0000B9990000}"/>
    <cellStyle name="n_Flash September eresMas_Wanadoo España Flash 2004 12_PFA_Mn MTV_060413_ROW_1" xfId="41183" xr:uid="{00000000-0005-0000-0000-0000BA990000}"/>
    <cellStyle name="n_Flash September eresMas_Wanadoo Espana Flash 2004 12_PFA_Mn MTV_060413_ROW_1_Group" xfId="41184" xr:uid="{00000000-0005-0000-0000-0000BB990000}"/>
    <cellStyle name="n_Flash September eresMas_Wanadoo España Flash 2004 12_PFA_Mn MTV_060413_ROW_1_Group" xfId="41185" xr:uid="{00000000-0005-0000-0000-0000BC990000}"/>
    <cellStyle name="n_Flash September eresMas_Wanadoo Espana Flash 2004 12_PFA_Mn MTV_060413_ROW_1_ROW ARPU" xfId="41186" xr:uid="{00000000-0005-0000-0000-0000BD990000}"/>
    <cellStyle name="n_Flash September eresMas_Wanadoo España Flash 2004 12_PFA_Mn MTV_060413_ROW_1_ROW ARPU" xfId="41187" xr:uid="{00000000-0005-0000-0000-0000BE990000}"/>
    <cellStyle name="n_Flash September eresMas_Wanadoo Espana Flash 2004 12_PFA_Mn MTV_060413_ROW_Group" xfId="41188" xr:uid="{00000000-0005-0000-0000-0000BF990000}"/>
    <cellStyle name="n_Flash September eresMas_Wanadoo España Flash 2004 12_PFA_Mn MTV_060413_ROW_Group" xfId="41189" xr:uid="{00000000-0005-0000-0000-0000C0990000}"/>
    <cellStyle name="n_Flash September eresMas_Wanadoo Espana Flash 2004 12_PFA_Mn MTV_060413_ROW_ROW ARPU" xfId="41190" xr:uid="{00000000-0005-0000-0000-0000C1990000}"/>
    <cellStyle name="n_Flash September eresMas_Wanadoo España Flash 2004 12_PFA_Mn MTV_060413_ROW_ROW ARPU" xfId="41191" xr:uid="{00000000-0005-0000-0000-0000C2990000}"/>
    <cellStyle name="n_Flash September eresMas_Wanadoo Espana Flash 2004 12_PFA_Mn MTV_060413_Spain ARPU + AUPU" xfId="41192" xr:uid="{00000000-0005-0000-0000-0000C3990000}"/>
    <cellStyle name="n_Flash September eresMas_Wanadoo España Flash 2004 12_PFA_Mn MTV_060413_Spain ARPU + AUPU" xfId="41193" xr:uid="{00000000-0005-0000-0000-0000C4990000}"/>
    <cellStyle name="n_Flash September eresMas_Wanadoo Espana Flash 2004 12_PFA_Mn MTV_060413_Spain ARPU + AUPU_Group" xfId="41194" xr:uid="{00000000-0005-0000-0000-0000C5990000}"/>
    <cellStyle name="n_Flash September eresMas_Wanadoo España Flash 2004 12_PFA_Mn MTV_060413_Spain ARPU + AUPU_Group" xfId="41195" xr:uid="{00000000-0005-0000-0000-0000C6990000}"/>
    <cellStyle name="n_Flash September eresMas_Wanadoo Espana Flash 2004 12_PFA_Mn MTV_060413_Spain ARPU + AUPU_ROW ARPU" xfId="41196" xr:uid="{00000000-0005-0000-0000-0000C7990000}"/>
    <cellStyle name="n_Flash September eresMas_Wanadoo España Flash 2004 12_PFA_Mn MTV_060413_Spain ARPU + AUPU_ROW ARPU" xfId="41197" xr:uid="{00000000-0005-0000-0000-0000C8990000}"/>
    <cellStyle name="n_Flash September eresMas_Wanadoo Espana Flash 2004 12_PFA_Mn MTV_060413_Spain KPIs" xfId="7503" xr:uid="{00000000-0005-0000-0000-0000C9990000}"/>
    <cellStyle name="n_Flash September eresMas_Wanadoo España Flash 2004 12_PFA_Mn MTV_060413_Spain KPIs" xfId="7504" xr:uid="{00000000-0005-0000-0000-0000CA990000}"/>
    <cellStyle name="n_Flash September eresMas_Wanadoo Espana Flash 2004 12_PFA_Mn MTV_060413_Spain KPIs 2" xfId="16869" xr:uid="{00000000-0005-0000-0000-0000CB990000}"/>
    <cellStyle name="n_Flash September eresMas_Wanadoo España Flash 2004 12_PFA_Mn MTV_060413_Spain KPIs 2" xfId="16870" xr:uid="{00000000-0005-0000-0000-0000CC990000}"/>
    <cellStyle name="n_Flash September eresMas_Wanadoo Espana Flash 2004 12_PFA_Mn MTV_060413_Spain KPIs 3" xfId="19471" xr:uid="{00000000-0005-0000-0000-0000CD990000}"/>
    <cellStyle name="n_Flash September eresMas_Wanadoo España Flash 2004 12_PFA_Mn MTV_060413_Spain KPIs 3" xfId="19472" xr:uid="{00000000-0005-0000-0000-0000CE990000}"/>
    <cellStyle name="n_Flash September eresMas_Wanadoo Espana Flash 2004 12_PFA_Mn MTV_060413_Spain KPIs_1" xfId="52317" xr:uid="{00000000-0005-0000-0000-0000CF990000}"/>
    <cellStyle name="n_Flash September eresMas_Wanadoo España Flash 2004 12_PFA_Mn MTV_060413_Spain KPIs_1" xfId="52318" xr:uid="{00000000-0005-0000-0000-0000D0990000}"/>
    <cellStyle name="n_Flash September eresMas_Wanadoo Espana Flash 2004 12_PFA_Mn MTV_060413_Telecoms - Operational KPIs" xfId="50620" xr:uid="{00000000-0005-0000-0000-0000D1990000}"/>
    <cellStyle name="n_Flash September eresMas_Wanadoo España Flash 2004 12_PFA_Mn MTV_060413_Telecoms - Operational KPIs" xfId="50621" xr:uid="{00000000-0005-0000-0000-0000D2990000}"/>
    <cellStyle name="n_Flash September eresMas_Wanadoo Espana Flash 2004 12_PFA_Mn_0603_V0 0" xfId="3538" xr:uid="{00000000-0005-0000-0000-0000D3990000}"/>
    <cellStyle name="n_Flash September eresMas_Wanadoo España Flash 2004 12_PFA_Mn_0603_V0 0" xfId="3539" xr:uid="{00000000-0005-0000-0000-0000D4990000}"/>
    <cellStyle name="n_Flash September eresMas_Wanadoo Espana Flash 2004 12_PFA_Mn_0603_V0 0_A&amp;ME KPIs" xfId="54096" xr:uid="{00000000-0005-0000-0000-0000D5990000}"/>
    <cellStyle name="n_Flash September eresMas_Wanadoo España Flash 2004 12_PFA_Mn_0603_V0 0_A&amp;ME KPIs" xfId="54097" xr:uid="{00000000-0005-0000-0000-0000D6990000}"/>
    <cellStyle name="n_Flash September eresMas_Wanadoo Espana Flash 2004 12_PFA_Mn_0603_V0 0_France financials" xfId="24450" xr:uid="{00000000-0005-0000-0000-0000D7990000}"/>
    <cellStyle name="n_Flash September eresMas_Wanadoo España Flash 2004 12_PFA_Mn_0603_V0 0_France financials" xfId="24451" xr:uid="{00000000-0005-0000-0000-0000D8990000}"/>
    <cellStyle name="n_Flash September eresMas_Wanadoo Espana Flash 2004 12_PFA_Mn_0603_V0 0_France KPIs" xfId="5659" xr:uid="{00000000-0005-0000-0000-0000D9990000}"/>
    <cellStyle name="n_Flash September eresMas_Wanadoo España Flash 2004 12_PFA_Mn_0603_V0 0_France KPIs" xfId="5660" xr:uid="{00000000-0005-0000-0000-0000DA990000}"/>
    <cellStyle name="n_Flash September eresMas_Wanadoo Espana Flash 2004 12_PFA_Mn_0603_V0 0_France KPIs 2" xfId="15075" xr:uid="{00000000-0005-0000-0000-0000DB990000}"/>
    <cellStyle name="n_Flash September eresMas_Wanadoo España Flash 2004 12_PFA_Mn_0603_V0 0_France KPIs 2" xfId="15076" xr:uid="{00000000-0005-0000-0000-0000DC990000}"/>
    <cellStyle name="n_Flash September eresMas_Wanadoo Espana Flash 2004 12_PFA_Mn_0603_V0 0_France KPIs 3" xfId="13618" xr:uid="{00000000-0005-0000-0000-0000DD990000}"/>
    <cellStyle name="n_Flash September eresMas_Wanadoo España Flash 2004 12_PFA_Mn_0603_V0 0_France KPIs 3" xfId="13617" xr:uid="{00000000-0005-0000-0000-0000DE990000}"/>
    <cellStyle name="n_Flash September eresMas_Wanadoo Espana Flash 2004 12_PFA_Mn_0603_V0 0_France KPIs_1" xfId="12900" xr:uid="{00000000-0005-0000-0000-0000DF990000}"/>
    <cellStyle name="n_Flash September eresMas_Wanadoo España Flash 2004 12_PFA_Mn_0603_V0 0_France KPIs_1" xfId="12901" xr:uid="{00000000-0005-0000-0000-0000E0990000}"/>
    <cellStyle name="n_Flash September eresMas_Wanadoo Espana Flash 2004 12_PFA_Mn_0603_V0 0_Group" xfId="41200" xr:uid="{00000000-0005-0000-0000-0000E1990000}"/>
    <cellStyle name="n_Flash September eresMas_Wanadoo España Flash 2004 12_PFA_Mn_0603_V0 0_Group" xfId="41201" xr:uid="{00000000-0005-0000-0000-0000E2990000}"/>
    <cellStyle name="n_Flash September eresMas_Wanadoo Espana Flash 2004 12_PFA_Mn_0603_V0 0_Group - financial KPIs" xfId="22706" xr:uid="{00000000-0005-0000-0000-0000E3990000}"/>
    <cellStyle name="n_Flash September eresMas_Wanadoo España Flash 2004 12_PFA_Mn_0603_V0 0_Group - financial KPIs" xfId="22707" xr:uid="{00000000-0005-0000-0000-0000E4990000}"/>
    <cellStyle name="n_Flash September eresMas_Wanadoo Espana Flash 2004 12_PFA_Mn_0603_V0 0_Group - operational KPIs" xfId="11146" xr:uid="{00000000-0005-0000-0000-0000E5990000}"/>
    <cellStyle name="n_Flash September eresMas_Wanadoo España Flash 2004 12_PFA_Mn_0603_V0 0_Group - operational KPIs" xfId="11147" xr:uid="{00000000-0005-0000-0000-0000E6990000}"/>
    <cellStyle name="n_Flash September eresMas_Wanadoo Espana Flash 2004 12_PFA_Mn_0603_V0 0_Group - operational KPIs 2" xfId="18845" xr:uid="{00000000-0005-0000-0000-0000E7990000}"/>
    <cellStyle name="n_Flash September eresMas_Wanadoo España Flash 2004 12_PFA_Mn_0603_V0 0_Group - operational KPIs 2" xfId="18846" xr:uid="{00000000-0005-0000-0000-0000E8990000}"/>
    <cellStyle name="n_Flash September eresMas_Wanadoo Espana Flash 2004 12_PFA_Mn_0603_V0 0_Group - operational KPIs 3" xfId="19671" xr:uid="{00000000-0005-0000-0000-0000E9990000}"/>
    <cellStyle name="n_Flash September eresMas_Wanadoo España Flash 2004 12_PFA_Mn_0603_V0 0_Group - operational KPIs 3" xfId="19672" xr:uid="{00000000-0005-0000-0000-0000EA990000}"/>
    <cellStyle name="n_Flash September eresMas_Wanadoo Espana Flash 2004 12_PFA_Mn_0603_V0 0_Group - operational KPIs_1" xfId="20962" xr:uid="{00000000-0005-0000-0000-0000EB990000}"/>
    <cellStyle name="n_Flash September eresMas_Wanadoo España Flash 2004 12_PFA_Mn_0603_V0 0_Group - operational KPIs_1" xfId="20963" xr:uid="{00000000-0005-0000-0000-0000EC990000}"/>
    <cellStyle name="n_Flash September eresMas_Wanadoo Espana Flash 2004 12_PFA_Mn_0603_V0 0_Orange - Market France KPIs" xfId="56965" xr:uid="{00000000-0005-0000-0000-0000ED990000}"/>
    <cellStyle name="n_Flash September eresMas_Wanadoo España Flash 2004 12_PFA_Mn_0603_V0 0_Orange - Market France KPIs" xfId="56966" xr:uid="{00000000-0005-0000-0000-0000EE990000}"/>
    <cellStyle name="n_Flash September eresMas_Wanadoo Espana Flash 2004 12_PFA_Mn_0603_V0 0_Poland KPIs" xfId="41198" xr:uid="{00000000-0005-0000-0000-0000EF990000}"/>
    <cellStyle name="n_Flash September eresMas_Wanadoo España Flash 2004 12_PFA_Mn_0603_V0 0_Poland KPIs" xfId="41199" xr:uid="{00000000-0005-0000-0000-0000F0990000}"/>
    <cellStyle name="n_Flash September eresMas_Wanadoo Espana Flash 2004 12_PFA_Mn_0603_V0 0_ROW" xfId="41202" xr:uid="{00000000-0005-0000-0000-0000F1990000}"/>
    <cellStyle name="n_Flash September eresMas_Wanadoo España Flash 2004 12_PFA_Mn_0603_V0 0_ROW" xfId="41203" xr:uid="{00000000-0005-0000-0000-0000F2990000}"/>
    <cellStyle name="n_Flash September eresMas_Wanadoo Espana Flash 2004 12_PFA_Mn_0603_V0 0_ROW ARPU" xfId="41204" xr:uid="{00000000-0005-0000-0000-0000F3990000}"/>
    <cellStyle name="n_Flash September eresMas_Wanadoo España Flash 2004 12_PFA_Mn_0603_V0 0_ROW ARPU" xfId="41205" xr:uid="{00000000-0005-0000-0000-0000F4990000}"/>
    <cellStyle name="n_Flash September eresMas_Wanadoo Espana Flash 2004 12_PFA_Mn_0603_V0 0_ROW_1" xfId="41206" xr:uid="{00000000-0005-0000-0000-0000F5990000}"/>
    <cellStyle name="n_Flash September eresMas_Wanadoo España Flash 2004 12_PFA_Mn_0603_V0 0_ROW_1" xfId="41207" xr:uid="{00000000-0005-0000-0000-0000F6990000}"/>
    <cellStyle name="n_Flash September eresMas_Wanadoo Espana Flash 2004 12_PFA_Mn_0603_V0 0_ROW_1_Group" xfId="41208" xr:uid="{00000000-0005-0000-0000-0000F7990000}"/>
    <cellStyle name="n_Flash September eresMas_Wanadoo España Flash 2004 12_PFA_Mn_0603_V0 0_ROW_1_Group" xfId="41209" xr:uid="{00000000-0005-0000-0000-0000F8990000}"/>
    <cellStyle name="n_Flash September eresMas_Wanadoo Espana Flash 2004 12_PFA_Mn_0603_V0 0_ROW_1_ROW ARPU" xfId="41210" xr:uid="{00000000-0005-0000-0000-0000F9990000}"/>
    <cellStyle name="n_Flash September eresMas_Wanadoo España Flash 2004 12_PFA_Mn_0603_V0 0_ROW_1_ROW ARPU" xfId="41211" xr:uid="{00000000-0005-0000-0000-0000FA990000}"/>
    <cellStyle name="n_Flash September eresMas_Wanadoo Espana Flash 2004 12_PFA_Mn_0603_V0 0_ROW_Group" xfId="41212" xr:uid="{00000000-0005-0000-0000-0000FB990000}"/>
    <cellStyle name="n_Flash September eresMas_Wanadoo España Flash 2004 12_PFA_Mn_0603_V0 0_ROW_Group" xfId="41213" xr:uid="{00000000-0005-0000-0000-0000FC990000}"/>
    <cellStyle name="n_Flash September eresMas_Wanadoo Espana Flash 2004 12_PFA_Mn_0603_V0 0_ROW_ROW ARPU" xfId="41214" xr:uid="{00000000-0005-0000-0000-0000FD990000}"/>
    <cellStyle name="n_Flash September eresMas_Wanadoo España Flash 2004 12_PFA_Mn_0603_V0 0_ROW_ROW ARPU" xfId="41215" xr:uid="{00000000-0005-0000-0000-0000FE990000}"/>
    <cellStyle name="n_Flash September eresMas_Wanadoo Espana Flash 2004 12_PFA_Mn_0603_V0 0_Spain ARPU + AUPU" xfId="41216" xr:uid="{00000000-0005-0000-0000-0000FF990000}"/>
    <cellStyle name="n_Flash September eresMas_Wanadoo España Flash 2004 12_PFA_Mn_0603_V0 0_Spain ARPU + AUPU" xfId="41217" xr:uid="{00000000-0005-0000-0000-0000009A0000}"/>
    <cellStyle name="n_Flash September eresMas_Wanadoo Espana Flash 2004 12_PFA_Mn_0603_V0 0_Spain ARPU + AUPU_Group" xfId="41218" xr:uid="{00000000-0005-0000-0000-0000019A0000}"/>
    <cellStyle name="n_Flash September eresMas_Wanadoo España Flash 2004 12_PFA_Mn_0603_V0 0_Spain ARPU + AUPU_Group" xfId="41219" xr:uid="{00000000-0005-0000-0000-0000029A0000}"/>
    <cellStyle name="n_Flash September eresMas_Wanadoo Espana Flash 2004 12_PFA_Mn_0603_V0 0_Spain ARPU + AUPU_ROW ARPU" xfId="41220" xr:uid="{00000000-0005-0000-0000-0000039A0000}"/>
    <cellStyle name="n_Flash September eresMas_Wanadoo España Flash 2004 12_PFA_Mn_0603_V0 0_Spain ARPU + AUPU_ROW ARPU" xfId="41221" xr:uid="{00000000-0005-0000-0000-0000049A0000}"/>
    <cellStyle name="n_Flash September eresMas_Wanadoo Espana Flash 2004 12_PFA_Mn_0603_V0 0_Spain KPIs" xfId="7505" xr:uid="{00000000-0005-0000-0000-0000059A0000}"/>
    <cellStyle name="n_Flash September eresMas_Wanadoo España Flash 2004 12_PFA_Mn_0603_V0 0_Spain KPIs" xfId="7506" xr:uid="{00000000-0005-0000-0000-0000069A0000}"/>
    <cellStyle name="n_Flash September eresMas_Wanadoo Espana Flash 2004 12_PFA_Mn_0603_V0 0_Spain KPIs 2" xfId="16871" xr:uid="{00000000-0005-0000-0000-0000079A0000}"/>
    <cellStyle name="n_Flash September eresMas_Wanadoo España Flash 2004 12_PFA_Mn_0603_V0 0_Spain KPIs 2" xfId="16872" xr:uid="{00000000-0005-0000-0000-0000089A0000}"/>
    <cellStyle name="n_Flash September eresMas_Wanadoo Espana Flash 2004 12_PFA_Mn_0603_V0 0_Spain KPIs 3" xfId="19473" xr:uid="{00000000-0005-0000-0000-0000099A0000}"/>
    <cellStyle name="n_Flash September eresMas_Wanadoo España Flash 2004 12_PFA_Mn_0603_V0 0_Spain KPIs 3" xfId="19474" xr:uid="{00000000-0005-0000-0000-00000A9A0000}"/>
    <cellStyle name="n_Flash September eresMas_Wanadoo Espana Flash 2004 12_PFA_Mn_0603_V0 0_Spain KPIs_1" xfId="52319" xr:uid="{00000000-0005-0000-0000-00000B9A0000}"/>
    <cellStyle name="n_Flash September eresMas_Wanadoo España Flash 2004 12_PFA_Mn_0603_V0 0_Spain KPIs_1" xfId="52320" xr:uid="{00000000-0005-0000-0000-00000C9A0000}"/>
    <cellStyle name="n_Flash September eresMas_Wanadoo Espana Flash 2004 12_PFA_Mn_0603_V0 0_Telecoms - Operational KPIs" xfId="50622" xr:uid="{00000000-0005-0000-0000-00000D9A0000}"/>
    <cellStyle name="n_Flash September eresMas_Wanadoo España Flash 2004 12_PFA_Mn_0603_V0 0_Telecoms - Operational KPIs" xfId="50623" xr:uid="{00000000-0005-0000-0000-00000E9A0000}"/>
    <cellStyle name="n_Flash September eresMas_Wanadoo Espana Flash 2004 12_Poland KPIs" xfId="41062" xr:uid="{00000000-0005-0000-0000-00000F9A0000}"/>
    <cellStyle name="n_Flash September eresMas_Wanadoo España Flash 2004 12_Poland KPIs" xfId="41063" xr:uid="{00000000-0005-0000-0000-0000109A0000}"/>
    <cellStyle name="n_Flash September eresMas_Wanadoo Espana Flash 2004 12_Reporting Valeur_Mobile_2010_10" xfId="41222" xr:uid="{00000000-0005-0000-0000-0000119A0000}"/>
    <cellStyle name="n_Flash September eresMas_Wanadoo España Flash 2004 12_Reporting Valeur_Mobile_2010_10" xfId="41223" xr:uid="{00000000-0005-0000-0000-0000129A0000}"/>
    <cellStyle name="n_Flash September eresMas_Wanadoo Espana Flash 2004 12_Reporting Valeur_Mobile_2010_10_Group" xfId="41224" xr:uid="{00000000-0005-0000-0000-0000139A0000}"/>
    <cellStyle name="n_Flash September eresMas_Wanadoo España Flash 2004 12_Reporting Valeur_Mobile_2010_10_Group" xfId="41225" xr:uid="{00000000-0005-0000-0000-0000149A0000}"/>
    <cellStyle name="n_Flash September eresMas_Wanadoo Espana Flash 2004 12_Reporting Valeur_Mobile_2010_10_ROW" xfId="41226" xr:uid="{00000000-0005-0000-0000-0000159A0000}"/>
    <cellStyle name="n_Flash September eresMas_Wanadoo España Flash 2004 12_Reporting Valeur_Mobile_2010_10_ROW" xfId="41227" xr:uid="{00000000-0005-0000-0000-0000169A0000}"/>
    <cellStyle name="n_Flash September eresMas_Wanadoo Espana Flash 2004 12_Reporting Valeur_Mobile_2010_10_ROW ARPU" xfId="41228" xr:uid="{00000000-0005-0000-0000-0000179A0000}"/>
    <cellStyle name="n_Flash September eresMas_Wanadoo España Flash 2004 12_Reporting Valeur_Mobile_2010_10_ROW ARPU" xfId="41229" xr:uid="{00000000-0005-0000-0000-0000189A0000}"/>
    <cellStyle name="n_Flash September eresMas_Wanadoo Espana Flash 2004 12_Reporting Valeur_Mobile_2010_10_ROW_Group" xfId="41230" xr:uid="{00000000-0005-0000-0000-0000199A0000}"/>
    <cellStyle name="n_Flash September eresMas_Wanadoo España Flash 2004 12_Reporting Valeur_Mobile_2010_10_ROW_Group" xfId="41231" xr:uid="{00000000-0005-0000-0000-00001A9A0000}"/>
    <cellStyle name="n_Flash September eresMas_Wanadoo Espana Flash 2004 12_Reporting Valeur_Mobile_2010_10_ROW_ROW ARPU" xfId="41232" xr:uid="{00000000-0005-0000-0000-00001B9A0000}"/>
    <cellStyle name="n_Flash September eresMas_Wanadoo España Flash 2004 12_Reporting Valeur_Mobile_2010_10_ROW_ROW ARPU" xfId="41233" xr:uid="{00000000-0005-0000-0000-00001C9A0000}"/>
    <cellStyle name="n_Flash September eresMas_Wanadoo Espana Flash 2004 12_ROW" xfId="41234" xr:uid="{00000000-0005-0000-0000-00001D9A0000}"/>
    <cellStyle name="n_Flash September eresMas_Wanadoo España Flash 2004 12_ROW" xfId="41235" xr:uid="{00000000-0005-0000-0000-00001E9A0000}"/>
    <cellStyle name="n_Flash September eresMas_Wanadoo Espana Flash 2004 12_ROW ARPU" xfId="41236" xr:uid="{00000000-0005-0000-0000-00001F9A0000}"/>
    <cellStyle name="n_Flash September eresMas_Wanadoo España Flash 2004 12_ROW ARPU" xfId="41237" xr:uid="{00000000-0005-0000-0000-0000209A0000}"/>
    <cellStyle name="n_Flash September eresMas_Wanadoo Espana Flash 2004 12_ROW_1" xfId="41238" xr:uid="{00000000-0005-0000-0000-0000219A0000}"/>
    <cellStyle name="n_Flash September eresMas_Wanadoo España Flash 2004 12_ROW_1" xfId="41239" xr:uid="{00000000-0005-0000-0000-0000229A0000}"/>
    <cellStyle name="n_Flash September eresMas_Wanadoo Espana Flash 2004 12_ROW_1_Group" xfId="41240" xr:uid="{00000000-0005-0000-0000-0000239A0000}"/>
    <cellStyle name="n_Flash September eresMas_Wanadoo España Flash 2004 12_ROW_1_Group" xfId="41241" xr:uid="{00000000-0005-0000-0000-0000249A0000}"/>
    <cellStyle name="n_Flash September eresMas_Wanadoo Espana Flash 2004 12_ROW_1_ROW ARPU" xfId="41242" xr:uid="{00000000-0005-0000-0000-0000259A0000}"/>
    <cellStyle name="n_Flash September eresMas_Wanadoo España Flash 2004 12_ROW_1_ROW ARPU" xfId="41243" xr:uid="{00000000-0005-0000-0000-0000269A0000}"/>
    <cellStyle name="n_Flash September eresMas_Wanadoo Espana Flash 2004 12_ROW_Group" xfId="41244" xr:uid="{00000000-0005-0000-0000-0000279A0000}"/>
    <cellStyle name="n_Flash September eresMas_Wanadoo España Flash 2004 12_ROW_Group" xfId="41245" xr:uid="{00000000-0005-0000-0000-0000289A0000}"/>
    <cellStyle name="n_Flash September eresMas_Wanadoo Espana Flash 2004 12_ROW_ROW ARPU" xfId="41246" xr:uid="{00000000-0005-0000-0000-0000299A0000}"/>
    <cellStyle name="n_Flash September eresMas_Wanadoo España Flash 2004 12_ROW_ROW ARPU" xfId="41247" xr:uid="{00000000-0005-0000-0000-00002A9A0000}"/>
    <cellStyle name="n_Flash September eresMas_Wanadoo Espana Flash 2004 12_Spain ARPU + AUPU" xfId="41248" xr:uid="{00000000-0005-0000-0000-00002B9A0000}"/>
    <cellStyle name="n_Flash September eresMas_Wanadoo España Flash 2004 12_Spain ARPU + AUPU" xfId="41249" xr:uid="{00000000-0005-0000-0000-00002C9A0000}"/>
    <cellStyle name="n_Flash September eresMas_Wanadoo Espana Flash 2004 12_Spain ARPU + AUPU_Group" xfId="41250" xr:uid="{00000000-0005-0000-0000-00002D9A0000}"/>
    <cellStyle name="n_Flash September eresMas_Wanadoo España Flash 2004 12_Spain ARPU + AUPU_Group" xfId="41251" xr:uid="{00000000-0005-0000-0000-00002E9A0000}"/>
    <cellStyle name="n_Flash September eresMas_Wanadoo Espana Flash 2004 12_Spain ARPU + AUPU_ROW ARPU" xfId="41252" xr:uid="{00000000-0005-0000-0000-00002F9A0000}"/>
    <cellStyle name="n_Flash September eresMas_Wanadoo España Flash 2004 12_Spain ARPU + AUPU_ROW ARPU" xfId="41253" xr:uid="{00000000-0005-0000-0000-0000309A0000}"/>
    <cellStyle name="n_Flash September eresMas_Wanadoo Espana Flash 2004 12_Spain KPIs" xfId="7493" xr:uid="{00000000-0005-0000-0000-0000319A0000}"/>
    <cellStyle name="n_Flash September eresMas_Wanadoo España Flash 2004 12_Spain KPIs" xfId="7494" xr:uid="{00000000-0005-0000-0000-0000329A0000}"/>
    <cellStyle name="n_Flash September eresMas_Wanadoo Espana Flash 2004 12_Spain KPIs 2" xfId="16859" xr:uid="{00000000-0005-0000-0000-0000339A0000}"/>
    <cellStyle name="n_Flash September eresMas_Wanadoo España Flash 2004 12_Spain KPIs 2" xfId="16860" xr:uid="{00000000-0005-0000-0000-0000349A0000}"/>
    <cellStyle name="n_Flash September eresMas_Wanadoo Espana Flash 2004 12_Spain KPIs 3" xfId="19461" xr:uid="{00000000-0005-0000-0000-0000359A0000}"/>
    <cellStyle name="n_Flash September eresMas_Wanadoo España Flash 2004 12_Spain KPIs 3" xfId="19462" xr:uid="{00000000-0005-0000-0000-0000369A0000}"/>
    <cellStyle name="n_Flash September eresMas_Wanadoo Espana Flash 2004 12_Spain KPIs_1" xfId="52307" xr:uid="{00000000-0005-0000-0000-0000379A0000}"/>
    <cellStyle name="n_Flash September eresMas_Wanadoo España Flash 2004 12_Spain KPIs_1" xfId="52308" xr:uid="{00000000-0005-0000-0000-0000389A0000}"/>
    <cellStyle name="n_Flash September eresMas_Wanadoo Espana Flash 2004 12_Telecoms - Operational KPIs" xfId="50610" xr:uid="{00000000-0005-0000-0000-0000399A0000}"/>
    <cellStyle name="n_Flash September eresMas_Wanadoo España Flash 2004 12_Telecoms - Operational KPIs" xfId="50611" xr:uid="{00000000-0005-0000-0000-00003A9A0000}"/>
    <cellStyle name="n_Flash September eresMas_Wanadoo Espana Flash 2004 12_UAG_report_CA 06-09 (06-09-28)" xfId="3540" xr:uid="{00000000-0005-0000-0000-00003B9A0000}"/>
    <cellStyle name="n_Flash September eresMas_Wanadoo España Flash 2004 12_UAG_report_CA 06-09 (06-09-28)" xfId="3541" xr:uid="{00000000-0005-0000-0000-00003C9A0000}"/>
    <cellStyle name="n_Flash September eresMas_Wanadoo Espana Flash 2004 12_UAG_report_CA 06-09 (06-09-28)_A&amp;ME KPIs" xfId="54098" xr:uid="{00000000-0005-0000-0000-00003D9A0000}"/>
    <cellStyle name="n_Flash September eresMas_Wanadoo España Flash 2004 12_UAG_report_CA 06-09 (06-09-28)_A&amp;ME KPIs" xfId="54099" xr:uid="{00000000-0005-0000-0000-00003E9A0000}"/>
    <cellStyle name="n_Flash September eresMas_Wanadoo Espana Flash 2004 12_UAG_report_CA 06-09 (06-09-28)_France financials" xfId="24452" xr:uid="{00000000-0005-0000-0000-00003F9A0000}"/>
    <cellStyle name="n_Flash September eresMas_Wanadoo España Flash 2004 12_UAG_report_CA 06-09 (06-09-28)_France financials" xfId="24453" xr:uid="{00000000-0005-0000-0000-0000409A0000}"/>
    <cellStyle name="n_Flash September eresMas_Wanadoo Espana Flash 2004 12_UAG_report_CA 06-09 (06-09-28)_France KPIs" xfId="5661" xr:uid="{00000000-0005-0000-0000-0000419A0000}"/>
    <cellStyle name="n_Flash September eresMas_Wanadoo España Flash 2004 12_UAG_report_CA 06-09 (06-09-28)_France KPIs" xfId="5662" xr:uid="{00000000-0005-0000-0000-0000429A0000}"/>
    <cellStyle name="n_Flash September eresMas_Wanadoo Espana Flash 2004 12_UAG_report_CA 06-09 (06-09-28)_France KPIs 2" xfId="15077" xr:uid="{00000000-0005-0000-0000-0000439A0000}"/>
    <cellStyle name="n_Flash September eresMas_Wanadoo España Flash 2004 12_UAG_report_CA 06-09 (06-09-28)_France KPIs 2" xfId="15078" xr:uid="{00000000-0005-0000-0000-0000449A0000}"/>
    <cellStyle name="n_Flash September eresMas_Wanadoo Espana Flash 2004 12_UAG_report_CA 06-09 (06-09-28)_France KPIs 3" xfId="13616" xr:uid="{00000000-0005-0000-0000-0000459A0000}"/>
    <cellStyle name="n_Flash September eresMas_Wanadoo España Flash 2004 12_UAG_report_CA 06-09 (06-09-28)_France KPIs 3" xfId="13615" xr:uid="{00000000-0005-0000-0000-0000469A0000}"/>
    <cellStyle name="n_Flash September eresMas_Wanadoo Espana Flash 2004 12_UAG_report_CA 06-09 (06-09-28)_France KPIs_1" xfId="12902" xr:uid="{00000000-0005-0000-0000-0000479A0000}"/>
    <cellStyle name="n_Flash September eresMas_Wanadoo España Flash 2004 12_UAG_report_CA 06-09 (06-09-28)_France KPIs_1" xfId="12903" xr:uid="{00000000-0005-0000-0000-0000489A0000}"/>
    <cellStyle name="n_Flash September eresMas_Wanadoo Espana Flash 2004 12_UAG_report_CA 06-09 (06-09-28)_Group" xfId="41256" xr:uid="{00000000-0005-0000-0000-0000499A0000}"/>
    <cellStyle name="n_Flash September eresMas_Wanadoo España Flash 2004 12_UAG_report_CA 06-09 (06-09-28)_Group" xfId="41257" xr:uid="{00000000-0005-0000-0000-00004A9A0000}"/>
    <cellStyle name="n_Flash September eresMas_Wanadoo Espana Flash 2004 12_UAG_report_CA 06-09 (06-09-28)_Group - financial KPIs" xfId="22708" xr:uid="{00000000-0005-0000-0000-00004B9A0000}"/>
    <cellStyle name="n_Flash September eresMas_Wanadoo España Flash 2004 12_UAG_report_CA 06-09 (06-09-28)_Group - financial KPIs" xfId="22709" xr:uid="{00000000-0005-0000-0000-00004C9A0000}"/>
    <cellStyle name="n_Flash September eresMas_Wanadoo Espana Flash 2004 12_UAG_report_CA 06-09 (06-09-28)_Group - operational KPIs" xfId="11148" xr:uid="{00000000-0005-0000-0000-00004D9A0000}"/>
    <cellStyle name="n_Flash September eresMas_Wanadoo España Flash 2004 12_UAG_report_CA 06-09 (06-09-28)_Group - operational KPIs" xfId="11149" xr:uid="{00000000-0005-0000-0000-00004E9A0000}"/>
    <cellStyle name="n_Flash September eresMas_Wanadoo Espana Flash 2004 12_UAG_report_CA 06-09 (06-09-28)_Group - operational KPIs 2" xfId="18847" xr:uid="{00000000-0005-0000-0000-00004F9A0000}"/>
    <cellStyle name="n_Flash September eresMas_Wanadoo España Flash 2004 12_UAG_report_CA 06-09 (06-09-28)_Group - operational KPIs 2" xfId="18848" xr:uid="{00000000-0005-0000-0000-0000509A0000}"/>
    <cellStyle name="n_Flash September eresMas_Wanadoo Espana Flash 2004 12_UAG_report_CA 06-09 (06-09-28)_Group - operational KPIs 3" xfId="19673" xr:uid="{00000000-0005-0000-0000-0000519A0000}"/>
    <cellStyle name="n_Flash September eresMas_Wanadoo España Flash 2004 12_UAG_report_CA 06-09 (06-09-28)_Group - operational KPIs 3" xfId="19674" xr:uid="{00000000-0005-0000-0000-0000529A0000}"/>
    <cellStyle name="n_Flash September eresMas_Wanadoo Espana Flash 2004 12_UAG_report_CA 06-09 (06-09-28)_Group - operational KPIs_1" xfId="20964" xr:uid="{00000000-0005-0000-0000-0000539A0000}"/>
    <cellStyle name="n_Flash September eresMas_Wanadoo España Flash 2004 12_UAG_report_CA 06-09 (06-09-28)_Group - operational KPIs_1" xfId="20965" xr:uid="{00000000-0005-0000-0000-0000549A0000}"/>
    <cellStyle name="n_Flash September eresMas_Wanadoo Espana Flash 2004 12_UAG_report_CA 06-09 (06-09-28)_Orange - Market France KPIs" xfId="56967" xr:uid="{00000000-0005-0000-0000-0000559A0000}"/>
    <cellStyle name="n_Flash September eresMas_Wanadoo España Flash 2004 12_UAG_report_CA 06-09 (06-09-28)_Orange - Market France KPIs" xfId="56968" xr:uid="{00000000-0005-0000-0000-0000569A0000}"/>
    <cellStyle name="n_Flash September eresMas_Wanadoo Espana Flash 2004 12_UAG_report_CA 06-09 (06-09-28)_Poland KPIs" xfId="41254" xr:uid="{00000000-0005-0000-0000-0000579A0000}"/>
    <cellStyle name="n_Flash September eresMas_Wanadoo España Flash 2004 12_UAG_report_CA 06-09 (06-09-28)_Poland KPIs" xfId="41255" xr:uid="{00000000-0005-0000-0000-0000589A0000}"/>
    <cellStyle name="n_Flash September eresMas_Wanadoo Espana Flash 2004 12_UAG_report_CA 06-09 (06-09-28)_ROW" xfId="41258" xr:uid="{00000000-0005-0000-0000-0000599A0000}"/>
    <cellStyle name="n_Flash September eresMas_Wanadoo España Flash 2004 12_UAG_report_CA 06-09 (06-09-28)_ROW" xfId="41259" xr:uid="{00000000-0005-0000-0000-00005A9A0000}"/>
    <cellStyle name="n_Flash September eresMas_Wanadoo Espana Flash 2004 12_UAG_report_CA 06-09 (06-09-28)_ROW ARPU" xfId="41260" xr:uid="{00000000-0005-0000-0000-00005B9A0000}"/>
    <cellStyle name="n_Flash September eresMas_Wanadoo España Flash 2004 12_UAG_report_CA 06-09 (06-09-28)_ROW ARPU" xfId="41261" xr:uid="{00000000-0005-0000-0000-00005C9A0000}"/>
    <cellStyle name="n_Flash September eresMas_Wanadoo Espana Flash 2004 12_UAG_report_CA 06-09 (06-09-28)_ROW_1" xfId="41262" xr:uid="{00000000-0005-0000-0000-00005D9A0000}"/>
    <cellStyle name="n_Flash September eresMas_Wanadoo España Flash 2004 12_UAG_report_CA 06-09 (06-09-28)_ROW_1" xfId="41263" xr:uid="{00000000-0005-0000-0000-00005E9A0000}"/>
    <cellStyle name="n_Flash September eresMas_Wanadoo Espana Flash 2004 12_UAG_report_CA 06-09 (06-09-28)_ROW_1_Group" xfId="41264" xr:uid="{00000000-0005-0000-0000-00005F9A0000}"/>
    <cellStyle name="n_Flash September eresMas_Wanadoo España Flash 2004 12_UAG_report_CA 06-09 (06-09-28)_ROW_1_Group" xfId="41265" xr:uid="{00000000-0005-0000-0000-0000609A0000}"/>
    <cellStyle name="n_Flash September eresMas_Wanadoo Espana Flash 2004 12_UAG_report_CA 06-09 (06-09-28)_ROW_1_ROW ARPU" xfId="41266" xr:uid="{00000000-0005-0000-0000-0000619A0000}"/>
    <cellStyle name="n_Flash September eresMas_Wanadoo España Flash 2004 12_UAG_report_CA 06-09 (06-09-28)_ROW_1_ROW ARPU" xfId="41267" xr:uid="{00000000-0005-0000-0000-0000629A0000}"/>
    <cellStyle name="n_Flash September eresMas_Wanadoo Espana Flash 2004 12_UAG_report_CA 06-09 (06-09-28)_ROW_Group" xfId="41268" xr:uid="{00000000-0005-0000-0000-0000639A0000}"/>
    <cellStyle name="n_Flash September eresMas_Wanadoo España Flash 2004 12_UAG_report_CA 06-09 (06-09-28)_ROW_Group" xfId="41269" xr:uid="{00000000-0005-0000-0000-0000649A0000}"/>
    <cellStyle name="n_Flash September eresMas_Wanadoo Espana Flash 2004 12_UAG_report_CA 06-09 (06-09-28)_ROW_ROW ARPU" xfId="41270" xr:uid="{00000000-0005-0000-0000-0000659A0000}"/>
    <cellStyle name="n_Flash September eresMas_Wanadoo España Flash 2004 12_UAG_report_CA 06-09 (06-09-28)_ROW_ROW ARPU" xfId="41271" xr:uid="{00000000-0005-0000-0000-0000669A0000}"/>
    <cellStyle name="n_Flash September eresMas_Wanadoo Espana Flash 2004 12_UAG_report_CA 06-09 (06-09-28)_Spain ARPU + AUPU" xfId="41272" xr:uid="{00000000-0005-0000-0000-0000679A0000}"/>
    <cellStyle name="n_Flash September eresMas_Wanadoo España Flash 2004 12_UAG_report_CA 06-09 (06-09-28)_Spain ARPU + AUPU" xfId="41273" xr:uid="{00000000-0005-0000-0000-0000689A0000}"/>
    <cellStyle name="n_Flash September eresMas_Wanadoo Espana Flash 2004 12_UAG_report_CA 06-09 (06-09-28)_Spain ARPU + AUPU_Group" xfId="41274" xr:uid="{00000000-0005-0000-0000-0000699A0000}"/>
    <cellStyle name="n_Flash September eresMas_Wanadoo España Flash 2004 12_UAG_report_CA 06-09 (06-09-28)_Spain ARPU + AUPU_Group" xfId="41275" xr:uid="{00000000-0005-0000-0000-00006A9A0000}"/>
    <cellStyle name="n_Flash September eresMas_Wanadoo Espana Flash 2004 12_UAG_report_CA 06-09 (06-09-28)_Spain ARPU + AUPU_ROW ARPU" xfId="41276" xr:uid="{00000000-0005-0000-0000-00006B9A0000}"/>
    <cellStyle name="n_Flash September eresMas_Wanadoo España Flash 2004 12_UAG_report_CA 06-09 (06-09-28)_Spain ARPU + AUPU_ROW ARPU" xfId="41277" xr:uid="{00000000-0005-0000-0000-00006C9A0000}"/>
    <cellStyle name="n_Flash September eresMas_Wanadoo Espana Flash 2004 12_UAG_report_CA 06-09 (06-09-28)_Spain KPIs" xfId="7507" xr:uid="{00000000-0005-0000-0000-00006D9A0000}"/>
    <cellStyle name="n_Flash September eresMas_Wanadoo España Flash 2004 12_UAG_report_CA 06-09 (06-09-28)_Spain KPIs" xfId="7508" xr:uid="{00000000-0005-0000-0000-00006E9A0000}"/>
    <cellStyle name="n_Flash September eresMas_Wanadoo Espana Flash 2004 12_UAG_report_CA 06-09 (06-09-28)_Spain KPIs 2" xfId="16873" xr:uid="{00000000-0005-0000-0000-00006F9A0000}"/>
    <cellStyle name="n_Flash September eresMas_Wanadoo España Flash 2004 12_UAG_report_CA 06-09 (06-09-28)_Spain KPIs 2" xfId="16874" xr:uid="{00000000-0005-0000-0000-0000709A0000}"/>
    <cellStyle name="n_Flash September eresMas_Wanadoo Espana Flash 2004 12_UAG_report_CA 06-09 (06-09-28)_Spain KPIs 3" xfId="19475" xr:uid="{00000000-0005-0000-0000-0000719A0000}"/>
    <cellStyle name="n_Flash September eresMas_Wanadoo España Flash 2004 12_UAG_report_CA 06-09 (06-09-28)_Spain KPIs 3" xfId="19476" xr:uid="{00000000-0005-0000-0000-0000729A0000}"/>
    <cellStyle name="n_Flash September eresMas_Wanadoo Espana Flash 2004 12_UAG_report_CA 06-09 (06-09-28)_Spain KPIs_1" xfId="52321" xr:uid="{00000000-0005-0000-0000-0000739A0000}"/>
    <cellStyle name="n_Flash September eresMas_Wanadoo España Flash 2004 12_UAG_report_CA 06-09 (06-09-28)_Spain KPIs_1" xfId="52322" xr:uid="{00000000-0005-0000-0000-0000749A0000}"/>
    <cellStyle name="n_Flash September eresMas_Wanadoo Espana Flash 2004 12_UAG_report_CA 06-09 (06-09-28)_Telecoms - Operational KPIs" xfId="50624" xr:uid="{00000000-0005-0000-0000-0000759A0000}"/>
    <cellStyle name="n_Flash September eresMas_Wanadoo España Flash 2004 12_UAG_report_CA 06-09 (06-09-28)_Telecoms - Operational KPIs" xfId="50625" xr:uid="{00000000-0005-0000-0000-0000769A0000}"/>
    <cellStyle name="n_Flash September eresMas_Wanadoo Espana Flash 2004 12_UAG_report_CA 06-10 (06-11-06)" xfId="3542" xr:uid="{00000000-0005-0000-0000-0000779A0000}"/>
    <cellStyle name="n_Flash September eresMas_Wanadoo España Flash 2004 12_UAG_report_CA 06-10 (06-11-06)" xfId="3543" xr:uid="{00000000-0005-0000-0000-0000789A0000}"/>
    <cellStyle name="n_Flash September eresMas_Wanadoo Espana Flash 2004 12_UAG_report_CA 06-10 (06-11-06)_A&amp;ME KPIs" xfId="54100" xr:uid="{00000000-0005-0000-0000-0000799A0000}"/>
    <cellStyle name="n_Flash September eresMas_Wanadoo España Flash 2004 12_UAG_report_CA 06-10 (06-11-06)_A&amp;ME KPIs" xfId="54101" xr:uid="{00000000-0005-0000-0000-00007A9A0000}"/>
    <cellStyle name="n_Flash September eresMas_Wanadoo Espana Flash 2004 12_UAG_report_CA 06-10 (06-11-06)_France financials" xfId="24454" xr:uid="{00000000-0005-0000-0000-00007B9A0000}"/>
    <cellStyle name="n_Flash September eresMas_Wanadoo España Flash 2004 12_UAG_report_CA 06-10 (06-11-06)_France financials" xfId="24455" xr:uid="{00000000-0005-0000-0000-00007C9A0000}"/>
    <cellStyle name="n_Flash September eresMas_Wanadoo Espana Flash 2004 12_UAG_report_CA 06-10 (06-11-06)_France KPIs" xfId="5663" xr:uid="{00000000-0005-0000-0000-00007D9A0000}"/>
    <cellStyle name="n_Flash September eresMas_Wanadoo España Flash 2004 12_UAG_report_CA 06-10 (06-11-06)_France KPIs" xfId="5664" xr:uid="{00000000-0005-0000-0000-00007E9A0000}"/>
    <cellStyle name="n_Flash September eresMas_Wanadoo Espana Flash 2004 12_UAG_report_CA 06-10 (06-11-06)_France KPIs 2" xfId="15079" xr:uid="{00000000-0005-0000-0000-00007F9A0000}"/>
    <cellStyle name="n_Flash September eresMas_Wanadoo España Flash 2004 12_UAG_report_CA 06-10 (06-11-06)_France KPIs 2" xfId="15080" xr:uid="{00000000-0005-0000-0000-0000809A0000}"/>
    <cellStyle name="n_Flash September eresMas_Wanadoo Espana Flash 2004 12_UAG_report_CA 06-10 (06-11-06)_France KPIs 3" xfId="13614" xr:uid="{00000000-0005-0000-0000-0000819A0000}"/>
    <cellStyle name="n_Flash September eresMas_Wanadoo España Flash 2004 12_UAG_report_CA 06-10 (06-11-06)_France KPIs 3" xfId="13613" xr:uid="{00000000-0005-0000-0000-0000829A0000}"/>
    <cellStyle name="n_Flash September eresMas_Wanadoo Espana Flash 2004 12_UAG_report_CA 06-10 (06-11-06)_France KPIs_1" xfId="12904" xr:uid="{00000000-0005-0000-0000-0000839A0000}"/>
    <cellStyle name="n_Flash September eresMas_Wanadoo España Flash 2004 12_UAG_report_CA 06-10 (06-11-06)_France KPIs_1" xfId="12905" xr:uid="{00000000-0005-0000-0000-0000849A0000}"/>
    <cellStyle name="n_Flash September eresMas_Wanadoo Espana Flash 2004 12_UAG_report_CA 06-10 (06-11-06)_Group" xfId="41280" xr:uid="{00000000-0005-0000-0000-0000859A0000}"/>
    <cellStyle name="n_Flash September eresMas_Wanadoo España Flash 2004 12_UAG_report_CA 06-10 (06-11-06)_Group" xfId="41281" xr:uid="{00000000-0005-0000-0000-0000869A0000}"/>
    <cellStyle name="n_Flash September eresMas_Wanadoo Espana Flash 2004 12_UAG_report_CA 06-10 (06-11-06)_Group - financial KPIs" xfId="22710" xr:uid="{00000000-0005-0000-0000-0000879A0000}"/>
    <cellStyle name="n_Flash September eresMas_Wanadoo España Flash 2004 12_UAG_report_CA 06-10 (06-11-06)_Group - financial KPIs" xfId="22711" xr:uid="{00000000-0005-0000-0000-0000889A0000}"/>
    <cellStyle name="n_Flash September eresMas_Wanadoo Espana Flash 2004 12_UAG_report_CA 06-10 (06-11-06)_Group - operational KPIs" xfId="11150" xr:uid="{00000000-0005-0000-0000-0000899A0000}"/>
    <cellStyle name="n_Flash September eresMas_Wanadoo España Flash 2004 12_UAG_report_CA 06-10 (06-11-06)_Group - operational KPIs" xfId="11151" xr:uid="{00000000-0005-0000-0000-00008A9A0000}"/>
    <cellStyle name="n_Flash September eresMas_Wanadoo Espana Flash 2004 12_UAG_report_CA 06-10 (06-11-06)_Group - operational KPIs 2" xfId="18849" xr:uid="{00000000-0005-0000-0000-00008B9A0000}"/>
    <cellStyle name="n_Flash September eresMas_Wanadoo España Flash 2004 12_UAG_report_CA 06-10 (06-11-06)_Group - operational KPIs 2" xfId="18850" xr:uid="{00000000-0005-0000-0000-00008C9A0000}"/>
    <cellStyle name="n_Flash September eresMas_Wanadoo Espana Flash 2004 12_UAG_report_CA 06-10 (06-11-06)_Group - operational KPIs 3" xfId="19675" xr:uid="{00000000-0005-0000-0000-00008D9A0000}"/>
    <cellStyle name="n_Flash September eresMas_Wanadoo España Flash 2004 12_UAG_report_CA 06-10 (06-11-06)_Group - operational KPIs 3" xfId="19676" xr:uid="{00000000-0005-0000-0000-00008E9A0000}"/>
    <cellStyle name="n_Flash September eresMas_Wanadoo Espana Flash 2004 12_UAG_report_CA 06-10 (06-11-06)_Group - operational KPIs_1" xfId="20966" xr:uid="{00000000-0005-0000-0000-00008F9A0000}"/>
    <cellStyle name="n_Flash September eresMas_Wanadoo España Flash 2004 12_UAG_report_CA 06-10 (06-11-06)_Group - operational KPIs_1" xfId="20967" xr:uid="{00000000-0005-0000-0000-0000909A0000}"/>
    <cellStyle name="n_Flash September eresMas_Wanadoo Espana Flash 2004 12_UAG_report_CA 06-10 (06-11-06)_Orange - Market France KPIs" xfId="56969" xr:uid="{00000000-0005-0000-0000-0000919A0000}"/>
    <cellStyle name="n_Flash September eresMas_Wanadoo España Flash 2004 12_UAG_report_CA 06-10 (06-11-06)_Orange - Market France KPIs" xfId="56970" xr:uid="{00000000-0005-0000-0000-0000929A0000}"/>
    <cellStyle name="n_Flash September eresMas_Wanadoo Espana Flash 2004 12_UAG_report_CA 06-10 (06-11-06)_Poland KPIs" xfId="41278" xr:uid="{00000000-0005-0000-0000-0000939A0000}"/>
    <cellStyle name="n_Flash September eresMas_Wanadoo España Flash 2004 12_UAG_report_CA 06-10 (06-11-06)_Poland KPIs" xfId="41279" xr:uid="{00000000-0005-0000-0000-0000949A0000}"/>
    <cellStyle name="n_Flash September eresMas_Wanadoo Espana Flash 2004 12_UAG_report_CA 06-10 (06-11-06)_ROW" xfId="41282" xr:uid="{00000000-0005-0000-0000-0000959A0000}"/>
    <cellStyle name="n_Flash September eresMas_Wanadoo España Flash 2004 12_UAG_report_CA 06-10 (06-11-06)_ROW" xfId="41283" xr:uid="{00000000-0005-0000-0000-0000969A0000}"/>
    <cellStyle name="n_Flash September eresMas_Wanadoo Espana Flash 2004 12_UAG_report_CA 06-10 (06-11-06)_ROW ARPU" xfId="41284" xr:uid="{00000000-0005-0000-0000-0000979A0000}"/>
    <cellStyle name="n_Flash September eresMas_Wanadoo España Flash 2004 12_UAG_report_CA 06-10 (06-11-06)_ROW ARPU" xfId="41285" xr:uid="{00000000-0005-0000-0000-0000989A0000}"/>
    <cellStyle name="n_Flash September eresMas_Wanadoo Espana Flash 2004 12_UAG_report_CA 06-10 (06-11-06)_ROW_1" xfId="41286" xr:uid="{00000000-0005-0000-0000-0000999A0000}"/>
    <cellStyle name="n_Flash September eresMas_Wanadoo España Flash 2004 12_UAG_report_CA 06-10 (06-11-06)_ROW_1" xfId="41287" xr:uid="{00000000-0005-0000-0000-00009A9A0000}"/>
    <cellStyle name="n_Flash September eresMas_Wanadoo Espana Flash 2004 12_UAG_report_CA 06-10 (06-11-06)_ROW_1_Group" xfId="41288" xr:uid="{00000000-0005-0000-0000-00009B9A0000}"/>
    <cellStyle name="n_Flash September eresMas_Wanadoo España Flash 2004 12_UAG_report_CA 06-10 (06-11-06)_ROW_1_Group" xfId="41289" xr:uid="{00000000-0005-0000-0000-00009C9A0000}"/>
    <cellStyle name="n_Flash September eresMas_Wanadoo Espana Flash 2004 12_UAG_report_CA 06-10 (06-11-06)_ROW_1_ROW ARPU" xfId="41290" xr:uid="{00000000-0005-0000-0000-00009D9A0000}"/>
    <cellStyle name="n_Flash September eresMas_Wanadoo España Flash 2004 12_UAG_report_CA 06-10 (06-11-06)_ROW_1_ROW ARPU" xfId="41291" xr:uid="{00000000-0005-0000-0000-00009E9A0000}"/>
    <cellStyle name="n_Flash September eresMas_Wanadoo Espana Flash 2004 12_UAG_report_CA 06-10 (06-11-06)_ROW_Group" xfId="41292" xr:uid="{00000000-0005-0000-0000-00009F9A0000}"/>
    <cellStyle name="n_Flash September eresMas_Wanadoo España Flash 2004 12_UAG_report_CA 06-10 (06-11-06)_ROW_Group" xfId="41293" xr:uid="{00000000-0005-0000-0000-0000A09A0000}"/>
    <cellStyle name="n_Flash September eresMas_Wanadoo Espana Flash 2004 12_UAG_report_CA 06-10 (06-11-06)_ROW_ROW ARPU" xfId="41294" xr:uid="{00000000-0005-0000-0000-0000A19A0000}"/>
    <cellStyle name="n_Flash September eresMas_Wanadoo España Flash 2004 12_UAG_report_CA 06-10 (06-11-06)_ROW_ROW ARPU" xfId="41295" xr:uid="{00000000-0005-0000-0000-0000A29A0000}"/>
    <cellStyle name="n_Flash September eresMas_Wanadoo Espana Flash 2004 12_UAG_report_CA 06-10 (06-11-06)_Spain ARPU + AUPU" xfId="41296" xr:uid="{00000000-0005-0000-0000-0000A39A0000}"/>
    <cellStyle name="n_Flash September eresMas_Wanadoo España Flash 2004 12_UAG_report_CA 06-10 (06-11-06)_Spain ARPU + AUPU" xfId="41297" xr:uid="{00000000-0005-0000-0000-0000A49A0000}"/>
    <cellStyle name="n_Flash September eresMas_Wanadoo Espana Flash 2004 12_UAG_report_CA 06-10 (06-11-06)_Spain ARPU + AUPU_Group" xfId="41298" xr:uid="{00000000-0005-0000-0000-0000A59A0000}"/>
    <cellStyle name="n_Flash September eresMas_Wanadoo España Flash 2004 12_UAG_report_CA 06-10 (06-11-06)_Spain ARPU + AUPU_Group" xfId="41299" xr:uid="{00000000-0005-0000-0000-0000A69A0000}"/>
    <cellStyle name="n_Flash September eresMas_Wanadoo Espana Flash 2004 12_UAG_report_CA 06-10 (06-11-06)_Spain ARPU + AUPU_ROW ARPU" xfId="41300" xr:uid="{00000000-0005-0000-0000-0000A79A0000}"/>
    <cellStyle name="n_Flash September eresMas_Wanadoo España Flash 2004 12_UAG_report_CA 06-10 (06-11-06)_Spain ARPU + AUPU_ROW ARPU" xfId="41301" xr:uid="{00000000-0005-0000-0000-0000A89A0000}"/>
    <cellStyle name="n_Flash September eresMas_Wanadoo Espana Flash 2004 12_UAG_report_CA 06-10 (06-11-06)_Spain KPIs" xfId="7509" xr:uid="{00000000-0005-0000-0000-0000A99A0000}"/>
    <cellStyle name="n_Flash September eresMas_Wanadoo España Flash 2004 12_UAG_report_CA 06-10 (06-11-06)_Spain KPIs" xfId="7510" xr:uid="{00000000-0005-0000-0000-0000AA9A0000}"/>
    <cellStyle name="n_Flash September eresMas_Wanadoo Espana Flash 2004 12_UAG_report_CA 06-10 (06-11-06)_Spain KPIs 2" xfId="16875" xr:uid="{00000000-0005-0000-0000-0000AB9A0000}"/>
    <cellStyle name="n_Flash September eresMas_Wanadoo España Flash 2004 12_UAG_report_CA 06-10 (06-11-06)_Spain KPIs 2" xfId="16876" xr:uid="{00000000-0005-0000-0000-0000AC9A0000}"/>
    <cellStyle name="n_Flash September eresMas_Wanadoo Espana Flash 2004 12_UAG_report_CA 06-10 (06-11-06)_Spain KPIs 3" xfId="19477" xr:uid="{00000000-0005-0000-0000-0000AD9A0000}"/>
    <cellStyle name="n_Flash September eresMas_Wanadoo España Flash 2004 12_UAG_report_CA 06-10 (06-11-06)_Spain KPIs 3" xfId="19478" xr:uid="{00000000-0005-0000-0000-0000AE9A0000}"/>
    <cellStyle name="n_Flash September eresMas_Wanadoo Espana Flash 2004 12_UAG_report_CA 06-10 (06-11-06)_Spain KPIs_1" xfId="52323" xr:uid="{00000000-0005-0000-0000-0000AF9A0000}"/>
    <cellStyle name="n_Flash September eresMas_Wanadoo España Flash 2004 12_UAG_report_CA 06-10 (06-11-06)_Spain KPIs_1" xfId="52324" xr:uid="{00000000-0005-0000-0000-0000B09A0000}"/>
    <cellStyle name="n_Flash September eresMas_Wanadoo Espana Flash 2004 12_UAG_report_CA 06-10 (06-11-06)_Telecoms - Operational KPIs" xfId="50626" xr:uid="{00000000-0005-0000-0000-0000B19A0000}"/>
    <cellStyle name="n_Flash September eresMas_Wanadoo España Flash 2004 12_UAG_report_CA 06-10 (06-11-06)_Telecoms - Operational KPIs" xfId="50627" xr:uid="{00000000-0005-0000-0000-0000B29A0000}"/>
    <cellStyle name="n_Flash September eresMas_Wanadoo España Flash 2004_01 Synthèse DM pour modèle" xfId="3544" xr:uid="{00000000-0005-0000-0000-0000B39A0000}"/>
    <cellStyle name="n_Flash September eresMas_Wanadoo España Flash 2004_01 Synthèse DM pour modèle_A&amp;ME KPIs" xfId="54102" xr:uid="{00000000-0005-0000-0000-0000B49A0000}"/>
    <cellStyle name="n_Flash September eresMas_Wanadoo España Flash 2004_01 Synthèse DM pour modèle_France financials" xfId="24456" xr:uid="{00000000-0005-0000-0000-0000B59A0000}"/>
    <cellStyle name="n_Flash September eresMas_Wanadoo España Flash 2004_01 Synthèse DM pour modèle_France KPIs" xfId="5665" xr:uid="{00000000-0005-0000-0000-0000B69A0000}"/>
    <cellStyle name="n_Flash September eresMas_Wanadoo España Flash 2004_01 Synthèse DM pour modèle_France KPIs 2" xfId="15081" xr:uid="{00000000-0005-0000-0000-0000B79A0000}"/>
    <cellStyle name="n_Flash September eresMas_Wanadoo España Flash 2004_01 Synthèse DM pour modèle_France KPIs_1" xfId="12906" xr:uid="{00000000-0005-0000-0000-0000B89A0000}"/>
    <cellStyle name="n_Flash September eresMas_Wanadoo España Flash 2004_01 Synthèse DM pour modèle_Group" xfId="41303" xr:uid="{00000000-0005-0000-0000-0000B99A0000}"/>
    <cellStyle name="n_Flash September eresMas_Wanadoo España Flash 2004_01 Synthèse DM pour modèle_Group - financial KPIs" xfId="22712" xr:uid="{00000000-0005-0000-0000-0000BA9A0000}"/>
    <cellStyle name="n_Flash September eresMas_Wanadoo España Flash 2004_01 Synthèse DM pour modèle_Group - operational KPIs" xfId="11152" xr:uid="{00000000-0005-0000-0000-0000BB9A0000}"/>
    <cellStyle name="n_Flash September eresMas_Wanadoo España Flash 2004_01 Synthèse DM pour modèle_Group - operational KPIs 2" xfId="18851" xr:uid="{00000000-0005-0000-0000-0000BC9A0000}"/>
    <cellStyle name="n_Flash September eresMas_Wanadoo España Flash 2004_01 Synthèse DM pour modèle_Group - operational KPIs_1" xfId="20968" xr:uid="{00000000-0005-0000-0000-0000BD9A0000}"/>
    <cellStyle name="n_Flash September eresMas_Wanadoo España Flash 2004_01 Synthèse DM pour modèle_Orange - Market France KPIs" xfId="56971" xr:uid="{00000000-0005-0000-0000-0000BE9A0000}"/>
    <cellStyle name="n_Flash September eresMas_Wanadoo España Flash 2004_01 Synthèse DM pour modèle_Poland KPIs" xfId="41302" xr:uid="{00000000-0005-0000-0000-0000BF9A0000}"/>
    <cellStyle name="n_Flash September eresMas_Wanadoo España Flash 2004_01 Synthèse DM pour modèle_ROW" xfId="41304" xr:uid="{00000000-0005-0000-0000-0000C09A0000}"/>
    <cellStyle name="n_Flash September eresMas_Wanadoo España Flash 2004_01 Synthèse DM pour modèle_ROW ARPU" xfId="41305" xr:uid="{00000000-0005-0000-0000-0000C19A0000}"/>
    <cellStyle name="n_Flash September eresMas_Wanadoo España Flash 2004_01 Synthèse DM pour modèle_ROW_1" xfId="41306" xr:uid="{00000000-0005-0000-0000-0000C29A0000}"/>
    <cellStyle name="n_Flash September eresMas_Wanadoo España Flash 2004_01 Synthèse DM pour modèle_ROW_1_Group" xfId="41307" xr:uid="{00000000-0005-0000-0000-0000C39A0000}"/>
    <cellStyle name="n_Flash September eresMas_Wanadoo España Flash 2004_01 Synthèse DM pour modèle_ROW_1_ROW ARPU" xfId="41308" xr:uid="{00000000-0005-0000-0000-0000C49A0000}"/>
    <cellStyle name="n_Flash September eresMas_Wanadoo España Flash 2004_01 Synthèse DM pour modèle_ROW_Group" xfId="41309" xr:uid="{00000000-0005-0000-0000-0000C59A0000}"/>
    <cellStyle name="n_Flash September eresMas_Wanadoo España Flash 2004_01 Synthèse DM pour modèle_ROW_ROW ARPU" xfId="41310" xr:uid="{00000000-0005-0000-0000-0000C69A0000}"/>
    <cellStyle name="n_Flash September eresMas_Wanadoo España Flash 2004_01 Synthèse DM pour modèle_Spain ARPU + AUPU" xfId="41311" xr:uid="{00000000-0005-0000-0000-0000C79A0000}"/>
    <cellStyle name="n_Flash September eresMas_Wanadoo España Flash 2004_01 Synthèse DM pour modèle_Spain ARPU + AUPU_Group" xfId="41312" xr:uid="{00000000-0005-0000-0000-0000C89A0000}"/>
    <cellStyle name="n_Flash September eresMas_Wanadoo España Flash 2004_01 Synthèse DM pour modèle_Spain ARPU + AUPU_ROW ARPU" xfId="41313" xr:uid="{00000000-0005-0000-0000-0000C99A0000}"/>
    <cellStyle name="n_Flash September eresMas_Wanadoo España Flash 2004_01 Synthèse DM pour modèle_Spain KPIs" xfId="7511" xr:uid="{00000000-0005-0000-0000-0000CA9A0000}"/>
    <cellStyle name="n_Flash September eresMas_Wanadoo España Flash 2004_01 Synthèse DM pour modèle_Spain KPIs 2" xfId="16877" xr:uid="{00000000-0005-0000-0000-0000CB9A0000}"/>
    <cellStyle name="n_Flash September eresMas_Wanadoo España Flash 2004_01 Synthèse DM pour modèle_Spain KPIs_1" xfId="52325" xr:uid="{00000000-0005-0000-0000-0000CC9A0000}"/>
    <cellStyle name="n_Flash September eresMas_Wanadoo España Flash 2004_01 Synthèse DM pour modèle_Telecoms - Operational KPIs" xfId="50628" xr:uid="{00000000-0005-0000-0000-0000CD9A0000}"/>
    <cellStyle name="n_Flash September eresMas_Wanadoo España Flash 2004_0703 Préflashde L23 Analyse CA trafic 07-03 (07-04-03)" xfId="3545" xr:uid="{00000000-0005-0000-0000-0000CE9A0000}"/>
    <cellStyle name="n_Flash September eresMas_Wanadoo España Flash 2004_0703 Préflashde L23 Analyse CA trafic 07-03 (07-04-03)_A&amp;ME KPIs" xfId="54103" xr:uid="{00000000-0005-0000-0000-0000CF9A0000}"/>
    <cellStyle name="n_Flash September eresMas_Wanadoo España Flash 2004_0703 Préflashde L23 Analyse CA trafic 07-03 (07-04-03)_France financials" xfId="24457" xr:uid="{00000000-0005-0000-0000-0000D09A0000}"/>
    <cellStyle name="n_Flash September eresMas_Wanadoo España Flash 2004_0703 Préflashde L23 Analyse CA trafic 07-03 (07-04-03)_France KPIs" xfId="5666" xr:uid="{00000000-0005-0000-0000-0000D19A0000}"/>
    <cellStyle name="n_Flash September eresMas_Wanadoo España Flash 2004_0703 Préflashde L23 Analyse CA trafic 07-03 (07-04-03)_France KPIs 2" xfId="15082" xr:uid="{00000000-0005-0000-0000-0000D29A0000}"/>
    <cellStyle name="n_Flash September eresMas_Wanadoo España Flash 2004_0703 Préflashde L23 Analyse CA trafic 07-03 (07-04-03)_France KPIs_1" xfId="12907" xr:uid="{00000000-0005-0000-0000-0000D39A0000}"/>
    <cellStyle name="n_Flash September eresMas_Wanadoo España Flash 2004_0703 Préflashde L23 Analyse CA trafic 07-03 (07-04-03)_Group" xfId="41315" xr:uid="{00000000-0005-0000-0000-0000D49A0000}"/>
    <cellStyle name="n_Flash September eresMas_Wanadoo España Flash 2004_0703 Préflashde L23 Analyse CA trafic 07-03 (07-04-03)_Group - financial KPIs" xfId="22713" xr:uid="{00000000-0005-0000-0000-0000D59A0000}"/>
    <cellStyle name="n_Flash September eresMas_Wanadoo España Flash 2004_0703 Préflashde L23 Analyse CA trafic 07-03 (07-04-03)_Group - operational KPIs" xfId="11153" xr:uid="{00000000-0005-0000-0000-0000D69A0000}"/>
    <cellStyle name="n_Flash September eresMas_Wanadoo España Flash 2004_0703 Préflashde L23 Analyse CA trafic 07-03 (07-04-03)_Group - operational KPIs 2" xfId="18852" xr:uid="{00000000-0005-0000-0000-0000D79A0000}"/>
    <cellStyle name="n_Flash September eresMas_Wanadoo España Flash 2004_0703 Préflashde L23 Analyse CA trafic 07-03 (07-04-03)_Group - operational KPIs_1" xfId="20969" xr:uid="{00000000-0005-0000-0000-0000D89A0000}"/>
    <cellStyle name="n_Flash September eresMas_Wanadoo España Flash 2004_0703 Préflashde L23 Analyse CA trafic 07-03 (07-04-03)_Orange - Market France KPIs" xfId="56972" xr:uid="{00000000-0005-0000-0000-0000D99A0000}"/>
    <cellStyle name="n_Flash September eresMas_Wanadoo España Flash 2004_0703 Préflashde L23 Analyse CA trafic 07-03 (07-04-03)_Poland KPIs" xfId="41314" xr:uid="{00000000-0005-0000-0000-0000DA9A0000}"/>
    <cellStyle name="n_Flash September eresMas_Wanadoo España Flash 2004_0703 Préflashde L23 Analyse CA trafic 07-03 (07-04-03)_ROW" xfId="41316" xr:uid="{00000000-0005-0000-0000-0000DB9A0000}"/>
    <cellStyle name="n_Flash September eresMas_Wanadoo España Flash 2004_0703 Préflashde L23 Analyse CA trafic 07-03 (07-04-03)_ROW ARPU" xfId="41317" xr:uid="{00000000-0005-0000-0000-0000DC9A0000}"/>
    <cellStyle name="n_Flash September eresMas_Wanadoo España Flash 2004_0703 Préflashde L23 Analyse CA trafic 07-03 (07-04-03)_ROW_1" xfId="41318" xr:uid="{00000000-0005-0000-0000-0000DD9A0000}"/>
    <cellStyle name="n_Flash September eresMas_Wanadoo España Flash 2004_0703 Préflashde L23 Analyse CA trafic 07-03 (07-04-03)_ROW_1_Group" xfId="41319" xr:uid="{00000000-0005-0000-0000-0000DE9A0000}"/>
    <cellStyle name="n_Flash September eresMas_Wanadoo España Flash 2004_0703 Préflashde L23 Analyse CA trafic 07-03 (07-04-03)_ROW_1_ROW ARPU" xfId="41320" xr:uid="{00000000-0005-0000-0000-0000DF9A0000}"/>
    <cellStyle name="n_Flash September eresMas_Wanadoo España Flash 2004_0703 Préflashde L23 Analyse CA trafic 07-03 (07-04-03)_ROW_Group" xfId="41321" xr:uid="{00000000-0005-0000-0000-0000E09A0000}"/>
    <cellStyle name="n_Flash September eresMas_Wanadoo España Flash 2004_0703 Préflashde L23 Analyse CA trafic 07-03 (07-04-03)_ROW_ROW ARPU" xfId="41322" xr:uid="{00000000-0005-0000-0000-0000E19A0000}"/>
    <cellStyle name="n_Flash September eresMas_Wanadoo España Flash 2004_0703 Préflashde L23 Analyse CA trafic 07-03 (07-04-03)_Spain ARPU + AUPU" xfId="41323" xr:uid="{00000000-0005-0000-0000-0000E29A0000}"/>
    <cellStyle name="n_Flash September eresMas_Wanadoo España Flash 2004_0703 Préflashde L23 Analyse CA trafic 07-03 (07-04-03)_Spain ARPU + AUPU_Group" xfId="41324" xr:uid="{00000000-0005-0000-0000-0000E39A0000}"/>
    <cellStyle name="n_Flash September eresMas_Wanadoo España Flash 2004_0703 Préflashde L23 Analyse CA trafic 07-03 (07-04-03)_Spain ARPU + AUPU_ROW ARPU" xfId="41325" xr:uid="{00000000-0005-0000-0000-0000E49A0000}"/>
    <cellStyle name="n_Flash September eresMas_Wanadoo España Flash 2004_0703 Préflashde L23 Analyse CA trafic 07-03 (07-04-03)_Spain KPIs" xfId="7512" xr:uid="{00000000-0005-0000-0000-0000E59A0000}"/>
    <cellStyle name="n_Flash September eresMas_Wanadoo España Flash 2004_0703 Préflashde L23 Analyse CA trafic 07-03 (07-04-03)_Spain KPIs 2" xfId="16878" xr:uid="{00000000-0005-0000-0000-0000E69A0000}"/>
    <cellStyle name="n_Flash September eresMas_Wanadoo España Flash 2004_0703 Préflashde L23 Analyse CA trafic 07-03 (07-04-03)_Spain KPIs_1" xfId="52326" xr:uid="{00000000-0005-0000-0000-0000E79A0000}"/>
    <cellStyle name="n_Flash September eresMas_Wanadoo España Flash 2004_0703 Préflashde L23 Analyse CA trafic 07-03 (07-04-03)_Telecoms - Operational KPIs" xfId="50629" xr:uid="{00000000-0005-0000-0000-0000E89A0000}"/>
    <cellStyle name="n_Flash September eresMas_Wanadoo España Flash 2004_A&amp;ME KPIs" xfId="54041" xr:uid="{00000000-0005-0000-0000-0000E99A0000}"/>
    <cellStyle name="n_Flash September eresMas_Wanadoo España Flash 2004_Base Forfaits 06-07" xfId="3546" xr:uid="{00000000-0005-0000-0000-0000EA9A0000}"/>
    <cellStyle name="n_Flash September eresMas_Wanadoo España Flash 2004_Base Forfaits 06-07_A&amp;ME KPIs" xfId="54104" xr:uid="{00000000-0005-0000-0000-0000EB9A0000}"/>
    <cellStyle name="n_Flash September eresMas_Wanadoo España Flash 2004_Base Forfaits 06-07_France financials" xfId="24458" xr:uid="{00000000-0005-0000-0000-0000EC9A0000}"/>
    <cellStyle name="n_Flash September eresMas_Wanadoo España Flash 2004_Base Forfaits 06-07_France KPIs" xfId="5667" xr:uid="{00000000-0005-0000-0000-0000ED9A0000}"/>
    <cellStyle name="n_Flash September eresMas_Wanadoo España Flash 2004_Base Forfaits 06-07_France KPIs 2" xfId="15083" xr:uid="{00000000-0005-0000-0000-0000EE9A0000}"/>
    <cellStyle name="n_Flash September eresMas_Wanadoo España Flash 2004_Base Forfaits 06-07_France KPIs_1" xfId="12908" xr:uid="{00000000-0005-0000-0000-0000EF9A0000}"/>
    <cellStyle name="n_Flash September eresMas_Wanadoo España Flash 2004_Base Forfaits 06-07_Group" xfId="41327" xr:uid="{00000000-0005-0000-0000-0000F09A0000}"/>
    <cellStyle name="n_Flash September eresMas_Wanadoo España Flash 2004_Base Forfaits 06-07_Group - financial KPIs" xfId="22714" xr:uid="{00000000-0005-0000-0000-0000F19A0000}"/>
    <cellStyle name="n_Flash September eresMas_Wanadoo España Flash 2004_Base Forfaits 06-07_Group - operational KPIs" xfId="11154" xr:uid="{00000000-0005-0000-0000-0000F29A0000}"/>
    <cellStyle name="n_Flash September eresMas_Wanadoo España Flash 2004_Base Forfaits 06-07_Group - operational KPIs 2" xfId="18853" xr:uid="{00000000-0005-0000-0000-0000F39A0000}"/>
    <cellStyle name="n_Flash September eresMas_Wanadoo España Flash 2004_Base Forfaits 06-07_Group - operational KPIs_1" xfId="20970" xr:uid="{00000000-0005-0000-0000-0000F49A0000}"/>
    <cellStyle name="n_Flash September eresMas_Wanadoo España Flash 2004_Base Forfaits 06-07_Orange - Market France KPIs" xfId="56973" xr:uid="{00000000-0005-0000-0000-0000F59A0000}"/>
    <cellStyle name="n_Flash September eresMas_Wanadoo España Flash 2004_Base Forfaits 06-07_Poland KPIs" xfId="41326" xr:uid="{00000000-0005-0000-0000-0000F69A0000}"/>
    <cellStyle name="n_Flash September eresMas_Wanadoo España Flash 2004_Base Forfaits 06-07_ROW" xfId="41328" xr:uid="{00000000-0005-0000-0000-0000F79A0000}"/>
    <cellStyle name="n_Flash September eresMas_Wanadoo España Flash 2004_Base Forfaits 06-07_ROW ARPU" xfId="41329" xr:uid="{00000000-0005-0000-0000-0000F89A0000}"/>
    <cellStyle name="n_Flash September eresMas_Wanadoo España Flash 2004_Base Forfaits 06-07_ROW_1" xfId="41330" xr:uid="{00000000-0005-0000-0000-0000F99A0000}"/>
    <cellStyle name="n_Flash September eresMas_Wanadoo España Flash 2004_Base Forfaits 06-07_ROW_1_Group" xfId="41331" xr:uid="{00000000-0005-0000-0000-0000FA9A0000}"/>
    <cellStyle name="n_Flash September eresMas_Wanadoo España Flash 2004_Base Forfaits 06-07_ROW_1_ROW ARPU" xfId="41332" xr:uid="{00000000-0005-0000-0000-0000FB9A0000}"/>
    <cellStyle name="n_Flash September eresMas_Wanadoo España Flash 2004_Base Forfaits 06-07_ROW_Group" xfId="41333" xr:uid="{00000000-0005-0000-0000-0000FC9A0000}"/>
    <cellStyle name="n_Flash September eresMas_Wanadoo España Flash 2004_Base Forfaits 06-07_ROW_ROW ARPU" xfId="41334" xr:uid="{00000000-0005-0000-0000-0000FD9A0000}"/>
    <cellStyle name="n_Flash September eresMas_Wanadoo España Flash 2004_Base Forfaits 06-07_Spain ARPU + AUPU" xfId="41335" xr:uid="{00000000-0005-0000-0000-0000FE9A0000}"/>
    <cellStyle name="n_Flash September eresMas_Wanadoo España Flash 2004_Base Forfaits 06-07_Spain ARPU + AUPU_Group" xfId="41336" xr:uid="{00000000-0005-0000-0000-0000FF9A0000}"/>
    <cellStyle name="n_Flash September eresMas_Wanadoo España Flash 2004_Base Forfaits 06-07_Spain ARPU + AUPU_ROW ARPU" xfId="41337" xr:uid="{00000000-0005-0000-0000-0000009B0000}"/>
    <cellStyle name="n_Flash September eresMas_Wanadoo España Flash 2004_Base Forfaits 06-07_Spain KPIs" xfId="7513" xr:uid="{00000000-0005-0000-0000-0000019B0000}"/>
    <cellStyle name="n_Flash September eresMas_Wanadoo España Flash 2004_Base Forfaits 06-07_Spain KPIs 2" xfId="16879" xr:uid="{00000000-0005-0000-0000-0000029B0000}"/>
    <cellStyle name="n_Flash September eresMas_Wanadoo España Flash 2004_Base Forfaits 06-07_Spain KPIs_1" xfId="52327" xr:uid="{00000000-0005-0000-0000-0000039B0000}"/>
    <cellStyle name="n_Flash September eresMas_Wanadoo España Flash 2004_Base Forfaits 06-07_Telecoms - Operational KPIs" xfId="50630" xr:uid="{00000000-0005-0000-0000-0000049B0000}"/>
    <cellStyle name="n_Flash September eresMas_Wanadoo España Flash 2004_CA BAC SCR-VM 06-07 (31-07-06)" xfId="3547" xr:uid="{00000000-0005-0000-0000-0000059B0000}"/>
    <cellStyle name="n_Flash September eresMas_Wanadoo España Flash 2004_CA BAC SCR-VM 06-07 (31-07-06)_A&amp;ME KPIs" xfId="54105" xr:uid="{00000000-0005-0000-0000-0000069B0000}"/>
    <cellStyle name="n_Flash September eresMas_Wanadoo España Flash 2004_CA BAC SCR-VM 06-07 (31-07-06)_France financials" xfId="24459" xr:uid="{00000000-0005-0000-0000-0000079B0000}"/>
    <cellStyle name="n_Flash September eresMas_Wanadoo España Flash 2004_CA BAC SCR-VM 06-07 (31-07-06)_France KPIs" xfId="5668" xr:uid="{00000000-0005-0000-0000-0000089B0000}"/>
    <cellStyle name="n_Flash September eresMas_Wanadoo España Flash 2004_CA BAC SCR-VM 06-07 (31-07-06)_France KPIs 2" xfId="15084" xr:uid="{00000000-0005-0000-0000-0000099B0000}"/>
    <cellStyle name="n_Flash September eresMas_Wanadoo España Flash 2004_CA BAC SCR-VM 06-07 (31-07-06)_France KPIs_1" xfId="12909" xr:uid="{00000000-0005-0000-0000-00000A9B0000}"/>
    <cellStyle name="n_Flash September eresMas_Wanadoo España Flash 2004_CA BAC SCR-VM 06-07 (31-07-06)_Group" xfId="41339" xr:uid="{00000000-0005-0000-0000-00000B9B0000}"/>
    <cellStyle name="n_Flash September eresMas_Wanadoo España Flash 2004_CA BAC SCR-VM 06-07 (31-07-06)_Group - financial KPIs" xfId="22715" xr:uid="{00000000-0005-0000-0000-00000C9B0000}"/>
    <cellStyle name="n_Flash September eresMas_Wanadoo España Flash 2004_CA BAC SCR-VM 06-07 (31-07-06)_Group - operational KPIs" xfId="11155" xr:uid="{00000000-0005-0000-0000-00000D9B0000}"/>
    <cellStyle name="n_Flash September eresMas_Wanadoo España Flash 2004_CA BAC SCR-VM 06-07 (31-07-06)_Group - operational KPIs 2" xfId="18854" xr:uid="{00000000-0005-0000-0000-00000E9B0000}"/>
    <cellStyle name="n_Flash September eresMas_Wanadoo España Flash 2004_CA BAC SCR-VM 06-07 (31-07-06)_Group - operational KPIs_1" xfId="20971" xr:uid="{00000000-0005-0000-0000-00000F9B0000}"/>
    <cellStyle name="n_Flash September eresMas_Wanadoo España Flash 2004_CA BAC SCR-VM 06-07 (31-07-06)_Orange - Market France KPIs" xfId="56974" xr:uid="{00000000-0005-0000-0000-0000109B0000}"/>
    <cellStyle name="n_Flash September eresMas_Wanadoo España Flash 2004_CA BAC SCR-VM 06-07 (31-07-06)_Poland KPIs" xfId="41338" xr:uid="{00000000-0005-0000-0000-0000119B0000}"/>
    <cellStyle name="n_Flash September eresMas_Wanadoo España Flash 2004_CA BAC SCR-VM 06-07 (31-07-06)_ROW" xfId="41340" xr:uid="{00000000-0005-0000-0000-0000129B0000}"/>
    <cellStyle name="n_Flash September eresMas_Wanadoo España Flash 2004_CA BAC SCR-VM 06-07 (31-07-06)_ROW ARPU" xfId="41341" xr:uid="{00000000-0005-0000-0000-0000139B0000}"/>
    <cellStyle name="n_Flash September eresMas_Wanadoo España Flash 2004_CA BAC SCR-VM 06-07 (31-07-06)_ROW_1" xfId="41342" xr:uid="{00000000-0005-0000-0000-0000149B0000}"/>
    <cellStyle name="n_Flash September eresMas_Wanadoo España Flash 2004_CA BAC SCR-VM 06-07 (31-07-06)_ROW_1_Group" xfId="41343" xr:uid="{00000000-0005-0000-0000-0000159B0000}"/>
    <cellStyle name="n_Flash September eresMas_Wanadoo España Flash 2004_CA BAC SCR-VM 06-07 (31-07-06)_ROW_1_ROW ARPU" xfId="41344" xr:uid="{00000000-0005-0000-0000-0000169B0000}"/>
    <cellStyle name="n_Flash September eresMas_Wanadoo España Flash 2004_CA BAC SCR-VM 06-07 (31-07-06)_ROW_Group" xfId="41345" xr:uid="{00000000-0005-0000-0000-0000179B0000}"/>
    <cellStyle name="n_Flash September eresMas_Wanadoo España Flash 2004_CA BAC SCR-VM 06-07 (31-07-06)_ROW_ROW ARPU" xfId="41346" xr:uid="{00000000-0005-0000-0000-0000189B0000}"/>
    <cellStyle name="n_Flash September eresMas_Wanadoo España Flash 2004_CA BAC SCR-VM 06-07 (31-07-06)_Spain ARPU + AUPU" xfId="41347" xr:uid="{00000000-0005-0000-0000-0000199B0000}"/>
    <cellStyle name="n_Flash September eresMas_Wanadoo España Flash 2004_CA BAC SCR-VM 06-07 (31-07-06)_Spain ARPU + AUPU_Group" xfId="41348" xr:uid="{00000000-0005-0000-0000-00001A9B0000}"/>
    <cellStyle name="n_Flash September eresMas_Wanadoo España Flash 2004_CA BAC SCR-VM 06-07 (31-07-06)_Spain ARPU + AUPU_ROW ARPU" xfId="41349" xr:uid="{00000000-0005-0000-0000-00001B9B0000}"/>
    <cellStyle name="n_Flash September eresMas_Wanadoo España Flash 2004_CA BAC SCR-VM 06-07 (31-07-06)_Spain KPIs" xfId="7514" xr:uid="{00000000-0005-0000-0000-00001C9B0000}"/>
    <cellStyle name="n_Flash September eresMas_Wanadoo España Flash 2004_CA BAC SCR-VM 06-07 (31-07-06)_Spain KPIs 2" xfId="16880" xr:uid="{00000000-0005-0000-0000-00001D9B0000}"/>
    <cellStyle name="n_Flash September eresMas_Wanadoo España Flash 2004_CA BAC SCR-VM 06-07 (31-07-06)_Spain KPIs_1" xfId="52328" xr:uid="{00000000-0005-0000-0000-00001E9B0000}"/>
    <cellStyle name="n_Flash September eresMas_Wanadoo España Flash 2004_CA BAC SCR-VM 06-07 (31-07-06)_Telecoms - Operational KPIs" xfId="50631" xr:uid="{00000000-0005-0000-0000-00001F9B0000}"/>
    <cellStyle name="n_Flash September eresMas_Wanadoo España Flash 2004_CA forfaits 0607 (06-08-14)" xfId="3548" xr:uid="{00000000-0005-0000-0000-0000209B0000}"/>
    <cellStyle name="n_Flash September eresMas_Wanadoo España Flash 2004_CA forfaits 0607 (06-08-14)_A&amp;ME KPIs" xfId="54106" xr:uid="{00000000-0005-0000-0000-0000219B0000}"/>
    <cellStyle name="n_Flash September eresMas_Wanadoo España Flash 2004_CA forfaits 0607 (06-08-14)_France financials" xfId="24460" xr:uid="{00000000-0005-0000-0000-0000229B0000}"/>
    <cellStyle name="n_Flash September eresMas_Wanadoo España Flash 2004_CA forfaits 0607 (06-08-14)_France KPIs" xfId="5669" xr:uid="{00000000-0005-0000-0000-0000239B0000}"/>
    <cellStyle name="n_Flash September eresMas_Wanadoo España Flash 2004_CA forfaits 0607 (06-08-14)_France KPIs 2" xfId="15085" xr:uid="{00000000-0005-0000-0000-0000249B0000}"/>
    <cellStyle name="n_Flash September eresMas_Wanadoo España Flash 2004_CA forfaits 0607 (06-08-14)_France KPIs_1" xfId="12910" xr:uid="{00000000-0005-0000-0000-0000259B0000}"/>
    <cellStyle name="n_Flash September eresMas_Wanadoo España Flash 2004_CA forfaits 0607 (06-08-14)_Group" xfId="41351" xr:uid="{00000000-0005-0000-0000-0000269B0000}"/>
    <cellStyle name="n_Flash September eresMas_Wanadoo España Flash 2004_CA forfaits 0607 (06-08-14)_Group - financial KPIs" xfId="22716" xr:uid="{00000000-0005-0000-0000-0000279B0000}"/>
    <cellStyle name="n_Flash September eresMas_Wanadoo España Flash 2004_CA forfaits 0607 (06-08-14)_Group - operational KPIs" xfId="11156" xr:uid="{00000000-0005-0000-0000-0000289B0000}"/>
    <cellStyle name="n_Flash September eresMas_Wanadoo España Flash 2004_CA forfaits 0607 (06-08-14)_Group - operational KPIs 2" xfId="18855" xr:uid="{00000000-0005-0000-0000-0000299B0000}"/>
    <cellStyle name="n_Flash September eresMas_Wanadoo España Flash 2004_CA forfaits 0607 (06-08-14)_Group - operational KPIs_1" xfId="20972" xr:uid="{00000000-0005-0000-0000-00002A9B0000}"/>
    <cellStyle name="n_Flash September eresMas_Wanadoo España Flash 2004_CA forfaits 0607 (06-08-14)_Orange - Market France KPIs" xfId="56975" xr:uid="{00000000-0005-0000-0000-00002B9B0000}"/>
    <cellStyle name="n_Flash September eresMas_Wanadoo España Flash 2004_CA forfaits 0607 (06-08-14)_Poland KPIs" xfId="41350" xr:uid="{00000000-0005-0000-0000-00002C9B0000}"/>
    <cellStyle name="n_Flash September eresMas_Wanadoo España Flash 2004_CA forfaits 0607 (06-08-14)_ROW" xfId="41352" xr:uid="{00000000-0005-0000-0000-00002D9B0000}"/>
    <cellStyle name="n_Flash September eresMas_Wanadoo España Flash 2004_CA forfaits 0607 (06-08-14)_ROW ARPU" xfId="41353" xr:uid="{00000000-0005-0000-0000-00002E9B0000}"/>
    <cellStyle name="n_Flash September eresMas_Wanadoo España Flash 2004_CA forfaits 0607 (06-08-14)_ROW_1" xfId="41354" xr:uid="{00000000-0005-0000-0000-00002F9B0000}"/>
    <cellStyle name="n_Flash September eresMas_Wanadoo España Flash 2004_CA forfaits 0607 (06-08-14)_ROW_1_Group" xfId="41355" xr:uid="{00000000-0005-0000-0000-0000309B0000}"/>
    <cellStyle name="n_Flash September eresMas_Wanadoo España Flash 2004_CA forfaits 0607 (06-08-14)_ROW_1_ROW ARPU" xfId="41356" xr:uid="{00000000-0005-0000-0000-0000319B0000}"/>
    <cellStyle name="n_Flash September eresMas_Wanadoo España Flash 2004_CA forfaits 0607 (06-08-14)_ROW_Group" xfId="41357" xr:uid="{00000000-0005-0000-0000-0000329B0000}"/>
    <cellStyle name="n_Flash September eresMas_Wanadoo España Flash 2004_CA forfaits 0607 (06-08-14)_ROW_ROW ARPU" xfId="41358" xr:uid="{00000000-0005-0000-0000-0000339B0000}"/>
    <cellStyle name="n_Flash September eresMas_Wanadoo España Flash 2004_CA forfaits 0607 (06-08-14)_Spain ARPU + AUPU" xfId="41359" xr:uid="{00000000-0005-0000-0000-0000349B0000}"/>
    <cellStyle name="n_Flash September eresMas_Wanadoo España Flash 2004_CA forfaits 0607 (06-08-14)_Spain ARPU + AUPU_Group" xfId="41360" xr:uid="{00000000-0005-0000-0000-0000359B0000}"/>
    <cellStyle name="n_Flash September eresMas_Wanadoo España Flash 2004_CA forfaits 0607 (06-08-14)_Spain ARPU + AUPU_ROW ARPU" xfId="41361" xr:uid="{00000000-0005-0000-0000-0000369B0000}"/>
    <cellStyle name="n_Flash September eresMas_Wanadoo España Flash 2004_CA forfaits 0607 (06-08-14)_Spain KPIs" xfId="7515" xr:uid="{00000000-0005-0000-0000-0000379B0000}"/>
    <cellStyle name="n_Flash September eresMas_Wanadoo España Flash 2004_CA forfaits 0607 (06-08-14)_Spain KPIs 2" xfId="16881" xr:uid="{00000000-0005-0000-0000-0000389B0000}"/>
    <cellStyle name="n_Flash September eresMas_Wanadoo España Flash 2004_CA forfaits 0607 (06-08-14)_Spain KPIs_1" xfId="52329" xr:uid="{00000000-0005-0000-0000-0000399B0000}"/>
    <cellStyle name="n_Flash September eresMas_Wanadoo España Flash 2004_CA forfaits 0607 (06-08-14)_Telecoms - Operational KPIs" xfId="50632" xr:uid="{00000000-0005-0000-0000-00003A9B0000}"/>
    <cellStyle name="n_Flash September eresMas_Wanadoo España Flash 2004_Classeur2" xfId="3549" xr:uid="{00000000-0005-0000-0000-00003B9B0000}"/>
    <cellStyle name="n_Flash September eresMas_Wanadoo España Flash 2004_Classeur2_A&amp;ME KPIs" xfId="54107" xr:uid="{00000000-0005-0000-0000-00003C9B0000}"/>
    <cellStyle name="n_Flash September eresMas_Wanadoo España Flash 2004_Classeur2_France financials" xfId="24461" xr:uid="{00000000-0005-0000-0000-00003D9B0000}"/>
    <cellStyle name="n_Flash September eresMas_Wanadoo España Flash 2004_Classeur2_France KPIs" xfId="5670" xr:uid="{00000000-0005-0000-0000-00003E9B0000}"/>
    <cellStyle name="n_Flash September eresMas_Wanadoo España Flash 2004_Classeur2_France KPIs 2" xfId="15086" xr:uid="{00000000-0005-0000-0000-00003F9B0000}"/>
    <cellStyle name="n_Flash September eresMas_Wanadoo España Flash 2004_Classeur2_France KPIs_1" xfId="12911" xr:uid="{00000000-0005-0000-0000-0000409B0000}"/>
    <cellStyle name="n_Flash September eresMas_Wanadoo España Flash 2004_Classeur2_Group" xfId="41363" xr:uid="{00000000-0005-0000-0000-0000419B0000}"/>
    <cellStyle name="n_Flash September eresMas_Wanadoo España Flash 2004_Classeur2_Group - financial KPIs" xfId="22717" xr:uid="{00000000-0005-0000-0000-0000429B0000}"/>
    <cellStyle name="n_Flash September eresMas_Wanadoo España Flash 2004_Classeur2_Group - operational KPIs" xfId="11157" xr:uid="{00000000-0005-0000-0000-0000439B0000}"/>
    <cellStyle name="n_Flash September eresMas_Wanadoo España Flash 2004_Classeur2_Group - operational KPIs 2" xfId="18856" xr:uid="{00000000-0005-0000-0000-0000449B0000}"/>
    <cellStyle name="n_Flash September eresMas_Wanadoo España Flash 2004_Classeur2_Group - operational KPIs_1" xfId="20973" xr:uid="{00000000-0005-0000-0000-0000459B0000}"/>
    <cellStyle name="n_Flash September eresMas_Wanadoo España Flash 2004_Classeur2_Orange - Market France KPIs" xfId="56976" xr:uid="{00000000-0005-0000-0000-0000469B0000}"/>
    <cellStyle name="n_Flash September eresMas_Wanadoo España Flash 2004_Classeur2_Poland KPIs" xfId="41362" xr:uid="{00000000-0005-0000-0000-0000479B0000}"/>
    <cellStyle name="n_Flash September eresMas_Wanadoo España Flash 2004_Classeur2_ROW" xfId="41364" xr:uid="{00000000-0005-0000-0000-0000489B0000}"/>
    <cellStyle name="n_Flash September eresMas_Wanadoo España Flash 2004_Classeur2_ROW ARPU" xfId="41365" xr:uid="{00000000-0005-0000-0000-0000499B0000}"/>
    <cellStyle name="n_Flash September eresMas_Wanadoo España Flash 2004_Classeur2_ROW_1" xfId="41366" xr:uid="{00000000-0005-0000-0000-00004A9B0000}"/>
    <cellStyle name="n_Flash September eresMas_Wanadoo España Flash 2004_Classeur2_ROW_1_Group" xfId="41367" xr:uid="{00000000-0005-0000-0000-00004B9B0000}"/>
    <cellStyle name="n_Flash September eresMas_Wanadoo España Flash 2004_Classeur2_ROW_1_ROW ARPU" xfId="41368" xr:uid="{00000000-0005-0000-0000-00004C9B0000}"/>
    <cellStyle name="n_Flash September eresMas_Wanadoo España Flash 2004_Classeur2_ROW_Group" xfId="41369" xr:uid="{00000000-0005-0000-0000-00004D9B0000}"/>
    <cellStyle name="n_Flash September eresMas_Wanadoo España Flash 2004_Classeur2_ROW_ROW ARPU" xfId="41370" xr:uid="{00000000-0005-0000-0000-00004E9B0000}"/>
    <cellStyle name="n_Flash September eresMas_Wanadoo España Flash 2004_Classeur2_Spain ARPU + AUPU" xfId="41371" xr:uid="{00000000-0005-0000-0000-00004F9B0000}"/>
    <cellStyle name="n_Flash September eresMas_Wanadoo España Flash 2004_Classeur2_Spain ARPU + AUPU_Group" xfId="41372" xr:uid="{00000000-0005-0000-0000-0000509B0000}"/>
    <cellStyle name="n_Flash September eresMas_Wanadoo España Flash 2004_Classeur2_Spain ARPU + AUPU_ROW ARPU" xfId="41373" xr:uid="{00000000-0005-0000-0000-0000519B0000}"/>
    <cellStyle name="n_Flash September eresMas_Wanadoo España Flash 2004_Classeur2_Spain KPIs" xfId="7516" xr:uid="{00000000-0005-0000-0000-0000529B0000}"/>
    <cellStyle name="n_Flash September eresMas_Wanadoo España Flash 2004_Classeur2_Spain KPIs 2" xfId="16882" xr:uid="{00000000-0005-0000-0000-0000539B0000}"/>
    <cellStyle name="n_Flash September eresMas_Wanadoo España Flash 2004_Classeur2_Spain KPIs_1" xfId="52330" xr:uid="{00000000-0005-0000-0000-0000549B0000}"/>
    <cellStyle name="n_Flash September eresMas_Wanadoo España Flash 2004_Classeur2_Telecoms - Operational KPIs" xfId="50633" xr:uid="{00000000-0005-0000-0000-0000559B0000}"/>
    <cellStyle name="n_Flash September eresMas_Wanadoo España Flash 2004_Classeur5" xfId="3550" xr:uid="{00000000-0005-0000-0000-0000569B0000}"/>
    <cellStyle name="n_Flash September eresMas_Wanadoo España Flash 2004_Classeur5_A&amp;ME KPIs" xfId="54108" xr:uid="{00000000-0005-0000-0000-0000579B0000}"/>
    <cellStyle name="n_Flash September eresMas_Wanadoo España Flash 2004_Classeur5_France financials" xfId="24462" xr:uid="{00000000-0005-0000-0000-0000589B0000}"/>
    <cellStyle name="n_Flash September eresMas_Wanadoo España Flash 2004_Classeur5_France KPIs" xfId="5671" xr:uid="{00000000-0005-0000-0000-0000599B0000}"/>
    <cellStyle name="n_Flash September eresMas_Wanadoo España Flash 2004_Classeur5_France KPIs 2" xfId="15087" xr:uid="{00000000-0005-0000-0000-00005A9B0000}"/>
    <cellStyle name="n_Flash September eresMas_Wanadoo España Flash 2004_Classeur5_France KPIs_1" xfId="12912" xr:uid="{00000000-0005-0000-0000-00005B9B0000}"/>
    <cellStyle name="n_Flash September eresMas_Wanadoo España Flash 2004_Classeur5_Group" xfId="41375" xr:uid="{00000000-0005-0000-0000-00005C9B0000}"/>
    <cellStyle name="n_Flash September eresMas_Wanadoo España Flash 2004_Classeur5_Group - financial KPIs" xfId="22718" xr:uid="{00000000-0005-0000-0000-00005D9B0000}"/>
    <cellStyle name="n_Flash September eresMas_Wanadoo España Flash 2004_Classeur5_Group - operational KPIs" xfId="11158" xr:uid="{00000000-0005-0000-0000-00005E9B0000}"/>
    <cellStyle name="n_Flash September eresMas_Wanadoo España Flash 2004_Classeur5_Group - operational KPIs 2" xfId="18857" xr:uid="{00000000-0005-0000-0000-00005F9B0000}"/>
    <cellStyle name="n_Flash September eresMas_Wanadoo España Flash 2004_Classeur5_Group - operational KPIs_1" xfId="20974" xr:uid="{00000000-0005-0000-0000-0000609B0000}"/>
    <cellStyle name="n_Flash September eresMas_Wanadoo España Flash 2004_Classeur5_Orange - Market France KPIs" xfId="56977" xr:uid="{00000000-0005-0000-0000-0000619B0000}"/>
    <cellStyle name="n_Flash September eresMas_Wanadoo España Flash 2004_Classeur5_Poland KPIs" xfId="41374" xr:uid="{00000000-0005-0000-0000-0000629B0000}"/>
    <cellStyle name="n_Flash September eresMas_Wanadoo España Flash 2004_Classeur5_ROW" xfId="41376" xr:uid="{00000000-0005-0000-0000-0000639B0000}"/>
    <cellStyle name="n_Flash September eresMas_Wanadoo España Flash 2004_Classeur5_ROW ARPU" xfId="41377" xr:uid="{00000000-0005-0000-0000-0000649B0000}"/>
    <cellStyle name="n_Flash September eresMas_Wanadoo España Flash 2004_Classeur5_ROW_1" xfId="41378" xr:uid="{00000000-0005-0000-0000-0000659B0000}"/>
    <cellStyle name="n_Flash September eresMas_Wanadoo España Flash 2004_Classeur5_ROW_1_Group" xfId="41379" xr:uid="{00000000-0005-0000-0000-0000669B0000}"/>
    <cellStyle name="n_Flash September eresMas_Wanadoo España Flash 2004_Classeur5_ROW_1_ROW ARPU" xfId="41380" xr:uid="{00000000-0005-0000-0000-0000679B0000}"/>
    <cellStyle name="n_Flash September eresMas_Wanadoo España Flash 2004_Classeur5_ROW_Group" xfId="41381" xr:uid="{00000000-0005-0000-0000-0000689B0000}"/>
    <cellStyle name="n_Flash September eresMas_Wanadoo España Flash 2004_Classeur5_ROW_ROW ARPU" xfId="41382" xr:uid="{00000000-0005-0000-0000-0000699B0000}"/>
    <cellStyle name="n_Flash September eresMas_Wanadoo España Flash 2004_Classeur5_Spain ARPU + AUPU" xfId="41383" xr:uid="{00000000-0005-0000-0000-00006A9B0000}"/>
    <cellStyle name="n_Flash September eresMas_Wanadoo España Flash 2004_Classeur5_Spain ARPU + AUPU_Group" xfId="41384" xr:uid="{00000000-0005-0000-0000-00006B9B0000}"/>
    <cellStyle name="n_Flash September eresMas_Wanadoo España Flash 2004_Classeur5_Spain ARPU + AUPU_ROW ARPU" xfId="41385" xr:uid="{00000000-0005-0000-0000-00006C9B0000}"/>
    <cellStyle name="n_Flash September eresMas_Wanadoo España Flash 2004_Classeur5_Spain KPIs" xfId="7517" xr:uid="{00000000-0005-0000-0000-00006D9B0000}"/>
    <cellStyle name="n_Flash September eresMas_Wanadoo España Flash 2004_Classeur5_Spain KPIs 2" xfId="16883" xr:uid="{00000000-0005-0000-0000-00006E9B0000}"/>
    <cellStyle name="n_Flash September eresMas_Wanadoo España Flash 2004_Classeur5_Spain KPIs_1" xfId="52331" xr:uid="{00000000-0005-0000-0000-00006F9B0000}"/>
    <cellStyle name="n_Flash September eresMas_Wanadoo España Flash 2004_Classeur5_Telecoms - Operational KPIs" xfId="50634" xr:uid="{00000000-0005-0000-0000-0000709B0000}"/>
    <cellStyle name="n_Flash September eresMas_Wanadoo España Flash 2004_DATA KPI Personal" xfId="41386" xr:uid="{00000000-0005-0000-0000-0000719B0000}"/>
    <cellStyle name="n_Flash September eresMas_Wanadoo España Flash 2004_DATA KPI Personal_Group" xfId="41387" xr:uid="{00000000-0005-0000-0000-0000729B0000}"/>
    <cellStyle name="n_Flash September eresMas_Wanadoo España Flash 2004_DATA KPI Personal_ROW ARPU" xfId="41388" xr:uid="{00000000-0005-0000-0000-0000739B0000}"/>
    <cellStyle name="n_Flash September eresMas_Wanadoo España Flash 2004_EE_CoA_BS - mapped V4" xfId="41389" xr:uid="{00000000-0005-0000-0000-0000749B0000}"/>
    <cellStyle name="n_Flash September eresMas_Wanadoo España Flash 2004_EE_CoA_BS - mapped V4_Group" xfId="41390" xr:uid="{00000000-0005-0000-0000-0000759B0000}"/>
    <cellStyle name="n_Flash September eresMas_Wanadoo España Flash 2004_EE_CoA_BS - mapped V4_ROW ARPU" xfId="41391" xr:uid="{00000000-0005-0000-0000-0000769B0000}"/>
    <cellStyle name="n_Flash September eresMas_Wanadoo España Flash 2004_Enterprise" xfId="10026" xr:uid="{00000000-0005-0000-0000-0000779B0000}"/>
    <cellStyle name="n_Flash September eresMas_Wanadoo España Flash 2004_France financials" xfId="24395" xr:uid="{00000000-0005-0000-0000-0000789B0000}"/>
    <cellStyle name="n_Flash September eresMas_Wanadoo España Flash 2004_France financials_1" xfId="25616" xr:uid="{00000000-0005-0000-0000-0000799B0000}"/>
    <cellStyle name="n_Flash September eresMas_Wanadoo España Flash 2004_France KPIs" xfId="5604" xr:uid="{00000000-0005-0000-0000-00007A9B0000}"/>
    <cellStyle name="n_Flash September eresMas_Wanadoo España Flash 2004_France KPIs 2" xfId="15020" xr:uid="{00000000-0005-0000-0000-00007B9B0000}"/>
    <cellStyle name="n_Flash September eresMas_Wanadoo España Flash 2004_France KPIs_1" xfId="12845" xr:uid="{00000000-0005-0000-0000-00007C9B0000}"/>
    <cellStyle name="n_Flash September eresMas_Wanadoo España Flash 2004_GetCA Groupe Seg 2012-Q4 Soc" xfId="56978" xr:uid="{00000000-0005-0000-0000-00007D9B0000}"/>
    <cellStyle name="n_Flash September eresMas_Wanadoo España Flash 2004_Group" xfId="41392" xr:uid="{00000000-0005-0000-0000-00007E9B0000}"/>
    <cellStyle name="n_Flash September eresMas_Wanadoo España Flash 2004_Group - financial KPIs" xfId="22651" xr:uid="{00000000-0005-0000-0000-00007F9B0000}"/>
    <cellStyle name="n_Flash September eresMas_Wanadoo España Flash 2004_Group - operational KPIs" xfId="3495" xr:uid="{00000000-0005-0000-0000-0000809B0000}"/>
    <cellStyle name="n_Flash September eresMas_Wanadoo España Flash 2004_Group - operational KPIs_1" xfId="11091" xr:uid="{00000000-0005-0000-0000-0000819B0000}"/>
    <cellStyle name="n_Flash September eresMas_Wanadoo España Flash 2004_Group - operational KPIs_1 2" xfId="18790" xr:uid="{00000000-0005-0000-0000-0000829B0000}"/>
    <cellStyle name="n_Flash September eresMas_Wanadoo España Flash 2004_Group - operational KPIs_2" xfId="20907" xr:uid="{00000000-0005-0000-0000-0000839B0000}"/>
    <cellStyle name="n_Flash September eresMas_Wanadoo España Flash 2004_IC&amp;SS" xfId="13603" xr:uid="{00000000-0005-0000-0000-0000849B0000}"/>
    <cellStyle name="n_Flash September eresMas_Wanadoo España Flash 2004_Orange - Market France KPIs" xfId="56896" xr:uid="{00000000-0005-0000-0000-0000859B0000}"/>
    <cellStyle name="n_Flash September eresMas_Wanadoo España Flash 2004_PFA_Mn MTV_060413" xfId="3551" xr:uid="{00000000-0005-0000-0000-0000869B0000}"/>
    <cellStyle name="n_Flash September eresMas_Wanadoo España Flash 2004_PFA_Mn MTV_060413_A&amp;ME KPIs" xfId="54109" xr:uid="{00000000-0005-0000-0000-0000879B0000}"/>
    <cellStyle name="n_Flash September eresMas_Wanadoo España Flash 2004_PFA_Mn MTV_060413_France financials" xfId="24463" xr:uid="{00000000-0005-0000-0000-0000889B0000}"/>
    <cellStyle name="n_Flash September eresMas_Wanadoo España Flash 2004_PFA_Mn MTV_060413_France KPIs" xfId="5672" xr:uid="{00000000-0005-0000-0000-0000899B0000}"/>
    <cellStyle name="n_Flash September eresMas_Wanadoo España Flash 2004_PFA_Mn MTV_060413_France KPIs 2" xfId="15088" xr:uid="{00000000-0005-0000-0000-00008A9B0000}"/>
    <cellStyle name="n_Flash September eresMas_Wanadoo España Flash 2004_PFA_Mn MTV_060413_France KPIs_1" xfId="12913" xr:uid="{00000000-0005-0000-0000-00008B9B0000}"/>
    <cellStyle name="n_Flash September eresMas_Wanadoo España Flash 2004_PFA_Mn MTV_060413_Group" xfId="41394" xr:uid="{00000000-0005-0000-0000-00008C9B0000}"/>
    <cellStyle name="n_Flash September eresMas_Wanadoo España Flash 2004_PFA_Mn MTV_060413_Group - financial KPIs" xfId="22719" xr:uid="{00000000-0005-0000-0000-00008D9B0000}"/>
    <cellStyle name="n_Flash September eresMas_Wanadoo España Flash 2004_PFA_Mn MTV_060413_Group - operational KPIs" xfId="11159" xr:uid="{00000000-0005-0000-0000-00008E9B0000}"/>
    <cellStyle name="n_Flash September eresMas_Wanadoo España Flash 2004_PFA_Mn MTV_060413_Group - operational KPIs 2" xfId="18858" xr:uid="{00000000-0005-0000-0000-00008F9B0000}"/>
    <cellStyle name="n_Flash September eresMas_Wanadoo España Flash 2004_PFA_Mn MTV_060413_Group - operational KPIs_1" xfId="20975" xr:uid="{00000000-0005-0000-0000-0000909B0000}"/>
    <cellStyle name="n_Flash September eresMas_Wanadoo España Flash 2004_PFA_Mn MTV_060413_Orange - Market France KPIs" xfId="56979" xr:uid="{00000000-0005-0000-0000-0000919B0000}"/>
    <cellStyle name="n_Flash September eresMas_Wanadoo España Flash 2004_PFA_Mn MTV_060413_Poland KPIs" xfId="41393" xr:uid="{00000000-0005-0000-0000-0000929B0000}"/>
    <cellStyle name="n_Flash September eresMas_Wanadoo España Flash 2004_PFA_Mn MTV_060413_ROW" xfId="41395" xr:uid="{00000000-0005-0000-0000-0000939B0000}"/>
    <cellStyle name="n_Flash September eresMas_Wanadoo España Flash 2004_PFA_Mn MTV_060413_ROW ARPU" xfId="41396" xr:uid="{00000000-0005-0000-0000-0000949B0000}"/>
    <cellStyle name="n_Flash September eresMas_Wanadoo España Flash 2004_PFA_Mn MTV_060413_ROW_1" xfId="41397" xr:uid="{00000000-0005-0000-0000-0000959B0000}"/>
    <cellStyle name="n_Flash September eresMas_Wanadoo España Flash 2004_PFA_Mn MTV_060413_ROW_1_Group" xfId="41398" xr:uid="{00000000-0005-0000-0000-0000969B0000}"/>
    <cellStyle name="n_Flash September eresMas_Wanadoo España Flash 2004_PFA_Mn MTV_060413_ROW_1_ROW ARPU" xfId="41399" xr:uid="{00000000-0005-0000-0000-0000979B0000}"/>
    <cellStyle name="n_Flash September eresMas_Wanadoo España Flash 2004_PFA_Mn MTV_060413_ROW_Group" xfId="41400" xr:uid="{00000000-0005-0000-0000-0000989B0000}"/>
    <cellStyle name="n_Flash September eresMas_Wanadoo España Flash 2004_PFA_Mn MTV_060413_ROW_ROW ARPU" xfId="41401" xr:uid="{00000000-0005-0000-0000-0000999B0000}"/>
    <cellStyle name="n_Flash September eresMas_Wanadoo España Flash 2004_PFA_Mn MTV_060413_Spain ARPU + AUPU" xfId="41402" xr:uid="{00000000-0005-0000-0000-00009A9B0000}"/>
    <cellStyle name="n_Flash September eresMas_Wanadoo España Flash 2004_PFA_Mn MTV_060413_Spain ARPU + AUPU_Group" xfId="41403" xr:uid="{00000000-0005-0000-0000-00009B9B0000}"/>
    <cellStyle name="n_Flash September eresMas_Wanadoo España Flash 2004_PFA_Mn MTV_060413_Spain ARPU + AUPU_ROW ARPU" xfId="41404" xr:uid="{00000000-0005-0000-0000-00009C9B0000}"/>
    <cellStyle name="n_Flash September eresMas_Wanadoo España Flash 2004_PFA_Mn MTV_060413_Spain KPIs" xfId="7518" xr:uid="{00000000-0005-0000-0000-00009D9B0000}"/>
    <cellStyle name="n_Flash September eresMas_Wanadoo España Flash 2004_PFA_Mn MTV_060413_Spain KPIs 2" xfId="16884" xr:uid="{00000000-0005-0000-0000-00009E9B0000}"/>
    <cellStyle name="n_Flash September eresMas_Wanadoo España Flash 2004_PFA_Mn MTV_060413_Spain KPIs_1" xfId="52332" xr:uid="{00000000-0005-0000-0000-00009F9B0000}"/>
    <cellStyle name="n_Flash September eresMas_Wanadoo España Flash 2004_PFA_Mn MTV_060413_Telecoms - Operational KPIs" xfId="50635" xr:uid="{00000000-0005-0000-0000-0000A09B0000}"/>
    <cellStyle name="n_Flash September eresMas_Wanadoo España Flash 2004_PFA_Mn_0603_V0 0" xfId="3552" xr:uid="{00000000-0005-0000-0000-0000A19B0000}"/>
    <cellStyle name="n_Flash September eresMas_Wanadoo España Flash 2004_PFA_Mn_0603_V0 0_A&amp;ME KPIs" xfId="54110" xr:uid="{00000000-0005-0000-0000-0000A29B0000}"/>
    <cellStyle name="n_Flash September eresMas_Wanadoo España Flash 2004_PFA_Mn_0603_V0 0_France financials" xfId="24464" xr:uid="{00000000-0005-0000-0000-0000A39B0000}"/>
    <cellStyle name="n_Flash September eresMas_Wanadoo España Flash 2004_PFA_Mn_0603_V0 0_France KPIs" xfId="5673" xr:uid="{00000000-0005-0000-0000-0000A49B0000}"/>
    <cellStyle name="n_Flash September eresMas_Wanadoo España Flash 2004_PFA_Mn_0603_V0 0_France KPIs 2" xfId="15089" xr:uid="{00000000-0005-0000-0000-0000A59B0000}"/>
    <cellStyle name="n_Flash September eresMas_Wanadoo España Flash 2004_PFA_Mn_0603_V0 0_France KPIs_1" xfId="12914" xr:uid="{00000000-0005-0000-0000-0000A69B0000}"/>
    <cellStyle name="n_Flash September eresMas_Wanadoo España Flash 2004_PFA_Mn_0603_V0 0_Group" xfId="41406" xr:uid="{00000000-0005-0000-0000-0000A79B0000}"/>
    <cellStyle name="n_Flash September eresMas_Wanadoo España Flash 2004_PFA_Mn_0603_V0 0_Group - financial KPIs" xfId="22720" xr:uid="{00000000-0005-0000-0000-0000A89B0000}"/>
    <cellStyle name="n_Flash September eresMas_Wanadoo España Flash 2004_PFA_Mn_0603_V0 0_Group - operational KPIs" xfId="11160" xr:uid="{00000000-0005-0000-0000-0000A99B0000}"/>
    <cellStyle name="n_Flash September eresMas_Wanadoo España Flash 2004_PFA_Mn_0603_V0 0_Group - operational KPIs 2" xfId="18859" xr:uid="{00000000-0005-0000-0000-0000AA9B0000}"/>
    <cellStyle name="n_Flash September eresMas_Wanadoo España Flash 2004_PFA_Mn_0603_V0 0_Group - operational KPIs_1" xfId="20976" xr:uid="{00000000-0005-0000-0000-0000AB9B0000}"/>
    <cellStyle name="n_Flash September eresMas_Wanadoo España Flash 2004_PFA_Mn_0603_V0 0_Orange - Market France KPIs" xfId="56980" xr:uid="{00000000-0005-0000-0000-0000AC9B0000}"/>
    <cellStyle name="n_Flash September eresMas_Wanadoo España Flash 2004_PFA_Mn_0603_V0 0_Poland KPIs" xfId="41405" xr:uid="{00000000-0005-0000-0000-0000AD9B0000}"/>
    <cellStyle name="n_Flash September eresMas_Wanadoo España Flash 2004_PFA_Mn_0603_V0 0_ROW" xfId="41407" xr:uid="{00000000-0005-0000-0000-0000AE9B0000}"/>
    <cellStyle name="n_Flash September eresMas_Wanadoo España Flash 2004_PFA_Mn_0603_V0 0_ROW ARPU" xfId="41408" xr:uid="{00000000-0005-0000-0000-0000AF9B0000}"/>
    <cellStyle name="n_Flash September eresMas_Wanadoo España Flash 2004_PFA_Mn_0603_V0 0_ROW_1" xfId="41409" xr:uid="{00000000-0005-0000-0000-0000B09B0000}"/>
    <cellStyle name="n_Flash September eresMas_Wanadoo España Flash 2004_PFA_Mn_0603_V0 0_ROW_1_Group" xfId="41410" xr:uid="{00000000-0005-0000-0000-0000B19B0000}"/>
    <cellStyle name="n_Flash September eresMas_Wanadoo España Flash 2004_PFA_Mn_0603_V0 0_ROW_1_ROW ARPU" xfId="41411" xr:uid="{00000000-0005-0000-0000-0000B29B0000}"/>
    <cellStyle name="n_Flash September eresMas_Wanadoo España Flash 2004_PFA_Mn_0603_V0 0_ROW_Group" xfId="41412" xr:uid="{00000000-0005-0000-0000-0000B39B0000}"/>
    <cellStyle name="n_Flash September eresMas_Wanadoo España Flash 2004_PFA_Mn_0603_V0 0_ROW_ROW ARPU" xfId="41413" xr:uid="{00000000-0005-0000-0000-0000B49B0000}"/>
    <cellStyle name="n_Flash September eresMas_Wanadoo España Flash 2004_PFA_Mn_0603_V0 0_Spain ARPU + AUPU" xfId="41414" xr:uid="{00000000-0005-0000-0000-0000B59B0000}"/>
    <cellStyle name="n_Flash September eresMas_Wanadoo España Flash 2004_PFA_Mn_0603_V0 0_Spain ARPU + AUPU_Group" xfId="41415" xr:uid="{00000000-0005-0000-0000-0000B69B0000}"/>
    <cellStyle name="n_Flash September eresMas_Wanadoo España Flash 2004_PFA_Mn_0603_V0 0_Spain ARPU + AUPU_ROW ARPU" xfId="41416" xr:uid="{00000000-0005-0000-0000-0000B79B0000}"/>
    <cellStyle name="n_Flash September eresMas_Wanadoo España Flash 2004_PFA_Mn_0603_V0 0_Spain KPIs" xfId="7519" xr:uid="{00000000-0005-0000-0000-0000B89B0000}"/>
    <cellStyle name="n_Flash September eresMas_Wanadoo España Flash 2004_PFA_Mn_0603_V0 0_Spain KPIs 2" xfId="16885" xr:uid="{00000000-0005-0000-0000-0000B99B0000}"/>
    <cellStyle name="n_Flash September eresMas_Wanadoo España Flash 2004_PFA_Mn_0603_V0 0_Spain KPIs_1" xfId="52333" xr:uid="{00000000-0005-0000-0000-0000BA9B0000}"/>
    <cellStyle name="n_Flash September eresMas_Wanadoo España Flash 2004_PFA_Mn_0603_V0 0_Telecoms - Operational KPIs" xfId="50636" xr:uid="{00000000-0005-0000-0000-0000BB9B0000}"/>
    <cellStyle name="n_Flash September eresMas_Wanadoo España Flash 2004_PFA_Parcs_0600706" xfId="3553" xr:uid="{00000000-0005-0000-0000-0000BC9B0000}"/>
    <cellStyle name="n_Flash September eresMas_Wanadoo España Flash 2004_PFA_Parcs_0600706_A&amp;ME KPIs" xfId="54111" xr:uid="{00000000-0005-0000-0000-0000BD9B0000}"/>
    <cellStyle name="n_Flash September eresMas_Wanadoo España Flash 2004_PFA_Parcs_0600706_France financials" xfId="24465" xr:uid="{00000000-0005-0000-0000-0000BE9B0000}"/>
    <cellStyle name="n_Flash September eresMas_Wanadoo España Flash 2004_PFA_Parcs_0600706_France KPIs" xfId="5674" xr:uid="{00000000-0005-0000-0000-0000BF9B0000}"/>
    <cellStyle name="n_Flash September eresMas_Wanadoo España Flash 2004_PFA_Parcs_0600706_France KPIs 2" xfId="15090" xr:uid="{00000000-0005-0000-0000-0000C09B0000}"/>
    <cellStyle name="n_Flash September eresMas_Wanadoo España Flash 2004_PFA_Parcs_0600706_France KPIs_1" xfId="12915" xr:uid="{00000000-0005-0000-0000-0000C19B0000}"/>
    <cellStyle name="n_Flash September eresMas_Wanadoo España Flash 2004_PFA_Parcs_0600706_Group" xfId="41418" xr:uid="{00000000-0005-0000-0000-0000C29B0000}"/>
    <cellStyle name="n_Flash September eresMas_Wanadoo España Flash 2004_PFA_Parcs_0600706_Group - financial KPIs" xfId="22721" xr:uid="{00000000-0005-0000-0000-0000C39B0000}"/>
    <cellStyle name="n_Flash September eresMas_Wanadoo España Flash 2004_PFA_Parcs_0600706_Group - operational KPIs" xfId="11161" xr:uid="{00000000-0005-0000-0000-0000C49B0000}"/>
    <cellStyle name="n_Flash September eresMas_Wanadoo España Flash 2004_PFA_Parcs_0600706_Group - operational KPIs 2" xfId="18860" xr:uid="{00000000-0005-0000-0000-0000C59B0000}"/>
    <cellStyle name="n_Flash September eresMas_Wanadoo España Flash 2004_PFA_Parcs_0600706_Group - operational KPIs_1" xfId="20977" xr:uid="{00000000-0005-0000-0000-0000C69B0000}"/>
    <cellStyle name="n_Flash September eresMas_Wanadoo España Flash 2004_PFA_Parcs_0600706_Orange - Market France KPIs" xfId="56981" xr:uid="{00000000-0005-0000-0000-0000C79B0000}"/>
    <cellStyle name="n_Flash September eresMas_Wanadoo España Flash 2004_PFA_Parcs_0600706_Poland KPIs" xfId="41417" xr:uid="{00000000-0005-0000-0000-0000C89B0000}"/>
    <cellStyle name="n_Flash September eresMas_Wanadoo España Flash 2004_PFA_Parcs_0600706_ROW" xfId="41419" xr:uid="{00000000-0005-0000-0000-0000C99B0000}"/>
    <cellStyle name="n_Flash September eresMas_Wanadoo España Flash 2004_PFA_Parcs_0600706_ROW ARPU" xfId="41420" xr:uid="{00000000-0005-0000-0000-0000CA9B0000}"/>
    <cellStyle name="n_Flash September eresMas_Wanadoo España Flash 2004_PFA_Parcs_0600706_ROW_1" xfId="41421" xr:uid="{00000000-0005-0000-0000-0000CB9B0000}"/>
    <cellStyle name="n_Flash September eresMas_Wanadoo España Flash 2004_PFA_Parcs_0600706_ROW_1_Group" xfId="41422" xr:uid="{00000000-0005-0000-0000-0000CC9B0000}"/>
    <cellStyle name="n_Flash September eresMas_Wanadoo España Flash 2004_PFA_Parcs_0600706_ROW_1_ROW ARPU" xfId="41423" xr:uid="{00000000-0005-0000-0000-0000CD9B0000}"/>
    <cellStyle name="n_Flash September eresMas_Wanadoo España Flash 2004_PFA_Parcs_0600706_ROW_Group" xfId="41424" xr:uid="{00000000-0005-0000-0000-0000CE9B0000}"/>
    <cellStyle name="n_Flash September eresMas_Wanadoo España Flash 2004_PFA_Parcs_0600706_ROW_ROW ARPU" xfId="41425" xr:uid="{00000000-0005-0000-0000-0000CF9B0000}"/>
    <cellStyle name="n_Flash September eresMas_Wanadoo España Flash 2004_PFA_Parcs_0600706_Spain ARPU + AUPU" xfId="41426" xr:uid="{00000000-0005-0000-0000-0000D09B0000}"/>
    <cellStyle name="n_Flash September eresMas_Wanadoo España Flash 2004_PFA_Parcs_0600706_Spain ARPU + AUPU_Group" xfId="41427" xr:uid="{00000000-0005-0000-0000-0000D19B0000}"/>
    <cellStyle name="n_Flash September eresMas_Wanadoo España Flash 2004_PFA_Parcs_0600706_Spain ARPU + AUPU_ROW ARPU" xfId="41428" xr:uid="{00000000-0005-0000-0000-0000D29B0000}"/>
    <cellStyle name="n_Flash September eresMas_Wanadoo España Flash 2004_PFA_Parcs_0600706_Spain KPIs" xfId="7520" xr:uid="{00000000-0005-0000-0000-0000D39B0000}"/>
    <cellStyle name="n_Flash September eresMas_Wanadoo España Flash 2004_PFA_Parcs_0600706_Spain KPIs 2" xfId="16886" xr:uid="{00000000-0005-0000-0000-0000D49B0000}"/>
    <cellStyle name="n_Flash September eresMas_Wanadoo España Flash 2004_PFA_Parcs_0600706_Spain KPIs_1" xfId="52334" xr:uid="{00000000-0005-0000-0000-0000D59B0000}"/>
    <cellStyle name="n_Flash September eresMas_Wanadoo España Flash 2004_PFA_Parcs_0600706_Telecoms - Operational KPIs" xfId="50637" xr:uid="{00000000-0005-0000-0000-0000D69B0000}"/>
    <cellStyle name="n_Flash September eresMas_Wanadoo España Flash 2004_Poland KPIs" xfId="8746" xr:uid="{00000000-0005-0000-0000-0000D79B0000}"/>
    <cellStyle name="n_Flash September eresMas_Wanadoo España Flash 2004_Poland KPIs_1" xfId="40521" xr:uid="{00000000-0005-0000-0000-0000D89B0000}"/>
    <cellStyle name="n_Flash September eresMas_Wanadoo España Flash 2004_Reporting Valeur_Mobile_2010_10" xfId="41429" xr:uid="{00000000-0005-0000-0000-0000D99B0000}"/>
    <cellStyle name="n_Flash September eresMas_Wanadoo España Flash 2004_Reporting Valeur_Mobile_2010_10_Group" xfId="41430" xr:uid="{00000000-0005-0000-0000-0000DA9B0000}"/>
    <cellStyle name="n_Flash September eresMas_Wanadoo España Flash 2004_Reporting Valeur_Mobile_2010_10_ROW" xfId="41431" xr:uid="{00000000-0005-0000-0000-0000DB9B0000}"/>
    <cellStyle name="n_Flash September eresMas_Wanadoo España Flash 2004_Reporting Valeur_Mobile_2010_10_ROW ARPU" xfId="41432" xr:uid="{00000000-0005-0000-0000-0000DC9B0000}"/>
    <cellStyle name="n_Flash September eresMas_Wanadoo España Flash 2004_Reporting Valeur_Mobile_2010_10_ROW_Group" xfId="41433" xr:uid="{00000000-0005-0000-0000-0000DD9B0000}"/>
    <cellStyle name="n_Flash September eresMas_Wanadoo España Flash 2004_Reporting Valeur_Mobile_2010_10_ROW_ROW ARPU" xfId="41434" xr:uid="{00000000-0005-0000-0000-0000DE9B0000}"/>
    <cellStyle name="n_Flash September eresMas_Wanadoo España Flash 2004_ROW" xfId="41435" xr:uid="{00000000-0005-0000-0000-0000DF9B0000}"/>
    <cellStyle name="n_Flash September eresMas_Wanadoo España Flash 2004_ROW ARPU" xfId="41436" xr:uid="{00000000-0005-0000-0000-0000E09B0000}"/>
    <cellStyle name="n_Flash September eresMas_Wanadoo España Flash 2004_RoW KPIs" xfId="9458" xr:uid="{00000000-0005-0000-0000-0000E19B0000}"/>
    <cellStyle name="n_Flash September eresMas_Wanadoo España Flash 2004_ROW_1" xfId="41437" xr:uid="{00000000-0005-0000-0000-0000E29B0000}"/>
    <cellStyle name="n_Flash September eresMas_Wanadoo España Flash 2004_ROW_1_Group" xfId="41438" xr:uid="{00000000-0005-0000-0000-0000E39B0000}"/>
    <cellStyle name="n_Flash September eresMas_Wanadoo España Flash 2004_ROW_1_ROW ARPU" xfId="41439" xr:uid="{00000000-0005-0000-0000-0000E49B0000}"/>
    <cellStyle name="n_Flash September eresMas_Wanadoo España Flash 2004_ROW_Group" xfId="41440" xr:uid="{00000000-0005-0000-0000-0000E59B0000}"/>
    <cellStyle name="n_Flash September eresMas_Wanadoo España Flash 2004_ROW_ROW ARPU" xfId="41441" xr:uid="{00000000-0005-0000-0000-0000E69B0000}"/>
    <cellStyle name="n_Flash September eresMas_Wanadoo España Flash 2004_Spain ARPU + AUPU" xfId="41442" xr:uid="{00000000-0005-0000-0000-0000E79B0000}"/>
    <cellStyle name="n_Flash September eresMas_Wanadoo España Flash 2004_Spain ARPU + AUPU_Group" xfId="41443" xr:uid="{00000000-0005-0000-0000-0000E89B0000}"/>
    <cellStyle name="n_Flash September eresMas_Wanadoo España Flash 2004_Spain ARPU + AUPU_ROW ARPU" xfId="41444" xr:uid="{00000000-0005-0000-0000-0000E99B0000}"/>
    <cellStyle name="n_Flash September eresMas_Wanadoo España Flash 2004_Spain KPIs" xfId="7450" xr:uid="{00000000-0005-0000-0000-0000EA9B0000}"/>
    <cellStyle name="n_Flash September eresMas_Wanadoo España Flash 2004_Spain KPIs 2" xfId="16816" xr:uid="{00000000-0005-0000-0000-0000EB9B0000}"/>
    <cellStyle name="n_Flash September eresMas_Wanadoo España Flash 2004_Spain KPIs_1" xfId="52264" xr:uid="{00000000-0005-0000-0000-0000EC9B0000}"/>
    <cellStyle name="n_Flash September eresMas_Wanadoo España Flash 2004_Telecoms - Operational KPIs" xfId="50567" xr:uid="{00000000-0005-0000-0000-0000ED9B0000}"/>
    <cellStyle name="n_Flash September eresMas_Wanadoo España Flash 2004_UAG_report_CA 06-09 (06-09-28)" xfId="3554" xr:uid="{00000000-0005-0000-0000-0000EE9B0000}"/>
    <cellStyle name="n_Flash September eresMas_Wanadoo España Flash 2004_UAG_report_CA 06-09 (06-09-28)_A&amp;ME KPIs" xfId="54112" xr:uid="{00000000-0005-0000-0000-0000EF9B0000}"/>
    <cellStyle name="n_Flash September eresMas_Wanadoo España Flash 2004_UAG_report_CA 06-09 (06-09-28)_France financials" xfId="24466" xr:uid="{00000000-0005-0000-0000-0000F09B0000}"/>
    <cellStyle name="n_Flash September eresMas_Wanadoo España Flash 2004_UAG_report_CA 06-09 (06-09-28)_France KPIs" xfId="5675" xr:uid="{00000000-0005-0000-0000-0000F19B0000}"/>
    <cellStyle name="n_Flash September eresMas_Wanadoo España Flash 2004_UAG_report_CA 06-09 (06-09-28)_France KPIs 2" xfId="15091" xr:uid="{00000000-0005-0000-0000-0000F29B0000}"/>
    <cellStyle name="n_Flash September eresMas_Wanadoo España Flash 2004_UAG_report_CA 06-09 (06-09-28)_France KPIs_1" xfId="12916" xr:uid="{00000000-0005-0000-0000-0000F39B0000}"/>
    <cellStyle name="n_Flash September eresMas_Wanadoo España Flash 2004_UAG_report_CA 06-09 (06-09-28)_Group" xfId="41446" xr:uid="{00000000-0005-0000-0000-0000F49B0000}"/>
    <cellStyle name="n_Flash September eresMas_Wanadoo España Flash 2004_UAG_report_CA 06-09 (06-09-28)_Group - financial KPIs" xfId="22722" xr:uid="{00000000-0005-0000-0000-0000F59B0000}"/>
    <cellStyle name="n_Flash September eresMas_Wanadoo España Flash 2004_UAG_report_CA 06-09 (06-09-28)_Group - operational KPIs" xfId="11162" xr:uid="{00000000-0005-0000-0000-0000F69B0000}"/>
    <cellStyle name="n_Flash September eresMas_Wanadoo España Flash 2004_UAG_report_CA 06-09 (06-09-28)_Group - operational KPIs 2" xfId="18861" xr:uid="{00000000-0005-0000-0000-0000F79B0000}"/>
    <cellStyle name="n_Flash September eresMas_Wanadoo España Flash 2004_UAG_report_CA 06-09 (06-09-28)_Group - operational KPIs_1" xfId="20978" xr:uid="{00000000-0005-0000-0000-0000F89B0000}"/>
    <cellStyle name="n_Flash September eresMas_Wanadoo España Flash 2004_UAG_report_CA 06-09 (06-09-28)_Orange - Market France KPIs" xfId="56982" xr:uid="{00000000-0005-0000-0000-0000F99B0000}"/>
    <cellStyle name="n_Flash September eresMas_Wanadoo España Flash 2004_UAG_report_CA 06-09 (06-09-28)_Poland KPIs" xfId="41445" xr:uid="{00000000-0005-0000-0000-0000FA9B0000}"/>
    <cellStyle name="n_Flash September eresMas_Wanadoo España Flash 2004_UAG_report_CA 06-09 (06-09-28)_ROW" xfId="41447" xr:uid="{00000000-0005-0000-0000-0000FB9B0000}"/>
    <cellStyle name="n_Flash September eresMas_Wanadoo España Flash 2004_UAG_report_CA 06-09 (06-09-28)_ROW ARPU" xfId="41448" xr:uid="{00000000-0005-0000-0000-0000FC9B0000}"/>
    <cellStyle name="n_Flash September eresMas_Wanadoo España Flash 2004_UAG_report_CA 06-09 (06-09-28)_ROW_1" xfId="41449" xr:uid="{00000000-0005-0000-0000-0000FD9B0000}"/>
    <cellStyle name="n_Flash September eresMas_Wanadoo España Flash 2004_UAG_report_CA 06-09 (06-09-28)_ROW_1_Group" xfId="41450" xr:uid="{00000000-0005-0000-0000-0000FE9B0000}"/>
    <cellStyle name="n_Flash September eresMas_Wanadoo España Flash 2004_UAG_report_CA 06-09 (06-09-28)_ROW_1_ROW ARPU" xfId="41451" xr:uid="{00000000-0005-0000-0000-0000FF9B0000}"/>
    <cellStyle name="n_Flash September eresMas_Wanadoo España Flash 2004_UAG_report_CA 06-09 (06-09-28)_ROW_Group" xfId="41452" xr:uid="{00000000-0005-0000-0000-0000009C0000}"/>
    <cellStyle name="n_Flash September eresMas_Wanadoo España Flash 2004_UAG_report_CA 06-09 (06-09-28)_ROW_ROW ARPU" xfId="41453" xr:uid="{00000000-0005-0000-0000-0000019C0000}"/>
    <cellStyle name="n_Flash September eresMas_Wanadoo España Flash 2004_UAG_report_CA 06-09 (06-09-28)_Spain ARPU + AUPU" xfId="41454" xr:uid="{00000000-0005-0000-0000-0000029C0000}"/>
    <cellStyle name="n_Flash September eresMas_Wanadoo España Flash 2004_UAG_report_CA 06-09 (06-09-28)_Spain ARPU + AUPU_Group" xfId="41455" xr:uid="{00000000-0005-0000-0000-0000039C0000}"/>
    <cellStyle name="n_Flash September eresMas_Wanadoo España Flash 2004_UAG_report_CA 06-09 (06-09-28)_Spain ARPU + AUPU_ROW ARPU" xfId="41456" xr:uid="{00000000-0005-0000-0000-0000049C0000}"/>
    <cellStyle name="n_Flash September eresMas_Wanadoo España Flash 2004_UAG_report_CA 06-09 (06-09-28)_Spain KPIs" xfId="7521" xr:uid="{00000000-0005-0000-0000-0000059C0000}"/>
    <cellStyle name="n_Flash September eresMas_Wanadoo España Flash 2004_UAG_report_CA 06-09 (06-09-28)_Spain KPIs 2" xfId="16887" xr:uid="{00000000-0005-0000-0000-0000069C0000}"/>
    <cellStyle name="n_Flash September eresMas_Wanadoo España Flash 2004_UAG_report_CA 06-09 (06-09-28)_Spain KPIs_1" xfId="52335" xr:uid="{00000000-0005-0000-0000-0000079C0000}"/>
    <cellStyle name="n_Flash September eresMas_Wanadoo España Flash 2004_UAG_report_CA 06-09 (06-09-28)_Telecoms - Operational KPIs" xfId="50638" xr:uid="{00000000-0005-0000-0000-0000089C0000}"/>
    <cellStyle name="n_Flash September eresMas_Wanadoo España Flash 2004_UAG_report_CA 06-10 (06-11-06)" xfId="3555" xr:uid="{00000000-0005-0000-0000-0000099C0000}"/>
    <cellStyle name="n_Flash September eresMas_Wanadoo España Flash 2004_UAG_report_CA 06-10 (06-11-06)_A&amp;ME KPIs" xfId="54113" xr:uid="{00000000-0005-0000-0000-00000A9C0000}"/>
    <cellStyle name="n_Flash September eresMas_Wanadoo España Flash 2004_UAG_report_CA 06-10 (06-11-06)_France financials" xfId="24467" xr:uid="{00000000-0005-0000-0000-00000B9C0000}"/>
    <cellStyle name="n_Flash September eresMas_Wanadoo España Flash 2004_UAG_report_CA 06-10 (06-11-06)_France KPIs" xfId="5676" xr:uid="{00000000-0005-0000-0000-00000C9C0000}"/>
    <cellStyle name="n_Flash September eresMas_Wanadoo España Flash 2004_UAG_report_CA 06-10 (06-11-06)_France KPIs 2" xfId="15092" xr:uid="{00000000-0005-0000-0000-00000D9C0000}"/>
    <cellStyle name="n_Flash September eresMas_Wanadoo España Flash 2004_UAG_report_CA 06-10 (06-11-06)_France KPIs_1" xfId="12917" xr:uid="{00000000-0005-0000-0000-00000E9C0000}"/>
    <cellStyle name="n_Flash September eresMas_Wanadoo España Flash 2004_UAG_report_CA 06-10 (06-11-06)_Group" xfId="41458" xr:uid="{00000000-0005-0000-0000-00000F9C0000}"/>
    <cellStyle name="n_Flash September eresMas_Wanadoo España Flash 2004_UAG_report_CA 06-10 (06-11-06)_Group - financial KPIs" xfId="22723" xr:uid="{00000000-0005-0000-0000-0000109C0000}"/>
    <cellStyle name="n_Flash September eresMas_Wanadoo España Flash 2004_UAG_report_CA 06-10 (06-11-06)_Group - operational KPIs" xfId="11163" xr:uid="{00000000-0005-0000-0000-0000119C0000}"/>
    <cellStyle name="n_Flash September eresMas_Wanadoo España Flash 2004_UAG_report_CA 06-10 (06-11-06)_Group - operational KPIs 2" xfId="18862" xr:uid="{00000000-0005-0000-0000-0000129C0000}"/>
    <cellStyle name="n_Flash September eresMas_Wanadoo España Flash 2004_UAG_report_CA 06-10 (06-11-06)_Group - operational KPIs_1" xfId="20979" xr:uid="{00000000-0005-0000-0000-0000139C0000}"/>
    <cellStyle name="n_Flash September eresMas_Wanadoo España Flash 2004_UAG_report_CA 06-10 (06-11-06)_Orange - Market France KPIs" xfId="56983" xr:uid="{00000000-0005-0000-0000-0000149C0000}"/>
    <cellStyle name="n_Flash September eresMas_Wanadoo España Flash 2004_UAG_report_CA 06-10 (06-11-06)_Poland KPIs" xfId="41457" xr:uid="{00000000-0005-0000-0000-0000159C0000}"/>
    <cellStyle name="n_Flash September eresMas_Wanadoo España Flash 2004_UAG_report_CA 06-10 (06-11-06)_ROW" xfId="41459" xr:uid="{00000000-0005-0000-0000-0000169C0000}"/>
    <cellStyle name="n_Flash September eresMas_Wanadoo España Flash 2004_UAG_report_CA 06-10 (06-11-06)_ROW ARPU" xfId="41460" xr:uid="{00000000-0005-0000-0000-0000179C0000}"/>
    <cellStyle name="n_Flash September eresMas_Wanadoo España Flash 2004_UAG_report_CA 06-10 (06-11-06)_ROW_1" xfId="41461" xr:uid="{00000000-0005-0000-0000-0000189C0000}"/>
    <cellStyle name="n_Flash September eresMas_Wanadoo España Flash 2004_UAG_report_CA 06-10 (06-11-06)_ROW_1_Group" xfId="41462" xr:uid="{00000000-0005-0000-0000-0000199C0000}"/>
    <cellStyle name="n_Flash September eresMas_Wanadoo España Flash 2004_UAG_report_CA 06-10 (06-11-06)_ROW_1_ROW ARPU" xfId="41463" xr:uid="{00000000-0005-0000-0000-00001A9C0000}"/>
    <cellStyle name="n_Flash September eresMas_Wanadoo España Flash 2004_UAG_report_CA 06-10 (06-11-06)_ROW_Group" xfId="41464" xr:uid="{00000000-0005-0000-0000-00001B9C0000}"/>
    <cellStyle name="n_Flash September eresMas_Wanadoo España Flash 2004_UAG_report_CA 06-10 (06-11-06)_ROW_ROW ARPU" xfId="41465" xr:uid="{00000000-0005-0000-0000-00001C9C0000}"/>
    <cellStyle name="n_Flash September eresMas_Wanadoo España Flash 2004_UAG_report_CA 06-10 (06-11-06)_Spain ARPU + AUPU" xfId="41466" xr:uid="{00000000-0005-0000-0000-00001D9C0000}"/>
    <cellStyle name="n_Flash September eresMas_Wanadoo España Flash 2004_UAG_report_CA 06-10 (06-11-06)_Spain ARPU + AUPU_Group" xfId="41467" xr:uid="{00000000-0005-0000-0000-00001E9C0000}"/>
    <cellStyle name="n_Flash September eresMas_Wanadoo España Flash 2004_UAG_report_CA 06-10 (06-11-06)_Spain ARPU + AUPU_ROW ARPU" xfId="41468" xr:uid="{00000000-0005-0000-0000-00001F9C0000}"/>
    <cellStyle name="n_Flash September eresMas_Wanadoo España Flash 2004_UAG_report_CA 06-10 (06-11-06)_Spain KPIs" xfId="7522" xr:uid="{00000000-0005-0000-0000-0000209C0000}"/>
    <cellStyle name="n_Flash September eresMas_Wanadoo España Flash 2004_UAG_report_CA 06-10 (06-11-06)_Spain KPIs 2" xfId="16888" xr:uid="{00000000-0005-0000-0000-0000219C0000}"/>
    <cellStyle name="n_Flash September eresMas_Wanadoo España Flash 2004_UAG_report_CA 06-10 (06-11-06)_Spain KPIs_1" xfId="52336" xr:uid="{00000000-0005-0000-0000-0000229C0000}"/>
    <cellStyle name="n_Flash September eresMas_Wanadoo España Flash 2004_UAG_report_CA 06-10 (06-11-06)_Telecoms - Operational KPIs" xfId="50639" xr:uid="{00000000-0005-0000-0000-0000239C0000}"/>
    <cellStyle name="n_Flash September eresMas_Wanadoo España Flash 2004_V&amp;M trajectoires V1 (06-08-11)" xfId="3556" xr:uid="{00000000-0005-0000-0000-0000249C0000}"/>
    <cellStyle name="n_Flash September eresMas_Wanadoo España Flash 2004_V&amp;M trajectoires V1 (06-08-11)_A&amp;ME KPIs" xfId="54114" xr:uid="{00000000-0005-0000-0000-0000259C0000}"/>
    <cellStyle name="n_Flash September eresMas_Wanadoo España Flash 2004_V&amp;M trajectoires V1 (06-08-11)_France financials" xfId="24468" xr:uid="{00000000-0005-0000-0000-0000269C0000}"/>
    <cellStyle name="n_Flash September eresMas_Wanadoo España Flash 2004_V&amp;M trajectoires V1 (06-08-11)_France KPIs" xfId="5677" xr:uid="{00000000-0005-0000-0000-0000279C0000}"/>
    <cellStyle name="n_Flash September eresMas_Wanadoo España Flash 2004_V&amp;M trajectoires V1 (06-08-11)_France KPIs 2" xfId="15093" xr:uid="{00000000-0005-0000-0000-0000289C0000}"/>
    <cellStyle name="n_Flash September eresMas_Wanadoo España Flash 2004_V&amp;M trajectoires V1 (06-08-11)_France KPIs_1" xfId="12918" xr:uid="{00000000-0005-0000-0000-0000299C0000}"/>
    <cellStyle name="n_Flash September eresMas_Wanadoo España Flash 2004_V&amp;M trajectoires V1 (06-08-11)_Group" xfId="41470" xr:uid="{00000000-0005-0000-0000-00002A9C0000}"/>
    <cellStyle name="n_Flash September eresMas_Wanadoo España Flash 2004_V&amp;M trajectoires V1 (06-08-11)_Group - financial KPIs" xfId="22724" xr:uid="{00000000-0005-0000-0000-00002B9C0000}"/>
    <cellStyle name="n_Flash September eresMas_Wanadoo España Flash 2004_V&amp;M trajectoires V1 (06-08-11)_Group - operational KPIs" xfId="11164" xr:uid="{00000000-0005-0000-0000-00002C9C0000}"/>
    <cellStyle name="n_Flash September eresMas_Wanadoo España Flash 2004_V&amp;M trajectoires V1 (06-08-11)_Group - operational KPIs 2" xfId="18863" xr:uid="{00000000-0005-0000-0000-00002D9C0000}"/>
    <cellStyle name="n_Flash September eresMas_Wanadoo España Flash 2004_V&amp;M trajectoires V1 (06-08-11)_Group - operational KPIs_1" xfId="20980" xr:uid="{00000000-0005-0000-0000-00002E9C0000}"/>
    <cellStyle name="n_Flash September eresMas_Wanadoo España Flash 2004_V&amp;M trajectoires V1 (06-08-11)_Orange - Market France KPIs" xfId="56984" xr:uid="{00000000-0005-0000-0000-00002F9C0000}"/>
    <cellStyle name="n_Flash September eresMas_Wanadoo España Flash 2004_V&amp;M trajectoires V1 (06-08-11)_Poland KPIs" xfId="41469" xr:uid="{00000000-0005-0000-0000-0000309C0000}"/>
    <cellStyle name="n_Flash September eresMas_Wanadoo España Flash 2004_V&amp;M trajectoires V1 (06-08-11)_ROW" xfId="41471" xr:uid="{00000000-0005-0000-0000-0000319C0000}"/>
    <cellStyle name="n_Flash September eresMas_Wanadoo España Flash 2004_V&amp;M trajectoires V1 (06-08-11)_ROW ARPU" xfId="41472" xr:uid="{00000000-0005-0000-0000-0000329C0000}"/>
    <cellStyle name="n_Flash September eresMas_Wanadoo España Flash 2004_V&amp;M trajectoires V1 (06-08-11)_ROW_1" xfId="41473" xr:uid="{00000000-0005-0000-0000-0000339C0000}"/>
    <cellStyle name="n_Flash September eresMas_Wanadoo España Flash 2004_V&amp;M trajectoires V1 (06-08-11)_ROW_1_Group" xfId="41474" xr:uid="{00000000-0005-0000-0000-0000349C0000}"/>
    <cellStyle name="n_Flash September eresMas_Wanadoo España Flash 2004_V&amp;M trajectoires V1 (06-08-11)_ROW_1_ROW ARPU" xfId="41475" xr:uid="{00000000-0005-0000-0000-0000359C0000}"/>
    <cellStyle name="n_Flash September eresMas_Wanadoo España Flash 2004_V&amp;M trajectoires V1 (06-08-11)_ROW_Group" xfId="41476" xr:uid="{00000000-0005-0000-0000-0000369C0000}"/>
    <cellStyle name="n_Flash September eresMas_Wanadoo España Flash 2004_V&amp;M trajectoires V1 (06-08-11)_ROW_ROW ARPU" xfId="41477" xr:uid="{00000000-0005-0000-0000-0000379C0000}"/>
    <cellStyle name="n_Flash September eresMas_Wanadoo España Flash 2004_V&amp;M trajectoires V1 (06-08-11)_Spain ARPU + AUPU" xfId="41478" xr:uid="{00000000-0005-0000-0000-0000389C0000}"/>
    <cellStyle name="n_Flash September eresMas_Wanadoo España Flash 2004_V&amp;M trajectoires V1 (06-08-11)_Spain ARPU + AUPU_Group" xfId="41479" xr:uid="{00000000-0005-0000-0000-0000399C0000}"/>
    <cellStyle name="n_Flash September eresMas_Wanadoo España Flash 2004_V&amp;M trajectoires V1 (06-08-11)_Spain ARPU + AUPU_ROW ARPU" xfId="41480" xr:uid="{00000000-0005-0000-0000-00003A9C0000}"/>
    <cellStyle name="n_Flash September eresMas_Wanadoo España Flash 2004_V&amp;M trajectoires V1 (06-08-11)_Spain KPIs" xfId="7523" xr:uid="{00000000-0005-0000-0000-00003B9C0000}"/>
    <cellStyle name="n_Flash September eresMas_Wanadoo España Flash 2004_V&amp;M trajectoires V1 (06-08-11)_Spain KPIs 2" xfId="16889" xr:uid="{00000000-0005-0000-0000-00003C9C0000}"/>
    <cellStyle name="n_Flash September eresMas_Wanadoo España Flash 2004_V&amp;M trajectoires V1 (06-08-11)_Spain KPIs_1" xfId="52337" xr:uid="{00000000-0005-0000-0000-00003D9C0000}"/>
    <cellStyle name="n_Flash September eresMas_Wanadoo España Flash 2004_V&amp;M trajectoires V1 (06-08-11)_Telecoms - Operational KPIs" xfId="50640" xr:uid="{00000000-0005-0000-0000-00003E9C0000}"/>
    <cellStyle name="n_Flash September eresMas_Wanadoo France B2004" xfId="3557" xr:uid="{00000000-0005-0000-0000-00003F9C0000}"/>
    <cellStyle name="n_Flash September eresMas_Wanadoo France B2004_01 Synthèse DM pour modèle" xfId="3558" xr:uid="{00000000-0005-0000-0000-0000409C0000}"/>
    <cellStyle name="n_Flash September eresMas_Wanadoo France B2004_01 Synthèse DM pour modèle_A&amp;ME KPIs" xfId="54116" xr:uid="{00000000-0005-0000-0000-0000419C0000}"/>
    <cellStyle name="n_Flash September eresMas_Wanadoo France B2004_01 Synthèse DM pour modèle_France financials" xfId="24470" xr:uid="{00000000-0005-0000-0000-0000429C0000}"/>
    <cellStyle name="n_Flash September eresMas_Wanadoo France B2004_01 Synthèse DM pour modèle_France KPIs" xfId="5679" xr:uid="{00000000-0005-0000-0000-0000439C0000}"/>
    <cellStyle name="n_Flash September eresMas_Wanadoo France B2004_01 Synthèse DM pour modèle_France KPIs 2" xfId="15095" xr:uid="{00000000-0005-0000-0000-0000449C0000}"/>
    <cellStyle name="n_Flash September eresMas_Wanadoo France B2004_01 Synthèse DM pour modèle_France KPIs_1" xfId="12920" xr:uid="{00000000-0005-0000-0000-0000459C0000}"/>
    <cellStyle name="n_Flash September eresMas_Wanadoo France B2004_01 Synthèse DM pour modèle_Group" xfId="41483" xr:uid="{00000000-0005-0000-0000-0000469C0000}"/>
    <cellStyle name="n_Flash September eresMas_Wanadoo France B2004_01 Synthèse DM pour modèle_Group - financial KPIs" xfId="22726" xr:uid="{00000000-0005-0000-0000-0000479C0000}"/>
    <cellStyle name="n_Flash September eresMas_Wanadoo France B2004_01 Synthèse DM pour modèle_Group - operational KPIs" xfId="11166" xr:uid="{00000000-0005-0000-0000-0000489C0000}"/>
    <cellStyle name="n_Flash September eresMas_Wanadoo France B2004_01 Synthèse DM pour modèle_Group - operational KPIs 2" xfId="18865" xr:uid="{00000000-0005-0000-0000-0000499C0000}"/>
    <cellStyle name="n_Flash September eresMas_Wanadoo France B2004_01 Synthèse DM pour modèle_Group - operational KPIs_1" xfId="20982" xr:uid="{00000000-0005-0000-0000-00004A9C0000}"/>
    <cellStyle name="n_Flash September eresMas_Wanadoo France B2004_01 Synthèse DM pour modèle_Orange - Market France KPIs" xfId="56986" xr:uid="{00000000-0005-0000-0000-00004B9C0000}"/>
    <cellStyle name="n_Flash September eresMas_Wanadoo France B2004_01 Synthèse DM pour modèle_Poland KPIs" xfId="41482" xr:uid="{00000000-0005-0000-0000-00004C9C0000}"/>
    <cellStyle name="n_Flash September eresMas_Wanadoo France B2004_01 Synthèse DM pour modèle_ROW" xfId="41484" xr:uid="{00000000-0005-0000-0000-00004D9C0000}"/>
    <cellStyle name="n_Flash September eresMas_Wanadoo France B2004_01 Synthèse DM pour modèle_ROW ARPU" xfId="41485" xr:uid="{00000000-0005-0000-0000-00004E9C0000}"/>
    <cellStyle name="n_Flash September eresMas_Wanadoo France B2004_01 Synthèse DM pour modèle_ROW_1" xfId="41486" xr:uid="{00000000-0005-0000-0000-00004F9C0000}"/>
    <cellStyle name="n_Flash September eresMas_Wanadoo France B2004_01 Synthèse DM pour modèle_ROW_1_Group" xfId="41487" xr:uid="{00000000-0005-0000-0000-0000509C0000}"/>
    <cellStyle name="n_Flash September eresMas_Wanadoo France B2004_01 Synthèse DM pour modèle_ROW_1_ROW ARPU" xfId="41488" xr:uid="{00000000-0005-0000-0000-0000519C0000}"/>
    <cellStyle name="n_Flash September eresMas_Wanadoo France B2004_01 Synthèse DM pour modèle_ROW_Group" xfId="41489" xr:uid="{00000000-0005-0000-0000-0000529C0000}"/>
    <cellStyle name="n_Flash September eresMas_Wanadoo France B2004_01 Synthèse DM pour modèle_ROW_ROW ARPU" xfId="41490" xr:uid="{00000000-0005-0000-0000-0000539C0000}"/>
    <cellStyle name="n_Flash September eresMas_Wanadoo France B2004_01 Synthèse DM pour modèle_Spain ARPU + AUPU" xfId="41491" xr:uid="{00000000-0005-0000-0000-0000549C0000}"/>
    <cellStyle name="n_Flash September eresMas_Wanadoo France B2004_01 Synthèse DM pour modèle_Spain ARPU + AUPU_Group" xfId="41492" xr:uid="{00000000-0005-0000-0000-0000559C0000}"/>
    <cellStyle name="n_Flash September eresMas_Wanadoo France B2004_01 Synthèse DM pour modèle_Spain ARPU + AUPU_ROW ARPU" xfId="41493" xr:uid="{00000000-0005-0000-0000-0000569C0000}"/>
    <cellStyle name="n_Flash September eresMas_Wanadoo France B2004_01 Synthèse DM pour modèle_Spain KPIs" xfId="7525" xr:uid="{00000000-0005-0000-0000-0000579C0000}"/>
    <cellStyle name="n_Flash September eresMas_Wanadoo France B2004_01 Synthèse DM pour modèle_Spain KPIs 2" xfId="16891" xr:uid="{00000000-0005-0000-0000-0000589C0000}"/>
    <cellStyle name="n_Flash September eresMas_Wanadoo France B2004_01 Synthèse DM pour modèle_Spain KPIs_1" xfId="52339" xr:uid="{00000000-0005-0000-0000-0000599C0000}"/>
    <cellStyle name="n_Flash September eresMas_Wanadoo France B2004_01 Synthèse DM pour modèle_Telecoms - Operational KPIs" xfId="50642" xr:uid="{00000000-0005-0000-0000-00005A9C0000}"/>
    <cellStyle name="n_Flash September eresMas_Wanadoo France B2004_0703 Préflashde L23 Analyse CA trafic 07-03 (07-04-03)" xfId="3559" xr:uid="{00000000-0005-0000-0000-00005B9C0000}"/>
    <cellStyle name="n_Flash September eresMas_Wanadoo France B2004_0703 Préflashde L23 Analyse CA trafic 07-03 (07-04-03)_A&amp;ME KPIs" xfId="54117" xr:uid="{00000000-0005-0000-0000-00005C9C0000}"/>
    <cellStyle name="n_Flash September eresMas_Wanadoo France B2004_0703 Préflashde L23 Analyse CA trafic 07-03 (07-04-03)_France financials" xfId="24471" xr:uid="{00000000-0005-0000-0000-00005D9C0000}"/>
    <cellStyle name="n_Flash September eresMas_Wanadoo France B2004_0703 Préflashde L23 Analyse CA trafic 07-03 (07-04-03)_France KPIs" xfId="5680" xr:uid="{00000000-0005-0000-0000-00005E9C0000}"/>
    <cellStyle name="n_Flash September eresMas_Wanadoo France B2004_0703 Préflashde L23 Analyse CA trafic 07-03 (07-04-03)_France KPIs 2" xfId="15096" xr:uid="{00000000-0005-0000-0000-00005F9C0000}"/>
    <cellStyle name="n_Flash September eresMas_Wanadoo France B2004_0703 Préflashde L23 Analyse CA trafic 07-03 (07-04-03)_France KPIs_1" xfId="12921" xr:uid="{00000000-0005-0000-0000-0000609C0000}"/>
    <cellStyle name="n_Flash September eresMas_Wanadoo France B2004_0703 Préflashde L23 Analyse CA trafic 07-03 (07-04-03)_Group" xfId="41495" xr:uid="{00000000-0005-0000-0000-0000619C0000}"/>
    <cellStyle name="n_Flash September eresMas_Wanadoo France B2004_0703 Préflashde L23 Analyse CA trafic 07-03 (07-04-03)_Group - financial KPIs" xfId="22727" xr:uid="{00000000-0005-0000-0000-0000629C0000}"/>
    <cellStyle name="n_Flash September eresMas_Wanadoo France B2004_0703 Préflashde L23 Analyse CA trafic 07-03 (07-04-03)_Group - operational KPIs" xfId="11167" xr:uid="{00000000-0005-0000-0000-0000639C0000}"/>
    <cellStyle name="n_Flash September eresMas_Wanadoo France B2004_0703 Préflashde L23 Analyse CA trafic 07-03 (07-04-03)_Group - operational KPIs 2" xfId="18866" xr:uid="{00000000-0005-0000-0000-0000649C0000}"/>
    <cellStyle name="n_Flash September eresMas_Wanadoo France B2004_0703 Préflashde L23 Analyse CA trafic 07-03 (07-04-03)_Group - operational KPIs_1" xfId="20983" xr:uid="{00000000-0005-0000-0000-0000659C0000}"/>
    <cellStyle name="n_Flash September eresMas_Wanadoo France B2004_0703 Préflashde L23 Analyse CA trafic 07-03 (07-04-03)_Orange - Market France KPIs" xfId="56987" xr:uid="{00000000-0005-0000-0000-0000669C0000}"/>
    <cellStyle name="n_Flash September eresMas_Wanadoo France B2004_0703 Préflashde L23 Analyse CA trafic 07-03 (07-04-03)_Poland KPIs" xfId="41494" xr:uid="{00000000-0005-0000-0000-0000679C0000}"/>
    <cellStyle name="n_Flash September eresMas_Wanadoo France B2004_0703 Préflashde L23 Analyse CA trafic 07-03 (07-04-03)_ROW" xfId="41496" xr:uid="{00000000-0005-0000-0000-0000689C0000}"/>
    <cellStyle name="n_Flash September eresMas_Wanadoo France B2004_0703 Préflashde L23 Analyse CA trafic 07-03 (07-04-03)_ROW ARPU" xfId="41497" xr:uid="{00000000-0005-0000-0000-0000699C0000}"/>
    <cellStyle name="n_Flash September eresMas_Wanadoo France B2004_0703 Préflashde L23 Analyse CA trafic 07-03 (07-04-03)_ROW_1" xfId="41498" xr:uid="{00000000-0005-0000-0000-00006A9C0000}"/>
    <cellStyle name="n_Flash September eresMas_Wanadoo France B2004_0703 Préflashde L23 Analyse CA trafic 07-03 (07-04-03)_ROW_1_Group" xfId="41499" xr:uid="{00000000-0005-0000-0000-00006B9C0000}"/>
    <cellStyle name="n_Flash September eresMas_Wanadoo France B2004_0703 Préflashde L23 Analyse CA trafic 07-03 (07-04-03)_ROW_1_ROW ARPU" xfId="41500" xr:uid="{00000000-0005-0000-0000-00006C9C0000}"/>
    <cellStyle name="n_Flash September eresMas_Wanadoo France B2004_0703 Préflashde L23 Analyse CA trafic 07-03 (07-04-03)_ROW_Group" xfId="41501" xr:uid="{00000000-0005-0000-0000-00006D9C0000}"/>
    <cellStyle name="n_Flash September eresMas_Wanadoo France B2004_0703 Préflashde L23 Analyse CA trafic 07-03 (07-04-03)_ROW_ROW ARPU" xfId="41502" xr:uid="{00000000-0005-0000-0000-00006E9C0000}"/>
    <cellStyle name="n_Flash September eresMas_Wanadoo France B2004_0703 Préflashde L23 Analyse CA trafic 07-03 (07-04-03)_Spain ARPU + AUPU" xfId="41503" xr:uid="{00000000-0005-0000-0000-00006F9C0000}"/>
    <cellStyle name="n_Flash September eresMas_Wanadoo France B2004_0703 Préflashde L23 Analyse CA trafic 07-03 (07-04-03)_Spain ARPU + AUPU_Group" xfId="41504" xr:uid="{00000000-0005-0000-0000-0000709C0000}"/>
    <cellStyle name="n_Flash September eresMas_Wanadoo France B2004_0703 Préflashde L23 Analyse CA trafic 07-03 (07-04-03)_Spain ARPU + AUPU_ROW ARPU" xfId="41505" xr:uid="{00000000-0005-0000-0000-0000719C0000}"/>
    <cellStyle name="n_Flash September eresMas_Wanadoo France B2004_0703 Préflashde L23 Analyse CA trafic 07-03 (07-04-03)_Spain KPIs" xfId="7526" xr:uid="{00000000-0005-0000-0000-0000729C0000}"/>
    <cellStyle name="n_Flash September eresMas_Wanadoo France B2004_0703 Préflashde L23 Analyse CA trafic 07-03 (07-04-03)_Spain KPIs 2" xfId="16892" xr:uid="{00000000-0005-0000-0000-0000739C0000}"/>
    <cellStyle name="n_Flash September eresMas_Wanadoo France B2004_0703 Préflashde L23 Analyse CA trafic 07-03 (07-04-03)_Spain KPIs_1" xfId="52340" xr:uid="{00000000-0005-0000-0000-0000749C0000}"/>
    <cellStyle name="n_Flash September eresMas_Wanadoo France B2004_0703 Préflashde L23 Analyse CA trafic 07-03 (07-04-03)_Telecoms - Operational KPIs" xfId="50643" xr:uid="{00000000-0005-0000-0000-0000759C0000}"/>
    <cellStyle name="n_Flash September eresMas_Wanadoo France B2004_A&amp;ME KPIs" xfId="54115" xr:uid="{00000000-0005-0000-0000-0000769C0000}"/>
    <cellStyle name="n_Flash September eresMas_Wanadoo France B2004_Base Forfaits 06-07" xfId="3560" xr:uid="{00000000-0005-0000-0000-0000779C0000}"/>
    <cellStyle name="n_Flash September eresMas_Wanadoo France B2004_Base Forfaits 06-07_A&amp;ME KPIs" xfId="54118" xr:uid="{00000000-0005-0000-0000-0000789C0000}"/>
    <cellStyle name="n_Flash September eresMas_Wanadoo France B2004_Base Forfaits 06-07_France financials" xfId="24472" xr:uid="{00000000-0005-0000-0000-0000799C0000}"/>
    <cellStyle name="n_Flash September eresMas_Wanadoo France B2004_Base Forfaits 06-07_France KPIs" xfId="5681" xr:uid="{00000000-0005-0000-0000-00007A9C0000}"/>
    <cellStyle name="n_Flash September eresMas_Wanadoo France B2004_Base Forfaits 06-07_France KPIs 2" xfId="15097" xr:uid="{00000000-0005-0000-0000-00007B9C0000}"/>
    <cellStyle name="n_Flash September eresMas_Wanadoo France B2004_Base Forfaits 06-07_France KPIs_1" xfId="12922" xr:uid="{00000000-0005-0000-0000-00007C9C0000}"/>
    <cellStyle name="n_Flash September eresMas_Wanadoo France B2004_Base Forfaits 06-07_Group" xfId="41507" xr:uid="{00000000-0005-0000-0000-00007D9C0000}"/>
    <cellStyle name="n_Flash September eresMas_Wanadoo France B2004_Base Forfaits 06-07_Group - financial KPIs" xfId="22728" xr:uid="{00000000-0005-0000-0000-00007E9C0000}"/>
    <cellStyle name="n_Flash September eresMas_Wanadoo France B2004_Base Forfaits 06-07_Group - operational KPIs" xfId="11168" xr:uid="{00000000-0005-0000-0000-00007F9C0000}"/>
    <cellStyle name="n_Flash September eresMas_Wanadoo France B2004_Base Forfaits 06-07_Group - operational KPIs 2" xfId="18867" xr:uid="{00000000-0005-0000-0000-0000809C0000}"/>
    <cellStyle name="n_Flash September eresMas_Wanadoo France B2004_Base Forfaits 06-07_Group - operational KPIs_1" xfId="20984" xr:uid="{00000000-0005-0000-0000-0000819C0000}"/>
    <cellStyle name="n_Flash September eresMas_Wanadoo France B2004_Base Forfaits 06-07_Orange - Market France KPIs" xfId="56988" xr:uid="{00000000-0005-0000-0000-0000829C0000}"/>
    <cellStyle name="n_Flash September eresMas_Wanadoo France B2004_Base Forfaits 06-07_Poland KPIs" xfId="41506" xr:uid="{00000000-0005-0000-0000-0000839C0000}"/>
    <cellStyle name="n_Flash September eresMas_Wanadoo France B2004_Base Forfaits 06-07_ROW" xfId="41508" xr:uid="{00000000-0005-0000-0000-0000849C0000}"/>
    <cellStyle name="n_Flash September eresMas_Wanadoo France B2004_Base Forfaits 06-07_ROW ARPU" xfId="41509" xr:uid="{00000000-0005-0000-0000-0000859C0000}"/>
    <cellStyle name="n_Flash September eresMas_Wanadoo France B2004_Base Forfaits 06-07_ROW_1" xfId="41510" xr:uid="{00000000-0005-0000-0000-0000869C0000}"/>
    <cellStyle name="n_Flash September eresMas_Wanadoo France B2004_Base Forfaits 06-07_ROW_1_Group" xfId="41511" xr:uid="{00000000-0005-0000-0000-0000879C0000}"/>
    <cellStyle name="n_Flash September eresMas_Wanadoo France B2004_Base Forfaits 06-07_ROW_1_ROW ARPU" xfId="41512" xr:uid="{00000000-0005-0000-0000-0000889C0000}"/>
    <cellStyle name="n_Flash September eresMas_Wanadoo France B2004_Base Forfaits 06-07_ROW_Group" xfId="41513" xr:uid="{00000000-0005-0000-0000-0000899C0000}"/>
    <cellStyle name="n_Flash September eresMas_Wanadoo France B2004_Base Forfaits 06-07_ROW_ROW ARPU" xfId="41514" xr:uid="{00000000-0005-0000-0000-00008A9C0000}"/>
    <cellStyle name="n_Flash September eresMas_Wanadoo France B2004_Base Forfaits 06-07_Spain ARPU + AUPU" xfId="41515" xr:uid="{00000000-0005-0000-0000-00008B9C0000}"/>
    <cellStyle name="n_Flash September eresMas_Wanadoo France B2004_Base Forfaits 06-07_Spain ARPU + AUPU_Group" xfId="41516" xr:uid="{00000000-0005-0000-0000-00008C9C0000}"/>
    <cellStyle name="n_Flash September eresMas_Wanadoo France B2004_Base Forfaits 06-07_Spain ARPU + AUPU_ROW ARPU" xfId="41517" xr:uid="{00000000-0005-0000-0000-00008D9C0000}"/>
    <cellStyle name="n_Flash September eresMas_Wanadoo France B2004_Base Forfaits 06-07_Spain KPIs" xfId="7527" xr:uid="{00000000-0005-0000-0000-00008E9C0000}"/>
    <cellStyle name="n_Flash September eresMas_Wanadoo France B2004_Base Forfaits 06-07_Spain KPIs 2" xfId="16893" xr:uid="{00000000-0005-0000-0000-00008F9C0000}"/>
    <cellStyle name="n_Flash September eresMas_Wanadoo France B2004_Base Forfaits 06-07_Spain KPIs_1" xfId="52341" xr:uid="{00000000-0005-0000-0000-0000909C0000}"/>
    <cellStyle name="n_Flash September eresMas_Wanadoo France B2004_Base Forfaits 06-07_Telecoms - Operational KPIs" xfId="50644" xr:uid="{00000000-0005-0000-0000-0000919C0000}"/>
    <cellStyle name="n_Flash September eresMas_Wanadoo France B2004_CA BAC SCR-VM 06-07 (31-07-06)" xfId="3561" xr:uid="{00000000-0005-0000-0000-0000929C0000}"/>
    <cellStyle name="n_Flash September eresMas_Wanadoo France B2004_CA BAC SCR-VM 06-07 (31-07-06)_A&amp;ME KPIs" xfId="54119" xr:uid="{00000000-0005-0000-0000-0000939C0000}"/>
    <cellStyle name="n_Flash September eresMas_Wanadoo France B2004_CA BAC SCR-VM 06-07 (31-07-06)_France financials" xfId="24473" xr:uid="{00000000-0005-0000-0000-0000949C0000}"/>
    <cellStyle name="n_Flash September eresMas_Wanadoo France B2004_CA BAC SCR-VM 06-07 (31-07-06)_France KPIs" xfId="5682" xr:uid="{00000000-0005-0000-0000-0000959C0000}"/>
    <cellStyle name="n_Flash September eresMas_Wanadoo France B2004_CA BAC SCR-VM 06-07 (31-07-06)_France KPIs 2" xfId="15098" xr:uid="{00000000-0005-0000-0000-0000969C0000}"/>
    <cellStyle name="n_Flash September eresMas_Wanadoo France B2004_CA BAC SCR-VM 06-07 (31-07-06)_France KPIs_1" xfId="12923" xr:uid="{00000000-0005-0000-0000-0000979C0000}"/>
    <cellStyle name="n_Flash September eresMas_Wanadoo France B2004_CA BAC SCR-VM 06-07 (31-07-06)_Group" xfId="41519" xr:uid="{00000000-0005-0000-0000-0000989C0000}"/>
    <cellStyle name="n_Flash September eresMas_Wanadoo France B2004_CA BAC SCR-VM 06-07 (31-07-06)_Group - financial KPIs" xfId="22729" xr:uid="{00000000-0005-0000-0000-0000999C0000}"/>
    <cellStyle name="n_Flash September eresMas_Wanadoo France B2004_CA BAC SCR-VM 06-07 (31-07-06)_Group - operational KPIs" xfId="11169" xr:uid="{00000000-0005-0000-0000-00009A9C0000}"/>
    <cellStyle name="n_Flash September eresMas_Wanadoo France B2004_CA BAC SCR-VM 06-07 (31-07-06)_Group - operational KPIs 2" xfId="18868" xr:uid="{00000000-0005-0000-0000-00009B9C0000}"/>
    <cellStyle name="n_Flash September eresMas_Wanadoo France B2004_CA BAC SCR-VM 06-07 (31-07-06)_Group - operational KPIs_1" xfId="20985" xr:uid="{00000000-0005-0000-0000-00009C9C0000}"/>
    <cellStyle name="n_Flash September eresMas_Wanadoo France B2004_CA BAC SCR-VM 06-07 (31-07-06)_Orange - Market France KPIs" xfId="56989" xr:uid="{00000000-0005-0000-0000-00009D9C0000}"/>
    <cellStyle name="n_Flash September eresMas_Wanadoo France B2004_CA BAC SCR-VM 06-07 (31-07-06)_Poland KPIs" xfId="41518" xr:uid="{00000000-0005-0000-0000-00009E9C0000}"/>
    <cellStyle name="n_Flash September eresMas_Wanadoo France B2004_CA BAC SCR-VM 06-07 (31-07-06)_ROW" xfId="41520" xr:uid="{00000000-0005-0000-0000-00009F9C0000}"/>
    <cellStyle name="n_Flash September eresMas_Wanadoo France B2004_CA BAC SCR-VM 06-07 (31-07-06)_ROW ARPU" xfId="41521" xr:uid="{00000000-0005-0000-0000-0000A09C0000}"/>
    <cellStyle name="n_Flash September eresMas_Wanadoo France B2004_CA BAC SCR-VM 06-07 (31-07-06)_ROW_1" xfId="41522" xr:uid="{00000000-0005-0000-0000-0000A19C0000}"/>
    <cellStyle name="n_Flash September eresMas_Wanadoo France B2004_CA BAC SCR-VM 06-07 (31-07-06)_ROW_1_Group" xfId="41523" xr:uid="{00000000-0005-0000-0000-0000A29C0000}"/>
    <cellStyle name="n_Flash September eresMas_Wanadoo France B2004_CA BAC SCR-VM 06-07 (31-07-06)_ROW_1_ROW ARPU" xfId="41524" xr:uid="{00000000-0005-0000-0000-0000A39C0000}"/>
    <cellStyle name="n_Flash September eresMas_Wanadoo France B2004_CA BAC SCR-VM 06-07 (31-07-06)_ROW_Group" xfId="41525" xr:uid="{00000000-0005-0000-0000-0000A49C0000}"/>
    <cellStyle name="n_Flash September eresMas_Wanadoo France B2004_CA BAC SCR-VM 06-07 (31-07-06)_ROW_ROW ARPU" xfId="41526" xr:uid="{00000000-0005-0000-0000-0000A59C0000}"/>
    <cellStyle name="n_Flash September eresMas_Wanadoo France B2004_CA BAC SCR-VM 06-07 (31-07-06)_Spain ARPU + AUPU" xfId="41527" xr:uid="{00000000-0005-0000-0000-0000A69C0000}"/>
    <cellStyle name="n_Flash September eresMas_Wanadoo France B2004_CA BAC SCR-VM 06-07 (31-07-06)_Spain ARPU + AUPU_Group" xfId="41528" xr:uid="{00000000-0005-0000-0000-0000A79C0000}"/>
    <cellStyle name="n_Flash September eresMas_Wanadoo France B2004_CA BAC SCR-VM 06-07 (31-07-06)_Spain ARPU + AUPU_ROW ARPU" xfId="41529" xr:uid="{00000000-0005-0000-0000-0000A89C0000}"/>
    <cellStyle name="n_Flash September eresMas_Wanadoo France B2004_CA BAC SCR-VM 06-07 (31-07-06)_Spain KPIs" xfId="7528" xr:uid="{00000000-0005-0000-0000-0000A99C0000}"/>
    <cellStyle name="n_Flash September eresMas_Wanadoo France B2004_CA BAC SCR-VM 06-07 (31-07-06)_Spain KPIs 2" xfId="16894" xr:uid="{00000000-0005-0000-0000-0000AA9C0000}"/>
    <cellStyle name="n_Flash September eresMas_Wanadoo France B2004_CA BAC SCR-VM 06-07 (31-07-06)_Spain KPIs_1" xfId="52342" xr:uid="{00000000-0005-0000-0000-0000AB9C0000}"/>
    <cellStyle name="n_Flash September eresMas_Wanadoo France B2004_CA BAC SCR-VM 06-07 (31-07-06)_Telecoms - Operational KPIs" xfId="50645" xr:uid="{00000000-0005-0000-0000-0000AC9C0000}"/>
    <cellStyle name="n_Flash September eresMas_Wanadoo France B2004_CA forfaits 0607 (06-08-14)" xfId="3562" xr:uid="{00000000-0005-0000-0000-0000AD9C0000}"/>
    <cellStyle name="n_Flash September eresMas_Wanadoo France B2004_CA forfaits 0607 (06-08-14)_A&amp;ME KPIs" xfId="54120" xr:uid="{00000000-0005-0000-0000-0000AE9C0000}"/>
    <cellStyle name="n_Flash September eresMas_Wanadoo France B2004_CA forfaits 0607 (06-08-14)_France financials" xfId="24474" xr:uid="{00000000-0005-0000-0000-0000AF9C0000}"/>
    <cellStyle name="n_Flash September eresMas_Wanadoo France B2004_CA forfaits 0607 (06-08-14)_France KPIs" xfId="5683" xr:uid="{00000000-0005-0000-0000-0000B09C0000}"/>
    <cellStyle name="n_Flash September eresMas_Wanadoo France B2004_CA forfaits 0607 (06-08-14)_France KPIs 2" xfId="15099" xr:uid="{00000000-0005-0000-0000-0000B19C0000}"/>
    <cellStyle name="n_Flash September eresMas_Wanadoo France B2004_CA forfaits 0607 (06-08-14)_France KPIs_1" xfId="12924" xr:uid="{00000000-0005-0000-0000-0000B29C0000}"/>
    <cellStyle name="n_Flash September eresMas_Wanadoo France B2004_CA forfaits 0607 (06-08-14)_Group" xfId="41531" xr:uid="{00000000-0005-0000-0000-0000B39C0000}"/>
    <cellStyle name="n_Flash September eresMas_Wanadoo France B2004_CA forfaits 0607 (06-08-14)_Group - financial KPIs" xfId="22730" xr:uid="{00000000-0005-0000-0000-0000B49C0000}"/>
    <cellStyle name="n_Flash September eresMas_Wanadoo France B2004_CA forfaits 0607 (06-08-14)_Group - operational KPIs" xfId="11170" xr:uid="{00000000-0005-0000-0000-0000B59C0000}"/>
    <cellStyle name="n_Flash September eresMas_Wanadoo France B2004_CA forfaits 0607 (06-08-14)_Group - operational KPIs 2" xfId="18869" xr:uid="{00000000-0005-0000-0000-0000B69C0000}"/>
    <cellStyle name="n_Flash September eresMas_Wanadoo France B2004_CA forfaits 0607 (06-08-14)_Group - operational KPIs_1" xfId="20986" xr:uid="{00000000-0005-0000-0000-0000B79C0000}"/>
    <cellStyle name="n_Flash September eresMas_Wanadoo France B2004_CA forfaits 0607 (06-08-14)_Orange - Market France KPIs" xfId="56990" xr:uid="{00000000-0005-0000-0000-0000B89C0000}"/>
    <cellStyle name="n_Flash September eresMas_Wanadoo France B2004_CA forfaits 0607 (06-08-14)_Poland KPIs" xfId="41530" xr:uid="{00000000-0005-0000-0000-0000B99C0000}"/>
    <cellStyle name="n_Flash September eresMas_Wanadoo France B2004_CA forfaits 0607 (06-08-14)_ROW" xfId="41532" xr:uid="{00000000-0005-0000-0000-0000BA9C0000}"/>
    <cellStyle name="n_Flash September eresMas_Wanadoo France B2004_CA forfaits 0607 (06-08-14)_ROW ARPU" xfId="41533" xr:uid="{00000000-0005-0000-0000-0000BB9C0000}"/>
    <cellStyle name="n_Flash September eresMas_Wanadoo France B2004_CA forfaits 0607 (06-08-14)_ROW_1" xfId="41534" xr:uid="{00000000-0005-0000-0000-0000BC9C0000}"/>
    <cellStyle name="n_Flash September eresMas_Wanadoo France B2004_CA forfaits 0607 (06-08-14)_ROW_1_Group" xfId="41535" xr:uid="{00000000-0005-0000-0000-0000BD9C0000}"/>
    <cellStyle name="n_Flash September eresMas_Wanadoo France B2004_CA forfaits 0607 (06-08-14)_ROW_1_ROW ARPU" xfId="41536" xr:uid="{00000000-0005-0000-0000-0000BE9C0000}"/>
    <cellStyle name="n_Flash September eresMas_Wanadoo France B2004_CA forfaits 0607 (06-08-14)_ROW_Group" xfId="41537" xr:uid="{00000000-0005-0000-0000-0000BF9C0000}"/>
    <cellStyle name="n_Flash September eresMas_Wanadoo France B2004_CA forfaits 0607 (06-08-14)_ROW_ROW ARPU" xfId="41538" xr:uid="{00000000-0005-0000-0000-0000C09C0000}"/>
    <cellStyle name="n_Flash September eresMas_Wanadoo France B2004_CA forfaits 0607 (06-08-14)_Spain ARPU + AUPU" xfId="41539" xr:uid="{00000000-0005-0000-0000-0000C19C0000}"/>
    <cellStyle name="n_Flash September eresMas_Wanadoo France B2004_CA forfaits 0607 (06-08-14)_Spain ARPU + AUPU_Group" xfId="41540" xr:uid="{00000000-0005-0000-0000-0000C29C0000}"/>
    <cellStyle name="n_Flash September eresMas_Wanadoo France B2004_CA forfaits 0607 (06-08-14)_Spain ARPU + AUPU_ROW ARPU" xfId="41541" xr:uid="{00000000-0005-0000-0000-0000C39C0000}"/>
    <cellStyle name="n_Flash September eresMas_Wanadoo France B2004_CA forfaits 0607 (06-08-14)_Spain KPIs" xfId="7529" xr:uid="{00000000-0005-0000-0000-0000C49C0000}"/>
    <cellStyle name="n_Flash September eresMas_Wanadoo France B2004_CA forfaits 0607 (06-08-14)_Spain KPIs 2" xfId="16895" xr:uid="{00000000-0005-0000-0000-0000C59C0000}"/>
    <cellStyle name="n_Flash September eresMas_Wanadoo France B2004_CA forfaits 0607 (06-08-14)_Spain KPIs_1" xfId="52343" xr:uid="{00000000-0005-0000-0000-0000C69C0000}"/>
    <cellStyle name="n_Flash September eresMas_Wanadoo France B2004_CA forfaits 0607 (06-08-14)_Telecoms - Operational KPIs" xfId="50646" xr:uid="{00000000-0005-0000-0000-0000C79C0000}"/>
    <cellStyle name="n_Flash September eresMas_Wanadoo France B2004_Classeur2" xfId="3563" xr:uid="{00000000-0005-0000-0000-0000C89C0000}"/>
    <cellStyle name="n_Flash September eresMas_Wanadoo France B2004_Classeur2_A&amp;ME KPIs" xfId="54121" xr:uid="{00000000-0005-0000-0000-0000C99C0000}"/>
    <cellStyle name="n_Flash September eresMas_Wanadoo France B2004_Classeur2_France financials" xfId="24475" xr:uid="{00000000-0005-0000-0000-0000CA9C0000}"/>
    <cellStyle name="n_Flash September eresMas_Wanadoo France B2004_Classeur2_France KPIs" xfId="5684" xr:uid="{00000000-0005-0000-0000-0000CB9C0000}"/>
    <cellStyle name="n_Flash September eresMas_Wanadoo France B2004_Classeur2_France KPIs 2" xfId="15100" xr:uid="{00000000-0005-0000-0000-0000CC9C0000}"/>
    <cellStyle name="n_Flash September eresMas_Wanadoo France B2004_Classeur2_France KPIs_1" xfId="12925" xr:uid="{00000000-0005-0000-0000-0000CD9C0000}"/>
    <cellStyle name="n_Flash September eresMas_Wanadoo France B2004_Classeur2_Group" xfId="41543" xr:uid="{00000000-0005-0000-0000-0000CE9C0000}"/>
    <cellStyle name="n_Flash September eresMas_Wanadoo France B2004_Classeur2_Group - financial KPIs" xfId="22731" xr:uid="{00000000-0005-0000-0000-0000CF9C0000}"/>
    <cellStyle name="n_Flash September eresMas_Wanadoo France B2004_Classeur2_Group - operational KPIs" xfId="11171" xr:uid="{00000000-0005-0000-0000-0000D09C0000}"/>
    <cellStyle name="n_Flash September eresMas_Wanadoo France B2004_Classeur2_Group - operational KPIs 2" xfId="18870" xr:uid="{00000000-0005-0000-0000-0000D19C0000}"/>
    <cellStyle name="n_Flash September eresMas_Wanadoo France B2004_Classeur2_Group - operational KPIs_1" xfId="20987" xr:uid="{00000000-0005-0000-0000-0000D29C0000}"/>
    <cellStyle name="n_Flash September eresMas_Wanadoo France B2004_Classeur2_Orange - Market France KPIs" xfId="56991" xr:uid="{00000000-0005-0000-0000-0000D39C0000}"/>
    <cellStyle name="n_Flash September eresMas_Wanadoo France B2004_Classeur2_Poland KPIs" xfId="41542" xr:uid="{00000000-0005-0000-0000-0000D49C0000}"/>
    <cellStyle name="n_Flash September eresMas_Wanadoo France B2004_Classeur2_ROW" xfId="41544" xr:uid="{00000000-0005-0000-0000-0000D59C0000}"/>
    <cellStyle name="n_Flash September eresMas_Wanadoo France B2004_Classeur2_ROW ARPU" xfId="41545" xr:uid="{00000000-0005-0000-0000-0000D69C0000}"/>
    <cellStyle name="n_Flash September eresMas_Wanadoo France B2004_Classeur2_ROW_1" xfId="41546" xr:uid="{00000000-0005-0000-0000-0000D79C0000}"/>
    <cellStyle name="n_Flash September eresMas_Wanadoo France B2004_Classeur2_ROW_1_Group" xfId="41547" xr:uid="{00000000-0005-0000-0000-0000D89C0000}"/>
    <cellStyle name="n_Flash September eresMas_Wanadoo France B2004_Classeur2_ROW_1_ROW ARPU" xfId="41548" xr:uid="{00000000-0005-0000-0000-0000D99C0000}"/>
    <cellStyle name="n_Flash September eresMas_Wanadoo France B2004_Classeur2_ROW_Group" xfId="41549" xr:uid="{00000000-0005-0000-0000-0000DA9C0000}"/>
    <cellStyle name="n_Flash September eresMas_Wanadoo France B2004_Classeur2_ROW_ROW ARPU" xfId="41550" xr:uid="{00000000-0005-0000-0000-0000DB9C0000}"/>
    <cellStyle name="n_Flash September eresMas_Wanadoo France B2004_Classeur2_Spain ARPU + AUPU" xfId="41551" xr:uid="{00000000-0005-0000-0000-0000DC9C0000}"/>
    <cellStyle name="n_Flash September eresMas_Wanadoo France B2004_Classeur2_Spain ARPU + AUPU_Group" xfId="41552" xr:uid="{00000000-0005-0000-0000-0000DD9C0000}"/>
    <cellStyle name="n_Flash September eresMas_Wanadoo France B2004_Classeur2_Spain ARPU + AUPU_ROW ARPU" xfId="41553" xr:uid="{00000000-0005-0000-0000-0000DE9C0000}"/>
    <cellStyle name="n_Flash September eresMas_Wanadoo France B2004_Classeur2_Spain KPIs" xfId="7530" xr:uid="{00000000-0005-0000-0000-0000DF9C0000}"/>
    <cellStyle name="n_Flash September eresMas_Wanadoo France B2004_Classeur2_Spain KPIs 2" xfId="16896" xr:uid="{00000000-0005-0000-0000-0000E09C0000}"/>
    <cellStyle name="n_Flash September eresMas_Wanadoo France B2004_Classeur2_Spain KPIs_1" xfId="52344" xr:uid="{00000000-0005-0000-0000-0000E19C0000}"/>
    <cellStyle name="n_Flash September eresMas_Wanadoo France B2004_Classeur2_Telecoms - Operational KPIs" xfId="50647" xr:uid="{00000000-0005-0000-0000-0000E29C0000}"/>
    <cellStyle name="n_Flash September eresMas_Wanadoo France B2004_Classeur5" xfId="3564" xr:uid="{00000000-0005-0000-0000-0000E39C0000}"/>
    <cellStyle name="n_Flash September eresMas_Wanadoo France B2004_Classeur5_A&amp;ME KPIs" xfId="54122" xr:uid="{00000000-0005-0000-0000-0000E49C0000}"/>
    <cellStyle name="n_Flash September eresMas_Wanadoo France B2004_Classeur5_France financials" xfId="24476" xr:uid="{00000000-0005-0000-0000-0000E59C0000}"/>
    <cellStyle name="n_Flash September eresMas_Wanadoo France B2004_Classeur5_France KPIs" xfId="5685" xr:uid="{00000000-0005-0000-0000-0000E69C0000}"/>
    <cellStyle name="n_Flash September eresMas_Wanadoo France B2004_Classeur5_France KPIs 2" xfId="15101" xr:uid="{00000000-0005-0000-0000-0000E79C0000}"/>
    <cellStyle name="n_Flash September eresMas_Wanadoo France B2004_Classeur5_France KPIs_1" xfId="12926" xr:uid="{00000000-0005-0000-0000-0000E89C0000}"/>
    <cellStyle name="n_Flash September eresMas_Wanadoo France B2004_Classeur5_Group" xfId="41555" xr:uid="{00000000-0005-0000-0000-0000E99C0000}"/>
    <cellStyle name="n_Flash September eresMas_Wanadoo France B2004_Classeur5_Group - financial KPIs" xfId="22732" xr:uid="{00000000-0005-0000-0000-0000EA9C0000}"/>
    <cellStyle name="n_Flash September eresMas_Wanadoo France B2004_Classeur5_Group - operational KPIs" xfId="11172" xr:uid="{00000000-0005-0000-0000-0000EB9C0000}"/>
    <cellStyle name="n_Flash September eresMas_Wanadoo France B2004_Classeur5_Group - operational KPIs 2" xfId="18871" xr:uid="{00000000-0005-0000-0000-0000EC9C0000}"/>
    <cellStyle name="n_Flash September eresMas_Wanadoo France B2004_Classeur5_Group - operational KPIs_1" xfId="20988" xr:uid="{00000000-0005-0000-0000-0000ED9C0000}"/>
    <cellStyle name="n_Flash September eresMas_Wanadoo France B2004_Classeur5_Orange - Market France KPIs" xfId="56992" xr:uid="{00000000-0005-0000-0000-0000EE9C0000}"/>
    <cellStyle name="n_Flash September eresMas_Wanadoo France B2004_Classeur5_Poland KPIs" xfId="41554" xr:uid="{00000000-0005-0000-0000-0000EF9C0000}"/>
    <cellStyle name="n_Flash September eresMas_Wanadoo France B2004_Classeur5_ROW" xfId="41556" xr:uid="{00000000-0005-0000-0000-0000F09C0000}"/>
    <cellStyle name="n_Flash September eresMas_Wanadoo France B2004_Classeur5_ROW ARPU" xfId="41557" xr:uid="{00000000-0005-0000-0000-0000F19C0000}"/>
    <cellStyle name="n_Flash September eresMas_Wanadoo France B2004_Classeur5_ROW_1" xfId="41558" xr:uid="{00000000-0005-0000-0000-0000F29C0000}"/>
    <cellStyle name="n_Flash September eresMas_Wanadoo France B2004_Classeur5_ROW_1_Group" xfId="41559" xr:uid="{00000000-0005-0000-0000-0000F39C0000}"/>
    <cellStyle name="n_Flash September eresMas_Wanadoo France B2004_Classeur5_ROW_1_ROW ARPU" xfId="41560" xr:uid="{00000000-0005-0000-0000-0000F49C0000}"/>
    <cellStyle name="n_Flash September eresMas_Wanadoo France B2004_Classeur5_ROW_Group" xfId="41561" xr:uid="{00000000-0005-0000-0000-0000F59C0000}"/>
    <cellStyle name="n_Flash September eresMas_Wanadoo France B2004_Classeur5_ROW_ROW ARPU" xfId="41562" xr:uid="{00000000-0005-0000-0000-0000F69C0000}"/>
    <cellStyle name="n_Flash September eresMas_Wanadoo France B2004_Classeur5_Spain ARPU + AUPU" xfId="41563" xr:uid="{00000000-0005-0000-0000-0000F79C0000}"/>
    <cellStyle name="n_Flash September eresMas_Wanadoo France B2004_Classeur5_Spain ARPU + AUPU_Group" xfId="41564" xr:uid="{00000000-0005-0000-0000-0000F89C0000}"/>
    <cellStyle name="n_Flash September eresMas_Wanadoo France B2004_Classeur5_Spain ARPU + AUPU_ROW ARPU" xfId="41565" xr:uid="{00000000-0005-0000-0000-0000F99C0000}"/>
    <cellStyle name="n_Flash September eresMas_Wanadoo France B2004_Classeur5_Spain KPIs" xfId="7531" xr:uid="{00000000-0005-0000-0000-0000FA9C0000}"/>
    <cellStyle name="n_Flash September eresMas_Wanadoo France B2004_Classeur5_Spain KPIs 2" xfId="16897" xr:uid="{00000000-0005-0000-0000-0000FB9C0000}"/>
    <cellStyle name="n_Flash September eresMas_Wanadoo France B2004_Classeur5_Spain KPIs_1" xfId="52345" xr:uid="{00000000-0005-0000-0000-0000FC9C0000}"/>
    <cellStyle name="n_Flash September eresMas_Wanadoo France B2004_Classeur5_Telecoms - Operational KPIs" xfId="50648" xr:uid="{00000000-0005-0000-0000-0000FD9C0000}"/>
    <cellStyle name="n_Flash September eresMas_Wanadoo France B2004_DATA KPI Personal" xfId="41566" xr:uid="{00000000-0005-0000-0000-0000FE9C0000}"/>
    <cellStyle name="n_Flash September eresMas_Wanadoo France B2004_DATA KPI Personal_Group" xfId="41567" xr:uid="{00000000-0005-0000-0000-0000FF9C0000}"/>
    <cellStyle name="n_Flash September eresMas_Wanadoo France B2004_DATA KPI Personal_ROW ARPU" xfId="41568" xr:uid="{00000000-0005-0000-0000-0000009D0000}"/>
    <cellStyle name="n_Flash September eresMas_Wanadoo France B2004_EE_CoA_BS - mapped V4" xfId="41569" xr:uid="{00000000-0005-0000-0000-0000019D0000}"/>
    <cellStyle name="n_Flash September eresMas_Wanadoo France B2004_EE_CoA_BS - mapped V4_Group" xfId="41570" xr:uid="{00000000-0005-0000-0000-0000029D0000}"/>
    <cellStyle name="n_Flash September eresMas_Wanadoo France B2004_EE_CoA_BS - mapped V4_ROW ARPU" xfId="41571" xr:uid="{00000000-0005-0000-0000-0000039D0000}"/>
    <cellStyle name="n_Flash September eresMas_Wanadoo France B2004_France financials" xfId="24469" xr:uid="{00000000-0005-0000-0000-0000049D0000}"/>
    <cellStyle name="n_Flash September eresMas_Wanadoo France B2004_France KPIs" xfId="5678" xr:uid="{00000000-0005-0000-0000-0000059D0000}"/>
    <cellStyle name="n_Flash September eresMas_Wanadoo France B2004_France KPIs 2" xfId="15094" xr:uid="{00000000-0005-0000-0000-0000069D0000}"/>
    <cellStyle name="n_Flash September eresMas_Wanadoo France B2004_France KPIs_1" xfId="12919" xr:uid="{00000000-0005-0000-0000-0000079D0000}"/>
    <cellStyle name="n_Flash September eresMas_Wanadoo France B2004_GetCA Groupe Seg 2012-Q4 Soc" xfId="56993" xr:uid="{00000000-0005-0000-0000-0000089D0000}"/>
    <cellStyle name="n_Flash September eresMas_Wanadoo France B2004_Group" xfId="41572" xr:uid="{00000000-0005-0000-0000-0000099D0000}"/>
    <cellStyle name="n_Flash September eresMas_Wanadoo France B2004_Group - financial KPIs" xfId="22725" xr:uid="{00000000-0005-0000-0000-00000A9D0000}"/>
    <cellStyle name="n_Flash September eresMas_Wanadoo France B2004_Group - operational KPIs" xfId="11165" xr:uid="{00000000-0005-0000-0000-00000B9D0000}"/>
    <cellStyle name="n_Flash September eresMas_Wanadoo France B2004_Group - operational KPIs 2" xfId="18864" xr:uid="{00000000-0005-0000-0000-00000C9D0000}"/>
    <cellStyle name="n_Flash September eresMas_Wanadoo France B2004_Group - operational KPIs_1" xfId="20981" xr:uid="{00000000-0005-0000-0000-00000D9D0000}"/>
    <cellStyle name="n_Flash September eresMas_Wanadoo France B2004_NB07 FRANCE Tableau de l'ADSL 032007 v3 hors instances avec déc07 v24-04" xfId="3565" xr:uid="{00000000-0005-0000-0000-00000E9D0000}"/>
    <cellStyle name="n_Flash September eresMas_Wanadoo France B2004_NB07 FRANCE Tableau de l'ADSL 032007 v3 hors instances avec déc07 v24-04_A&amp;ME KPIs" xfId="54123" xr:uid="{00000000-0005-0000-0000-00000F9D0000}"/>
    <cellStyle name="n_Flash September eresMas_Wanadoo France B2004_NB07 FRANCE Tableau de l'ADSL 032007 v3 hors instances avec déc07 v24-04_France financials" xfId="24477" xr:uid="{00000000-0005-0000-0000-0000109D0000}"/>
    <cellStyle name="n_Flash September eresMas_Wanadoo France B2004_NB07 FRANCE Tableau de l'ADSL 032007 v3 hors instances avec déc07 v24-04_France KPIs" xfId="5686" xr:uid="{00000000-0005-0000-0000-0000119D0000}"/>
    <cellStyle name="n_Flash September eresMas_Wanadoo France B2004_NB07 FRANCE Tableau de l'ADSL 032007 v3 hors instances avec déc07 v24-04_France KPIs 2" xfId="15102" xr:uid="{00000000-0005-0000-0000-0000129D0000}"/>
    <cellStyle name="n_Flash September eresMas_Wanadoo France B2004_NB07 FRANCE Tableau de l'ADSL 032007 v3 hors instances avec déc07 v24-04_France KPIs_1" xfId="12927" xr:uid="{00000000-0005-0000-0000-0000139D0000}"/>
    <cellStyle name="n_Flash September eresMas_Wanadoo France B2004_NB07 FRANCE Tableau de l'ADSL 032007 v3 hors instances avec déc07 v24-04_Group" xfId="41574" xr:uid="{00000000-0005-0000-0000-0000149D0000}"/>
    <cellStyle name="n_Flash September eresMas_Wanadoo France B2004_NB07 FRANCE Tableau de l'ADSL 032007 v3 hors instances avec déc07 v24-04_Group - financial KPIs" xfId="22733" xr:uid="{00000000-0005-0000-0000-0000159D0000}"/>
    <cellStyle name="n_Flash September eresMas_Wanadoo France B2004_NB07 FRANCE Tableau de l'ADSL 032007 v3 hors instances avec déc07 v24-04_Group - operational KPIs" xfId="11173" xr:uid="{00000000-0005-0000-0000-0000169D0000}"/>
    <cellStyle name="n_Flash September eresMas_Wanadoo France B2004_NB07 FRANCE Tableau de l'ADSL 032007 v3 hors instances avec déc07 v24-04_Group - operational KPIs 2" xfId="18872" xr:uid="{00000000-0005-0000-0000-0000179D0000}"/>
    <cellStyle name="n_Flash September eresMas_Wanadoo France B2004_NB07 FRANCE Tableau de l'ADSL 032007 v3 hors instances avec déc07 v24-04_Group - operational KPIs_1" xfId="20989" xr:uid="{00000000-0005-0000-0000-0000189D0000}"/>
    <cellStyle name="n_Flash September eresMas_Wanadoo France B2004_NB07 FRANCE Tableau de l'ADSL 032007 v3 hors instances avec déc07 v24-04_Orange - Market France KPIs" xfId="56994" xr:uid="{00000000-0005-0000-0000-0000199D0000}"/>
    <cellStyle name="n_Flash September eresMas_Wanadoo France B2004_NB07 FRANCE Tableau de l'ADSL 032007 v3 hors instances avec déc07 v24-04_Poland KPIs" xfId="41573" xr:uid="{00000000-0005-0000-0000-00001A9D0000}"/>
    <cellStyle name="n_Flash September eresMas_Wanadoo France B2004_NB07 FRANCE Tableau de l'ADSL 032007 v3 hors instances avec déc07 v24-04_ROW" xfId="41575" xr:uid="{00000000-0005-0000-0000-00001B9D0000}"/>
    <cellStyle name="n_Flash September eresMas_Wanadoo France B2004_NB07 FRANCE Tableau de l'ADSL 032007 v3 hors instances avec déc07 v24-04_ROW ARPU" xfId="41576" xr:uid="{00000000-0005-0000-0000-00001C9D0000}"/>
    <cellStyle name="n_Flash September eresMas_Wanadoo France B2004_NB07 FRANCE Tableau de l'ADSL 032007 v3 hors instances avec déc07 v24-04_ROW_1" xfId="41577" xr:uid="{00000000-0005-0000-0000-00001D9D0000}"/>
    <cellStyle name="n_Flash September eresMas_Wanadoo France B2004_NB07 FRANCE Tableau de l'ADSL 032007 v3 hors instances avec déc07 v24-04_ROW_1_Group" xfId="41578" xr:uid="{00000000-0005-0000-0000-00001E9D0000}"/>
    <cellStyle name="n_Flash September eresMas_Wanadoo France B2004_NB07 FRANCE Tableau de l'ADSL 032007 v3 hors instances avec déc07 v24-04_ROW_1_ROW ARPU" xfId="41579" xr:uid="{00000000-0005-0000-0000-00001F9D0000}"/>
    <cellStyle name="n_Flash September eresMas_Wanadoo France B2004_NB07 FRANCE Tableau de l'ADSL 032007 v3 hors instances avec déc07 v24-04_ROW_Group" xfId="41580" xr:uid="{00000000-0005-0000-0000-0000209D0000}"/>
    <cellStyle name="n_Flash September eresMas_Wanadoo France B2004_NB07 FRANCE Tableau de l'ADSL 032007 v3 hors instances avec déc07 v24-04_ROW_ROW ARPU" xfId="41581" xr:uid="{00000000-0005-0000-0000-0000219D0000}"/>
    <cellStyle name="n_Flash September eresMas_Wanadoo France B2004_NB07 FRANCE Tableau de l'ADSL 032007 v3 hors instances avec déc07 v24-04_Spain ARPU + AUPU" xfId="41582" xr:uid="{00000000-0005-0000-0000-0000229D0000}"/>
    <cellStyle name="n_Flash September eresMas_Wanadoo France B2004_NB07 FRANCE Tableau de l'ADSL 032007 v3 hors instances avec déc07 v24-04_Spain ARPU + AUPU_Group" xfId="41583" xr:uid="{00000000-0005-0000-0000-0000239D0000}"/>
    <cellStyle name="n_Flash September eresMas_Wanadoo France B2004_NB07 FRANCE Tableau de l'ADSL 032007 v3 hors instances avec déc07 v24-04_Spain ARPU + AUPU_ROW ARPU" xfId="41584" xr:uid="{00000000-0005-0000-0000-0000249D0000}"/>
    <cellStyle name="n_Flash September eresMas_Wanadoo France B2004_NB07 FRANCE Tableau de l'ADSL 032007 v3 hors instances avec déc07 v24-04_Spain KPIs" xfId="7532" xr:uid="{00000000-0005-0000-0000-0000259D0000}"/>
    <cellStyle name="n_Flash September eresMas_Wanadoo France B2004_NB07 FRANCE Tableau de l'ADSL 032007 v3 hors instances avec déc07 v24-04_Spain KPIs 2" xfId="16898" xr:uid="{00000000-0005-0000-0000-0000269D0000}"/>
    <cellStyle name="n_Flash September eresMas_Wanadoo France B2004_NB07 FRANCE Tableau de l'ADSL 032007 v3 hors instances avec déc07 v24-04_Spain KPIs_1" xfId="52346" xr:uid="{00000000-0005-0000-0000-0000279D0000}"/>
    <cellStyle name="n_Flash September eresMas_Wanadoo France B2004_NB07 FRANCE Tableau de l'ADSL 032007 v3 hors instances avec déc07 v24-04_Telecoms - Operational KPIs" xfId="50649" xr:uid="{00000000-0005-0000-0000-0000289D0000}"/>
    <cellStyle name="n_Flash September eresMas_Wanadoo France B2004_Orange - Market France KPIs" xfId="56985" xr:uid="{00000000-0005-0000-0000-0000299D0000}"/>
    <cellStyle name="n_Flash September eresMas_Wanadoo France B2004_PFA_Mn MTV_060413" xfId="3566" xr:uid="{00000000-0005-0000-0000-00002A9D0000}"/>
    <cellStyle name="n_Flash September eresMas_Wanadoo France B2004_PFA_Mn MTV_060413_A&amp;ME KPIs" xfId="54124" xr:uid="{00000000-0005-0000-0000-00002B9D0000}"/>
    <cellStyle name="n_Flash September eresMas_Wanadoo France B2004_PFA_Mn MTV_060413_France financials" xfId="24478" xr:uid="{00000000-0005-0000-0000-00002C9D0000}"/>
    <cellStyle name="n_Flash September eresMas_Wanadoo France B2004_PFA_Mn MTV_060413_France KPIs" xfId="5687" xr:uid="{00000000-0005-0000-0000-00002D9D0000}"/>
    <cellStyle name="n_Flash September eresMas_Wanadoo France B2004_PFA_Mn MTV_060413_France KPIs 2" xfId="15103" xr:uid="{00000000-0005-0000-0000-00002E9D0000}"/>
    <cellStyle name="n_Flash September eresMas_Wanadoo France B2004_PFA_Mn MTV_060413_France KPIs_1" xfId="12928" xr:uid="{00000000-0005-0000-0000-00002F9D0000}"/>
    <cellStyle name="n_Flash September eresMas_Wanadoo France B2004_PFA_Mn MTV_060413_Group" xfId="41586" xr:uid="{00000000-0005-0000-0000-0000309D0000}"/>
    <cellStyle name="n_Flash September eresMas_Wanadoo France B2004_PFA_Mn MTV_060413_Group - financial KPIs" xfId="22734" xr:uid="{00000000-0005-0000-0000-0000319D0000}"/>
    <cellStyle name="n_Flash September eresMas_Wanadoo France B2004_PFA_Mn MTV_060413_Group - operational KPIs" xfId="11174" xr:uid="{00000000-0005-0000-0000-0000329D0000}"/>
    <cellStyle name="n_Flash September eresMas_Wanadoo France B2004_PFA_Mn MTV_060413_Group - operational KPIs 2" xfId="18873" xr:uid="{00000000-0005-0000-0000-0000339D0000}"/>
    <cellStyle name="n_Flash September eresMas_Wanadoo France B2004_PFA_Mn MTV_060413_Group - operational KPIs_1" xfId="20990" xr:uid="{00000000-0005-0000-0000-0000349D0000}"/>
    <cellStyle name="n_Flash September eresMas_Wanadoo France B2004_PFA_Mn MTV_060413_Orange - Market France KPIs" xfId="56995" xr:uid="{00000000-0005-0000-0000-0000359D0000}"/>
    <cellStyle name="n_Flash September eresMas_Wanadoo France B2004_PFA_Mn MTV_060413_Poland KPIs" xfId="41585" xr:uid="{00000000-0005-0000-0000-0000369D0000}"/>
    <cellStyle name="n_Flash September eresMas_Wanadoo France B2004_PFA_Mn MTV_060413_ROW" xfId="41587" xr:uid="{00000000-0005-0000-0000-0000379D0000}"/>
    <cellStyle name="n_Flash September eresMas_Wanadoo France B2004_PFA_Mn MTV_060413_ROW ARPU" xfId="41588" xr:uid="{00000000-0005-0000-0000-0000389D0000}"/>
    <cellStyle name="n_Flash September eresMas_Wanadoo France B2004_PFA_Mn MTV_060413_ROW_1" xfId="41589" xr:uid="{00000000-0005-0000-0000-0000399D0000}"/>
    <cellStyle name="n_Flash September eresMas_Wanadoo France B2004_PFA_Mn MTV_060413_ROW_1_Group" xfId="41590" xr:uid="{00000000-0005-0000-0000-00003A9D0000}"/>
    <cellStyle name="n_Flash September eresMas_Wanadoo France B2004_PFA_Mn MTV_060413_ROW_1_ROW ARPU" xfId="41591" xr:uid="{00000000-0005-0000-0000-00003B9D0000}"/>
    <cellStyle name="n_Flash September eresMas_Wanadoo France B2004_PFA_Mn MTV_060413_ROW_Group" xfId="41592" xr:uid="{00000000-0005-0000-0000-00003C9D0000}"/>
    <cellStyle name="n_Flash September eresMas_Wanadoo France B2004_PFA_Mn MTV_060413_ROW_ROW ARPU" xfId="41593" xr:uid="{00000000-0005-0000-0000-00003D9D0000}"/>
    <cellStyle name="n_Flash September eresMas_Wanadoo France B2004_PFA_Mn MTV_060413_Spain ARPU + AUPU" xfId="41594" xr:uid="{00000000-0005-0000-0000-00003E9D0000}"/>
    <cellStyle name="n_Flash September eresMas_Wanadoo France B2004_PFA_Mn MTV_060413_Spain ARPU + AUPU_Group" xfId="41595" xr:uid="{00000000-0005-0000-0000-00003F9D0000}"/>
    <cellStyle name="n_Flash September eresMas_Wanadoo France B2004_PFA_Mn MTV_060413_Spain ARPU + AUPU_ROW ARPU" xfId="41596" xr:uid="{00000000-0005-0000-0000-0000409D0000}"/>
    <cellStyle name="n_Flash September eresMas_Wanadoo France B2004_PFA_Mn MTV_060413_Spain KPIs" xfId="7533" xr:uid="{00000000-0005-0000-0000-0000419D0000}"/>
    <cellStyle name="n_Flash September eresMas_Wanadoo France B2004_PFA_Mn MTV_060413_Spain KPIs 2" xfId="16899" xr:uid="{00000000-0005-0000-0000-0000429D0000}"/>
    <cellStyle name="n_Flash September eresMas_Wanadoo France B2004_PFA_Mn MTV_060413_Spain KPIs_1" xfId="52347" xr:uid="{00000000-0005-0000-0000-0000439D0000}"/>
    <cellStyle name="n_Flash September eresMas_Wanadoo France B2004_PFA_Mn MTV_060413_Telecoms - Operational KPIs" xfId="50650" xr:uid="{00000000-0005-0000-0000-0000449D0000}"/>
    <cellStyle name="n_Flash September eresMas_Wanadoo France B2004_PFA_Mn_0603_V0 0" xfId="3567" xr:uid="{00000000-0005-0000-0000-0000459D0000}"/>
    <cellStyle name="n_Flash September eresMas_Wanadoo France B2004_PFA_Mn_0603_V0 0_A&amp;ME KPIs" xfId="54125" xr:uid="{00000000-0005-0000-0000-0000469D0000}"/>
    <cellStyle name="n_Flash September eresMas_Wanadoo France B2004_PFA_Mn_0603_V0 0_France financials" xfId="24479" xr:uid="{00000000-0005-0000-0000-0000479D0000}"/>
    <cellStyle name="n_Flash September eresMas_Wanadoo France B2004_PFA_Mn_0603_V0 0_France KPIs" xfId="5688" xr:uid="{00000000-0005-0000-0000-0000489D0000}"/>
    <cellStyle name="n_Flash September eresMas_Wanadoo France B2004_PFA_Mn_0603_V0 0_France KPIs 2" xfId="15104" xr:uid="{00000000-0005-0000-0000-0000499D0000}"/>
    <cellStyle name="n_Flash September eresMas_Wanadoo France B2004_PFA_Mn_0603_V0 0_France KPIs_1" xfId="12929" xr:uid="{00000000-0005-0000-0000-00004A9D0000}"/>
    <cellStyle name="n_Flash September eresMas_Wanadoo France B2004_PFA_Mn_0603_V0 0_Group" xfId="41598" xr:uid="{00000000-0005-0000-0000-00004B9D0000}"/>
    <cellStyle name="n_Flash September eresMas_Wanadoo France B2004_PFA_Mn_0603_V0 0_Group - financial KPIs" xfId="22735" xr:uid="{00000000-0005-0000-0000-00004C9D0000}"/>
    <cellStyle name="n_Flash September eresMas_Wanadoo France B2004_PFA_Mn_0603_V0 0_Group - operational KPIs" xfId="11175" xr:uid="{00000000-0005-0000-0000-00004D9D0000}"/>
    <cellStyle name="n_Flash September eresMas_Wanadoo France B2004_PFA_Mn_0603_V0 0_Group - operational KPIs 2" xfId="18874" xr:uid="{00000000-0005-0000-0000-00004E9D0000}"/>
    <cellStyle name="n_Flash September eresMas_Wanadoo France B2004_PFA_Mn_0603_V0 0_Group - operational KPIs_1" xfId="20991" xr:uid="{00000000-0005-0000-0000-00004F9D0000}"/>
    <cellStyle name="n_Flash September eresMas_Wanadoo France B2004_PFA_Mn_0603_V0 0_Orange - Market France KPIs" xfId="56996" xr:uid="{00000000-0005-0000-0000-0000509D0000}"/>
    <cellStyle name="n_Flash September eresMas_Wanadoo France B2004_PFA_Mn_0603_V0 0_Poland KPIs" xfId="41597" xr:uid="{00000000-0005-0000-0000-0000519D0000}"/>
    <cellStyle name="n_Flash September eresMas_Wanadoo France B2004_PFA_Mn_0603_V0 0_ROW" xfId="41599" xr:uid="{00000000-0005-0000-0000-0000529D0000}"/>
    <cellStyle name="n_Flash September eresMas_Wanadoo France B2004_PFA_Mn_0603_V0 0_ROW ARPU" xfId="41600" xr:uid="{00000000-0005-0000-0000-0000539D0000}"/>
    <cellStyle name="n_Flash September eresMas_Wanadoo France B2004_PFA_Mn_0603_V0 0_ROW_1" xfId="41601" xr:uid="{00000000-0005-0000-0000-0000549D0000}"/>
    <cellStyle name="n_Flash September eresMas_Wanadoo France B2004_PFA_Mn_0603_V0 0_ROW_1_Group" xfId="41602" xr:uid="{00000000-0005-0000-0000-0000559D0000}"/>
    <cellStyle name="n_Flash September eresMas_Wanadoo France B2004_PFA_Mn_0603_V0 0_ROW_1_ROW ARPU" xfId="41603" xr:uid="{00000000-0005-0000-0000-0000569D0000}"/>
    <cellStyle name="n_Flash September eresMas_Wanadoo France B2004_PFA_Mn_0603_V0 0_ROW_Group" xfId="41604" xr:uid="{00000000-0005-0000-0000-0000579D0000}"/>
    <cellStyle name="n_Flash September eresMas_Wanadoo France B2004_PFA_Mn_0603_V0 0_ROW_ROW ARPU" xfId="41605" xr:uid="{00000000-0005-0000-0000-0000589D0000}"/>
    <cellStyle name="n_Flash September eresMas_Wanadoo France B2004_PFA_Mn_0603_V0 0_Spain ARPU + AUPU" xfId="41606" xr:uid="{00000000-0005-0000-0000-0000599D0000}"/>
    <cellStyle name="n_Flash September eresMas_Wanadoo France B2004_PFA_Mn_0603_V0 0_Spain ARPU + AUPU_Group" xfId="41607" xr:uid="{00000000-0005-0000-0000-00005A9D0000}"/>
    <cellStyle name="n_Flash September eresMas_Wanadoo France B2004_PFA_Mn_0603_V0 0_Spain ARPU + AUPU_ROW ARPU" xfId="41608" xr:uid="{00000000-0005-0000-0000-00005B9D0000}"/>
    <cellStyle name="n_Flash September eresMas_Wanadoo France B2004_PFA_Mn_0603_V0 0_Spain KPIs" xfId="7534" xr:uid="{00000000-0005-0000-0000-00005C9D0000}"/>
    <cellStyle name="n_Flash September eresMas_Wanadoo France B2004_PFA_Mn_0603_V0 0_Spain KPIs 2" xfId="16900" xr:uid="{00000000-0005-0000-0000-00005D9D0000}"/>
    <cellStyle name="n_Flash September eresMas_Wanadoo France B2004_PFA_Mn_0603_V0 0_Spain KPIs_1" xfId="52348" xr:uid="{00000000-0005-0000-0000-00005E9D0000}"/>
    <cellStyle name="n_Flash September eresMas_Wanadoo France B2004_PFA_Mn_0603_V0 0_Telecoms - Operational KPIs" xfId="50651" xr:uid="{00000000-0005-0000-0000-00005F9D0000}"/>
    <cellStyle name="n_Flash September eresMas_Wanadoo France B2004_PFA_Parcs_0600706" xfId="3568" xr:uid="{00000000-0005-0000-0000-0000609D0000}"/>
    <cellStyle name="n_Flash September eresMas_Wanadoo France B2004_PFA_Parcs_0600706_A&amp;ME KPIs" xfId="54126" xr:uid="{00000000-0005-0000-0000-0000619D0000}"/>
    <cellStyle name="n_Flash September eresMas_Wanadoo France B2004_PFA_Parcs_0600706_France financials" xfId="24480" xr:uid="{00000000-0005-0000-0000-0000629D0000}"/>
    <cellStyle name="n_Flash September eresMas_Wanadoo France B2004_PFA_Parcs_0600706_France KPIs" xfId="5689" xr:uid="{00000000-0005-0000-0000-0000639D0000}"/>
    <cellStyle name="n_Flash September eresMas_Wanadoo France B2004_PFA_Parcs_0600706_France KPIs 2" xfId="15105" xr:uid="{00000000-0005-0000-0000-0000649D0000}"/>
    <cellStyle name="n_Flash September eresMas_Wanadoo France B2004_PFA_Parcs_0600706_France KPIs_1" xfId="12930" xr:uid="{00000000-0005-0000-0000-0000659D0000}"/>
    <cellStyle name="n_Flash September eresMas_Wanadoo France B2004_PFA_Parcs_0600706_Group" xfId="41610" xr:uid="{00000000-0005-0000-0000-0000669D0000}"/>
    <cellStyle name="n_Flash September eresMas_Wanadoo France B2004_PFA_Parcs_0600706_Group - financial KPIs" xfId="22736" xr:uid="{00000000-0005-0000-0000-0000679D0000}"/>
    <cellStyle name="n_Flash September eresMas_Wanadoo France B2004_PFA_Parcs_0600706_Group - operational KPIs" xfId="11176" xr:uid="{00000000-0005-0000-0000-0000689D0000}"/>
    <cellStyle name="n_Flash September eresMas_Wanadoo France B2004_PFA_Parcs_0600706_Group - operational KPIs 2" xfId="18875" xr:uid="{00000000-0005-0000-0000-0000699D0000}"/>
    <cellStyle name="n_Flash September eresMas_Wanadoo France B2004_PFA_Parcs_0600706_Group - operational KPIs_1" xfId="20992" xr:uid="{00000000-0005-0000-0000-00006A9D0000}"/>
    <cellStyle name="n_Flash September eresMas_Wanadoo France B2004_PFA_Parcs_0600706_Orange - Market France KPIs" xfId="56997" xr:uid="{00000000-0005-0000-0000-00006B9D0000}"/>
    <cellStyle name="n_Flash September eresMas_Wanadoo France B2004_PFA_Parcs_0600706_Poland KPIs" xfId="41609" xr:uid="{00000000-0005-0000-0000-00006C9D0000}"/>
    <cellStyle name="n_Flash September eresMas_Wanadoo France B2004_PFA_Parcs_0600706_ROW" xfId="41611" xr:uid="{00000000-0005-0000-0000-00006D9D0000}"/>
    <cellStyle name="n_Flash September eresMas_Wanadoo France B2004_PFA_Parcs_0600706_ROW ARPU" xfId="41612" xr:uid="{00000000-0005-0000-0000-00006E9D0000}"/>
    <cellStyle name="n_Flash September eresMas_Wanadoo France B2004_PFA_Parcs_0600706_ROW_1" xfId="41613" xr:uid="{00000000-0005-0000-0000-00006F9D0000}"/>
    <cellStyle name="n_Flash September eresMas_Wanadoo France B2004_PFA_Parcs_0600706_ROW_1_Group" xfId="41614" xr:uid="{00000000-0005-0000-0000-0000709D0000}"/>
    <cellStyle name="n_Flash September eresMas_Wanadoo France B2004_PFA_Parcs_0600706_ROW_1_ROW ARPU" xfId="41615" xr:uid="{00000000-0005-0000-0000-0000719D0000}"/>
    <cellStyle name="n_Flash September eresMas_Wanadoo France B2004_PFA_Parcs_0600706_ROW_Group" xfId="41616" xr:uid="{00000000-0005-0000-0000-0000729D0000}"/>
    <cellStyle name="n_Flash September eresMas_Wanadoo France B2004_PFA_Parcs_0600706_ROW_ROW ARPU" xfId="41617" xr:uid="{00000000-0005-0000-0000-0000739D0000}"/>
    <cellStyle name="n_Flash September eresMas_Wanadoo France B2004_PFA_Parcs_0600706_Spain ARPU + AUPU" xfId="41618" xr:uid="{00000000-0005-0000-0000-0000749D0000}"/>
    <cellStyle name="n_Flash September eresMas_Wanadoo France B2004_PFA_Parcs_0600706_Spain ARPU + AUPU_Group" xfId="41619" xr:uid="{00000000-0005-0000-0000-0000759D0000}"/>
    <cellStyle name="n_Flash September eresMas_Wanadoo France B2004_PFA_Parcs_0600706_Spain ARPU + AUPU_ROW ARPU" xfId="41620" xr:uid="{00000000-0005-0000-0000-0000769D0000}"/>
    <cellStyle name="n_Flash September eresMas_Wanadoo France B2004_PFA_Parcs_0600706_Spain KPIs" xfId="7535" xr:uid="{00000000-0005-0000-0000-0000779D0000}"/>
    <cellStyle name="n_Flash September eresMas_Wanadoo France B2004_PFA_Parcs_0600706_Spain KPIs 2" xfId="16901" xr:uid="{00000000-0005-0000-0000-0000789D0000}"/>
    <cellStyle name="n_Flash September eresMas_Wanadoo France B2004_PFA_Parcs_0600706_Spain KPIs_1" xfId="52349" xr:uid="{00000000-0005-0000-0000-0000799D0000}"/>
    <cellStyle name="n_Flash September eresMas_Wanadoo France B2004_PFA_Parcs_0600706_Telecoms - Operational KPIs" xfId="50652" xr:uid="{00000000-0005-0000-0000-00007A9D0000}"/>
    <cellStyle name="n_Flash September eresMas_Wanadoo France B2004_Poland KPIs" xfId="41481" xr:uid="{00000000-0005-0000-0000-00007B9D0000}"/>
    <cellStyle name="n_Flash September eresMas_Wanadoo France B2004_Reporting Valeur_Mobile_2010_10" xfId="41621" xr:uid="{00000000-0005-0000-0000-00007C9D0000}"/>
    <cellStyle name="n_Flash September eresMas_Wanadoo France B2004_Reporting Valeur_Mobile_2010_10_Group" xfId="41622" xr:uid="{00000000-0005-0000-0000-00007D9D0000}"/>
    <cellStyle name="n_Flash September eresMas_Wanadoo France B2004_Reporting Valeur_Mobile_2010_10_ROW" xfId="41623" xr:uid="{00000000-0005-0000-0000-00007E9D0000}"/>
    <cellStyle name="n_Flash September eresMas_Wanadoo France B2004_Reporting Valeur_Mobile_2010_10_ROW ARPU" xfId="41624" xr:uid="{00000000-0005-0000-0000-00007F9D0000}"/>
    <cellStyle name="n_Flash September eresMas_Wanadoo France B2004_Reporting Valeur_Mobile_2010_10_ROW_Group" xfId="41625" xr:uid="{00000000-0005-0000-0000-0000809D0000}"/>
    <cellStyle name="n_Flash September eresMas_Wanadoo France B2004_Reporting Valeur_Mobile_2010_10_ROW_ROW ARPU" xfId="41626" xr:uid="{00000000-0005-0000-0000-0000819D0000}"/>
    <cellStyle name="n_Flash September eresMas_Wanadoo France B2004_ROW" xfId="41627" xr:uid="{00000000-0005-0000-0000-0000829D0000}"/>
    <cellStyle name="n_Flash September eresMas_Wanadoo France B2004_ROW ARPU" xfId="41628" xr:uid="{00000000-0005-0000-0000-0000839D0000}"/>
    <cellStyle name="n_Flash September eresMas_Wanadoo France B2004_ROW_1" xfId="41629" xr:uid="{00000000-0005-0000-0000-0000849D0000}"/>
    <cellStyle name="n_Flash September eresMas_Wanadoo France B2004_ROW_1_Group" xfId="41630" xr:uid="{00000000-0005-0000-0000-0000859D0000}"/>
    <cellStyle name="n_Flash September eresMas_Wanadoo France B2004_ROW_1_ROW ARPU" xfId="41631" xr:uid="{00000000-0005-0000-0000-0000869D0000}"/>
    <cellStyle name="n_Flash September eresMas_Wanadoo France B2004_ROW_Group" xfId="41632" xr:uid="{00000000-0005-0000-0000-0000879D0000}"/>
    <cellStyle name="n_Flash September eresMas_Wanadoo France B2004_ROW_ROW ARPU" xfId="41633" xr:uid="{00000000-0005-0000-0000-0000889D0000}"/>
    <cellStyle name="n_Flash September eresMas_Wanadoo France B2004_Spain ARPU + AUPU" xfId="41634" xr:uid="{00000000-0005-0000-0000-0000899D0000}"/>
    <cellStyle name="n_Flash September eresMas_Wanadoo France B2004_Spain ARPU + AUPU_Group" xfId="41635" xr:uid="{00000000-0005-0000-0000-00008A9D0000}"/>
    <cellStyle name="n_Flash September eresMas_Wanadoo France B2004_Spain ARPU + AUPU_ROW ARPU" xfId="41636" xr:uid="{00000000-0005-0000-0000-00008B9D0000}"/>
    <cellStyle name="n_Flash September eresMas_Wanadoo France B2004_Spain KPIs" xfId="7524" xr:uid="{00000000-0005-0000-0000-00008C9D0000}"/>
    <cellStyle name="n_Flash September eresMas_Wanadoo France B2004_Spain KPIs 2" xfId="16890" xr:uid="{00000000-0005-0000-0000-00008D9D0000}"/>
    <cellStyle name="n_Flash September eresMas_Wanadoo France B2004_Spain KPIs_1" xfId="52338" xr:uid="{00000000-0005-0000-0000-00008E9D0000}"/>
    <cellStyle name="n_Flash September eresMas_Wanadoo France B2004_Telecoms - Operational KPIs" xfId="50641" xr:uid="{00000000-0005-0000-0000-00008F9D0000}"/>
    <cellStyle name="n_Flash September eresMas_Wanadoo France B2004_UAG_report_CA 06-09 (06-09-28)" xfId="3569" xr:uid="{00000000-0005-0000-0000-0000909D0000}"/>
    <cellStyle name="n_Flash September eresMas_Wanadoo France B2004_UAG_report_CA 06-09 (06-09-28)_A&amp;ME KPIs" xfId="54127" xr:uid="{00000000-0005-0000-0000-0000919D0000}"/>
    <cellStyle name="n_Flash September eresMas_Wanadoo France B2004_UAG_report_CA 06-09 (06-09-28)_France financials" xfId="24481" xr:uid="{00000000-0005-0000-0000-0000929D0000}"/>
    <cellStyle name="n_Flash September eresMas_Wanadoo France B2004_UAG_report_CA 06-09 (06-09-28)_France KPIs" xfId="5690" xr:uid="{00000000-0005-0000-0000-0000939D0000}"/>
    <cellStyle name="n_Flash September eresMas_Wanadoo France B2004_UAG_report_CA 06-09 (06-09-28)_France KPIs 2" xfId="15106" xr:uid="{00000000-0005-0000-0000-0000949D0000}"/>
    <cellStyle name="n_Flash September eresMas_Wanadoo France B2004_UAG_report_CA 06-09 (06-09-28)_France KPIs_1" xfId="12931" xr:uid="{00000000-0005-0000-0000-0000959D0000}"/>
    <cellStyle name="n_Flash September eresMas_Wanadoo France B2004_UAG_report_CA 06-09 (06-09-28)_Group" xfId="41638" xr:uid="{00000000-0005-0000-0000-0000969D0000}"/>
    <cellStyle name="n_Flash September eresMas_Wanadoo France B2004_UAG_report_CA 06-09 (06-09-28)_Group - financial KPIs" xfId="22737" xr:uid="{00000000-0005-0000-0000-0000979D0000}"/>
    <cellStyle name="n_Flash September eresMas_Wanadoo France B2004_UAG_report_CA 06-09 (06-09-28)_Group - operational KPIs" xfId="11177" xr:uid="{00000000-0005-0000-0000-0000989D0000}"/>
    <cellStyle name="n_Flash September eresMas_Wanadoo France B2004_UAG_report_CA 06-09 (06-09-28)_Group - operational KPIs 2" xfId="18876" xr:uid="{00000000-0005-0000-0000-0000999D0000}"/>
    <cellStyle name="n_Flash September eresMas_Wanadoo France B2004_UAG_report_CA 06-09 (06-09-28)_Group - operational KPIs_1" xfId="20993" xr:uid="{00000000-0005-0000-0000-00009A9D0000}"/>
    <cellStyle name="n_Flash September eresMas_Wanadoo France B2004_UAG_report_CA 06-09 (06-09-28)_Orange - Market France KPIs" xfId="56998" xr:uid="{00000000-0005-0000-0000-00009B9D0000}"/>
    <cellStyle name="n_Flash September eresMas_Wanadoo France B2004_UAG_report_CA 06-09 (06-09-28)_Poland KPIs" xfId="41637" xr:uid="{00000000-0005-0000-0000-00009C9D0000}"/>
    <cellStyle name="n_Flash September eresMas_Wanadoo France B2004_UAG_report_CA 06-09 (06-09-28)_ROW" xfId="41639" xr:uid="{00000000-0005-0000-0000-00009D9D0000}"/>
    <cellStyle name="n_Flash September eresMas_Wanadoo France B2004_UAG_report_CA 06-09 (06-09-28)_ROW ARPU" xfId="41640" xr:uid="{00000000-0005-0000-0000-00009E9D0000}"/>
    <cellStyle name="n_Flash September eresMas_Wanadoo France B2004_UAG_report_CA 06-09 (06-09-28)_ROW_1" xfId="41641" xr:uid="{00000000-0005-0000-0000-00009F9D0000}"/>
    <cellStyle name="n_Flash September eresMas_Wanadoo France B2004_UAG_report_CA 06-09 (06-09-28)_ROW_1_Group" xfId="41642" xr:uid="{00000000-0005-0000-0000-0000A09D0000}"/>
    <cellStyle name="n_Flash September eresMas_Wanadoo France B2004_UAG_report_CA 06-09 (06-09-28)_ROW_1_ROW ARPU" xfId="41643" xr:uid="{00000000-0005-0000-0000-0000A19D0000}"/>
    <cellStyle name="n_Flash September eresMas_Wanadoo France B2004_UAG_report_CA 06-09 (06-09-28)_ROW_Group" xfId="41644" xr:uid="{00000000-0005-0000-0000-0000A29D0000}"/>
    <cellStyle name="n_Flash September eresMas_Wanadoo France B2004_UAG_report_CA 06-09 (06-09-28)_ROW_ROW ARPU" xfId="41645" xr:uid="{00000000-0005-0000-0000-0000A39D0000}"/>
    <cellStyle name="n_Flash September eresMas_Wanadoo France B2004_UAG_report_CA 06-09 (06-09-28)_Spain ARPU + AUPU" xfId="41646" xr:uid="{00000000-0005-0000-0000-0000A49D0000}"/>
    <cellStyle name="n_Flash September eresMas_Wanadoo France B2004_UAG_report_CA 06-09 (06-09-28)_Spain ARPU + AUPU_Group" xfId="41647" xr:uid="{00000000-0005-0000-0000-0000A59D0000}"/>
    <cellStyle name="n_Flash September eresMas_Wanadoo France B2004_UAG_report_CA 06-09 (06-09-28)_Spain ARPU + AUPU_ROW ARPU" xfId="41648" xr:uid="{00000000-0005-0000-0000-0000A69D0000}"/>
    <cellStyle name="n_Flash September eresMas_Wanadoo France B2004_UAG_report_CA 06-09 (06-09-28)_Spain KPIs" xfId="7536" xr:uid="{00000000-0005-0000-0000-0000A79D0000}"/>
    <cellStyle name="n_Flash September eresMas_Wanadoo France B2004_UAG_report_CA 06-09 (06-09-28)_Spain KPIs 2" xfId="16902" xr:uid="{00000000-0005-0000-0000-0000A89D0000}"/>
    <cellStyle name="n_Flash September eresMas_Wanadoo France B2004_UAG_report_CA 06-09 (06-09-28)_Spain KPIs_1" xfId="52350" xr:uid="{00000000-0005-0000-0000-0000A99D0000}"/>
    <cellStyle name="n_Flash September eresMas_Wanadoo France B2004_UAG_report_CA 06-09 (06-09-28)_Telecoms - Operational KPIs" xfId="50653" xr:uid="{00000000-0005-0000-0000-0000AA9D0000}"/>
    <cellStyle name="n_Flash September eresMas_Wanadoo France B2004_UAG_report_CA 06-10 (06-11-06)" xfId="3570" xr:uid="{00000000-0005-0000-0000-0000AB9D0000}"/>
    <cellStyle name="n_Flash September eresMas_Wanadoo France B2004_UAG_report_CA 06-10 (06-11-06)_A&amp;ME KPIs" xfId="54128" xr:uid="{00000000-0005-0000-0000-0000AC9D0000}"/>
    <cellStyle name="n_Flash September eresMas_Wanadoo France B2004_UAG_report_CA 06-10 (06-11-06)_France financials" xfId="24482" xr:uid="{00000000-0005-0000-0000-0000AD9D0000}"/>
    <cellStyle name="n_Flash September eresMas_Wanadoo France B2004_UAG_report_CA 06-10 (06-11-06)_France KPIs" xfId="5691" xr:uid="{00000000-0005-0000-0000-0000AE9D0000}"/>
    <cellStyle name="n_Flash September eresMas_Wanadoo France B2004_UAG_report_CA 06-10 (06-11-06)_France KPIs 2" xfId="15107" xr:uid="{00000000-0005-0000-0000-0000AF9D0000}"/>
    <cellStyle name="n_Flash September eresMas_Wanadoo France B2004_UAG_report_CA 06-10 (06-11-06)_France KPIs_1" xfId="12932" xr:uid="{00000000-0005-0000-0000-0000B09D0000}"/>
    <cellStyle name="n_Flash September eresMas_Wanadoo France B2004_UAG_report_CA 06-10 (06-11-06)_Group" xfId="41650" xr:uid="{00000000-0005-0000-0000-0000B19D0000}"/>
    <cellStyle name="n_Flash September eresMas_Wanadoo France B2004_UAG_report_CA 06-10 (06-11-06)_Group - financial KPIs" xfId="22738" xr:uid="{00000000-0005-0000-0000-0000B29D0000}"/>
    <cellStyle name="n_Flash September eresMas_Wanadoo France B2004_UAG_report_CA 06-10 (06-11-06)_Group - operational KPIs" xfId="11178" xr:uid="{00000000-0005-0000-0000-0000B39D0000}"/>
    <cellStyle name="n_Flash September eresMas_Wanadoo France B2004_UAG_report_CA 06-10 (06-11-06)_Group - operational KPIs 2" xfId="18877" xr:uid="{00000000-0005-0000-0000-0000B49D0000}"/>
    <cellStyle name="n_Flash September eresMas_Wanadoo France B2004_UAG_report_CA 06-10 (06-11-06)_Group - operational KPIs_1" xfId="20994" xr:uid="{00000000-0005-0000-0000-0000B59D0000}"/>
    <cellStyle name="n_Flash September eresMas_Wanadoo France B2004_UAG_report_CA 06-10 (06-11-06)_Orange - Market France KPIs" xfId="56999" xr:uid="{00000000-0005-0000-0000-0000B69D0000}"/>
    <cellStyle name="n_Flash September eresMas_Wanadoo France B2004_UAG_report_CA 06-10 (06-11-06)_Poland KPIs" xfId="41649" xr:uid="{00000000-0005-0000-0000-0000B79D0000}"/>
    <cellStyle name="n_Flash September eresMas_Wanadoo France B2004_UAG_report_CA 06-10 (06-11-06)_ROW" xfId="41651" xr:uid="{00000000-0005-0000-0000-0000B89D0000}"/>
    <cellStyle name="n_Flash September eresMas_Wanadoo France B2004_UAG_report_CA 06-10 (06-11-06)_ROW ARPU" xfId="41652" xr:uid="{00000000-0005-0000-0000-0000B99D0000}"/>
    <cellStyle name="n_Flash September eresMas_Wanadoo France B2004_UAG_report_CA 06-10 (06-11-06)_ROW_1" xfId="41653" xr:uid="{00000000-0005-0000-0000-0000BA9D0000}"/>
    <cellStyle name="n_Flash September eresMas_Wanadoo France B2004_UAG_report_CA 06-10 (06-11-06)_ROW_1_Group" xfId="41654" xr:uid="{00000000-0005-0000-0000-0000BB9D0000}"/>
    <cellStyle name="n_Flash September eresMas_Wanadoo France B2004_UAG_report_CA 06-10 (06-11-06)_ROW_1_ROW ARPU" xfId="41655" xr:uid="{00000000-0005-0000-0000-0000BC9D0000}"/>
    <cellStyle name="n_Flash September eresMas_Wanadoo France B2004_UAG_report_CA 06-10 (06-11-06)_ROW_Group" xfId="41656" xr:uid="{00000000-0005-0000-0000-0000BD9D0000}"/>
    <cellStyle name="n_Flash September eresMas_Wanadoo France B2004_UAG_report_CA 06-10 (06-11-06)_ROW_ROW ARPU" xfId="41657" xr:uid="{00000000-0005-0000-0000-0000BE9D0000}"/>
    <cellStyle name="n_Flash September eresMas_Wanadoo France B2004_UAG_report_CA 06-10 (06-11-06)_Spain ARPU + AUPU" xfId="41658" xr:uid="{00000000-0005-0000-0000-0000BF9D0000}"/>
    <cellStyle name="n_Flash September eresMas_Wanadoo France B2004_UAG_report_CA 06-10 (06-11-06)_Spain ARPU + AUPU_Group" xfId="41659" xr:uid="{00000000-0005-0000-0000-0000C09D0000}"/>
    <cellStyle name="n_Flash September eresMas_Wanadoo France B2004_UAG_report_CA 06-10 (06-11-06)_Spain ARPU + AUPU_ROW ARPU" xfId="41660" xr:uid="{00000000-0005-0000-0000-0000C19D0000}"/>
    <cellStyle name="n_Flash September eresMas_Wanadoo France B2004_UAG_report_CA 06-10 (06-11-06)_Spain KPIs" xfId="7537" xr:uid="{00000000-0005-0000-0000-0000C29D0000}"/>
    <cellStyle name="n_Flash September eresMas_Wanadoo France B2004_UAG_report_CA 06-10 (06-11-06)_Spain KPIs 2" xfId="16903" xr:uid="{00000000-0005-0000-0000-0000C39D0000}"/>
    <cellStyle name="n_Flash September eresMas_Wanadoo France B2004_UAG_report_CA 06-10 (06-11-06)_Spain KPIs_1" xfId="52351" xr:uid="{00000000-0005-0000-0000-0000C49D0000}"/>
    <cellStyle name="n_Flash September eresMas_Wanadoo France B2004_UAG_report_CA 06-10 (06-11-06)_Telecoms - Operational KPIs" xfId="50654" xr:uid="{00000000-0005-0000-0000-0000C59D0000}"/>
    <cellStyle name="n_Flash September eresMas_Wanadoo France B2004_V&amp;M trajectoires V1 (06-08-11)" xfId="3571" xr:uid="{00000000-0005-0000-0000-0000C69D0000}"/>
    <cellStyle name="n_Flash September eresMas_Wanadoo France B2004_V&amp;M trajectoires V1 (06-08-11)_A&amp;ME KPIs" xfId="54129" xr:uid="{00000000-0005-0000-0000-0000C79D0000}"/>
    <cellStyle name="n_Flash September eresMas_Wanadoo France B2004_V&amp;M trajectoires V1 (06-08-11)_France financials" xfId="24483" xr:uid="{00000000-0005-0000-0000-0000C89D0000}"/>
    <cellStyle name="n_Flash September eresMas_Wanadoo France B2004_V&amp;M trajectoires V1 (06-08-11)_France KPIs" xfId="5692" xr:uid="{00000000-0005-0000-0000-0000C99D0000}"/>
    <cellStyle name="n_Flash September eresMas_Wanadoo France B2004_V&amp;M trajectoires V1 (06-08-11)_France KPIs 2" xfId="15108" xr:uid="{00000000-0005-0000-0000-0000CA9D0000}"/>
    <cellStyle name="n_Flash September eresMas_Wanadoo France B2004_V&amp;M trajectoires V1 (06-08-11)_France KPIs_1" xfId="12933" xr:uid="{00000000-0005-0000-0000-0000CB9D0000}"/>
    <cellStyle name="n_Flash September eresMas_Wanadoo France B2004_V&amp;M trajectoires V1 (06-08-11)_Group" xfId="41662" xr:uid="{00000000-0005-0000-0000-0000CC9D0000}"/>
    <cellStyle name="n_Flash September eresMas_Wanadoo France B2004_V&amp;M trajectoires V1 (06-08-11)_Group - financial KPIs" xfId="22739" xr:uid="{00000000-0005-0000-0000-0000CD9D0000}"/>
    <cellStyle name="n_Flash September eresMas_Wanadoo France B2004_V&amp;M trajectoires V1 (06-08-11)_Group - operational KPIs" xfId="11179" xr:uid="{00000000-0005-0000-0000-0000CE9D0000}"/>
    <cellStyle name="n_Flash September eresMas_Wanadoo France B2004_V&amp;M trajectoires V1 (06-08-11)_Group - operational KPIs 2" xfId="18878" xr:uid="{00000000-0005-0000-0000-0000CF9D0000}"/>
    <cellStyle name="n_Flash September eresMas_Wanadoo France B2004_V&amp;M trajectoires V1 (06-08-11)_Group - operational KPIs_1" xfId="20995" xr:uid="{00000000-0005-0000-0000-0000D09D0000}"/>
    <cellStyle name="n_Flash September eresMas_Wanadoo France B2004_V&amp;M trajectoires V1 (06-08-11)_Orange - Market France KPIs" xfId="57000" xr:uid="{00000000-0005-0000-0000-0000D19D0000}"/>
    <cellStyle name="n_Flash September eresMas_Wanadoo France B2004_V&amp;M trajectoires V1 (06-08-11)_Poland KPIs" xfId="41661" xr:uid="{00000000-0005-0000-0000-0000D29D0000}"/>
    <cellStyle name="n_Flash September eresMas_Wanadoo France B2004_V&amp;M trajectoires V1 (06-08-11)_ROW" xfId="41663" xr:uid="{00000000-0005-0000-0000-0000D39D0000}"/>
    <cellStyle name="n_Flash September eresMas_Wanadoo France B2004_V&amp;M trajectoires V1 (06-08-11)_ROW ARPU" xfId="41664" xr:uid="{00000000-0005-0000-0000-0000D49D0000}"/>
    <cellStyle name="n_Flash September eresMas_Wanadoo France B2004_V&amp;M trajectoires V1 (06-08-11)_ROW_1" xfId="41665" xr:uid="{00000000-0005-0000-0000-0000D59D0000}"/>
    <cellStyle name="n_Flash September eresMas_Wanadoo France B2004_V&amp;M trajectoires V1 (06-08-11)_ROW_1_Group" xfId="41666" xr:uid="{00000000-0005-0000-0000-0000D69D0000}"/>
    <cellStyle name="n_Flash September eresMas_Wanadoo France B2004_V&amp;M trajectoires V1 (06-08-11)_ROW_1_ROW ARPU" xfId="41667" xr:uid="{00000000-0005-0000-0000-0000D79D0000}"/>
    <cellStyle name="n_Flash September eresMas_Wanadoo France B2004_V&amp;M trajectoires V1 (06-08-11)_ROW_Group" xfId="41668" xr:uid="{00000000-0005-0000-0000-0000D89D0000}"/>
    <cellStyle name="n_Flash September eresMas_Wanadoo France B2004_V&amp;M trajectoires V1 (06-08-11)_ROW_ROW ARPU" xfId="41669" xr:uid="{00000000-0005-0000-0000-0000D99D0000}"/>
    <cellStyle name="n_Flash September eresMas_Wanadoo France B2004_V&amp;M trajectoires V1 (06-08-11)_Spain ARPU + AUPU" xfId="41670" xr:uid="{00000000-0005-0000-0000-0000DA9D0000}"/>
    <cellStyle name="n_Flash September eresMas_Wanadoo France B2004_V&amp;M trajectoires V1 (06-08-11)_Spain ARPU + AUPU_Group" xfId="41671" xr:uid="{00000000-0005-0000-0000-0000DB9D0000}"/>
    <cellStyle name="n_Flash September eresMas_Wanadoo France B2004_V&amp;M trajectoires V1 (06-08-11)_Spain ARPU + AUPU_ROW ARPU" xfId="41672" xr:uid="{00000000-0005-0000-0000-0000DC9D0000}"/>
    <cellStyle name="n_Flash September eresMas_Wanadoo France B2004_V&amp;M trajectoires V1 (06-08-11)_Spain KPIs" xfId="7538" xr:uid="{00000000-0005-0000-0000-0000DD9D0000}"/>
    <cellStyle name="n_Flash September eresMas_Wanadoo France B2004_V&amp;M trajectoires V1 (06-08-11)_Spain KPIs 2" xfId="16904" xr:uid="{00000000-0005-0000-0000-0000DE9D0000}"/>
    <cellStyle name="n_Flash September eresMas_Wanadoo France B2004_V&amp;M trajectoires V1 (06-08-11)_Spain KPIs_1" xfId="52352" xr:uid="{00000000-0005-0000-0000-0000DF9D0000}"/>
    <cellStyle name="n_Flash September eresMas_Wanadoo France B2004_V&amp;M trajectoires V1 (06-08-11)_Telecoms - Operational KPIs" xfId="50655" xr:uid="{00000000-0005-0000-0000-0000E09D0000}"/>
    <cellStyle name="n_Flash September eresMas_waterflow 2" xfId="3572" xr:uid="{00000000-0005-0000-0000-0000E19D0000}"/>
    <cellStyle name="n_Flash September eresMas_waterflow 2_01 Synthèse DM pour modèle" xfId="3573" xr:uid="{00000000-0005-0000-0000-0000E29D0000}"/>
    <cellStyle name="n_Flash September eresMas_waterflow 2_01 Synthèse DM pour modèle_A&amp;ME KPIs" xfId="54131" xr:uid="{00000000-0005-0000-0000-0000E39D0000}"/>
    <cellStyle name="n_Flash September eresMas_waterflow 2_01 Synthèse DM pour modèle_France financials" xfId="24485" xr:uid="{00000000-0005-0000-0000-0000E49D0000}"/>
    <cellStyle name="n_Flash September eresMas_waterflow 2_01 Synthèse DM pour modèle_France KPIs" xfId="5694" xr:uid="{00000000-0005-0000-0000-0000E59D0000}"/>
    <cellStyle name="n_Flash September eresMas_waterflow 2_01 Synthèse DM pour modèle_France KPIs 2" xfId="15110" xr:uid="{00000000-0005-0000-0000-0000E69D0000}"/>
    <cellStyle name="n_Flash September eresMas_waterflow 2_01 Synthèse DM pour modèle_France KPIs_1" xfId="12935" xr:uid="{00000000-0005-0000-0000-0000E79D0000}"/>
    <cellStyle name="n_Flash September eresMas_waterflow 2_01 Synthèse DM pour modèle_Group" xfId="41675" xr:uid="{00000000-0005-0000-0000-0000E89D0000}"/>
    <cellStyle name="n_Flash September eresMas_waterflow 2_01 Synthèse DM pour modèle_Group - financial KPIs" xfId="22741" xr:uid="{00000000-0005-0000-0000-0000E99D0000}"/>
    <cellStyle name="n_Flash September eresMas_waterflow 2_01 Synthèse DM pour modèle_Group - operational KPIs" xfId="11181" xr:uid="{00000000-0005-0000-0000-0000EA9D0000}"/>
    <cellStyle name="n_Flash September eresMas_waterflow 2_01 Synthèse DM pour modèle_Group - operational KPIs 2" xfId="18880" xr:uid="{00000000-0005-0000-0000-0000EB9D0000}"/>
    <cellStyle name="n_Flash September eresMas_waterflow 2_01 Synthèse DM pour modèle_Group - operational KPIs_1" xfId="20997" xr:uid="{00000000-0005-0000-0000-0000EC9D0000}"/>
    <cellStyle name="n_Flash September eresMas_waterflow 2_01 Synthèse DM pour modèle_Orange - Market France KPIs" xfId="57002" xr:uid="{00000000-0005-0000-0000-0000ED9D0000}"/>
    <cellStyle name="n_Flash September eresMas_waterflow 2_01 Synthèse DM pour modèle_Poland KPIs" xfId="41674" xr:uid="{00000000-0005-0000-0000-0000EE9D0000}"/>
    <cellStyle name="n_Flash September eresMas_waterflow 2_01 Synthèse DM pour modèle_ROW" xfId="41676" xr:uid="{00000000-0005-0000-0000-0000EF9D0000}"/>
    <cellStyle name="n_Flash September eresMas_waterflow 2_01 Synthèse DM pour modèle_ROW ARPU" xfId="41677" xr:uid="{00000000-0005-0000-0000-0000F09D0000}"/>
    <cellStyle name="n_Flash September eresMas_waterflow 2_01 Synthèse DM pour modèle_ROW_1" xfId="41678" xr:uid="{00000000-0005-0000-0000-0000F19D0000}"/>
    <cellStyle name="n_Flash September eresMas_waterflow 2_01 Synthèse DM pour modèle_ROW_1_Group" xfId="41679" xr:uid="{00000000-0005-0000-0000-0000F29D0000}"/>
    <cellStyle name="n_Flash September eresMas_waterflow 2_01 Synthèse DM pour modèle_ROW_1_ROW ARPU" xfId="41680" xr:uid="{00000000-0005-0000-0000-0000F39D0000}"/>
    <cellStyle name="n_Flash September eresMas_waterflow 2_01 Synthèse DM pour modèle_ROW_Group" xfId="41681" xr:uid="{00000000-0005-0000-0000-0000F49D0000}"/>
    <cellStyle name="n_Flash September eresMas_waterflow 2_01 Synthèse DM pour modèle_ROW_ROW ARPU" xfId="41682" xr:uid="{00000000-0005-0000-0000-0000F59D0000}"/>
    <cellStyle name="n_Flash September eresMas_waterflow 2_01 Synthèse DM pour modèle_Spain ARPU + AUPU" xfId="41683" xr:uid="{00000000-0005-0000-0000-0000F69D0000}"/>
    <cellStyle name="n_Flash September eresMas_waterflow 2_01 Synthèse DM pour modèle_Spain ARPU + AUPU_Group" xfId="41684" xr:uid="{00000000-0005-0000-0000-0000F79D0000}"/>
    <cellStyle name="n_Flash September eresMas_waterflow 2_01 Synthèse DM pour modèle_Spain ARPU + AUPU_ROW ARPU" xfId="41685" xr:uid="{00000000-0005-0000-0000-0000F89D0000}"/>
    <cellStyle name="n_Flash September eresMas_waterflow 2_01 Synthèse DM pour modèle_Spain KPIs" xfId="7540" xr:uid="{00000000-0005-0000-0000-0000F99D0000}"/>
    <cellStyle name="n_Flash September eresMas_waterflow 2_01 Synthèse DM pour modèle_Spain KPIs 2" xfId="16906" xr:uid="{00000000-0005-0000-0000-0000FA9D0000}"/>
    <cellStyle name="n_Flash September eresMas_waterflow 2_01 Synthèse DM pour modèle_Spain KPIs_1" xfId="52354" xr:uid="{00000000-0005-0000-0000-0000FB9D0000}"/>
    <cellStyle name="n_Flash September eresMas_waterflow 2_01 Synthèse DM pour modèle_Telecoms - Operational KPIs" xfId="50657" xr:uid="{00000000-0005-0000-0000-0000FC9D0000}"/>
    <cellStyle name="n_Flash September eresMas_waterflow 2_0703 Préflashde L23 Analyse CA trafic 07-03 (07-04-03)" xfId="3574" xr:uid="{00000000-0005-0000-0000-0000FD9D0000}"/>
    <cellStyle name="n_Flash September eresMas_waterflow 2_0703 Préflashde L23 Analyse CA trafic 07-03 (07-04-03)_A&amp;ME KPIs" xfId="54132" xr:uid="{00000000-0005-0000-0000-0000FE9D0000}"/>
    <cellStyle name="n_Flash September eresMas_waterflow 2_0703 Préflashde L23 Analyse CA trafic 07-03 (07-04-03)_France financials" xfId="24486" xr:uid="{00000000-0005-0000-0000-0000FF9D0000}"/>
    <cellStyle name="n_Flash September eresMas_waterflow 2_0703 Préflashde L23 Analyse CA trafic 07-03 (07-04-03)_France KPIs" xfId="5695" xr:uid="{00000000-0005-0000-0000-0000009E0000}"/>
    <cellStyle name="n_Flash September eresMas_waterflow 2_0703 Préflashde L23 Analyse CA trafic 07-03 (07-04-03)_France KPIs 2" xfId="15111" xr:uid="{00000000-0005-0000-0000-0000019E0000}"/>
    <cellStyle name="n_Flash September eresMas_waterflow 2_0703 Préflashde L23 Analyse CA trafic 07-03 (07-04-03)_France KPIs_1" xfId="12936" xr:uid="{00000000-0005-0000-0000-0000029E0000}"/>
    <cellStyle name="n_Flash September eresMas_waterflow 2_0703 Préflashde L23 Analyse CA trafic 07-03 (07-04-03)_Group" xfId="41687" xr:uid="{00000000-0005-0000-0000-0000039E0000}"/>
    <cellStyle name="n_Flash September eresMas_waterflow 2_0703 Préflashde L23 Analyse CA trafic 07-03 (07-04-03)_Group - financial KPIs" xfId="22742" xr:uid="{00000000-0005-0000-0000-0000049E0000}"/>
    <cellStyle name="n_Flash September eresMas_waterflow 2_0703 Préflashde L23 Analyse CA trafic 07-03 (07-04-03)_Group - operational KPIs" xfId="11182" xr:uid="{00000000-0005-0000-0000-0000059E0000}"/>
    <cellStyle name="n_Flash September eresMas_waterflow 2_0703 Préflashde L23 Analyse CA trafic 07-03 (07-04-03)_Group - operational KPIs 2" xfId="18881" xr:uid="{00000000-0005-0000-0000-0000069E0000}"/>
    <cellStyle name="n_Flash September eresMas_waterflow 2_0703 Préflashde L23 Analyse CA trafic 07-03 (07-04-03)_Group - operational KPIs_1" xfId="20998" xr:uid="{00000000-0005-0000-0000-0000079E0000}"/>
    <cellStyle name="n_Flash September eresMas_waterflow 2_0703 Préflashde L23 Analyse CA trafic 07-03 (07-04-03)_Orange - Market France KPIs" xfId="57003" xr:uid="{00000000-0005-0000-0000-0000089E0000}"/>
    <cellStyle name="n_Flash September eresMas_waterflow 2_0703 Préflashde L23 Analyse CA trafic 07-03 (07-04-03)_Poland KPIs" xfId="41686" xr:uid="{00000000-0005-0000-0000-0000099E0000}"/>
    <cellStyle name="n_Flash September eresMas_waterflow 2_0703 Préflashde L23 Analyse CA trafic 07-03 (07-04-03)_ROW" xfId="41688" xr:uid="{00000000-0005-0000-0000-00000A9E0000}"/>
    <cellStyle name="n_Flash September eresMas_waterflow 2_0703 Préflashde L23 Analyse CA trafic 07-03 (07-04-03)_ROW ARPU" xfId="41689" xr:uid="{00000000-0005-0000-0000-00000B9E0000}"/>
    <cellStyle name="n_Flash September eresMas_waterflow 2_0703 Préflashde L23 Analyse CA trafic 07-03 (07-04-03)_ROW_1" xfId="41690" xr:uid="{00000000-0005-0000-0000-00000C9E0000}"/>
    <cellStyle name="n_Flash September eresMas_waterflow 2_0703 Préflashde L23 Analyse CA trafic 07-03 (07-04-03)_ROW_1_Group" xfId="41691" xr:uid="{00000000-0005-0000-0000-00000D9E0000}"/>
    <cellStyle name="n_Flash September eresMas_waterflow 2_0703 Préflashde L23 Analyse CA trafic 07-03 (07-04-03)_ROW_1_ROW ARPU" xfId="41692" xr:uid="{00000000-0005-0000-0000-00000E9E0000}"/>
    <cellStyle name="n_Flash September eresMas_waterflow 2_0703 Préflashde L23 Analyse CA trafic 07-03 (07-04-03)_ROW_Group" xfId="41693" xr:uid="{00000000-0005-0000-0000-00000F9E0000}"/>
    <cellStyle name="n_Flash September eresMas_waterflow 2_0703 Préflashde L23 Analyse CA trafic 07-03 (07-04-03)_ROW_ROW ARPU" xfId="41694" xr:uid="{00000000-0005-0000-0000-0000109E0000}"/>
    <cellStyle name="n_Flash September eresMas_waterflow 2_0703 Préflashde L23 Analyse CA trafic 07-03 (07-04-03)_Spain ARPU + AUPU" xfId="41695" xr:uid="{00000000-0005-0000-0000-0000119E0000}"/>
    <cellStyle name="n_Flash September eresMas_waterflow 2_0703 Préflashde L23 Analyse CA trafic 07-03 (07-04-03)_Spain ARPU + AUPU_Group" xfId="41696" xr:uid="{00000000-0005-0000-0000-0000129E0000}"/>
    <cellStyle name="n_Flash September eresMas_waterflow 2_0703 Préflashde L23 Analyse CA trafic 07-03 (07-04-03)_Spain ARPU + AUPU_ROW ARPU" xfId="41697" xr:uid="{00000000-0005-0000-0000-0000139E0000}"/>
    <cellStyle name="n_Flash September eresMas_waterflow 2_0703 Préflashde L23 Analyse CA trafic 07-03 (07-04-03)_Spain KPIs" xfId="7541" xr:uid="{00000000-0005-0000-0000-0000149E0000}"/>
    <cellStyle name="n_Flash September eresMas_waterflow 2_0703 Préflashde L23 Analyse CA trafic 07-03 (07-04-03)_Spain KPIs 2" xfId="16907" xr:uid="{00000000-0005-0000-0000-0000159E0000}"/>
    <cellStyle name="n_Flash September eresMas_waterflow 2_0703 Préflashde L23 Analyse CA trafic 07-03 (07-04-03)_Spain KPIs_1" xfId="52355" xr:uid="{00000000-0005-0000-0000-0000169E0000}"/>
    <cellStyle name="n_Flash September eresMas_waterflow 2_0703 Préflashde L23 Analyse CA trafic 07-03 (07-04-03)_Telecoms - Operational KPIs" xfId="50658" xr:uid="{00000000-0005-0000-0000-0000179E0000}"/>
    <cellStyle name="n_Flash September eresMas_waterflow 2_A&amp;ME KPIs" xfId="54130" xr:uid="{00000000-0005-0000-0000-0000189E0000}"/>
    <cellStyle name="n_Flash September eresMas_waterflow 2_Base Forfaits 06-07" xfId="3575" xr:uid="{00000000-0005-0000-0000-0000199E0000}"/>
    <cellStyle name="n_Flash September eresMas_waterflow 2_Base Forfaits 06-07_A&amp;ME KPIs" xfId="54133" xr:uid="{00000000-0005-0000-0000-00001A9E0000}"/>
    <cellStyle name="n_Flash September eresMas_waterflow 2_Base Forfaits 06-07_France financials" xfId="24487" xr:uid="{00000000-0005-0000-0000-00001B9E0000}"/>
    <cellStyle name="n_Flash September eresMas_waterflow 2_Base Forfaits 06-07_France KPIs" xfId="5696" xr:uid="{00000000-0005-0000-0000-00001C9E0000}"/>
    <cellStyle name="n_Flash September eresMas_waterflow 2_Base Forfaits 06-07_France KPIs 2" xfId="15112" xr:uid="{00000000-0005-0000-0000-00001D9E0000}"/>
    <cellStyle name="n_Flash September eresMas_waterflow 2_Base Forfaits 06-07_France KPIs_1" xfId="12937" xr:uid="{00000000-0005-0000-0000-00001E9E0000}"/>
    <cellStyle name="n_Flash September eresMas_waterflow 2_Base Forfaits 06-07_Group" xfId="41699" xr:uid="{00000000-0005-0000-0000-00001F9E0000}"/>
    <cellStyle name="n_Flash September eresMas_waterflow 2_Base Forfaits 06-07_Group - financial KPIs" xfId="22743" xr:uid="{00000000-0005-0000-0000-0000209E0000}"/>
    <cellStyle name="n_Flash September eresMas_waterflow 2_Base Forfaits 06-07_Group - operational KPIs" xfId="11183" xr:uid="{00000000-0005-0000-0000-0000219E0000}"/>
    <cellStyle name="n_Flash September eresMas_waterflow 2_Base Forfaits 06-07_Group - operational KPIs 2" xfId="18882" xr:uid="{00000000-0005-0000-0000-0000229E0000}"/>
    <cellStyle name="n_Flash September eresMas_waterflow 2_Base Forfaits 06-07_Group - operational KPIs_1" xfId="20999" xr:uid="{00000000-0005-0000-0000-0000239E0000}"/>
    <cellStyle name="n_Flash September eresMas_waterflow 2_Base Forfaits 06-07_Orange - Market France KPIs" xfId="57004" xr:uid="{00000000-0005-0000-0000-0000249E0000}"/>
    <cellStyle name="n_Flash September eresMas_waterflow 2_Base Forfaits 06-07_Poland KPIs" xfId="41698" xr:uid="{00000000-0005-0000-0000-0000259E0000}"/>
    <cellStyle name="n_Flash September eresMas_waterflow 2_Base Forfaits 06-07_ROW" xfId="41700" xr:uid="{00000000-0005-0000-0000-0000269E0000}"/>
    <cellStyle name="n_Flash September eresMas_waterflow 2_Base Forfaits 06-07_ROW ARPU" xfId="41701" xr:uid="{00000000-0005-0000-0000-0000279E0000}"/>
    <cellStyle name="n_Flash September eresMas_waterflow 2_Base Forfaits 06-07_ROW_1" xfId="41702" xr:uid="{00000000-0005-0000-0000-0000289E0000}"/>
    <cellStyle name="n_Flash September eresMas_waterflow 2_Base Forfaits 06-07_ROW_1_Group" xfId="41703" xr:uid="{00000000-0005-0000-0000-0000299E0000}"/>
    <cellStyle name="n_Flash September eresMas_waterflow 2_Base Forfaits 06-07_ROW_1_ROW ARPU" xfId="41704" xr:uid="{00000000-0005-0000-0000-00002A9E0000}"/>
    <cellStyle name="n_Flash September eresMas_waterflow 2_Base Forfaits 06-07_ROW_Group" xfId="41705" xr:uid="{00000000-0005-0000-0000-00002B9E0000}"/>
    <cellStyle name="n_Flash September eresMas_waterflow 2_Base Forfaits 06-07_ROW_ROW ARPU" xfId="41706" xr:uid="{00000000-0005-0000-0000-00002C9E0000}"/>
    <cellStyle name="n_Flash September eresMas_waterflow 2_Base Forfaits 06-07_Spain ARPU + AUPU" xfId="41707" xr:uid="{00000000-0005-0000-0000-00002D9E0000}"/>
    <cellStyle name="n_Flash September eresMas_waterflow 2_Base Forfaits 06-07_Spain ARPU + AUPU_Group" xfId="41708" xr:uid="{00000000-0005-0000-0000-00002E9E0000}"/>
    <cellStyle name="n_Flash September eresMas_waterflow 2_Base Forfaits 06-07_Spain ARPU + AUPU_ROW ARPU" xfId="41709" xr:uid="{00000000-0005-0000-0000-00002F9E0000}"/>
    <cellStyle name="n_Flash September eresMas_waterflow 2_Base Forfaits 06-07_Spain KPIs" xfId="7542" xr:uid="{00000000-0005-0000-0000-0000309E0000}"/>
    <cellStyle name="n_Flash September eresMas_waterflow 2_Base Forfaits 06-07_Spain KPIs 2" xfId="16908" xr:uid="{00000000-0005-0000-0000-0000319E0000}"/>
    <cellStyle name="n_Flash September eresMas_waterflow 2_Base Forfaits 06-07_Spain KPIs_1" xfId="52356" xr:uid="{00000000-0005-0000-0000-0000329E0000}"/>
    <cellStyle name="n_Flash September eresMas_waterflow 2_Base Forfaits 06-07_Telecoms - Operational KPIs" xfId="50659" xr:uid="{00000000-0005-0000-0000-0000339E0000}"/>
    <cellStyle name="n_Flash September eresMas_waterflow 2_CA BAC SCR-VM 06-07 (31-07-06)" xfId="3576" xr:uid="{00000000-0005-0000-0000-0000349E0000}"/>
    <cellStyle name="n_Flash September eresMas_waterflow 2_CA BAC SCR-VM 06-07 (31-07-06)_A&amp;ME KPIs" xfId="54134" xr:uid="{00000000-0005-0000-0000-0000359E0000}"/>
    <cellStyle name="n_Flash September eresMas_waterflow 2_CA BAC SCR-VM 06-07 (31-07-06)_France financials" xfId="24488" xr:uid="{00000000-0005-0000-0000-0000369E0000}"/>
    <cellStyle name="n_Flash September eresMas_waterflow 2_CA BAC SCR-VM 06-07 (31-07-06)_France KPIs" xfId="5697" xr:uid="{00000000-0005-0000-0000-0000379E0000}"/>
    <cellStyle name="n_Flash September eresMas_waterflow 2_CA BAC SCR-VM 06-07 (31-07-06)_France KPIs 2" xfId="15113" xr:uid="{00000000-0005-0000-0000-0000389E0000}"/>
    <cellStyle name="n_Flash September eresMas_waterflow 2_CA BAC SCR-VM 06-07 (31-07-06)_France KPIs_1" xfId="12938" xr:uid="{00000000-0005-0000-0000-0000399E0000}"/>
    <cellStyle name="n_Flash September eresMas_waterflow 2_CA BAC SCR-VM 06-07 (31-07-06)_Group" xfId="41711" xr:uid="{00000000-0005-0000-0000-00003A9E0000}"/>
    <cellStyle name="n_Flash September eresMas_waterflow 2_CA BAC SCR-VM 06-07 (31-07-06)_Group - financial KPIs" xfId="22744" xr:uid="{00000000-0005-0000-0000-00003B9E0000}"/>
    <cellStyle name="n_Flash September eresMas_waterflow 2_CA BAC SCR-VM 06-07 (31-07-06)_Group - operational KPIs" xfId="11184" xr:uid="{00000000-0005-0000-0000-00003C9E0000}"/>
    <cellStyle name="n_Flash September eresMas_waterflow 2_CA BAC SCR-VM 06-07 (31-07-06)_Group - operational KPIs 2" xfId="18883" xr:uid="{00000000-0005-0000-0000-00003D9E0000}"/>
    <cellStyle name="n_Flash September eresMas_waterflow 2_CA BAC SCR-VM 06-07 (31-07-06)_Group - operational KPIs_1" xfId="21000" xr:uid="{00000000-0005-0000-0000-00003E9E0000}"/>
    <cellStyle name="n_Flash September eresMas_waterflow 2_CA BAC SCR-VM 06-07 (31-07-06)_Orange - Market France KPIs" xfId="57005" xr:uid="{00000000-0005-0000-0000-00003F9E0000}"/>
    <cellStyle name="n_Flash September eresMas_waterflow 2_CA BAC SCR-VM 06-07 (31-07-06)_Poland KPIs" xfId="41710" xr:uid="{00000000-0005-0000-0000-0000409E0000}"/>
    <cellStyle name="n_Flash September eresMas_waterflow 2_CA BAC SCR-VM 06-07 (31-07-06)_ROW" xfId="41712" xr:uid="{00000000-0005-0000-0000-0000419E0000}"/>
    <cellStyle name="n_Flash September eresMas_waterflow 2_CA BAC SCR-VM 06-07 (31-07-06)_ROW ARPU" xfId="41713" xr:uid="{00000000-0005-0000-0000-0000429E0000}"/>
    <cellStyle name="n_Flash September eresMas_waterflow 2_CA BAC SCR-VM 06-07 (31-07-06)_ROW_1" xfId="41714" xr:uid="{00000000-0005-0000-0000-0000439E0000}"/>
    <cellStyle name="n_Flash September eresMas_waterflow 2_CA BAC SCR-VM 06-07 (31-07-06)_ROW_1_Group" xfId="41715" xr:uid="{00000000-0005-0000-0000-0000449E0000}"/>
    <cellStyle name="n_Flash September eresMas_waterflow 2_CA BAC SCR-VM 06-07 (31-07-06)_ROW_1_ROW ARPU" xfId="41716" xr:uid="{00000000-0005-0000-0000-0000459E0000}"/>
    <cellStyle name="n_Flash September eresMas_waterflow 2_CA BAC SCR-VM 06-07 (31-07-06)_ROW_Group" xfId="41717" xr:uid="{00000000-0005-0000-0000-0000469E0000}"/>
    <cellStyle name="n_Flash September eresMas_waterflow 2_CA BAC SCR-VM 06-07 (31-07-06)_ROW_ROW ARPU" xfId="41718" xr:uid="{00000000-0005-0000-0000-0000479E0000}"/>
    <cellStyle name="n_Flash September eresMas_waterflow 2_CA BAC SCR-VM 06-07 (31-07-06)_Spain ARPU + AUPU" xfId="41719" xr:uid="{00000000-0005-0000-0000-0000489E0000}"/>
    <cellStyle name="n_Flash September eresMas_waterflow 2_CA BAC SCR-VM 06-07 (31-07-06)_Spain ARPU + AUPU_Group" xfId="41720" xr:uid="{00000000-0005-0000-0000-0000499E0000}"/>
    <cellStyle name="n_Flash September eresMas_waterflow 2_CA BAC SCR-VM 06-07 (31-07-06)_Spain ARPU + AUPU_ROW ARPU" xfId="41721" xr:uid="{00000000-0005-0000-0000-00004A9E0000}"/>
    <cellStyle name="n_Flash September eresMas_waterflow 2_CA BAC SCR-VM 06-07 (31-07-06)_Spain KPIs" xfId="7543" xr:uid="{00000000-0005-0000-0000-00004B9E0000}"/>
    <cellStyle name="n_Flash September eresMas_waterflow 2_CA BAC SCR-VM 06-07 (31-07-06)_Spain KPIs 2" xfId="16909" xr:uid="{00000000-0005-0000-0000-00004C9E0000}"/>
    <cellStyle name="n_Flash September eresMas_waterflow 2_CA BAC SCR-VM 06-07 (31-07-06)_Spain KPIs_1" xfId="52357" xr:uid="{00000000-0005-0000-0000-00004D9E0000}"/>
    <cellStyle name="n_Flash September eresMas_waterflow 2_CA BAC SCR-VM 06-07 (31-07-06)_Telecoms - Operational KPIs" xfId="50660" xr:uid="{00000000-0005-0000-0000-00004E9E0000}"/>
    <cellStyle name="n_Flash September eresMas_waterflow 2_CA forfaits 0607 (06-08-14)" xfId="3577" xr:uid="{00000000-0005-0000-0000-00004F9E0000}"/>
    <cellStyle name="n_Flash September eresMas_waterflow 2_CA forfaits 0607 (06-08-14)_A&amp;ME KPIs" xfId="54135" xr:uid="{00000000-0005-0000-0000-0000509E0000}"/>
    <cellStyle name="n_Flash September eresMas_waterflow 2_CA forfaits 0607 (06-08-14)_France financials" xfId="24489" xr:uid="{00000000-0005-0000-0000-0000519E0000}"/>
    <cellStyle name="n_Flash September eresMas_waterflow 2_CA forfaits 0607 (06-08-14)_France KPIs" xfId="5698" xr:uid="{00000000-0005-0000-0000-0000529E0000}"/>
    <cellStyle name="n_Flash September eresMas_waterflow 2_CA forfaits 0607 (06-08-14)_France KPIs 2" xfId="15114" xr:uid="{00000000-0005-0000-0000-0000539E0000}"/>
    <cellStyle name="n_Flash September eresMas_waterflow 2_CA forfaits 0607 (06-08-14)_France KPIs_1" xfId="12939" xr:uid="{00000000-0005-0000-0000-0000549E0000}"/>
    <cellStyle name="n_Flash September eresMas_waterflow 2_CA forfaits 0607 (06-08-14)_Group" xfId="41723" xr:uid="{00000000-0005-0000-0000-0000559E0000}"/>
    <cellStyle name="n_Flash September eresMas_waterflow 2_CA forfaits 0607 (06-08-14)_Group - financial KPIs" xfId="22745" xr:uid="{00000000-0005-0000-0000-0000569E0000}"/>
    <cellStyle name="n_Flash September eresMas_waterflow 2_CA forfaits 0607 (06-08-14)_Group - operational KPIs" xfId="11185" xr:uid="{00000000-0005-0000-0000-0000579E0000}"/>
    <cellStyle name="n_Flash September eresMas_waterflow 2_CA forfaits 0607 (06-08-14)_Group - operational KPIs 2" xfId="18884" xr:uid="{00000000-0005-0000-0000-0000589E0000}"/>
    <cellStyle name="n_Flash September eresMas_waterflow 2_CA forfaits 0607 (06-08-14)_Group - operational KPIs_1" xfId="21001" xr:uid="{00000000-0005-0000-0000-0000599E0000}"/>
    <cellStyle name="n_Flash September eresMas_waterflow 2_CA forfaits 0607 (06-08-14)_Orange - Market France KPIs" xfId="57006" xr:uid="{00000000-0005-0000-0000-00005A9E0000}"/>
    <cellStyle name="n_Flash September eresMas_waterflow 2_CA forfaits 0607 (06-08-14)_Poland KPIs" xfId="41722" xr:uid="{00000000-0005-0000-0000-00005B9E0000}"/>
    <cellStyle name="n_Flash September eresMas_waterflow 2_CA forfaits 0607 (06-08-14)_ROW" xfId="41724" xr:uid="{00000000-0005-0000-0000-00005C9E0000}"/>
    <cellStyle name="n_Flash September eresMas_waterflow 2_CA forfaits 0607 (06-08-14)_ROW ARPU" xfId="41725" xr:uid="{00000000-0005-0000-0000-00005D9E0000}"/>
    <cellStyle name="n_Flash September eresMas_waterflow 2_CA forfaits 0607 (06-08-14)_ROW_1" xfId="41726" xr:uid="{00000000-0005-0000-0000-00005E9E0000}"/>
    <cellStyle name="n_Flash September eresMas_waterflow 2_CA forfaits 0607 (06-08-14)_ROW_1_Group" xfId="41727" xr:uid="{00000000-0005-0000-0000-00005F9E0000}"/>
    <cellStyle name="n_Flash September eresMas_waterflow 2_CA forfaits 0607 (06-08-14)_ROW_1_ROW ARPU" xfId="41728" xr:uid="{00000000-0005-0000-0000-0000609E0000}"/>
    <cellStyle name="n_Flash September eresMas_waterflow 2_CA forfaits 0607 (06-08-14)_ROW_Group" xfId="41729" xr:uid="{00000000-0005-0000-0000-0000619E0000}"/>
    <cellStyle name="n_Flash September eresMas_waterflow 2_CA forfaits 0607 (06-08-14)_ROW_ROW ARPU" xfId="41730" xr:uid="{00000000-0005-0000-0000-0000629E0000}"/>
    <cellStyle name="n_Flash September eresMas_waterflow 2_CA forfaits 0607 (06-08-14)_Spain ARPU + AUPU" xfId="41731" xr:uid="{00000000-0005-0000-0000-0000639E0000}"/>
    <cellStyle name="n_Flash September eresMas_waterflow 2_CA forfaits 0607 (06-08-14)_Spain ARPU + AUPU_Group" xfId="41732" xr:uid="{00000000-0005-0000-0000-0000649E0000}"/>
    <cellStyle name="n_Flash September eresMas_waterflow 2_CA forfaits 0607 (06-08-14)_Spain ARPU + AUPU_ROW ARPU" xfId="41733" xr:uid="{00000000-0005-0000-0000-0000659E0000}"/>
    <cellStyle name="n_Flash September eresMas_waterflow 2_CA forfaits 0607 (06-08-14)_Spain KPIs" xfId="7544" xr:uid="{00000000-0005-0000-0000-0000669E0000}"/>
    <cellStyle name="n_Flash September eresMas_waterflow 2_CA forfaits 0607 (06-08-14)_Spain KPIs 2" xfId="16910" xr:uid="{00000000-0005-0000-0000-0000679E0000}"/>
    <cellStyle name="n_Flash September eresMas_waterflow 2_CA forfaits 0607 (06-08-14)_Spain KPIs_1" xfId="52358" xr:uid="{00000000-0005-0000-0000-0000689E0000}"/>
    <cellStyle name="n_Flash September eresMas_waterflow 2_CA forfaits 0607 (06-08-14)_Telecoms - Operational KPIs" xfId="50661" xr:uid="{00000000-0005-0000-0000-0000699E0000}"/>
    <cellStyle name="n_Flash September eresMas_waterflow 2_Classeur2" xfId="3578" xr:uid="{00000000-0005-0000-0000-00006A9E0000}"/>
    <cellStyle name="n_Flash September eresMas_waterflow 2_Classeur2_A&amp;ME KPIs" xfId="54136" xr:uid="{00000000-0005-0000-0000-00006B9E0000}"/>
    <cellStyle name="n_Flash September eresMas_waterflow 2_Classeur2_France financials" xfId="24490" xr:uid="{00000000-0005-0000-0000-00006C9E0000}"/>
    <cellStyle name="n_Flash September eresMas_waterflow 2_Classeur2_France KPIs" xfId="5699" xr:uid="{00000000-0005-0000-0000-00006D9E0000}"/>
    <cellStyle name="n_Flash September eresMas_waterflow 2_Classeur2_France KPIs 2" xfId="15115" xr:uid="{00000000-0005-0000-0000-00006E9E0000}"/>
    <cellStyle name="n_Flash September eresMas_waterflow 2_Classeur2_France KPIs_1" xfId="12940" xr:uid="{00000000-0005-0000-0000-00006F9E0000}"/>
    <cellStyle name="n_Flash September eresMas_waterflow 2_Classeur2_Group" xfId="41735" xr:uid="{00000000-0005-0000-0000-0000709E0000}"/>
    <cellStyle name="n_Flash September eresMas_waterflow 2_Classeur2_Group - financial KPIs" xfId="22746" xr:uid="{00000000-0005-0000-0000-0000719E0000}"/>
    <cellStyle name="n_Flash September eresMas_waterflow 2_Classeur2_Group - operational KPIs" xfId="11186" xr:uid="{00000000-0005-0000-0000-0000729E0000}"/>
    <cellStyle name="n_Flash September eresMas_waterflow 2_Classeur2_Group - operational KPIs 2" xfId="18885" xr:uid="{00000000-0005-0000-0000-0000739E0000}"/>
    <cellStyle name="n_Flash September eresMas_waterflow 2_Classeur2_Group - operational KPIs_1" xfId="21002" xr:uid="{00000000-0005-0000-0000-0000749E0000}"/>
    <cellStyle name="n_Flash September eresMas_waterflow 2_Classeur2_Orange - Market France KPIs" xfId="57007" xr:uid="{00000000-0005-0000-0000-0000759E0000}"/>
    <cellStyle name="n_Flash September eresMas_waterflow 2_Classeur2_Poland KPIs" xfId="41734" xr:uid="{00000000-0005-0000-0000-0000769E0000}"/>
    <cellStyle name="n_Flash September eresMas_waterflow 2_Classeur2_ROW" xfId="41736" xr:uid="{00000000-0005-0000-0000-0000779E0000}"/>
    <cellStyle name="n_Flash September eresMas_waterflow 2_Classeur2_ROW ARPU" xfId="41737" xr:uid="{00000000-0005-0000-0000-0000789E0000}"/>
    <cellStyle name="n_Flash September eresMas_waterflow 2_Classeur2_ROW_1" xfId="41738" xr:uid="{00000000-0005-0000-0000-0000799E0000}"/>
    <cellStyle name="n_Flash September eresMas_waterflow 2_Classeur2_ROW_1_Group" xfId="41739" xr:uid="{00000000-0005-0000-0000-00007A9E0000}"/>
    <cellStyle name="n_Flash September eresMas_waterflow 2_Classeur2_ROW_1_ROW ARPU" xfId="41740" xr:uid="{00000000-0005-0000-0000-00007B9E0000}"/>
    <cellStyle name="n_Flash September eresMas_waterflow 2_Classeur2_ROW_Group" xfId="41741" xr:uid="{00000000-0005-0000-0000-00007C9E0000}"/>
    <cellStyle name="n_Flash September eresMas_waterflow 2_Classeur2_ROW_ROW ARPU" xfId="41742" xr:uid="{00000000-0005-0000-0000-00007D9E0000}"/>
    <cellStyle name="n_Flash September eresMas_waterflow 2_Classeur2_Spain ARPU + AUPU" xfId="41743" xr:uid="{00000000-0005-0000-0000-00007E9E0000}"/>
    <cellStyle name="n_Flash September eresMas_waterflow 2_Classeur2_Spain ARPU + AUPU_Group" xfId="41744" xr:uid="{00000000-0005-0000-0000-00007F9E0000}"/>
    <cellStyle name="n_Flash September eresMas_waterflow 2_Classeur2_Spain ARPU + AUPU_ROW ARPU" xfId="41745" xr:uid="{00000000-0005-0000-0000-0000809E0000}"/>
    <cellStyle name="n_Flash September eresMas_waterflow 2_Classeur2_Spain KPIs" xfId="7545" xr:uid="{00000000-0005-0000-0000-0000819E0000}"/>
    <cellStyle name="n_Flash September eresMas_waterflow 2_Classeur2_Spain KPIs 2" xfId="16911" xr:uid="{00000000-0005-0000-0000-0000829E0000}"/>
    <cellStyle name="n_Flash September eresMas_waterflow 2_Classeur2_Spain KPIs_1" xfId="52359" xr:uid="{00000000-0005-0000-0000-0000839E0000}"/>
    <cellStyle name="n_Flash September eresMas_waterflow 2_Classeur2_Telecoms - Operational KPIs" xfId="50662" xr:uid="{00000000-0005-0000-0000-0000849E0000}"/>
    <cellStyle name="n_Flash September eresMas_waterflow 2_Classeur5" xfId="3579" xr:uid="{00000000-0005-0000-0000-0000859E0000}"/>
    <cellStyle name="n_Flash September eresMas_waterflow 2_Classeur5_A&amp;ME KPIs" xfId="54137" xr:uid="{00000000-0005-0000-0000-0000869E0000}"/>
    <cellStyle name="n_Flash September eresMas_waterflow 2_Classeur5_France financials" xfId="24491" xr:uid="{00000000-0005-0000-0000-0000879E0000}"/>
    <cellStyle name="n_Flash September eresMas_waterflow 2_Classeur5_France KPIs" xfId="5700" xr:uid="{00000000-0005-0000-0000-0000889E0000}"/>
    <cellStyle name="n_Flash September eresMas_waterflow 2_Classeur5_France KPIs 2" xfId="15116" xr:uid="{00000000-0005-0000-0000-0000899E0000}"/>
    <cellStyle name="n_Flash September eresMas_waterflow 2_Classeur5_France KPIs_1" xfId="12941" xr:uid="{00000000-0005-0000-0000-00008A9E0000}"/>
    <cellStyle name="n_Flash September eresMas_waterflow 2_Classeur5_Group" xfId="41747" xr:uid="{00000000-0005-0000-0000-00008B9E0000}"/>
    <cellStyle name="n_Flash September eresMas_waterflow 2_Classeur5_Group - financial KPIs" xfId="22747" xr:uid="{00000000-0005-0000-0000-00008C9E0000}"/>
    <cellStyle name="n_Flash September eresMas_waterflow 2_Classeur5_Group - operational KPIs" xfId="11187" xr:uid="{00000000-0005-0000-0000-00008D9E0000}"/>
    <cellStyle name="n_Flash September eresMas_waterflow 2_Classeur5_Group - operational KPIs 2" xfId="18886" xr:uid="{00000000-0005-0000-0000-00008E9E0000}"/>
    <cellStyle name="n_Flash September eresMas_waterflow 2_Classeur5_Group - operational KPIs_1" xfId="21003" xr:uid="{00000000-0005-0000-0000-00008F9E0000}"/>
    <cellStyle name="n_Flash September eresMas_waterflow 2_Classeur5_Orange - Market France KPIs" xfId="57008" xr:uid="{00000000-0005-0000-0000-0000909E0000}"/>
    <cellStyle name="n_Flash September eresMas_waterflow 2_Classeur5_Poland KPIs" xfId="41746" xr:uid="{00000000-0005-0000-0000-0000919E0000}"/>
    <cellStyle name="n_Flash September eresMas_waterflow 2_Classeur5_ROW" xfId="41748" xr:uid="{00000000-0005-0000-0000-0000929E0000}"/>
    <cellStyle name="n_Flash September eresMas_waterflow 2_Classeur5_ROW ARPU" xfId="41749" xr:uid="{00000000-0005-0000-0000-0000939E0000}"/>
    <cellStyle name="n_Flash September eresMas_waterflow 2_Classeur5_ROW_1" xfId="41750" xr:uid="{00000000-0005-0000-0000-0000949E0000}"/>
    <cellStyle name="n_Flash September eresMas_waterflow 2_Classeur5_ROW_1_Group" xfId="41751" xr:uid="{00000000-0005-0000-0000-0000959E0000}"/>
    <cellStyle name="n_Flash September eresMas_waterflow 2_Classeur5_ROW_1_ROW ARPU" xfId="41752" xr:uid="{00000000-0005-0000-0000-0000969E0000}"/>
    <cellStyle name="n_Flash September eresMas_waterflow 2_Classeur5_ROW_Group" xfId="41753" xr:uid="{00000000-0005-0000-0000-0000979E0000}"/>
    <cellStyle name="n_Flash September eresMas_waterflow 2_Classeur5_ROW_ROW ARPU" xfId="41754" xr:uid="{00000000-0005-0000-0000-0000989E0000}"/>
    <cellStyle name="n_Flash September eresMas_waterflow 2_Classeur5_Spain ARPU + AUPU" xfId="41755" xr:uid="{00000000-0005-0000-0000-0000999E0000}"/>
    <cellStyle name="n_Flash September eresMas_waterflow 2_Classeur5_Spain ARPU + AUPU_Group" xfId="41756" xr:uid="{00000000-0005-0000-0000-00009A9E0000}"/>
    <cellStyle name="n_Flash September eresMas_waterflow 2_Classeur5_Spain ARPU + AUPU_ROW ARPU" xfId="41757" xr:uid="{00000000-0005-0000-0000-00009B9E0000}"/>
    <cellStyle name="n_Flash September eresMas_waterflow 2_Classeur5_Spain KPIs" xfId="7546" xr:uid="{00000000-0005-0000-0000-00009C9E0000}"/>
    <cellStyle name="n_Flash September eresMas_waterflow 2_Classeur5_Spain KPIs 2" xfId="16912" xr:uid="{00000000-0005-0000-0000-00009D9E0000}"/>
    <cellStyle name="n_Flash September eresMas_waterflow 2_Classeur5_Spain KPIs_1" xfId="52360" xr:uid="{00000000-0005-0000-0000-00009E9E0000}"/>
    <cellStyle name="n_Flash September eresMas_waterflow 2_Classeur5_Telecoms - Operational KPIs" xfId="50663" xr:uid="{00000000-0005-0000-0000-00009F9E0000}"/>
    <cellStyle name="n_Flash September eresMas_waterflow 2_DATA KPI Personal" xfId="41758" xr:uid="{00000000-0005-0000-0000-0000A09E0000}"/>
    <cellStyle name="n_Flash September eresMas_waterflow 2_DATA KPI Personal_Group" xfId="41759" xr:uid="{00000000-0005-0000-0000-0000A19E0000}"/>
    <cellStyle name="n_Flash September eresMas_waterflow 2_DATA KPI Personal_ROW ARPU" xfId="41760" xr:uid="{00000000-0005-0000-0000-0000A29E0000}"/>
    <cellStyle name="n_Flash September eresMas_waterflow 2_EE_CoA_BS - mapped V4" xfId="41761" xr:uid="{00000000-0005-0000-0000-0000A39E0000}"/>
    <cellStyle name="n_Flash September eresMas_waterflow 2_EE_CoA_BS - mapped V4_Group" xfId="41762" xr:uid="{00000000-0005-0000-0000-0000A49E0000}"/>
    <cellStyle name="n_Flash September eresMas_waterflow 2_EE_CoA_BS - mapped V4_ROW ARPU" xfId="41763" xr:uid="{00000000-0005-0000-0000-0000A59E0000}"/>
    <cellStyle name="n_Flash September eresMas_waterflow 2_France financials" xfId="24484" xr:uid="{00000000-0005-0000-0000-0000A69E0000}"/>
    <cellStyle name="n_Flash September eresMas_waterflow 2_France KPIs" xfId="5693" xr:uid="{00000000-0005-0000-0000-0000A79E0000}"/>
    <cellStyle name="n_Flash September eresMas_waterflow 2_France KPIs 2" xfId="15109" xr:uid="{00000000-0005-0000-0000-0000A89E0000}"/>
    <cellStyle name="n_Flash September eresMas_waterflow 2_France KPIs_1" xfId="12934" xr:uid="{00000000-0005-0000-0000-0000A99E0000}"/>
    <cellStyle name="n_Flash September eresMas_waterflow 2_Group" xfId="41764" xr:uid="{00000000-0005-0000-0000-0000AA9E0000}"/>
    <cellStyle name="n_Flash September eresMas_waterflow 2_Group - financial KPIs" xfId="22740" xr:uid="{00000000-0005-0000-0000-0000AB9E0000}"/>
    <cellStyle name="n_Flash September eresMas_waterflow 2_Group - operational KPIs" xfId="11180" xr:uid="{00000000-0005-0000-0000-0000AC9E0000}"/>
    <cellStyle name="n_Flash September eresMas_waterflow 2_Group - operational KPIs 2" xfId="18879" xr:uid="{00000000-0005-0000-0000-0000AD9E0000}"/>
    <cellStyle name="n_Flash September eresMas_waterflow 2_Group - operational KPIs_1" xfId="20996" xr:uid="{00000000-0005-0000-0000-0000AE9E0000}"/>
    <cellStyle name="n_Flash September eresMas_waterflow 2_Orange - Market France KPIs" xfId="57001" xr:uid="{00000000-0005-0000-0000-0000AF9E0000}"/>
    <cellStyle name="n_Flash September eresMas_waterflow 2_PFA_Mn MTV_060413" xfId="3580" xr:uid="{00000000-0005-0000-0000-0000B09E0000}"/>
    <cellStyle name="n_Flash September eresMas_waterflow 2_PFA_Mn MTV_060413_A&amp;ME KPIs" xfId="54138" xr:uid="{00000000-0005-0000-0000-0000B19E0000}"/>
    <cellStyle name="n_Flash September eresMas_waterflow 2_PFA_Mn MTV_060413_France financials" xfId="24492" xr:uid="{00000000-0005-0000-0000-0000B29E0000}"/>
    <cellStyle name="n_Flash September eresMas_waterflow 2_PFA_Mn MTV_060413_France KPIs" xfId="5701" xr:uid="{00000000-0005-0000-0000-0000B39E0000}"/>
    <cellStyle name="n_Flash September eresMas_waterflow 2_PFA_Mn MTV_060413_France KPIs 2" xfId="15117" xr:uid="{00000000-0005-0000-0000-0000B49E0000}"/>
    <cellStyle name="n_Flash September eresMas_waterflow 2_PFA_Mn MTV_060413_France KPIs_1" xfId="12942" xr:uid="{00000000-0005-0000-0000-0000B59E0000}"/>
    <cellStyle name="n_Flash September eresMas_waterflow 2_PFA_Mn MTV_060413_Group" xfId="41766" xr:uid="{00000000-0005-0000-0000-0000B69E0000}"/>
    <cellStyle name="n_Flash September eresMas_waterflow 2_PFA_Mn MTV_060413_Group - financial KPIs" xfId="22748" xr:uid="{00000000-0005-0000-0000-0000B79E0000}"/>
    <cellStyle name="n_Flash September eresMas_waterflow 2_PFA_Mn MTV_060413_Group - operational KPIs" xfId="11188" xr:uid="{00000000-0005-0000-0000-0000B89E0000}"/>
    <cellStyle name="n_Flash September eresMas_waterflow 2_PFA_Mn MTV_060413_Group - operational KPIs 2" xfId="18887" xr:uid="{00000000-0005-0000-0000-0000B99E0000}"/>
    <cellStyle name="n_Flash September eresMas_waterflow 2_PFA_Mn MTV_060413_Group - operational KPIs_1" xfId="21004" xr:uid="{00000000-0005-0000-0000-0000BA9E0000}"/>
    <cellStyle name="n_Flash September eresMas_waterflow 2_PFA_Mn MTV_060413_Orange - Market France KPIs" xfId="57009" xr:uid="{00000000-0005-0000-0000-0000BB9E0000}"/>
    <cellStyle name="n_Flash September eresMas_waterflow 2_PFA_Mn MTV_060413_Poland KPIs" xfId="41765" xr:uid="{00000000-0005-0000-0000-0000BC9E0000}"/>
    <cellStyle name="n_Flash September eresMas_waterflow 2_PFA_Mn MTV_060413_ROW" xfId="41767" xr:uid="{00000000-0005-0000-0000-0000BD9E0000}"/>
    <cellStyle name="n_Flash September eresMas_waterflow 2_PFA_Mn MTV_060413_ROW ARPU" xfId="41768" xr:uid="{00000000-0005-0000-0000-0000BE9E0000}"/>
    <cellStyle name="n_Flash September eresMas_waterflow 2_PFA_Mn MTV_060413_ROW_1" xfId="41769" xr:uid="{00000000-0005-0000-0000-0000BF9E0000}"/>
    <cellStyle name="n_Flash September eresMas_waterflow 2_PFA_Mn MTV_060413_ROW_1_Group" xfId="41770" xr:uid="{00000000-0005-0000-0000-0000C09E0000}"/>
    <cellStyle name="n_Flash September eresMas_waterflow 2_PFA_Mn MTV_060413_ROW_1_ROW ARPU" xfId="41771" xr:uid="{00000000-0005-0000-0000-0000C19E0000}"/>
    <cellStyle name="n_Flash September eresMas_waterflow 2_PFA_Mn MTV_060413_ROW_Group" xfId="41772" xr:uid="{00000000-0005-0000-0000-0000C29E0000}"/>
    <cellStyle name="n_Flash September eresMas_waterflow 2_PFA_Mn MTV_060413_ROW_ROW ARPU" xfId="41773" xr:uid="{00000000-0005-0000-0000-0000C39E0000}"/>
    <cellStyle name="n_Flash September eresMas_waterflow 2_PFA_Mn MTV_060413_Spain ARPU + AUPU" xfId="41774" xr:uid="{00000000-0005-0000-0000-0000C49E0000}"/>
    <cellStyle name="n_Flash September eresMas_waterflow 2_PFA_Mn MTV_060413_Spain ARPU + AUPU_Group" xfId="41775" xr:uid="{00000000-0005-0000-0000-0000C59E0000}"/>
    <cellStyle name="n_Flash September eresMas_waterflow 2_PFA_Mn MTV_060413_Spain ARPU + AUPU_ROW ARPU" xfId="41776" xr:uid="{00000000-0005-0000-0000-0000C69E0000}"/>
    <cellStyle name="n_Flash September eresMas_waterflow 2_PFA_Mn MTV_060413_Spain KPIs" xfId="7547" xr:uid="{00000000-0005-0000-0000-0000C79E0000}"/>
    <cellStyle name="n_Flash September eresMas_waterflow 2_PFA_Mn MTV_060413_Spain KPIs 2" xfId="16913" xr:uid="{00000000-0005-0000-0000-0000C89E0000}"/>
    <cellStyle name="n_Flash September eresMas_waterflow 2_PFA_Mn MTV_060413_Spain KPIs_1" xfId="52361" xr:uid="{00000000-0005-0000-0000-0000C99E0000}"/>
    <cellStyle name="n_Flash September eresMas_waterflow 2_PFA_Mn MTV_060413_Telecoms - Operational KPIs" xfId="50664" xr:uid="{00000000-0005-0000-0000-0000CA9E0000}"/>
    <cellStyle name="n_Flash September eresMas_waterflow 2_PFA_Mn_0603_V0 0" xfId="3581" xr:uid="{00000000-0005-0000-0000-0000CB9E0000}"/>
    <cellStyle name="n_Flash September eresMas_waterflow 2_PFA_Mn_0603_V0 0_A&amp;ME KPIs" xfId="54139" xr:uid="{00000000-0005-0000-0000-0000CC9E0000}"/>
    <cellStyle name="n_Flash September eresMas_waterflow 2_PFA_Mn_0603_V0 0_France financials" xfId="24493" xr:uid="{00000000-0005-0000-0000-0000CD9E0000}"/>
    <cellStyle name="n_Flash September eresMas_waterflow 2_PFA_Mn_0603_V0 0_France KPIs" xfId="5702" xr:uid="{00000000-0005-0000-0000-0000CE9E0000}"/>
    <cellStyle name="n_Flash September eresMas_waterflow 2_PFA_Mn_0603_V0 0_France KPIs 2" xfId="15118" xr:uid="{00000000-0005-0000-0000-0000CF9E0000}"/>
    <cellStyle name="n_Flash September eresMas_waterflow 2_PFA_Mn_0603_V0 0_France KPIs_1" xfId="12943" xr:uid="{00000000-0005-0000-0000-0000D09E0000}"/>
    <cellStyle name="n_Flash September eresMas_waterflow 2_PFA_Mn_0603_V0 0_Group" xfId="41778" xr:uid="{00000000-0005-0000-0000-0000D19E0000}"/>
    <cellStyle name="n_Flash September eresMas_waterflow 2_PFA_Mn_0603_V0 0_Group - financial KPIs" xfId="22749" xr:uid="{00000000-0005-0000-0000-0000D29E0000}"/>
    <cellStyle name="n_Flash September eresMas_waterflow 2_PFA_Mn_0603_V0 0_Group - operational KPIs" xfId="11189" xr:uid="{00000000-0005-0000-0000-0000D39E0000}"/>
    <cellStyle name="n_Flash September eresMas_waterflow 2_PFA_Mn_0603_V0 0_Group - operational KPIs 2" xfId="18888" xr:uid="{00000000-0005-0000-0000-0000D49E0000}"/>
    <cellStyle name="n_Flash September eresMas_waterflow 2_PFA_Mn_0603_V0 0_Group - operational KPIs_1" xfId="21005" xr:uid="{00000000-0005-0000-0000-0000D59E0000}"/>
    <cellStyle name="n_Flash September eresMas_waterflow 2_PFA_Mn_0603_V0 0_Orange - Market France KPIs" xfId="57010" xr:uid="{00000000-0005-0000-0000-0000D69E0000}"/>
    <cellStyle name="n_Flash September eresMas_waterflow 2_PFA_Mn_0603_V0 0_Poland KPIs" xfId="41777" xr:uid="{00000000-0005-0000-0000-0000D79E0000}"/>
    <cellStyle name="n_Flash September eresMas_waterflow 2_PFA_Mn_0603_V0 0_ROW" xfId="41779" xr:uid="{00000000-0005-0000-0000-0000D89E0000}"/>
    <cellStyle name="n_Flash September eresMas_waterflow 2_PFA_Mn_0603_V0 0_ROW ARPU" xfId="41780" xr:uid="{00000000-0005-0000-0000-0000D99E0000}"/>
    <cellStyle name="n_Flash September eresMas_waterflow 2_PFA_Mn_0603_V0 0_ROW_1" xfId="41781" xr:uid="{00000000-0005-0000-0000-0000DA9E0000}"/>
    <cellStyle name="n_Flash September eresMas_waterflow 2_PFA_Mn_0603_V0 0_ROW_1_Group" xfId="41782" xr:uid="{00000000-0005-0000-0000-0000DB9E0000}"/>
    <cellStyle name="n_Flash September eresMas_waterflow 2_PFA_Mn_0603_V0 0_ROW_1_ROW ARPU" xfId="41783" xr:uid="{00000000-0005-0000-0000-0000DC9E0000}"/>
    <cellStyle name="n_Flash September eresMas_waterflow 2_PFA_Mn_0603_V0 0_ROW_Group" xfId="41784" xr:uid="{00000000-0005-0000-0000-0000DD9E0000}"/>
    <cellStyle name="n_Flash September eresMas_waterflow 2_PFA_Mn_0603_V0 0_ROW_ROW ARPU" xfId="41785" xr:uid="{00000000-0005-0000-0000-0000DE9E0000}"/>
    <cellStyle name="n_Flash September eresMas_waterflow 2_PFA_Mn_0603_V0 0_Spain ARPU + AUPU" xfId="41786" xr:uid="{00000000-0005-0000-0000-0000DF9E0000}"/>
    <cellStyle name="n_Flash September eresMas_waterflow 2_PFA_Mn_0603_V0 0_Spain ARPU + AUPU_Group" xfId="41787" xr:uid="{00000000-0005-0000-0000-0000E09E0000}"/>
    <cellStyle name="n_Flash September eresMas_waterflow 2_PFA_Mn_0603_V0 0_Spain ARPU + AUPU_ROW ARPU" xfId="41788" xr:uid="{00000000-0005-0000-0000-0000E19E0000}"/>
    <cellStyle name="n_Flash September eresMas_waterflow 2_PFA_Mn_0603_V0 0_Spain KPIs" xfId="7548" xr:uid="{00000000-0005-0000-0000-0000E29E0000}"/>
    <cellStyle name="n_Flash September eresMas_waterflow 2_PFA_Mn_0603_V0 0_Spain KPIs 2" xfId="16914" xr:uid="{00000000-0005-0000-0000-0000E39E0000}"/>
    <cellStyle name="n_Flash September eresMas_waterflow 2_PFA_Mn_0603_V0 0_Spain KPIs_1" xfId="52362" xr:uid="{00000000-0005-0000-0000-0000E49E0000}"/>
    <cellStyle name="n_Flash September eresMas_waterflow 2_PFA_Mn_0603_V0 0_Telecoms - Operational KPIs" xfId="50665" xr:uid="{00000000-0005-0000-0000-0000E59E0000}"/>
    <cellStyle name="n_Flash September eresMas_waterflow 2_PFA_Parcs_0600706" xfId="3582" xr:uid="{00000000-0005-0000-0000-0000E69E0000}"/>
    <cellStyle name="n_Flash September eresMas_waterflow 2_PFA_Parcs_0600706_A&amp;ME KPIs" xfId="54140" xr:uid="{00000000-0005-0000-0000-0000E79E0000}"/>
    <cellStyle name="n_Flash September eresMas_waterflow 2_PFA_Parcs_0600706_France financials" xfId="24494" xr:uid="{00000000-0005-0000-0000-0000E89E0000}"/>
    <cellStyle name="n_Flash September eresMas_waterflow 2_PFA_Parcs_0600706_France KPIs" xfId="5703" xr:uid="{00000000-0005-0000-0000-0000E99E0000}"/>
    <cellStyle name="n_Flash September eresMas_waterflow 2_PFA_Parcs_0600706_France KPIs 2" xfId="15119" xr:uid="{00000000-0005-0000-0000-0000EA9E0000}"/>
    <cellStyle name="n_Flash September eresMas_waterflow 2_PFA_Parcs_0600706_France KPIs_1" xfId="12944" xr:uid="{00000000-0005-0000-0000-0000EB9E0000}"/>
    <cellStyle name="n_Flash September eresMas_waterflow 2_PFA_Parcs_0600706_Group" xfId="41790" xr:uid="{00000000-0005-0000-0000-0000EC9E0000}"/>
    <cellStyle name="n_Flash September eresMas_waterflow 2_PFA_Parcs_0600706_Group - financial KPIs" xfId="22750" xr:uid="{00000000-0005-0000-0000-0000ED9E0000}"/>
    <cellStyle name="n_Flash September eresMas_waterflow 2_PFA_Parcs_0600706_Group - operational KPIs" xfId="11190" xr:uid="{00000000-0005-0000-0000-0000EE9E0000}"/>
    <cellStyle name="n_Flash September eresMas_waterflow 2_PFA_Parcs_0600706_Group - operational KPIs 2" xfId="18889" xr:uid="{00000000-0005-0000-0000-0000EF9E0000}"/>
    <cellStyle name="n_Flash September eresMas_waterflow 2_PFA_Parcs_0600706_Group - operational KPIs_1" xfId="21006" xr:uid="{00000000-0005-0000-0000-0000F09E0000}"/>
    <cellStyle name="n_Flash September eresMas_waterflow 2_PFA_Parcs_0600706_Orange - Market France KPIs" xfId="57011" xr:uid="{00000000-0005-0000-0000-0000F19E0000}"/>
    <cellStyle name="n_Flash September eresMas_waterflow 2_PFA_Parcs_0600706_Poland KPIs" xfId="41789" xr:uid="{00000000-0005-0000-0000-0000F29E0000}"/>
    <cellStyle name="n_Flash September eresMas_waterflow 2_PFA_Parcs_0600706_ROW" xfId="41791" xr:uid="{00000000-0005-0000-0000-0000F39E0000}"/>
    <cellStyle name="n_Flash September eresMas_waterflow 2_PFA_Parcs_0600706_ROW ARPU" xfId="41792" xr:uid="{00000000-0005-0000-0000-0000F49E0000}"/>
    <cellStyle name="n_Flash September eresMas_waterflow 2_PFA_Parcs_0600706_ROW_1" xfId="41793" xr:uid="{00000000-0005-0000-0000-0000F59E0000}"/>
    <cellStyle name="n_Flash September eresMas_waterflow 2_PFA_Parcs_0600706_ROW_1_Group" xfId="41794" xr:uid="{00000000-0005-0000-0000-0000F69E0000}"/>
    <cellStyle name="n_Flash September eresMas_waterflow 2_PFA_Parcs_0600706_ROW_1_ROW ARPU" xfId="41795" xr:uid="{00000000-0005-0000-0000-0000F79E0000}"/>
    <cellStyle name="n_Flash September eresMas_waterflow 2_PFA_Parcs_0600706_ROW_Group" xfId="41796" xr:uid="{00000000-0005-0000-0000-0000F89E0000}"/>
    <cellStyle name="n_Flash September eresMas_waterflow 2_PFA_Parcs_0600706_ROW_ROW ARPU" xfId="41797" xr:uid="{00000000-0005-0000-0000-0000F99E0000}"/>
    <cellStyle name="n_Flash September eresMas_waterflow 2_PFA_Parcs_0600706_Spain ARPU + AUPU" xfId="41798" xr:uid="{00000000-0005-0000-0000-0000FA9E0000}"/>
    <cellStyle name="n_Flash September eresMas_waterflow 2_PFA_Parcs_0600706_Spain ARPU + AUPU_Group" xfId="41799" xr:uid="{00000000-0005-0000-0000-0000FB9E0000}"/>
    <cellStyle name="n_Flash September eresMas_waterflow 2_PFA_Parcs_0600706_Spain ARPU + AUPU_ROW ARPU" xfId="41800" xr:uid="{00000000-0005-0000-0000-0000FC9E0000}"/>
    <cellStyle name="n_Flash September eresMas_waterflow 2_PFA_Parcs_0600706_Spain KPIs" xfId="7549" xr:uid="{00000000-0005-0000-0000-0000FD9E0000}"/>
    <cellStyle name="n_Flash September eresMas_waterflow 2_PFA_Parcs_0600706_Spain KPIs 2" xfId="16915" xr:uid="{00000000-0005-0000-0000-0000FE9E0000}"/>
    <cellStyle name="n_Flash September eresMas_waterflow 2_PFA_Parcs_0600706_Spain KPIs_1" xfId="52363" xr:uid="{00000000-0005-0000-0000-0000FF9E0000}"/>
    <cellStyle name="n_Flash September eresMas_waterflow 2_PFA_Parcs_0600706_Telecoms - Operational KPIs" xfId="50666" xr:uid="{00000000-0005-0000-0000-0000009F0000}"/>
    <cellStyle name="n_Flash September eresMas_waterflow 2_Poland KPIs" xfId="41673" xr:uid="{00000000-0005-0000-0000-0000019F0000}"/>
    <cellStyle name="n_Flash September eresMas_waterflow 2_Reporting Valeur_Mobile_2010_10" xfId="41801" xr:uid="{00000000-0005-0000-0000-0000029F0000}"/>
    <cellStyle name="n_Flash September eresMas_waterflow 2_Reporting Valeur_Mobile_2010_10_Group" xfId="41802" xr:uid="{00000000-0005-0000-0000-0000039F0000}"/>
    <cellStyle name="n_Flash September eresMas_waterflow 2_Reporting Valeur_Mobile_2010_10_ROW" xfId="41803" xr:uid="{00000000-0005-0000-0000-0000049F0000}"/>
    <cellStyle name="n_Flash September eresMas_waterflow 2_Reporting Valeur_Mobile_2010_10_ROW ARPU" xfId="41804" xr:uid="{00000000-0005-0000-0000-0000059F0000}"/>
    <cellStyle name="n_Flash September eresMas_waterflow 2_Reporting Valeur_Mobile_2010_10_ROW_Group" xfId="41805" xr:uid="{00000000-0005-0000-0000-0000069F0000}"/>
    <cellStyle name="n_Flash September eresMas_waterflow 2_Reporting Valeur_Mobile_2010_10_ROW_ROW ARPU" xfId="41806" xr:uid="{00000000-0005-0000-0000-0000079F0000}"/>
    <cellStyle name="n_Flash September eresMas_waterflow 2_ROW" xfId="41807" xr:uid="{00000000-0005-0000-0000-0000089F0000}"/>
    <cellStyle name="n_Flash September eresMas_waterflow 2_ROW ARPU" xfId="41808" xr:uid="{00000000-0005-0000-0000-0000099F0000}"/>
    <cellStyle name="n_Flash September eresMas_waterflow 2_ROW_1" xfId="41809" xr:uid="{00000000-0005-0000-0000-00000A9F0000}"/>
    <cellStyle name="n_Flash September eresMas_waterflow 2_ROW_1_Group" xfId="41810" xr:uid="{00000000-0005-0000-0000-00000B9F0000}"/>
    <cellStyle name="n_Flash September eresMas_waterflow 2_ROW_1_ROW ARPU" xfId="41811" xr:uid="{00000000-0005-0000-0000-00000C9F0000}"/>
    <cellStyle name="n_Flash September eresMas_waterflow 2_ROW_Group" xfId="41812" xr:uid="{00000000-0005-0000-0000-00000D9F0000}"/>
    <cellStyle name="n_Flash September eresMas_waterflow 2_ROW_ROW ARPU" xfId="41813" xr:uid="{00000000-0005-0000-0000-00000E9F0000}"/>
    <cellStyle name="n_Flash September eresMas_waterflow 2_Spain ARPU + AUPU" xfId="41814" xr:uid="{00000000-0005-0000-0000-00000F9F0000}"/>
    <cellStyle name="n_Flash September eresMas_waterflow 2_Spain ARPU + AUPU_Group" xfId="41815" xr:uid="{00000000-0005-0000-0000-0000109F0000}"/>
    <cellStyle name="n_Flash September eresMas_waterflow 2_Spain ARPU + AUPU_ROW ARPU" xfId="41816" xr:uid="{00000000-0005-0000-0000-0000119F0000}"/>
    <cellStyle name="n_Flash September eresMas_waterflow 2_Spain KPIs" xfId="7539" xr:uid="{00000000-0005-0000-0000-0000129F0000}"/>
    <cellStyle name="n_Flash September eresMas_waterflow 2_Spain KPIs 2" xfId="16905" xr:uid="{00000000-0005-0000-0000-0000139F0000}"/>
    <cellStyle name="n_Flash September eresMas_waterflow 2_Spain KPIs_1" xfId="52353" xr:uid="{00000000-0005-0000-0000-0000149F0000}"/>
    <cellStyle name="n_Flash September eresMas_waterflow 2_Telecoms - Operational KPIs" xfId="50656" xr:uid="{00000000-0005-0000-0000-0000159F0000}"/>
    <cellStyle name="n_Flash September eresMas_waterflow 2_UAG_report_CA 06-09 (06-09-28)" xfId="3583" xr:uid="{00000000-0005-0000-0000-0000169F0000}"/>
    <cellStyle name="n_Flash September eresMas_waterflow 2_UAG_report_CA 06-09 (06-09-28)_A&amp;ME KPIs" xfId="54141" xr:uid="{00000000-0005-0000-0000-0000179F0000}"/>
    <cellStyle name="n_Flash September eresMas_waterflow 2_UAG_report_CA 06-09 (06-09-28)_France financials" xfId="24495" xr:uid="{00000000-0005-0000-0000-0000189F0000}"/>
    <cellStyle name="n_Flash September eresMas_waterflow 2_UAG_report_CA 06-09 (06-09-28)_France KPIs" xfId="5704" xr:uid="{00000000-0005-0000-0000-0000199F0000}"/>
    <cellStyle name="n_Flash September eresMas_waterflow 2_UAG_report_CA 06-09 (06-09-28)_France KPIs 2" xfId="15120" xr:uid="{00000000-0005-0000-0000-00001A9F0000}"/>
    <cellStyle name="n_Flash September eresMas_waterflow 2_UAG_report_CA 06-09 (06-09-28)_France KPIs_1" xfId="12945" xr:uid="{00000000-0005-0000-0000-00001B9F0000}"/>
    <cellStyle name="n_Flash September eresMas_waterflow 2_UAG_report_CA 06-09 (06-09-28)_Group" xfId="41818" xr:uid="{00000000-0005-0000-0000-00001C9F0000}"/>
    <cellStyle name="n_Flash September eresMas_waterflow 2_UAG_report_CA 06-09 (06-09-28)_Group - financial KPIs" xfId="22751" xr:uid="{00000000-0005-0000-0000-00001D9F0000}"/>
    <cellStyle name="n_Flash September eresMas_waterflow 2_UAG_report_CA 06-09 (06-09-28)_Group - operational KPIs" xfId="11191" xr:uid="{00000000-0005-0000-0000-00001E9F0000}"/>
    <cellStyle name="n_Flash September eresMas_waterflow 2_UAG_report_CA 06-09 (06-09-28)_Group - operational KPIs 2" xfId="18890" xr:uid="{00000000-0005-0000-0000-00001F9F0000}"/>
    <cellStyle name="n_Flash September eresMas_waterflow 2_UAG_report_CA 06-09 (06-09-28)_Group - operational KPIs_1" xfId="21007" xr:uid="{00000000-0005-0000-0000-0000209F0000}"/>
    <cellStyle name="n_Flash September eresMas_waterflow 2_UAG_report_CA 06-09 (06-09-28)_Orange - Market France KPIs" xfId="57012" xr:uid="{00000000-0005-0000-0000-0000219F0000}"/>
    <cellStyle name="n_Flash September eresMas_waterflow 2_UAG_report_CA 06-09 (06-09-28)_Poland KPIs" xfId="41817" xr:uid="{00000000-0005-0000-0000-0000229F0000}"/>
    <cellStyle name="n_Flash September eresMas_waterflow 2_UAG_report_CA 06-09 (06-09-28)_ROW" xfId="41819" xr:uid="{00000000-0005-0000-0000-0000239F0000}"/>
    <cellStyle name="n_Flash September eresMas_waterflow 2_UAG_report_CA 06-09 (06-09-28)_ROW ARPU" xfId="41820" xr:uid="{00000000-0005-0000-0000-0000249F0000}"/>
    <cellStyle name="n_Flash September eresMas_waterflow 2_UAG_report_CA 06-09 (06-09-28)_ROW_1" xfId="41821" xr:uid="{00000000-0005-0000-0000-0000259F0000}"/>
    <cellStyle name="n_Flash September eresMas_waterflow 2_UAG_report_CA 06-09 (06-09-28)_ROW_1_Group" xfId="41822" xr:uid="{00000000-0005-0000-0000-0000269F0000}"/>
    <cellStyle name="n_Flash September eresMas_waterflow 2_UAG_report_CA 06-09 (06-09-28)_ROW_1_ROW ARPU" xfId="41823" xr:uid="{00000000-0005-0000-0000-0000279F0000}"/>
    <cellStyle name="n_Flash September eresMas_waterflow 2_UAG_report_CA 06-09 (06-09-28)_ROW_Group" xfId="41824" xr:uid="{00000000-0005-0000-0000-0000289F0000}"/>
    <cellStyle name="n_Flash September eresMas_waterflow 2_UAG_report_CA 06-09 (06-09-28)_ROW_ROW ARPU" xfId="41825" xr:uid="{00000000-0005-0000-0000-0000299F0000}"/>
    <cellStyle name="n_Flash September eresMas_waterflow 2_UAG_report_CA 06-09 (06-09-28)_Spain ARPU + AUPU" xfId="41826" xr:uid="{00000000-0005-0000-0000-00002A9F0000}"/>
    <cellStyle name="n_Flash September eresMas_waterflow 2_UAG_report_CA 06-09 (06-09-28)_Spain ARPU + AUPU_Group" xfId="41827" xr:uid="{00000000-0005-0000-0000-00002B9F0000}"/>
    <cellStyle name="n_Flash September eresMas_waterflow 2_UAG_report_CA 06-09 (06-09-28)_Spain ARPU + AUPU_ROW ARPU" xfId="41828" xr:uid="{00000000-0005-0000-0000-00002C9F0000}"/>
    <cellStyle name="n_Flash September eresMas_waterflow 2_UAG_report_CA 06-09 (06-09-28)_Spain KPIs" xfId="7550" xr:uid="{00000000-0005-0000-0000-00002D9F0000}"/>
    <cellStyle name="n_Flash September eresMas_waterflow 2_UAG_report_CA 06-09 (06-09-28)_Spain KPIs 2" xfId="16916" xr:uid="{00000000-0005-0000-0000-00002E9F0000}"/>
    <cellStyle name="n_Flash September eresMas_waterflow 2_UAG_report_CA 06-09 (06-09-28)_Spain KPIs_1" xfId="52364" xr:uid="{00000000-0005-0000-0000-00002F9F0000}"/>
    <cellStyle name="n_Flash September eresMas_waterflow 2_UAG_report_CA 06-09 (06-09-28)_Telecoms - Operational KPIs" xfId="50667" xr:uid="{00000000-0005-0000-0000-0000309F0000}"/>
    <cellStyle name="n_Flash September eresMas_waterflow 2_UAG_report_CA 06-10 (06-11-06)" xfId="3584" xr:uid="{00000000-0005-0000-0000-0000319F0000}"/>
    <cellStyle name="n_Flash September eresMas_waterflow 2_UAG_report_CA 06-10 (06-11-06)_A&amp;ME KPIs" xfId="54142" xr:uid="{00000000-0005-0000-0000-0000329F0000}"/>
    <cellStyle name="n_Flash September eresMas_waterflow 2_UAG_report_CA 06-10 (06-11-06)_France financials" xfId="24496" xr:uid="{00000000-0005-0000-0000-0000339F0000}"/>
    <cellStyle name="n_Flash September eresMas_waterflow 2_UAG_report_CA 06-10 (06-11-06)_France KPIs" xfId="5705" xr:uid="{00000000-0005-0000-0000-0000349F0000}"/>
    <cellStyle name="n_Flash September eresMas_waterflow 2_UAG_report_CA 06-10 (06-11-06)_France KPIs 2" xfId="15121" xr:uid="{00000000-0005-0000-0000-0000359F0000}"/>
    <cellStyle name="n_Flash September eresMas_waterflow 2_UAG_report_CA 06-10 (06-11-06)_France KPIs_1" xfId="12946" xr:uid="{00000000-0005-0000-0000-0000369F0000}"/>
    <cellStyle name="n_Flash September eresMas_waterflow 2_UAG_report_CA 06-10 (06-11-06)_Group" xfId="41830" xr:uid="{00000000-0005-0000-0000-0000379F0000}"/>
    <cellStyle name="n_Flash September eresMas_waterflow 2_UAG_report_CA 06-10 (06-11-06)_Group - financial KPIs" xfId="22752" xr:uid="{00000000-0005-0000-0000-0000389F0000}"/>
    <cellStyle name="n_Flash September eresMas_waterflow 2_UAG_report_CA 06-10 (06-11-06)_Group - operational KPIs" xfId="11192" xr:uid="{00000000-0005-0000-0000-0000399F0000}"/>
    <cellStyle name="n_Flash September eresMas_waterflow 2_UAG_report_CA 06-10 (06-11-06)_Group - operational KPIs 2" xfId="18891" xr:uid="{00000000-0005-0000-0000-00003A9F0000}"/>
    <cellStyle name="n_Flash September eresMas_waterflow 2_UAG_report_CA 06-10 (06-11-06)_Group - operational KPIs_1" xfId="21008" xr:uid="{00000000-0005-0000-0000-00003B9F0000}"/>
    <cellStyle name="n_Flash September eresMas_waterflow 2_UAG_report_CA 06-10 (06-11-06)_Orange - Market France KPIs" xfId="57013" xr:uid="{00000000-0005-0000-0000-00003C9F0000}"/>
    <cellStyle name="n_Flash September eresMas_waterflow 2_UAG_report_CA 06-10 (06-11-06)_Poland KPIs" xfId="41829" xr:uid="{00000000-0005-0000-0000-00003D9F0000}"/>
    <cellStyle name="n_Flash September eresMas_waterflow 2_UAG_report_CA 06-10 (06-11-06)_ROW" xfId="41831" xr:uid="{00000000-0005-0000-0000-00003E9F0000}"/>
    <cellStyle name="n_Flash September eresMas_waterflow 2_UAG_report_CA 06-10 (06-11-06)_ROW ARPU" xfId="41832" xr:uid="{00000000-0005-0000-0000-00003F9F0000}"/>
    <cellStyle name="n_Flash September eresMas_waterflow 2_UAG_report_CA 06-10 (06-11-06)_ROW_1" xfId="41833" xr:uid="{00000000-0005-0000-0000-0000409F0000}"/>
    <cellStyle name="n_Flash September eresMas_waterflow 2_UAG_report_CA 06-10 (06-11-06)_ROW_1_Group" xfId="41834" xr:uid="{00000000-0005-0000-0000-0000419F0000}"/>
    <cellStyle name="n_Flash September eresMas_waterflow 2_UAG_report_CA 06-10 (06-11-06)_ROW_1_ROW ARPU" xfId="41835" xr:uid="{00000000-0005-0000-0000-0000429F0000}"/>
    <cellStyle name="n_Flash September eresMas_waterflow 2_UAG_report_CA 06-10 (06-11-06)_ROW_Group" xfId="41836" xr:uid="{00000000-0005-0000-0000-0000439F0000}"/>
    <cellStyle name="n_Flash September eresMas_waterflow 2_UAG_report_CA 06-10 (06-11-06)_ROW_ROW ARPU" xfId="41837" xr:uid="{00000000-0005-0000-0000-0000449F0000}"/>
    <cellStyle name="n_Flash September eresMas_waterflow 2_UAG_report_CA 06-10 (06-11-06)_Spain ARPU + AUPU" xfId="41838" xr:uid="{00000000-0005-0000-0000-0000459F0000}"/>
    <cellStyle name="n_Flash September eresMas_waterflow 2_UAG_report_CA 06-10 (06-11-06)_Spain ARPU + AUPU_Group" xfId="41839" xr:uid="{00000000-0005-0000-0000-0000469F0000}"/>
    <cellStyle name="n_Flash September eresMas_waterflow 2_UAG_report_CA 06-10 (06-11-06)_Spain ARPU + AUPU_ROW ARPU" xfId="41840" xr:uid="{00000000-0005-0000-0000-0000479F0000}"/>
    <cellStyle name="n_Flash September eresMas_waterflow 2_UAG_report_CA 06-10 (06-11-06)_Spain KPIs" xfId="7551" xr:uid="{00000000-0005-0000-0000-0000489F0000}"/>
    <cellStyle name="n_Flash September eresMas_waterflow 2_UAG_report_CA 06-10 (06-11-06)_Spain KPIs 2" xfId="16917" xr:uid="{00000000-0005-0000-0000-0000499F0000}"/>
    <cellStyle name="n_Flash September eresMas_waterflow 2_UAG_report_CA 06-10 (06-11-06)_Spain KPIs_1" xfId="52365" xr:uid="{00000000-0005-0000-0000-00004A9F0000}"/>
    <cellStyle name="n_Flash September eresMas_waterflow 2_UAG_report_CA 06-10 (06-11-06)_Telecoms - Operational KPIs" xfId="50668" xr:uid="{00000000-0005-0000-0000-00004B9F0000}"/>
    <cellStyle name="n_Flash September eresMas_waterflow 2_V&amp;M trajectoires V1 (06-08-11)" xfId="3585" xr:uid="{00000000-0005-0000-0000-00004C9F0000}"/>
    <cellStyle name="n_Flash September eresMas_waterflow 2_V&amp;M trajectoires V1 (06-08-11)_A&amp;ME KPIs" xfId="54143" xr:uid="{00000000-0005-0000-0000-00004D9F0000}"/>
    <cellStyle name="n_Flash September eresMas_waterflow 2_V&amp;M trajectoires V1 (06-08-11)_France financials" xfId="24497" xr:uid="{00000000-0005-0000-0000-00004E9F0000}"/>
    <cellStyle name="n_Flash September eresMas_waterflow 2_V&amp;M trajectoires V1 (06-08-11)_France KPIs" xfId="5706" xr:uid="{00000000-0005-0000-0000-00004F9F0000}"/>
    <cellStyle name="n_Flash September eresMas_waterflow 2_V&amp;M trajectoires V1 (06-08-11)_France KPIs 2" xfId="15122" xr:uid="{00000000-0005-0000-0000-0000509F0000}"/>
    <cellStyle name="n_Flash September eresMas_waterflow 2_V&amp;M trajectoires V1 (06-08-11)_France KPIs_1" xfId="12947" xr:uid="{00000000-0005-0000-0000-0000519F0000}"/>
    <cellStyle name="n_Flash September eresMas_waterflow 2_V&amp;M trajectoires V1 (06-08-11)_Group" xfId="41842" xr:uid="{00000000-0005-0000-0000-0000529F0000}"/>
    <cellStyle name="n_Flash September eresMas_waterflow 2_V&amp;M trajectoires V1 (06-08-11)_Group - financial KPIs" xfId="22753" xr:uid="{00000000-0005-0000-0000-0000539F0000}"/>
    <cellStyle name="n_Flash September eresMas_waterflow 2_V&amp;M trajectoires V1 (06-08-11)_Group - operational KPIs" xfId="11193" xr:uid="{00000000-0005-0000-0000-0000549F0000}"/>
    <cellStyle name="n_Flash September eresMas_waterflow 2_V&amp;M trajectoires V1 (06-08-11)_Group - operational KPIs 2" xfId="18892" xr:uid="{00000000-0005-0000-0000-0000559F0000}"/>
    <cellStyle name="n_Flash September eresMas_waterflow 2_V&amp;M trajectoires V1 (06-08-11)_Group - operational KPIs_1" xfId="21009" xr:uid="{00000000-0005-0000-0000-0000569F0000}"/>
    <cellStyle name="n_Flash September eresMas_waterflow 2_V&amp;M trajectoires V1 (06-08-11)_Orange - Market France KPIs" xfId="57014" xr:uid="{00000000-0005-0000-0000-0000579F0000}"/>
    <cellStyle name="n_Flash September eresMas_waterflow 2_V&amp;M trajectoires V1 (06-08-11)_Poland KPIs" xfId="41841" xr:uid="{00000000-0005-0000-0000-0000589F0000}"/>
    <cellStyle name="n_Flash September eresMas_waterflow 2_V&amp;M trajectoires V1 (06-08-11)_ROW" xfId="41843" xr:uid="{00000000-0005-0000-0000-0000599F0000}"/>
    <cellStyle name="n_Flash September eresMas_waterflow 2_V&amp;M trajectoires V1 (06-08-11)_ROW ARPU" xfId="41844" xr:uid="{00000000-0005-0000-0000-00005A9F0000}"/>
    <cellStyle name="n_Flash September eresMas_waterflow 2_V&amp;M trajectoires V1 (06-08-11)_ROW_1" xfId="41845" xr:uid="{00000000-0005-0000-0000-00005B9F0000}"/>
    <cellStyle name="n_Flash September eresMas_waterflow 2_V&amp;M trajectoires V1 (06-08-11)_ROW_1_Group" xfId="41846" xr:uid="{00000000-0005-0000-0000-00005C9F0000}"/>
    <cellStyle name="n_Flash September eresMas_waterflow 2_V&amp;M trajectoires V1 (06-08-11)_ROW_1_ROW ARPU" xfId="41847" xr:uid="{00000000-0005-0000-0000-00005D9F0000}"/>
    <cellStyle name="n_Flash September eresMas_waterflow 2_V&amp;M trajectoires V1 (06-08-11)_ROW_Group" xfId="41848" xr:uid="{00000000-0005-0000-0000-00005E9F0000}"/>
    <cellStyle name="n_Flash September eresMas_waterflow 2_V&amp;M trajectoires V1 (06-08-11)_ROW_ROW ARPU" xfId="41849" xr:uid="{00000000-0005-0000-0000-00005F9F0000}"/>
    <cellStyle name="n_Flash September eresMas_waterflow 2_V&amp;M trajectoires V1 (06-08-11)_Spain ARPU + AUPU" xfId="41850" xr:uid="{00000000-0005-0000-0000-0000609F0000}"/>
    <cellStyle name="n_Flash September eresMas_waterflow 2_V&amp;M trajectoires V1 (06-08-11)_Spain ARPU + AUPU_Group" xfId="41851" xr:uid="{00000000-0005-0000-0000-0000619F0000}"/>
    <cellStyle name="n_Flash September eresMas_waterflow 2_V&amp;M trajectoires V1 (06-08-11)_Spain ARPU + AUPU_ROW ARPU" xfId="41852" xr:uid="{00000000-0005-0000-0000-0000629F0000}"/>
    <cellStyle name="n_Flash September eresMas_waterflow 2_V&amp;M trajectoires V1 (06-08-11)_Spain KPIs" xfId="7552" xr:uid="{00000000-0005-0000-0000-0000639F0000}"/>
    <cellStyle name="n_Flash September eresMas_waterflow 2_V&amp;M trajectoires V1 (06-08-11)_Spain KPIs 2" xfId="16918" xr:uid="{00000000-0005-0000-0000-0000649F0000}"/>
    <cellStyle name="n_Flash September eresMas_waterflow 2_V&amp;M trajectoires V1 (06-08-11)_Spain KPIs_1" xfId="52366" xr:uid="{00000000-0005-0000-0000-0000659F0000}"/>
    <cellStyle name="n_Flash September eresMas_waterflow 2_V&amp;M trajectoires V1 (06-08-11)_Telecoms - Operational KPIs" xfId="50669" xr:uid="{00000000-0005-0000-0000-0000669F0000}"/>
    <cellStyle name="n_Flash September eresMas_WEM B2004" xfId="3586" xr:uid="{00000000-0005-0000-0000-0000679F0000}"/>
    <cellStyle name="n_Flash September eresMas_WEM B2004_01 Synthèse DM pour modèle" xfId="3587" xr:uid="{00000000-0005-0000-0000-0000689F0000}"/>
    <cellStyle name="n_Flash September eresMas_WEM B2004_01 Synthèse DM pour modèle_A&amp;ME KPIs" xfId="54145" xr:uid="{00000000-0005-0000-0000-0000699F0000}"/>
    <cellStyle name="n_Flash September eresMas_WEM B2004_01 Synthèse DM pour modèle_France financials" xfId="24499" xr:uid="{00000000-0005-0000-0000-00006A9F0000}"/>
    <cellStyle name="n_Flash September eresMas_WEM B2004_01 Synthèse DM pour modèle_France KPIs" xfId="5708" xr:uid="{00000000-0005-0000-0000-00006B9F0000}"/>
    <cellStyle name="n_Flash September eresMas_WEM B2004_01 Synthèse DM pour modèle_France KPIs 2" xfId="15124" xr:uid="{00000000-0005-0000-0000-00006C9F0000}"/>
    <cellStyle name="n_Flash September eresMas_WEM B2004_01 Synthèse DM pour modèle_France KPIs_1" xfId="12949" xr:uid="{00000000-0005-0000-0000-00006D9F0000}"/>
    <cellStyle name="n_Flash September eresMas_WEM B2004_01 Synthèse DM pour modèle_Group" xfId="41855" xr:uid="{00000000-0005-0000-0000-00006E9F0000}"/>
    <cellStyle name="n_Flash September eresMas_WEM B2004_01 Synthèse DM pour modèle_Group - financial KPIs" xfId="22755" xr:uid="{00000000-0005-0000-0000-00006F9F0000}"/>
    <cellStyle name="n_Flash September eresMas_WEM B2004_01 Synthèse DM pour modèle_Group - operational KPIs" xfId="11195" xr:uid="{00000000-0005-0000-0000-0000709F0000}"/>
    <cellStyle name="n_Flash September eresMas_WEM B2004_01 Synthèse DM pour modèle_Group - operational KPIs 2" xfId="18894" xr:uid="{00000000-0005-0000-0000-0000719F0000}"/>
    <cellStyle name="n_Flash September eresMas_WEM B2004_01 Synthèse DM pour modèle_Group - operational KPIs_1" xfId="21011" xr:uid="{00000000-0005-0000-0000-0000729F0000}"/>
    <cellStyle name="n_Flash September eresMas_WEM B2004_01 Synthèse DM pour modèle_Orange - Market France KPIs" xfId="57016" xr:uid="{00000000-0005-0000-0000-0000739F0000}"/>
    <cellStyle name="n_Flash September eresMas_WEM B2004_01 Synthèse DM pour modèle_Poland KPIs" xfId="41854" xr:uid="{00000000-0005-0000-0000-0000749F0000}"/>
    <cellStyle name="n_Flash September eresMas_WEM B2004_01 Synthèse DM pour modèle_ROW" xfId="41856" xr:uid="{00000000-0005-0000-0000-0000759F0000}"/>
    <cellStyle name="n_Flash September eresMas_WEM B2004_01 Synthèse DM pour modèle_ROW ARPU" xfId="41857" xr:uid="{00000000-0005-0000-0000-0000769F0000}"/>
    <cellStyle name="n_Flash September eresMas_WEM B2004_01 Synthèse DM pour modèle_ROW_1" xfId="41858" xr:uid="{00000000-0005-0000-0000-0000779F0000}"/>
    <cellStyle name="n_Flash September eresMas_WEM B2004_01 Synthèse DM pour modèle_ROW_1_Group" xfId="41859" xr:uid="{00000000-0005-0000-0000-0000789F0000}"/>
    <cellStyle name="n_Flash September eresMas_WEM B2004_01 Synthèse DM pour modèle_ROW_1_ROW ARPU" xfId="41860" xr:uid="{00000000-0005-0000-0000-0000799F0000}"/>
    <cellStyle name="n_Flash September eresMas_WEM B2004_01 Synthèse DM pour modèle_ROW_Group" xfId="41861" xr:uid="{00000000-0005-0000-0000-00007A9F0000}"/>
    <cellStyle name="n_Flash September eresMas_WEM B2004_01 Synthèse DM pour modèle_ROW_ROW ARPU" xfId="41862" xr:uid="{00000000-0005-0000-0000-00007B9F0000}"/>
    <cellStyle name="n_Flash September eresMas_WEM B2004_01 Synthèse DM pour modèle_Spain ARPU + AUPU" xfId="41863" xr:uid="{00000000-0005-0000-0000-00007C9F0000}"/>
    <cellStyle name="n_Flash September eresMas_WEM B2004_01 Synthèse DM pour modèle_Spain ARPU + AUPU_Group" xfId="41864" xr:uid="{00000000-0005-0000-0000-00007D9F0000}"/>
    <cellStyle name="n_Flash September eresMas_WEM B2004_01 Synthèse DM pour modèle_Spain ARPU + AUPU_ROW ARPU" xfId="41865" xr:uid="{00000000-0005-0000-0000-00007E9F0000}"/>
    <cellStyle name="n_Flash September eresMas_WEM B2004_01 Synthèse DM pour modèle_Spain KPIs" xfId="7554" xr:uid="{00000000-0005-0000-0000-00007F9F0000}"/>
    <cellStyle name="n_Flash September eresMas_WEM B2004_01 Synthèse DM pour modèle_Spain KPIs 2" xfId="16920" xr:uid="{00000000-0005-0000-0000-0000809F0000}"/>
    <cellStyle name="n_Flash September eresMas_WEM B2004_01 Synthèse DM pour modèle_Spain KPIs_1" xfId="52368" xr:uid="{00000000-0005-0000-0000-0000819F0000}"/>
    <cellStyle name="n_Flash September eresMas_WEM B2004_01 Synthèse DM pour modèle_Telecoms - Operational KPIs" xfId="50671" xr:uid="{00000000-0005-0000-0000-0000829F0000}"/>
    <cellStyle name="n_Flash September eresMas_WEM B2004_0703 Préflashde L23 Analyse CA trafic 07-03 (07-04-03)" xfId="3588" xr:uid="{00000000-0005-0000-0000-0000839F0000}"/>
    <cellStyle name="n_Flash September eresMas_WEM B2004_0703 Préflashde L23 Analyse CA trafic 07-03 (07-04-03)_A&amp;ME KPIs" xfId="54146" xr:uid="{00000000-0005-0000-0000-0000849F0000}"/>
    <cellStyle name="n_Flash September eresMas_WEM B2004_0703 Préflashde L23 Analyse CA trafic 07-03 (07-04-03)_France financials" xfId="24500" xr:uid="{00000000-0005-0000-0000-0000859F0000}"/>
    <cellStyle name="n_Flash September eresMas_WEM B2004_0703 Préflashde L23 Analyse CA trafic 07-03 (07-04-03)_France KPIs" xfId="5709" xr:uid="{00000000-0005-0000-0000-0000869F0000}"/>
    <cellStyle name="n_Flash September eresMas_WEM B2004_0703 Préflashde L23 Analyse CA trafic 07-03 (07-04-03)_France KPIs 2" xfId="15125" xr:uid="{00000000-0005-0000-0000-0000879F0000}"/>
    <cellStyle name="n_Flash September eresMas_WEM B2004_0703 Préflashde L23 Analyse CA trafic 07-03 (07-04-03)_France KPIs_1" xfId="12950" xr:uid="{00000000-0005-0000-0000-0000889F0000}"/>
    <cellStyle name="n_Flash September eresMas_WEM B2004_0703 Préflashde L23 Analyse CA trafic 07-03 (07-04-03)_Group" xfId="41867" xr:uid="{00000000-0005-0000-0000-0000899F0000}"/>
    <cellStyle name="n_Flash September eresMas_WEM B2004_0703 Préflashde L23 Analyse CA trafic 07-03 (07-04-03)_Group - financial KPIs" xfId="22756" xr:uid="{00000000-0005-0000-0000-00008A9F0000}"/>
    <cellStyle name="n_Flash September eresMas_WEM B2004_0703 Préflashde L23 Analyse CA trafic 07-03 (07-04-03)_Group - operational KPIs" xfId="11196" xr:uid="{00000000-0005-0000-0000-00008B9F0000}"/>
    <cellStyle name="n_Flash September eresMas_WEM B2004_0703 Préflashde L23 Analyse CA trafic 07-03 (07-04-03)_Group - operational KPIs 2" xfId="18895" xr:uid="{00000000-0005-0000-0000-00008C9F0000}"/>
    <cellStyle name="n_Flash September eresMas_WEM B2004_0703 Préflashde L23 Analyse CA trafic 07-03 (07-04-03)_Group - operational KPIs_1" xfId="21012" xr:uid="{00000000-0005-0000-0000-00008D9F0000}"/>
    <cellStyle name="n_Flash September eresMas_WEM B2004_0703 Préflashde L23 Analyse CA trafic 07-03 (07-04-03)_Orange - Market France KPIs" xfId="57017" xr:uid="{00000000-0005-0000-0000-00008E9F0000}"/>
    <cellStyle name="n_Flash September eresMas_WEM B2004_0703 Préflashde L23 Analyse CA trafic 07-03 (07-04-03)_Poland KPIs" xfId="41866" xr:uid="{00000000-0005-0000-0000-00008F9F0000}"/>
    <cellStyle name="n_Flash September eresMas_WEM B2004_0703 Préflashde L23 Analyse CA trafic 07-03 (07-04-03)_ROW" xfId="41868" xr:uid="{00000000-0005-0000-0000-0000909F0000}"/>
    <cellStyle name="n_Flash September eresMas_WEM B2004_0703 Préflashde L23 Analyse CA trafic 07-03 (07-04-03)_ROW ARPU" xfId="41869" xr:uid="{00000000-0005-0000-0000-0000919F0000}"/>
    <cellStyle name="n_Flash September eresMas_WEM B2004_0703 Préflashde L23 Analyse CA trafic 07-03 (07-04-03)_ROW_1" xfId="41870" xr:uid="{00000000-0005-0000-0000-0000929F0000}"/>
    <cellStyle name="n_Flash September eresMas_WEM B2004_0703 Préflashde L23 Analyse CA trafic 07-03 (07-04-03)_ROW_1_Group" xfId="41871" xr:uid="{00000000-0005-0000-0000-0000939F0000}"/>
    <cellStyle name="n_Flash September eresMas_WEM B2004_0703 Préflashde L23 Analyse CA trafic 07-03 (07-04-03)_ROW_1_ROW ARPU" xfId="41872" xr:uid="{00000000-0005-0000-0000-0000949F0000}"/>
    <cellStyle name="n_Flash September eresMas_WEM B2004_0703 Préflashde L23 Analyse CA trafic 07-03 (07-04-03)_ROW_Group" xfId="41873" xr:uid="{00000000-0005-0000-0000-0000959F0000}"/>
    <cellStyle name="n_Flash September eresMas_WEM B2004_0703 Préflashde L23 Analyse CA trafic 07-03 (07-04-03)_ROW_ROW ARPU" xfId="41874" xr:uid="{00000000-0005-0000-0000-0000969F0000}"/>
    <cellStyle name="n_Flash September eresMas_WEM B2004_0703 Préflashde L23 Analyse CA trafic 07-03 (07-04-03)_Spain ARPU + AUPU" xfId="41875" xr:uid="{00000000-0005-0000-0000-0000979F0000}"/>
    <cellStyle name="n_Flash September eresMas_WEM B2004_0703 Préflashde L23 Analyse CA trafic 07-03 (07-04-03)_Spain ARPU + AUPU_Group" xfId="41876" xr:uid="{00000000-0005-0000-0000-0000989F0000}"/>
    <cellStyle name="n_Flash September eresMas_WEM B2004_0703 Préflashde L23 Analyse CA trafic 07-03 (07-04-03)_Spain ARPU + AUPU_ROW ARPU" xfId="41877" xr:uid="{00000000-0005-0000-0000-0000999F0000}"/>
    <cellStyle name="n_Flash September eresMas_WEM B2004_0703 Préflashde L23 Analyse CA trafic 07-03 (07-04-03)_Spain KPIs" xfId="7555" xr:uid="{00000000-0005-0000-0000-00009A9F0000}"/>
    <cellStyle name="n_Flash September eresMas_WEM B2004_0703 Préflashde L23 Analyse CA trafic 07-03 (07-04-03)_Spain KPIs 2" xfId="16921" xr:uid="{00000000-0005-0000-0000-00009B9F0000}"/>
    <cellStyle name="n_Flash September eresMas_WEM B2004_0703 Préflashde L23 Analyse CA trafic 07-03 (07-04-03)_Spain KPIs_1" xfId="52369" xr:uid="{00000000-0005-0000-0000-00009C9F0000}"/>
    <cellStyle name="n_Flash September eresMas_WEM B2004_0703 Préflashde L23 Analyse CA trafic 07-03 (07-04-03)_Telecoms - Operational KPIs" xfId="50672" xr:uid="{00000000-0005-0000-0000-00009D9F0000}"/>
    <cellStyle name="n_Flash September eresMas_WEM B2004_A&amp;ME KPIs" xfId="54144" xr:uid="{00000000-0005-0000-0000-00009E9F0000}"/>
    <cellStyle name="n_Flash September eresMas_WEM B2004_Base Forfaits 06-07" xfId="3589" xr:uid="{00000000-0005-0000-0000-00009F9F0000}"/>
    <cellStyle name="n_Flash September eresMas_WEM B2004_Base Forfaits 06-07_A&amp;ME KPIs" xfId="54147" xr:uid="{00000000-0005-0000-0000-0000A09F0000}"/>
    <cellStyle name="n_Flash September eresMas_WEM B2004_Base Forfaits 06-07_France financials" xfId="24501" xr:uid="{00000000-0005-0000-0000-0000A19F0000}"/>
    <cellStyle name="n_Flash September eresMas_WEM B2004_Base Forfaits 06-07_France KPIs" xfId="5710" xr:uid="{00000000-0005-0000-0000-0000A29F0000}"/>
    <cellStyle name="n_Flash September eresMas_WEM B2004_Base Forfaits 06-07_France KPIs 2" xfId="15126" xr:uid="{00000000-0005-0000-0000-0000A39F0000}"/>
    <cellStyle name="n_Flash September eresMas_WEM B2004_Base Forfaits 06-07_France KPIs_1" xfId="12951" xr:uid="{00000000-0005-0000-0000-0000A49F0000}"/>
    <cellStyle name="n_Flash September eresMas_WEM B2004_Base Forfaits 06-07_Group" xfId="41879" xr:uid="{00000000-0005-0000-0000-0000A59F0000}"/>
    <cellStyle name="n_Flash September eresMas_WEM B2004_Base Forfaits 06-07_Group - financial KPIs" xfId="22757" xr:uid="{00000000-0005-0000-0000-0000A69F0000}"/>
    <cellStyle name="n_Flash September eresMas_WEM B2004_Base Forfaits 06-07_Group - operational KPIs" xfId="11197" xr:uid="{00000000-0005-0000-0000-0000A79F0000}"/>
    <cellStyle name="n_Flash September eresMas_WEM B2004_Base Forfaits 06-07_Group - operational KPIs 2" xfId="18896" xr:uid="{00000000-0005-0000-0000-0000A89F0000}"/>
    <cellStyle name="n_Flash September eresMas_WEM B2004_Base Forfaits 06-07_Group - operational KPIs_1" xfId="21013" xr:uid="{00000000-0005-0000-0000-0000A99F0000}"/>
    <cellStyle name="n_Flash September eresMas_WEM B2004_Base Forfaits 06-07_Orange - Market France KPIs" xfId="57018" xr:uid="{00000000-0005-0000-0000-0000AA9F0000}"/>
    <cellStyle name="n_Flash September eresMas_WEM B2004_Base Forfaits 06-07_Poland KPIs" xfId="41878" xr:uid="{00000000-0005-0000-0000-0000AB9F0000}"/>
    <cellStyle name="n_Flash September eresMas_WEM B2004_Base Forfaits 06-07_ROW" xfId="41880" xr:uid="{00000000-0005-0000-0000-0000AC9F0000}"/>
    <cellStyle name="n_Flash September eresMas_WEM B2004_Base Forfaits 06-07_ROW ARPU" xfId="41881" xr:uid="{00000000-0005-0000-0000-0000AD9F0000}"/>
    <cellStyle name="n_Flash September eresMas_WEM B2004_Base Forfaits 06-07_ROW_1" xfId="41882" xr:uid="{00000000-0005-0000-0000-0000AE9F0000}"/>
    <cellStyle name="n_Flash September eresMas_WEM B2004_Base Forfaits 06-07_ROW_1_Group" xfId="41883" xr:uid="{00000000-0005-0000-0000-0000AF9F0000}"/>
    <cellStyle name="n_Flash September eresMas_WEM B2004_Base Forfaits 06-07_ROW_1_ROW ARPU" xfId="41884" xr:uid="{00000000-0005-0000-0000-0000B09F0000}"/>
    <cellStyle name="n_Flash September eresMas_WEM B2004_Base Forfaits 06-07_ROW_Group" xfId="41885" xr:uid="{00000000-0005-0000-0000-0000B19F0000}"/>
    <cellStyle name="n_Flash September eresMas_WEM B2004_Base Forfaits 06-07_ROW_ROW ARPU" xfId="41886" xr:uid="{00000000-0005-0000-0000-0000B29F0000}"/>
    <cellStyle name="n_Flash September eresMas_WEM B2004_Base Forfaits 06-07_Spain ARPU + AUPU" xfId="41887" xr:uid="{00000000-0005-0000-0000-0000B39F0000}"/>
    <cellStyle name="n_Flash September eresMas_WEM B2004_Base Forfaits 06-07_Spain ARPU + AUPU_Group" xfId="41888" xr:uid="{00000000-0005-0000-0000-0000B49F0000}"/>
    <cellStyle name="n_Flash September eresMas_WEM B2004_Base Forfaits 06-07_Spain ARPU + AUPU_ROW ARPU" xfId="41889" xr:uid="{00000000-0005-0000-0000-0000B59F0000}"/>
    <cellStyle name="n_Flash September eresMas_WEM B2004_Base Forfaits 06-07_Spain KPIs" xfId="7556" xr:uid="{00000000-0005-0000-0000-0000B69F0000}"/>
    <cellStyle name="n_Flash September eresMas_WEM B2004_Base Forfaits 06-07_Spain KPIs 2" xfId="16922" xr:uid="{00000000-0005-0000-0000-0000B79F0000}"/>
    <cellStyle name="n_Flash September eresMas_WEM B2004_Base Forfaits 06-07_Spain KPIs_1" xfId="52370" xr:uid="{00000000-0005-0000-0000-0000B89F0000}"/>
    <cellStyle name="n_Flash September eresMas_WEM B2004_Base Forfaits 06-07_Telecoms - Operational KPIs" xfId="50673" xr:uid="{00000000-0005-0000-0000-0000B99F0000}"/>
    <cellStyle name="n_Flash September eresMas_WEM B2004_CA BAC SCR-VM 06-07 (31-07-06)" xfId="3590" xr:uid="{00000000-0005-0000-0000-0000BA9F0000}"/>
    <cellStyle name="n_Flash September eresMas_WEM B2004_CA BAC SCR-VM 06-07 (31-07-06)_A&amp;ME KPIs" xfId="54148" xr:uid="{00000000-0005-0000-0000-0000BB9F0000}"/>
    <cellStyle name="n_Flash September eresMas_WEM B2004_CA BAC SCR-VM 06-07 (31-07-06)_France financials" xfId="24502" xr:uid="{00000000-0005-0000-0000-0000BC9F0000}"/>
    <cellStyle name="n_Flash September eresMas_WEM B2004_CA BAC SCR-VM 06-07 (31-07-06)_France KPIs" xfId="5711" xr:uid="{00000000-0005-0000-0000-0000BD9F0000}"/>
    <cellStyle name="n_Flash September eresMas_WEM B2004_CA BAC SCR-VM 06-07 (31-07-06)_France KPIs 2" xfId="15127" xr:uid="{00000000-0005-0000-0000-0000BE9F0000}"/>
    <cellStyle name="n_Flash September eresMas_WEM B2004_CA BAC SCR-VM 06-07 (31-07-06)_France KPIs_1" xfId="12952" xr:uid="{00000000-0005-0000-0000-0000BF9F0000}"/>
    <cellStyle name="n_Flash September eresMas_WEM B2004_CA BAC SCR-VM 06-07 (31-07-06)_Group" xfId="41891" xr:uid="{00000000-0005-0000-0000-0000C09F0000}"/>
    <cellStyle name="n_Flash September eresMas_WEM B2004_CA BAC SCR-VM 06-07 (31-07-06)_Group - financial KPIs" xfId="22758" xr:uid="{00000000-0005-0000-0000-0000C19F0000}"/>
    <cellStyle name="n_Flash September eresMas_WEM B2004_CA BAC SCR-VM 06-07 (31-07-06)_Group - operational KPIs" xfId="11198" xr:uid="{00000000-0005-0000-0000-0000C29F0000}"/>
    <cellStyle name="n_Flash September eresMas_WEM B2004_CA BAC SCR-VM 06-07 (31-07-06)_Group - operational KPIs 2" xfId="18897" xr:uid="{00000000-0005-0000-0000-0000C39F0000}"/>
    <cellStyle name="n_Flash September eresMas_WEM B2004_CA BAC SCR-VM 06-07 (31-07-06)_Group - operational KPIs_1" xfId="21014" xr:uid="{00000000-0005-0000-0000-0000C49F0000}"/>
    <cellStyle name="n_Flash September eresMas_WEM B2004_CA BAC SCR-VM 06-07 (31-07-06)_Orange - Market France KPIs" xfId="57019" xr:uid="{00000000-0005-0000-0000-0000C59F0000}"/>
    <cellStyle name="n_Flash September eresMas_WEM B2004_CA BAC SCR-VM 06-07 (31-07-06)_Poland KPIs" xfId="41890" xr:uid="{00000000-0005-0000-0000-0000C69F0000}"/>
    <cellStyle name="n_Flash September eresMas_WEM B2004_CA BAC SCR-VM 06-07 (31-07-06)_ROW" xfId="41892" xr:uid="{00000000-0005-0000-0000-0000C79F0000}"/>
    <cellStyle name="n_Flash September eresMas_WEM B2004_CA BAC SCR-VM 06-07 (31-07-06)_ROW ARPU" xfId="41893" xr:uid="{00000000-0005-0000-0000-0000C89F0000}"/>
    <cellStyle name="n_Flash September eresMas_WEM B2004_CA BAC SCR-VM 06-07 (31-07-06)_ROW_1" xfId="41894" xr:uid="{00000000-0005-0000-0000-0000C99F0000}"/>
    <cellStyle name="n_Flash September eresMas_WEM B2004_CA BAC SCR-VM 06-07 (31-07-06)_ROW_1_Group" xfId="41895" xr:uid="{00000000-0005-0000-0000-0000CA9F0000}"/>
    <cellStyle name="n_Flash September eresMas_WEM B2004_CA BAC SCR-VM 06-07 (31-07-06)_ROW_1_ROW ARPU" xfId="41896" xr:uid="{00000000-0005-0000-0000-0000CB9F0000}"/>
    <cellStyle name="n_Flash September eresMas_WEM B2004_CA BAC SCR-VM 06-07 (31-07-06)_ROW_Group" xfId="41897" xr:uid="{00000000-0005-0000-0000-0000CC9F0000}"/>
    <cellStyle name="n_Flash September eresMas_WEM B2004_CA BAC SCR-VM 06-07 (31-07-06)_ROW_ROW ARPU" xfId="41898" xr:uid="{00000000-0005-0000-0000-0000CD9F0000}"/>
    <cellStyle name="n_Flash September eresMas_WEM B2004_CA BAC SCR-VM 06-07 (31-07-06)_Spain ARPU + AUPU" xfId="41899" xr:uid="{00000000-0005-0000-0000-0000CE9F0000}"/>
    <cellStyle name="n_Flash September eresMas_WEM B2004_CA BAC SCR-VM 06-07 (31-07-06)_Spain ARPU + AUPU_Group" xfId="41900" xr:uid="{00000000-0005-0000-0000-0000CF9F0000}"/>
    <cellStyle name="n_Flash September eresMas_WEM B2004_CA BAC SCR-VM 06-07 (31-07-06)_Spain ARPU + AUPU_ROW ARPU" xfId="41901" xr:uid="{00000000-0005-0000-0000-0000D09F0000}"/>
    <cellStyle name="n_Flash September eresMas_WEM B2004_CA BAC SCR-VM 06-07 (31-07-06)_Spain KPIs" xfId="7557" xr:uid="{00000000-0005-0000-0000-0000D19F0000}"/>
    <cellStyle name="n_Flash September eresMas_WEM B2004_CA BAC SCR-VM 06-07 (31-07-06)_Spain KPIs 2" xfId="16923" xr:uid="{00000000-0005-0000-0000-0000D29F0000}"/>
    <cellStyle name="n_Flash September eresMas_WEM B2004_CA BAC SCR-VM 06-07 (31-07-06)_Spain KPIs_1" xfId="52371" xr:uid="{00000000-0005-0000-0000-0000D39F0000}"/>
    <cellStyle name="n_Flash September eresMas_WEM B2004_CA BAC SCR-VM 06-07 (31-07-06)_Telecoms - Operational KPIs" xfId="50674" xr:uid="{00000000-0005-0000-0000-0000D49F0000}"/>
    <cellStyle name="n_Flash September eresMas_WEM B2004_CA forfaits 0607 (06-08-14)" xfId="3591" xr:uid="{00000000-0005-0000-0000-0000D59F0000}"/>
    <cellStyle name="n_Flash September eresMas_WEM B2004_CA forfaits 0607 (06-08-14)_A&amp;ME KPIs" xfId="54149" xr:uid="{00000000-0005-0000-0000-0000D69F0000}"/>
    <cellStyle name="n_Flash September eresMas_WEM B2004_CA forfaits 0607 (06-08-14)_France financials" xfId="24503" xr:uid="{00000000-0005-0000-0000-0000D79F0000}"/>
    <cellStyle name="n_Flash September eresMas_WEM B2004_CA forfaits 0607 (06-08-14)_France KPIs" xfId="5712" xr:uid="{00000000-0005-0000-0000-0000D89F0000}"/>
    <cellStyle name="n_Flash September eresMas_WEM B2004_CA forfaits 0607 (06-08-14)_France KPIs 2" xfId="15128" xr:uid="{00000000-0005-0000-0000-0000D99F0000}"/>
    <cellStyle name="n_Flash September eresMas_WEM B2004_CA forfaits 0607 (06-08-14)_France KPIs_1" xfId="12953" xr:uid="{00000000-0005-0000-0000-0000DA9F0000}"/>
    <cellStyle name="n_Flash September eresMas_WEM B2004_CA forfaits 0607 (06-08-14)_Group" xfId="41903" xr:uid="{00000000-0005-0000-0000-0000DB9F0000}"/>
    <cellStyle name="n_Flash September eresMas_WEM B2004_CA forfaits 0607 (06-08-14)_Group - financial KPIs" xfId="22759" xr:uid="{00000000-0005-0000-0000-0000DC9F0000}"/>
    <cellStyle name="n_Flash September eresMas_WEM B2004_CA forfaits 0607 (06-08-14)_Group - operational KPIs" xfId="11199" xr:uid="{00000000-0005-0000-0000-0000DD9F0000}"/>
    <cellStyle name="n_Flash September eresMas_WEM B2004_CA forfaits 0607 (06-08-14)_Group - operational KPIs 2" xfId="18898" xr:uid="{00000000-0005-0000-0000-0000DE9F0000}"/>
    <cellStyle name="n_Flash September eresMas_WEM B2004_CA forfaits 0607 (06-08-14)_Group - operational KPIs_1" xfId="21015" xr:uid="{00000000-0005-0000-0000-0000DF9F0000}"/>
    <cellStyle name="n_Flash September eresMas_WEM B2004_CA forfaits 0607 (06-08-14)_Orange - Market France KPIs" xfId="57020" xr:uid="{00000000-0005-0000-0000-0000E09F0000}"/>
    <cellStyle name="n_Flash September eresMas_WEM B2004_CA forfaits 0607 (06-08-14)_Poland KPIs" xfId="41902" xr:uid="{00000000-0005-0000-0000-0000E19F0000}"/>
    <cellStyle name="n_Flash September eresMas_WEM B2004_CA forfaits 0607 (06-08-14)_ROW" xfId="41904" xr:uid="{00000000-0005-0000-0000-0000E29F0000}"/>
    <cellStyle name="n_Flash September eresMas_WEM B2004_CA forfaits 0607 (06-08-14)_ROW ARPU" xfId="41905" xr:uid="{00000000-0005-0000-0000-0000E39F0000}"/>
    <cellStyle name="n_Flash September eresMas_WEM B2004_CA forfaits 0607 (06-08-14)_ROW_1" xfId="41906" xr:uid="{00000000-0005-0000-0000-0000E49F0000}"/>
    <cellStyle name="n_Flash September eresMas_WEM B2004_CA forfaits 0607 (06-08-14)_ROW_1_Group" xfId="41907" xr:uid="{00000000-0005-0000-0000-0000E59F0000}"/>
    <cellStyle name="n_Flash September eresMas_WEM B2004_CA forfaits 0607 (06-08-14)_ROW_1_ROW ARPU" xfId="41908" xr:uid="{00000000-0005-0000-0000-0000E69F0000}"/>
    <cellStyle name="n_Flash September eresMas_WEM B2004_CA forfaits 0607 (06-08-14)_ROW_Group" xfId="41909" xr:uid="{00000000-0005-0000-0000-0000E79F0000}"/>
    <cellStyle name="n_Flash September eresMas_WEM B2004_CA forfaits 0607 (06-08-14)_ROW_ROW ARPU" xfId="41910" xr:uid="{00000000-0005-0000-0000-0000E89F0000}"/>
    <cellStyle name="n_Flash September eresMas_WEM B2004_CA forfaits 0607 (06-08-14)_Spain ARPU + AUPU" xfId="41911" xr:uid="{00000000-0005-0000-0000-0000E99F0000}"/>
    <cellStyle name="n_Flash September eresMas_WEM B2004_CA forfaits 0607 (06-08-14)_Spain ARPU + AUPU_Group" xfId="41912" xr:uid="{00000000-0005-0000-0000-0000EA9F0000}"/>
    <cellStyle name="n_Flash September eresMas_WEM B2004_CA forfaits 0607 (06-08-14)_Spain ARPU + AUPU_ROW ARPU" xfId="41913" xr:uid="{00000000-0005-0000-0000-0000EB9F0000}"/>
    <cellStyle name="n_Flash September eresMas_WEM B2004_CA forfaits 0607 (06-08-14)_Spain KPIs" xfId="7558" xr:uid="{00000000-0005-0000-0000-0000EC9F0000}"/>
    <cellStyle name="n_Flash September eresMas_WEM B2004_CA forfaits 0607 (06-08-14)_Spain KPIs 2" xfId="16924" xr:uid="{00000000-0005-0000-0000-0000ED9F0000}"/>
    <cellStyle name="n_Flash September eresMas_WEM B2004_CA forfaits 0607 (06-08-14)_Spain KPIs_1" xfId="52372" xr:uid="{00000000-0005-0000-0000-0000EE9F0000}"/>
    <cellStyle name="n_Flash September eresMas_WEM B2004_CA forfaits 0607 (06-08-14)_Telecoms - Operational KPIs" xfId="50675" xr:uid="{00000000-0005-0000-0000-0000EF9F0000}"/>
    <cellStyle name="n_Flash September eresMas_WEM B2004_Classeur2" xfId="3592" xr:uid="{00000000-0005-0000-0000-0000F09F0000}"/>
    <cellStyle name="n_Flash September eresMas_WEM B2004_Classeur2_A&amp;ME KPIs" xfId="54150" xr:uid="{00000000-0005-0000-0000-0000F19F0000}"/>
    <cellStyle name="n_Flash September eresMas_WEM B2004_Classeur2_France financials" xfId="24504" xr:uid="{00000000-0005-0000-0000-0000F29F0000}"/>
    <cellStyle name="n_Flash September eresMas_WEM B2004_Classeur2_France KPIs" xfId="5713" xr:uid="{00000000-0005-0000-0000-0000F39F0000}"/>
    <cellStyle name="n_Flash September eresMas_WEM B2004_Classeur2_France KPIs 2" xfId="15129" xr:uid="{00000000-0005-0000-0000-0000F49F0000}"/>
    <cellStyle name="n_Flash September eresMas_WEM B2004_Classeur2_France KPIs_1" xfId="12954" xr:uid="{00000000-0005-0000-0000-0000F59F0000}"/>
    <cellStyle name="n_Flash September eresMas_WEM B2004_Classeur2_Group" xfId="41915" xr:uid="{00000000-0005-0000-0000-0000F69F0000}"/>
    <cellStyle name="n_Flash September eresMas_WEM B2004_Classeur2_Group - financial KPIs" xfId="22760" xr:uid="{00000000-0005-0000-0000-0000F79F0000}"/>
    <cellStyle name="n_Flash September eresMas_WEM B2004_Classeur2_Group - operational KPIs" xfId="11200" xr:uid="{00000000-0005-0000-0000-0000F89F0000}"/>
    <cellStyle name="n_Flash September eresMas_WEM B2004_Classeur2_Group - operational KPIs 2" xfId="18899" xr:uid="{00000000-0005-0000-0000-0000F99F0000}"/>
    <cellStyle name="n_Flash September eresMas_WEM B2004_Classeur2_Group - operational KPIs_1" xfId="21016" xr:uid="{00000000-0005-0000-0000-0000FA9F0000}"/>
    <cellStyle name="n_Flash September eresMas_WEM B2004_Classeur2_Orange - Market France KPIs" xfId="57021" xr:uid="{00000000-0005-0000-0000-0000FB9F0000}"/>
    <cellStyle name="n_Flash September eresMas_WEM B2004_Classeur2_Poland KPIs" xfId="41914" xr:uid="{00000000-0005-0000-0000-0000FC9F0000}"/>
    <cellStyle name="n_Flash September eresMas_WEM B2004_Classeur2_ROW" xfId="41916" xr:uid="{00000000-0005-0000-0000-0000FD9F0000}"/>
    <cellStyle name="n_Flash September eresMas_WEM B2004_Classeur2_ROW ARPU" xfId="41917" xr:uid="{00000000-0005-0000-0000-0000FE9F0000}"/>
    <cellStyle name="n_Flash September eresMas_WEM B2004_Classeur2_ROW_1" xfId="41918" xr:uid="{00000000-0005-0000-0000-0000FF9F0000}"/>
    <cellStyle name="n_Flash September eresMas_WEM B2004_Classeur2_ROW_1_Group" xfId="41919" xr:uid="{00000000-0005-0000-0000-000000A00000}"/>
    <cellStyle name="n_Flash September eresMas_WEM B2004_Classeur2_ROW_1_ROW ARPU" xfId="41920" xr:uid="{00000000-0005-0000-0000-000001A00000}"/>
    <cellStyle name="n_Flash September eresMas_WEM B2004_Classeur2_ROW_Group" xfId="41921" xr:uid="{00000000-0005-0000-0000-000002A00000}"/>
    <cellStyle name="n_Flash September eresMas_WEM B2004_Classeur2_ROW_ROW ARPU" xfId="41922" xr:uid="{00000000-0005-0000-0000-000003A00000}"/>
    <cellStyle name="n_Flash September eresMas_WEM B2004_Classeur2_Spain ARPU + AUPU" xfId="41923" xr:uid="{00000000-0005-0000-0000-000004A00000}"/>
    <cellStyle name="n_Flash September eresMas_WEM B2004_Classeur2_Spain ARPU + AUPU_Group" xfId="41924" xr:uid="{00000000-0005-0000-0000-000005A00000}"/>
    <cellStyle name="n_Flash September eresMas_WEM B2004_Classeur2_Spain ARPU + AUPU_ROW ARPU" xfId="41925" xr:uid="{00000000-0005-0000-0000-000006A00000}"/>
    <cellStyle name="n_Flash September eresMas_WEM B2004_Classeur2_Spain KPIs" xfId="7559" xr:uid="{00000000-0005-0000-0000-000007A00000}"/>
    <cellStyle name="n_Flash September eresMas_WEM B2004_Classeur2_Spain KPIs 2" xfId="16925" xr:uid="{00000000-0005-0000-0000-000008A00000}"/>
    <cellStyle name="n_Flash September eresMas_WEM B2004_Classeur2_Spain KPIs_1" xfId="52373" xr:uid="{00000000-0005-0000-0000-000009A00000}"/>
    <cellStyle name="n_Flash September eresMas_WEM B2004_Classeur2_Telecoms - Operational KPIs" xfId="50676" xr:uid="{00000000-0005-0000-0000-00000AA00000}"/>
    <cellStyle name="n_Flash September eresMas_WEM B2004_Classeur5" xfId="3593" xr:uid="{00000000-0005-0000-0000-00000BA00000}"/>
    <cellStyle name="n_Flash September eresMas_WEM B2004_Classeur5_A&amp;ME KPIs" xfId="54151" xr:uid="{00000000-0005-0000-0000-00000CA00000}"/>
    <cellStyle name="n_Flash September eresMas_WEM B2004_Classeur5_France financials" xfId="24505" xr:uid="{00000000-0005-0000-0000-00000DA00000}"/>
    <cellStyle name="n_Flash September eresMas_WEM B2004_Classeur5_France KPIs" xfId="5714" xr:uid="{00000000-0005-0000-0000-00000EA00000}"/>
    <cellStyle name="n_Flash September eresMas_WEM B2004_Classeur5_France KPIs 2" xfId="15130" xr:uid="{00000000-0005-0000-0000-00000FA00000}"/>
    <cellStyle name="n_Flash September eresMas_WEM B2004_Classeur5_France KPIs_1" xfId="12955" xr:uid="{00000000-0005-0000-0000-000010A00000}"/>
    <cellStyle name="n_Flash September eresMas_WEM B2004_Classeur5_Group" xfId="41927" xr:uid="{00000000-0005-0000-0000-000011A00000}"/>
    <cellStyle name="n_Flash September eresMas_WEM B2004_Classeur5_Group - financial KPIs" xfId="22761" xr:uid="{00000000-0005-0000-0000-000012A00000}"/>
    <cellStyle name="n_Flash September eresMas_WEM B2004_Classeur5_Group - operational KPIs" xfId="11201" xr:uid="{00000000-0005-0000-0000-000013A00000}"/>
    <cellStyle name="n_Flash September eresMas_WEM B2004_Classeur5_Group - operational KPIs 2" xfId="18900" xr:uid="{00000000-0005-0000-0000-000014A00000}"/>
    <cellStyle name="n_Flash September eresMas_WEM B2004_Classeur5_Group - operational KPIs_1" xfId="21017" xr:uid="{00000000-0005-0000-0000-000015A00000}"/>
    <cellStyle name="n_Flash September eresMas_WEM B2004_Classeur5_Orange - Market France KPIs" xfId="57022" xr:uid="{00000000-0005-0000-0000-000016A00000}"/>
    <cellStyle name="n_Flash September eresMas_WEM B2004_Classeur5_Poland KPIs" xfId="41926" xr:uid="{00000000-0005-0000-0000-000017A00000}"/>
    <cellStyle name="n_Flash September eresMas_WEM B2004_Classeur5_ROW" xfId="41928" xr:uid="{00000000-0005-0000-0000-000018A00000}"/>
    <cellStyle name="n_Flash September eresMas_WEM B2004_Classeur5_ROW ARPU" xfId="41929" xr:uid="{00000000-0005-0000-0000-000019A00000}"/>
    <cellStyle name="n_Flash September eresMas_WEM B2004_Classeur5_ROW_1" xfId="41930" xr:uid="{00000000-0005-0000-0000-00001AA00000}"/>
    <cellStyle name="n_Flash September eresMas_WEM B2004_Classeur5_ROW_1_Group" xfId="41931" xr:uid="{00000000-0005-0000-0000-00001BA00000}"/>
    <cellStyle name="n_Flash September eresMas_WEM B2004_Classeur5_ROW_1_ROW ARPU" xfId="41932" xr:uid="{00000000-0005-0000-0000-00001CA00000}"/>
    <cellStyle name="n_Flash September eresMas_WEM B2004_Classeur5_ROW_Group" xfId="41933" xr:uid="{00000000-0005-0000-0000-00001DA00000}"/>
    <cellStyle name="n_Flash September eresMas_WEM B2004_Classeur5_ROW_ROW ARPU" xfId="41934" xr:uid="{00000000-0005-0000-0000-00001EA00000}"/>
    <cellStyle name="n_Flash September eresMas_WEM B2004_Classeur5_Spain ARPU + AUPU" xfId="41935" xr:uid="{00000000-0005-0000-0000-00001FA00000}"/>
    <cellStyle name="n_Flash September eresMas_WEM B2004_Classeur5_Spain ARPU + AUPU_Group" xfId="41936" xr:uid="{00000000-0005-0000-0000-000020A00000}"/>
    <cellStyle name="n_Flash September eresMas_WEM B2004_Classeur5_Spain ARPU + AUPU_ROW ARPU" xfId="41937" xr:uid="{00000000-0005-0000-0000-000021A00000}"/>
    <cellStyle name="n_Flash September eresMas_WEM B2004_Classeur5_Spain KPIs" xfId="7560" xr:uid="{00000000-0005-0000-0000-000022A00000}"/>
    <cellStyle name="n_Flash September eresMas_WEM B2004_Classeur5_Spain KPIs 2" xfId="16926" xr:uid="{00000000-0005-0000-0000-000023A00000}"/>
    <cellStyle name="n_Flash September eresMas_WEM B2004_Classeur5_Spain KPIs_1" xfId="52374" xr:uid="{00000000-0005-0000-0000-000024A00000}"/>
    <cellStyle name="n_Flash September eresMas_WEM B2004_Classeur5_Telecoms - Operational KPIs" xfId="50677" xr:uid="{00000000-0005-0000-0000-000025A00000}"/>
    <cellStyle name="n_Flash September eresMas_WEM B2004_DATA KPI Personal" xfId="41938" xr:uid="{00000000-0005-0000-0000-000026A00000}"/>
    <cellStyle name="n_Flash September eresMas_WEM B2004_DATA KPI Personal_Group" xfId="41939" xr:uid="{00000000-0005-0000-0000-000027A00000}"/>
    <cellStyle name="n_Flash September eresMas_WEM B2004_DATA KPI Personal_ROW ARPU" xfId="41940" xr:uid="{00000000-0005-0000-0000-000028A00000}"/>
    <cellStyle name="n_Flash September eresMas_WEM B2004_EE_CoA_BS - mapped V4" xfId="41941" xr:uid="{00000000-0005-0000-0000-000029A00000}"/>
    <cellStyle name="n_Flash September eresMas_WEM B2004_EE_CoA_BS - mapped V4_Group" xfId="41942" xr:uid="{00000000-0005-0000-0000-00002AA00000}"/>
    <cellStyle name="n_Flash September eresMas_WEM B2004_EE_CoA_BS - mapped V4_ROW ARPU" xfId="41943" xr:uid="{00000000-0005-0000-0000-00002BA00000}"/>
    <cellStyle name="n_Flash September eresMas_WEM B2004_France financials" xfId="24498" xr:uid="{00000000-0005-0000-0000-00002CA00000}"/>
    <cellStyle name="n_Flash September eresMas_WEM B2004_France KPIs" xfId="5707" xr:uid="{00000000-0005-0000-0000-00002DA00000}"/>
    <cellStyle name="n_Flash September eresMas_WEM B2004_France KPIs 2" xfId="15123" xr:uid="{00000000-0005-0000-0000-00002EA00000}"/>
    <cellStyle name="n_Flash September eresMas_WEM B2004_France KPIs_1" xfId="12948" xr:uid="{00000000-0005-0000-0000-00002FA00000}"/>
    <cellStyle name="n_Flash September eresMas_WEM B2004_GetCA Groupe Seg 2012-Q4 Soc" xfId="57023" xr:uid="{00000000-0005-0000-0000-000030A00000}"/>
    <cellStyle name="n_Flash September eresMas_WEM B2004_Group" xfId="41944" xr:uid="{00000000-0005-0000-0000-000031A00000}"/>
    <cellStyle name="n_Flash September eresMas_WEM B2004_Group - financial KPIs" xfId="22754" xr:uid="{00000000-0005-0000-0000-000032A00000}"/>
    <cellStyle name="n_Flash September eresMas_WEM B2004_Group - operational KPIs" xfId="11194" xr:uid="{00000000-0005-0000-0000-000033A00000}"/>
    <cellStyle name="n_Flash September eresMas_WEM B2004_Group - operational KPIs 2" xfId="18893" xr:uid="{00000000-0005-0000-0000-000034A00000}"/>
    <cellStyle name="n_Flash September eresMas_WEM B2004_Group - operational KPIs_1" xfId="21010" xr:uid="{00000000-0005-0000-0000-000035A00000}"/>
    <cellStyle name="n_Flash September eresMas_WEM B2004_NB07 FRANCE Tableau de l'ADSL 032007 v3 hors instances avec déc07 v24-04" xfId="3594" xr:uid="{00000000-0005-0000-0000-000036A00000}"/>
    <cellStyle name="n_Flash September eresMas_WEM B2004_NB07 FRANCE Tableau de l'ADSL 032007 v3 hors instances avec déc07 v24-04_A&amp;ME KPIs" xfId="54152" xr:uid="{00000000-0005-0000-0000-000037A00000}"/>
    <cellStyle name="n_Flash September eresMas_WEM B2004_NB07 FRANCE Tableau de l'ADSL 032007 v3 hors instances avec déc07 v24-04_France financials" xfId="24506" xr:uid="{00000000-0005-0000-0000-000038A00000}"/>
    <cellStyle name="n_Flash September eresMas_WEM B2004_NB07 FRANCE Tableau de l'ADSL 032007 v3 hors instances avec déc07 v24-04_France KPIs" xfId="5715" xr:uid="{00000000-0005-0000-0000-000039A00000}"/>
    <cellStyle name="n_Flash September eresMas_WEM B2004_NB07 FRANCE Tableau de l'ADSL 032007 v3 hors instances avec déc07 v24-04_France KPIs 2" xfId="15131" xr:uid="{00000000-0005-0000-0000-00003AA00000}"/>
    <cellStyle name="n_Flash September eresMas_WEM B2004_NB07 FRANCE Tableau de l'ADSL 032007 v3 hors instances avec déc07 v24-04_France KPIs_1" xfId="12956" xr:uid="{00000000-0005-0000-0000-00003BA00000}"/>
    <cellStyle name="n_Flash September eresMas_WEM B2004_NB07 FRANCE Tableau de l'ADSL 032007 v3 hors instances avec déc07 v24-04_Group" xfId="41946" xr:uid="{00000000-0005-0000-0000-00003CA00000}"/>
    <cellStyle name="n_Flash September eresMas_WEM B2004_NB07 FRANCE Tableau de l'ADSL 032007 v3 hors instances avec déc07 v24-04_Group - financial KPIs" xfId="22762" xr:uid="{00000000-0005-0000-0000-00003DA00000}"/>
    <cellStyle name="n_Flash September eresMas_WEM B2004_NB07 FRANCE Tableau de l'ADSL 032007 v3 hors instances avec déc07 v24-04_Group - operational KPIs" xfId="11202" xr:uid="{00000000-0005-0000-0000-00003EA00000}"/>
    <cellStyle name="n_Flash September eresMas_WEM B2004_NB07 FRANCE Tableau de l'ADSL 032007 v3 hors instances avec déc07 v24-04_Group - operational KPIs 2" xfId="18901" xr:uid="{00000000-0005-0000-0000-00003FA00000}"/>
    <cellStyle name="n_Flash September eresMas_WEM B2004_NB07 FRANCE Tableau de l'ADSL 032007 v3 hors instances avec déc07 v24-04_Group - operational KPIs_1" xfId="21018" xr:uid="{00000000-0005-0000-0000-000040A00000}"/>
    <cellStyle name="n_Flash September eresMas_WEM B2004_NB07 FRANCE Tableau de l'ADSL 032007 v3 hors instances avec déc07 v24-04_Orange - Market France KPIs" xfId="57024" xr:uid="{00000000-0005-0000-0000-000041A00000}"/>
    <cellStyle name="n_Flash September eresMas_WEM B2004_NB07 FRANCE Tableau de l'ADSL 032007 v3 hors instances avec déc07 v24-04_Poland KPIs" xfId="41945" xr:uid="{00000000-0005-0000-0000-000042A00000}"/>
    <cellStyle name="n_Flash September eresMas_WEM B2004_NB07 FRANCE Tableau de l'ADSL 032007 v3 hors instances avec déc07 v24-04_ROW" xfId="41947" xr:uid="{00000000-0005-0000-0000-000043A00000}"/>
    <cellStyle name="n_Flash September eresMas_WEM B2004_NB07 FRANCE Tableau de l'ADSL 032007 v3 hors instances avec déc07 v24-04_ROW ARPU" xfId="41948" xr:uid="{00000000-0005-0000-0000-000044A00000}"/>
    <cellStyle name="n_Flash September eresMas_WEM B2004_NB07 FRANCE Tableau de l'ADSL 032007 v3 hors instances avec déc07 v24-04_ROW_1" xfId="41949" xr:uid="{00000000-0005-0000-0000-000045A00000}"/>
    <cellStyle name="n_Flash September eresMas_WEM B2004_NB07 FRANCE Tableau de l'ADSL 032007 v3 hors instances avec déc07 v24-04_ROW_1_Group" xfId="41950" xr:uid="{00000000-0005-0000-0000-000046A00000}"/>
    <cellStyle name="n_Flash September eresMas_WEM B2004_NB07 FRANCE Tableau de l'ADSL 032007 v3 hors instances avec déc07 v24-04_ROW_1_ROW ARPU" xfId="41951" xr:uid="{00000000-0005-0000-0000-000047A00000}"/>
    <cellStyle name="n_Flash September eresMas_WEM B2004_NB07 FRANCE Tableau de l'ADSL 032007 v3 hors instances avec déc07 v24-04_ROW_Group" xfId="41952" xr:uid="{00000000-0005-0000-0000-000048A00000}"/>
    <cellStyle name="n_Flash September eresMas_WEM B2004_NB07 FRANCE Tableau de l'ADSL 032007 v3 hors instances avec déc07 v24-04_ROW_ROW ARPU" xfId="41953" xr:uid="{00000000-0005-0000-0000-000049A00000}"/>
    <cellStyle name="n_Flash September eresMas_WEM B2004_NB07 FRANCE Tableau de l'ADSL 032007 v3 hors instances avec déc07 v24-04_Spain ARPU + AUPU" xfId="41954" xr:uid="{00000000-0005-0000-0000-00004AA00000}"/>
    <cellStyle name="n_Flash September eresMas_WEM B2004_NB07 FRANCE Tableau de l'ADSL 032007 v3 hors instances avec déc07 v24-04_Spain ARPU + AUPU_Group" xfId="41955" xr:uid="{00000000-0005-0000-0000-00004BA00000}"/>
    <cellStyle name="n_Flash September eresMas_WEM B2004_NB07 FRANCE Tableau de l'ADSL 032007 v3 hors instances avec déc07 v24-04_Spain ARPU + AUPU_ROW ARPU" xfId="41956" xr:uid="{00000000-0005-0000-0000-00004CA00000}"/>
    <cellStyle name="n_Flash September eresMas_WEM B2004_NB07 FRANCE Tableau de l'ADSL 032007 v3 hors instances avec déc07 v24-04_Spain KPIs" xfId="7561" xr:uid="{00000000-0005-0000-0000-00004DA00000}"/>
    <cellStyle name="n_Flash September eresMas_WEM B2004_NB07 FRANCE Tableau de l'ADSL 032007 v3 hors instances avec déc07 v24-04_Spain KPIs 2" xfId="16927" xr:uid="{00000000-0005-0000-0000-00004EA00000}"/>
    <cellStyle name="n_Flash September eresMas_WEM B2004_NB07 FRANCE Tableau de l'ADSL 032007 v3 hors instances avec déc07 v24-04_Spain KPIs_1" xfId="52375" xr:uid="{00000000-0005-0000-0000-00004FA00000}"/>
    <cellStyle name="n_Flash September eresMas_WEM B2004_NB07 FRANCE Tableau de l'ADSL 032007 v3 hors instances avec déc07 v24-04_Telecoms - Operational KPIs" xfId="50678" xr:uid="{00000000-0005-0000-0000-000050A00000}"/>
    <cellStyle name="n_Flash September eresMas_WEM B2004_Orange - Market France KPIs" xfId="57015" xr:uid="{00000000-0005-0000-0000-000051A00000}"/>
    <cellStyle name="n_Flash September eresMas_WEM B2004_PFA_Mn MTV_060413" xfId="3595" xr:uid="{00000000-0005-0000-0000-000052A00000}"/>
    <cellStyle name="n_Flash September eresMas_WEM B2004_PFA_Mn MTV_060413_A&amp;ME KPIs" xfId="54153" xr:uid="{00000000-0005-0000-0000-000053A00000}"/>
    <cellStyle name="n_Flash September eresMas_WEM B2004_PFA_Mn MTV_060413_France financials" xfId="24507" xr:uid="{00000000-0005-0000-0000-000054A00000}"/>
    <cellStyle name="n_Flash September eresMas_WEM B2004_PFA_Mn MTV_060413_France KPIs" xfId="5716" xr:uid="{00000000-0005-0000-0000-000055A00000}"/>
    <cellStyle name="n_Flash September eresMas_WEM B2004_PFA_Mn MTV_060413_France KPIs 2" xfId="15132" xr:uid="{00000000-0005-0000-0000-000056A00000}"/>
    <cellStyle name="n_Flash September eresMas_WEM B2004_PFA_Mn MTV_060413_France KPIs_1" xfId="12957" xr:uid="{00000000-0005-0000-0000-000057A00000}"/>
    <cellStyle name="n_Flash September eresMas_WEM B2004_PFA_Mn MTV_060413_Group" xfId="41958" xr:uid="{00000000-0005-0000-0000-000058A00000}"/>
    <cellStyle name="n_Flash September eresMas_WEM B2004_PFA_Mn MTV_060413_Group - financial KPIs" xfId="22763" xr:uid="{00000000-0005-0000-0000-000059A00000}"/>
    <cellStyle name="n_Flash September eresMas_WEM B2004_PFA_Mn MTV_060413_Group - operational KPIs" xfId="11203" xr:uid="{00000000-0005-0000-0000-00005AA00000}"/>
    <cellStyle name="n_Flash September eresMas_WEM B2004_PFA_Mn MTV_060413_Group - operational KPIs 2" xfId="18902" xr:uid="{00000000-0005-0000-0000-00005BA00000}"/>
    <cellStyle name="n_Flash September eresMas_WEM B2004_PFA_Mn MTV_060413_Group - operational KPIs_1" xfId="21019" xr:uid="{00000000-0005-0000-0000-00005CA00000}"/>
    <cellStyle name="n_Flash September eresMas_WEM B2004_PFA_Mn MTV_060413_Orange - Market France KPIs" xfId="57025" xr:uid="{00000000-0005-0000-0000-00005DA00000}"/>
    <cellStyle name="n_Flash September eresMas_WEM B2004_PFA_Mn MTV_060413_Poland KPIs" xfId="41957" xr:uid="{00000000-0005-0000-0000-00005EA00000}"/>
    <cellStyle name="n_Flash September eresMas_WEM B2004_PFA_Mn MTV_060413_ROW" xfId="41959" xr:uid="{00000000-0005-0000-0000-00005FA00000}"/>
    <cellStyle name="n_Flash September eresMas_WEM B2004_PFA_Mn MTV_060413_ROW ARPU" xfId="41960" xr:uid="{00000000-0005-0000-0000-000060A00000}"/>
    <cellStyle name="n_Flash September eresMas_WEM B2004_PFA_Mn MTV_060413_ROW_1" xfId="41961" xr:uid="{00000000-0005-0000-0000-000061A00000}"/>
    <cellStyle name="n_Flash September eresMas_WEM B2004_PFA_Mn MTV_060413_ROW_1_Group" xfId="41962" xr:uid="{00000000-0005-0000-0000-000062A00000}"/>
    <cellStyle name="n_Flash September eresMas_WEM B2004_PFA_Mn MTV_060413_ROW_1_ROW ARPU" xfId="41963" xr:uid="{00000000-0005-0000-0000-000063A00000}"/>
    <cellStyle name="n_Flash September eresMas_WEM B2004_PFA_Mn MTV_060413_ROW_Group" xfId="41964" xr:uid="{00000000-0005-0000-0000-000064A00000}"/>
    <cellStyle name="n_Flash September eresMas_WEM B2004_PFA_Mn MTV_060413_ROW_ROW ARPU" xfId="41965" xr:uid="{00000000-0005-0000-0000-000065A00000}"/>
    <cellStyle name="n_Flash September eresMas_WEM B2004_PFA_Mn MTV_060413_Spain ARPU + AUPU" xfId="41966" xr:uid="{00000000-0005-0000-0000-000066A00000}"/>
    <cellStyle name="n_Flash September eresMas_WEM B2004_PFA_Mn MTV_060413_Spain ARPU + AUPU_Group" xfId="41967" xr:uid="{00000000-0005-0000-0000-000067A00000}"/>
    <cellStyle name="n_Flash September eresMas_WEM B2004_PFA_Mn MTV_060413_Spain ARPU + AUPU_ROW ARPU" xfId="41968" xr:uid="{00000000-0005-0000-0000-000068A00000}"/>
    <cellStyle name="n_Flash September eresMas_WEM B2004_PFA_Mn MTV_060413_Spain KPIs" xfId="7562" xr:uid="{00000000-0005-0000-0000-000069A00000}"/>
    <cellStyle name="n_Flash September eresMas_WEM B2004_PFA_Mn MTV_060413_Spain KPIs 2" xfId="16928" xr:uid="{00000000-0005-0000-0000-00006AA00000}"/>
    <cellStyle name="n_Flash September eresMas_WEM B2004_PFA_Mn MTV_060413_Spain KPIs_1" xfId="52376" xr:uid="{00000000-0005-0000-0000-00006BA00000}"/>
    <cellStyle name="n_Flash September eresMas_WEM B2004_PFA_Mn MTV_060413_Telecoms - Operational KPIs" xfId="50679" xr:uid="{00000000-0005-0000-0000-00006CA00000}"/>
    <cellStyle name="n_Flash September eresMas_WEM B2004_PFA_Mn_0603_V0 0" xfId="3596" xr:uid="{00000000-0005-0000-0000-00006DA00000}"/>
    <cellStyle name="n_Flash September eresMas_WEM B2004_PFA_Mn_0603_V0 0_A&amp;ME KPIs" xfId="54154" xr:uid="{00000000-0005-0000-0000-00006EA00000}"/>
    <cellStyle name="n_Flash September eresMas_WEM B2004_PFA_Mn_0603_V0 0_France financials" xfId="24508" xr:uid="{00000000-0005-0000-0000-00006FA00000}"/>
    <cellStyle name="n_Flash September eresMas_WEM B2004_PFA_Mn_0603_V0 0_France KPIs" xfId="5717" xr:uid="{00000000-0005-0000-0000-000070A00000}"/>
    <cellStyle name="n_Flash September eresMas_WEM B2004_PFA_Mn_0603_V0 0_France KPIs 2" xfId="15133" xr:uid="{00000000-0005-0000-0000-000071A00000}"/>
    <cellStyle name="n_Flash September eresMas_WEM B2004_PFA_Mn_0603_V0 0_France KPIs_1" xfId="12958" xr:uid="{00000000-0005-0000-0000-000072A00000}"/>
    <cellStyle name="n_Flash September eresMas_WEM B2004_PFA_Mn_0603_V0 0_Group" xfId="41970" xr:uid="{00000000-0005-0000-0000-000073A00000}"/>
    <cellStyle name="n_Flash September eresMas_WEM B2004_PFA_Mn_0603_V0 0_Group - financial KPIs" xfId="22764" xr:uid="{00000000-0005-0000-0000-000074A00000}"/>
    <cellStyle name="n_Flash September eresMas_WEM B2004_PFA_Mn_0603_V0 0_Group - operational KPIs" xfId="11204" xr:uid="{00000000-0005-0000-0000-000075A00000}"/>
    <cellStyle name="n_Flash September eresMas_WEM B2004_PFA_Mn_0603_V0 0_Group - operational KPIs 2" xfId="18903" xr:uid="{00000000-0005-0000-0000-000076A00000}"/>
    <cellStyle name="n_Flash September eresMas_WEM B2004_PFA_Mn_0603_V0 0_Group - operational KPIs_1" xfId="21020" xr:uid="{00000000-0005-0000-0000-000077A00000}"/>
    <cellStyle name="n_Flash September eresMas_WEM B2004_PFA_Mn_0603_V0 0_Orange - Market France KPIs" xfId="57026" xr:uid="{00000000-0005-0000-0000-000078A00000}"/>
    <cellStyle name="n_Flash September eresMas_WEM B2004_PFA_Mn_0603_V0 0_Poland KPIs" xfId="41969" xr:uid="{00000000-0005-0000-0000-000079A00000}"/>
    <cellStyle name="n_Flash September eresMas_WEM B2004_PFA_Mn_0603_V0 0_ROW" xfId="41971" xr:uid="{00000000-0005-0000-0000-00007AA00000}"/>
    <cellStyle name="n_Flash September eresMas_WEM B2004_PFA_Mn_0603_V0 0_ROW ARPU" xfId="41972" xr:uid="{00000000-0005-0000-0000-00007BA00000}"/>
    <cellStyle name="n_Flash September eresMas_WEM B2004_PFA_Mn_0603_V0 0_ROW_1" xfId="41973" xr:uid="{00000000-0005-0000-0000-00007CA00000}"/>
    <cellStyle name="n_Flash September eresMas_WEM B2004_PFA_Mn_0603_V0 0_ROW_1_Group" xfId="41974" xr:uid="{00000000-0005-0000-0000-00007DA00000}"/>
    <cellStyle name="n_Flash September eresMas_WEM B2004_PFA_Mn_0603_V0 0_ROW_1_ROW ARPU" xfId="41975" xr:uid="{00000000-0005-0000-0000-00007EA00000}"/>
    <cellStyle name="n_Flash September eresMas_WEM B2004_PFA_Mn_0603_V0 0_ROW_Group" xfId="41976" xr:uid="{00000000-0005-0000-0000-00007FA00000}"/>
    <cellStyle name="n_Flash September eresMas_WEM B2004_PFA_Mn_0603_V0 0_ROW_ROW ARPU" xfId="41977" xr:uid="{00000000-0005-0000-0000-000080A00000}"/>
    <cellStyle name="n_Flash September eresMas_WEM B2004_PFA_Mn_0603_V0 0_Spain ARPU + AUPU" xfId="41978" xr:uid="{00000000-0005-0000-0000-000081A00000}"/>
    <cellStyle name="n_Flash September eresMas_WEM B2004_PFA_Mn_0603_V0 0_Spain ARPU + AUPU_Group" xfId="41979" xr:uid="{00000000-0005-0000-0000-000082A00000}"/>
    <cellStyle name="n_Flash September eresMas_WEM B2004_PFA_Mn_0603_V0 0_Spain ARPU + AUPU_ROW ARPU" xfId="41980" xr:uid="{00000000-0005-0000-0000-000083A00000}"/>
    <cellStyle name="n_Flash September eresMas_WEM B2004_PFA_Mn_0603_V0 0_Spain KPIs" xfId="7563" xr:uid="{00000000-0005-0000-0000-000084A00000}"/>
    <cellStyle name="n_Flash September eresMas_WEM B2004_PFA_Mn_0603_V0 0_Spain KPIs 2" xfId="16929" xr:uid="{00000000-0005-0000-0000-000085A00000}"/>
    <cellStyle name="n_Flash September eresMas_WEM B2004_PFA_Mn_0603_V0 0_Spain KPIs_1" xfId="52377" xr:uid="{00000000-0005-0000-0000-000086A00000}"/>
    <cellStyle name="n_Flash September eresMas_WEM B2004_PFA_Mn_0603_V0 0_Telecoms - Operational KPIs" xfId="50680" xr:uid="{00000000-0005-0000-0000-000087A00000}"/>
    <cellStyle name="n_Flash September eresMas_WEM B2004_PFA_Parcs_0600706" xfId="3597" xr:uid="{00000000-0005-0000-0000-000088A00000}"/>
    <cellStyle name="n_Flash September eresMas_WEM B2004_PFA_Parcs_0600706_A&amp;ME KPIs" xfId="54155" xr:uid="{00000000-0005-0000-0000-000089A00000}"/>
    <cellStyle name="n_Flash September eresMas_WEM B2004_PFA_Parcs_0600706_France financials" xfId="24509" xr:uid="{00000000-0005-0000-0000-00008AA00000}"/>
    <cellStyle name="n_Flash September eresMas_WEM B2004_PFA_Parcs_0600706_France KPIs" xfId="5718" xr:uid="{00000000-0005-0000-0000-00008BA00000}"/>
    <cellStyle name="n_Flash September eresMas_WEM B2004_PFA_Parcs_0600706_France KPIs 2" xfId="15134" xr:uid="{00000000-0005-0000-0000-00008CA00000}"/>
    <cellStyle name="n_Flash September eresMas_WEM B2004_PFA_Parcs_0600706_France KPIs_1" xfId="12959" xr:uid="{00000000-0005-0000-0000-00008DA00000}"/>
    <cellStyle name="n_Flash September eresMas_WEM B2004_PFA_Parcs_0600706_Group" xfId="41982" xr:uid="{00000000-0005-0000-0000-00008EA00000}"/>
    <cellStyle name="n_Flash September eresMas_WEM B2004_PFA_Parcs_0600706_Group - financial KPIs" xfId="22765" xr:uid="{00000000-0005-0000-0000-00008FA00000}"/>
    <cellStyle name="n_Flash September eresMas_WEM B2004_PFA_Parcs_0600706_Group - operational KPIs" xfId="11205" xr:uid="{00000000-0005-0000-0000-000090A00000}"/>
    <cellStyle name="n_Flash September eresMas_WEM B2004_PFA_Parcs_0600706_Group - operational KPIs 2" xfId="18904" xr:uid="{00000000-0005-0000-0000-000091A00000}"/>
    <cellStyle name="n_Flash September eresMas_WEM B2004_PFA_Parcs_0600706_Group - operational KPIs_1" xfId="21021" xr:uid="{00000000-0005-0000-0000-000092A00000}"/>
    <cellStyle name="n_Flash September eresMas_WEM B2004_PFA_Parcs_0600706_Orange - Market France KPIs" xfId="57027" xr:uid="{00000000-0005-0000-0000-000093A00000}"/>
    <cellStyle name="n_Flash September eresMas_WEM B2004_PFA_Parcs_0600706_Poland KPIs" xfId="41981" xr:uid="{00000000-0005-0000-0000-000094A00000}"/>
    <cellStyle name="n_Flash September eresMas_WEM B2004_PFA_Parcs_0600706_ROW" xfId="41983" xr:uid="{00000000-0005-0000-0000-000095A00000}"/>
    <cellStyle name="n_Flash September eresMas_WEM B2004_PFA_Parcs_0600706_ROW ARPU" xfId="41984" xr:uid="{00000000-0005-0000-0000-000096A00000}"/>
    <cellStyle name="n_Flash September eresMas_WEM B2004_PFA_Parcs_0600706_ROW_1" xfId="41985" xr:uid="{00000000-0005-0000-0000-000097A00000}"/>
    <cellStyle name="n_Flash September eresMas_WEM B2004_PFA_Parcs_0600706_ROW_1_Group" xfId="41986" xr:uid="{00000000-0005-0000-0000-000098A00000}"/>
    <cellStyle name="n_Flash September eresMas_WEM B2004_PFA_Parcs_0600706_ROW_1_ROW ARPU" xfId="41987" xr:uid="{00000000-0005-0000-0000-000099A00000}"/>
    <cellStyle name="n_Flash September eresMas_WEM B2004_PFA_Parcs_0600706_ROW_Group" xfId="41988" xr:uid="{00000000-0005-0000-0000-00009AA00000}"/>
    <cellStyle name="n_Flash September eresMas_WEM B2004_PFA_Parcs_0600706_ROW_ROW ARPU" xfId="41989" xr:uid="{00000000-0005-0000-0000-00009BA00000}"/>
    <cellStyle name="n_Flash September eresMas_WEM B2004_PFA_Parcs_0600706_Spain ARPU + AUPU" xfId="41990" xr:uid="{00000000-0005-0000-0000-00009CA00000}"/>
    <cellStyle name="n_Flash September eresMas_WEM B2004_PFA_Parcs_0600706_Spain ARPU + AUPU_Group" xfId="41991" xr:uid="{00000000-0005-0000-0000-00009DA00000}"/>
    <cellStyle name="n_Flash September eresMas_WEM B2004_PFA_Parcs_0600706_Spain ARPU + AUPU_ROW ARPU" xfId="41992" xr:uid="{00000000-0005-0000-0000-00009EA00000}"/>
    <cellStyle name="n_Flash September eresMas_WEM B2004_PFA_Parcs_0600706_Spain KPIs" xfId="7564" xr:uid="{00000000-0005-0000-0000-00009FA00000}"/>
    <cellStyle name="n_Flash September eresMas_WEM B2004_PFA_Parcs_0600706_Spain KPIs 2" xfId="16930" xr:uid="{00000000-0005-0000-0000-0000A0A00000}"/>
    <cellStyle name="n_Flash September eresMas_WEM B2004_PFA_Parcs_0600706_Spain KPIs_1" xfId="52378" xr:uid="{00000000-0005-0000-0000-0000A1A00000}"/>
    <cellStyle name="n_Flash September eresMas_WEM B2004_PFA_Parcs_0600706_Telecoms - Operational KPIs" xfId="50681" xr:uid="{00000000-0005-0000-0000-0000A2A00000}"/>
    <cellStyle name="n_Flash September eresMas_WEM B2004_Poland KPIs" xfId="41853" xr:uid="{00000000-0005-0000-0000-0000A3A00000}"/>
    <cellStyle name="n_Flash September eresMas_WEM B2004_Reporting Valeur_Mobile_2010_10" xfId="41993" xr:uid="{00000000-0005-0000-0000-0000A4A00000}"/>
    <cellStyle name="n_Flash September eresMas_WEM B2004_Reporting Valeur_Mobile_2010_10_Group" xfId="41994" xr:uid="{00000000-0005-0000-0000-0000A5A00000}"/>
    <cellStyle name="n_Flash September eresMas_WEM B2004_Reporting Valeur_Mobile_2010_10_ROW" xfId="41995" xr:uid="{00000000-0005-0000-0000-0000A6A00000}"/>
    <cellStyle name="n_Flash September eresMas_WEM B2004_Reporting Valeur_Mobile_2010_10_ROW ARPU" xfId="41996" xr:uid="{00000000-0005-0000-0000-0000A7A00000}"/>
    <cellStyle name="n_Flash September eresMas_WEM B2004_Reporting Valeur_Mobile_2010_10_ROW_Group" xfId="41997" xr:uid="{00000000-0005-0000-0000-0000A8A00000}"/>
    <cellStyle name="n_Flash September eresMas_WEM B2004_Reporting Valeur_Mobile_2010_10_ROW_ROW ARPU" xfId="41998" xr:uid="{00000000-0005-0000-0000-0000A9A00000}"/>
    <cellStyle name="n_Flash September eresMas_WEM B2004_ROW" xfId="41999" xr:uid="{00000000-0005-0000-0000-0000AAA00000}"/>
    <cellStyle name="n_Flash September eresMas_WEM B2004_ROW ARPU" xfId="42000" xr:uid="{00000000-0005-0000-0000-0000ABA00000}"/>
    <cellStyle name="n_Flash September eresMas_WEM B2004_ROW_1" xfId="42001" xr:uid="{00000000-0005-0000-0000-0000ACA00000}"/>
    <cellStyle name="n_Flash September eresMas_WEM B2004_ROW_1_Group" xfId="42002" xr:uid="{00000000-0005-0000-0000-0000ADA00000}"/>
    <cellStyle name="n_Flash September eresMas_WEM B2004_ROW_1_ROW ARPU" xfId="42003" xr:uid="{00000000-0005-0000-0000-0000AEA00000}"/>
    <cellStyle name="n_Flash September eresMas_WEM B2004_ROW_Group" xfId="42004" xr:uid="{00000000-0005-0000-0000-0000AFA00000}"/>
    <cellStyle name="n_Flash September eresMas_WEM B2004_ROW_ROW ARPU" xfId="42005" xr:uid="{00000000-0005-0000-0000-0000B0A00000}"/>
    <cellStyle name="n_Flash September eresMas_WEM B2004_Spain ARPU + AUPU" xfId="42006" xr:uid="{00000000-0005-0000-0000-0000B1A00000}"/>
    <cellStyle name="n_Flash September eresMas_WEM B2004_Spain ARPU + AUPU_Group" xfId="42007" xr:uid="{00000000-0005-0000-0000-0000B2A00000}"/>
    <cellStyle name="n_Flash September eresMas_WEM B2004_Spain ARPU + AUPU_ROW ARPU" xfId="42008" xr:uid="{00000000-0005-0000-0000-0000B3A00000}"/>
    <cellStyle name="n_Flash September eresMas_WEM B2004_Spain KPIs" xfId="7553" xr:uid="{00000000-0005-0000-0000-0000B4A00000}"/>
    <cellStyle name="n_Flash September eresMas_WEM B2004_Spain KPIs 2" xfId="16919" xr:uid="{00000000-0005-0000-0000-0000B5A00000}"/>
    <cellStyle name="n_Flash September eresMas_WEM B2004_Spain KPIs_1" xfId="52367" xr:uid="{00000000-0005-0000-0000-0000B6A00000}"/>
    <cellStyle name="n_Flash September eresMas_WEM B2004_Telecoms - Operational KPIs" xfId="50670" xr:uid="{00000000-0005-0000-0000-0000B7A00000}"/>
    <cellStyle name="n_Flash September eresMas_WEM B2004_UAG_report_CA 06-09 (06-09-28)" xfId="3598" xr:uid="{00000000-0005-0000-0000-0000B8A00000}"/>
    <cellStyle name="n_Flash September eresMas_WEM B2004_UAG_report_CA 06-09 (06-09-28)_A&amp;ME KPIs" xfId="54156" xr:uid="{00000000-0005-0000-0000-0000B9A00000}"/>
    <cellStyle name="n_Flash September eresMas_WEM B2004_UAG_report_CA 06-09 (06-09-28)_France financials" xfId="24510" xr:uid="{00000000-0005-0000-0000-0000BAA00000}"/>
    <cellStyle name="n_Flash September eresMas_WEM B2004_UAG_report_CA 06-09 (06-09-28)_France KPIs" xfId="5719" xr:uid="{00000000-0005-0000-0000-0000BBA00000}"/>
    <cellStyle name="n_Flash September eresMas_WEM B2004_UAG_report_CA 06-09 (06-09-28)_France KPIs 2" xfId="15135" xr:uid="{00000000-0005-0000-0000-0000BCA00000}"/>
    <cellStyle name="n_Flash September eresMas_WEM B2004_UAG_report_CA 06-09 (06-09-28)_France KPIs_1" xfId="12960" xr:uid="{00000000-0005-0000-0000-0000BDA00000}"/>
    <cellStyle name="n_Flash September eresMas_WEM B2004_UAG_report_CA 06-09 (06-09-28)_Group" xfId="42010" xr:uid="{00000000-0005-0000-0000-0000BEA00000}"/>
    <cellStyle name="n_Flash September eresMas_WEM B2004_UAG_report_CA 06-09 (06-09-28)_Group - financial KPIs" xfId="22766" xr:uid="{00000000-0005-0000-0000-0000BFA00000}"/>
    <cellStyle name="n_Flash September eresMas_WEM B2004_UAG_report_CA 06-09 (06-09-28)_Group - operational KPIs" xfId="11206" xr:uid="{00000000-0005-0000-0000-0000C0A00000}"/>
    <cellStyle name="n_Flash September eresMas_WEM B2004_UAG_report_CA 06-09 (06-09-28)_Group - operational KPIs 2" xfId="18905" xr:uid="{00000000-0005-0000-0000-0000C1A00000}"/>
    <cellStyle name="n_Flash September eresMas_WEM B2004_UAG_report_CA 06-09 (06-09-28)_Group - operational KPIs_1" xfId="21022" xr:uid="{00000000-0005-0000-0000-0000C2A00000}"/>
    <cellStyle name="n_Flash September eresMas_WEM B2004_UAG_report_CA 06-09 (06-09-28)_Orange - Market France KPIs" xfId="57028" xr:uid="{00000000-0005-0000-0000-0000C3A00000}"/>
    <cellStyle name="n_Flash September eresMas_WEM B2004_UAG_report_CA 06-09 (06-09-28)_Poland KPIs" xfId="42009" xr:uid="{00000000-0005-0000-0000-0000C4A00000}"/>
    <cellStyle name="n_Flash September eresMas_WEM B2004_UAG_report_CA 06-09 (06-09-28)_ROW" xfId="42011" xr:uid="{00000000-0005-0000-0000-0000C5A00000}"/>
    <cellStyle name="n_Flash September eresMas_WEM B2004_UAG_report_CA 06-09 (06-09-28)_ROW ARPU" xfId="42012" xr:uid="{00000000-0005-0000-0000-0000C6A00000}"/>
    <cellStyle name="n_Flash September eresMas_WEM B2004_UAG_report_CA 06-09 (06-09-28)_ROW_1" xfId="42013" xr:uid="{00000000-0005-0000-0000-0000C7A00000}"/>
    <cellStyle name="n_Flash September eresMas_WEM B2004_UAG_report_CA 06-09 (06-09-28)_ROW_1_Group" xfId="42014" xr:uid="{00000000-0005-0000-0000-0000C8A00000}"/>
    <cellStyle name="n_Flash September eresMas_WEM B2004_UAG_report_CA 06-09 (06-09-28)_ROW_1_ROW ARPU" xfId="42015" xr:uid="{00000000-0005-0000-0000-0000C9A00000}"/>
    <cellStyle name="n_Flash September eresMas_WEM B2004_UAG_report_CA 06-09 (06-09-28)_ROW_Group" xfId="42016" xr:uid="{00000000-0005-0000-0000-0000CAA00000}"/>
    <cellStyle name="n_Flash September eresMas_WEM B2004_UAG_report_CA 06-09 (06-09-28)_ROW_ROW ARPU" xfId="42017" xr:uid="{00000000-0005-0000-0000-0000CBA00000}"/>
    <cellStyle name="n_Flash September eresMas_WEM B2004_UAG_report_CA 06-09 (06-09-28)_Spain ARPU + AUPU" xfId="42018" xr:uid="{00000000-0005-0000-0000-0000CCA00000}"/>
    <cellStyle name="n_Flash September eresMas_WEM B2004_UAG_report_CA 06-09 (06-09-28)_Spain ARPU + AUPU_Group" xfId="42019" xr:uid="{00000000-0005-0000-0000-0000CDA00000}"/>
    <cellStyle name="n_Flash September eresMas_WEM B2004_UAG_report_CA 06-09 (06-09-28)_Spain ARPU + AUPU_ROW ARPU" xfId="42020" xr:uid="{00000000-0005-0000-0000-0000CEA00000}"/>
    <cellStyle name="n_Flash September eresMas_WEM B2004_UAG_report_CA 06-09 (06-09-28)_Spain KPIs" xfId="7565" xr:uid="{00000000-0005-0000-0000-0000CFA00000}"/>
    <cellStyle name="n_Flash September eresMas_WEM B2004_UAG_report_CA 06-09 (06-09-28)_Spain KPIs 2" xfId="16931" xr:uid="{00000000-0005-0000-0000-0000D0A00000}"/>
    <cellStyle name="n_Flash September eresMas_WEM B2004_UAG_report_CA 06-09 (06-09-28)_Spain KPIs_1" xfId="52379" xr:uid="{00000000-0005-0000-0000-0000D1A00000}"/>
    <cellStyle name="n_Flash September eresMas_WEM B2004_UAG_report_CA 06-09 (06-09-28)_Telecoms - Operational KPIs" xfId="50682" xr:uid="{00000000-0005-0000-0000-0000D2A00000}"/>
    <cellStyle name="n_Flash September eresMas_WEM B2004_UAG_report_CA 06-10 (06-11-06)" xfId="3599" xr:uid="{00000000-0005-0000-0000-0000D3A00000}"/>
    <cellStyle name="n_Flash September eresMas_WEM B2004_UAG_report_CA 06-10 (06-11-06)_A&amp;ME KPIs" xfId="54157" xr:uid="{00000000-0005-0000-0000-0000D4A00000}"/>
    <cellStyle name="n_Flash September eresMas_WEM B2004_UAG_report_CA 06-10 (06-11-06)_France financials" xfId="24511" xr:uid="{00000000-0005-0000-0000-0000D5A00000}"/>
    <cellStyle name="n_Flash September eresMas_WEM B2004_UAG_report_CA 06-10 (06-11-06)_France KPIs" xfId="5720" xr:uid="{00000000-0005-0000-0000-0000D6A00000}"/>
    <cellStyle name="n_Flash September eresMas_WEM B2004_UAG_report_CA 06-10 (06-11-06)_France KPIs 2" xfId="15136" xr:uid="{00000000-0005-0000-0000-0000D7A00000}"/>
    <cellStyle name="n_Flash September eresMas_WEM B2004_UAG_report_CA 06-10 (06-11-06)_France KPIs_1" xfId="12961" xr:uid="{00000000-0005-0000-0000-0000D8A00000}"/>
    <cellStyle name="n_Flash September eresMas_WEM B2004_UAG_report_CA 06-10 (06-11-06)_Group" xfId="42022" xr:uid="{00000000-0005-0000-0000-0000D9A00000}"/>
    <cellStyle name="n_Flash September eresMas_WEM B2004_UAG_report_CA 06-10 (06-11-06)_Group - financial KPIs" xfId="22767" xr:uid="{00000000-0005-0000-0000-0000DAA00000}"/>
    <cellStyle name="n_Flash September eresMas_WEM B2004_UAG_report_CA 06-10 (06-11-06)_Group - operational KPIs" xfId="11207" xr:uid="{00000000-0005-0000-0000-0000DBA00000}"/>
    <cellStyle name="n_Flash September eresMas_WEM B2004_UAG_report_CA 06-10 (06-11-06)_Group - operational KPIs 2" xfId="18906" xr:uid="{00000000-0005-0000-0000-0000DCA00000}"/>
    <cellStyle name="n_Flash September eresMas_WEM B2004_UAG_report_CA 06-10 (06-11-06)_Group - operational KPIs_1" xfId="21023" xr:uid="{00000000-0005-0000-0000-0000DDA00000}"/>
    <cellStyle name="n_Flash September eresMas_WEM B2004_UAG_report_CA 06-10 (06-11-06)_Orange - Market France KPIs" xfId="57029" xr:uid="{00000000-0005-0000-0000-0000DEA00000}"/>
    <cellStyle name="n_Flash September eresMas_WEM B2004_UAG_report_CA 06-10 (06-11-06)_Poland KPIs" xfId="42021" xr:uid="{00000000-0005-0000-0000-0000DFA00000}"/>
    <cellStyle name="n_Flash September eresMas_WEM B2004_UAG_report_CA 06-10 (06-11-06)_ROW" xfId="42023" xr:uid="{00000000-0005-0000-0000-0000E0A00000}"/>
    <cellStyle name="n_Flash September eresMas_WEM B2004_UAG_report_CA 06-10 (06-11-06)_ROW ARPU" xfId="42024" xr:uid="{00000000-0005-0000-0000-0000E1A00000}"/>
    <cellStyle name="n_Flash September eresMas_WEM B2004_UAG_report_CA 06-10 (06-11-06)_ROW_1" xfId="42025" xr:uid="{00000000-0005-0000-0000-0000E2A00000}"/>
    <cellStyle name="n_Flash September eresMas_WEM B2004_UAG_report_CA 06-10 (06-11-06)_ROW_1_Group" xfId="42026" xr:uid="{00000000-0005-0000-0000-0000E3A00000}"/>
    <cellStyle name="n_Flash September eresMas_WEM B2004_UAG_report_CA 06-10 (06-11-06)_ROW_1_ROW ARPU" xfId="42027" xr:uid="{00000000-0005-0000-0000-0000E4A00000}"/>
    <cellStyle name="n_Flash September eresMas_WEM B2004_UAG_report_CA 06-10 (06-11-06)_ROW_Group" xfId="42028" xr:uid="{00000000-0005-0000-0000-0000E5A00000}"/>
    <cellStyle name="n_Flash September eresMas_WEM B2004_UAG_report_CA 06-10 (06-11-06)_ROW_ROW ARPU" xfId="42029" xr:uid="{00000000-0005-0000-0000-0000E6A00000}"/>
    <cellStyle name="n_Flash September eresMas_WEM B2004_UAG_report_CA 06-10 (06-11-06)_Spain ARPU + AUPU" xfId="42030" xr:uid="{00000000-0005-0000-0000-0000E7A00000}"/>
    <cellStyle name="n_Flash September eresMas_WEM B2004_UAG_report_CA 06-10 (06-11-06)_Spain ARPU + AUPU_Group" xfId="42031" xr:uid="{00000000-0005-0000-0000-0000E8A00000}"/>
    <cellStyle name="n_Flash September eresMas_WEM B2004_UAG_report_CA 06-10 (06-11-06)_Spain ARPU + AUPU_ROW ARPU" xfId="42032" xr:uid="{00000000-0005-0000-0000-0000E9A00000}"/>
    <cellStyle name="n_Flash September eresMas_WEM B2004_UAG_report_CA 06-10 (06-11-06)_Spain KPIs" xfId="7566" xr:uid="{00000000-0005-0000-0000-0000EAA00000}"/>
    <cellStyle name="n_Flash September eresMas_WEM B2004_UAG_report_CA 06-10 (06-11-06)_Spain KPIs 2" xfId="16932" xr:uid="{00000000-0005-0000-0000-0000EBA00000}"/>
    <cellStyle name="n_Flash September eresMas_WEM B2004_UAG_report_CA 06-10 (06-11-06)_Spain KPIs_1" xfId="52380" xr:uid="{00000000-0005-0000-0000-0000ECA00000}"/>
    <cellStyle name="n_Flash September eresMas_WEM B2004_UAG_report_CA 06-10 (06-11-06)_Telecoms - Operational KPIs" xfId="50683" xr:uid="{00000000-0005-0000-0000-0000EDA00000}"/>
    <cellStyle name="n_Flash September eresMas_WEM B2004_V&amp;M trajectoires V1 (06-08-11)" xfId="3600" xr:uid="{00000000-0005-0000-0000-0000EEA00000}"/>
    <cellStyle name="n_Flash September eresMas_WEM B2004_V&amp;M trajectoires V1 (06-08-11)_A&amp;ME KPIs" xfId="54158" xr:uid="{00000000-0005-0000-0000-0000EFA00000}"/>
    <cellStyle name="n_Flash September eresMas_WEM B2004_V&amp;M trajectoires V1 (06-08-11)_France financials" xfId="24512" xr:uid="{00000000-0005-0000-0000-0000F0A00000}"/>
    <cellStyle name="n_Flash September eresMas_WEM B2004_V&amp;M trajectoires V1 (06-08-11)_France KPIs" xfId="5721" xr:uid="{00000000-0005-0000-0000-0000F1A00000}"/>
    <cellStyle name="n_Flash September eresMas_WEM B2004_V&amp;M trajectoires V1 (06-08-11)_France KPIs 2" xfId="15137" xr:uid="{00000000-0005-0000-0000-0000F2A00000}"/>
    <cellStyle name="n_Flash September eresMas_WEM B2004_V&amp;M trajectoires V1 (06-08-11)_France KPIs_1" xfId="12962" xr:uid="{00000000-0005-0000-0000-0000F3A00000}"/>
    <cellStyle name="n_Flash September eresMas_WEM B2004_V&amp;M trajectoires V1 (06-08-11)_Group" xfId="42034" xr:uid="{00000000-0005-0000-0000-0000F4A00000}"/>
    <cellStyle name="n_Flash September eresMas_WEM B2004_V&amp;M trajectoires V1 (06-08-11)_Group - financial KPIs" xfId="22768" xr:uid="{00000000-0005-0000-0000-0000F5A00000}"/>
    <cellStyle name="n_Flash September eresMas_WEM B2004_V&amp;M trajectoires V1 (06-08-11)_Group - operational KPIs" xfId="11208" xr:uid="{00000000-0005-0000-0000-0000F6A00000}"/>
    <cellStyle name="n_Flash September eresMas_WEM B2004_V&amp;M trajectoires V1 (06-08-11)_Group - operational KPIs 2" xfId="18907" xr:uid="{00000000-0005-0000-0000-0000F7A00000}"/>
    <cellStyle name="n_Flash September eresMas_WEM B2004_V&amp;M trajectoires V1 (06-08-11)_Group - operational KPIs_1" xfId="21024" xr:uid="{00000000-0005-0000-0000-0000F8A00000}"/>
    <cellStyle name="n_Flash September eresMas_WEM B2004_V&amp;M trajectoires V1 (06-08-11)_Orange - Market France KPIs" xfId="57030" xr:uid="{00000000-0005-0000-0000-0000F9A00000}"/>
    <cellStyle name="n_Flash September eresMas_WEM B2004_V&amp;M trajectoires V1 (06-08-11)_Poland KPIs" xfId="42033" xr:uid="{00000000-0005-0000-0000-0000FAA00000}"/>
    <cellStyle name="n_Flash September eresMas_WEM B2004_V&amp;M trajectoires V1 (06-08-11)_ROW" xfId="42035" xr:uid="{00000000-0005-0000-0000-0000FBA00000}"/>
    <cellStyle name="n_Flash September eresMas_WEM B2004_V&amp;M trajectoires V1 (06-08-11)_ROW ARPU" xfId="42036" xr:uid="{00000000-0005-0000-0000-0000FCA00000}"/>
    <cellStyle name="n_Flash September eresMas_WEM B2004_V&amp;M trajectoires V1 (06-08-11)_ROW_1" xfId="42037" xr:uid="{00000000-0005-0000-0000-0000FDA00000}"/>
    <cellStyle name="n_Flash September eresMas_WEM B2004_V&amp;M trajectoires V1 (06-08-11)_ROW_1_Group" xfId="42038" xr:uid="{00000000-0005-0000-0000-0000FEA00000}"/>
    <cellStyle name="n_Flash September eresMas_WEM B2004_V&amp;M trajectoires V1 (06-08-11)_ROW_1_ROW ARPU" xfId="42039" xr:uid="{00000000-0005-0000-0000-0000FFA00000}"/>
    <cellStyle name="n_Flash September eresMas_WEM B2004_V&amp;M trajectoires V1 (06-08-11)_ROW_Group" xfId="42040" xr:uid="{00000000-0005-0000-0000-000000A10000}"/>
    <cellStyle name="n_Flash September eresMas_WEM B2004_V&amp;M trajectoires V1 (06-08-11)_ROW_ROW ARPU" xfId="42041" xr:uid="{00000000-0005-0000-0000-000001A10000}"/>
    <cellStyle name="n_Flash September eresMas_WEM B2004_V&amp;M trajectoires V1 (06-08-11)_Spain ARPU + AUPU" xfId="42042" xr:uid="{00000000-0005-0000-0000-000002A10000}"/>
    <cellStyle name="n_Flash September eresMas_WEM B2004_V&amp;M trajectoires V1 (06-08-11)_Spain ARPU + AUPU_Group" xfId="42043" xr:uid="{00000000-0005-0000-0000-000003A10000}"/>
    <cellStyle name="n_Flash September eresMas_WEM B2004_V&amp;M trajectoires V1 (06-08-11)_Spain ARPU + AUPU_ROW ARPU" xfId="42044" xr:uid="{00000000-0005-0000-0000-000004A10000}"/>
    <cellStyle name="n_Flash September eresMas_WEM B2004_V&amp;M trajectoires V1 (06-08-11)_Spain KPIs" xfId="7567" xr:uid="{00000000-0005-0000-0000-000005A10000}"/>
    <cellStyle name="n_Flash September eresMas_WEM B2004_V&amp;M trajectoires V1 (06-08-11)_Spain KPIs 2" xfId="16933" xr:uid="{00000000-0005-0000-0000-000006A10000}"/>
    <cellStyle name="n_Flash September eresMas_WEM B2004_V&amp;M trajectoires V1 (06-08-11)_Spain KPIs_1" xfId="52381" xr:uid="{00000000-0005-0000-0000-000007A10000}"/>
    <cellStyle name="n_Flash September eresMas_WEM B2004_V&amp;M trajectoires V1 (06-08-11)_Telecoms - Operational KPIs" xfId="50684" xr:uid="{00000000-0005-0000-0000-000008A10000}"/>
    <cellStyle name="n_Flash September eresMas_WES Flash Jun04" xfId="3601" xr:uid="{00000000-0005-0000-0000-000009A10000}"/>
    <cellStyle name="n_Flash September eresMas_WES Flash Jun04_01 Synthèse DM pour modèle" xfId="3602" xr:uid="{00000000-0005-0000-0000-00000AA10000}"/>
    <cellStyle name="n_Flash September eresMas_WES Flash Jun04_01 Synthèse DM pour modèle_A&amp;ME KPIs" xfId="54160" xr:uid="{00000000-0005-0000-0000-00000BA10000}"/>
    <cellStyle name="n_Flash September eresMas_WES Flash Jun04_01 Synthèse DM pour modèle_France financials" xfId="24514" xr:uid="{00000000-0005-0000-0000-00000CA10000}"/>
    <cellStyle name="n_Flash September eresMas_WES Flash Jun04_01 Synthèse DM pour modèle_France KPIs" xfId="5723" xr:uid="{00000000-0005-0000-0000-00000DA10000}"/>
    <cellStyle name="n_Flash September eresMas_WES Flash Jun04_01 Synthèse DM pour modèle_France KPIs 2" xfId="15139" xr:uid="{00000000-0005-0000-0000-00000EA10000}"/>
    <cellStyle name="n_Flash September eresMas_WES Flash Jun04_01 Synthèse DM pour modèle_France KPIs_1" xfId="12964" xr:uid="{00000000-0005-0000-0000-00000FA10000}"/>
    <cellStyle name="n_Flash September eresMas_WES Flash Jun04_01 Synthèse DM pour modèle_Group" xfId="42047" xr:uid="{00000000-0005-0000-0000-000010A10000}"/>
    <cellStyle name="n_Flash September eresMas_WES Flash Jun04_01 Synthèse DM pour modèle_Group - financial KPIs" xfId="22770" xr:uid="{00000000-0005-0000-0000-000011A10000}"/>
    <cellStyle name="n_Flash September eresMas_WES Flash Jun04_01 Synthèse DM pour modèle_Group - operational KPIs" xfId="11210" xr:uid="{00000000-0005-0000-0000-000012A10000}"/>
    <cellStyle name="n_Flash September eresMas_WES Flash Jun04_01 Synthèse DM pour modèle_Group - operational KPIs 2" xfId="18909" xr:uid="{00000000-0005-0000-0000-000013A10000}"/>
    <cellStyle name="n_Flash September eresMas_WES Flash Jun04_01 Synthèse DM pour modèle_Group - operational KPIs_1" xfId="21026" xr:uid="{00000000-0005-0000-0000-000014A10000}"/>
    <cellStyle name="n_Flash September eresMas_WES Flash Jun04_01 Synthèse DM pour modèle_Orange - Market France KPIs" xfId="57032" xr:uid="{00000000-0005-0000-0000-000015A10000}"/>
    <cellStyle name="n_Flash September eresMas_WES Flash Jun04_01 Synthèse DM pour modèle_Poland KPIs" xfId="42046" xr:uid="{00000000-0005-0000-0000-000016A10000}"/>
    <cellStyle name="n_Flash September eresMas_WES Flash Jun04_01 Synthèse DM pour modèle_ROW" xfId="42048" xr:uid="{00000000-0005-0000-0000-000017A10000}"/>
    <cellStyle name="n_Flash September eresMas_WES Flash Jun04_01 Synthèse DM pour modèle_ROW ARPU" xfId="42049" xr:uid="{00000000-0005-0000-0000-000018A10000}"/>
    <cellStyle name="n_Flash September eresMas_WES Flash Jun04_01 Synthèse DM pour modèle_ROW_1" xfId="42050" xr:uid="{00000000-0005-0000-0000-000019A10000}"/>
    <cellStyle name="n_Flash September eresMas_WES Flash Jun04_01 Synthèse DM pour modèle_ROW_1_Group" xfId="42051" xr:uid="{00000000-0005-0000-0000-00001AA10000}"/>
    <cellStyle name="n_Flash September eresMas_WES Flash Jun04_01 Synthèse DM pour modèle_ROW_1_ROW ARPU" xfId="42052" xr:uid="{00000000-0005-0000-0000-00001BA10000}"/>
    <cellStyle name="n_Flash September eresMas_WES Flash Jun04_01 Synthèse DM pour modèle_ROW_Group" xfId="42053" xr:uid="{00000000-0005-0000-0000-00001CA10000}"/>
    <cellStyle name="n_Flash September eresMas_WES Flash Jun04_01 Synthèse DM pour modèle_ROW_ROW ARPU" xfId="42054" xr:uid="{00000000-0005-0000-0000-00001DA10000}"/>
    <cellStyle name="n_Flash September eresMas_WES Flash Jun04_01 Synthèse DM pour modèle_Spain ARPU + AUPU" xfId="42055" xr:uid="{00000000-0005-0000-0000-00001EA10000}"/>
    <cellStyle name="n_Flash September eresMas_WES Flash Jun04_01 Synthèse DM pour modèle_Spain ARPU + AUPU_Group" xfId="42056" xr:uid="{00000000-0005-0000-0000-00001FA10000}"/>
    <cellStyle name="n_Flash September eresMas_WES Flash Jun04_01 Synthèse DM pour modèle_Spain ARPU + AUPU_ROW ARPU" xfId="42057" xr:uid="{00000000-0005-0000-0000-000020A10000}"/>
    <cellStyle name="n_Flash September eresMas_WES Flash Jun04_01 Synthèse DM pour modèle_Spain KPIs" xfId="7569" xr:uid="{00000000-0005-0000-0000-000021A10000}"/>
    <cellStyle name="n_Flash September eresMas_WES Flash Jun04_01 Synthèse DM pour modèle_Spain KPIs 2" xfId="16935" xr:uid="{00000000-0005-0000-0000-000022A10000}"/>
    <cellStyle name="n_Flash September eresMas_WES Flash Jun04_01 Synthèse DM pour modèle_Spain KPIs_1" xfId="52383" xr:uid="{00000000-0005-0000-0000-000023A10000}"/>
    <cellStyle name="n_Flash September eresMas_WES Flash Jun04_01 Synthèse DM pour modèle_Telecoms - Operational KPIs" xfId="50686" xr:uid="{00000000-0005-0000-0000-000024A10000}"/>
    <cellStyle name="n_Flash September eresMas_WES Flash Jun04_0703 Préflashde L23 Analyse CA trafic 07-03 (07-04-03)" xfId="3603" xr:uid="{00000000-0005-0000-0000-000025A10000}"/>
    <cellStyle name="n_Flash September eresMas_WES Flash Jun04_0703 Préflashde L23 Analyse CA trafic 07-03 (07-04-03)_A&amp;ME KPIs" xfId="54161" xr:uid="{00000000-0005-0000-0000-000026A10000}"/>
    <cellStyle name="n_Flash September eresMas_WES Flash Jun04_0703 Préflashde L23 Analyse CA trafic 07-03 (07-04-03)_France financials" xfId="24515" xr:uid="{00000000-0005-0000-0000-000027A10000}"/>
    <cellStyle name="n_Flash September eresMas_WES Flash Jun04_0703 Préflashde L23 Analyse CA trafic 07-03 (07-04-03)_France KPIs" xfId="5724" xr:uid="{00000000-0005-0000-0000-000028A10000}"/>
    <cellStyle name="n_Flash September eresMas_WES Flash Jun04_0703 Préflashde L23 Analyse CA trafic 07-03 (07-04-03)_France KPIs 2" xfId="15140" xr:uid="{00000000-0005-0000-0000-000029A10000}"/>
    <cellStyle name="n_Flash September eresMas_WES Flash Jun04_0703 Préflashde L23 Analyse CA trafic 07-03 (07-04-03)_France KPIs_1" xfId="12965" xr:uid="{00000000-0005-0000-0000-00002AA10000}"/>
    <cellStyle name="n_Flash September eresMas_WES Flash Jun04_0703 Préflashde L23 Analyse CA trafic 07-03 (07-04-03)_Group" xfId="42059" xr:uid="{00000000-0005-0000-0000-00002BA10000}"/>
    <cellStyle name="n_Flash September eresMas_WES Flash Jun04_0703 Préflashde L23 Analyse CA trafic 07-03 (07-04-03)_Group - financial KPIs" xfId="22771" xr:uid="{00000000-0005-0000-0000-00002CA10000}"/>
    <cellStyle name="n_Flash September eresMas_WES Flash Jun04_0703 Préflashde L23 Analyse CA trafic 07-03 (07-04-03)_Group - operational KPIs" xfId="11211" xr:uid="{00000000-0005-0000-0000-00002DA10000}"/>
    <cellStyle name="n_Flash September eresMas_WES Flash Jun04_0703 Préflashde L23 Analyse CA trafic 07-03 (07-04-03)_Group - operational KPIs 2" xfId="18910" xr:uid="{00000000-0005-0000-0000-00002EA10000}"/>
    <cellStyle name="n_Flash September eresMas_WES Flash Jun04_0703 Préflashde L23 Analyse CA trafic 07-03 (07-04-03)_Group - operational KPIs_1" xfId="21027" xr:uid="{00000000-0005-0000-0000-00002FA10000}"/>
    <cellStyle name="n_Flash September eresMas_WES Flash Jun04_0703 Préflashde L23 Analyse CA trafic 07-03 (07-04-03)_Orange - Market France KPIs" xfId="57033" xr:uid="{00000000-0005-0000-0000-000030A10000}"/>
    <cellStyle name="n_Flash September eresMas_WES Flash Jun04_0703 Préflashde L23 Analyse CA trafic 07-03 (07-04-03)_Poland KPIs" xfId="42058" xr:uid="{00000000-0005-0000-0000-000031A10000}"/>
    <cellStyle name="n_Flash September eresMas_WES Flash Jun04_0703 Préflashde L23 Analyse CA trafic 07-03 (07-04-03)_ROW" xfId="42060" xr:uid="{00000000-0005-0000-0000-000032A10000}"/>
    <cellStyle name="n_Flash September eresMas_WES Flash Jun04_0703 Préflashde L23 Analyse CA trafic 07-03 (07-04-03)_ROW ARPU" xfId="42061" xr:uid="{00000000-0005-0000-0000-000033A10000}"/>
    <cellStyle name="n_Flash September eresMas_WES Flash Jun04_0703 Préflashde L23 Analyse CA trafic 07-03 (07-04-03)_ROW_1" xfId="42062" xr:uid="{00000000-0005-0000-0000-000034A10000}"/>
    <cellStyle name="n_Flash September eresMas_WES Flash Jun04_0703 Préflashde L23 Analyse CA trafic 07-03 (07-04-03)_ROW_1_Group" xfId="42063" xr:uid="{00000000-0005-0000-0000-000035A10000}"/>
    <cellStyle name="n_Flash September eresMas_WES Flash Jun04_0703 Préflashde L23 Analyse CA trafic 07-03 (07-04-03)_ROW_1_ROW ARPU" xfId="42064" xr:uid="{00000000-0005-0000-0000-000036A10000}"/>
    <cellStyle name="n_Flash September eresMas_WES Flash Jun04_0703 Préflashde L23 Analyse CA trafic 07-03 (07-04-03)_ROW_Group" xfId="42065" xr:uid="{00000000-0005-0000-0000-000037A10000}"/>
    <cellStyle name="n_Flash September eresMas_WES Flash Jun04_0703 Préflashde L23 Analyse CA trafic 07-03 (07-04-03)_ROW_ROW ARPU" xfId="42066" xr:uid="{00000000-0005-0000-0000-000038A10000}"/>
    <cellStyle name="n_Flash September eresMas_WES Flash Jun04_0703 Préflashde L23 Analyse CA trafic 07-03 (07-04-03)_Spain ARPU + AUPU" xfId="42067" xr:uid="{00000000-0005-0000-0000-000039A10000}"/>
    <cellStyle name="n_Flash September eresMas_WES Flash Jun04_0703 Préflashde L23 Analyse CA trafic 07-03 (07-04-03)_Spain ARPU + AUPU_Group" xfId="42068" xr:uid="{00000000-0005-0000-0000-00003AA10000}"/>
    <cellStyle name="n_Flash September eresMas_WES Flash Jun04_0703 Préflashde L23 Analyse CA trafic 07-03 (07-04-03)_Spain ARPU + AUPU_ROW ARPU" xfId="42069" xr:uid="{00000000-0005-0000-0000-00003BA10000}"/>
    <cellStyle name="n_Flash September eresMas_WES Flash Jun04_0703 Préflashde L23 Analyse CA trafic 07-03 (07-04-03)_Spain KPIs" xfId="7570" xr:uid="{00000000-0005-0000-0000-00003CA10000}"/>
    <cellStyle name="n_Flash September eresMas_WES Flash Jun04_0703 Préflashde L23 Analyse CA trafic 07-03 (07-04-03)_Spain KPIs 2" xfId="16936" xr:uid="{00000000-0005-0000-0000-00003DA10000}"/>
    <cellStyle name="n_Flash September eresMas_WES Flash Jun04_0703 Préflashde L23 Analyse CA trafic 07-03 (07-04-03)_Spain KPIs_1" xfId="52384" xr:uid="{00000000-0005-0000-0000-00003EA10000}"/>
    <cellStyle name="n_Flash September eresMas_WES Flash Jun04_0703 Préflashde L23 Analyse CA trafic 07-03 (07-04-03)_Telecoms - Operational KPIs" xfId="50687" xr:uid="{00000000-0005-0000-0000-00003FA10000}"/>
    <cellStyle name="n_Flash September eresMas_WES Flash Jun04_A&amp;ME KPIs" xfId="54159" xr:uid="{00000000-0005-0000-0000-000040A10000}"/>
    <cellStyle name="n_Flash September eresMas_WES Flash Jun04_Base Forfaits 06-07" xfId="3604" xr:uid="{00000000-0005-0000-0000-000041A10000}"/>
    <cellStyle name="n_Flash September eresMas_WES Flash Jun04_Base Forfaits 06-07_A&amp;ME KPIs" xfId="54162" xr:uid="{00000000-0005-0000-0000-000042A10000}"/>
    <cellStyle name="n_Flash September eresMas_WES Flash Jun04_Base Forfaits 06-07_France financials" xfId="24516" xr:uid="{00000000-0005-0000-0000-000043A10000}"/>
    <cellStyle name="n_Flash September eresMas_WES Flash Jun04_Base Forfaits 06-07_France KPIs" xfId="5725" xr:uid="{00000000-0005-0000-0000-000044A10000}"/>
    <cellStyle name="n_Flash September eresMas_WES Flash Jun04_Base Forfaits 06-07_France KPIs 2" xfId="15141" xr:uid="{00000000-0005-0000-0000-000045A10000}"/>
    <cellStyle name="n_Flash September eresMas_WES Flash Jun04_Base Forfaits 06-07_France KPIs_1" xfId="12966" xr:uid="{00000000-0005-0000-0000-000046A10000}"/>
    <cellStyle name="n_Flash September eresMas_WES Flash Jun04_Base Forfaits 06-07_Group" xfId="42071" xr:uid="{00000000-0005-0000-0000-000047A10000}"/>
    <cellStyle name="n_Flash September eresMas_WES Flash Jun04_Base Forfaits 06-07_Group - financial KPIs" xfId="22772" xr:uid="{00000000-0005-0000-0000-000048A10000}"/>
    <cellStyle name="n_Flash September eresMas_WES Flash Jun04_Base Forfaits 06-07_Group - operational KPIs" xfId="11212" xr:uid="{00000000-0005-0000-0000-000049A10000}"/>
    <cellStyle name="n_Flash September eresMas_WES Flash Jun04_Base Forfaits 06-07_Group - operational KPIs 2" xfId="18911" xr:uid="{00000000-0005-0000-0000-00004AA10000}"/>
    <cellStyle name="n_Flash September eresMas_WES Flash Jun04_Base Forfaits 06-07_Group - operational KPIs_1" xfId="21028" xr:uid="{00000000-0005-0000-0000-00004BA10000}"/>
    <cellStyle name="n_Flash September eresMas_WES Flash Jun04_Base Forfaits 06-07_Orange - Market France KPIs" xfId="57034" xr:uid="{00000000-0005-0000-0000-00004CA10000}"/>
    <cellStyle name="n_Flash September eresMas_WES Flash Jun04_Base Forfaits 06-07_Poland KPIs" xfId="42070" xr:uid="{00000000-0005-0000-0000-00004DA10000}"/>
    <cellStyle name="n_Flash September eresMas_WES Flash Jun04_Base Forfaits 06-07_ROW" xfId="42072" xr:uid="{00000000-0005-0000-0000-00004EA10000}"/>
    <cellStyle name="n_Flash September eresMas_WES Flash Jun04_Base Forfaits 06-07_ROW ARPU" xfId="42073" xr:uid="{00000000-0005-0000-0000-00004FA10000}"/>
    <cellStyle name="n_Flash September eresMas_WES Flash Jun04_Base Forfaits 06-07_ROW_1" xfId="42074" xr:uid="{00000000-0005-0000-0000-000050A10000}"/>
    <cellStyle name="n_Flash September eresMas_WES Flash Jun04_Base Forfaits 06-07_ROW_1_Group" xfId="42075" xr:uid="{00000000-0005-0000-0000-000051A10000}"/>
    <cellStyle name="n_Flash September eresMas_WES Flash Jun04_Base Forfaits 06-07_ROW_1_ROW ARPU" xfId="42076" xr:uid="{00000000-0005-0000-0000-000052A10000}"/>
    <cellStyle name="n_Flash September eresMas_WES Flash Jun04_Base Forfaits 06-07_ROW_Group" xfId="42077" xr:uid="{00000000-0005-0000-0000-000053A10000}"/>
    <cellStyle name="n_Flash September eresMas_WES Flash Jun04_Base Forfaits 06-07_ROW_ROW ARPU" xfId="42078" xr:uid="{00000000-0005-0000-0000-000054A10000}"/>
    <cellStyle name="n_Flash September eresMas_WES Flash Jun04_Base Forfaits 06-07_Spain ARPU + AUPU" xfId="42079" xr:uid="{00000000-0005-0000-0000-000055A10000}"/>
    <cellStyle name="n_Flash September eresMas_WES Flash Jun04_Base Forfaits 06-07_Spain ARPU + AUPU_Group" xfId="42080" xr:uid="{00000000-0005-0000-0000-000056A10000}"/>
    <cellStyle name="n_Flash September eresMas_WES Flash Jun04_Base Forfaits 06-07_Spain ARPU + AUPU_ROW ARPU" xfId="42081" xr:uid="{00000000-0005-0000-0000-000057A10000}"/>
    <cellStyle name="n_Flash September eresMas_WES Flash Jun04_Base Forfaits 06-07_Spain KPIs" xfId="7571" xr:uid="{00000000-0005-0000-0000-000058A10000}"/>
    <cellStyle name="n_Flash September eresMas_WES Flash Jun04_Base Forfaits 06-07_Spain KPIs 2" xfId="16937" xr:uid="{00000000-0005-0000-0000-000059A10000}"/>
    <cellStyle name="n_Flash September eresMas_WES Flash Jun04_Base Forfaits 06-07_Spain KPIs_1" xfId="52385" xr:uid="{00000000-0005-0000-0000-00005AA10000}"/>
    <cellStyle name="n_Flash September eresMas_WES Flash Jun04_Base Forfaits 06-07_Telecoms - Operational KPIs" xfId="50688" xr:uid="{00000000-0005-0000-0000-00005BA10000}"/>
    <cellStyle name="n_Flash September eresMas_WES Flash Jun04_CA BAC SCR-VM 06-07 (31-07-06)" xfId="3605" xr:uid="{00000000-0005-0000-0000-00005CA10000}"/>
    <cellStyle name="n_Flash September eresMas_WES Flash Jun04_CA BAC SCR-VM 06-07 (31-07-06)_A&amp;ME KPIs" xfId="54163" xr:uid="{00000000-0005-0000-0000-00005DA10000}"/>
    <cellStyle name="n_Flash September eresMas_WES Flash Jun04_CA BAC SCR-VM 06-07 (31-07-06)_France financials" xfId="24517" xr:uid="{00000000-0005-0000-0000-00005EA10000}"/>
    <cellStyle name="n_Flash September eresMas_WES Flash Jun04_CA BAC SCR-VM 06-07 (31-07-06)_France KPIs" xfId="5726" xr:uid="{00000000-0005-0000-0000-00005FA10000}"/>
    <cellStyle name="n_Flash September eresMas_WES Flash Jun04_CA BAC SCR-VM 06-07 (31-07-06)_France KPIs 2" xfId="15142" xr:uid="{00000000-0005-0000-0000-000060A10000}"/>
    <cellStyle name="n_Flash September eresMas_WES Flash Jun04_CA BAC SCR-VM 06-07 (31-07-06)_France KPIs_1" xfId="12967" xr:uid="{00000000-0005-0000-0000-000061A10000}"/>
    <cellStyle name="n_Flash September eresMas_WES Flash Jun04_CA BAC SCR-VM 06-07 (31-07-06)_Group" xfId="42083" xr:uid="{00000000-0005-0000-0000-000062A10000}"/>
    <cellStyle name="n_Flash September eresMas_WES Flash Jun04_CA BAC SCR-VM 06-07 (31-07-06)_Group - financial KPIs" xfId="22773" xr:uid="{00000000-0005-0000-0000-000063A10000}"/>
    <cellStyle name="n_Flash September eresMas_WES Flash Jun04_CA BAC SCR-VM 06-07 (31-07-06)_Group - operational KPIs" xfId="11213" xr:uid="{00000000-0005-0000-0000-000064A10000}"/>
    <cellStyle name="n_Flash September eresMas_WES Flash Jun04_CA BAC SCR-VM 06-07 (31-07-06)_Group - operational KPIs 2" xfId="18912" xr:uid="{00000000-0005-0000-0000-000065A10000}"/>
    <cellStyle name="n_Flash September eresMas_WES Flash Jun04_CA BAC SCR-VM 06-07 (31-07-06)_Group - operational KPIs_1" xfId="21029" xr:uid="{00000000-0005-0000-0000-000066A10000}"/>
    <cellStyle name="n_Flash September eresMas_WES Flash Jun04_CA BAC SCR-VM 06-07 (31-07-06)_Orange - Market France KPIs" xfId="57035" xr:uid="{00000000-0005-0000-0000-000067A10000}"/>
    <cellStyle name="n_Flash September eresMas_WES Flash Jun04_CA BAC SCR-VM 06-07 (31-07-06)_Poland KPIs" xfId="42082" xr:uid="{00000000-0005-0000-0000-000068A10000}"/>
    <cellStyle name="n_Flash September eresMas_WES Flash Jun04_CA BAC SCR-VM 06-07 (31-07-06)_ROW" xfId="42084" xr:uid="{00000000-0005-0000-0000-000069A10000}"/>
    <cellStyle name="n_Flash September eresMas_WES Flash Jun04_CA BAC SCR-VM 06-07 (31-07-06)_ROW ARPU" xfId="42085" xr:uid="{00000000-0005-0000-0000-00006AA10000}"/>
    <cellStyle name="n_Flash September eresMas_WES Flash Jun04_CA BAC SCR-VM 06-07 (31-07-06)_ROW_1" xfId="42086" xr:uid="{00000000-0005-0000-0000-00006BA10000}"/>
    <cellStyle name="n_Flash September eresMas_WES Flash Jun04_CA BAC SCR-VM 06-07 (31-07-06)_ROW_1_Group" xfId="42087" xr:uid="{00000000-0005-0000-0000-00006CA10000}"/>
    <cellStyle name="n_Flash September eresMas_WES Flash Jun04_CA BAC SCR-VM 06-07 (31-07-06)_ROW_1_ROW ARPU" xfId="42088" xr:uid="{00000000-0005-0000-0000-00006DA10000}"/>
    <cellStyle name="n_Flash September eresMas_WES Flash Jun04_CA BAC SCR-VM 06-07 (31-07-06)_ROW_Group" xfId="42089" xr:uid="{00000000-0005-0000-0000-00006EA10000}"/>
    <cellStyle name="n_Flash September eresMas_WES Flash Jun04_CA BAC SCR-VM 06-07 (31-07-06)_ROW_ROW ARPU" xfId="42090" xr:uid="{00000000-0005-0000-0000-00006FA10000}"/>
    <cellStyle name="n_Flash September eresMas_WES Flash Jun04_CA BAC SCR-VM 06-07 (31-07-06)_Spain ARPU + AUPU" xfId="42091" xr:uid="{00000000-0005-0000-0000-000070A10000}"/>
    <cellStyle name="n_Flash September eresMas_WES Flash Jun04_CA BAC SCR-VM 06-07 (31-07-06)_Spain ARPU + AUPU_Group" xfId="42092" xr:uid="{00000000-0005-0000-0000-000071A10000}"/>
    <cellStyle name="n_Flash September eresMas_WES Flash Jun04_CA BAC SCR-VM 06-07 (31-07-06)_Spain ARPU + AUPU_ROW ARPU" xfId="42093" xr:uid="{00000000-0005-0000-0000-000072A10000}"/>
    <cellStyle name="n_Flash September eresMas_WES Flash Jun04_CA BAC SCR-VM 06-07 (31-07-06)_Spain KPIs" xfId="7572" xr:uid="{00000000-0005-0000-0000-000073A10000}"/>
    <cellStyle name="n_Flash September eresMas_WES Flash Jun04_CA BAC SCR-VM 06-07 (31-07-06)_Spain KPIs 2" xfId="16938" xr:uid="{00000000-0005-0000-0000-000074A10000}"/>
    <cellStyle name="n_Flash September eresMas_WES Flash Jun04_CA BAC SCR-VM 06-07 (31-07-06)_Spain KPIs_1" xfId="52386" xr:uid="{00000000-0005-0000-0000-000075A10000}"/>
    <cellStyle name="n_Flash September eresMas_WES Flash Jun04_CA BAC SCR-VM 06-07 (31-07-06)_Telecoms - Operational KPIs" xfId="50689" xr:uid="{00000000-0005-0000-0000-000076A10000}"/>
    <cellStyle name="n_Flash September eresMas_WES Flash Jun04_CA forfaits 0607 (06-08-14)" xfId="3606" xr:uid="{00000000-0005-0000-0000-000077A10000}"/>
    <cellStyle name="n_Flash September eresMas_WES Flash Jun04_CA forfaits 0607 (06-08-14)_A&amp;ME KPIs" xfId="54164" xr:uid="{00000000-0005-0000-0000-000078A10000}"/>
    <cellStyle name="n_Flash September eresMas_WES Flash Jun04_CA forfaits 0607 (06-08-14)_France financials" xfId="24518" xr:uid="{00000000-0005-0000-0000-000079A10000}"/>
    <cellStyle name="n_Flash September eresMas_WES Flash Jun04_CA forfaits 0607 (06-08-14)_France KPIs" xfId="5727" xr:uid="{00000000-0005-0000-0000-00007AA10000}"/>
    <cellStyle name="n_Flash September eresMas_WES Flash Jun04_CA forfaits 0607 (06-08-14)_France KPIs 2" xfId="15143" xr:uid="{00000000-0005-0000-0000-00007BA10000}"/>
    <cellStyle name="n_Flash September eresMas_WES Flash Jun04_CA forfaits 0607 (06-08-14)_France KPIs_1" xfId="12968" xr:uid="{00000000-0005-0000-0000-00007CA10000}"/>
    <cellStyle name="n_Flash September eresMas_WES Flash Jun04_CA forfaits 0607 (06-08-14)_Group" xfId="42095" xr:uid="{00000000-0005-0000-0000-00007DA10000}"/>
    <cellStyle name="n_Flash September eresMas_WES Flash Jun04_CA forfaits 0607 (06-08-14)_Group - financial KPIs" xfId="22774" xr:uid="{00000000-0005-0000-0000-00007EA10000}"/>
    <cellStyle name="n_Flash September eresMas_WES Flash Jun04_CA forfaits 0607 (06-08-14)_Group - operational KPIs" xfId="11214" xr:uid="{00000000-0005-0000-0000-00007FA10000}"/>
    <cellStyle name="n_Flash September eresMas_WES Flash Jun04_CA forfaits 0607 (06-08-14)_Group - operational KPIs 2" xfId="18913" xr:uid="{00000000-0005-0000-0000-000080A10000}"/>
    <cellStyle name="n_Flash September eresMas_WES Flash Jun04_CA forfaits 0607 (06-08-14)_Group - operational KPIs_1" xfId="21030" xr:uid="{00000000-0005-0000-0000-000081A10000}"/>
    <cellStyle name="n_Flash September eresMas_WES Flash Jun04_CA forfaits 0607 (06-08-14)_Orange - Market France KPIs" xfId="57036" xr:uid="{00000000-0005-0000-0000-000082A10000}"/>
    <cellStyle name="n_Flash September eresMas_WES Flash Jun04_CA forfaits 0607 (06-08-14)_Poland KPIs" xfId="42094" xr:uid="{00000000-0005-0000-0000-000083A10000}"/>
    <cellStyle name="n_Flash September eresMas_WES Flash Jun04_CA forfaits 0607 (06-08-14)_ROW" xfId="42096" xr:uid="{00000000-0005-0000-0000-000084A10000}"/>
    <cellStyle name="n_Flash September eresMas_WES Flash Jun04_CA forfaits 0607 (06-08-14)_ROW ARPU" xfId="42097" xr:uid="{00000000-0005-0000-0000-000085A10000}"/>
    <cellStyle name="n_Flash September eresMas_WES Flash Jun04_CA forfaits 0607 (06-08-14)_ROW_1" xfId="42098" xr:uid="{00000000-0005-0000-0000-000086A10000}"/>
    <cellStyle name="n_Flash September eresMas_WES Flash Jun04_CA forfaits 0607 (06-08-14)_ROW_1_Group" xfId="42099" xr:uid="{00000000-0005-0000-0000-000087A10000}"/>
    <cellStyle name="n_Flash September eresMas_WES Flash Jun04_CA forfaits 0607 (06-08-14)_ROW_1_ROW ARPU" xfId="42100" xr:uid="{00000000-0005-0000-0000-000088A10000}"/>
    <cellStyle name="n_Flash September eresMas_WES Flash Jun04_CA forfaits 0607 (06-08-14)_ROW_Group" xfId="42101" xr:uid="{00000000-0005-0000-0000-000089A10000}"/>
    <cellStyle name="n_Flash September eresMas_WES Flash Jun04_CA forfaits 0607 (06-08-14)_ROW_ROW ARPU" xfId="42102" xr:uid="{00000000-0005-0000-0000-00008AA10000}"/>
    <cellStyle name="n_Flash September eresMas_WES Flash Jun04_CA forfaits 0607 (06-08-14)_Spain ARPU + AUPU" xfId="42103" xr:uid="{00000000-0005-0000-0000-00008BA10000}"/>
    <cellStyle name="n_Flash September eresMas_WES Flash Jun04_CA forfaits 0607 (06-08-14)_Spain ARPU + AUPU_Group" xfId="42104" xr:uid="{00000000-0005-0000-0000-00008CA10000}"/>
    <cellStyle name="n_Flash September eresMas_WES Flash Jun04_CA forfaits 0607 (06-08-14)_Spain ARPU + AUPU_ROW ARPU" xfId="42105" xr:uid="{00000000-0005-0000-0000-00008DA10000}"/>
    <cellStyle name="n_Flash September eresMas_WES Flash Jun04_CA forfaits 0607 (06-08-14)_Spain KPIs" xfId="7573" xr:uid="{00000000-0005-0000-0000-00008EA10000}"/>
    <cellStyle name="n_Flash September eresMas_WES Flash Jun04_CA forfaits 0607 (06-08-14)_Spain KPIs 2" xfId="16939" xr:uid="{00000000-0005-0000-0000-00008FA10000}"/>
    <cellStyle name="n_Flash September eresMas_WES Flash Jun04_CA forfaits 0607 (06-08-14)_Spain KPIs_1" xfId="52387" xr:uid="{00000000-0005-0000-0000-000090A10000}"/>
    <cellStyle name="n_Flash September eresMas_WES Flash Jun04_CA forfaits 0607 (06-08-14)_Telecoms - Operational KPIs" xfId="50690" xr:uid="{00000000-0005-0000-0000-000091A10000}"/>
    <cellStyle name="n_Flash September eresMas_WES Flash Jun04_Classeur2" xfId="3607" xr:uid="{00000000-0005-0000-0000-000092A10000}"/>
    <cellStyle name="n_Flash September eresMas_WES Flash Jun04_Classeur2_A&amp;ME KPIs" xfId="54165" xr:uid="{00000000-0005-0000-0000-000093A10000}"/>
    <cellStyle name="n_Flash September eresMas_WES Flash Jun04_Classeur2_France financials" xfId="24519" xr:uid="{00000000-0005-0000-0000-000094A10000}"/>
    <cellStyle name="n_Flash September eresMas_WES Flash Jun04_Classeur2_France KPIs" xfId="5728" xr:uid="{00000000-0005-0000-0000-000095A10000}"/>
    <cellStyle name="n_Flash September eresMas_WES Flash Jun04_Classeur2_France KPIs 2" xfId="15144" xr:uid="{00000000-0005-0000-0000-000096A10000}"/>
    <cellStyle name="n_Flash September eresMas_WES Flash Jun04_Classeur2_France KPIs_1" xfId="12969" xr:uid="{00000000-0005-0000-0000-000097A10000}"/>
    <cellStyle name="n_Flash September eresMas_WES Flash Jun04_Classeur2_Group" xfId="42107" xr:uid="{00000000-0005-0000-0000-000098A10000}"/>
    <cellStyle name="n_Flash September eresMas_WES Flash Jun04_Classeur2_Group - financial KPIs" xfId="22775" xr:uid="{00000000-0005-0000-0000-000099A10000}"/>
    <cellStyle name="n_Flash September eresMas_WES Flash Jun04_Classeur2_Group - operational KPIs" xfId="11215" xr:uid="{00000000-0005-0000-0000-00009AA10000}"/>
    <cellStyle name="n_Flash September eresMas_WES Flash Jun04_Classeur2_Group - operational KPIs 2" xfId="18914" xr:uid="{00000000-0005-0000-0000-00009BA10000}"/>
    <cellStyle name="n_Flash September eresMas_WES Flash Jun04_Classeur2_Group - operational KPIs_1" xfId="21031" xr:uid="{00000000-0005-0000-0000-00009CA10000}"/>
    <cellStyle name="n_Flash September eresMas_WES Flash Jun04_Classeur2_Orange - Market France KPIs" xfId="57037" xr:uid="{00000000-0005-0000-0000-00009DA10000}"/>
    <cellStyle name="n_Flash September eresMas_WES Flash Jun04_Classeur2_Poland KPIs" xfId="42106" xr:uid="{00000000-0005-0000-0000-00009EA10000}"/>
    <cellStyle name="n_Flash September eresMas_WES Flash Jun04_Classeur2_ROW" xfId="42108" xr:uid="{00000000-0005-0000-0000-00009FA10000}"/>
    <cellStyle name="n_Flash September eresMas_WES Flash Jun04_Classeur2_ROW ARPU" xfId="42109" xr:uid="{00000000-0005-0000-0000-0000A0A10000}"/>
    <cellStyle name="n_Flash September eresMas_WES Flash Jun04_Classeur2_ROW_1" xfId="42110" xr:uid="{00000000-0005-0000-0000-0000A1A10000}"/>
    <cellStyle name="n_Flash September eresMas_WES Flash Jun04_Classeur2_ROW_1_Group" xfId="42111" xr:uid="{00000000-0005-0000-0000-0000A2A10000}"/>
    <cellStyle name="n_Flash September eresMas_WES Flash Jun04_Classeur2_ROW_1_ROW ARPU" xfId="42112" xr:uid="{00000000-0005-0000-0000-0000A3A10000}"/>
    <cellStyle name="n_Flash September eresMas_WES Flash Jun04_Classeur2_ROW_Group" xfId="42113" xr:uid="{00000000-0005-0000-0000-0000A4A10000}"/>
    <cellStyle name="n_Flash September eresMas_WES Flash Jun04_Classeur2_ROW_ROW ARPU" xfId="42114" xr:uid="{00000000-0005-0000-0000-0000A5A10000}"/>
    <cellStyle name="n_Flash September eresMas_WES Flash Jun04_Classeur2_Spain ARPU + AUPU" xfId="42115" xr:uid="{00000000-0005-0000-0000-0000A6A10000}"/>
    <cellStyle name="n_Flash September eresMas_WES Flash Jun04_Classeur2_Spain ARPU + AUPU_Group" xfId="42116" xr:uid="{00000000-0005-0000-0000-0000A7A10000}"/>
    <cellStyle name="n_Flash September eresMas_WES Flash Jun04_Classeur2_Spain ARPU + AUPU_ROW ARPU" xfId="42117" xr:uid="{00000000-0005-0000-0000-0000A8A10000}"/>
    <cellStyle name="n_Flash September eresMas_WES Flash Jun04_Classeur2_Spain KPIs" xfId="7574" xr:uid="{00000000-0005-0000-0000-0000A9A10000}"/>
    <cellStyle name="n_Flash September eresMas_WES Flash Jun04_Classeur2_Spain KPIs 2" xfId="16940" xr:uid="{00000000-0005-0000-0000-0000AAA10000}"/>
    <cellStyle name="n_Flash September eresMas_WES Flash Jun04_Classeur2_Spain KPIs_1" xfId="52388" xr:uid="{00000000-0005-0000-0000-0000ABA10000}"/>
    <cellStyle name="n_Flash September eresMas_WES Flash Jun04_Classeur2_Telecoms - Operational KPIs" xfId="50691" xr:uid="{00000000-0005-0000-0000-0000ACA10000}"/>
    <cellStyle name="n_Flash September eresMas_WES Flash Jun04_Classeur5" xfId="3608" xr:uid="{00000000-0005-0000-0000-0000ADA10000}"/>
    <cellStyle name="n_Flash September eresMas_WES Flash Jun04_Classeur5_A&amp;ME KPIs" xfId="54166" xr:uid="{00000000-0005-0000-0000-0000AEA10000}"/>
    <cellStyle name="n_Flash September eresMas_WES Flash Jun04_Classeur5_France financials" xfId="24520" xr:uid="{00000000-0005-0000-0000-0000AFA10000}"/>
    <cellStyle name="n_Flash September eresMas_WES Flash Jun04_Classeur5_France KPIs" xfId="5729" xr:uid="{00000000-0005-0000-0000-0000B0A10000}"/>
    <cellStyle name="n_Flash September eresMas_WES Flash Jun04_Classeur5_France KPIs 2" xfId="15145" xr:uid="{00000000-0005-0000-0000-0000B1A10000}"/>
    <cellStyle name="n_Flash September eresMas_WES Flash Jun04_Classeur5_France KPIs_1" xfId="12970" xr:uid="{00000000-0005-0000-0000-0000B2A10000}"/>
    <cellStyle name="n_Flash September eresMas_WES Flash Jun04_Classeur5_Group" xfId="42119" xr:uid="{00000000-0005-0000-0000-0000B3A10000}"/>
    <cellStyle name="n_Flash September eresMas_WES Flash Jun04_Classeur5_Group - financial KPIs" xfId="22776" xr:uid="{00000000-0005-0000-0000-0000B4A10000}"/>
    <cellStyle name="n_Flash September eresMas_WES Flash Jun04_Classeur5_Group - operational KPIs" xfId="11216" xr:uid="{00000000-0005-0000-0000-0000B5A10000}"/>
    <cellStyle name="n_Flash September eresMas_WES Flash Jun04_Classeur5_Group - operational KPIs 2" xfId="18915" xr:uid="{00000000-0005-0000-0000-0000B6A10000}"/>
    <cellStyle name="n_Flash September eresMas_WES Flash Jun04_Classeur5_Group - operational KPIs_1" xfId="21032" xr:uid="{00000000-0005-0000-0000-0000B7A10000}"/>
    <cellStyle name="n_Flash September eresMas_WES Flash Jun04_Classeur5_Orange - Market France KPIs" xfId="57038" xr:uid="{00000000-0005-0000-0000-0000B8A10000}"/>
    <cellStyle name="n_Flash September eresMas_WES Flash Jun04_Classeur5_Poland KPIs" xfId="42118" xr:uid="{00000000-0005-0000-0000-0000B9A10000}"/>
    <cellStyle name="n_Flash September eresMas_WES Flash Jun04_Classeur5_ROW" xfId="42120" xr:uid="{00000000-0005-0000-0000-0000BAA10000}"/>
    <cellStyle name="n_Flash September eresMas_WES Flash Jun04_Classeur5_ROW ARPU" xfId="42121" xr:uid="{00000000-0005-0000-0000-0000BBA10000}"/>
    <cellStyle name="n_Flash September eresMas_WES Flash Jun04_Classeur5_ROW_1" xfId="42122" xr:uid="{00000000-0005-0000-0000-0000BCA10000}"/>
    <cellStyle name="n_Flash September eresMas_WES Flash Jun04_Classeur5_ROW_1_Group" xfId="42123" xr:uid="{00000000-0005-0000-0000-0000BDA10000}"/>
    <cellStyle name="n_Flash September eresMas_WES Flash Jun04_Classeur5_ROW_1_ROW ARPU" xfId="42124" xr:uid="{00000000-0005-0000-0000-0000BEA10000}"/>
    <cellStyle name="n_Flash September eresMas_WES Flash Jun04_Classeur5_ROW_Group" xfId="42125" xr:uid="{00000000-0005-0000-0000-0000BFA10000}"/>
    <cellStyle name="n_Flash September eresMas_WES Flash Jun04_Classeur5_ROW_ROW ARPU" xfId="42126" xr:uid="{00000000-0005-0000-0000-0000C0A10000}"/>
    <cellStyle name="n_Flash September eresMas_WES Flash Jun04_Classeur5_Spain ARPU + AUPU" xfId="42127" xr:uid="{00000000-0005-0000-0000-0000C1A10000}"/>
    <cellStyle name="n_Flash September eresMas_WES Flash Jun04_Classeur5_Spain ARPU + AUPU_Group" xfId="42128" xr:uid="{00000000-0005-0000-0000-0000C2A10000}"/>
    <cellStyle name="n_Flash September eresMas_WES Flash Jun04_Classeur5_Spain ARPU + AUPU_ROW ARPU" xfId="42129" xr:uid="{00000000-0005-0000-0000-0000C3A10000}"/>
    <cellStyle name="n_Flash September eresMas_WES Flash Jun04_Classeur5_Spain KPIs" xfId="7575" xr:uid="{00000000-0005-0000-0000-0000C4A10000}"/>
    <cellStyle name="n_Flash September eresMas_WES Flash Jun04_Classeur5_Spain KPIs 2" xfId="16941" xr:uid="{00000000-0005-0000-0000-0000C5A10000}"/>
    <cellStyle name="n_Flash September eresMas_WES Flash Jun04_Classeur5_Spain KPIs_1" xfId="52389" xr:uid="{00000000-0005-0000-0000-0000C6A10000}"/>
    <cellStyle name="n_Flash September eresMas_WES Flash Jun04_Classeur5_Telecoms - Operational KPIs" xfId="50692" xr:uid="{00000000-0005-0000-0000-0000C7A10000}"/>
    <cellStyle name="n_Flash September eresMas_WES Flash Jun04_DATA KPI Personal" xfId="42130" xr:uid="{00000000-0005-0000-0000-0000C8A10000}"/>
    <cellStyle name="n_Flash September eresMas_WES Flash Jun04_DATA KPI Personal_Group" xfId="42131" xr:uid="{00000000-0005-0000-0000-0000C9A10000}"/>
    <cellStyle name="n_Flash September eresMas_WES Flash Jun04_DATA KPI Personal_ROW ARPU" xfId="42132" xr:uid="{00000000-0005-0000-0000-0000CAA10000}"/>
    <cellStyle name="n_Flash September eresMas_WES Flash Jun04_EE_CoA_BS - mapped V4" xfId="42133" xr:uid="{00000000-0005-0000-0000-0000CBA10000}"/>
    <cellStyle name="n_Flash September eresMas_WES Flash Jun04_EE_CoA_BS - mapped V4_Group" xfId="42134" xr:uid="{00000000-0005-0000-0000-0000CCA10000}"/>
    <cellStyle name="n_Flash September eresMas_WES Flash Jun04_EE_CoA_BS - mapped V4_ROW ARPU" xfId="42135" xr:uid="{00000000-0005-0000-0000-0000CDA10000}"/>
    <cellStyle name="n_Flash September eresMas_WES Flash Jun04_France financials" xfId="24513" xr:uid="{00000000-0005-0000-0000-0000CEA10000}"/>
    <cellStyle name="n_Flash September eresMas_WES Flash Jun04_France KPIs" xfId="5722" xr:uid="{00000000-0005-0000-0000-0000CFA10000}"/>
    <cellStyle name="n_Flash September eresMas_WES Flash Jun04_France KPIs 2" xfId="15138" xr:uid="{00000000-0005-0000-0000-0000D0A10000}"/>
    <cellStyle name="n_Flash September eresMas_WES Flash Jun04_France KPIs_1" xfId="12963" xr:uid="{00000000-0005-0000-0000-0000D1A10000}"/>
    <cellStyle name="n_Flash September eresMas_WES Flash Jun04_Group" xfId="42136" xr:uid="{00000000-0005-0000-0000-0000D2A10000}"/>
    <cellStyle name="n_Flash September eresMas_WES Flash Jun04_Group - financial KPIs" xfId="22769" xr:uid="{00000000-0005-0000-0000-0000D3A10000}"/>
    <cellStyle name="n_Flash September eresMas_WES Flash Jun04_Group - operational KPIs" xfId="11209" xr:uid="{00000000-0005-0000-0000-0000D4A10000}"/>
    <cellStyle name="n_Flash September eresMas_WES Flash Jun04_Group - operational KPIs 2" xfId="18908" xr:uid="{00000000-0005-0000-0000-0000D5A10000}"/>
    <cellStyle name="n_Flash September eresMas_WES Flash Jun04_Group - operational KPIs_1" xfId="21025" xr:uid="{00000000-0005-0000-0000-0000D6A10000}"/>
    <cellStyle name="n_Flash September eresMas_WES Flash Jun04_Orange - Market France KPIs" xfId="57031" xr:uid="{00000000-0005-0000-0000-0000D7A10000}"/>
    <cellStyle name="n_Flash September eresMas_WES Flash Jun04_PFA_Mn MTV_060413" xfId="3609" xr:uid="{00000000-0005-0000-0000-0000D8A10000}"/>
    <cellStyle name="n_Flash September eresMas_WES Flash Jun04_PFA_Mn MTV_060413_A&amp;ME KPIs" xfId="54167" xr:uid="{00000000-0005-0000-0000-0000D9A10000}"/>
    <cellStyle name="n_Flash September eresMas_WES Flash Jun04_PFA_Mn MTV_060413_France financials" xfId="24521" xr:uid="{00000000-0005-0000-0000-0000DAA10000}"/>
    <cellStyle name="n_Flash September eresMas_WES Flash Jun04_PFA_Mn MTV_060413_France KPIs" xfId="5730" xr:uid="{00000000-0005-0000-0000-0000DBA10000}"/>
    <cellStyle name="n_Flash September eresMas_WES Flash Jun04_PFA_Mn MTV_060413_France KPIs 2" xfId="15146" xr:uid="{00000000-0005-0000-0000-0000DCA10000}"/>
    <cellStyle name="n_Flash September eresMas_WES Flash Jun04_PFA_Mn MTV_060413_France KPIs_1" xfId="12971" xr:uid="{00000000-0005-0000-0000-0000DDA10000}"/>
    <cellStyle name="n_Flash September eresMas_WES Flash Jun04_PFA_Mn MTV_060413_Group" xfId="42138" xr:uid="{00000000-0005-0000-0000-0000DEA10000}"/>
    <cellStyle name="n_Flash September eresMas_WES Flash Jun04_PFA_Mn MTV_060413_Group - financial KPIs" xfId="22777" xr:uid="{00000000-0005-0000-0000-0000DFA10000}"/>
    <cellStyle name="n_Flash September eresMas_WES Flash Jun04_PFA_Mn MTV_060413_Group - operational KPIs" xfId="11217" xr:uid="{00000000-0005-0000-0000-0000E0A10000}"/>
    <cellStyle name="n_Flash September eresMas_WES Flash Jun04_PFA_Mn MTV_060413_Group - operational KPIs 2" xfId="18916" xr:uid="{00000000-0005-0000-0000-0000E1A10000}"/>
    <cellStyle name="n_Flash September eresMas_WES Flash Jun04_PFA_Mn MTV_060413_Group - operational KPIs_1" xfId="21033" xr:uid="{00000000-0005-0000-0000-0000E2A10000}"/>
    <cellStyle name="n_Flash September eresMas_WES Flash Jun04_PFA_Mn MTV_060413_Orange - Market France KPIs" xfId="57039" xr:uid="{00000000-0005-0000-0000-0000E3A10000}"/>
    <cellStyle name="n_Flash September eresMas_WES Flash Jun04_PFA_Mn MTV_060413_Poland KPIs" xfId="42137" xr:uid="{00000000-0005-0000-0000-0000E4A10000}"/>
    <cellStyle name="n_Flash September eresMas_WES Flash Jun04_PFA_Mn MTV_060413_ROW" xfId="42139" xr:uid="{00000000-0005-0000-0000-0000E5A10000}"/>
    <cellStyle name="n_Flash September eresMas_WES Flash Jun04_PFA_Mn MTV_060413_ROW ARPU" xfId="42140" xr:uid="{00000000-0005-0000-0000-0000E6A10000}"/>
    <cellStyle name="n_Flash September eresMas_WES Flash Jun04_PFA_Mn MTV_060413_ROW_1" xfId="42141" xr:uid="{00000000-0005-0000-0000-0000E7A10000}"/>
    <cellStyle name="n_Flash September eresMas_WES Flash Jun04_PFA_Mn MTV_060413_ROW_1_Group" xfId="42142" xr:uid="{00000000-0005-0000-0000-0000E8A10000}"/>
    <cellStyle name="n_Flash September eresMas_WES Flash Jun04_PFA_Mn MTV_060413_ROW_1_ROW ARPU" xfId="42143" xr:uid="{00000000-0005-0000-0000-0000E9A10000}"/>
    <cellStyle name="n_Flash September eresMas_WES Flash Jun04_PFA_Mn MTV_060413_ROW_Group" xfId="42144" xr:uid="{00000000-0005-0000-0000-0000EAA10000}"/>
    <cellStyle name="n_Flash September eresMas_WES Flash Jun04_PFA_Mn MTV_060413_ROW_ROW ARPU" xfId="42145" xr:uid="{00000000-0005-0000-0000-0000EBA10000}"/>
    <cellStyle name="n_Flash September eresMas_WES Flash Jun04_PFA_Mn MTV_060413_Spain ARPU + AUPU" xfId="42146" xr:uid="{00000000-0005-0000-0000-0000ECA10000}"/>
    <cellStyle name="n_Flash September eresMas_WES Flash Jun04_PFA_Mn MTV_060413_Spain ARPU + AUPU_Group" xfId="42147" xr:uid="{00000000-0005-0000-0000-0000EDA10000}"/>
    <cellStyle name="n_Flash September eresMas_WES Flash Jun04_PFA_Mn MTV_060413_Spain ARPU + AUPU_ROW ARPU" xfId="42148" xr:uid="{00000000-0005-0000-0000-0000EEA10000}"/>
    <cellStyle name="n_Flash September eresMas_WES Flash Jun04_PFA_Mn MTV_060413_Spain KPIs" xfId="7576" xr:uid="{00000000-0005-0000-0000-0000EFA10000}"/>
    <cellStyle name="n_Flash September eresMas_WES Flash Jun04_PFA_Mn MTV_060413_Spain KPIs 2" xfId="16942" xr:uid="{00000000-0005-0000-0000-0000F0A10000}"/>
    <cellStyle name="n_Flash September eresMas_WES Flash Jun04_PFA_Mn MTV_060413_Spain KPIs_1" xfId="52390" xr:uid="{00000000-0005-0000-0000-0000F1A10000}"/>
    <cellStyle name="n_Flash September eresMas_WES Flash Jun04_PFA_Mn MTV_060413_Telecoms - Operational KPIs" xfId="50693" xr:uid="{00000000-0005-0000-0000-0000F2A10000}"/>
    <cellStyle name="n_Flash September eresMas_WES Flash Jun04_PFA_Mn_0603_V0 0" xfId="3610" xr:uid="{00000000-0005-0000-0000-0000F3A10000}"/>
    <cellStyle name="n_Flash September eresMas_WES Flash Jun04_PFA_Mn_0603_V0 0_A&amp;ME KPIs" xfId="54168" xr:uid="{00000000-0005-0000-0000-0000F4A10000}"/>
    <cellStyle name="n_Flash September eresMas_WES Flash Jun04_PFA_Mn_0603_V0 0_France financials" xfId="24522" xr:uid="{00000000-0005-0000-0000-0000F5A10000}"/>
    <cellStyle name="n_Flash September eresMas_WES Flash Jun04_PFA_Mn_0603_V0 0_France KPIs" xfId="5731" xr:uid="{00000000-0005-0000-0000-0000F6A10000}"/>
    <cellStyle name="n_Flash September eresMas_WES Flash Jun04_PFA_Mn_0603_V0 0_France KPIs 2" xfId="15147" xr:uid="{00000000-0005-0000-0000-0000F7A10000}"/>
    <cellStyle name="n_Flash September eresMas_WES Flash Jun04_PFA_Mn_0603_V0 0_France KPIs_1" xfId="12972" xr:uid="{00000000-0005-0000-0000-0000F8A10000}"/>
    <cellStyle name="n_Flash September eresMas_WES Flash Jun04_PFA_Mn_0603_V0 0_Group" xfId="42150" xr:uid="{00000000-0005-0000-0000-0000F9A10000}"/>
    <cellStyle name="n_Flash September eresMas_WES Flash Jun04_PFA_Mn_0603_V0 0_Group - financial KPIs" xfId="22778" xr:uid="{00000000-0005-0000-0000-0000FAA10000}"/>
    <cellStyle name="n_Flash September eresMas_WES Flash Jun04_PFA_Mn_0603_V0 0_Group - operational KPIs" xfId="11218" xr:uid="{00000000-0005-0000-0000-0000FBA10000}"/>
    <cellStyle name="n_Flash September eresMas_WES Flash Jun04_PFA_Mn_0603_V0 0_Group - operational KPIs 2" xfId="18917" xr:uid="{00000000-0005-0000-0000-0000FCA10000}"/>
    <cellStyle name="n_Flash September eresMas_WES Flash Jun04_PFA_Mn_0603_V0 0_Group - operational KPIs_1" xfId="21034" xr:uid="{00000000-0005-0000-0000-0000FDA10000}"/>
    <cellStyle name="n_Flash September eresMas_WES Flash Jun04_PFA_Mn_0603_V0 0_Orange - Market France KPIs" xfId="57040" xr:uid="{00000000-0005-0000-0000-0000FEA10000}"/>
    <cellStyle name="n_Flash September eresMas_WES Flash Jun04_PFA_Mn_0603_V0 0_Poland KPIs" xfId="42149" xr:uid="{00000000-0005-0000-0000-0000FFA10000}"/>
    <cellStyle name="n_Flash September eresMas_WES Flash Jun04_PFA_Mn_0603_V0 0_ROW" xfId="42151" xr:uid="{00000000-0005-0000-0000-000000A20000}"/>
    <cellStyle name="n_Flash September eresMas_WES Flash Jun04_PFA_Mn_0603_V0 0_ROW ARPU" xfId="42152" xr:uid="{00000000-0005-0000-0000-000001A20000}"/>
    <cellStyle name="n_Flash September eresMas_WES Flash Jun04_PFA_Mn_0603_V0 0_ROW_1" xfId="42153" xr:uid="{00000000-0005-0000-0000-000002A20000}"/>
    <cellStyle name="n_Flash September eresMas_WES Flash Jun04_PFA_Mn_0603_V0 0_ROW_1_Group" xfId="42154" xr:uid="{00000000-0005-0000-0000-000003A20000}"/>
    <cellStyle name="n_Flash September eresMas_WES Flash Jun04_PFA_Mn_0603_V0 0_ROW_1_ROW ARPU" xfId="42155" xr:uid="{00000000-0005-0000-0000-000004A20000}"/>
    <cellStyle name="n_Flash September eresMas_WES Flash Jun04_PFA_Mn_0603_V0 0_ROW_Group" xfId="42156" xr:uid="{00000000-0005-0000-0000-000005A20000}"/>
    <cellStyle name="n_Flash September eresMas_WES Flash Jun04_PFA_Mn_0603_V0 0_ROW_ROW ARPU" xfId="42157" xr:uid="{00000000-0005-0000-0000-000006A20000}"/>
    <cellStyle name="n_Flash September eresMas_WES Flash Jun04_PFA_Mn_0603_V0 0_Spain ARPU + AUPU" xfId="42158" xr:uid="{00000000-0005-0000-0000-000007A20000}"/>
    <cellStyle name="n_Flash September eresMas_WES Flash Jun04_PFA_Mn_0603_V0 0_Spain ARPU + AUPU_Group" xfId="42159" xr:uid="{00000000-0005-0000-0000-000008A20000}"/>
    <cellStyle name="n_Flash September eresMas_WES Flash Jun04_PFA_Mn_0603_V0 0_Spain ARPU + AUPU_ROW ARPU" xfId="42160" xr:uid="{00000000-0005-0000-0000-000009A20000}"/>
    <cellStyle name="n_Flash September eresMas_WES Flash Jun04_PFA_Mn_0603_V0 0_Spain KPIs" xfId="7577" xr:uid="{00000000-0005-0000-0000-00000AA20000}"/>
    <cellStyle name="n_Flash September eresMas_WES Flash Jun04_PFA_Mn_0603_V0 0_Spain KPIs 2" xfId="16943" xr:uid="{00000000-0005-0000-0000-00000BA20000}"/>
    <cellStyle name="n_Flash September eresMas_WES Flash Jun04_PFA_Mn_0603_V0 0_Spain KPIs_1" xfId="52391" xr:uid="{00000000-0005-0000-0000-00000CA20000}"/>
    <cellStyle name="n_Flash September eresMas_WES Flash Jun04_PFA_Mn_0603_V0 0_Telecoms - Operational KPIs" xfId="50694" xr:uid="{00000000-0005-0000-0000-00000DA20000}"/>
    <cellStyle name="n_Flash September eresMas_WES Flash Jun04_PFA_Parcs_0600706" xfId="3611" xr:uid="{00000000-0005-0000-0000-00000EA20000}"/>
    <cellStyle name="n_Flash September eresMas_WES Flash Jun04_PFA_Parcs_0600706_A&amp;ME KPIs" xfId="54169" xr:uid="{00000000-0005-0000-0000-00000FA20000}"/>
    <cellStyle name="n_Flash September eresMas_WES Flash Jun04_PFA_Parcs_0600706_France financials" xfId="24523" xr:uid="{00000000-0005-0000-0000-000010A20000}"/>
    <cellStyle name="n_Flash September eresMas_WES Flash Jun04_PFA_Parcs_0600706_France KPIs" xfId="5732" xr:uid="{00000000-0005-0000-0000-000011A20000}"/>
    <cellStyle name="n_Flash September eresMas_WES Flash Jun04_PFA_Parcs_0600706_France KPIs 2" xfId="15148" xr:uid="{00000000-0005-0000-0000-000012A20000}"/>
    <cellStyle name="n_Flash September eresMas_WES Flash Jun04_PFA_Parcs_0600706_France KPIs_1" xfId="12973" xr:uid="{00000000-0005-0000-0000-000013A20000}"/>
    <cellStyle name="n_Flash September eresMas_WES Flash Jun04_PFA_Parcs_0600706_Group" xfId="42162" xr:uid="{00000000-0005-0000-0000-000014A20000}"/>
    <cellStyle name="n_Flash September eresMas_WES Flash Jun04_PFA_Parcs_0600706_Group - financial KPIs" xfId="22779" xr:uid="{00000000-0005-0000-0000-000015A20000}"/>
    <cellStyle name="n_Flash September eresMas_WES Flash Jun04_PFA_Parcs_0600706_Group - operational KPIs" xfId="11219" xr:uid="{00000000-0005-0000-0000-000016A20000}"/>
    <cellStyle name="n_Flash September eresMas_WES Flash Jun04_PFA_Parcs_0600706_Group - operational KPIs 2" xfId="18918" xr:uid="{00000000-0005-0000-0000-000017A20000}"/>
    <cellStyle name="n_Flash September eresMas_WES Flash Jun04_PFA_Parcs_0600706_Group - operational KPIs_1" xfId="21035" xr:uid="{00000000-0005-0000-0000-000018A20000}"/>
    <cellStyle name="n_Flash September eresMas_WES Flash Jun04_PFA_Parcs_0600706_Orange - Market France KPIs" xfId="57041" xr:uid="{00000000-0005-0000-0000-000019A20000}"/>
    <cellStyle name="n_Flash September eresMas_WES Flash Jun04_PFA_Parcs_0600706_Poland KPIs" xfId="42161" xr:uid="{00000000-0005-0000-0000-00001AA20000}"/>
    <cellStyle name="n_Flash September eresMas_WES Flash Jun04_PFA_Parcs_0600706_ROW" xfId="42163" xr:uid="{00000000-0005-0000-0000-00001BA20000}"/>
    <cellStyle name="n_Flash September eresMas_WES Flash Jun04_PFA_Parcs_0600706_ROW ARPU" xfId="42164" xr:uid="{00000000-0005-0000-0000-00001CA20000}"/>
    <cellStyle name="n_Flash September eresMas_WES Flash Jun04_PFA_Parcs_0600706_ROW_1" xfId="42165" xr:uid="{00000000-0005-0000-0000-00001DA20000}"/>
    <cellStyle name="n_Flash September eresMas_WES Flash Jun04_PFA_Parcs_0600706_ROW_1_Group" xfId="42166" xr:uid="{00000000-0005-0000-0000-00001EA20000}"/>
    <cellStyle name="n_Flash September eresMas_WES Flash Jun04_PFA_Parcs_0600706_ROW_1_ROW ARPU" xfId="42167" xr:uid="{00000000-0005-0000-0000-00001FA20000}"/>
    <cellStyle name="n_Flash September eresMas_WES Flash Jun04_PFA_Parcs_0600706_ROW_Group" xfId="42168" xr:uid="{00000000-0005-0000-0000-000020A20000}"/>
    <cellStyle name="n_Flash September eresMas_WES Flash Jun04_PFA_Parcs_0600706_ROW_ROW ARPU" xfId="42169" xr:uid="{00000000-0005-0000-0000-000021A20000}"/>
    <cellStyle name="n_Flash September eresMas_WES Flash Jun04_PFA_Parcs_0600706_Spain ARPU + AUPU" xfId="42170" xr:uid="{00000000-0005-0000-0000-000022A20000}"/>
    <cellStyle name="n_Flash September eresMas_WES Flash Jun04_PFA_Parcs_0600706_Spain ARPU + AUPU_Group" xfId="42171" xr:uid="{00000000-0005-0000-0000-000023A20000}"/>
    <cellStyle name="n_Flash September eresMas_WES Flash Jun04_PFA_Parcs_0600706_Spain ARPU + AUPU_ROW ARPU" xfId="42172" xr:uid="{00000000-0005-0000-0000-000024A20000}"/>
    <cellStyle name="n_Flash September eresMas_WES Flash Jun04_PFA_Parcs_0600706_Spain KPIs" xfId="7578" xr:uid="{00000000-0005-0000-0000-000025A20000}"/>
    <cellStyle name="n_Flash September eresMas_WES Flash Jun04_PFA_Parcs_0600706_Spain KPIs 2" xfId="16944" xr:uid="{00000000-0005-0000-0000-000026A20000}"/>
    <cellStyle name="n_Flash September eresMas_WES Flash Jun04_PFA_Parcs_0600706_Spain KPIs_1" xfId="52392" xr:uid="{00000000-0005-0000-0000-000027A20000}"/>
    <cellStyle name="n_Flash September eresMas_WES Flash Jun04_PFA_Parcs_0600706_Telecoms - Operational KPIs" xfId="50695" xr:uid="{00000000-0005-0000-0000-000028A20000}"/>
    <cellStyle name="n_Flash September eresMas_WES Flash Jun04_Poland KPIs" xfId="42045" xr:uid="{00000000-0005-0000-0000-000029A20000}"/>
    <cellStyle name="n_Flash September eresMas_WES Flash Jun04_Reporting Valeur_Mobile_2010_10" xfId="42173" xr:uid="{00000000-0005-0000-0000-00002AA20000}"/>
    <cellStyle name="n_Flash September eresMas_WES Flash Jun04_Reporting Valeur_Mobile_2010_10_Group" xfId="42174" xr:uid="{00000000-0005-0000-0000-00002BA20000}"/>
    <cellStyle name="n_Flash September eresMas_WES Flash Jun04_Reporting Valeur_Mobile_2010_10_ROW" xfId="42175" xr:uid="{00000000-0005-0000-0000-00002CA20000}"/>
    <cellStyle name="n_Flash September eresMas_WES Flash Jun04_Reporting Valeur_Mobile_2010_10_ROW ARPU" xfId="42176" xr:uid="{00000000-0005-0000-0000-00002DA20000}"/>
    <cellStyle name="n_Flash September eresMas_WES Flash Jun04_Reporting Valeur_Mobile_2010_10_ROW_Group" xfId="42177" xr:uid="{00000000-0005-0000-0000-00002EA20000}"/>
    <cellStyle name="n_Flash September eresMas_WES Flash Jun04_Reporting Valeur_Mobile_2010_10_ROW_ROW ARPU" xfId="42178" xr:uid="{00000000-0005-0000-0000-00002FA20000}"/>
    <cellStyle name="n_Flash September eresMas_WES Flash Jun04_ROW" xfId="42179" xr:uid="{00000000-0005-0000-0000-000030A20000}"/>
    <cellStyle name="n_Flash September eresMas_WES Flash Jun04_ROW ARPU" xfId="42180" xr:uid="{00000000-0005-0000-0000-000031A20000}"/>
    <cellStyle name="n_Flash September eresMas_WES Flash Jun04_ROW_1" xfId="42181" xr:uid="{00000000-0005-0000-0000-000032A20000}"/>
    <cellStyle name="n_Flash September eresMas_WES Flash Jun04_ROW_1_Group" xfId="42182" xr:uid="{00000000-0005-0000-0000-000033A20000}"/>
    <cellStyle name="n_Flash September eresMas_WES Flash Jun04_ROW_1_ROW ARPU" xfId="42183" xr:uid="{00000000-0005-0000-0000-000034A20000}"/>
    <cellStyle name="n_Flash September eresMas_WES Flash Jun04_ROW_Group" xfId="42184" xr:uid="{00000000-0005-0000-0000-000035A20000}"/>
    <cellStyle name="n_Flash September eresMas_WES Flash Jun04_ROW_ROW ARPU" xfId="42185" xr:uid="{00000000-0005-0000-0000-000036A20000}"/>
    <cellStyle name="n_Flash September eresMas_WES Flash Jun04_Spain ARPU + AUPU" xfId="42186" xr:uid="{00000000-0005-0000-0000-000037A20000}"/>
    <cellStyle name="n_Flash September eresMas_WES Flash Jun04_Spain ARPU + AUPU_Group" xfId="42187" xr:uid="{00000000-0005-0000-0000-000038A20000}"/>
    <cellStyle name="n_Flash September eresMas_WES Flash Jun04_Spain ARPU + AUPU_ROW ARPU" xfId="42188" xr:uid="{00000000-0005-0000-0000-000039A20000}"/>
    <cellStyle name="n_Flash September eresMas_WES Flash Jun04_Spain KPIs" xfId="7568" xr:uid="{00000000-0005-0000-0000-00003AA20000}"/>
    <cellStyle name="n_Flash September eresMas_WES Flash Jun04_Spain KPIs 2" xfId="16934" xr:uid="{00000000-0005-0000-0000-00003BA20000}"/>
    <cellStyle name="n_Flash September eresMas_WES Flash Jun04_Spain KPIs_1" xfId="52382" xr:uid="{00000000-0005-0000-0000-00003CA20000}"/>
    <cellStyle name="n_Flash September eresMas_WES Flash Jun04_Telecoms - Operational KPIs" xfId="50685" xr:uid="{00000000-0005-0000-0000-00003DA20000}"/>
    <cellStyle name="n_Flash September eresMas_WES Flash Jun04_UAG_report_CA 06-09 (06-09-28)" xfId="3612" xr:uid="{00000000-0005-0000-0000-00003EA20000}"/>
    <cellStyle name="n_Flash September eresMas_WES Flash Jun04_UAG_report_CA 06-09 (06-09-28)_A&amp;ME KPIs" xfId="54170" xr:uid="{00000000-0005-0000-0000-00003FA20000}"/>
    <cellStyle name="n_Flash September eresMas_WES Flash Jun04_UAG_report_CA 06-09 (06-09-28)_France financials" xfId="24524" xr:uid="{00000000-0005-0000-0000-000040A20000}"/>
    <cellStyle name="n_Flash September eresMas_WES Flash Jun04_UAG_report_CA 06-09 (06-09-28)_France KPIs" xfId="5733" xr:uid="{00000000-0005-0000-0000-000041A20000}"/>
    <cellStyle name="n_Flash September eresMas_WES Flash Jun04_UAG_report_CA 06-09 (06-09-28)_France KPIs 2" xfId="15149" xr:uid="{00000000-0005-0000-0000-000042A20000}"/>
    <cellStyle name="n_Flash September eresMas_WES Flash Jun04_UAG_report_CA 06-09 (06-09-28)_France KPIs_1" xfId="12974" xr:uid="{00000000-0005-0000-0000-000043A20000}"/>
    <cellStyle name="n_Flash September eresMas_WES Flash Jun04_UAG_report_CA 06-09 (06-09-28)_Group" xfId="42190" xr:uid="{00000000-0005-0000-0000-000044A20000}"/>
    <cellStyle name="n_Flash September eresMas_WES Flash Jun04_UAG_report_CA 06-09 (06-09-28)_Group - financial KPIs" xfId="22780" xr:uid="{00000000-0005-0000-0000-000045A20000}"/>
    <cellStyle name="n_Flash September eresMas_WES Flash Jun04_UAG_report_CA 06-09 (06-09-28)_Group - operational KPIs" xfId="11220" xr:uid="{00000000-0005-0000-0000-000046A20000}"/>
    <cellStyle name="n_Flash September eresMas_WES Flash Jun04_UAG_report_CA 06-09 (06-09-28)_Group - operational KPIs 2" xfId="18919" xr:uid="{00000000-0005-0000-0000-000047A20000}"/>
    <cellStyle name="n_Flash September eresMas_WES Flash Jun04_UAG_report_CA 06-09 (06-09-28)_Group - operational KPIs_1" xfId="21036" xr:uid="{00000000-0005-0000-0000-000048A20000}"/>
    <cellStyle name="n_Flash September eresMas_WES Flash Jun04_UAG_report_CA 06-09 (06-09-28)_Orange - Market France KPIs" xfId="57042" xr:uid="{00000000-0005-0000-0000-000049A20000}"/>
    <cellStyle name="n_Flash September eresMas_WES Flash Jun04_UAG_report_CA 06-09 (06-09-28)_Poland KPIs" xfId="42189" xr:uid="{00000000-0005-0000-0000-00004AA20000}"/>
    <cellStyle name="n_Flash September eresMas_WES Flash Jun04_UAG_report_CA 06-09 (06-09-28)_ROW" xfId="42191" xr:uid="{00000000-0005-0000-0000-00004BA20000}"/>
    <cellStyle name="n_Flash September eresMas_WES Flash Jun04_UAG_report_CA 06-09 (06-09-28)_ROW ARPU" xfId="42192" xr:uid="{00000000-0005-0000-0000-00004CA20000}"/>
    <cellStyle name="n_Flash September eresMas_WES Flash Jun04_UAG_report_CA 06-09 (06-09-28)_ROW_1" xfId="42193" xr:uid="{00000000-0005-0000-0000-00004DA20000}"/>
    <cellStyle name="n_Flash September eresMas_WES Flash Jun04_UAG_report_CA 06-09 (06-09-28)_ROW_1_Group" xfId="42194" xr:uid="{00000000-0005-0000-0000-00004EA20000}"/>
    <cellStyle name="n_Flash September eresMas_WES Flash Jun04_UAG_report_CA 06-09 (06-09-28)_ROW_1_ROW ARPU" xfId="42195" xr:uid="{00000000-0005-0000-0000-00004FA20000}"/>
    <cellStyle name="n_Flash September eresMas_WES Flash Jun04_UAG_report_CA 06-09 (06-09-28)_ROW_Group" xfId="42196" xr:uid="{00000000-0005-0000-0000-000050A20000}"/>
    <cellStyle name="n_Flash September eresMas_WES Flash Jun04_UAG_report_CA 06-09 (06-09-28)_ROW_ROW ARPU" xfId="42197" xr:uid="{00000000-0005-0000-0000-000051A20000}"/>
    <cellStyle name="n_Flash September eresMas_WES Flash Jun04_UAG_report_CA 06-09 (06-09-28)_Spain ARPU + AUPU" xfId="42198" xr:uid="{00000000-0005-0000-0000-000052A20000}"/>
    <cellStyle name="n_Flash September eresMas_WES Flash Jun04_UAG_report_CA 06-09 (06-09-28)_Spain ARPU + AUPU_Group" xfId="42199" xr:uid="{00000000-0005-0000-0000-000053A20000}"/>
    <cellStyle name="n_Flash September eresMas_WES Flash Jun04_UAG_report_CA 06-09 (06-09-28)_Spain ARPU + AUPU_ROW ARPU" xfId="42200" xr:uid="{00000000-0005-0000-0000-000054A20000}"/>
    <cellStyle name="n_Flash September eresMas_WES Flash Jun04_UAG_report_CA 06-09 (06-09-28)_Spain KPIs" xfId="7579" xr:uid="{00000000-0005-0000-0000-000055A20000}"/>
    <cellStyle name="n_Flash September eresMas_WES Flash Jun04_UAG_report_CA 06-09 (06-09-28)_Spain KPIs 2" xfId="16945" xr:uid="{00000000-0005-0000-0000-000056A20000}"/>
    <cellStyle name="n_Flash September eresMas_WES Flash Jun04_UAG_report_CA 06-09 (06-09-28)_Spain KPIs_1" xfId="52393" xr:uid="{00000000-0005-0000-0000-000057A20000}"/>
    <cellStyle name="n_Flash September eresMas_WES Flash Jun04_UAG_report_CA 06-09 (06-09-28)_Telecoms - Operational KPIs" xfId="50696" xr:uid="{00000000-0005-0000-0000-000058A20000}"/>
    <cellStyle name="n_Flash September eresMas_WES Flash Jun04_UAG_report_CA 06-10 (06-11-06)" xfId="3613" xr:uid="{00000000-0005-0000-0000-000059A20000}"/>
    <cellStyle name="n_Flash September eresMas_WES Flash Jun04_UAG_report_CA 06-10 (06-11-06)_A&amp;ME KPIs" xfId="54171" xr:uid="{00000000-0005-0000-0000-00005AA20000}"/>
    <cellStyle name="n_Flash September eresMas_WES Flash Jun04_UAG_report_CA 06-10 (06-11-06)_France financials" xfId="24525" xr:uid="{00000000-0005-0000-0000-00005BA20000}"/>
    <cellStyle name="n_Flash September eresMas_WES Flash Jun04_UAG_report_CA 06-10 (06-11-06)_France KPIs" xfId="5734" xr:uid="{00000000-0005-0000-0000-00005CA20000}"/>
    <cellStyle name="n_Flash September eresMas_WES Flash Jun04_UAG_report_CA 06-10 (06-11-06)_France KPIs 2" xfId="15150" xr:uid="{00000000-0005-0000-0000-00005DA20000}"/>
    <cellStyle name="n_Flash September eresMas_WES Flash Jun04_UAG_report_CA 06-10 (06-11-06)_France KPIs_1" xfId="12975" xr:uid="{00000000-0005-0000-0000-00005EA20000}"/>
    <cellStyle name="n_Flash September eresMas_WES Flash Jun04_UAG_report_CA 06-10 (06-11-06)_Group" xfId="42202" xr:uid="{00000000-0005-0000-0000-00005FA20000}"/>
    <cellStyle name="n_Flash September eresMas_WES Flash Jun04_UAG_report_CA 06-10 (06-11-06)_Group - financial KPIs" xfId="22781" xr:uid="{00000000-0005-0000-0000-000060A20000}"/>
    <cellStyle name="n_Flash September eresMas_WES Flash Jun04_UAG_report_CA 06-10 (06-11-06)_Group - operational KPIs" xfId="11221" xr:uid="{00000000-0005-0000-0000-000061A20000}"/>
    <cellStyle name="n_Flash September eresMas_WES Flash Jun04_UAG_report_CA 06-10 (06-11-06)_Group - operational KPIs 2" xfId="18920" xr:uid="{00000000-0005-0000-0000-000062A20000}"/>
    <cellStyle name="n_Flash September eresMas_WES Flash Jun04_UAG_report_CA 06-10 (06-11-06)_Group - operational KPIs_1" xfId="21037" xr:uid="{00000000-0005-0000-0000-000063A20000}"/>
    <cellStyle name="n_Flash September eresMas_WES Flash Jun04_UAG_report_CA 06-10 (06-11-06)_Orange - Market France KPIs" xfId="57043" xr:uid="{00000000-0005-0000-0000-000064A20000}"/>
    <cellStyle name="n_Flash September eresMas_WES Flash Jun04_UAG_report_CA 06-10 (06-11-06)_Poland KPIs" xfId="42201" xr:uid="{00000000-0005-0000-0000-000065A20000}"/>
    <cellStyle name="n_Flash September eresMas_WES Flash Jun04_UAG_report_CA 06-10 (06-11-06)_ROW" xfId="42203" xr:uid="{00000000-0005-0000-0000-000066A20000}"/>
    <cellStyle name="n_Flash September eresMas_WES Flash Jun04_UAG_report_CA 06-10 (06-11-06)_ROW ARPU" xfId="42204" xr:uid="{00000000-0005-0000-0000-000067A20000}"/>
    <cellStyle name="n_Flash September eresMas_WES Flash Jun04_UAG_report_CA 06-10 (06-11-06)_ROW_1" xfId="42205" xr:uid="{00000000-0005-0000-0000-000068A20000}"/>
    <cellStyle name="n_Flash September eresMas_WES Flash Jun04_UAG_report_CA 06-10 (06-11-06)_ROW_1_Group" xfId="42206" xr:uid="{00000000-0005-0000-0000-000069A20000}"/>
    <cellStyle name="n_Flash September eresMas_WES Flash Jun04_UAG_report_CA 06-10 (06-11-06)_ROW_1_ROW ARPU" xfId="42207" xr:uid="{00000000-0005-0000-0000-00006AA20000}"/>
    <cellStyle name="n_Flash September eresMas_WES Flash Jun04_UAG_report_CA 06-10 (06-11-06)_ROW_Group" xfId="42208" xr:uid="{00000000-0005-0000-0000-00006BA20000}"/>
    <cellStyle name="n_Flash September eresMas_WES Flash Jun04_UAG_report_CA 06-10 (06-11-06)_ROW_ROW ARPU" xfId="42209" xr:uid="{00000000-0005-0000-0000-00006CA20000}"/>
    <cellStyle name="n_Flash September eresMas_WES Flash Jun04_UAG_report_CA 06-10 (06-11-06)_Spain ARPU + AUPU" xfId="42210" xr:uid="{00000000-0005-0000-0000-00006DA20000}"/>
    <cellStyle name="n_Flash September eresMas_WES Flash Jun04_UAG_report_CA 06-10 (06-11-06)_Spain ARPU + AUPU_Group" xfId="42211" xr:uid="{00000000-0005-0000-0000-00006EA20000}"/>
    <cellStyle name="n_Flash September eresMas_WES Flash Jun04_UAG_report_CA 06-10 (06-11-06)_Spain ARPU + AUPU_ROW ARPU" xfId="42212" xr:uid="{00000000-0005-0000-0000-00006FA20000}"/>
    <cellStyle name="n_Flash September eresMas_WES Flash Jun04_UAG_report_CA 06-10 (06-11-06)_Spain KPIs" xfId="7580" xr:uid="{00000000-0005-0000-0000-000070A20000}"/>
    <cellStyle name="n_Flash September eresMas_WES Flash Jun04_UAG_report_CA 06-10 (06-11-06)_Spain KPIs 2" xfId="16946" xr:uid="{00000000-0005-0000-0000-000071A20000}"/>
    <cellStyle name="n_Flash September eresMas_WES Flash Jun04_UAG_report_CA 06-10 (06-11-06)_Spain KPIs_1" xfId="52394" xr:uid="{00000000-0005-0000-0000-000072A20000}"/>
    <cellStyle name="n_Flash September eresMas_WES Flash Jun04_UAG_report_CA 06-10 (06-11-06)_Telecoms - Operational KPIs" xfId="50697" xr:uid="{00000000-0005-0000-0000-000073A20000}"/>
    <cellStyle name="n_Flash September eresMas_WES Flash Jun04_V&amp;M trajectoires V1 (06-08-11)" xfId="3614" xr:uid="{00000000-0005-0000-0000-000074A20000}"/>
    <cellStyle name="n_Flash September eresMas_WES Flash Jun04_V&amp;M trajectoires V1 (06-08-11)_A&amp;ME KPIs" xfId="54172" xr:uid="{00000000-0005-0000-0000-000075A20000}"/>
    <cellStyle name="n_Flash September eresMas_WES Flash Jun04_V&amp;M trajectoires V1 (06-08-11)_France financials" xfId="24526" xr:uid="{00000000-0005-0000-0000-000076A20000}"/>
    <cellStyle name="n_Flash September eresMas_WES Flash Jun04_V&amp;M trajectoires V1 (06-08-11)_France KPIs" xfId="5735" xr:uid="{00000000-0005-0000-0000-000077A20000}"/>
    <cellStyle name="n_Flash September eresMas_WES Flash Jun04_V&amp;M trajectoires V1 (06-08-11)_France KPIs 2" xfId="15151" xr:uid="{00000000-0005-0000-0000-000078A20000}"/>
    <cellStyle name="n_Flash September eresMas_WES Flash Jun04_V&amp;M trajectoires V1 (06-08-11)_France KPIs_1" xfId="12976" xr:uid="{00000000-0005-0000-0000-000079A20000}"/>
    <cellStyle name="n_Flash September eresMas_WES Flash Jun04_V&amp;M trajectoires V1 (06-08-11)_Group" xfId="42214" xr:uid="{00000000-0005-0000-0000-00007AA20000}"/>
    <cellStyle name="n_Flash September eresMas_WES Flash Jun04_V&amp;M trajectoires V1 (06-08-11)_Group - financial KPIs" xfId="22782" xr:uid="{00000000-0005-0000-0000-00007BA20000}"/>
    <cellStyle name="n_Flash September eresMas_WES Flash Jun04_V&amp;M trajectoires V1 (06-08-11)_Group - operational KPIs" xfId="11222" xr:uid="{00000000-0005-0000-0000-00007CA20000}"/>
    <cellStyle name="n_Flash September eresMas_WES Flash Jun04_V&amp;M trajectoires V1 (06-08-11)_Group - operational KPIs 2" xfId="18921" xr:uid="{00000000-0005-0000-0000-00007DA20000}"/>
    <cellStyle name="n_Flash September eresMas_WES Flash Jun04_V&amp;M trajectoires V1 (06-08-11)_Group - operational KPIs_1" xfId="21038" xr:uid="{00000000-0005-0000-0000-00007EA20000}"/>
    <cellStyle name="n_Flash September eresMas_WES Flash Jun04_V&amp;M trajectoires V1 (06-08-11)_Orange - Market France KPIs" xfId="57044" xr:uid="{00000000-0005-0000-0000-00007FA20000}"/>
    <cellStyle name="n_Flash September eresMas_WES Flash Jun04_V&amp;M trajectoires V1 (06-08-11)_Poland KPIs" xfId="42213" xr:uid="{00000000-0005-0000-0000-000080A20000}"/>
    <cellStyle name="n_Flash September eresMas_WES Flash Jun04_V&amp;M trajectoires V1 (06-08-11)_ROW" xfId="42215" xr:uid="{00000000-0005-0000-0000-000081A20000}"/>
    <cellStyle name="n_Flash September eresMas_WES Flash Jun04_V&amp;M trajectoires V1 (06-08-11)_ROW ARPU" xfId="42216" xr:uid="{00000000-0005-0000-0000-000082A20000}"/>
    <cellStyle name="n_Flash September eresMas_WES Flash Jun04_V&amp;M trajectoires V1 (06-08-11)_ROW_1" xfId="42217" xr:uid="{00000000-0005-0000-0000-000083A20000}"/>
    <cellStyle name="n_Flash September eresMas_WES Flash Jun04_V&amp;M trajectoires V1 (06-08-11)_ROW_1_Group" xfId="42218" xr:uid="{00000000-0005-0000-0000-000084A20000}"/>
    <cellStyle name="n_Flash September eresMas_WES Flash Jun04_V&amp;M trajectoires V1 (06-08-11)_ROW_1_ROW ARPU" xfId="42219" xr:uid="{00000000-0005-0000-0000-000085A20000}"/>
    <cellStyle name="n_Flash September eresMas_WES Flash Jun04_V&amp;M trajectoires V1 (06-08-11)_ROW_Group" xfId="42220" xr:uid="{00000000-0005-0000-0000-000086A20000}"/>
    <cellStyle name="n_Flash September eresMas_WES Flash Jun04_V&amp;M trajectoires V1 (06-08-11)_ROW_ROW ARPU" xfId="42221" xr:uid="{00000000-0005-0000-0000-000087A20000}"/>
    <cellStyle name="n_Flash September eresMas_WES Flash Jun04_V&amp;M trajectoires V1 (06-08-11)_Spain ARPU + AUPU" xfId="42222" xr:uid="{00000000-0005-0000-0000-000088A20000}"/>
    <cellStyle name="n_Flash September eresMas_WES Flash Jun04_V&amp;M trajectoires V1 (06-08-11)_Spain ARPU + AUPU_Group" xfId="42223" xr:uid="{00000000-0005-0000-0000-000089A20000}"/>
    <cellStyle name="n_Flash September eresMas_WES Flash Jun04_V&amp;M trajectoires V1 (06-08-11)_Spain ARPU + AUPU_ROW ARPU" xfId="42224" xr:uid="{00000000-0005-0000-0000-00008AA20000}"/>
    <cellStyle name="n_Flash September eresMas_WES Flash Jun04_V&amp;M trajectoires V1 (06-08-11)_Spain KPIs" xfId="7581" xr:uid="{00000000-0005-0000-0000-00008BA20000}"/>
    <cellStyle name="n_Flash September eresMas_WES Flash Jun04_V&amp;M trajectoires V1 (06-08-11)_Spain KPIs 2" xfId="16947" xr:uid="{00000000-0005-0000-0000-00008CA20000}"/>
    <cellStyle name="n_Flash September eresMas_WES Flash Jun04_V&amp;M trajectoires V1 (06-08-11)_Spain KPIs_1" xfId="52395" xr:uid="{00000000-0005-0000-0000-00008DA20000}"/>
    <cellStyle name="n_Flash September eresMas_WES Flash Jun04_V&amp;M trajectoires V1 (06-08-11)_Telecoms - Operational KPIs" xfId="50698" xr:uid="{00000000-0005-0000-0000-00008EA20000}"/>
    <cellStyle name="n_Flash September eresMas_WES Flash Nov04" xfId="3615" xr:uid="{00000000-0005-0000-0000-00008FA20000}"/>
    <cellStyle name="n_Flash September eresMas_WES Flash Nov04_A&amp;ME KPIs" xfId="54173" xr:uid="{00000000-0005-0000-0000-000090A20000}"/>
    <cellStyle name="n_Flash September eresMas_WES Flash Nov04_CA BAC SCR-VM 06-07 (31-07-06)" xfId="3616" xr:uid="{00000000-0005-0000-0000-000091A20000}"/>
    <cellStyle name="n_Flash September eresMas_WES Flash Nov04_CA BAC SCR-VM 06-07 (31-07-06)_A&amp;ME KPIs" xfId="54174" xr:uid="{00000000-0005-0000-0000-000092A20000}"/>
    <cellStyle name="n_Flash September eresMas_WES Flash Nov04_CA BAC SCR-VM 06-07 (31-07-06)_France financials" xfId="24528" xr:uid="{00000000-0005-0000-0000-000093A20000}"/>
    <cellStyle name="n_Flash September eresMas_WES Flash Nov04_CA BAC SCR-VM 06-07 (31-07-06)_France KPIs" xfId="5737" xr:uid="{00000000-0005-0000-0000-000094A20000}"/>
    <cellStyle name="n_Flash September eresMas_WES Flash Nov04_CA BAC SCR-VM 06-07 (31-07-06)_France KPIs 2" xfId="15153" xr:uid="{00000000-0005-0000-0000-000095A20000}"/>
    <cellStyle name="n_Flash September eresMas_WES Flash Nov04_CA BAC SCR-VM 06-07 (31-07-06)_France KPIs_1" xfId="12978" xr:uid="{00000000-0005-0000-0000-000096A20000}"/>
    <cellStyle name="n_Flash September eresMas_WES Flash Nov04_CA BAC SCR-VM 06-07 (31-07-06)_Group" xfId="42227" xr:uid="{00000000-0005-0000-0000-000097A20000}"/>
    <cellStyle name="n_Flash September eresMas_WES Flash Nov04_CA BAC SCR-VM 06-07 (31-07-06)_Group - financial KPIs" xfId="22784" xr:uid="{00000000-0005-0000-0000-000098A20000}"/>
    <cellStyle name="n_Flash September eresMas_WES Flash Nov04_CA BAC SCR-VM 06-07 (31-07-06)_Group - operational KPIs" xfId="11224" xr:uid="{00000000-0005-0000-0000-000099A20000}"/>
    <cellStyle name="n_Flash September eresMas_WES Flash Nov04_CA BAC SCR-VM 06-07 (31-07-06)_Group - operational KPIs 2" xfId="18923" xr:uid="{00000000-0005-0000-0000-00009AA20000}"/>
    <cellStyle name="n_Flash September eresMas_WES Flash Nov04_CA BAC SCR-VM 06-07 (31-07-06)_Group - operational KPIs_1" xfId="21040" xr:uid="{00000000-0005-0000-0000-00009BA20000}"/>
    <cellStyle name="n_Flash September eresMas_WES Flash Nov04_CA BAC SCR-VM 06-07 (31-07-06)_Orange - Market France KPIs" xfId="57046" xr:uid="{00000000-0005-0000-0000-00009CA20000}"/>
    <cellStyle name="n_Flash September eresMas_WES Flash Nov04_CA BAC SCR-VM 06-07 (31-07-06)_Poland KPIs" xfId="42226" xr:uid="{00000000-0005-0000-0000-00009DA20000}"/>
    <cellStyle name="n_Flash September eresMas_WES Flash Nov04_CA BAC SCR-VM 06-07 (31-07-06)_ROW" xfId="42228" xr:uid="{00000000-0005-0000-0000-00009EA20000}"/>
    <cellStyle name="n_Flash September eresMas_WES Flash Nov04_CA BAC SCR-VM 06-07 (31-07-06)_ROW ARPU" xfId="42229" xr:uid="{00000000-0005-0000-0000-00009FA20000}"/>
    <cellStyle name="n_Flash September eresMas_WES Flash Nov04_CA BAC SCR-VM 06-07 (31-07-06)_ROW_1" xfId="42230" xr:uid="{00000000-0005-0000-0000-0000A0A20000}"/>
    <cellStyle name="n_Flash September eresMas_WES Flash Nov04_CA BAC SCR-VM 06-07 (31-07-06)_ROW_1_Group" xfId="42231" xr:uid="{00000000-0005-0000-0000-0000A1A20000}"/>
    <cellStyle name="n_Flash September eresMas_WES Flash Nov04_CA BAC SCR-VM 06-07 (31-07-06)_ROW_1_ROW ARPU" xfId="42232" xr:uid="{00000000-0005-0000-0000-0000A2A20000}"/>
    <cellStyle name="n_Flash September eresMas_WES Flash Nov04_CA BAC SCR-VM 06-07 (31-07-06)_ROW_Group" xfId="42233" xr:uid="{00000000-0005-0000-0000-0000A3A20000}"/>
    <cellStyle name="n_Flash September eresMas_WES Flash Nov04_CA BAC SCR-VM 06-07 (31-07-06)_ROW_ROW ARPU" xfId="42234" xr:uid="{00000000-0005-0000-0000-0000A4A20000}"/>
    <cellStyle name="n_Flash September eresMas_WES Flash Nov04_CA BAC SCR-VM 06-07 (31-07-06)_Spain ARPU + AUPU" xfId="42235" xr:uid="{00000000-0005-0000-0000-0000A5A20000}"/>
    <cellStyle name="n_Flash September eresMas_WES Flash Nov04_CA BAC SCR-VM 06-07 (31-07-06)_Spain ARPU + AUPU_Group" xfId="42236" xr:uid="{00000000-0005-0000-0000-0000A6A20000}"/>
    <cellStyle name="n_Flash September eresMas_WES Flash Nov04_CA BAC SCR-VM 06-07 (31-07-06)_Spain ARPU + AUPU_ROW ARPU" xfId="42237" xr:uid="{00000000-0005-0000-0000-0000A7A20000}"/>
    <cellStyle name="n_Flash September eresMas_WES Flash Nov04_CA BAC SCR-VM 06-07 (31-07-06)_Spain KPIs" xfId="7583" xr:uid="{00000000-0005-0000-0000-0000A8A20000}"/>
    <cellStyle name="n_Flash September eresMas_WES Flash Nov04_CA BAC SCR-VM 06-07 (31-07-06)_Spain KPIs 2" xfId="16949" xr:uid="{00000000-0005-0000-0000-0000A9A20000}"/>
    <cellStyle name="n_Flash September eresMas_WES Flash Nov04_CA BAC SCR-VM 06-07 (31-07-06)_Spain KPIs_1" xfId="52397" xr:uid="{00000000-0005-0000-0000-0000AAA20000}"/>
    <cellStyle name="n_Flash September eresMas_WES Flash Nov04_CA BAC SCR-VM 06-07 (31-07-06)_Telecoms - Operational KPIs" xfId="50700" xr:uid="{00000000-0005-0000-0000-0000ABA20000}"/>
    <cellStyle name="n_Flash September eresMas_WES Flash Nov04_Classeur2" xfId="3617" xr:uid="{00000000-0005-0000-0000-0000ACA20000}"/>
    <cellStyle name="n_Flash September eresMas_WES Flash Nov04_Classeur2_A&amp;ME KPIs" xfId="54175" xr:uid="{00000000-0005-0000-0000-0000ADA20000}"/>
    <cellStyle name="n_Flash September eresMas_WES Flash Nov04_Classeur2_France financials" xfId="24529" xr:uid="{00000000-0005-0000-0000-0000AEA20000}"/>
    <cellStyle name="n_Flash September eresMas_WES Flash Nov04_Classeur2_France KPIs" xfId="5738" xr:uid="{00000000-0005-0000-0000-0000AFA20000}"/>
    <cellStyle name="n_Flash September eresMas_WES Flash Nov04_Classeur2_France KPIs 2" xfId="15154" xr:uid="{00000000-0005-0000-0000-0000B0A20000}"/>
    <cellStyle name="n_Flash September eresMas_WES Flash Nov04_Classeur2_France KPIs_1" xfId="12979" xr:uid="{00000000-0005-0000-0000-0000B1A20000}"/>
    <cellStyle name="n_Flash September eresMas_WES Flash Nov04_Classeur2_Group" xfId="42239" xr:uid="{00000000-0005-0000-0000-0000B2A20000}"/>
    <cellStyle name="n_Flash September eresMas_WES Flash Nov04_Classeur2_Group - financial KPIs" xfId="22785" xr:uid="{00000000-0005-0000-0000-0000B3A20000}"/>
    <cellStyle name="n_Flash September eresMas_WES Flash Nov04_Classeur2_Group - operational KPIs" xfId="11225" xr:uid="{00000000-0005-0000-0000-0000B4A20000}"/>
    <cellStyle name="n_Flash September eresMas_WES Flash Nov04_Classeur2_Group - operational KPIs 2" xfId="18924" xr:uid="{00000000-0005-0000-0000-0000B5A20000}"/>
    <cellStyle name="n_Flash September eresMas_WES Flash Nov04_Classeur2_Group - operational KPIs_1" xfId="21041" xr:uid="{00000000-0005-0000-0000-0000B6A20000}"/>
    <cellStyle name="n_Flash September eresMas_WES Flash Nov04_Classeur2_Orange - Market France KPIs" xfId="57047" xr:uid="{00000000-0005-0000-0000-0000B7A20000}"/>
    <cellStyle name="n_Flash September eresMas_WES Flash Nov04_Classeur2_Poland KPIs" xfId="42238" xr:uid="{00000000-0005-0000-0000-0000B8A20000}"/>
    <cellStyle name="n_Flash September eresMas_WES Flash Nov04_Classeur2_ROW" xfId="42240" xr:uid="{00000000-0005-0000-0000-0000B9A20000}"/>
    <cellStyle name="n_Flash September eresMas_WES Flash Nov04_Classeur2_ROW ARPU" xfId="42241" xr:uid="{00000000-0005-0000-0000-0000BAA20000}"/>
    <cellStyle name="n_Flash September eresMas_WES Flash Nov04_Classeur2_ROW_1" xfId="42242" xr:uid="{00000000-0005-0000-0000-0000BBA20000}"/>
    <cellStyle name="n_Flash September eresMas_WES Flash Nov04_Classeur2_ROW_1_Group" xfId="42243" xr:uid="{00000000-0005-0000-0000-0000BCA20000}"/>
    <cellStyle name="n_Flash September eresMas_WES Flash Nov04_Classeur2_ROW_1_ROW ARPU" xfId="42244" xr:uid="{00000000-0005-0000-0000-0000BDA20000}"/>
    <cellStyle name="n_Flash September eresMas_WES Flash Nov04_Classeur2_ROW_Group" xfId="42245" xr:uid="{00000000-0005-0000-0000-0000BEA20000}"/>
    <cellStyle name="n_Flash September eresMas_WES Flash Nov04_Classeur2_ROW_ROW ARPU" xfId="42246" xr:uid="{00000000-0005-0000-0000-0000BFA20000}"/>
    <cellStyle name="n_Flash September eresMas_WES Flash Nov04_Classeur2_Spain ARPU + AUPU" xfId="42247" xr:uid="{00000000-0005-0000-0000-0000C0A20000}"/>
    <cellStyle name="n_Flash September eresMas_WES Flash Nov04_Classeur2_Spain ARPU + AUPU_Group" xfId="42248" xr:uid="{00000000-0005-0000-0000-0000C1A20000}"/>
    <cellStyle name="n_Flash September eresMas_WES Flash Nov04_Classeur2_Spain ARPU + AUPU_ROW ARPU" xfId="42249" xr:uid="{00000000-0005-0000-0000-0000C2A20000}"/>
    <cellStyle name="n_Flash September eresMas_WES Flash Nov04_Classeur2_Spain KPIs" xfId="7584" xr:uid="{00000000-0005-0000-0000-0000C3A20000}"/>
    <cellStyle name="n_Flash September eresMas_WES Flash Nov04_Classeur2_Spain KPIs 2" xfId="16950" xr:uid="{00000000-0005-0000-0000-0000C4A20000}"/>
    <cellStyle name="n_Flash September eresMas_WES Flash Nov04_Classeur2_Spain KPIs_1" xfId="52398" xr:uid="{00000000-0005-0000-0000-0000C5A20000}"/>
    <cellStyle name="n_Flash September eresMas_WES Flash Nov04_Classeur2_Telecoms - Operational KPIs" xfId="50701" xr:uid="{00000000-0005-0000-0000-0000C6A20000}"/>
    <cellStyle name="n_Flash September eresMas_WES Flash Nov04_DATA KPI Personal" xfId="42250" xr:uid="{00000000-0005-0000-0000-0000C7A20000}"/>
    <cellStyle name="n_Flash September eresMas_WES Flash Nov04_DATA KPI Personal_Group" xfId="42251" xr:uid="{00000000-0005-0000-0000-0000C8A20000}"/>
    <cellStyle name="n_Flash September eresMas_WES Flash Nov04_DATA KPI Personal_ROW ARPU" xfId="42252" xr:uid="{00000000-0005-0000-0000-0000C9A20000}"/>
    <cellStyle name="n_Flash September eresMas_WES Flash Nov04_EE_CoA_BS - mapped V4" xfId="42253" xr:uid="{00000000-0005-0000-0000-0000CAA20000}"/>
    <cellStyle name="n_Flash September eresMas_WES Flash Nov04_EE_CoA_BS - mapped V4_Group" xfId="42254" xr:uid="{00000000-0005-0000-0000-0000CBA20000}"/>
    <cellStyle name="n_Flash September eresMas_WES Flash Nov04_EE_CoA_BS - mapped V4_ROW ARPU" xfId="42255" xr:uid="{00000000-0005-0000-0000-0000CCA20000}"/>
    <cellStyle name="n_Flash September eresMas_WES Flash Nov04_Feuil1" xfId="3618" xr:uid="{00000000-0005-0000-0000-0000CDA20000}"/>
    <cellStyle name="n_Flash September eresMas_WES Flash Nov04_Feuil1_A&amp;ME KPIs" xfId="54176" xr:uid="{00000000-0005-0000-0000-0000CEA20000}"/>
    <cellStyle name="n_Flash September eresMas_WES Flash Nov04_Feuil1_France financials" xfId="24530" xr:uid="{00000000-0005-0000-0000-0000CFA20000}"/>
    <cellStyle name="n_Flash September eresMas_WES Flash Nov04_Feuil1_France KPIs" xfId="5739" xr:uid="{00000000-0005-0000-0000-0000D0A20000}"/>
    <cellStyle name="n_Flash September eresMas_WES Flash Nov04_Feuil1_France KPIs 2" xfId="15155" xr:uid="{00000000-0005-0000-0000-0000D1A20000}"/>
    <cellStyle name="n_Flash September eresMas_WES Flash Nov04_Feuil1_France KPIs_1" xfId="12980" xr:uid="{00000000-0005-0000-0000-0000D2A20000}"/>
    <cellStyle name="n_Flash September eresMas_WES Flash Nov04_Feuil1_Group" xfId="42257" xr:uid="{00000000-0005-0000-0000-0000D3A20000}"/>
    <cellStyle name="n_Flash September eresMas_WES Flash Nov04_Feuil1_Group - financial KPIs" xfId="22786" xr:uid="{00000000-0005-0000-0000-0000D4A20000}"/>
    <cellStyle name="n_Flash September eresMas_WES Flash Nov04_Feuil1_Group - operational KPIs" xfId="11226" xr:uid="{00000000-0005-0000-0000-0000D5A20000}"/>
    <cellStyle name="n_Flash September eresMas_WES Flash Nov04_Feuil1_Group - operational KPIs 2" xfId="18925" xr:uid="{00000000-0005-0000-0000-0000D6A20000}"/>
    <cellStyle name="n_Flash September eresMas_WES Flash Nov04_Feuil1_Group - operational KPIs_1" xfId="21042" xr:uid="{00000000-0005-0000-0000-0000D7A20000}"/>
    <cellStyle name="n_Flash September eresMas_WES Flash Nov04_Feuil1_Orange - Market France KPIs" xfId="57048" xr:uid="{00000000-0005-0000-0000-0000D8A20000}"/>
    <cellStyle name="n_Flash September eresMas_WES Flash Nov04_Feuil1_Poland KPIs" xfId="42256" xr:uid="{00000000-0005-0000-0000-0000D9A20000}"/>
    <cellStyle name="n_Flash September eresMas_WES Flash Nov04_Feuil1_ROW" xfId="42258" xr:uid="{00000000-0005-0000-0000-0000DAA20000}"/>
    <cellStyle name="n_Flash September eresMas_WES Flash Nov04_Feuil1_ROW ARPU" xfId="42259" xr:uid="{00000000-0005-0000-0000-0000DBA20000}"/>
    <cellStyle name="n_Flash September eresMas_WES Flash Nov04_Feuil1_ROW_1" xfId="42260" xr:uid="{00000000-0005-0000-0000-0000DCA20000}"/>
    <cellStyle name="n_Flash September eresMas_WES Flash Nov04_Feuil1_ROW_1_Group" xfId="42261" xr:uid="{00000000-0005-0000-0000-0000DDA20000}"/>
    <cellStyle name="n_Flash September eresMas_WES Flash Nov04_Feuil1_ROW_1_ROW ARPU" xfId="42262" xr:uid="{00000000-0005-0000-0000-0000DEA20000}"/>
    <cellStyle name="n_Flash September eresMas_WES Flash Nov04_Feuil1_ROW_Group" xfId="42263" xr:uid="{00000000-0005-0000-0000-0000DFA20000}"/>
    <cellStyle name="n_Flash September eresMas_WES Flash Nov04_Feuil1_ROW_ROW ARPU" xfId="42264" xr:uid="{00000000-0005-0000-0000-0000E0A20000}"/>
    <cellStyle name="n_Flash September eresMas_WES Flash Nov04_Feuil1_Spain ARPU + AUPU" xfId="42265" xr:uid="{00000000-0005-0000-0000-0000E1A20000}"/>
    <cellStyle name="n_Flash September eresMas_WES Flash Nov04_Feuil1_Spain ARPU + AUPU_Group" xfId="42266" xr:uid="{00000000-0005-0000-0000-0000E2A20000}"/>
    <cellStyle name="n_Flash September eresMas_WES Flash Nov04_Feuil1_Spain ARPU + AUPU_ROW ARPU" xfId="42267" xr:uid="{00000000-0005-0000-0000-0000E3A20000}"/>
    <cellStyle name="n_Flash September eresMas_WES Flash Nov04_Feuil1_Spain KPIs" xfId="7585" xr:uid="{00000000-0005-0000-0000-0000E4A20000}"/>
    <cellStyle name="n_Flash September eresMas_WES Flash Nov04_Feuil1_Spain KPIs 2" xfId="16951" xr:uid="{00000000-0005-0000-0000-0000E5A20000}"/>
    <cellStyle name="n_Flash September eresMas_WES Flash Nov04_Feuil1_Spain KPIs_1" xfId="52399" xr:uid="{00000000-0005-0000-0000-0000E6A20000}"/>
    <cellStyle name="n_Flash September eresMas_WES Flash Nov04_Feuil1_Telecoms - Operational KPIs" xfId="50702" xr:uid="{00000000-0005-0000-0000-0000E7A20000}"/>
    <cellStyle name="n_Flash September eresMas_WES Flash Nov04_France financials" xfId="24527" xr:uid="{00000000-0005-0000-0000-0000E8A20000}"/>
    <cellStyle name="n_Flash September eresMas_WES Flash Nov04_France KPIs" xfId="5736" xr:uid="{00000000-0005-0000-0000-0000E9A20000}"/>
    <cellStyle name="n_Flash September eresMas_WES Flash Nov04_France KPIs 2" xfId="15152" xr:uid="{00000000-0005-0000-0000-0000EAA20000}"/>
    <cellStyle name="n_Flash September eresMas_WES Flash Nov04_France KPIs_1" xfId="12977" xr:uid="{00000000-0005-0000-0000-0000EBA20000}"/>
    <cellStyle name="n_Flash September eresMas_WES Flash Nov04_Group" xfId="42268" xr:uid="{00000000-0005-0000-0000-0000ECA20000}"/>
    <cellStyle name="n_Flash September eresMas_WES Flash Nov04_Group - financial KPIs" xfId="22783" xr:uid="{00000000-0005-0000-0000-0000EDA20000}"/>
    <cellStyle name="n_Flash September eresMas_WES Flash Nov04_Group - operational KPIs" xfId="11223" xr:uid="{00000000-0005-0000-0000-0000EEA20000}"/>
    <cellStyle name="n_Flash September eresMas_WES Flash Nov04_Group - operational KPIs 2" xfId="18922" xr:uid="{00000000-0005-0000-0000-0000EFA20000}"/>
    <cellStyle name="n_Flash September eresMas_WES Flash Nov04_Group - operational KPIs_1" xfId="21039" xr:uid="{00000000-0005-0000-0000-0000F0A20000}"/>
    <cellStyle name="n_Flash September eresMas_WES Flash Nov04_New L23 CA trafic 06-09 (06-10-20)" xfId="3619" xr:uid="{00000000-0005-0000-0000-0000F1A20000}"/>
    <cellStyle name="n_Flash September eresMas_WES Flash Nov04_New L23 CA trafic 06-09 (06-10-20)_A&amp;ME KPIs" xfId="54177" xr:uid="{00000000-0005-0000-0000-0000F2A20000}"/>
    <cellStyle name="n_Flash September eresMas_WES Flash Nov04_New L23 CA trafic 06-09 (06-10-20)_France financials" xfId="24531" xr:uid="{00000000-0005-0000-0000-0000F3A20000}"/>
    <cellStyle name="n_Flash September eresMas_WES Flash Nov04_New L23 CA trafic 06-09 (06-10-20)_France KPIs" xfId="5740" xr:uid="{00000000-0005-0000-0000-0000F4A20000}"/>
    <cellStyle name="n_Flash September eresMas_WES Flash Nov04_New L23 CA trafic 06-09 (06-10-20)_France KPIs 2" xfId="15156" xr:uid="{00000000-0005-0000-0000-0000F5A20000}"/>
    <cellStyle name="n_Flash September eresMas_WES Flash Nov04_New L23 CA trafic 06-09 (06-10-20)_France KPIs_1" xfId="12981" xr:uid="{00000000-0005-0000-0000-0000F6A20000}"/>
    <cellStyle name="n_Flash September eresMas_WES Flash Nov04_New L23 CA trafic 06-09 (06-10-20)_Group" xfId="42270" xr:uid="{00000000-0005-0000-0000-0000F7A20000}"/>
    <cellStyle name="n_Flash September eresMas_WES Flash Nov04_New L23 CA trafic 06-09 (06-10-20)_Group - financial KPIs" xfId="22787" xr:uid="{00000000-0005-0000-0000-0000F8A20000}"/>
    <cellStyle name="n_Flash September eresMas_WES Flash Nov04_New L23 CA trafic 06-09 (06-10-20)_Group - operational KPIs" xfId="11227" xr:uid="{00000000-0005-0000-0000-0000F9A20000}"/>
    <cellStyle name="n_Flash September eresMas_WES Flash Nov04_New L23 CA trafic 06-09 (06-10-20)_Group - operational KPIs 2" xfId="18926" xr:uid="{00000000-0005-0000-0000-0000FAA20000}"/>
    <cellStyle name="n_Flash September eresMas_WES Flash Nov04_New L23 CA trafic 06-09 (06-10-20)_Group - operational KPIs_1" xfId="21043" xr:uid="{00000000-0005-0000-0000-0000FBA20000}"/>
    <cellStyle name="n_Flash September eresMas_WES Flash Nov04_New L23 CA trafic 06-09 (06-10-20)_Orange - Market France KPIs" xfId="57049" xr:uid="{00000000-0005-0000-0000-0000FCA20000}"/>
    <cellStyle name="n_Flash September eresMas_WES Flash Nov04_New L23 CA trafic 06-09 (06-10-20)_Poland KPIs" xfId="42269" xr:uid="{00000000-0005-0000-0000-0000FDA20000}"/>
    <cellStyle name="n_Flash September eresMas_WES Flash Nov04_New L23 CA trafic 06-09 (06-10-20)_ROW" xfId="42271" xr:uid="{00000000-0005-0000-0000-0000FEA20000}"/>
    <cellStyle name="n_Flash September eresMas_WES Flash Nov04_New L23 CA trafic 06-09 (06-10-20)_ROW ARPU" xfId="42272" xr:uid="{00000000-0005-0000-0000-0000FFA20000}"/>
    <cellStyle name="n_Flash September eresMas_WES Flash Nov04_New L23 CA trafic 06-09 (06-10-20)_ROW_1" xfId="42273" xr:uid="{00000000-0005-0000-0000-000000A30000}"/>
    <cellStyle name="n_Flash September eresMas_WES Flash Nov04_New L23 CA trafic 06-09 (06-10-20)_ROW_1_Group" xfId="42274" xr:uid="{00000000-0005-0000-0000-000001A30000}"/>
    <cellStyle name="n_Flash September eresMas_WES Flash Nov04_New L23 CA trafic 06-09 (06-10-20)_ROW_1_ROW ARPU" xfId="42275" xr:uid="{00000000-0005-0000-0000-000002A30000}"/>
    <cellStyle name="n_Flash September eresMas_WES Flash Nov04_New L23 CA trafic 06-09 (06-10-20)_ROW_Group" xfId="42276" xr:uid="{00000000-0005-0000-0000-000003A30000}"/>
    <cellStyle name="n_Flash September eresMas_WES Flash Nov04_New L23 CA trafic 06-09 (06-10-20)_ROW_ROW ARPU" xfId="42277" xr:uid="{00000000-0005-0000-0000-000004A30000}"/>
    <cellStyle name="n_Flash September eresMas_WES Flash Nov04_New L23 CA trafic 06-09 (06-10-20)_Spain ARPU + AUPU" xfId="42278" xr:uid="{00000000-0005-0000-0000-000005A30000}"/>
    <cellStyle name="n_Flash September eresMas_WES Flash Nov04_New L23 CA trafic 06-09 (06-10-20)_Spain ARPU + AUPU_Group" xfId="42279" xr:uid="{00000000-0005-0000-0000-000006A30000}"/>
    <cellStyle name="n_Flash September eresMas_WES Flash Nov04_New L23 CA trafic 06-09 (06-10-20)_Spain ARPU + AUPU_ROW ARPU" xfId="42280" xr:uid="{00000000-0005-0000-0000-000007A30000}"/>
    <cellStyle name="n_Flash September eresMas_WES Flash Nov04_New L23 CA trafic 06-09 (06-10-20)_Spain KPIs" xfId="7586" xr:uid="{00000000-0005-0000-0000-000008A30000}"/>
    <cellStyle name="n_Flash September eresMas_WES Flash Nov04_New L23 CA trafic 06-09 (06-10-20)_Spain KPIs 2" xfId="16952" xr:uid="{00000000-0005-0000-0000-000009A30000}"/>
    <cellStyle name="n_Flash September eresMas_WES Flash Nov04_New L23 CA trafic 06-09 (06-10-20)_Spain KPIs_1" xfId="52400" xr:uid="{00000000-0005-0000-0000-00000AA30000}"/>
    <cellStyle name="n_Flash September eresMas_WES Flash Nov04_New L23 CA trafic 06-09 (06-10-20)_Telecoms - Operational KPIs" xfId="50703" xr:uid="{00000000-0005-0000-0000-00000BA30000}"/>
    <cellStyle name="n_Flash September eresMas_WES Flash Nov04_Orange - Market France KPIs" xfId="57045" xr:uid="{00000000-0005-0000-0000-00000CA30000}"/>
    <cellStyle name="n_Flash September eresMas_WES Flash Nov04_PFA_Mn MTV_060413" xfId="3620" xr:uid="{00000000-0005-0000-0000-00000DA30000}"/>
    <cellStyle name="n_Flash September eresMas_WES Flash Nov04_PFA_Mn MTV_060413_A&amp;ME KPIs" xfId="54178" xr:uid="{00000000-0005-0000-0000-00000EA30000}"/>
    <cellStyle name="n_Flash September eresMas_WES Flash Nov04_PFA_Mn MTV_060413_France financials" xfId="24532" xr:uid="{00000000-0005-0000-0000-00000FA30000}"/>
    <cellStyle name="n_Flash September eresMas_WES Flash Nov04_PFA_Mn MTV_060413_France KPIs" xfId="5741" xr:uid="{00000000-0005-0000-0000-000010A30000}"/>
    <cellStyle name="n_Flash September eresMas_WES Flash Nov04_PFA_Mn MTV_060413_France KPIs 2" xfId="15157" xr:uid="{00000000-0005-0000-0000-000011A30000}"/>
    <cellStyle name="n_Flash September eresMas_WES Flash Nov04_PFA_Mn MTV_060413_France KPIs_1" xfId="12982" xr:uid="{00000000-0005-0000-0000-000012A30000}"/>
    <cellStyle name="n_Flash September eresMas_WES Flash Nov04_PFA_Mn MTV_060413_Group" xfId="42282" xr:uid="{00000000-0005-0000-0000-000013A30000}"/>
    <cellStyle name="n_Flash September eresMas_WES Flash Nov04_PFA_Mn MTV_060413_Group - financial KPIs" xfId="22788" xr:uid="{00000000-0005-0000-0000-000014A30000}"/>
    <cellStyle name="n_Flash September eresMas_WES Flash Nov04_PFA_Mn MTV_060413_Group - operational KPIs" xfId="11228" xr:uid="{00000000-0005-0000-0000-000015A30000}"/>
    <cellStyle name="n_Flash September eresMas_WES Flash Nov04_PFA_Mn MTV_060413_Group - operational KPIs 2" xfId="18927" xr:uid="{00000000-0005-0000-0000-000016A30000}"/>
    <cellStyle name="n_Flash September eresMas_WES Flash Nov04_PFA_Mn MTV_060413_Group - operational KPIs_1" xfId="21044" xr:uid="{00000000-0005-0000-0000-000017A30000}"/>
    <cellStyle name="n_Flash September eresMas_WES Flash Nov04_PFA_Mn MTV_060413_Orange - Market France KPIs" xfId="57050" xr:uid="{00000000-0005-0000-0000-000018A30000}"/>
    <cellStyle name="n_Flash September eresMas_WES Flash Nov04_PFA_Mn MTV_060413_Poland KPIs" xfId="42281" xr:uid="{00000000-0005-0000-0000-000019A30000}"/>
    <cellStyle name="n_Flash September eresMas_WES Flash Nov04_PFA_Mn MTV_060413_ROW" xfId="42283" xr:uid="{00000000-0005-0000-0000-00001AA30000}"/>
    <cellStyle name="n_Flash September eresMas_WES Flash Nov04_PFA_Mn MTV_060413_ROW ARPU" xfId="42284" xr:uid="{00000000-0005-0000-0000-00001BA30000}"/>
    <cellStyle name="n_Flash September eresMas_WES Flash Nov04_PFA_Mn MTV_060413_ROW_1" xfId="42285" xr:uid="{00000000-0005-0000-0000-00001CA30000}"/>
    <cellStyle name="n_Flash September eresMas_WES Flash Nov04_PFA_Mn MTV_060413_ROW_1_Group" xfId="42286" xr:uid="{00000000-0005-0000-0000-00001DA30000}"/>
    <cellStyle name="n_Flash September eresMas_WES Flash Nov04_PFA_Mn MTV_060413_ROW_1_ROW ARPU" xfId="42287" xr:uid="{00000000-0005-0000-0000-00001EA30000}"/>
    <cellStyle name="n_Flash September eresMas_WES Flash Nov04_PFA_Mn MTV_060413_ROW_Group" xfId="42288" xr:uid="{00000000-0005-0000-0000-00001FA30000}"/>
    <cellStyle name="n_Flash September eresMas_WES Flash Nov04_PFA_Mn MTV_060413_ROW_ROW ARPU" xfId="42289" xr:uid="{00000000-0005-0000-0000-000020A30000}"/>
    <cellStyle name="n_Flash September eresMas_WES Flash Nov04_PFA_Mn MTV_060413_Spain ARPU + AUPU" xfId="42290" xr:uid="{00000000-0005-0000-0000-000021A30000}"/>
    <cellStyle name="n_Flash September eresMas_WES Flash Nov04_PFA_Mn MTV_060413_Spain ARPU + AUPU_Group" xfId="42291" xr:uid="{00000000-0005-0000-0000-000022A30000}"/>
    <cellStyle name="n_Flash September eresMas_WES Flash Nov04_PFA_Mn MTV_060413_Spain ARPU + AUPU_ROW ARPU" xfId="42292" xr:uid="{00000000-0005-0000-0000-000023A30000}"/>
    <cellStyle name="n_Flash September eresMas_WES Flash Nov04_PFA_Mn MTV_060413_Spain KPIs" xfId="7587" xr:uid="{00000000-0005-0000-0000-000024A30000}"/>
    <cellStyle name="n_Flash September eresMas_WES Flash Nov04_PFA_Mn MTV_060413_Spain KPIs 2" xfId="16953" xr:uid="{00000000-0005-0000-0000-000025A30000}"/>
    <cellStyle name="n_Flash September eresMas_WES Flash Nov04_PFA_Mn MTV_060413_Spain KPIs_1" xfId="52401" xr:uid="{00000000-0005-0000-0000-000026A30000}"/>
    <cellStyle name="n_Flash September eresMas_WES Flash Nov04_PFA_Mn MTV_060413_Telecoms - Operational KPIs" xfId="50704" xr:uid="{00000000-0005-0000-0000-000027A30000}"/>
    <cellStyle name="n_Flash September eresMas_WES Flash Nov04_PFA_Mn_0603_V0 0" xfId="3621" xr:uid="{00000000-0005-0000-0000-000028A30000}"/>
    <cellStyle name="n_Flash September eresMas_WES Flash Nov04_PFA_Mn_0603_V0 0_A&amp;ME KPIs" xfId="54179" xr:uid="{00000000-0005-0000-0000-000029A30000}"/>
    <cellStyle name="n_Flash September eresMas_WES Flash Nov04_PFA_Mn_0603_V0 0_France financials" xfId="24533" xr:uid="{00000000-0005-0000-0000-00002AA30000}"/>
    <cellStyle name="n_Flash September eresMas_WES Flash Nov04_PFA_Mn_0603_V0 0_France KPIs" xfId="5742" xr:uid="{00000000-0005-0000-0000-00002BA30000}"/>
    <cellStyle name="n_Flash September eresMas_WES Flash Nov04_PFA_Mn_0603_V0 0_France KPIs 2" xfId="15158" xr:uid="{00000000-0005-0000-0000-00002CA30000}"/>
    <cellStyle name="n_Flash September eresMas_WES Flash Nov04_PFA_Mn_0603_V0 0_France KPIs_1" xfId="12983" xr:uid="{00000000-0005-0000-0000-00002DA30000}"/>
    <cellStyle name="n_Flash September eresMas_WES Flash Nov04_PFA_Mn_0603_V0 0_Group" xfId="42294" xr:uid="{00000000-0005-0000-0000-00002EA30000}"/>
    <cellStyle name="n_Flash September eresMas_WES Flash Nov04_PFA_Mn_0603_V0 0_Group - financial KPIs" xfId="22789" xr:uid="{00000000-0005-0000-0000-00002FA30000}"/>
    <cellStyle name="n_Flash September eresMas_WES Flash Nov04_PFA_Mn_0603_V0 0_Group - operational KPIs" xfId="11229" xr:uid="{00000000-0005-0000-0000-000030A30000}"/>
    <cellStyle name="n_Flash September eresMas_WES Flash Nov04_PFA_Mn_0603_V0 0_Group - operational KPIs 2" xfId="18928" xr:uid="{00000000-0005-0000-0000-000031A30000}"/>
    <cellStyle name="n_Flash September eresMas_WES Flash Nov04_PFA_Mn_0603_V0 0_Group - operational KPIs_1" xfId="21045" xr:uid="{00000000-0005-0000-0000-000032A30000}"/>
    <cellStyle name="n_Flash September eresMas_WES Flash Nov04_PFA_Mn_0603_V0 0_Orange - Market France KPIs" xfId="57051" xr:uid="{00000000-0005-0000-0000-000033A30000}"/>
    <cellStyle name="n_Flash September eresMas_WES Flash Nov04_PFA_Mn_0603_V0 0_Poland KPIs" xfId="42293" xr:uid="{00000000-0005-0000-0000-000034A30000}"/>
    <cellStyle name="n_Flash September eresMas_WES Flash Nov04_PFA_Mn_0603_V0 0_ROW" xfId="42295" xr:uid="{00000000-0005-0000-0000-000035A30000}"/>
    <cellStyle name="n_Flash September eresMas_WES Flash Nov04_PFA_Mn_0603_V0 0_ROW ARPU" xfId="42296" xr:uid="{00000000-0005-0000-0000-000036A30000}"/>
    <cellStyle name="n_Flash September eresMas_WES Flash Nov04_PFA_Mn_0603_V0 0_ROW_1" xfId="42297" xr:uid="{00000000-0005-0000-0000-000037A30000}"/>
    <cellStyle name="n_Flash September eresMas_WES Flash Nov04_PFA_Mn_0603_V0 0_ROW_1_Group" xfId="42298" xr:uid="{00000000-0005-0000-0000-000038A30000}"/>
    <cellStyle name="n_Flash September eresMas_WES Flash Nov04_PFA_Mn_0603_V0 0_ROW_1_ROW ARPU" xfId="42299" xr:uid="{00000000-0005-0000-0000-000039A30000}"/>
    <cellStyle name="n_Flash September eresMas_WES Flash Nov04_PFA_Mn_0603_V0 0_ROW_Group" xfId="42300" xr:uid="{00000000-0005-0000-0000-00003AA30000}"/>
    <cellStyle name="n_Flash September eresMas_WES Flash Nov04_PFA_Mn_0603_V0 0_ROW_ROW ARPU" xfId="42301" xr:uid="{00000000-0005-0000-0000-00003BA30000}"/>
    <cellStyle name="n_Flash September eresMas_WES Flash Nov04_PFA_Mn_0603_V0 0_Spain ARPU + AUPU" xfId="42302" xr:uid="{00000000-0005-0000-0000-00003CA30000}"/>
    <cellStyle name="n_Flash September eresMas_WES Flash Nov04_PFA_Mn_0603_V0 0_Spain ARPU + AUPU_Group" xfId="42303" xr:uid="{00000000-0005-0000-0000-00003DA30000}"/>
    <cellStyle name="n_Flash September eresMas_WES Flash Nov04_PFA_Mn_0603_V0 0_Spain ARPU + AUPU_ROW ARPU" xfId="42304" xr:uid="{00000000-0005-0000-0000-00003EA30000}"/>
    <cellStyle name="n_Flash September eresMas_WES Flash Nov04_PFA_Mn_0603_V0 0_Spain KPIs" xfId="7588" xr:uid="{00000000-0005-0000-0000-00003FA30000}"/>
    <cellStyle name="n_Flash September eresMas_WES Flash Nov04_PFA_Mn_0603_V0 0_Spain KPIs 2" xfId="16954" xr:uid="{00000000-0005-0000-0000-000040A30000}"/>
    <cellStyle name="n_Flash September eresMas_WES Flash Nov04_PFA_Mn_0603_V0 0_Spain KPIs_1" xfId="52402" xr:uid="{00000000-0005-0000-0000-000041A30000}"/>
    <cellStyle name="n_Flash September eresMas_WES Flash Nov04_PFA_Mn_0603_V0 0_Telecoms - Operational KPIs" xfId="50705" xr:uid="{00000000-0005-0000-0000-000042A30000}"/>
    <cellStyle name="n_Flash September eresMas_WES Flash Nov04_Poland KPIs" xfId="42225" xr:uid="{00000000-0005-0000-0000-000043A30000}"/>
    <cellStyle name="n_Flash September eresMas_WES Flash Nov04_Reporting Valeur_Mobile_2010_10" xfId="42305" xr:uid="{00000000-0005-0000-0000-000044A30000}"/>
    <cellStyle name="n_Flash September eresMas_WES Flash Nov04_Reporting Valeur_Mobile_2010_10_Group" xfId="42306" xr:uid="{00000000-0005-0000-0000-000045A30000}"/>
    <cellStyle name="n_Flash September eresMas_WES Flash Nov04_Reporting Valeur_Mobile_2010_10_ROW" xfId="42307" xr:uid="{00000000-0005-0000-0000-000046A30000}"/>
    <cellStyle name="n_Flash September eresMas_WES Flash Nov04_Reporting Valeur_Mobile_2010_10_ROW ARPU" xfId="42308" xr:uid="{00000000-0005-0000-0000-000047A30000}"/>
    <cellStyle name="n_Flash September eresMas_WES Flash Nov04_Reporting Valeur_Mobile_2010_10_ROW_Group" xfId="42309" xr:uid="{00000000-0005-0000-0000-000048A30000}"/>
    <cellStyle name="n_Flash September eresMas_WES Flash Nov04_Reporting Valeur_Mobile_2010_10_ROW_ROW ARPU" xfId="42310" xr:uid="{00000000-0005-0000-0000-000049A30000}"/>
    <cellStyle name="n_Flash September eresMas_WES Flash Nov04_ROW" xfId="42311" xr:uid="{00000000-0005-0000-0000-00004AA30000}"/>
    <cellStyle name="n_Flash September eresMas_WES Flash Nov04_ROW ARPU" xfId="42312" xr:uid="{00000000-0005-0000-0000-00004BA30000}"/>
    <cellStyle name="n_Flash September eresMas_WES Flash Nov04_ROW_1" xfId="42313" xr:uid="{00000000-0005-0000-0000-00004CA30000}"/>
    <cellStyle name="n_Flash September eresMas_WES Flash Nov04_ROW_1_Group" xfId="42314" xr:uid="{00000000-0005-0000-0000-00004DA30000}"/>
    <cellStyle name="n_Flash September eresMas_WES Flash Nov04_ROW_1_ROW ARPU" xfId="42315" xr:uid="{00000000-0005-0000-0000-00004EA30000}"/>
    <cellStyle name="n_Flash September eresMas_WES Flash Nov04_ROW_Group" xfId="42316" xr:uid="{00000000-0005-0000-0000-00004FA30000}"/>
    <cellStyle name="n_Flash September eresMas_WES Flash Nov04_ROW_ROW ARPU" xfId="42317" xr:uid="{00000000-0005-0000-0000-000050A30000}"/>
    <cellStyle name="n_Flash September eresMas_WES Flash Nov04_Spain ARPU + AUPU" xfId="42318" xr:uid="{00000000-0005-0000-0000-000051A30000}"/>
    <cellStyle name="n_Flash September eresMas_WES Flash Nov04_Spain ARPU + AUPU_Group" xfId="42319" xr:uid="{00000000-0005-0000-0000-000052A30000}"/>
    <cellStyle name="n_Flash September eresMas_WES Flash Nov04_Spain ARPU + AUPU_ROW ARPU" xfId="42320" xr:uid="{00000000-0005-0000-0000-000053A30000}"/>
    <cellStyle name="n_Flash September eresMas_WES Flash Nov04_Spain KPIs" xfId="7582" xr:uid="{00000000-0005-0000-0000-000054A30000}"/>
    <cellStyle name="n_Flash September eresMas_WES Flash Nov04_Spain KPIs 2" xfId="16948" xr:uid="{00000000-0005-0000-0000-000055A30000}"/>
    <cellStyle name="n_Flash September eresMas_WES Flash Nov04_Spain KPIs_1" xfId="52396" xr:uid="{00000000-0005-0000-0000-000056A30000}"/>
    <cellStyle name="n_Flash September eresMas_WES Flash Nov04_Telecoms - Operational KPIs" xfId="50699" xr:uid="{00000000-0005-0000-0000-000057A30000}"/>
    <cellStyle name="n_Flash September eresMas_WES Flash Nov04_UAG_report_CA 06-09 (06-09-28)" xfId="3622" xr:uid="{00000000-0005-0000-0000-000058A30000}"/>
    <cellStyle name="n_Flash September eresMas_WES Flash Nov04_UAG_report_CA 06-09 (06-09-28)_A&amp;ME KPIs" xfId="54180" xr:uid="{00000000-0005-0000-0000-000059A30000}"/>
    <cellStyle name="n_Flash September eresMas_WES Flash Nov04_UAG_report_CA 06-09 (06-09-28)_France financials" xfId="24534" xr:uid="{00000000-0005-0000-0000-00005AA30000}"/>
    <cellStyle name="n_Flash September eresMas_WES Flash Nov04_UAG_report_CA 06-09 (06-09-28)_France KPIs" xfId="5743" xr:uid="{00000000-0005-0000-0000-00005BA30000}"/>
    <cellStyle name="n_Flash September eresMas_WES Flash Nov04_UAG_report_CA 06-09 (06-09-28)_France KPIs 2" xfId="15159" xr:uid="{00000000-0005-0000-0000-00005CA30000}"/>
    <cellStyle name="n_Flash September eresMas_WES Flash Nov04_UAG_report_CA 06-09 (06-09-28)_France KPIs_1" xfId="12984" xr:uid="{00000000-0005-0000-0000-00005DA30000}"/>
    <cellStyle name="n_Flash September eresMas_WES Flash Nov04_UAG_report_CA 06-09 (06-09-28)_Group" xfId="42322" xr:uid="{00000000-0005-0000-0000-00005EA30000}"/>
    <cellStyle name="n_Flash September eresMas_WES Flash Nov04_UAG_report_CA 06-09 (06-09-28)_Group - financial KPIs" xfId="22790" xr:uid="{00000000-0005-0000-0000-00005FA30000}"/>
    <cellStyle name="n_Flash September eresMas_WES Flash Nov04_UAG_report_CA 06-09 (06-09-28)_Group - operational KPIs" xfId="11230" xr:uid="{00000000-0005-0000-0000-000060A30000}"/>
    <cellStyle name="n_Flash September eresMas_WES Flash Nov04_UAG_report_CA 06-09 (06-09-28)_Group - operational KPIs 2" xfId="18929" xr:uid="{00000000-0005-0000-0000-000061A30000}"/>
    <cellStyle name="n_Flash September eresMas_WES Flash Nov04_UAG_report_CA 06-09 (06-09-28)_Group - operational KPIs_1" xfId="21046" xr:uid="{00000000-0005-0000-0000-000062A30000}"/>
    <cellStyle name="n_Flash September eresMas_WES Flash Nov04_UAG_report_CA 06-09 (06-09-28)_Orange - Market France KPIs" xfId="57052" xr:uid="{00000000-0005-0000-0000-000063A30000}"/>
    <cellStyle name="n_Flash September eresMas_WES Flash Nov04_UAG_report_CA 06-09 (06-09-28)_Poland KPIs" xfId="42321" xr:uid="{00000000-0005-0000-0000-000064A30000}"/>
    <cellStyle name="n_Flash September eresMas_WES Flash Nov04_UAG_report_CA 06-09 (06-09-28)_ROW" xfId="42323" xr:uid="{00000000-0005-0000-0000-000065A30000}"/>
    <cellStyle name="n_Flash September eresMas_WES Flash Nov04_UAG_report_CA 06-09 (06-09-28)_ROW ARPU" xfId="42324" xr:uid="{00000000-0005-0000-0000-000066A30000}"/>
    <cellStyle name="n_Flash September eresMas_WES Flash Nov04_UAG_report_CA 06-09 (06-09-28)_ROW_1" xfId="42325" xr:uid="{00000000-0005-0000-0000-000067A30000}"/>
    <cellStyle name="n_Flash September eresMas_WES Flash Nov04_UAG_report_CA 06-09 (06-09-28)_ROW_1_Group" xfId="42326" xr:uid="{00000000-0005-0000-0000-000068A30000}"/>
    <cellStyle name="n_Flash September eresMas_WES Flash Nov04_UAG_report_CA 06-09 (06-09-28)_ROW_1_ROW ARPU" xfId="42327" xr:uid="{00000000-0005-0000-0000-000069A30000}"/>
    <cellStyle name="n_Flash September eresMas_WES Flash Nov04_UAG_report_CA 06-09 (06-09-28)_ROW_Group" xfId="42328" xr:uid="{00000000-0005-0000-0000-00006AA30000}"/>
    <cellStyle name="n_Flash September eresMas_WES Flash Nov04_UAG_report_CA 06-09 (06-09-28)_ROW_ROW ARPU" xfId="42329" xr:uid="{00000000-0005-0000-0000-00006BA30000}"/>
    <cellStyle name="n_Flash September eresMas_WES Flash Nov04_UAG_report_CA 06-09 (06-09-28)_Spain ARPU + AUPU" xfId="42330" xr:uid="{00000000-0005-0000-0000-00006CA30000}"/>
    <cellStyle name="n_Flash September eresMas_WES Flash Nov04_UAG_report_CA 06-09 (06-09-28)_Spain ARPU + AUPU_Group" xfId="42331" xr:uid="{00000000-0005-0000-0000-00006DA30000}"/>
    <cellStyle name="n_Flash September eresMas_WES Flash Nov04_UAG_report_CA 06-09 (06-09-28)_Spain ARPU + AUPU_ROW ARPU" xfId="42332" xr:uid="{00000000-0005-0000-0000-00006EA30000}"/>
    <cellStyle name="n_Flash September eresMas_WES Flash Nov04_UAG_report_CA 06-09 (06-09-28)_Spain KPIs" xfId="7589" xr:uid="{00000000-0005-0000-0000-00006FA30000}"/>
    <cellStyle name="n_Flash September eresMas_WES Flash Nov04_UAG_report_CA 06-09 (06-09-28)_Spain KPIs 2" xfId="16955" xr:uid="{00000000-0005-0000-0000-000070A30000}"/>
    <cellStyle name="n_Flash September eresMas_WES Flash Nov04_UAG_report_CA 06-09 (06-09-28)_Spain KPIs_1" xfId="52403" xr:uid="{00000000-0005-0000-0000-000071A30000}"/>
    <cellStyle name="n_Flash September eresMas_WES Flash Nov04_UAG_report_CA 06-09 (06-09-28)_Telecoms - Operational KPIs" xfId="50706" xr:uid="{00000000-0005-0000-0000-000072A30000}"/>
    <cellStyle name="n_Flash September eresMas_WES Flash Nov04_UAG_report_CA 06-10 (06-11-06)" xfId="3623" xr:uid="{00000000-0005-0000-0000-000073A30000}"/>
    <cellStyle name="n_Flash September eresMas_WES Flash Nov04_UAG_report_CA 06-10 (06-11-06)_A&amp;ME KPIs" xfId="54181" xr:uid="{00000000-0005-0000-0000-000074A30000}"/>
    <cellStyle name="n_Flash September eresMas_WES Flash Nov04_UAG_report_CA 06-10 (06-11-06)_France financials" xfId="24535" xr:uid="{00000000-0005-0000-0000-000075A30000}"/>
    <cellStyle name="n_Flash September eresMas_WES Flash Nov04_UAG_report_CA 06-10 (06-11-06)_France KPIs" xfId="5744" xr:uid="{00000000-0005-0000-0000-000076A30000}"/>
    <cellStyle name="n_Flash September eresMas_WES Flash Nov04_UAG_report_CA 06-10 (06-11-06)_France KPIs 2" xfId="15160" xr:uid="{00000000-0005-0000-0000-000077A30000}"/>
    <cellStyle name="n_Flash September eresMas_WES Flash Nov04_UAG_report_CA 06-10 (06-11-06)_France KPIs_1" xfId="12985" xr:uid="{00000000-0005-0000-0000-000078A30000}"/>
    <cellStyle name="n_Flash September eresMas_WES Flash Nov04_UAG_report_CA 06-10 (06-11-06)_Group" xfId="42334" xr:uid="{00000000-0005-0000-0000-000079A30000}"/>
    <cellStyle name="n_Flash September eresMas_WES Flash Nov04_UAG_report_CA 06-10 (06-11-06)_Group - financial KPIs" xfId="22791" xr:uid="{00000000-0005-0000-0000-00007AA30000}"/>
    <cellStyle name="n_Flash September eresMas_WES Flash Nov04_UAG_report_CA 06-10 (06-11-06)_Group - operational KPIs" xfId="11231" xr:uid="{00000000-0005-0000-0000-00007BA30000}"/>
    <cellStyle name="n_Flash September eresMas_WES Flash Nov04_UAG_report_CA 06-10 (06-11-06)_Group - operational KPIs 2" xfId="18930" xr:uid="{00000000-0005-0000-0000-00007CA30000}"/>
    <cellStyle name="n_Flash September eresMas_WES Flash Nov04_UAG_report_CA 06-10 (06-11-06)_Group - operational KPIs_1" xfId="21047" xr:uid="{00000000-0005-0000-0000-00007DA30000}"/>
    <cellStyle name="n_Flash September eresMas_WES Flash Nov04_UAG_report_CA 06-10 (06-11-06)_Orange - Market France KPIs" xfId="57053" xr:uid="{00000000-0005-0000-0000-00007EA30000}"/>
    <cellStyle name="n_Flash September eresMas_WES Flash Nov04_UAG_report_CA 06-10 (06-11-06)_Poland KPIs" xfId="42333" xr:uid="{00000000-0005-0000-0000-00007FA30000}"/>
    <cellStyle name="n_Flash September eresMas_WES Flash Nov04_UAG_report_CA 06-10 (06-11-06)_ROW" xfId="42335" xr:uid="{00000000-0005-0000-0000-000080A30000}"/>
    <cellStyle name="n_Flash September eresMas_WES Flash Nov04_UAG_report_CA 06-10 (06-11-06)_ROW ARPU" xfId="42336" xr:uid="{00000000-0005-0000-0000-000081A30000}"/>
    <cellStyle name="n_Flash September eresMas_WES Flash Nov04_UAG_report_CA 06-10 (06-11-06)_ROW_1" xfId="42337" xr:uid="{00000000-0005-0000-0000-000082A30000}"/>
    <cellStyle name="n_Flash September eresMas_WES Flash Nov04_UAG_report_CA 06-10 (06-11-06)_ROW_1_Group" xfId="42338" xr:uid="{00000000-0005-0000-0000-000083A30000}"/>
    <cellStyle name="n_Flash September eresMas_WES Flash Nov04_UAG_report_CA 06-10 (06-11-06)_ROW_1_ROW ARPU" xfId="42339" xr:uid="{00000000-0005-0000-0000-000084A30000}"/>
    <cellStyle name="n_Flash September eresMas_WES Flash Nov04_UAG_report_CA 06-10 (06-11-06)_ROW_Group" xfId="42340" xr:uid="{00000000-0005-0000-0000-000085A30000}"/>
    <cellStyle name="n_Flash September eresMas_WES Flash Nov04_UAG_report_CA 06-10 (06-11-06)_ROW_ROW ARPU" xfId="42341" xr:uid="{00000000-0005-0000-0000-000086A30000}"/>
    <cellStyle name="n_Flash September eresMas_WES Flash Nov04_UAG_report_CA 06-10 (06-11-06)_Spain ARPU + AUPU" xfId="42342" xr:uid="{00000000-0005-0000-0000-000087A30000}"/>
    <cellStyle name="n_Flash September eresMas_WES Flash Nov04_UAG_report_CA 06-10 (06-11-06)_Spain ARPU + AUPU_Group" xfId="42343" xr:uid="{00000000-0005-0000-0000-000088A30000}"/>
    <cellStyle name="n_Flash September eresMas_WES Flash Nov04_UAG_report_CA 06-10 (06-11-06)_Spain ARPU + AUPU_ROW ARPU" xfId="42344" xr:uid="{00000000-0005-0000-0000-000089A30000}"/>
    <cellStyle name="n_Flash September eresMas_WES Flash Nov04_UAG_report_CA 06-10 (06-11-06)_Spain KPIs" xfId="7590" xr:uid="{00000000-0005-0000-0000-00008AA30000}"/>
    <cellStyle name="n_Flash September eresMas_WES Flash Nov04_UAG_report_CA 06-10 (06-11-06)_Spain KPIs 2" xfId="16956" xr:uid="{00000000-0005-0000-0000-00008BA30000}"/>
    <cellStyle name="n_Flash September eresMas_WES Flash Nov04_UAG_report_CA 06-10 (06-11-06)_Spain KPIs_1" xfId="52404" xr:uid="{00000000-0005-0000-0000-00008CA30000}"/>
    <cellStyle name="n_Flash September eresMas_WES Flash Nov04_UAG_report_CA 06-10 (06-11-06)_Telecoms - Operational KPIs" xfId="50707" xr:uid="{00000000-0005-0000-0000-00008DA30000}"/>
    <cellStyle name="n_Flash September eresMas_WES Flash October_04" xfId="3624" xr:uid="{00000000-0005-0000-0000-00008EA30000}"/>
    <cellStyle name="n_Flash September eresMas_WES Flash October_04_A&amp;ME KPIs" xfId="54182" xr:uid="{00000000-0005-0000-0000-00008FA30000}"/>
    <cellStyle name="n_Flash September eresMas_WES Flash October_04_CA BAC SCR-VM 06-07 (31-07-06)" xfId="3625" xr:uid="{00000000-0005-0000-0000-000090A30000}"/>
    <cellStyle name="n_Flash September eresMas_WES Flash October_04_CA BAC SCR-VM 06-07 (31-07-06)_A&amp;ME KPIs" xfId="54183" xr:uid="{00000000-0005-0000-0000-000091A30000}"/>
    <cellStyle name="n_Flash September eresMas_WES Flash October_04_CA BAC SCR-VM 06-07 (31-07-06)_France financials" xfId="24537" xr:uid="{00000000-0005-0000-0000-000092A30000}"/>
    <cellStyle name="n_Flash September eresMas_WES Flash October_04_CA BAC SCR-VM 06-07 (31-07-06)_France KPIs" xfId="5746" xr:uid="{00000000-0005-0000-0000-000093A30000}"/>
    <cellStyle name="n_Flash September eresMas_WES Flash October_04_CA BAC SCR-VM 06-07 (31-07-06)_France KPIs 2" xfId="15162" xr:uid="{00000000-0005-0000-0000-000094A30000}"/>
    <cellStyle name="n_Flash September eresMas_WES Flash October_04_CA BAC SCR-VM 06-07 (31-07-06)_France KPIs_1" xfId="12987" xr:uid="{00000000-0005-0000-0000-000095A30000}"/>
    <cellStyle name="n_Flash September eresMas_WES Flash October_04_CA BAC SCR-VM 06-07 (31-07-06)_Group" xfId="42347" xr:uid="{00000000-0005-0000-0000-000096A30000}"/>
    <cellStyle name="n_Flash September eresMas_WES Flash October_04_CA BAC SCR-VM 06-07 (31-07-06)_Group - financial KPIs" xfId="22793" xr:uid="{00000000-0005-0000-0000-000097A30000}"/>
    <cellStyle name="n_Flash September eresMas_WES Flash October_04_CA BAC SCR-VM 06-07 (31-07-06)_Group - operational KPIs" xfId="11233" xr:uid="{00000000-0005-0000-0000-000098A30000}"/>
    <cellStyle name="n_Flash September eresMas_WES Flash October_04_CA BAC SCR-VM 06-07 (31-07-06)_Group - operational KPIs 2" xfId="18932" xr:uid="{00000000-0005-0000-0000-000099A30000}"/>
    <cellStyle name="n_Flash September eresMas_WES Flash October_04_CA BAC SCR-VM 06-07 (31-07-06)_Group - operational KPIs_1" xfId="21049" xr:uid="{00000000-0005-0000-0000-00009AA30000}"/>
    <cellStyle name="n_Flash September eresMas_WES Flash October_04_CA BAC SCR-VM 06-07 (31-07-06)_Orange - Market France KPIs" xfId="57055" xr:uid="{00000000-0005-0000-0000-00009BA30000}"/>
    <cellStyle name="n_Flash September eresMas_WES Flash October_04_CA BAC SCR-VM 06-07 (31-07-06)_Poland KPIs" xfId="42346" xr:uid="{00000000-0005-0000-0000-00009CA30000}"/>
    <cellStyle name="n_Flash September eresMas_WES Flash October_04_CA BAC SCR-VM 06-07 (31-07-06)_ROW" xfId="42348" xr:uid="{00000000-0005-0000-0000-00009DA30000}"/>
    <cellStyle name="n_Flash September eresMas_WES Flash October_04_CA BAC SCR-VM 06-07 (31-07-06)_ROW ARPU" xfId="42349" xr:uid="{00000000-0005-0000-0000-00009EA30000}"/>
    <cellStyle name="n_Flash September eresMas_WES Flash October_04_CA BAC SCR-VM 06-07 (31-07-06)_ROW_1" xfId="42350" xr:uid="{00000000-0005-0000-0000-00009FA30000}"/>
    <cellStyle name="n_Flash September eresMas_WES Flash October_04_CA BAC SCR-VM 06-07 (31-07-06)_ROW_1_Group" xfId="42351" xr:uid="{00000000-0005-0000-0000-0000A0A30000}"/>
    <cellStyle name="n_Flash September eresMas_WES Flash October_04_CA BAC SCR-VM 06-07 (31-07-06)_ROW_1_ROW ARPU" xfId="42352" xr:uid="{00000000-0005-0000-0000-0000A1A30000}"/>
    <cellStyle name="n_Flash September eresMas_WES Flash October_04_CA BAC SCR-VM 06-07 (31-07-06)_ROW_Group" xfId="42353" xr:uid="{00000000-0005-0000-0000-0000A2A30000}"/>
    <cellStyle name="n_Flash September eresMas_WES Flash October_04_CA BAC SCR-VM 06-07 (31-07-06)_ROW_ROW ARPU" xfId="42354" xr:uid="{00000000-0005-0000-0000-0000A3A30000}"/>
    <cellStyle name="n_Flash September eresMas_WES Flash October_04_CA BAC SCR-VM 06-07 (31-07-06)_Spain ARPU + AUPU" xfId="42355" xr:uid="{00000000-0005-0000-0000-0000A4A30000}"/>
    <cellStyle name="n_Flash September eresMas_WES Flash October_04_CA BAC SCR-VM 06-07 (31-07-06)_Spain ARPU + AUPU_Group" xfId="42356" xr:uid="{00000000-0005-0000-0000-0000A5A30000}"/>
    <cellStyle name="n_Flash September eresMas_WES Flash October_04_CA BAC SCR-VM 06-07 (31-07-06)_Spain ARPU + AUPU_ROW ARPU" xfId="42357" xr:uid="{00000000-0005-0000-0000-0000A6A30000}"/>
    <cellStyle name="n_Flash September eresMas_WES Flash October_04_CA BAC SCR-VM 06-07 (31-07-06)_Spain KPIs" xfId="7592" xr:uid="{00000000-0005-0000-0000-0000A7A30000}"/>
    <cellStyle name="n_Flash September eresMas_WES Flash October_04_CA BAC SCR-VM 06-07 (31-07-06)_Spain KPIs 2" xfId="16958" xr:uid="{00000000-0005-0000-0000-0000A8A30000}"/>
    <cellStyle name="n_Flash September eresMas_WES Flash October_04_CA BAC SCR-VM 06-07 (31-07-06)_Spain KPIs_1" xfId="52406" xr:uid="{00000000-0005-0000-0000-0000A9A30000}"/>
    <cellStyle name="n_Flash September eresMas_WES Flash October_04_CA BAC SCR-VM 06-07 (31-07-06)_Telecoms - Operational KPIs" xfId="50709" xr:uid="{00000000-0005-0000-0000-0000AAA30000}"/>
    <cellStyle name="n_Flash September eresMas_WES Flash October_04_Classeur2" xfId="3626" xr:uid="{00000000-0005-0000-0000-0000ABA30000}"/>
    <cellStyle name="n_Flash September eresMas_WES Flash October_04_Classeur2_A&amp;ME KPIs" xfId="54184" xr:uid="{00000000-0005-0000-0000-0000ACA30000}"/>
    <cellStyle name="n_Flash September eresMas_WES Flash October_04_Classeur2_France financials" xfId="24538" xr:uid="{00000000-0005-0000-0000-0000ADA30000}"/>
    <cellStyle name="n_Flash September eresMas_WES Flash October_04_Classeur2_France KPIs" xfId="5747" xr:uid="{00000000-0005-0000-0000-0000AEA30000}"/>
    <cellStyle name="n_Flash September eresMas_WES Flash October_04_Classeur2_France KPIs 2" xfId="15163" xr:uid="{00000000-0005-0000-0000-0000AFA30000}"/>
    <cellStyle name="n_Flash September eresMas_WES Flash October_04_Classeur2_France KPIs_1" xfId="12988" xr:uid="{00000000-0005-0000-0000-0000B0A30000}"/>
    <cellStyle name="n_Flash September eresMas_WES Flash October_04_Classeur2_Group" xfId="42359" xr:uid="{00000000-0005-0000-0000-0000B1A30000}"/>
    <cellStyle name="n_Flash September eresMas_WES Flash October_04_Classeur2_Group - financial KPIs" xfId="22794" xr:uid="{00000000-0005-0000-0000-0000B2A30000}"/>
    <cellStyle name="n_Flash September eresMas_WES Flash October_04_Classeur2_Group - operational KPIs" xfId="11234" xr:uid="{00000000-0005-0000-0000-0000B3A30000}"/>
    <cellStyle name="n_Flash September eresMas_WES Flash October_04_Classeur2_Group - operational KPIs 2" xfId="18933" xr:uid="{00000000-0005-0000-0000-0000B4A30000}"/>
    <cellStyle name="n_Flash September eresMas_WES Flash October_04_Classeur2_Group - operational KPIs_1" xfId="21050" xr:uid="{00000000-0005-0000-0000-0000B5A30000}"/>
    <cellStyle name="n_Flash September eresMas_WES Flash October_04_Classeur2_Orange - Market France KPIs" xfId="57056" xr:uid="{00000000-0005-0000-0000-0000B6A30000}"/>
    <cellStyle name="n_Flash September eresMas_WES Flash October_04_Classeur2_Poland KPIs" xfId="42358" xr:uid="{00000000-0005-0000-0000-0000B7A30000}"/>
    <cellStyle name="n_Flash September eresMas_WES Flash October_04_Classeur2_ROW" xfId="42360" xr:uid="{00000000-0005-0000-0000-0000B8A30000}"/>
    <cellStyle name="n_Flash September eresMas_WES Flash October_04_Classeur2_ROW ARPU" xfId="42361" xr:uid="{00000000-0005-0000-0000-0000B9A30000}"/>
    <cellStyle name="n_Flash September eresMas_WES Flash October_04_Classeur2_ROW_1" xfId="42362" xr:uid="{00000000-0005-0000-0000-0000BAA30000}"/>
    <cellStyle name="n_Flash September eresMas_WES Flash October_04_Classeur2_ROW_1_Group" xfId="42363" xr:uid="{00000000-0005-0000-0000-0000BBA30000}"/>
    <cellStyle name="n_Flash September eresMas_WES Flash October_04_Classeur2_ROW_1_ROW ARPU" xfId="42364" xr:uid="{00000000-0005-0000-0000-0000BCA30000}"/>
    <cellStyle name="n_Flash September eresMas_WES Flash October_04_Classeur2_ROW_Group" xfId="42365" xr:uid="{00000000-0005-0000-0000-0000BDA30000}"/>
    <cellStyle name="n_Flash September eresMas_WES Flash October_04_Classeur2_ROW_ROW ARPU" xfId="42366" xr:uid="{00000000-0005-0000-0000-0000BEA30000}"/>
    <cellStyle name="n_Flash September eresMas_WES Flash October_04_Classeur2_Spain ARPU + AUPU" xfId="42367" xr:uid="{00000000-0005-0000-0000-0000BFA30000}"/>
    <cellStyle name="n_Flash September eresMas_WES Flash October_04_Classeur2_Spain ARPU + AUPU_Group" xfId="42368" xr:uid="{00000000-0005-0000-0000-0000C0A30000}"/>
    <cellStyle name="n_Flash September eresMas_WES Flash October_04_Classeur2_Spain ARPU + AUPU_ROW ARPU" xfId="42369" xr:uid="{00000000-0005-0000-0000-0000C1A30000}"/>
    <cellStyle name="n_Flash September eresMas_WES Flash October_04_Classeur2_Spain KPIs" xfId="7593" xr:uid="{00000000-0005-0000-0000-0000C2A30000}"/>
    <cellStyle name="n_Flash September eresMas_WES Flash October_04_Classeur2_Spain KPIs 2" xfId="16959" xr:uid="{00000000-0005-0000-0000-0000C3A30000}"/>
    <cellStyle name="n_Flash September eresMas_WES Flash October_04_Classeur2_Spain KPIs_1" xfId="52407" xr:uid="{00000000-0005-0000-0000-0000C4A30000}"/>
    <cellStyle name="n_Flash September eresMas_WES Flash October_04_Classeur2_Telecoms - Operational KPIs" xfId="50710" xr:uid="{00000000-0005-0000-0000-0000C5A30000}"/>
    <cellStyle name="n_Flash September eresMas_WES Flash October_04_DATA KPI Personal" xfId="42370" xr:uid="{00000000-0005-0000-0000-0000C6A30000}"/>
    <cellStyle name="n_Flash September eresMas_WES Flash October_04_DATA KPI Personal_Group" xfId="42371" xr:uid="{00000000-0005-0000-0000-0000C7A30000}"/>
    <cellStyle name="n_Flash September eresMas_WES Flash October_04_DATA KPI Personal_ROW ARPU" xfId="42372" xr:uid="{00000000-0005-0000-0000-0000C8A30000}"/>
    <cellStyle name="n_Flash September eresMas_WES Flash October_04_EE_CoA_BS - mapped V4" xfId="42373" xr:uid="{00000000-0005-0000-0000-0000C9A30000}"/>
    <cellStyle name="n_Flash September eresMas_WES Flash October_04_EE_CoA_BS - mapped V4_Group" xfId="42374" xr:uid="{00000000-0005-0000-0000-0000CAA30000}"/>
    <cellStyle name="n_Flash September eresMas_WES Flash October_04_EE_CoA_BS - mapped V4_ROW ARPU" xfId="42375" xr:uid="{00000000-0005-0000-0000-0000CBA30000}"/>
    <cellStyle name="n_Flash September eresMas_WES Flash October_04_Feuil1" xfId="3627" xr:uid="{00000000-0005-0000-0000-0000CCA30000}"/>
    <cellStyle name="n_Flash September eresMas_WES Flash October_04_Feuil1_A&amp;ME KPIs" xfId="54185" xr:uid="{00000000-0005-0000-0000-0000CDA30000}"/>
    <cellStyle name="n_Flash September eresMas_WES Flash October_04_Feuil1_France financials" xfId="24539" xr:uid="{00000000-0005-0000-0000-0000CEA30000}"/>
    <cellStyle name="n_Flash September eresMas_WES Flash October_04_Feuil1_France KPIs" xfId="5748" xr:uid="{00000000-0005-0000-0000-0000CFA30000}"/>
    <cellStyle name="n_Flash September eresMas_WES Flash October_04_Feuil1_France KPIs 2" xfId="15164" xr:uid="{00000000-0005-0000-0000-0000D0A30000}"/>
    <cellStyle name="n_Flash September eresMas_WES Flash October_04_Feuil1_France KPIs_1" xfId="12989" xr:uid="{00000000-0005-0000-0000-0000D1A30000}"/>
    <cellStyle name="n_Flash September eresMas_WES Flash October_04_Feuil1_Group" xfId="42377" xr:uid="{00000000-0005-0000-0000-0000D2A30000}"/>
    <cellStyle name="n_Flash September eresMas_WES Flash October_04_Feuil1_Group - financial KPIs" xfId="22795" xr:uid="{00000000-0005-0000-0000-0000D3A30000}"/>
    <cellStyle name="n_Flash September eresMas_WES Flash October_04_Feuil1_Group - operational KPIs" xfId="11235" xr:uid="{00000000-0005-0000-0000-0000D4A30000}"/>
    <cellStyle name="n_Flash September eresMas_WES Flash October_04_Feuil1_Group - operational KPIs 2" xfId="18934" xr:uid="{00000000-0005-0000-0000-0000D5A30000}"/>
    <cellStyle name="n_Flash September eresMas_WES Flash October_04_Feuil1_Group - operational KPIs_1" xfId="21051" xr:uid="{00000000-0005-0000-0000-0000D6A30000}"/>
    <cellStyle name="n_Flash September eresMas_WES Flash October_04_Feuil1_Orange - Market France KPIs" xfId="57057" xr:uid="{00000000-0005-0000-0000-0000D7A30000}"/>
    <cellStyle name="n_Flash September eresMas_WES Flash October_04_Feuil1_Poland KPIs" xfId="42376" xr:uid="{00000000-0005-0000-0000-0000D8A30000}"/>
    <cellStyle name="n_Flash September eresMas_WES Flash October_04_Feuil1_ROW" xfId="42378" xr:uid="{00000000-0005-0000-0000-0000D9A30000}"/>
    <cellStyle name="n_Flash September eresMas_WES Flash October_04_Feuil1_ROW ARPU" xfId="42379" xr:uid="{00000000-0005-0000-0000-0000DAA30000}"/>
    <cellStyle name="n_Flash September eresMas_WES Flash October_04_Feuil1_ROW_1" xfId="42380" xr:uid="{00000000-0005-0000-0000-0000DBA30000}"/>
    <cellStyle name="n_Flash September eresMas_WES Flash October_04_Feuil1_ROW_1_Group" xfId="42381" xr:uid="{00000000-0005-0000-0000-0000DCA30000}"/>
    <cellStyle name="n_Flash September eresMas_WES Flash October_04_Feuil1_ROW_1_ROW ARPU" xfId="42382" xr:uid="{00000000-0005-0000-0000-0000DDA30000}"/>
    <cellStyle name="n_Flash September eresMas_WES Flash October_04_Feuil1_ROW_Group" xfId="42383" xr:uid="{00000000-0005-0000-0000-0000DEA30000}"/>
    <cellStyle name="n_Flash September eresMas_WES Flash October_04_Feuil1_ROW_ROW ARPU" xfId="42384" xr:uid="{00000000-0005-0000-0000-0000DFA30000}"/>
    <cellStyle name="n_Flash September eresMas_WES Flash October_04_Feuil1_Spain ARPU + AUPU" xfId="42385" xr:uid="{00000000-0005-0000-0000-0000E0A30000}"/>
    <cellStyle name="n_Flash September eresMas_WES Flash October_04_Feuil1_Spain ARPU + AUPU_Group" xfId="42386" xr:uid="{00000000-0005-0000-0000-0000E1A30000}"/>
    <cellStyle name="n_Flash September eresMas_WES Flash October_04_Feuil1_Spain ARPU + AUPU_ROW ARPU" xfId="42387" xr:uid="{00000000-0005-0000-0000-0000E2A30000}"/>
    <cellStyle name="n_Flash September eresMas_WES Flash October_04_Feuil1_Spain KPIs" xfId="7594" xr:uid="{00000000-0005-0000-0000-0000E3A30000}"/>
    <cellStyle name="n_Flash September eresMas_WES Flash October_04_Feuil1_Spain KPIs 2" xfId="16960" xr:uid="{00000000-0005-0000-0000-0000E4A30000}"/>
    <cellStyle name="n_Flash September eresMas_WES Flash October_04_Feuil1_Spain KPIs_1" xfId="52408" xr:uid="{00000000-0005-0000-0000-0000E5A30000}"/>
    <cellStyle name="n_Flash September eresMas_WES Flash October_04_Feuil1_Telecoms - Operational KPIs" xfId="50711" xr:uid="{00000000-0005-0000-0000-0000E6A30000}"/>
    <cellStyle name="n_Flash September eresMas_WES Flash October_04_France financials" xfId="24536" xr:uid="{00000000-0005-0000-0000-0000E7A30000}"/>
    <cellStyle name="n_Flash September eresMas_WES Flash October_04_France KPIs" xfId="5745" xr:uid="{00000000-0005-0000-0000-0000E8A30000}"/>
    <cellStyle name="n_Flash September eresMas_WES Flash October_04_France KPIs 2" xfId="15161" xr:uid="{00000000-0005-0000-0000-0000E9A30000}"/>
    <cellStyle name="n_Flash September eresMas_WES Flash October_04_France KPIs_1" xfId="12986" xr:uid="{00000000-0005-0000-0000-0000EAA30000}"/>
    <cellStyle name="n_Flash September eresMas_WES Flash October_04_Group" xfId="42388" xr:uid="{00000000-0005-0000-0000-0000EBA30000}"/>
    <cellStyle name="n_Flash September eresMas_WES Flash October_04_Group - financial KPIs" xfId="22792" xr:uid="{00000000-0005-0000-0000-0000ECA30000}"/>
    <cellStyle name="n_Flash September eresMas_WES Flash October_04_Group - operational KPIs" xfId="11232" xr:uid="{00000000-0005-0000-0000-0000EDA30000}"/>
    <cellStyle name="n_Flash September eresMas_WES Flash October_04_Group - operational KPIs 2" xfId="18931" xr:uid="{00000000-0005-0000-0000-0000EEA30000}"/>
    <cellStyle name="n_Flash September eresMas_WES Flash October_04_Group - operational KPIs_1" xfId="21048" xr:uid="{00000000-0005-0000-0000-0000EFA30000}"/>
    <cellStyle name="n_Flash September eresMas_WES Flash October_04_New L23 CA trafic 06-09 (06-10-20)" xfId="3628" xr:uid="{00000000-0005-0000-0000-0000F0A30000}"/>
    <cellStyle name="n_Flash September eresMas_WES Flash October_04_New L23 CA trafic 06-09 (06-10-20)_A&amp;ME KPIs" xfId="54186" xr:uid="{00000000-0005-0000-0000-0000F1A30000}"/>
    <cellStyle name="n_Flash September eresMas_WES Flash October_04_New L23 CA trafic 06-09 (06-10-20)_France financials" xfId="24540" xr:uid="{00000000-0005-0000-0000-0000F2A30000}"/>
    <cellStyle name="n_Flash September eresMas_WES Flash October_04_New L23 CA trafic 06-09 (06-10-20)_France KPIs" xfId="5749" xr:uid="{00000000-0005-0000-0000-0000F3A30000}"/>
    <cellStyle name="n_Flash September eresMas_WES Flash October_04_New L23 CA trafic 06-09 (06-10-20)_France KPIs 2" xfId="15165" xr:uid="{00000000-0005-0000-0000-0000F4A30000}"/>
    <cellStyle name="n_Flash September eresMas_WES Flash October_04_New L23 CA trafic 06-09 (06-10-20)_France KPIs_1" xfId="12990" xr:uid="{00000000-0005-0000-0000-0000F5A30000}"/>
    <cellStyle name="n_Flash September eresMas_WES Flash October_04_New L23 CA trafic 06-09 (06-10-20)_Group" xfId="42390" xr:uid="{00000000-0005-0000-0000-0000F6A30000}"/>
    <cellStyle name="n_Flash September eresMas_WES Flash October_04_New L23 CA trafic 06-09 (06-10-20)_Group - financial KPIs" xfId="22796" xr:uid="{00000000-0005-0000-0000-0000F7A30000}"/>
    <cellStyle name="n_Flash September eresMas_WES Flash October_04_New L23 CA trafic 06-09 (06-10-20)_Group - operational KPIs" xfId="11236" xr:uid="{00000000-0005-0000-0000-0000F8A30000}"/>
    <cellStyle name="n_Flash September eresMas_WES Flash October_04_New L23 CA trafic 06-09 (06-10-20)_Group - operational KPIs 2" xfId="18935" xr:uid="{00000000-0005-0000-0000-0000F9A30000}"/>
    <cellStyle name="n_Flash September eresMas_WES Flash October_04_New L23 CA trafic 06-09 (06-10-20)_Group - operational KPIs_1" xfId="21052" xr:uid="{00000000-0005-0000-0000-0000FAA30000}"/>
    <cellStyle name="n_Flash September eresMas_WES Flash October_04_New L23 CA trafic 06-09 (06-10-20)_Orange - Market France KPIs" xfId="57058" xr:uid="{00000000-0005-0000-0000-0000FBA30000}"/>
    <cellStyle name="n_Flash September eresMas_WES Flash October_04_New L23 CA trafic 06-09 (06-10-20)_Poland KPIs" xfId="42389" xr:uid="{00000000-0005-0000-0000-0000FCA30000}"/>
    <cellStyle name="n_Flash September eresMas_WES Flash October_04_New L23 CA trafic 06-09 (06-10-20)_ROW" xfId="42391" xr:uid="{00000000-0005-0000-0000-0000FDA30000}"/>
    <cellStyle name="n_Flash September eresMas_WES Flash October_04_New L23 CA trafic 06-09 (06-10-20)_ROW ARPU" xfId="42392" xr:uid="{00000000-0005-0000-0000-0000FEA30000}"/>
    <cellStyle name="n_Flash September eresMas_WES Flash October_04_New L23 CA trafic 06-09 (06-10-20)_ROW_1" xfId="42393" xr:uid="{00000000-0005-0000-0000-0000FFA30000}"/>
    <cellStyle name="n_Flash September eresMas_WES Flash October_04_New L23 CA trafic 06-09 (06-10-20)_ROW_1_Group" xfId="42394" xr:uid="{00000000-0005-0000-0000-000000A40000}"/>
    <cellStyle name="n_Flash September eresMas_WES Flash October_04_New L23 CA trafic 06-09 (06-10-20)_ROW_1_ROW ARPU" xfId="42395" xr:uid="{00000000-0005-0000-0000-000001A40000}"/>
    <cellStyle name="n_Flash September eresMas_WES Flash October_04_New L23 CA trafic 06-09 (06-10-20)_ROW_Group" xfId="42396" xr:uid="{00000000-0005-0000-0000-000002A40000}"/>
    <cellStyle name="n_Flash September eresMas_WES Flash October_04_New L23 CA trafic 06-09 (06-10-20)_ROW_ROW ARPU" xfId="42397" xr:uid="{00000000-0005-0000-0000-000003A40000}"/>
    <cellStyle name="n_Flash September eresMas_WES Flash October_04_New L23 CA trafic 06-09 (06-10-20)_Spain ARPU + AUPU" xfId="42398" xr:uid="{00000000-0005-0000-0000-000004A40000}"/>
    <cellStyle name="n_Flash September eresMas_WES Flash October_04_New L23 CA trafic 06-09 (06-10-20)_Spain ARPU + AUPU_Group" xfId="42399" xr:uid="{00000000-0005-0000-0000-000005A40000}"/>
    <cellStyle name="n_Flash September eresMas_WES Flash October_04_New L23 CA trafic 06-09 (06-10-20)_Spain ARPU + AUPU_ROW ARPU" xfId="42400" xr:uid="{00000000-0005-0000-0000-000006A40000}"/>
    <cellStyle name="n_Flash September eresMas_WES Flash October_04_New L23 CA trafic 06-09 (06-10-20)_Spain KPIs" xfId="7595" xr:uid="{00000000-0005-0000-0000-000007A40000}"/>
    <cellStyle name="n_Flash September eresMas_WES Flash October_04_New L23 CA trafic 06-09 (06-10-20)_Spain KPIs 2" xfId="16961" xr:uid="{00000000-0005-0000-0000-000008A40000}"/>
    <cellStyle name="n_Flash September eresMas_WES Flash October_04_New L23 CA trafic 06-09 (06-10-20)_Spain KPIs_1" xfId="52409" xr:uid="{00000000-0005-0000-0000-000009A40000}"/>
    <cellStyle name="n_Flash September eresMas_WES Flash October_04_New L23 CA trafic 06-09 (06-10-20)_Telecoms - Operational KPIs" xfId="50712" xr:uid="{00000000-0005-0000-0000-00000AA40000}"/>
    <cellStyle name="n_Flash September eresMas_WES Flash October_04_Orange - Market France KPIs" xfId="57054" xr:uid="{00000000-0005-0000-0000-00000BA40000}"/>
    <cellStyle name="n_Flash September eresMas_WES Flash October_04_PFA_Mn MTV_060413" xfId="3629" xr:uid="{00000000-0005-0000-0000-00000CA40000}"/>
    <cellStyle name="n_Flash September eresMas_WES Flash October_04_PFA_Mn MTV_060413_A&amp;ME KPIs" xfId="54187" xr:uid="{00000000-0005-0000-0000-00000DA40000}"/>
    <cellStyle name="n_Flash September eresMas_WES Flash October_04_PFA_Mn MTV_060413_France financials" xfId="24541" xr:uid="{00000000-0005-0000-0000-00000EA40000}"/>
    <cellStyle name="n_Flash September eresMas_WES Flash October_04_PFA_Mn MTV_060413_France KPIs" xfId="5750" xr:uid="{00000000-0005-0000-0000-00000FA40000}"/>
    <cellStyle name="n_Flash September eresMas_WES Flash October_04_PFA_Mn MTV_060413_France KPIs 2" xfId="15166" xr:uid="{00000000-0005-0000-0000-000010A40000}"/>
    <cellStyle name="n_Flash September eresMas_WES Flash October_04_PFA_Mn MTV_060413_France KPIs_1" xfId="12991" xr:uid="{00000000-0005-0000-0000-000011A40000}"/>
    <cellStyle name="n_Flash September eresMas_WES Flash October_04_PFA_Mn MTV_060413_Group" xfId="42402" xr:uid="{00000000-0005-0000-0000-000012A40000}"/>
    <cellStyle name="n_Flash September eresMas_WES Flash October_04_PFA_Mn MTV_060413_Group - financial KPIs" xfId="22797" xr:uid="{00000000-0005-0000-0000-000013A40000}"/>
    <cellStyle name="n_Flash September eresMas_WES Flash October_04_PFA_Mn MTV_060413_Group - operational KPIs" xfId="11237" xr:uid="{00000000-0005-0000-0000-000014A40000}"/>
    <cellStyle name="n_Flash September eresMas_WES Flash October_04_PFA_Mn MTV_060413_Group - operational KPIs 2" xfId="18936" xr:uid="{00000000-0005-0000-0000-000015A40000}"/>
    <cellStyle name="n_Flash September eresMas_WES Flash October_04_PFA_Mn MTV_060413_Group - operational KPIs_1" xfId="21053" xr:uid="{00000000-0005-0000-0000-000016A40000}"/>
    <cellStyle name="n_Flash September eresMas_WES Flash October_04_PFA_Mn MTV_060413_Orange - Market France KPIs" xfId="57059" xr:uid="{00000000-0005-0000-0000-000017A40000}"/>
    <cellStyle name="n_Flash September eresMas_WES Flash October_04_PFA_Mn MTV_060413_Poland KPIs" xfId="42401" xr:uid="{00000000-0005-0000-0000-000018A40000}"/>
    <cellStyle name="n_Flash September eresMas_WES Flash October_04_PFA_Mn MTV_060413_ROW" xfId="42403" xr:uid="{00000000-0005-0000-0000-000019A40000}"/>
    <cellStyle name="n_Flash September eresMas_WES Flash October_04_PFA_Mn MTV_060413_ROW ARPU" xfId="42404" xr:uid="{00000000-0005-0000-0000-00001AA40000}"/>
    <cellStyle name="n_Flash September eresMas_WES Flash October_04_PFA_Mn MTV_060413_ROW_1" xfId="42405" xr:uid="{00000000-0005-0000-0000-00001BA40000}"/>
    <cellStyle name="n_Flash September eresMas_WES Flash October_04_PFA_Mn MTV_060413_ROW_1_Group" xfId="42406" xr:uid="{00000000-0005-0000-0000-00001CA40000}"/>
    <cellStyle name="n_Flash September eresMas_WES Flash October_04_PFA_Mn MTV_060413_ROW_1_ROW ARPU" xfId="42407" xr:uid="{00000000-0005-0000-0000-00001DA40000}"/>
    <cellStyle name="n_Flash September eresMas_WES Flash October_04_PFA_Mn MTV_060413_ROW_Group" xfId="42408" xr:uid="{00000000-0005-0000-0000-00001EA40000}"/>
    <cellStyle name="n_Flash September eresMas_WES Flash October_04_PFA_Mn MTV_060413_ROW_ROW ARPU" xfId="42409" xr:uid="{00000000-0005-0000-0000-00001FA40000}"/>
    <cellStyle name="n_Flash September eresMas_WES Flash October_04_PFA_Mn MTV_060413_Spain ARPU + AUPU" xfId="42410" xr:uid="{00000000-0005-0000-0000-000020A40000}"/>
    <cellStyle name="n_Flash September eresMas_WES Flash October_04_PFA_Mn MTV_060413_Spain ARPU + AUPU_Group" xfId="42411" xr:uid="{00000000-0005-0000-0000-000021A40000}"/>
    <cellStyle name="n_Flash September eresMas_WES Flash October_04_PFA_Mn MTV_060413_Spain ARPU + AUPU_ROW ARPU" xfId="42412" xr:uid="{00000000-0005-0000-0000-000022A40000}"/>
    <cellStyle name="n_Flash September eresMas_WES Flash October_04_PFA_Mn MTV_060413_Spain KPIs" xfId="7596" xr:uid="{00000000-0005-0000-0000-000023A40000}"/>
    <cellStyle name="n_Flash September eresMas_WES Flash October_04_PFA_Mn MTV_060413_Spain KPIs 2" xfId="16962" xr:uid="{00000000-0005-0000-0000-000024A40000}"/>
    <cellStyle name="n_Flash September eresMas_WES Flash October_04_PFA_Mn MTV_060413_Spain KPIs_1" xfId="52410" xr:uid="{00000000-0005-0000-0000-000025A40000}"/>
    <cellStyle name="n_Flash September eresMas_WES Flash October_04_PFA_Mn MTV_060413_Telecoms - Operational KPIs" xfId="50713" xr:uid="{00000000-0005-0000-0000-000026A40000}"/>
    <cellStyle name="n_Flash September eresMas_WES Flash October_04_PFA_Mn_0603_V0 0" xfId="3630" xr:uid="{00000000-0005-0000-0000-000027A40000}"/>
    <cellStyle name="n_Flash September eresMas_WES Flash October_04_PFA_Mn_0603_V0 0_A&amp;ME KPIs" xfId="54188" xr:uid="{00000000-0005-0000-0000-000028A40000}"/>
    <cellStyle name="n_Flash September eresMas_WES Flash October_04_PFA_Mn_0603_V0 0_France financials" xfId="24542" xr:uid="{00000000-0005-0000-0000-000029A40000}"/>
    <cellStyle name="n_Flash September eresMas_WES Flash October_04_PFA_Mn_0603_V0 0_France KPIs" xfId="5751" xr:uid="{00000000-0005-0000-0000-00002AA40000}"/>
    <cellStyle name="n_Flash September eresMas_WES Flash October_04_PFA_Mn_0603_V0 0_France KPIs 2" xfId="15167" xr:uid="{00000000-0005-0000-0000-00002BA40000}"/>
    <cellStyle name="n_Flash September eresMas_WES Flash October_04_PFA_Mn_0603_V0 0_France KPIs_1" xfId="12992" xr:uid="{00000000-0005-0000-0000-00002CA40000}"/>
    <cellStyle name="n_Flash September eresMas_WES Flash October_04_PFA_Mn_0603_V0 0_Group" xfId="42414" xr:uid="{00000000-0005-0000-0000-00002DA40000}"/>
    <cellStyle name="n_Flash September eresMas_WES Flash October_04_PFA_Mn_0603_V0 0_Group - financial KPIs" xfId="22798" xr:uid="{00000000-0005-0000-0000-00002EA40000}"/>
    <cellStyle name="n_Flash September eresMas_WES Flash October_04_PFA_Mn_0603_V0 0_Group - operational KPIs" xfId="11238" xr:uid="{00000000-0005-0000-0000-00002FA40000}"/>
    <cellStyle name="n_Flash September eresMas_WES Flash October_04_PFA_Mn_0603_V0 0_Group - operational KPIs 2" xfId="18937" xr:uid="{00000000-0005-0000-0000-000030A40000}"/>
    <cellStyle name="n_Flash September eresMas_WES Flash October_04_PFA_Mn_0603_V0 0_Group - operational KPIs_1" xfId="21054" xr:uid="{00000000-0005-0000-0000-000031A40000}"/>
    <cellStyle name="n_Flash September eresMas_WES Flash October_04_PFA_Mn_0603_V0 0_Orange - Market France KPIs" xfId="57060" xr:uid="{00000000-0005-0000-0000-000032A40000}"/>
    <cellStyle name="n_Flash September eresMas_WES Flash October_04_PFA_Mn_0603_V0 0_Poland KPIs" xfId="42413" xr:uid="{00000000-0005-0000-0000-000033A40000}"/>
    <cellStyle name="n_Flash September eresMas_WES Flash October_04_PFA_Mn_0603_V0 0_ROW" xfId="42415" xr:uid="{00000000-0005-0000-0000-000034A40000}"/>
    <cellStyle name="n_Flash September eresMas_WES Flash October_04_PFA_Mn_0603_V0 0_ROW ARPU" xfId="42416" xr:uid="{00000000-0005-0000-0000-000035A40000}"/>
    <cellStyle name="n_Flash September eresMas_WES Flash October_04_PFA_Mn_0603_V0 0_ROW_1" xfId="42417" xr:uid="{00000000-0005-0000-0000-000036A40000}"/>
    <cellStyle name="n_Flash September eresMas_WES Flash October_04_PFA_Mn_0603_V0 0_ROW_1_Group" xfId="42418" xr:uid="{00000000-0005-0000-0000-000037A40000}"/>
    <cellStyle name="n_Flash September eresMas_WES Flash October_04_PFA_Mn_0603_V0 0_ROW_1_ROW ARPU" xfId="42419" xr:uid="{00000000-0005-0000-0000-000038A40000}"/>
    <cellStyle name="n_Flash September eresMas_WES Flash October_04_PFA_Mn_0603_V0 0_ROW_Group" xfId="42420" xr:uid="{00000000-0005-0000-0000-000039A40000}"/>
    <cellStyle name="n_Flash September eresMas_WES Flash October_04_PFA_Mn_0603_V0 0_ROW_ROW ARPU" xfId="42421" xr:uid="{00000000-0005-0000-0000-00003AA40000}"/>
    <cellStyle name="n_Flash September eresMas_WES Flash October_04_PFA_Mn_0603_V0 0_Spain ARPU + AUPU" xfId="42422" xr:uid="{00000000-0005-0000-0000-00003BA40000}"/>
    <cellStyle name="n_Flash September eresMas_WES Flash October_04_PFA_Mn_0603_V0 0_Spain ARPU + AUPU_Group" xfId="42423" xr:uid="{00000000-0005-0000-0000-00003CA40000}"/>
    <cellStyle name="n_Flash September eresMas_WES Flash October_04_PFA_Mn_0603_V0 0_Spain ARPU + AUPU_ROW ARPU" xfId="42424" xr:uid="{00000000-0005-0000-0000-00003DA40000}"/>
    <cellStyle name="n_Flash September eresMas_WES Flash October_04_PFA_Mn_0603_V0 0_Spain KPIs" xfId="7597" xr:uid="{00000000-0005-0000-0000-00003EA40000}"/>
    <cellStyle name="n_Flash September eresMas_WES Flash October_04_PFA_Mn_0603_V0 0_Spain KPIs 2" xfId="16963" xr:uid="{00000000-0005-0000-0000-00003FA40000}"/>
    <cellStyle name="n_Flash September eresMas_WES Flash October_04_PFA_Mn_0603_V0 0_Spain KPIs_1" xfId="52411" xr:uid="{00000000-0005-0000-0000-000040A40000}"/>
    <cellStyle name="n_Flash September eresMas_WES Flash October_04_PFA_Mn_0603_V0 0_Telecoms - Operational KPIs" xfId="50714" xr:uid="{00000000-0005-0000-0000-000041A40000}"/>
    <cellStyle name="n_Flash September eresMas_WES Flash October_04_Poland KPIs" xfId="42345" xr:uid="{00000000-0005-0000-0000-000042A40000}"/>
    <cellStyle name="n_Flash September eresMas_WES Flash October_04_Reporting Valeur_Mobile_2010_10" xfId="42425" xr:uid="{00000000-0005-0000-0000-000043A40000}"/>
    <cellStyle name="n_Flash September eresMas_WES Flash October_04_Reporting Valeur_Mobile_2010_10_Group" xfId="42426" xr:uid="{00000000-0005-0000-0000-000044A40000}"/>
    <cellStyle name="n_Flash September eresMas_WES Flash October_04_Reporting Valeur_Mobile_2010_10_ROW" xfId="42427" xr:uid="{00000000-0005-0000-0000-000045A40000}"/>
    <cellStyle name="n_Flash September eresMas_WES Flash October_04_Reporting Valeur_Mobile_2010_10_ROW ARPU" xfId="42428" xr:uid="{00000000-0005-0000-0000-000046A40000}"/>
    <cellStyle name="n_Flash September eresMas_WES Flash October_04_Reporting Valeur_Mobile_2010_10_ROW_Group" xfId="42429" xr:uid="{00000000-0005-0000-0000-000047A40000}"/>
    <cellStyle name="n_Flash September eresMas_WES Flash October_04_Reporting Valeur_Mobile_2010_10_ROW_ROW ARPU" xfId="42430" xr:uid="{00000000-0005-0000-0000-000048A40000}"/>
    <cellStyle name="n_Flash September eresMas_WES Flash October_04_ROW" xfId="42431" xr:uid="{00000000-0005-0000-0000-000049A40000}"/>
    <cellStyle name="n_Flash September eresMas_WES Flash October_04_ROW ARPU" xfId="42432" xr:uid="{00000000-0005-0000-0000-00004AA40000}"/>
    <cellStyle name="n_Flash September eresMas_WES Flash October_04_ROW_1" xfId="42433" xr:uid="{00000000-0005-0000-0000-00004BA40000}"/>
    <cellStyle name="n_Flash September eresMas_WES Flash October_04_ROW_1_Group" xfId="42434" xr:uid="{00000000-0005-0000-0000-00004CA40000}"/>
    <cellStyle name="n_Flash September eresMas_WES Flash October_04_ROW_1_ROW ARPU" xfId="42435" xr:uid="{00000000-0005-0000-0000-00004DA40000}"/>
    <cellStyle name="n_Flash September eresMas_WES Flash October_04_ROW_Group" xfId="42436" xr:uid="{00000000-0005-0000-0000-00004EA40000}"/>
    <cellStyle name="n_Flash September eresMas_WES Flash October_04_ROW_ROW ARPU" xfId="42437" xr:uid="{00000000-0005-0000-0000-00004FA40000}"/>
    <cellStyle name="n_Flash September eresMas_WES Flash October_04_Spain ARPU + AUPU" xfId="42438" xr:uid="{00000000-0005-0000-0000-000050A40000}"/>
    <cellStyle name="n_Flash September eresMas_WES Flash October_04_Spain ARPU + AUPU_Group" xfId="42439" xr:uid="{00000000-0005-0000-0000-000051A40000}"/>
    <cellStyle name="n_Flash September eresMas_WES Flash October_04_Spain ARPU + AUPU_ROW ARPU" xfId="42440" xr:uid="{00000000-0005-0000-0000-000052A40000}"/>
    <cellStyle name="n_Flash September eresMas_WES Flash October_04_Spain KPIs" xfId="7591" xr:uid="{00000000-0005-0000-0000-000053A40000}"/>
    <cellStyle name="n_Flash September eresMas_WES Flash October_04_Spain KPIs 2" xfId="16957" xr:uid="{00000000-0005-0000-0000-000054A40000}"/>
    <cellStyle name="n_Flash September eresMas_WES Flash October_04_Spain KPIs_1" xfId="52405" xr:uid="{00000000-0005-0000-0000-000055A40000}"/>
    <cellStyle name="n_Flash September eresMas_WES Flash October_04_Telecoms - Operational KPIs" xfId="50708" xr:uid="{00000000-0005-0000-0000-000056A40000}"/>
    <cellStyle name="n_Flash September eresMas_WES Flash October_04_UAG_report_CA 06-09 (06-09-28)" xfId="3631" xr:uid="{00000000-0005-0000-0000-000057A40000}"/>
    <cellStyle name="n_Flash September eresMas_WES Flash October_04_UAG_report_CA 06-09 (06-09-28)_A&amp;ME KPIs" xfId="54189" xr:uid="{00000000-0005-0000-0000-000058A40000}"/>
    <cellStyle name="n_Flash September eresMas_WES Flash October_04_UAG_report_CA 06-09 (06-09-28)_France financials" xfId="24543" xr:uid="{00000000-0005-0000-0000-000059A40000}"/>
    <cellStyle name="n_Flash September eresMas_WES Flash October_04_UAG_report_CA 06-09 (06-09-28)_France KPIs" xfId="5752" xr:uid="{00000000-0005-0000-0000-00005AA40000}"/>
    <cellStyle name="n_Flash September eresMas_WES Flash October_04_UAG_report_CA 06-09 (06-09-28)_France KPIs 2" xfId="15168" xr:uid="{00000000-0005-0000-0000-00005BA40000}"/>
    <cellStyle name="n_Flash September eresMas_WES Flash October_04_UAG_report_CA 06-09 (06-09-28)_France KPIs_1" xfId="12993" xr:uid="{00000000-0005-0000-0000-00005CA40000}"/>
    <cellStyle name="n_Flash September eresMas_WES Flash October_04_UAG_report_CA 06-09 (06-09-28)_Group" xfId="42442" xr:uid="{00000000-0005-0000-0000-00005DA40000}"/>
    <cellStyle name="n_Flash September eresMas_WES Flash October_04_UAG_report_CA 06-09 (06-09-28)_Group - financial KPIs" xfId="22799" xr:uid="{00000000-0005-0000-0000-00005EA40000}"/>
    <cellStyle name="n_Flash September eresMas_WES Flash October_04_UAG_report_CA 06-09 (06-09-28)_Group - operational KPIs" xfId="11239" xr:uid="{00000000-0005-0000-0000-00005FA40000}"/>
    <cellStyle name="n_Flash September eresMas_WES Flash October_04_UAG_report_CA 06-09 (06-09-28)_Group - operational KPIs 2" xfId="18938" xr:uid="{00000000-0005-0000-0000-000060A40000}"/>
    <cellStyle name="n_Flash September eresMas_WES Flash October_04_UAG_report_CA 06-09 (06-09-28)_Group - operational KPIs_1" xfId="21055" xr:uid="{00000000-0005-0000-0000-000061A40000}"/>
    <cellStyle name="n_Flash September eresMas_WES Flash October_04_UAG_report_CA 06-09 (06-09-28)_Orange - Market France KPIs" xfId="57061" xr:uid="{00000000-0005-0000-0000-000062A40000}"/>
    <cellStyle name="n_Flash September eresMas_WES Flash October_04_UAG_report_CA 06-09 (06-09-28)_Poland KPIs" xfId="42441" xr:uid="{00000000-0005-0000-0000-000063A40000}"/>
    <cellStyle name="n_Flash September eresMas_WES Flash October_04_UAG_report_CA 06-09 (06-09-28)_ROW" xfId="42443" xr:uid="{00000000-0005-0000-0000-000064A40000}"/>
    <cellStyle name="n_Flash September eresMas_WES Flash October_04_UAG_report_CA 06-09 (06-09-28)_ROW ARPU" xfId="42444" xr:uid="{00000000-0005-0000-0000-000065A40000}"/>
    <cellStyle name="n_Flash September eresMas_WES Flash October_04_UAG_report_CA 06-09 (06-09-28)_ROW_1" xfId="42445" xr:uid="{00000000-0005-0000-0000-000066A40000}"/>
    <cellStyle name="n_Flash September eresMas_WES Flash October_04_UAG_report_CA 06-09 (06-09-28)_ROW_1_Group" xfId="42446" xr:uid="{00000000-0005-0000-0000-000067A40000}"/>
    <cellStyle name="n_Flash September eresMas_WES Flash October_04_UAG_report_CA 06-09 (06-09-28)_ROW_1_ROW ARPU" xfId="42447" xr:uid="{00000000-0005-0000-0000-000068A40000}"/>
    <cellStyle name="n_Flash September eresMas_WES Flash October_04_UAG_report_CA 06-09 (06-09-28)_ROW_Group" xfId="42448" xr:uid="{00000000-0005-0000-0000-000069A40000}"/>
    <cellStyle name="n_Flash September eresMas_WES Flash October_04_UAG_report_CA 06-09 (06-09-28)_ROW_ROW ARPU" xfId="42449" xr:uid="{00000000-0005-0000-0000-00006AA40000}"/>
    <cellStyle name="n_Flash September eresMas_WES Flash October_04_UAG_report_CA 06-09 (06-09-28)_Spain ARPU + AUPU" xfId="42450" xr:uid="{00000000-0005-0000-0000-00006BA40000}"/>
    <cellStyle name="n_Flash September eresMas_WES Flash October_04_UAG_report_CA 06-09 (06-09-28)_Spain ARPU + AUPU_Group" xfId="42451" xr:uid="{00000000-0005-0000-0000-00006CA40000}"/>
    <cellStyle name="n_Flash September eresMas_WES Flash October_04_UAG_report_CA 06-09 (06-09-28)_Spain ARPU + AUPU_ROW ARPU" xfId="42452" xr:uid="{00000000-0005-0000-0000-00006DA40000}"/>
    <cellStyle name="n_Flash September eresMas_WES Flash October_04_UAG_report_CA 06-09 (06-09-28)_Spain KPIs" xfId="7598" xr:uid="{00000000-0005-0000-0000-00006EA40000}"/>
    <cellStyle name="n_Flash September eresMas_WES Flash October_04_UAG_report_CA 06-09 (06-09-28)_Spain KPIs 2" xfId="16964" xr:uid="{00000000-0005-0000-0000-00006FA40000}"/>
    <cellStyle name="n_Flash September eresMas_WES Flash October_04_UAG_report_CA 06-09 (06-09-28)_Spain KPIs_1" xfId="52412" xr:uid="{00000000-0005-0000-0000-000070A40000}"/>
    <cellStyle name="n_Flash September eresMas_WES Flash October_04_UAG_report_CA 06-09 (06-09-28)_Telecoms - Operational KPIs" xfId="50715" xr:uid="{00000000-0005-0000-0000-000071A40000}"/>
    <cellStyle name="n_Flash September eresMas_WES Flash October_04_UAG_report_CA 06-10 (06-11-06)" xfId="3632" xr:uid="{00000000-0005-0000-0000-000072A40000}"/>
    <cellStyle name="n_Flash September eresMas_WES Flash October_04_UAG_report_CA 06-10 (06-11-06)_A&amp;ME KPIs" xfId="54190" xr:uid="{00000000-0005-0000-0000-000073A40000}"/>
    <cellStyle name="n_Flash September eresMas_WES Flash October_04_UAG_report_CA 06-10 (06-11-06)_France financials" xfId="24544" xr:uid="{00000000-0005-0000-0000-000074A40000}"/>
    <cellStyle name="n_Flash September eresMas_WES Flash October_04_UAG_report_CA 06-10 (06-11-06)_France KPIs" xfId="5753" xr:uid="{00000000-0005-0000-0000-000075A40000}"/>
    <cellStyle name="n_Flash September eresMas_WES Flash October_04_UAG_report_CA 06-10 (06-11-06)_France KPIs 2" xfId="15169" xr:uid="{00000000-0005-0000-0000-000076A40000}"/>
    <cellStyle name="n_Flash September eresMas_WES Flash October_04_UAG_report_CA 06-10 (06-11-06)_France KPIs_1" xfId="12994" xr:uid="{00000000-0005-0000-0000-000077A40000}"/>
    <cellStyle name="n_Flash September eresMas_WES Flash October_04_UAG_report_CA 06-10 (06-11-06)_Group" xfId="42454" xr:uid="{00000000-0005-0000-0000-000078A40000}"/>
    <cellStyle name="n_Flash September eresMas_WES Flash October_04_UAG_report_CA 06-10 (06-11-06)_Group - financial KPIs" xfId="22800" xr:uid="{00000000-0005-0000-0000-000079A40000}"/>
    <cellStyle name="n_Flash September eresMas_WES Flash October_04_UAG_report_CA 06-10 (06-11-06)_Group - operational KPIs" xfId="11240" xr:uid="{00000000-0005-0000-0000-00007AA40000}"/>
    <cellStyle name="n_Flash September eresMas_WES Flash October_04_UAG_report_CA 06-10 (06-11-06)_Group - operational KPIs 2" xfId="18939" xr:uid="{00000000-0005-0000-0000-00007BA40000}"/>
    <cellStyle name="n_Flash September eresMas_WES Flash October_04_UAG_report_CA 06-10 (06-11-06)_Group - operational KPIs_1" xfId="21056" xr:uid="{00000000-0005-0000-0000-00007CA40000}"/>
    <cellStyle name="n_Flash September eresMas_WES Flash October_04_UAG_report_CA 06-10 (06-11-06)_Orange - Market France KPIs" xfId="57062" xr:uid="{00000000-0005-0000-0000-00007DA40000}"/>
    <cellStyle name="n_Flash September eresMas_WES Flash October_04_UAG_report_CA 06-10 (06-11-06)_Poland KPIs" xfId="42453" xr:uid="{00000000-0005-0000-0000-00007EA40000}"/>
    <cellStyle name="n_Flash September eresMas_WES Flash October_04_UAG_report_CA 06-10 (06-11-06)_ROW" xfId="42455" xr:uid="{00000000-0005-0000-0000-00007FA40000}"/>
    <cellStyle name="n_Flash September eresMas_WES Flash October_04_UAG_report_CA 06-10 (06-11-06)_ROW ARPU" xfId="42456" xr:uid="{00000000-0005-0000-0000-000080A40000}"/>
    <cellStyle name="n_Flash September eresMas_WES Flash October_04_UAG_report_CA 06-10 (06-11-06)_ROW_1" xfId="42457" xr:uid="{00000000-0005-0000-0000-000081A40000}"/>
    <cellStyle name="n_Flash September eresMas_WES Flash October_04_UAG_report_CA 06-10 (06-11-06)_ROW_1_Group" xfId="42458" xr:uid="{00000000-0005-0000-0000-000082A40000}"/>
    <cellStyle name="n_Flash September eresMas_WES Flash October_04_UAG_report_CA 06-10 (06-11-06)_ROW_1_ROW ARPU" xfId="42459" xr:uid="{00000000-0005-0000-0000-000083A40000}"/>
    <cellStyle name="n_Flash September eresMas_WES Flash October_04_UAG_report_CA 06-10 (06-11-06)_ROW_Group" xfId="42460" xr:uid="{00000000-0005-0000-0000-000084A40000}"/>
    <cellStyle name="n_Flash September eresMas_WES Flash October_04_UAG_report_CA 06-10 (06-11-06)_ROW_ROW ARPU" xfId="42461" xr:uid="{00000000-0005-0000-0000-000085A40000}"/>
    <cellStyle name="n_Flash September eresMas_WES Flash October_04_UAG_report_CA 06-10 (06-11-06)_Spain ARPU + AUPU" xfId="42462" xr:uid="{00000000-0005-0000-0000-000086A40000}"/>
    <cellStyle name="n_Flash September eresMas_WES Flash October_04_UAG_report_CA 06-10 (06-11-06)_Spain ARPU + AUPU_Group" xfId="42463" xr:uid="{00000000-0005-0000-0000-000087A40000}"/>
    <cellStyle name="n_Flash September eresMas_WES Flash October_04_UAG_report_CA 06-10 (06-11-06)_Spain ARPU + AUPU_ROW ARPU" xfId="42464" xr:uid="{00000000-0005-0000-0000-000088A40000}"/>
    <cellStyle name="n_Flash September eresMas_WES Flash October_04_UAG_report_CA 06-10 (06-11-06)_Spain KPIs" xfId="7599" xr:uid="{00000000-0005-0000-0000-000089A40000}"/>
    <cellStyle name="n_Flash September eresMas_WES Flash October_04_UAG_report_CA 06-10 (06-11-06)_Spain KPIs 2" xfId="16965" xr:uid="{00000000-0005-0000-0000-00008AA40000}"/>
    <cellStyle name="n_Flash September eresMas_WES Flash October_04_UAG_report_CA 06-10 (06-11-06)_Spain KPIs_1" xfId="52413" xr:uid="{00000000-0005-0000-0000-00008BA40000}"/>
    <cellStyle name="n_Flash September eresMas_WES Flash October_04_UAG_report_CA 06-10 (06-11-06)_Telecoms - Operational KPIs" xfId="50716" xr:uid="{00000000-0005-0000-0000-00008CA40000}"/>
    <cellStyle name="n_Flash September eresMas_WES Sourcing 2004" xfId="3633" xr:uid="{00000000-0005-0000-0000-00008DA40000}"/>
    <cellStyle name="n_Flash September eresMas_WES Sourcing 2004_01 Synthèse DM pour modèle" xfId="3634" xr:uid="{00000000-0005-0000-0000-00008EA40000}"/>
    <cellStyle name="n_Flash September eresMas_WES Sourcing 2004_01 Synthèse DM pour modèle_A&amp;ME KPIs" xfId="54192" xr:uid="{00000000-0005-0000-0000-00008FA40000}"/>
    <cellStyle name="n_Flash September eresMas_WES Sourcing 2004_01 Synthèse DM pour modèle_France financials" xfId="24546" xr:uid="{00000000-0005-0000-0000-000090A40000}"/>
    <cellStyle name="n_Flash September eresMas_WES Sourcing 2004_01 Synthèse DM pour modèle_France KPIs" xfId="5755" xr:uid="{00000000-0005-0000-0000-000091A40000}"/>
    <cellStyle name="n_Flash September eresMas_WES Sourcing 2004_01 Synthèse DM pour modèle_France KPIs 2" xfId="15171" xr:uid="{00000000-0005-0000-0000-000092A40000}"/>
    <cellStyle name="n_Flash September eresMas_WES Sourcing 2004_01 Synthèse DM pour modèle_France KPIs_1" xfId="12996" xr:uid="{00000000-0005-0000-0000-000093A40000}"/>
    <cellStyle name="n_Flash September eresMas_WES Sourcing 2004_01 Synthèse DM pour modèle_Group" xfId="42467" xr:uid="{00000000-0005-0000-0000-000094A40000}"/>
    <cellStyle name="n_Flash September eresMas_WES Sourcing 2004_01 Synthèse DM pour modèle_Group - financial KPIs" xfId="22802" xr:uid="{00000000-0005-0000-0000-000095A40000}"/>
    <cellStyle name="n_Flash September eresMas_WES Sourcing 2004_01 Synthèse DM pour modèle_Group - operational KPIs" xfId="11242" xr:uid="{00000000-0005-0000-0000-000096A40000}"/>
    <cellStyle name="n_Flash September eresMas_WES Sourcing 2004_01 Synthèse DM pour modèle_Group - operational KPIs 2" xfId="18941" xr:uid="{00000000-0005-0000-0000-000097A40000}"/>
    <cellStyle name="n_Flash September eresMas_WES Sourcing 2004_01 Synthèse DM pour modèle_Group - operational KPIs_1" xfId="21058" xr:uid="{00000000-0005-0000-0000-000098A40000}"/>
    <cellStyle name="n_Flash September eresMas_WES Sourcing 2004_01 Synthèse DM pour modèle_Orange - Market France KPIs" xfId="57064" xr:uid="{00000000-0005-0000-0000-000099A40000}"/>
    <cellStyle name="n_Flash September eresMas_WES Sourcing 2004_01 Synthèse DM pour modèle_Poland KPIs" xfId="42466" xr:uid="{00000000-0005-0000-0000-00009AA40000}"/>
    <cellStyle name="n_Flash September eresMas_WES Sourcing 2004_01 Synthèse DM pour modèle_ROW" xfId="42468" xr:uid="{00000000-0005-0000-0000-00009BA40000}"/>
    <cellStyle name="n_Flash September eresMas_WES Sourcing 2004_01 Synthèse DM pour modèle_ROW ARPU" xfId="42469" xr:uid="{00000000-0005-0000-0000-00009CA40000}"/>
    <cellStyle name="n_Flash September eresMas_WES Sourcing 2004_01 Synthèse DM pour modèle_ROW_1" xfId="42470" xr:uid="{00000000-0005-0000-0000-00009DA40000}"/>
    <cellStyle name="n_Flash September eresMas_WES Sourcing 2004_01 Synthèse DM pour modèle_ROW_1_Group" xfId="42471" xr:uid="{00000000-0005-0000-0000-00009EA40000}"/>
    <cellStyle name="n_Flash September eresMas_WES Sourcing 2004_01 Synthèse DM pour modèle_ROW_1_ROW ARPU" xfId="42472" xr:uid="{00000000-0005-0000-0000-00009FA40000}"/>
    <cellStyle name="n_Flash September eresMas_WES Sourcing 2004_01 Synthèse DM pour modèle_ROW_Group" xfId="42473" xr:uid="{00000000-0005-0000-0000-0000A0A40000}"/>
    <cellStyle name="n_Flash September eresMas_WES Sourcing 2004_01 Synthèse DM pour modèle_ROW_ROW ARPU" xfId="42474" xr:uid="{00000000-0005-0000-0000-0000A1A40000}"/>
    <cellStyle name="n_Flash September eresMas_WES Sourcing 2004_01 Synthèse DM pour modèle_Spain ARPU + AUPU" xfId="42475" xr:uid="{00000000-0005-0000-0000-0000A2A40000}"/>
    <cellStyle name="n_Flash September eresMas_WES Sourcing 2004_01 Synthèse DM pour modèle_Spain ARPU + AUPU_Group" xfId="42476" xr:uid="{00000000-0005-0000-0000-0000A3A40000}"/>
    <cellStyle name="n_Flash September eresMas_WES Sourcing 2004_01 Synthèse DM pour modèle_Spain ARPU + AUPU_ROW ARPU" xfId="42477" xr:uid="{00000000-0005-0000-0000-0000A4A40000}"/>
    <cellStyle name="n_Flash September eresMas_WES Sourcing 2004_01 Synthèse DM pour modèle_Spain KPIs" xfId="7601" xr:uid="{00000000-0005-0000-0000-0000A5A40000}"/>
    <cellStyle name="n_Flash September eresMas_WES Sourcing 2004_01 Synthèse DM pour modèle_Spain KPIs 2" xfId="16967" xr:uid="{00000000-0005-0000-0000-0000A6A40000}"/>
    <cellStyle name="n_Flash September eresMas_WES Sourcing 2004_01 Synthèse DM pour modèle_Spain KPIs_1" xfId="52415" xr:uid="{00000000-0005-0000-0000-0000A7A40000}"/>
    <cellStyle name="n_Flash September eresMas_WES Sourcing 2004_01 Synthèse DM pour modèle_Telecoms - Operational KPIs" xfId="50718" xr:uid="{00000000-0005-0000-0000-0000A8A40000}"/>
    <cellStyle name="n_Flash September eresMas_WES Sourcing 2004_0703 Préflashde L23 Analyse CA trafic 07-03 (07-04-03)" xfId="3635" xr:uid="{00000000-0005-0000-0000-0000A9A40000}"/>
    <cellStyle name="n_Flash September eresMas_WES Sourcing 2004_0703 Préflashde L23 Analyse CA trafic 07-03 (07-04-03)_A&amp;ME KPIs" xfId="54193" xr:uid="{00000000-0005-0000-0000-0000AAA40000}"/>
    <cellStyle name="n_Flash September eresMas_WES Sourcing 2004_0703 Préflashde L23 Analyse CA trafic 07-03 (07-04-03)_France financials" xfId="24547" xr:uid="{00000000-0005-0000-0000-0000ABA40000}"/>
    <cellStyle name="n_Flash September eresMas_WES Sourcing 2004_0703 Préflashde L23 Analyse CA trafic 07-03 (07-04-03)_France KPIs" xfId="5756" xr:uid="{00000000-0005-0000-0000-0000ACA40000}"/>
    <cellStyle name="n_Flash September eresMas_WES Sourcing 2004_0703 Préflashde L23 Analyse CA trafic 07-03 (07-04-03)_France KPIs 2" xfId="15172" xr:uid="{00000000-0005-0000-0000-0000ADA40000}"/>
    <cellStyle name="n_Flash September eresMas_WES Sourcing 2004_0703 Préflashde L23 Analyse CA trafic 07-03 (07-04-03)_France KPIs_1" xfId="12997" xr:uid="{00000000-0005-0000-0000-0000AEA40000}"/>
    <cellStyle name="n_Flash September eresMas_WES Sourcing 2004_0703 Préflashde L23 Analyse CA trafic 07-03 (07-04-03)_Group" xfId="42479" xr:uid="{00000000-0005-0000-0000-0000AFA40000}"/>
    <cellStyle name="n_Flash September eresMas_WES Sourcing 2004_0703 Préflashde L23 Analyse CA trafic 07-03 (07-04-03)_Group - financial KPIs" xfId="22803" xr:uid="{00000000-0005-0000-0000-0000B0A40000}"/>
    <cellStyle name="n_Flash September eresMas_WES Sourcing 2004_0703 Préflashde L23 Analyse CA trafic 07-03 (07-04-03)_Group - operational KPIs" xfId="11243" xr:uid="{00000000-0005-0000-0000-0000B1A40000}"/>
    <cellStyle name="n_Flash September eresMas_WES Sourcing 2004_0703 Préflashde L23 Analyse CA trafic 07-03 (07-04-03)_Group - operational KPIs 2" xfId="18942" xr:uid="{00000000-0005-0000-0000-0000B2A40000}"/>
    <cellStyle name="n_Flash September eresMas_WES Sourcing 2004_0703 Préflashde L23 Analyse CA trafic 07-03 (07-04-03)_Group - operational KPIs_1" xfId="21059" xr:uid="{00000000-0005-0000-0000-0000B3A40000}"/>
    <cellStyle name="n_Flash September eresMas_WES Sourcing 2004_0703 Préflashde L23 Analyse CA trafic 07-03 (07-04-03)_Orange - Market France KPIs" xfId="57065" xr:uid="{00000000-0005-0000-0000-0000B4A40000}"/>
    <cellStyle name="n_Flash September eresMas_WES Sourcing 2004_0703 Préflashde L23 Analyse CA trafic 07-03 (07-04-03)_Poland KPIs" xfId="42478" xr:uid="{00000000-0005-0000-0000-0000B5A40000}"/>
    <cellStyle name="n_Flash September eresMas_WES Sourcing 2004_0703 Préflashde L23 Analyse CA trafic 07-03 (07-04-03)_ROW" xfId="42480" xr:uid="{00000000-0005-0000-0000-0000B6A40000}"/>
    <cellStyle name="n_Flash September eresMas_WES Sourcing 2004_0703 Préflashde L23 Analyse CA trafic 07-03 (07-04-03)_ROW ARPU" xfId="42481" xr:uid="{00000000-0005-0000-0000-0000B7A40000}"/>
    <cellStyle name="n_Flash September eresMas_WES Sourcing 2004_0703 Préflashde L23 Analyse CA trafic 07-03 (07-04-03)_ROW_1" xfId="42482" xr:uid="{00000000-0005-0000-0000-0000B8A40000}"/>
    <cellStyle name="n_Flash September eresMas_WES Sourcing 2004_0703 Préflashde L23 Analyse CA trafic 07-03 (07-04-03)_ROW_1_Group" xfId="42483" xr:uid="{00000000-0005-0000-0000-0000B9A40000}"/>
    <cellStyle name="n_Flash September eresMas_WES Sourcing 2004_0703 Préflashde L23 Analyse CA trafic 07-03 (07-04-03)_ROW_1_ROW ARPU" xfId="42484" xr:uid="{00000000-0005-0000-0000-0000BAA40000}"/>
    <cellStyle name="n_Flash September eresMas_WES Sourcing 2004_0703 Préflashde L23 Analyse CA trafic 07-03 (07-04-03)_ROW_Group" xfId="42485" xr:uid="{00000000-0005-0000-0000-0000BBA40000}"/>
    <cellStyle name="n_Flash September eresMas_WES Sourcing 2004_0703 Préflashde L23 Analyse CA trafic 07-03 (07-04-03)_ROW_ROW ARPU" xfId="42486" xr:uid="{00000000-0005-0000-0000-0000BCA40000}"/>
    <cellStyle name="n_Flash September eresMas_WES Sourcing 2004_0703 Préflashde L23 Analyse CA trafic 07-03 (07-04-03)_Spain ARPU + AUPU" xfId="42487" xr:uid="{00000000-0005-0000-0000-0000BDA40000}"/>
    <cellStyle name="n_Flash September eresMas_WES Sourcing 2004_0703 Préflashde L23 Analyse CA trafic 07-03 (07-04-03)_Spain ARPU + AUPU_Group" xfId="42488" xr:uid="{00000000-0005-0000-0000-0000BEA40000}"/>
    <cellStyle name="n_Flash September eresMas_WES Sourcing 2004_0703 Préflashde L23 Analyse CA trafic 07-03 (07-04-03)_Spain ARPU + AUPU_ROW ARPU" xfId="42489" xr:uid="{00000000-0005-0000-0000-0000BFA40000}"/>
    <cellStyle name="n_Flash September eresMas_WES Sourcing 2004_0703 Préflashde L23 Analyse CA trafic 07-03 (07-04-03)_Spain KPIs" xfId="7602" xr:uid="{00000000-0005-0000-0000-0000C0A40000}"/>
    <cellStyle name="n_Flash September eresMas_WES Sourcing 2004_0703 Préflashde L23 Analyse CA trafic 07-03 (07-04-03)_Spain KPIs 2" xfId="16968" xr:uid="{00000000-0005-0000-0000-0000C1A40000}"/>
    <cellStyle name="n_Flash September eresMas_WES Sourcing 2004_0703 Préflashde L23 Analyse CA trafic 07-03 (07-04-03)_Spain KPIs_1" xfId="52416" xr:uid="{00000000-0005-0000-0000-0000C2A40000}"/>
    <cellStyle name="n_Flash September eresMas_WES Sourcing 2004_0703 Préflashde L23 Analyse CA trafic 07-03 (07-04-03)_Telecoms - Operational KPIs" xfId="50719" xr:uid="{00000000-0005-0000-0000-0000C3A40000}"/>
    <cellStyle name="n_Flash September eresMas_WES Sourcing 2004_A&amp;ME KPIs" xfId="54191" xr:uid="{00000000-0005-0000-0000-0000C4A40000}"/>
    <cellStyle name="n_Flash September eresMas_WES Sourcing 2004_Base Forfaits 06-07" xfId="3636" xr:uid="{00000000-0005-0000-0000-0000C5A40000}"/>
    <cellStyle name="n_Flash September eresMas_WES Sourcing 2004_Base Forfaits 06-07_A&amp;ME KPIs" xfId="54194" xr:uid="{00000000-0005-0000-0000-0000C6A40000}"/>
    <cellStyle name="n_Flash September eresMas_WES Sourcing 2004_Base Forfaits 06-07_France financials" xfId="24548" xr:uid="{00000000-0005-0000-0000-0000C7A40000}"/>
    <cellStyle name="n_Flash September eresMas_WES Sourcing 2004_Base Forfaits 06-07_France KPIs" xfId="5757" xr:uid="{00000000-0005-0000-0000-0000C8A40000}"/>
    <cellStyle name="n_Flash September eresMas_WES Sourcing 2004_Base Forfaits 06-07_France KPIs 2" xfId="15173" xr:uid="{00000000-0005-0000-0000-0000C9A40000}"/>
    <cellStyle name="n_Flash September eresMas_WES Sourcing 2004_Base Forfaits 06-07_France KPIs_1" xfId="12998" xr:uid="{00000000-0005-0000-0000-0000CAA40000}"/>
    <cellStyle name="n_Flash September eresMas_WES Sourcing 2004_Base Forfaits 06-07_Group" xfId="42491" xr:uid="{00000000-0005-0000-0000-0000CBA40000}"/>
    <cellStyle name="n_Flash September eresMas_WES Sourcing 2004_Base Forfaits 06-07_Group - financial KPIs" xfId="22804" xr:uid="{00000000-0005-0000-0000-0000CCA40000}"/>
    <cellStyle name="n_Flash September eresMas_WES Sourcing 2004_Base Forfaits 06-07_Group - operational KPIs" xfId="11244" xr:uid="{00000000-0005-0000-0000-0000CDA40000}"/>
    <cellStyle name="n_Flash September eresMas_WES Sourcing 2004_Base Forfaits 06-07_Group - operational KPIs 2" xfId="18943" xr:uid="{00000000-0005-0000-0000-0000CEA40000}"/>
    <cellStyle name="n_Flash September eresMas_WES Sourcing 2004_Base Forfaits 06-07_Group - operational KPIs_1" xfId="21060" xr:uid="{00000000-0005-0000-0000-0000CFA40000}"/>
    <cellStyle name="n_Flash September eresMas_WES Sourcing 2004_Base Forfaits 06-07_Orange - Market France KPIs" xfId="57066" xr:uid="{00000000-0005-0000-0000-0000D0A40000}"/>
    <cellStyle name="n_Flash September eresMas_WES Sourcing 2004_Base Forfaits 06-07_Poland KPIs" xfId="42490" xr:uid="{00000000-0005-0000-0000-0000D1A40000}"/>
    <cellStyle name="n_Flash September eresMas_WES Sourcing 2004_Base Forfaits 06-07_ROW" xfId="42492" xr:uid="{00000000-0005-0000-0000-0000D2A40000}"/>
    <cellStyle name="n_Flash September eresMas_WES Sourcing 2004_Base Forfaits 06-07_ROW ARPU" xfId="42493" xr:uid="{00000000-0005-0000-0000-0000D3A40000}"/>
    <cellStyle name="n_Flash September eresMas_WES Sourcing 2004_Base Forfaits 06-07_ROW_1" xfId="42494" xr:uid="{00000000-0005-0000-0000-0000D4A40000}"/>
    <cellStyle name="n_Flash September eresMas_WES Sourcing 2004_Base Forfaits 06-07_ROW_1_Group" xfId="42495" xr:uid="{00000000-0005-0000-0000-0000D5A40000}"/>
    <cellStyle name="n_Flash September eresMas_WES Sourcing 2004_Base Forfaits 06-07_ROW_1_ROW ARPU" xfId="42496" xr:uid="{00000000-0005-0000-0000-0000D6A40000}"/>
    <cellStyle name="n_Flash September eresMas_WES Sourcing 2004_Base Forfaits 06-07_ROW_Group" xfId="42497" xr:uid="{00000000-0005-0000-0000-0000D7A40000}"/>
    <cellStyle name="n_Flash September eresMas_WES Sourcing 2004_Base Forfaits 06-07_ROW_ROW ARPU" xfId="42498" xr:uid="{00000000-0005-0000-0000-0000D8A40000}"/>
    <cellStyle name="n_Flash September eresMas_WES Sourcing 2004_Base Forfaits 06-07_Spain ARPU + AUPU" xfId="42499" xr:uid="{00000000-0005-0000-0000-0000D9A40000}"/>
    <cellStyle name="n_Flash September eresMas_WES Sourcing 2004_Base Forfaits 06-07_Spain ARPU + AUPU_Group" xfId="42500" xr:uid="{00000000-0005-0000-0000-0000DAA40000}"/>
    <cellStyle name="n_Flash September eresMas_WES Sourcing 2004_Base Forfaits 06-07_Spain ARPU + AUPU_ROW ARPU" xfId="42501" xr:uid="{00000000-0005-0000-0000-0000DBA40000}"/>
    <cellStyle name="n_Flash September eresMas_WES Sourcing 2004_Base Forfaits 06-07_Spain KPIs" xfId="7603" xr:uid="{00000000-0005-0000-0000-0000DCA40000}"/>
    <cellStyle name="n_Flash September eresMas_WES Sourcing 2004_Base Forfaits 06-07_Spain KPIs 2" xfId="16969" xr:uid="{00000000-0005-0000-0000-0000DDA40000}"/>
    <cellStyle name="n_Flash September eresMas_WES Sourcing 2004_Base Forfaits 06-07_Spain KPIs_1" xfId="52417" xr:uid="{00000000-0005-0000-0000-0000DEA40000}"/>
    <cellStyle name="n_Flash September eresMas_WES Sourcing 2004_Base Forfaits 06-07_Telecoms - Operational KPIs" xfId="50720" xr:uid="{00000000-0005-0000-0000-0000DFA40000}"/>
    <cellStyle name="n_Flash September eresMas_WES Sourcing 2004_CA BAC SCR-VM 06-07 (31-07-06)" xfId="3637" xr:uid="{00000000-0005-0000-0000-0000E0A40000}"/>
    <cellStyle name="n_Flash September eresMas_WES Sourcing 2004_CA BAC SCR-VM 06-07 (31-07-06)_A&amp;ME KPIs" xfId="54195" xr:uid="{00000000-0005-0000-0000-0000E1A40000}"/>
    <cellStyle name="n_Flash September eresMas_WES Sourcing 2004_CA BAC SCR-VM 06-07 (31-07-06)_France financials" xfId="24549" xr:uid="{00000000-0005-0000-0000-0000E2A40000}"/>
    <cellStyle name="n_Flash September eresMas_WES Sourcing 2004_CA BAC SCR-VM 06-07 (31-07-06)_France KPIs" xfId="5758" xr:uid="{00000000-0005-0000-0000-0000E3A40000}"/>
    <cellStyle name="n_Flash September eresMas_WES Sourcing 2004_CA BAC SCR-VM 06-07 (31-07-06)_France KPIs 2" xfId="15174" xr:uid="{00000000-0005-0000-0000-0000E4A40000}"/>
    <cellStyle name="n_Flash September eresMas_WES Sourcing 2004_CA BAC SCR-VM 06-07 (31-07-06)_France KPIs_1" xfId="12999" xr:uid="{00000000-0005-0000-0000-0000E5A40000}"/>
    <cellStyle name="n_Flash September eresMas_WES Sourcing 2004_CA BAC SCR-VM 06-07 (31-07-06)_Group" xfId="42503" xr:uid="{00000000-0005-0000-0000-0000E6A40000}"/>
    <cellStyle name="n_Flash September eresMas_WES Sourcing 2004_CA BAC SCR-VM 06-07 (31-07-06)_Group - financial KPIs" xfId="22805" xr:uid="{00000000-0005-0000-0000-0000E7A40000}"/>
    <cellStyle name="n_Flash September eresMas_WES Sourcing 2004_CA BAC SCR-VM 06-07 (31-07-06)_Group - operational KPIs" xfId="11245" xr:uid="{00000000-0005-0000-0000-0000E8A40000}"/>
    <cellStyle name="n_Flash September eresMas_WES Sourcing 2004_CA BAC SCR-VM 06-07 (31-07-06)_Group - operational KPIs 2" xfId="18944" xr:uid="{00000000-0005-0000-0000-0000E9A40000}"/>
    <cellStyle name="n_Flash September eresMas_WES Sourcing 2004_CA BAC SCR-VM 06-07 (31-07-06)_Group - operational KPIs_1" xfId="21061" xr:uid="{00000000-0005-0000-0000-0000EAA40000}"/>
    <cellStyle name="n_Flash September eresMas_WES Sourcing 2004_CA BAC SCR-VM 06-07 (31-07-06)_Orange - Market France KPIs" xfId="57067" xr:uid="{00000000-0005-0000-0000-0000EBA40000}"/>
    <cellStyle name="n_Flash September eresMas_WES Sourcing 2004_CA BAC SCR-VM 06-07 (31-07-06)_Poland KPIs" xfId="42502" xr:uid="{00000000-0005-0000-0000-0000ECA40000}"/>
    <cellStyle name="n_Flash September eresMas_WES Sourcing 2004_CA BAC SCR-VM 06-07 (31-07-06)_ROW" xfId="42504" xr:uid="{00000000-0005-0000-0000-0000EDA40000}"/>
    <cellStyle name="n_Flash September eresMas_WES Sourcing 2004_CA BAC SCR-VM 06-07 (31-07-06)_ROW ARPU" xfId="42505" xr:uid="{00000000-0005-0000-0000-0000EEA40000}"/>
    <cellStyle name="n_Flash September eresMas_WES Sourcing 2004_CA BAC SCR-VM 06-07 (31-07-06)_ROW_1" xfId="42506" xr:uid="{00000000-0005-0000-0000-0000EFA40000}"/>
    <cellStyle name="n_Flash September eresMas_WES Sourcing 2004_CA BAC SCR-VM 06-07 (31-07-06)_ROW_1_Group" xfId="42507" xr:uid="{00000000-0005-0000-0000-0000F0A40000}"/>
    <cellStyle name="n_Flash September eresMas_WES Sourcing 2004_CA BAC SCR-VM 06-07 (31-07-06)_ROW_1_ROW ARPU" xfId="42508" xr:uid="{00000000-0005-0000-0000-0000F1A40000}"/>
    <cellStyle name="n_Flash September eresMas_WES Sourcing 2004_CA BAC SCR-VM 06-07 (31-07-06)_ROW_Group" xfId="42509" xr:uid="{00000000-0005-0000-0000-0000F2A40000}"/>
    <cellStyle name="n_Flash September eresMas_WES Sourcing 2004_CA BAC SCR-VM 06-07 (31-07-06)_ROW_ROW ARPU" xfId="42510" xr:uid="{00000000-0005-0000-0000-0000F3A40000}"/>
    <cellStyle name="n_Flash September eresMas_WES Sourcing 2004_CA BAC SCR-VM 06-07 (31-07-06)_Spain ARPU + AUPU" xfId="42511" xr:uid="{00000000-0005-0000-0000-0000F4A40000}"/>
    <cellStyle name="n_Flash September eresMas_WES Sourcing 2004_CA BAC SCR-VM 06-07 (31-07-06)_Spain ARPU + AUPU_Group" xfId="42512" xr:uid="{00000000-0005-0000-0000-0000F5A40000}"/>
    <cellStyle name="n_Flash September eresMas_WES Sourcing 2004_CA BAC SCR-VM 06-07 (31-07-06)_Spain ARPU + AUPU_ROW ARPU" xfId="42513" xr:uid="{00000000-0005-0000-0000-0000F6A40000}"/>
    <cellStyle name="n_Flash September eresMas_WES Sourcing 2004_CA BAC SCR-VM 06-07 (31-07-06)_Spain KPIs" xfId="7604" xr:uid="{00000000-0005-0000-0000-0000F7A40000}"/>
    <cellStyle name="n_Flash September eresMas_WES Sourcing 2004_CA BAC SCR-VM 06-07 (31-07-06)_Spain KPIs 2" xfId="16970" xr:uid="{00000000-0005-0000-0000-0000F8A40000}"/>
    <cellStyle name="n_Flash September eresMas_WES Sourcing 2004_CA BAC SCR-VM 06-07 (31-07-06)_Spain KPIs_1" xfId="52418" xr:uid="{00000000-0005-0000-0000-0000F9A40000}"/>
    <cellStyle name="n_Flash September eresMas_WES Sourcing 2004_CA BAC SCR-VM 06-07 (31-07-06)_Telecoms - Operational KPIs" xfId="50721" xr:uid="{00000000-0005-0000-0000-0000FAA40000}"/>
    <cellStyle name="n_Flash September eresMas_WES Sourcing 2004_CA forfaits 0607 (06-08-14)" xfId="3638" xr:uid="{00000000-0005-0000-0000-0000FBA40000}"/>
    <cellStyle name="n_Flash September eresMas_WES Sourcing 2004_CA forfaits 0607 (06-08-14)_A&amp;ME KPIs" xfId="54196" xr:uid="{00000000-0005-0000-0000-0000FCA40000}"/>
    <cellStyle name="n_Flash September eresMas_WES Sourcing 2004_CA forfaits 0607 (06-08-14)_France financials" xfId="24550" xr:uid="{00000000-0005-0000-0000-0000FDA40000}"/>
    <cellStyle name="n_Flash September eresMas_WES Sourcing 2004_CA forfaits 0607 (06-08-14)_France KPIs" xfId="5759" xr:uid="{00000000-0005-0000-0000-0000FEA40000}"/>
    <cellStyle name="n_Flash September eresMas_WES Sourcing 2004_CA forfaits 0607 (06-08-14)_France KPIs 2" xfId="15175" xr:uid="{00000000-0005-0000-0000-0000FFA40000}"/>
    <cellStyle name="n_Flash September eresMas_WES Sourcing 2004_CA forfaits 0607 (06-08-14)_France KPIs_1" xfId="13000" xr:uid="{00000000-0005-0000-0000-000000A50000}"/>
    <cellStyle name="n_Flash September eresMas_WES Sourcing 2004_CA forfaits 0607 (06-08-14)_Group" xfId="42515" xr:uid="{00000000-0005-0000-0000-000001A50000}"/>
    <cellStyle name="n_Flash September eresMas_WES Sourcing 2004_CA forfaits 0607 (06-08-14)_Group - financial KPIs" xfId="22806" xr:uid="{00000000-0005-0000-0000-000002A50000}"/>
    <cellStyle name="n_Flash September eresMas_WES Sourcing 2004_CA forfaits 0607 (06-08-14)_Group - operational KPIs" xfId="11246" xr:uid="{00000000-0005-0000-0000-000003A50000}"/>
    <cellStyle name="n_Flash September eresMas_WES Sourcing 2004_CA forfaits 0607 (06-08-14)_Group - operational KPIs 2" xfId="18945" xr:uid="{00000000-0005-0000-0000-000004A50000}"/>
    <cellStyle name="n_Flash September eresMas_WES Sourcing 2004_CA forfaits 0607 (06-08-14)_Group - operational KPIs_1" xfId="21062" xr:uid="{00000000-0005-0000-0000-000005A50000}"/>
    <cellStyle name="n_Flash September eresMas_WES Sourcing 2004_CA forfaits 0607 (06-08-14)_Orange - Market France KPIs" xfId="57068" xr:uid="{00000000-0005-0000-0000-000006A50000}"/>
    <cellStyle name="n_Flash September eresMas_WES Sourcing 2004_CA forfaits 0607 (06-08-14)_Poland KPIs" xfId="42514" xr:uid="{00000000-0005-0000-0000-000007A50000}"/>
    <cellStyle name="n_Flash September eresMas_WES Sourcing 2004_CA forfaits 0607 (06-08-14)_ROW" xfId="42516" xr:uid="{00000000-0005-0000-0000-000008A50000}"/>
    <cellStyle name="n_Flash September eresMas_WES Sourcing 2004_CA forfaits 0607 (06-08-14)_ROW ARPU" xfId="42517" xr:uid="{00000000-0005-0000-0000-000009A50000}"/>
    <cellStyle name="n_Flash September eresMas_WES Sourcing 2004_CA forfaits 0607 (06-08-14)_ROW_1" xfId="42518" xr:uid="{00000000-0005-0000-0000-00000AA50000}"/>
    <cellStyle name="n_Flash September eresMas_WES Sourcing 2004_CA forfaits 0607 (06-08-14)_ROW_1_Group" xfId="42519" xr:uid="{00000000-0005-0000-0000-00000BA50000}"/>
    <cellStyle name="n_Flash September eresMas_WES Sourcing 2004_CA forfaits 0607 (06-08-14)_ROW_1_ROW ARPU" xfId="42520" xr:uid="{00000000-0005-0000-0000-00000CA50000}"/>
    <cellStyle name="n_Flash September eresMas_WES Sourcing 2004_CA forfaits 0607 (06-08-14)_ROW_Group" xfId="42521" xr:uid="{00000000-0005-0000-0000-00000DA50000}"/>
    <cellStyle name="n_Flash September eresMas_WES Sourcing 2004_CA forfaits 0607 (06-08-14)_ROW_ROW ARPU" xfId="42522" xr:uid="{00000000-0005-0000-0000-00000EA50000}"/>
    <cellStyle name="n_Flash September eresMas_WES Sourcing 2004_CA forfaits 0607 (06-08-14)_Spain ARPU + AUPU" xfId="42523" xr:uid="{00000000-0005-0000-0000-00000FA50000}"/>
    <cellStyle name="n_Flash September eresMas_WES Sourcing 2004_CA forfaits 0607 (06-08-14)_Spain ARPU + AUPU_Group" xfId="42524" xr:uid="{00000000-0005-0000-0000-000010A50000}"/>
    <cellStyle name="n_Flash September eresMas_WES Sourcing 2004_CA forfaits 0607 (06-08-14)_Spain ARPU + AUPU_ROW ARPU" xfId="42525" xr:uid="{00000000-0005-0000-0000-000011A50000}"/>
    <cellStyle name="n_Flash September eresMas_WES Sourcing 2004_CA forfaits 0607 (06-08-14)_Spain KPIs" xfId="7605" xr:uid="{00000000-0005-0000-0000-000012A50000}"/>
    <cellStyle name="n_Flash September eresMas_WES Sourcing 2004_CA forfaits 0607 (06-08-14)_Spain KPIs 2" xfId="16971" xr:uid="{00000000-0005-0000-0000-000013A50000}"/>
    <cellStyle name="n_Flash September eresMas_WES Sourcing 2004_CA forfaits 0607 (06-08-14)_Spain KPIs_1" xfId="52419" xr:uid="{00000000-0005-0000-0000-000014A50000}"/>
    <cellStyle name="n_Flash September eresMas_WES Sourcing 2004_CA forfaits 0607 (06-08-14)_Telecoms - Operational KPIs" xfId="50722" xr:uid="{00000000-0005-0000-0000-000015A50000}"/>
    <cellStyle name="n_Flash September eresMas_WES Sourcing 2004_Classeur2" xfId="3639" xr:uid="{00000000-0005-0000-0000-000016A50000}"/>
    <cellStyle name="n_Flash September eresMas_WES Sourcing 2004_Classeur2_A&amp;ME KPIs" xfId="54197" xr:uid="{00000000-0005-0000-0000-000017A50000}"/>
    <cellStyle name="n_Flash September eresMas_WES Sourcing 2004_Classeur2_France financials" xfId="24551" xr:uid="{00000000-0005-0000-0000-000018A50000}"/>
    <cellStyle name="n_Flash September eresMas_WES Sourcing 2004_Classeur2_France KPIs" xfId="5760" xr:uid="{00000000-0005-0000-0000-000019A50000}"/>
    <cellStyle name="n_Flash September eresMas_WES Sourcing 2004_Classeur2_France KPIs 2" xfId="15176" xr:uid="{00000000-0005-0000-0000-00001AA50000}"/>
    <cellStyle name="n_Flash September eresMas_WES Sourcing 2004_Classeur2_France KPIs_1" xfId="13001" xr:uid="{00000000-0005-0000-0000-00001BA50000}"/>
    <cellStyle name="n_Flash September eresMas_WES Sourcing 2004_Classeur2_Group" xfId="42527" xr:uid="{00000000-0005-0000-0000-00001CA50000}"/>
    <cellStyle name="n_Flash September eresMas_WES Sourcing 2004_Classeur2_Group - financial KPIs" xfId="22807" xr:uid="{00000000-0005-0000-0000-00001DA50000}"/>
    <cellStyle name="n_Flash September eresMas_WES Sourcing 2004_Classeur2_Group - operational KPIs" xfId="11247" xr:uid="{00000000-0005-0000-0000-00001EA50000}"/>
    <cellStyle name="n_Flash September eresMas_WES Sourcing 2004_Classeur2_Group - operational KPIs 2" xfId="18946" xr:uid="{00000000-0005-0000-0000-00001FA50000}"/>
    <cellStyle name="n_Flash September eresMas_WES Sourcing 2004_Classeur2_Group - operational KPIs_1" xfId="21063" xr:uid="{00000000-0005-0000-0000-000020A50000}"/>
    <cellStyle name="n_Flash September eresMas_WES Sourcing 2004_Classeur2_Orange - Market France KPIs" xfId="57069" xr:uid="{00000000-0005-0000-0000-000021A50000}"/>
    <cellStyle name="n_Flash September eresMas_WES Sourcing 2004_Classeur2_Poland KPIs" xfId="42526" xr:uid="{00000000-0005-0000-0000-000022A50000}"/>
    <cellStyle name="n_Flash September eresMas_WES Sourcing 2004_Classeur2_ROW" xfId="42528" xr:uid="{00000000-0005-0000-0000-000023A50000}"/>
    <cellStyle name="n_Flash September eresMas_WES Sourcing 2004_Classeur2_ROW ARPU" xfId="42529" xr:uid="{00000000-0005-0000-0000-000024A50000}"/>
    <cellStyle name="n_Flash September eresMas_WES Sourcing 2004_Classeur2_ROW_1" xfId="42530" xr:uid="{00000000-0005-0000-0000-000025A50000}"/>
    <cellStyle name="n_Flash September eresMas_WES Sourcing 2004_Classeur2_ROW_1_Group" xfId="42531" xr:uid="{00000000-0005-0000-0000-000026A50000}"/>
    <cellStyle name="n_Flash September eresMas_WES Sourcing 2004_Classeur2_ROW_1_ROW ARPU" xfId="42532" xr:uid="{00000000-0005-0000-0000-000027A50000}"/>
    <cellStyle name="n_Flash September eresMas_WES Sourcing 2004_Classeur2_ROW_Group" xfId="42533" xr:uid="{00000000-0005-0000-0000-000028A50000}"/>
    <cellStyle name="n_Flash September eresMas_WES Sourcing 2004_Classeur2_ROW_ROW ARPU" xfId="42534" xr:uid="{00000000-0005-0000-0000-000029A50000}"/>
    <cellStyle name="n_Flash September eresMas_WES Sourcing 2004_Classeur2_Spain ARPU + AUPU" xfId="42535" xr:uid="{00000000-0005-0000-0000-00002AA50000}"/>
    <cellStyle name="n_Flash September eresMas_WES Sourcing 2004_Classeur2_Spain ARPU + AUPU_Group" xfId="42536" xr:uid="{00000000-0005-0000-0000-00002BA50000}"/>
    <cellStyle name="n_Flash September eresMas_WES Sourcing 2004_Classeur2_Spain ARPU + AUPU_ROW ARPU" xfId="42537" xr:uid="{00000000-0005-0000-0000-00002CA50000}"/>
    <cellStyle name="n_Flash September eresMas_WES Sourcing 2004_Classeur2_Spain KPIs" xfId="7606" xr:uid="{00000000-0005-0000-0000-00002DA50000}"/>
    <cellStyle name="n_Flash September eresMas_WES Sourcing 2004_Classeur2_Spain KPIs 2" xfId="16972" xr:uid="{00000000-0005-0000-0000-00002EA50000}"/>
    <cellStyle name="n_Flash September eresMas_WES Sourcing 2004_Classeur2_Spain KPIs_1" xfId="52420" xr:uid="{00000000-0005-0000-0000-00002FA50000}"/>
    <cellStyle name="n_Flash September eresMas_WES Sourcing 2004_Classeur2_Telecoms - Operational KPIs" xfId="50723" xr:uid="{00000000-0005-0000-0000-000030A50000}"/>
    <cellStyle name="n_Flash September eresMas_WES Sourcing 2004_Classeur5" xfId="3640" xr:uid="{00000000-0005-0000-0000-000031A50000}"/>
    <cellStyle name="n_Flash September eresMas_WES Sourcing 2004_Classeur5_A&amp;ME KPIs" xfId="54198" xr:uid="{00000000-0005-0000-0000-000032A50000}"/>
    <cellStyle name="n_Flash September eresMas_WES Sourcing 2004_Classeur5_France financials" xfId="24552" xr:uid="{00000000-0005-0000-0000-000033A50000}"/>
    <cellStyle name="n_Flash September eresMas_WES Sourcing 2004_Classeur5_France KPIs" xfId="5761" xr:uid="{00000000-0005-0000-0000-000034A50000}"/>
    <cellStyle name="n_Flash September eresMas_WES Sourcing 2004_Classeur5_France KPIs 2" xfId="15177" xr:uid="{00000000-0005-0000-0000-000035A50000}"/>
    <cellStyle name="n_Flash September eresMas_WES Sourcing 2004_Classeur5_France KPIs_1" xfId="13002" xr:uid="{00000000-0005-0000-0000-000036A50000}"/>
    <cellStyle name="n_Flash September eresMas_WES Sourcing 2004_Classeur5_Group" xfId="42539" xr:uid="{00000000-0005-0000-0000-000037A50000}"/>
    <cellStyle name="n_Flash September eresMas_WES Sourcing 2004_Classeur5_Group - financial KPIs" xfId="22808" xr:uid="{00000000-0005-0000-0000-000038A50000}"/>
    <cellStyle name="n_Flash September eresMas_WES Sourcing 2004_Classeur5_Group - operational KPIs" xfId="11248" xr:uid="{00000000-0005-0000-0000-000039A50000}"/>
    <cellStyle name="n_Flash September eresMas_WES Sourcing 2004_Classeur5_Group - operational KPIs 2" xfId="18947" xr:uid="{00000000-0005-0000-0000-00003AA50000}"/>
    <cellStyle name="n_Flash September eresMas_WES Sourcing 2004_Classeur5_Group - operational KPIs_1" xfId="21064" xr:uid="{00000000-0005-0000-0000-00003BA50000}"/>
    <cellStyle name="n_Flash September eresMas_WES Sourcing 2004_Classeur5_Orange - Market France KPIs" xfId="57070" xr:uid="{00000000-0005-0000-0000-00003CA50000}"/>
    <cellStyle name="n_Flash September eresMas_WES Sourcing 2004_Classeur5_Poland KPIs" xfId="42538" xr:uid="{00000000-0005-0000-0000-00003DA50000}"/>
    <cellStyle name="n_Flash September eresMas_WES Sourcing 2004_Classeur5_ROW" xfId="42540" xr:uid="{00000000-0005-0000-0000-00003EA50000}"/>
    <cellStyle name="n_Flash September eresMas_WES Sourcing 2004_Classeur5_ROW ARPU" xfId="42541" xr:uid="{00000000-0005-0000-0000-00003FA50000}"/>
    <cellStyle name="n_Flash September eresMas_WES Sourcing 2004_Classeur5_ROW_1" xfId="42542" xr:uid="{00000000-0005-0000-0000-000040A50000}"/>
    <cellStyle name="n_Flash September eresMas_WES Sourcing 2004_Classeur5_ROW_1_Group" xfId="42543" xr:uid="{00000000-0005-0000-0000-000041A50000}"/>
    <cellStyle name="n_Flash September eresMas_WES Sourcing 2004_Classeur5_ROW_1_ROW ARPU" xfId="42544" xr:uid="{00000000-0005-0000-0000-000042A50000}"/>
    <cellStyle name="n_Flash September eresMas_WES Sourcing 2004_Classeur5_ROW_Group" xfId="42545" xr:uid="{00000000-0005-0000-0000-000043A50000}"/>
    <cellStyle name="n_Flash September eresMas_WES Sourcing 2004_Classeur5_ROW_ROW ARPU" xfId="42546" xr:uid="{00000000-0005-0000-0000-000044A50000}"/>
    <cellStyle name="n_Flash September eresMas_WES Sourcing 2004_Classeur5_Spain ARPU + AUPU" xfId="42547" xr:uid="{00000000-0005-0000-0000-000045A50000}"/>
    <cellStyle name="n_Flash September eresMas_WES Sourcing 2004_Classeur5_Spain ARPU + AUPU_Group" xfId="42548" xr:uid="{00000000-0005-0000-0000-000046A50000}"/>
    <cellStyle name="n_Flash September eresMas_WES Sourcing 2004_Classeur5_Spain ARPU + AUPU_ROW ARPU" xfId="42549" xr:uid="{00000000-0005-0000-0000-000047A50000}"/>
    <cellStyle name="n_Flash September eresMas_WES Sourcing 2004_Classeur5_Spain KPIs" xfId="7607" xr:uid="{00000000-0005-0000-0000-000048A50000}"/>
    <cellStyle name="n_Flash September eresMas_WES Sourcing 2004_Classeur5_Spain KPIs 2" xfId="16973" xr:uid="{00000000-0005-0000-0000-000049A50000}"/>
    <cellStyle name="n_Flash September eresMas_WES Sourcing 2004_Classeur5_Spain KPIs_1" xfId="52421" xr:uid="{00000000-0005-0000-0000-00004AA50000}"/>
    <cellStyle name="n_Flash September eresMas_WES Sourcing 2004_Classeur5_Telecoms - Operational KPIs" xfId="50724" xr:uid="{00000000-0005-0000-0000-00004BA50000}"/>
    <cellStyle name="n_Flash September eresMas_WES Sourcing 2004_DATA KPI Personal" xfId="42550" xr:uid="{00000000-0005-0000-0000-00004CA50000}"/>
    <cellStyle name="n_Flash September eresMas_WES Sourcing 2004_DATA KPI Personal_Group" xfId="42551" xr:uid="{00000000-0005-0000-0000-00004DA50000}"/>
    <cellStyle name="n_Flash September eresMas_WES Sourcing 2004_DATA KPI Personal_ROW ARPU" xfId="42552" xr:uid="{00000000-0005-0000-0000-00004EA50000}"/>
    <cellStyle name="n_Flash September eresMas_WES Sourcing 2004_EE_CoA_BS - mapped V4" xfId="42553" xr:uid="{00000000-0005-0000-0000-00004FA50000}"/>
    <cellStyle name="n_Flash September eresMas_WES Sourcing 2004_EE_CoA_BS - mapped V4_Group" xfId="42554" xr:uid="{00000000-0005-0000-0000-000050A50000}"/>
    <cellStyle name="n_Flash September eresMas_WES Sourcing 2004_EE_CoA_BS - mapped V4_ROW ARPU" xfId="42555" xr:uid="{00000000-0005-0000-0000-000051A50000}"/>
    <cellStyle name="n_Flash September eresMas_WES Sourcing 2004_France financials" xfId="24545" xr:uid="{00000000-0005-0000-0000-000052A50000}"/>
    <cellStyle name="n_Flash September eresMas_WES Sourcing 2004_France KPIs" xfId="5754" xr:uid="{00000000-0005-0000-0000-000053A50000}"/>
    <cellStyle name="n_Flash September eresMas_WES Sourcing 2004_France KPIs 2" xfId="15170" xr:uid="{00000000-0005-0000-0000-000054A50000}"/>
    <cellStyle name="n_Flash September eresMas_WES Sourcing 2004_France KPIs_1" xfId="12995" xr:uid="{00000000-0005-0000-0000-000055A50000}"/>
    <cellStyle name="n_Flash September eresMas_WES Sourcing 2004_Group" xfId="42556" xr:uid="{00000000-0005-0000-0000-000056A50000}"/>
    <cellStyle name="n_Flash September eresMas_WES Sourcing 2004_Group - financial KPIs" xfId="22801" xr:uid="{00000000-0005-0000-0000-000057A50000}"/>
    <cellStyle name="n_Flash September eresMas_WES Sourcing 2004_Group - operational KPIs" xfId="11241" xr:uid="{00000000-0005-0000-0000-000058A50000}"/>
    <cellStyle name="n_Flash September eresMas_WES Sourcing 2004_Group - operational KPIs 2" xfId="18940" xr:uid="{00000000-0005-0000-0000-000059A50000}"/>
    <cellStyle name="n_Flash September eresMas_WES Sourcing 2004_Group - operational KPIs_1" xfId="21057" xr:uid="{00000000-0005-0000-0000-00005AA50000}"/>
    <cellStyle name="n_Flash September eresMas_WES Sourcing 2004_Orange - Market France KPIs" xfId="57063" xr:uid="{00000000-0005-0000-0000-00005BA50000}"/>
    <cellStyle name="n_Flash September eresMas_WES Sourcing 2004_PFA_Mn MTV_060413" xfId="3641" xr:uid="{00000000-0005-0000-0000-00005CA50000}"/>
    <cellStyle name="n_Flash September eresMas_WES Sourcing 2004_PFA_Mn MTV_060413_A&amp;ME KPIs" xfId="54199" xr:uid="{00000000-0005-0000-0000-00005DA50000}"/>
    <cellStyle name="n_Flash September eresMas_WES Sourcing 2004_PFA_Mn MTV_060413_France financials" xfId="24553" xr:uid="{00000000-0005-0000-0000-00005EA50000}"/>
    <cellStyle name="n_Flash September eresMas_WES Sourcing 2004_PFA_Mn MTV_060413_France KPIs" xfId="5762" xr:uid="{00000000-0005-0000-0000-00005FA50000}"/>
    <cellStyle name="n_Flash September eresMas_WES Sourcing 2004_PFA_Mn MTV_060413_France KPIs 2" xfId="15178" xr:uid="{00000000-0005-0000-0000-000060A50000}"/>
    <cellStyle name="n_Flash September eresMas_WES Sourcing 2004_PFA_Mn MTV_060413_France KPIs_1" xfId="13003" xr:uid="{00000000-0005-0000-0000-000061A50000}"/>
    <cellStyle name="n_Flash September eresMas_WES Sourcing 2004_PFA_Mn MTV_060413_Group" xfId="42558" xr:uid="{00000000-0005-0000-0000-000062A50000}"/>
    <cellStyle name="n_Flash September eresMas_WES Sourcing 2004_PFA_Mn MTV_060413_Group - financial KPIs" xfId="22809" xr:uid="{00000000-0005-0000-0000-000063A50000}"/>
    <cellStyle name="n_Flash September eresMas_WES Sourcing 2004_PFA_Mn MTV_060413_Group - operational KPIs" xfId="11249" xr:uid="{00000000-0005-0000-0000-000064A50000}"/>
    <cellStyle name="n_Flash September eresMas_WES Sourcing 2004_PFA_Mn MTV_060413_Group - operational KPIs 2" xfId="18948" xr:uid="{00000000-0005-0000-0000-000065A50000}"/>
    <cellStyle name="n_Flash September eresMas_WES Sourcing 2004_PFA_Mn MTV_060413_Group - operational KPIs_1" xfId="21065" xr:uid="{00000000-0005-0000-0000-000066A50000}"/>
    <cellStyle name="n_Flash September eresMas_WES Sourcing 2004_PFA_Mn MTV_060413_Orange - Market France KPIs" xfId="57071" xr:uid="{00000000-0005-0000-0000-000067A50000}"/>
    <cellStyle name="n_Flash September eresMas_WES Sourcing 2004_PFA_Mn MTV_060413_Poland KPIs" xfId="42557" xr:uid="{00000000-0005-0000-0000-000068A50000}"/>
    <cellStyle name="n_Flash September eresMas_WES Sourcing 2004_PFA_Mn MTV_060413_ROW" xfId="42559" xr:uid="{00000000-0005-0000-0000-000069A50000}"/>
    <cellStyle name="n_Flash September eresMas_WES Sourcing 2004_PFA_Mn MTV_060413_ROW ARPU" xfId="42560" xr:uid="{00000000-0005-0000-0000-00006AA50000}"/>
    <cellStyle name="n_Flash September eresMas_WES Sourcing 2004_PFA_Mn MTV_060413_ROW_1" xfId="42561" xr:uid="{00000000-0005-0000-0000-00006BA50000}"/>
    <cellStyle name="n_Flash September eresMas_WES Sourcing 2004_PFA_Mn MTV_060413_ROW_1_Group" xfId="42562" xr:uid="{00000000-0005-0000-0000-00006CA50000}"/>
    <cellStyle name="n_Flash September eresMas_WES Sourcing 2004_PFA_Mn MTV_060413_ROW_1_ROW ARPU" xfId="42563" xr:uid="{00000000-0005-0000-0000-00006DA50000}"/>
    <cellStyle name="n_Flash September eresMas_WES Sourcing 2004_PFA_Mn MTV_060413_ROW_Group" xfId="42564" xr:uid="{00000000-0005-0000-0000-00006EA50000}"/>
    <cellStyle name="n_Flash September eresMas_WES Sourcing 2004_PFA_Mn MTV_060413_ROW_ROW ARPU" xfId="42565" xr:uid="{00000000-0005-0000-0000-00006FA50000}"/>
    <cellStyle name="n_Flash September eresMas_WES Sourcing 2004_PFA_Mn MTV_060413_Spain ARPU + AUPU" xfId="42566" xr:uid="{00000000-0005-0000-0000-000070A50000}"/>
    <cellStyle name="n_Flash September eresMas_WES Sourcing 2004_PFA_Mn MTV_060413_Spain ARPU + AUPU_Group" xfId="42567" xr:uid="{00000000-0005-0000-0000-000071A50000}"/>
    <cellStyle name="n_Flash September eresMas_WES Sourcing 2004_PFA_Mn MTV_060413_Spain ARPU + AUPU_ROW ARPU" xfId="42568" xr:uid="{00000000-0005-0000-0000-000072A50000}"/>
    <cellStyle name="n_Flash September eresMas_WES Sourcing 2004_PFA_Mn MTV_060413_Spain KPIs" xfId="7608" xr:uid="{00000000-0005-0000-0000-000073A50000}"/>
    <cellStyle name="n_Flash September eresMas_WES Sourcing 2004_PFA_Mn MTV_060413_Spain KPIs 2" xfId="16974" xr:uid="{00000000-0005-0000-0000-000074A50000}"/>
    <cellStyle name="n_Flash September eresMas_WES Sourcing 2004_PFA_Mn MTV_060413_Spain KPIs_1" xfId="52422" xr:uid="{00000000-0005-0000-0000-000075A50000}"/>
    <cellStyle name="n_Flash September eresMas_WES Sourcing 2004_PFA_Mn MTV_060413_Telecoms - Operational KPIs" xfId="50725" xr:uid="{00000000-0005-0000-0000-000076A50000}"/>
    <cellStyle name="n_Flash September eresMas_WES Sourcing 2004_PFA_Mn_0603_V0 0" xfId="3642" xr:uid="{00000000-0005-0000-0000-000077A50000}"/>
    <cellStyle name="n_Flash September eresMas_WES Sourcing 2004_PFA_Mn_0603_V0 0_A&amp;ME KPIs" xfId="54200" xr:uid="{00000000-0005-0000-0000-000078A50000}"/>
    <cellStyle name="n_Flash September eresMas_WES Sourcing 2004_PFA_Mn_0603_V0 0_France financials" xfId="24554" xr:uid="{00000000-0005-0000-0000-000079A50000}"/>
    <cellStyle name="n_Flash September eresMas_WES Sourcing 2004_PFA_Mn_0603_V0 0_France KPIs" xfId="5763" xr:uid="{00000000-0005-0000-0000-00007AA50000}"/>
    <cellStyle name="n_Flash September eresMas_WES Sourcing 2004_PFA_Mn_0603_V0 0_France KPIs 2" xfId="15179" xr:uid="{00000000-0005-0000-0000-00007BA50000}"/>
    <cellStyle name="n_Flash September eresMas_WES Sourcing 2004_PFA_Mn_0603_V0 0_France KPIs_1" xfId="13004" xr:uid="{00000000-0005-0000-0000-00007CA50000}"/>
    <cellStyle name="n_Flash September eresMas_WES Sourcing 2004_PFA_Mn_0603_V0 0_Group" xfId="42570" xr:uid="{00000000-0005-0000-0000-00007DA50000}"/>
    <cellStyle name="n_Flash September eresMas_WES Sourcing 2004_PFA_Mn_0603_V0 0_Group - financial KPIs" xfId="22810" xr:uid="{00000000-0005-0000-0000-00007EA50000}"/>
    <cellStyle name="n_Flash September eresMas_WES Sourcing 2004_PFA_Mn_0603_V0 0_Group - operational KPIs" xfId="11250" xr:uid="{00000000-0005-0000-0000-00007FA50000}"/>
    <cellStyle name="n_Flash September eresMas_WES Sourcing 2004_PFA_Mn_0603_V0 0_Group - operational KPIs 2" xfId="18949" xr:uid="{00000000-0005-0000-0000-000080A50000}"/>
    <cellStyle name="n_Flash September eresMas_WES Sourcing 2004_PFA_Mn_0603_V0 0_Group - operational KPIs_1" xfId="21066" xr:uid="{00000000-0005-0000-0000-000081A50000}"/>
    <cellStyle name="n_Flash September eresMas_WES Sourcing 2004_PFA_Mn_0603_V0 0_Orange - Market France KPIs" xfId="57072" xr:uid="{00000000-0005-0000-0000-000082A50000}"/>
    <cellStyle name="n_Flash September eresMas_WES Sourcing 2004_PFA_Mn_0603_V0 0_Poland KPIs" xfId="42569" xr:uid="{00000000-0005-0000-0000-000083A50000}"/>
    <cellStyle name="n_Flash September eresMas_WES Sourcing 2004_PFA_Mn_0603_V0 0_ROW" xfId="42571" xr:uid="{00000000-0005-0000-0000-000084A50000}"/>
    <cellStyle name="n_Flash September eresMas_WES Sourcing 2004_PFA_Mn_0603_V0 0_ROW ARPU" xfId="42572" xr:uid="{00000000-0005-0000-0000-000085A50000}"/>
    <cellStyle name="n_Flash September eresMas_WES Sourcing 2004_PFA_Mn_0603_V0 0_ROW_1" xfId="42573" xr:uid="{00000000-0005-0000-0000-000086A50000}"/>
    <cellStyle name="n_Flash September eresMas_WES Sourcing 2004_PFA_Mn_0603_V0 0_ROW_1_Group" xfId="42574" xr:uid="{00000000-0005-0000-0000-000087A50000}"/>
    <cellStyle name="n_Flash September eresMas_WES Sourcing 2004_PFA_Mn_0603_V0 0_ROW_1_ROW ARPU" xfId="42575" xr:uid="{00000000-0005-0000-0000-000088A50000}"/>
    <cellStyle name="n_Flash September eresMas_WES Sourcing 2004_PFA_Mn_0603_V0 0_ROW_Group" xfId="42576" xr:uid="{00000000-0005-0000-0000-000089A50000}"/>
    <cellStyle name="n_Flash September eresMas_WES Sourcing 2004_PFA_Mn_0603_V0 0_ROW_ROW ARPU" xfId="42577" xr:uid="{00000000-0005-0000-0000-00008AA50000}"/>
    <cellStyle name="n_Flash September eresMas_WES Sourcing 2004_PFA_Mn_0603_V0 0_Spain ARPU + AUPU" xfId="42578" xr:uid="{00000000-0005-0000-0000-00008BA50000}"/>
    <cellStyle name="n_Flash September eresMas_WES Sourcing 2004_PFA_Mn_0603_V0 0_Spain ARPU + AUPU_Group" xfId="42579" xr:uid="{00000000-0005-0000-0000-00008CA50000}"/>
    <cellStyle name="n_Flash September eresMas_WES Sourcing 2004_PFA_Mn_0603_V0 0_Spain ARPU + AUPU_ROW ARPU" xfId="42580" xr:uid="{00000000-0005-0000-0000-00008DA50000}"/>
    <cellStyle name="n_Flash September eresMas_WES Sourcing 2004_PFA_Mn_0603_V0 0_Spain KPIs" xfId="7609" xr:uid="{00000000-0005-0000-0000-00008EA50000}"/>
    <cellStyle name="n_Flash September eresMas_WES Sourcing 2004_PFA_Mn_0603_V0 0_Spain KPIs 2" xfId="16975" xr:uid="{00000000-0005-0000-0000-00008FA50000}"/>
    <cellStyle name="n_Flash September eresMas_WES Sourcing 2004_PFA_Mn_0603_V0 0_Spain KPIs_1" xfId="52423" xr:uid="{00000000-0005-0000-0000-000090A50000}"/>
    <cellStyle name="n_Flash September eresMas_WES Sourcing 2004_PFA_Mn_0603_V0 0_Telecoms - Operational KPIs" xfId="50726" xr:uid="{00000000-0005-0000-0000-000091A50000}"/>
    <cellStyle name="n_Flash September eresMas_WES Sourcing 2004_PFA_Parcs_0600706" xfId="3643" xr:uid="{00000000-0005-0000-0000-000092A50000}"/>
    <cellStyle name="n_Flash September eresMas_WES Sourcing 2004_PFA_Parcs_0600706_A&amp;ME KPIs" xfId="54201" xr:uid="{00000000-0005-0000-0000-000093A50000}"/>
    <cellStyle name="n_Flash September eresMas_WES Sourcing 2004_PFA_Parcs_0600706_France financials" xfId="24555" xr:uid="{00000000-0005-0000-0000-000094A50000}"/>
    <cellStyle name="n_Flash September eresMas_WES Sourcing 2004_PFA_Parcs_0600706_France KPIs" xfId="5764" xr:uid="{00000000-0005-0000-0000-000095A50000}"/>
    <cellStyle name="n_Flash September eresMas_WES Sourcing 2004_PFA_Parcs_0600706_France KPIs 2" xfId="15180" xr:uid="{00000000-0005-0000-0000-000096A50000}"/>
    <cellStyle name="n_Flash September eresMas_WES Sourcing 2004_PFA_Parcs_0600706_France KPIs_1" xfId="13005" xr:uid="{00000000-0005-0000-0000-000097A50000}"/>
    <cellStyle name="n_Flash September eresMas_WES Sourcing 2004_PFA_Parcs_0600706_Group" xfId="42582" xr:uid="{00000000-0005-0000-0000-000098A50000}"/>
    <cellStyle name="n_Flash September eresMas_WES Sourcing 2004_PFA_Parcs_0600706_Group - financial KPIs" xfId="22811" xr:uid="{00000000-0005-0000-0000-000099A50000}"/>
    <cellStyle name="n_Flash September eresMas_WES Sourcing 2004_PFA_Parcs_0600706_Group - operational KPIs" xfId="11251" xr:uid="{00000000-0005-0000-0000-00009AA50000}"/>
    <cellStyle name="n_Flash September eresMas_WES Sourcing 2004_PFA_Parcs_0600706_Group - operational KPIs 2" xfId="18950" xr:uid="{00000000-0005-0000-0000-00009BA50000}"/>
    <cellStyle name="n_Flash September eresMas_WES Sourcing 2004_PFA_Parcs_0600706_Group - operational KPIs_1" xfId="21067" xr:uid="{00000000-0005-0000-0000-00009CA50000}"/>
    <cellStyle name="n_Flash September eresMas_WES Sourcing 2004_PFA_Parcs_0600706_Orange - Market France KPIs" xfId="57073" xr:uid="{00000000-0005-0000-0000-00009DA50000}"/>
    <cellStyle name="n_Flash September eresMas_WES Sourcing 2004_PFA_Parcs_0600706_Poland KPIs" xfId="42581" xr:uid="{00000000-0005-0000-0000-00009EA50000}"/>
    <cellStyle name="n_Flash September eresMas_WES Sourcing 2004_PFA_Parcs_0600706_ROW" xfId="42583" xr:uid="{00000000-0005-0000-0000-00009FA50000}"/>
    <cellStyle name="n_Flash September eresMas_WES Sourcing 2004_PFA_Parcs_0600706_ROW ARPU" xfId="42584" xr:uid="{00000000-0005-0000-0000-0000A0A50000}"/>
    <cellStyle name="n_Flash September eresMas_WES Sourcing 2004_PFA_Parcs_0600706_ROW_1" xfId="42585" xr:uid="{00000000-0005-0000-0000-0000A1A50000}"/>
    <cellStyle name="n_Flash September eresMas_WES Sourcing 2004_PFA_Parcs_0600706_ROW_1_Group" xfId="42586" xr:uid="{00000000-0005-0000-0000-0000A2A50000}"/>
    <cellStyle name="n_Flash September eresMas_WES Sourcing 2004_PFA_Parcs_0600706_ROW_1_ROW ARPU" xfId="42587" xr:uid="{00000000-0005-0000-0000-0000A3A50000}"/>
    <cellStyle name="n_Flash September eresMas_WES Sourcing 2004_PFA_Parcs_0600706_ROW_Group" xfId="42588" xr:uid="{00000000-0005-0000-0000-0000A4A50000}"/>
    <cellStyle name="n_Flash September eresMas_WES Sourcing 2004_PFA_Parcs_0600706_ROW_ROW ARPU" xfId="42589" xr:uid="{00000000-0005-0000-0000-0000A5A50000}"/>
    <cellStyle name="n_Flash September eresMas_WES Sourcing 2004_PFA_Parcs_0600706_Spain ARPU + AUPU" xfId="42590" xr:uid="{00000000-0005-0000-0000-0000A6A50000}"/>
    <cellStyle name="n_Flash September eresMas_WES Sourcing 2004_PFA_Parcs_0600706_Spain ARPU + AUPU_Group" xfId="42591" xr:uid="{00000000-0005-0000-0000-0000A7A50000}"/>
    <cellStyle name="n_Flash September eresMas_WES Sourcing 2004_PFA_Parcs_0600706_Spain ARPU + AUPU_ROW ARPU" xfId="42592" xr:uid="{00000000-0005-0000-0000-0000A8A50000}"/>
    <cellStyle name="n_Flash September eresMas_WES Sourcing 2004_PFA_Parcs_0600706_Spain KPIs" xfId="7610" xr:uid="{00000000-0005-0000-0000-0000A9A50000}"/>
    <cellStyle name="n_Flash September eresMas_WES Sourcing 2004_PFA_Parcs_0600706_Spain KPIs 2" xfId="16976" xr:uid="{00000000-0005-0000-0000-0000AAA50000}"/>
    <cellStyle name="n_Flash September eresMas_WES Sourcing 2004_PFA_Parcs_0600706_Spain KPIs_1" xfId="52424" xr:uid="{00000000-0005-0000-0000-0000ABA50000}"/>
    <cellStyle name="n_Flash September eresMas_WES Sourcing 2004_PFA_Parcs_0600706_Telecoms - Operational KPIs" xfId="50727" xr:uid="{00000000-0005-0000-0000-0000ACA50000}"/>
    <cellStyle name="n_Flash September eresMas_WES Sourcing 2004_Poland KPIs" xfId="42465" xr:uid="{00000000-0005-0000-0000-0000ADA50000}"/>
    <cellStyle name="n_Flash September eresMas_WES Sourcing 2004_Reporting Valeur_Mobile_2010_10" xfId="42593" xr:uid="{00000000-0005-0000-0000-0000AEA50000}"/>
    <cellStyle name="n_Flash September eresMas_WES Sourcing 2004_Reporting Valeur_Mobile_2010_10_Group" xfId="42594" xr:uid="{00000000-0005-0000-0000-0000AFA50000}"/>
    <cellStyle name="n_Flash September eresMas_WES Sourcing 2004_Reporting Valeur_Mobile_2010_10_ROW" xfId="42595" xr:uid="{00000000-0005-0000-0000-0000B0A50000}"/>
    <cellStyle name="n_Flash September eresMas_WES Sourcing 2004_Reporting Valeur_Mobile_2010_10_ROW ARPU" xfId="42596" xr:uid="{00000000-0005-0000-0000-0000B1A50000}"/>
    <cellStyle name="n_Flash September eresMas_WES Sourcing 2004_Reporting Valeur_Mobile_2010_10_ROW_Group" xfId="42597" xr:uid="{00000000-0005-0000-0000-0000B2A50000}"/>
    <cellStyle name="n_Flash September eresMas_WES Sourcing 2004_Reporting Valeur_Mobile_2010_10_ROW_ROW ARPU" xfId="42598" xr:uid="{00000000-0005-0000-0000-0000B3A50000}"/>
    <cellStyle name="n_Flash September eresMas_WES Sourcing 2004_ROW" xfId="42599" xr:uid="{00000000-0005-0000-0000-0000B4A50000}"/>
    <cellStyle name="n_Flash September eresMas_WES Sourcing 2004_ROW ARPU" xfId="42600" xr:uid="{00000000-0005-0000-0000-0000B5A50000}"/>
    <cellStyle name="n_Flash September eresMas_WES Sourcing 2004_ROW_1" xfId="42601" xr:uid="{00000000-0005-0000-0000-0000B6A50000}"/>
    <cellStyle name="n_Flash September eresMas_WES Sourcing 2004_ROW_1_Group" xfId="42602" xr:uid="{00000000-0005-0000-0000-0000B7A50000}"/>
    <cellStyle name="n_Flash September eresMas_WES Sourcing 2004_ROW_1_ROW ARPU" xfId="42603" xr:uid="{00000000-0005-0000-0000-0000B8A50000}"/>
    <cellStyle name="n_Flash September eresMas_WES Sourcing 2004_ROW_Group" xfId="42604" xr:uid="{00000000-0005-0000-0000-0000B9A50000}"/>
    <cellStyle name="n_Flash September eresMas_WES Sourcing 2004_ROW_ROW ARPU" xfId="42605" xr:uid="{00000000-0005-0000-0000-0000BAA50000}"/>
    <cellStyle name="n_Flash September eresMas_WES Sourcing 2004_Spain ARPU + AUPU" xfId="42606" xr:uid="{00000000-0005-0000-0000-0000BBA50000}"/>
    <cellStyle name="n_Flash September eresMas_WES Sourcing 2004_Spain ARPU + AUPU_Group" xfId="42607" xr:uid="{00000000-0005-0000-0000-0000BCA50000}"/>
    <cellStyle name="n_Flash September eresMas_WES Sourcing 2004_Spain ARPU + AUPU_ROW ARPU" xfId="42608" xr:uid="{00000000-0005-0000-0000-0000BDA50000}"/>
    <cellStyle name="n_Flash September eresMas_WES Sourcing 2004_Spain KPIs" xfId="7600" xr:uid="{00000000-0005-0000-0000-0000BEA50000}"/>
    <cellStyle name="n_Flash September eresMas_WES Sourcing 2004_Spain KPIs 2" xfId="16966" xr:uid="{00000000-0005-0000-0000-0000BFA50000}"/>
    <cellStyle name="n_Flash September eresMas_WES Sourcing 2004_Spain KPIs_1" xfId="52414" xr:uid="{00000000-0005-0000-0000-0000C0A50000}"/>
    <cellStyle name="n_Flash September eresMas_WES Sourcing 2004_Telecoms - Operational KPIs" xfId="50717" xr:uid="{00000000-0005-0000-0000-0000C1A50000}"/>
    <cellStyle name="n_Flash September eresMas_WES Sourcing 2004_UAG_report_CA 06-09 (06-09-28)" xfId="3644" xr:uid="{00000000-0005-0000-0000-0000C2A50000}"/>
    <cellStyle name="n_Flash September eresMas_WES Sourcing 2004_UAG_report_CA 06-09 (06-09-28)_A&amp;ME KPIs" xfId="54202" xr:uid="{00000000-0005-0000-0000-0000C3A50000}"/>
    <cellStyle name="n_Flash September eresMas_WES Sourcing 2004_UAG_report_CA 06-09 (06-09-28)_France financials" xfId="24556" xr:uid="{00000000-0005-0000-0000-0000C4A50000}"/>
    <cellStyle name="n_Flash September eresMas_WES Sourcing 2004_UAG_report_CA 06-09 (06-09-28)_France KPIs" xfId="5765" xr:uid="{00000000-0005-0000-0000-0000C5A50000}"/>
    <cellStyle name="n_Flash September eresMas_WES Sourcing 2004_UAG_report_CA 06-09 (06-09-28)_France KPIs 2" xfId="15181" xr:uid="{00000000-0005-0000-0000-0000C6A50000}"/>
    <cellStyle name="n_Flash September eresMas_WES Sourcing 2004_UAG_report_CA 06-09 (06-09-28)_France KPIs_1" xfId="13006" xr:uid="{00000000-0005-0000-0000-0000C7A50000}"/>
    <cellStyle name="n_Flash September eresMas_WES Sourcing 2004_UAG_report_CA 06-09 (06-09-28)_Group" xfId="42610" xr:uid="{00000000-0005-0000-0000-0000C8A50000}"/>
    <cellStyle name="n_Flash September eresMas_WES Sourcing 2004_UAG_report_CA 06-09 (06-09-28)_Group - financial KPIs" xfId="22812" xr:uid="{00000000-0005-0000-0000-0000C9A50000}"/>
    <cellStyle name="n_Flash September eresMas_WES Sourcing 2004_UAG_report_CA 06-09 (06-09-28)_Group - operational KPIs" xfId="11252" xr:uid="{00000000-0005-0000-0000-0000CAA50000}"/>
    <cellStyle name="n_Flash September eresMas_WES Sourcing 2004_UAG_report_CA 06-09 (06-09-28)_Group - operational KPIs 2" xfId="18951" xr:uid="{00000000-0005-0000-0000-0000CBA50000}"/>
    <cellStyle name="n_Flash September eresMas_WES Sourcing 2004_UAG_report_CA 06-09 (06-09-28)_Group - operational KPIs_1" xfId="21068" xr:uid="{00000000-0005-0000-0000-0000CCA50000}"/>
    <cellStyle name="n_Flash September eresMas_WES Sourcing 2004_UAG_report_CA 06-09 (06-09-28)_Orange - Market France KPIs" xfId="57074" xr:uid="{00000000-0005-0000-0000-0000CDA50000}"/>
    <cellStyle name="n_Flash September eresMas_WES Sourcing 2004_UAG_report_CA 06-09 (06-09-28)_Poland KPIs" xfId="42609" xr:uid="{00000000-0005-0000-0000-0000CEA50000}"/>
    <cellStyle name="n_Flash September eresMas_WES Sourcing 2004_UAG_report_CA 06-09 (06-09-28)_ROW" xfId="42611" xr:uid="{00000000-0005-0000-0000-0000CFA50000}"/>
    <cellStyle name="n_Flash September eresMas_WES Sourcing 2004_UAG_report_CA 06-09 (06-09-28)_ROW ARPU" xfId="42612" xr:uid="{00000000-0005-0000-0000-0000D0A50000}"/>
    <cellStyle name="n_Flash September eresMas_WES Sourcing 2004_UAG_report_CA 06-09 (06-09-28)_ROW_1" xfId="42613" xr:uid="{00000000-0005-0000-0000-0000D1A50000}"/>
    <cellStyle name="n_Flash September eresMas_WES Sourcing 2004_UAG_report_CA 06-09 (06-09-28)_ROW_1_Group" xfId="42614" xr:uid="{00000000-0005-0000-0000-0000D2A50000}"/>
    <cellStyle name="n_Flash September eresMas_WES Sourcing 2004_UAG_report_CA 06-09 (06-09-28)_ROW_1_ROW ARPU" xfId="42615" xr:uid="{00000000-0005-0000-0000-0000D3A50000}"/>
    <cellStyle name="n_Flash September eresMas_WES Sourcing 2004_UAG_report_CA 06-09 (06-09-28)_ROW_Group" xfId="42616" xr:uid="{00000000-0005-0000-0000-0000D4A50000}"/>
    <cellStyle name="n_Flash September eresMas_WES Sourcing 2004_UAG_report_CA 06-09 (06-09-28)_ROW_ROW ARPU" xfId="42617" xr:uid="{00000000-0005-0000-0000-0000D5A50000}"/>
    <cellStyle name="n_Flash September eresMas_WES Sourcing 2004_UAG_report_CA 06-09 (06-09-28)_Spain ARPU + AUPU" xfId="42618" xr:uid="{00000000-0005-0000-0000-0000D6A50000}"/>
    <cellStyle name="n_Flash September eresMas_WES Sourcing 2004_UAG_report_CA 06-09 (06-09-28)_Spain ARPU + AUPU_Group" xfId="42619" xr:uid="{00000000-0005-0000-0000-0000D7A50000}"/>
    <cellStyle name="n_Flash September eresMas_WES Sourcing 2004_UAG_report_CA 06-09 (06-09-28)_Spain ARPU + AUPU_ROW ARPU" xfId="42620" xr:uid="{00000000-0005-0000-0000-0000D8A50000}"/>
    <cellStyle name="n_Flash September eresMas_WES Sourcing 2004_UAG_report_CA 06-09 (06-09-28)_Spain KPIs" xfId="7611" xr:uid="{00000000-0005-0000-0000-0000D9A50000}"/>
    <cellStyle name="n_Flash September eresMas_WES Sourcing 2004_UAG_report_CA 06-09 (06-09-28)_Spain KPIs 2" xfId="16977" xr:uid="{00000000-0005-0000-0000-0000DAA50000}"/>
    <cellStyle name="n_Flash September eresMas_WES Sourcing 2004_UAG_report_CA 06-09 (06-09-28)_Spain KPIs_1" xfId="52425" xr:uid="{00000000-0005-0000-0000-0000DBA50000}"/>
    <cellStyle name="n_Flash September eresMas_WES Sourcing 2004_UAG_report_CA 06-09 (06-09-28)_Telecoms - Operational KPIs" xfId="50728" xr:uid="{00000000-0005-0000-0000-0000DCA50000}"/>
    <cellStyle name="n_Flash September eresMas_WES Sourcing 2004_UAG_report_CA 06-10 (06-11-06)" xfId="3645" xr:uid="{00000000-0005-0000-0000-0000DDA50000}"/>
    <cellStyle name="n_Flash September eresMas_WES Sourcing 2004_UAG_report_CA 06-10 (06-11-06)_A&amp;ME KPIs" xfId="54203" xr:uid="{00000000-0005-0000-0000-0000DEA50000}"/>
    <cellStyle name="n_Flash September eresMas_WES Sourcing 2004_UAG_report_CA 06-10 (06-11-06)_France financials" xfId="24557" xr:uid="{00000000-0005-0000-0000-0000DFA50000}"/>
    <cellStyle name="n_Flash September eresMas_WES Sourcing 2004_UAG_report_CA 06-10 (06-11-06)_France KPIs" xfId="5766" xr:uid="{00000000-0005-0000-0000-0000E0A50000}"/>
    <cellStyle name="n_Flash September eresMas_WES Sourcing 2004_UAG_report_CA 06-10 (06-11-06)_France KPIs 2" xfId="15182" xr:uid="{00000000-0005-0000-0000-0000E1A50000}"/>
    <cellStyle name="n_Flash September eresMas_WES Sourcing 2004_UAG_report_CA 06-10 (06-11-06)_France KPIs_1" xfId="13007" xr:uid="{00000000-0005-0000-0000-0000E2A50000}"/>
    <cellStyle name="n_Flash September eresMas_WES Sourcing 2004_UAG_report_CA 06-10 (06-11-06)_Group" xfId="42622" xr:uid="{00000000-0005-0000-0000-0000E3A50000}"/>
    <cellStyle name="n_Flash September eresMas_WES Sourcing 2004_UAG_report_CA 06-10 (06-11-06)_Group - financial KPIs" xfId="22813" xr:uid="{00000000-0005-0000-0000-0000E4A50000}"/>
    <cellStyle name="n_Flash September eresMas_WES Sourcing 2004_UAG_report_CA 06-10 (06-11-06)_Group - operational KPIs" xfId="11253" xr:uid="{00000000-0005-0000-0000-0000E5A50000}"/>
    <cellStyle name="n_Flash September eresMas_WES Sourcing 2004_UAG_report_CA 06-10 (06-11-06)_Group - operational KPIs 2" xfId="18952" xr:uid="{00000000-0005-0000-0000-0000E6A50000}"/>
    <cellStyle name="n_Flash September eresMas_WES Sourcing 2004_UAG_report_CA 06-10 (06-11-06)_Group - operational KPIs_1" xfId="21069" xr:uid="{00000000-0005-0000-0000-0000E7A50000}"/>
    <cellStyle name="n_Flash September eresMas_WES Sourcing 2004_UAG_report_CA 06-10 (06-11-06)_Orange - Market France KPIs" xfId="57075" xr:uid="{00000000-0005-0000-0000-0000E8A50000}"/>
    <cellStyle name="n_Flash September eresMas_WES Sourcing 2004_UAG_report_CA 06-10 (06-11-06)_Poland KPIs" xfId="42621" xr:uid="{00000000-0005-0000-0000-0000E9A50000}"/>
    <cellStyle name="n_Flash September eresMas_WES Sourcing 2004_UAG_report_CA 06-10 (06-11-06)_ROW" xfId="42623" xr:uid="{00000000-0005-0000-0000-0000EAA50000}"/>
    <cellStyle name="n_Flash September eresMas_WES Sourcing 2004_UAG_report_CA 06-10 (06-11-06)_ROW ARPU" xfId="42624" xr:uid="{00000000-0005-0000-0000-0000EBA50000}"/>
    <cellStyle name="n_Flash September eresMas_WES Sourcing 2004_UAG_report_CA 06-10 (06-11-06)_ROW_1" xfId="42625" xr:uid="{00000000-0005-0000-0000-0000ECA50000}"/>
    <cellStyle name="n_Flash September eresMas_WES Sourcing 2004_UAG_report_CA 06-10 (06-11-06)_ROW_1_Group" xfId="42626" xr:uid="{00000000-0005-0000-0000-0000EDA50000}"/>
    <cellStyle name="n_Flash September eresMas_WES Sourcing 2004_UAG_report_CA 06-10 (06-11-06)_ROW_1_ROW ARPU" xfId="42627" xr:uid="{00000000-0005-0000-0000-0000EEA50000}"/>
    <cellStyle name="n_Flash September eresMas_WES Sourcing 2004_UAG_report_CA 06-10 (06-11-06)_ROW_Group" xfId="42628" xr:uid="{00000000-0005-0000-0000-0000EFA50000}"/>
    <cellStyle name="n_Flash September eresMas_WES Sourcing 2004_UAG_report_CA 06-10 (06-11-06)_ROW_ROW ARPU" xfId="42629" xr:uid="{00000000-0005-0000-0000-0000F0A50000}"/>
    <cellStyle name="n_Flash September eresMas_WES Sourcing 2004_UAG_report_CA 06-10 (06-11-06)_Spain ARPU + AUPU" xfId="42630" xr:uid="{00000000-0005-0000-0000-0000F1A50000}"/>
    <cellStyle name="n_Flash September eresMas_WES Sourcing 2004_UAG_report_CA 06-10 (06-11-06)_Spain ARPU + AUPU_Group" xfId="42631" xr:uid="{00000000-0005-0000-0000-0000F2A50000}"/>
    <cellStyle name="n_Flash September eresMas_WES Sourcing 2004_UAG_report_CA 06-10 (06-11-06)_Spain ARPU + AUPU_ROW ARPU" xfId="42632" xr:uid="{00000000-0005-0000-0000-0000F3A50000}"/>
    <cellStyle name="n_Flash September eresMas_WES Sourcing 2004_UAG_report_CA 06-10 (06-11-06)_Spain KPIs" xfId="7612" xr:uid="{00000000-0005-0000-0000-0000F4A50000}"/>
    <cellStyle name="n_Flash September eresMas_WES Sourcing 2004_UAG_report_CA 06-10 (06-11-06)_Spain KPIs 2" xfId="16978" xr:uid="{00000000-0005-0000-0000-0000F5A50000}"/>
    <cellStyle name="n_Flash September eresMas_WES Sourcing 2004_UAG_report_CA 06-10 (06-11-06)_Spain KPIs_1" xfId="52426" xr:uid="{00000000-0005-0000-0000-0000F6A50000}"/>
    <cellStyle name="n_Flash September eresMas_WES Sourcing 2004_UAG_report_CA 06-10 (06-11-06)_Telecoms - Operational KPIs" xfId="50729" xr:uid="{00000000-0005-0000-0000-0000F7A50000}"/>
    <cellStyle name="n_Flash September eresMas_WES Sourcing 2004_V&amp;M trajectoires V1 (06-08-11)" xfId="3646" xr:uid="{00000000-0005-0000-0000-0000F8A50000}"/>
    <cellStyle name="n_Flash September eresMas_WES Sourcing 2004_V&amp;M trajectoires V1 (06-08-11)_A&amp;ME KPIs" xfId="54204" xr:uid="{00000000-0005-0000-0000-0000F9A50000}"/>
    <cellStyle name="n_Flash September eresMas_WES Sourcing 2004_V&amp;M trajectoires V1 (06-08-11)_France financials" xfId="24558" xr:uid="{00000000-0005-0000-0000-0000FAA50000}"/>
    <cellStyle name="n_Flash September eresMas_WES Sourcing 2004_V&amp;M trajectoires V1 (06-08-11)_France KPIs" xfId="5767" xr:uid="{00000000-0005-0000-0000-0000FBA50000}"/>
    <cellStyle name="n_Flash September eresMas_WES Sourcing 2004_V&amp;M trajectoires V1 (06-08-11)_France KPIs 2" xfId="15183" xr:uid="{00000000-0005-0000-0000-0000FCA50000}"/>
    <cellStyle name="n_Flash September eresMas_WES Sourcing 2004_V&amp;M trajectoires V1 (06-08-11)_France KPIs_1" xfId="13008" xr:uid="{00000000-0005-0000-0000-0000FDA50000}"/>
    <cellStyle name="n_Flash September eresMas_WES Sourcing 2004_V&amp;M trajectoires V1 (06-08-11)_Group" xfId="42634" xr:uid="{00000000-0005-0000-0000-0000FEA50000}"/>
    <cellStyle name="n_Flash September eresMas_WES Sourcing 2004_V&amp;M trajectoires V1 (06-08-11)_Group - financial KPIs" xfId="22814" xr:uid="{00000000-0005-0000-0000-0000FFA50000}"/>
    <cellStyle name="n_Flash September eresMas_WES Sourcing 2004_V&amp;M trajectoires V1 (06-08-11)_Group - operational KPIs" xfId="11254" xr:uid="{00000000-0005-0000-0000-000000A60000}"/>
    <cellStyle name="n_Flash September eresMas_WES Sourcing 2004_V&amp;M trajectoires V1 (06-08-11)_Group - operational KPIs 2" xfId="18953" xr:uid="{00000000-0005-0000-0000-000001A60000}"/>
    <cellStyle name="n_Flash September eresMas_WES Sourcing 2004_V&amp;M trajectoires V1 (06-08-11)_Group - operational KPIs_1" xfId="21070" xr:uid="{00000000-0005-0000-0000-000002A60000}"/>
    <cellStyle name="n_Flash September eresMas_WES Sourcing 2004_V&amp;M trajectoires V1 (06-08-11)_Orange - Market France KPIs" xfId="57076" xr:uid="{00000000-0005-0000-0000-000003A60000}"/>
    <cellStyle name="n_Flash September eresMas_WES Sourcing 2004_V&amp;M trajectoires V1 (06-08-11)_Poland KPIs" xfId="42633" xr:uid="{00000000-0005-0000-0000-000004A60000}"/>
    <cellStyle name="n_Flash September eresMas_WES Sourcing 2004_V&amp;M trajectoires V1 (06-08-11)_ROW" xfId="42635" xr:uid="{00000000-0005-0000-0000-000005A60000}"/>
    <cellStyle name="n_Flash September eresMas_WES Sourcing 2004_V&amp;M trajectoires V1 (06-08-11)_ROW ARPU" xfId="42636" xr:uid="{00000000-0005-0000-0000-000006A60000}"/>
    <cellStyle name="n_Flash September eresMas_WES Sourcing 2004_V&amp;M trajectoires V1 (06-08-11)_ROW_1" xfId="42637" xr:uid="{00000000-0005-0000-0000-000007A60000}"/>
    <cellStyle name="n_Flash September eresMas_WES Sourcing 2004_V&amp;M trajectoires V1 (06-08-11)_ROW_1_Group" xfId="42638" xr:uid="{00000000-0005-0000-0000-000008A60000}"/>
    <cellStyle name="n_Flash September eresMas_WES Sourcing 2004_V&amp;M trajectoires V1 (06-08-11)_ROW_1_ROW ARPU" xfId="42639" xr:uid="{00000000-0005-0000-0000-000009A60000}"/>
    <cellStyle name="n_Flash September eresMas_WES Sourcing 2004_V&amp;M trajectoires V1 (06-08-11)_ROW_Group" xfId="42640" xr:uid="{00000000-0005-0000-0000-00000AA60000}"/>
    <cellStyle name="n_Flash September eresMas_WES Sourcing 2004_V&amp;M trajectoires V1 (06-08-11)_ROW_ROW ARPU" xfId="42641" xr:uid="{00000000-0005-0000-0000-00000BA60000}"/>
    <cellStyle name="n_Flash September eresMas_WES Sourcing 2004_V&amp;M trajectoires V1 (06-08-11)_Spain ARPU + AUPU" xfId="42642" xr:uid="{00000000-0005-0000-0000-00000CA60000}"/>
    <cellStyle name="n_Flash September eresMas_WES Sourcing 2004_V&amp;M trajectoires V1 (06-08-11)_Spain ARPU + AUPU_Group" xfId="42643" xr:uid="{00000000-0005-0000-0000-00000DA60000}"/>
    <cellStyle name="n_Flash September eresMas_WES Sourcing 2004_V&amp;M trajectoires V1 (06-08-11)_Spain ARPU + AUPU_ROW ARPU" xfId="42644" xr:uid="{00000000-0005-0000-0000-00000EA60000}"/>
    <cellStyle name="n_Flash September eresMas_WES Sourcing 2004_V&amp;M trajectoires V1 (06-08-11)_Spain KPIs" xfId="7613" xr:uid="{00000000-0005-0000-0000-00000FA60000}"/>
    <cellStyle name="n_Flash September eresMas_WES Sourcing 2004_V&amp;M trajectoires V1 (06-08-11)_Spain KPIs 2" xfId="16979" xr:uid="{00000000-0005-0000-0000-000010A60000}"/>
    <cellStyle name="n_Flash September eresMas_WES Sourcing 2004_V&amp;M trajectoires V1 (06-08-11)_Spain KPIs_1" xfId="52427" xr:uid="{00000000-0005-0000-0000-000011A60000}"/>
    <cellStyle name="n_Flash September eresMas_WES Sourcing 2004_V&amp;M trajectoires V1 (06-08-11)_Telecoms - Operational KPIs" xfId="50730" xr:uid="{00000000-0005-0000-0000-000012A60000}"/>
    <cellStyle name="n_Flash September eresMas_WES-FLAS" xfId="3647" xr:uid="{00000000-0005-0000-0000-000013A60000}"/>
    <cellStyle name="n_Flash September eresMas_WES-FLAS_A&amp;ME KPIs" xfId="54205" xr:uid="{00000000-0005-0000-0000-000014A60000}"/>
    <cellStyle name="n_Flash September eresMas_WES-FLAS_CA BAC SCR-VM 06-07 (31-07-06)" xfId="3648" xr:uid="{00000000-0005-0000-0000-000015A60000}"/>
    <cellStyle name="n_Flash September eresMas_WES-FLAS_CA BAC SCR-VM 06-07 (31-07-06)_A&amp;ME KPIs" xfId="54206" xr:uid="{00000000-0005-0000-0000-000016A60000}"/>
    <cellStyle name="n_Flash September eresMas_WES-FLAS_CA BAC SCR-VM 06-07 (31-07-06)_France financials" xfId="24560" xr:uid="{00000000-0005-0000-0000-000017A60000}"/>
    <cellStyle name="n_Flash September eresMas_WES-FLAS_CA BAC SCR-VM 06-07 (31-07-06)_France KPIs" xfId="5769" xr:uid="{00000000-0005-0000-0000-000018A60000}"/>
    <cellStyle name="n_Flash September eresMas_WES-FLAS_CA BAC SCR-VM 06-07 (31-07-06)_France KPIs 2" xfId="15185" xr:uid="{00000000-0005-0000-0000-000019A60000}"/>
    <cellStyle name="n_Flash September eresMas_WES-FLAS_CA BAC SCR-VM 06-07 (31-07-06)_France KPIs_1" xfId="13010" xr:uid="{00000000-0005-0000-0000-00001AA60000}"/>
    <cellStyle name="n_Flash September eresMas_WES-FLAS_CA BAC SCR-VM 06-07 (31-07-06)_Group" xfId="42647" xr:uid="{00000000-0005-0000-0000-00001BA60000}"/>
    <cellStyle name="n_Flash September eresMas_WES-FLAS_CA BAC SCR-VM 06-07 (31-07-06)_Group - financial KPIs" xfId="22816" xr:uid="{00000000-0005-0000-0000-00001CA60000}"/>
    <cellStyle name="n_Flash September eresMas_WES-FLAS_CA BAC SCR-VM 06-07 (31-07-06)_Group - operational KPIs" xfId="11256" xr:uid="{00000000-0005-0000-0000-00001DA60000}"/>
    <cellStyle name="n_Flash September eresMas_WES-FLAS_CA BAC SCR-VM 06-07 (31-07-06)_Group - operational KPIs 2" xfId="18955" xr:uid="{00000000-0005-0000-0000-00001EA60000}"/>
    <cellStyle name="n_Flash September eresMas_WES-FLAS_CA BAC SCR-VM 06-07 (31-07-06)_Group - operational KPIs_1" xfId="21072" xr:uid="{00000000-0005-0000-0000-00001FA60000}"/>
    <cellStyle name="n_Flash September eresMas_WES-FLAS_CA BAC SCR-VM 06-07 (31-07-06)_Orange - Market France KPIs" xfId="57078" xr:uid="{00000000-0005-0000-0000-000020A60000}"/>
    <cellStyle name="n_Flash September eresMas_WES-FLAS_CA BAC SCR-VM 06-07 (31-07-06)_Poland KPIs" xfId="42646" xr:uid="{00000000-0005-0000-0000-000021A60000}"/>
    <cellStyle name="n_Flash September eresMas_WES-FLAS_CA BAC SCR-VM 06-07 (31-07-06)_ROW" xfId="42648" xr:uid="{00000000-0005-0000-0000-000022A60000}"/>
    <cellStyle name="n_Flash September eresMas_WES-FLAS_CA BAC SCR-VM 06-07 (31-07-06)_ROW ARPU" xfId="42649" xr:uid="{00000000-0005-0000-0000-000023A60000}"/>
    <cellStyle name="n_Flash September eresMas_WES-FLAS_CA BAC SCR-VM 06-07 (31-07-06)_ROW_1" xfId="42650" xr:uid="{00000000-0005-0000-0000-000024A60000}"/>
    <cellStyle name="n_Flash September eresMas_WES-FLAS_CA BAC SCR-VM 06-07 (31-07-06)_ROW_1_Group" xfId="42651" xr:uid="{00000000-0005-0000-0000-000025A60000}"/>
    <cellStyle name="n_Flash September eresMas_WES-FLAS_CA BAC SCR-VM 06-07 (31-07-06)_ROW_1_ROW ARPU" xfId="42652" xr:uid="{00000000-0005-0000-0000-000026A60000}"/>
    <cellStyle name="n_Flash September eresMas_WES-FLAS_CA BAC SCR-VM 06-07 (31-07-06)_ROW_Group" xfId="42653" xr:uid="{00000000-0005-0000-0000-000027A60000}"/>
    <cellStyle name="n_Flash September eresMas_WES-FLAS_CA BAC SCR-VM 06-07 (31-07-06)_ROW_ROW ARPU" xfId="42654" xr:uid="{00000000-0005-0000-0000-000028A60000}"/>
    <cellStyle name="n_Flash September eresMas_WES-FLAS_CA BAC SCR-VM 06-07 (31-07-06)_Spain ARPU + AUPU" xfId="42655" xr:uid="{00000000-0005-0000-0000-000029A60000}"/>
    <cellStyle name="n_Flash September eresMas_WES-FLAS_CA BAC SCR-VM 06-07 (31-07-06)_Spain ARPU + AUPU_Group" xfId="42656" xr:uid="{00000000-0005-0000-0000-00002AA60000}"/>
    <cellStyle name="n_Flash September eresMas_WES-FLAS_CA BAC SCR-VM 06-07 (31-07-06)_Spain ARPU + AUPU_ROW ARPU" xfId="42657" xr:uid="{00000000-0005-0000-0000-00002BA60000}"/>
    <cellStyle name="n_Flash September eresMas_WES-FLAS_CA BAC SCR-VM 06-07 (31-07-06)_Spain KPIs" xfId="7615" xr:uid="{00000000-0005-0000-0000-00002CA60000}"/>
    <cellStyle name="n_Flash September eresMas_WES-FLAS_CA BAC SCR-VM 06-07 (31-07-06)_Spain KPIs 2" xfId="16981" xr:uid="{00000000-0005-0000-0000-00002DA60000}"/>
    <cellStyle name="n_Flash September eresMas_WES-FLAS_CA BAC SCR-VM 06-07 (31-07-06)_Spain KPIs_1" xfId="52429" xr:uid="{00000000-0005-0000-0000-00002EA60000}"/>
    <cellStyle name="n_Flash September eresMas_WES-FLAS_CA BAC SCR-VM 06-07 (31-07-06)_Telecoms - Operational KPIs" xfId="50732" xr:uid="{00000000-0005-0000-0000-00002FA60000}"/>
    <cellStyle name="n_Flash September eresMas_WES-FLAS_Classeur2" xfId="3649" xr:uid="{00000000-0005-0000-0000-000030A60000}"/>
    <cellStyle name="n_Flash September eresMas_WES-FLAS_Classeur2_A&amp;ME KPIs" xfId="54207" xr:uid="{00000000-0005-0000-0000-000031A60000}"/>
    <cellStyle name="n_Flash September eresMas_WES-FLAS_Classeur2_France financials" xfId="24561" xr:uid="{00000000-0005-0000-0000-000032A60000}"/>
    <cellStyle name="n_Flash September eresMas_WES-FLAS_Classeur2_France KPIs" xfId="5770" xr:uid="{00000000-0005-0000-0000-000033A60000}"/>
    <cellStyle name="n_Flash September eresMas_WES-FLAS_Classeur2_France KPIs 2" xfId="15186" xr:uid="{00000000-0005-0000-0000-000034A60000}"/>
    <cellStyle name="n_Flash September eresMas_WES-FLAS_Classeur2_France KPIs_1" xfId="13011" xr:uid="{00000000-0005-0000-0000-000035A60000}"/>
    <cellStyle name="n_Flash September eresMas_WES-FLAS_Classeur2_Group" xfId="42659" xr:uid="{00000000-0005-0000-0000-000036A60000}"/>
    <cellStyle name="n_Flash September eresMas_WES-FLAS_Classeur2_Group - financial KPIs" xfId="22817" xr:uid="{00000000-0005-0000-0000-000037A60000}"/>
    <cellStyle name="n_Flash September eresMas_WES-FLAS_Classeur2_Group - operational KPIs" xfId="11257" xr:uid="{00000000-0005-0000-0000-000038A60000}"/>
    <cellStyle name="n_Flash September eresMas_WES-FLAS_Classeur2_Group - operational KPIs 2" xfId="18956" xr:uid="{00000000-0005-0000-0000-000039A60000}"/>
    <cellStyle name="n_Flash September eresMas_WES-FLAS_Classeur2_Group - operational KPIs_1" xfId="21073" xr:uid="{00000000-0005-0000-0000-00003AA60000}"/>
    <cellStyle name="n_Flash September eresMas_WES-FLAS_Classeur2_Orange - Market France KPIs" xfId="57079" xr:uid="{00000000-0005-0000-0000-00003BA60000}"/>
    <cellStyle name="n_Flash September eresMas_WES-FLAS_Classeur2_Poland KPIs" xfId="42658" xr:uid="{00000000-0005-0000-0000-00003CA60000}"/>
    <cellStyle name="n_Flash September eresMas_WES-FLAS_Classeur2_ROW" xfId="42660" xr:uid="{00000000-0005-0000-0000-00003DA60000}"/>
    <cellStyle name="n_Flash September eresMas_WES-FLAS_Classeur2_ROW ARPU" xfId="42661" xr:uid="{00000000-0005-0000-0000-00003EA60000}"/>
    <cellStyle name="n_Flash September eresMas_WES-FLAS_Classeur2_ROW_1" xfId="42662" xr:uid="{00000000-0005-0000-0000-00003FA60000}"/>
    <cellStyle name="n_Flash September eresMas_WES-FLAS_Classeur2_ROW_1_Group" xfId="42663" xr:uid="{00000000-0005-0000-0000-000040A60000}"/>
    <cellStyle name="n_Flash September eresMas_WES-FLAS_Classeur2_ROW_1_ROW ARPU" xfId="42664" xr:uid="{00000000-0005-0000-0000-000041A60000}"/>
    <cellStyle name="n_Flash September eresMas_WES-FLAS_Classeur2_ROW_Group" xfId="42665" xr:uid="{00000000-0005-0000-0000-000042A60000}"/>
    <cellStyle name="n_Flash September eresMas_WES-FLAS_Classeur2_ROW_ROW ARPU" xfId="42666" xr:uid="{00000000-0005-0000-0000-000043A60000}"/>
    <cellStyle name="n_Flash September eresMas_WES-FLAS_Classeur2_Spain ARPU + AUPU" xfId="42667" xr:uid="{00000000-0005-0000-0000-000044A60000}"/>
    <cellStyle name="n_Flash September eresMas_WES-FLAS_Classeur2_Spain ARPU + AUPU_Group" xfId="42668" xr:uid="{00000000-0005-0000-0000-000045A60000}"/>
    <cellStyle name="n_Flash September eresMas_WES-FLAS_Classeur2_Spain ARPU + AUPU_ROW ARPU" xfId="42669" xr:uid="{00000000-0005-0000-0000-000046A60000}"/>
    <cellStyle name="n_Flash September eresMas_WES-FLAS_Classeur2_Spain KPIs" xfId="7616" xr:uid="{00000000-0005-0000-0000-000047A60000}"/>
    <cellStyle name="n_Flash September eresMas_WES-FLAS_Classeur2_Spain KPIs 2" xfId="16982" xr:uid="{00000000-0005-0000-0000-000048A60000}"/>
    <cellStyle name="n_Flash September eresMas_WES-FLAS_Classeur2_Spain KPIs_1" xfId="52430" xr:uid="{00000000-0005-0000-0000-000049A60000}"/>
    <cellStyle name="n_Flash September eresMas_WES-FLAS_Classeur2_Telecoms - Operational KPIs" xfId="50733" xr:uid="{00000000-0005-0000-0000-00004AA60000}"/>
    <cellStyle name="n_Flash September eresMas_WES-FLAS_DATA KPI Personal" xfId="42670" xr:uid="{00000000-0005-0000-0000-00004BA60000}"/>
    <cellStyle name="n_Flash September eresMas_WES-FLAS_DATA KPI Personal_Group" xfId="42671" xr:uid="{00000000-0005-0000-0000-00004CA60000}"/>
    <cellStyle name="n_Flash September eresMas_WES-FLAS_DATA KPI Personal_ROW ARPU" xfId="42672" xr:uid="{00000000-0005-0000-0000-00004DA60000}"/>
    <cellStyle name="n_Flash September eresMas_WES-FLAS_EE_CoA_BS - mapped V4" xfId="42673" xr:uid="{00000000-0005-0000-0000-00004EA60000}"/>
    <cellStyle name="n_Flash September eresMas_WES-FLAS_EE_CoA_BS - mapped V4_Group" xfId="42674" xr:uid="{00000000-0005-0000-0000-00004FA60000}"/>
    <cellStyle name="n_Flash September eresMas_WES-FLAS_EE_CoA_BS - mapped V4_ROW ARPU" xfId="42675" xr:uid="{00000000-0005-0000-0000-000050A60000}"/>
    <cellStyle name="n_Flash September eresMas_WES-FLAS_Feuil1" xfId="3650" xr:uid="{00000000-0005-0000-0000-000051A60000}"/>
    <cellStyle name="n_Flash September eresMas_WES-FLAS_Feuil1_A&amp;ME KPIs" xfId="54208" xr:uid="{00000000-0005-0000-0000-000052A60000}"/>
    <cellStyle name="n_Flash September eresMas_WES-FLAS_Feuil1_France financials" xfId="24562" xr:uid="{00000000-0005-0000-0000-000053A60000}"/>
    <cellStyle name="n_Flash September eresMas_WES-FLAS_Feuil1_France KPIs" xfId="5771" xr:uid="{00000000-0005-0000-0000-000054A60000}"/>
    <cellStyle name="n_Flash September eresMas_WES-FLAS_Feuil1_France KPIs 2" xfId="15187" xr:uid="{00000000-0005-0000-0000-000055A60000}"/>
    <cellStyle name="n_Flash September eresMas_WES-FLAS_Feuil1_France KPIs_1" xfId="13012" xr:uid="{00000000-0005-0000-0000-000056A60000}"/>
    <cellStyle name="n_Flash September eresMas_WES-FLAS_Feuil1_Group" xfId="42677" xr:uid="{00000000-0005-0000-0000-000057A60000}"/>
    <cellStyle name="n_Flash September eresMas_WES-FLAS_Feuil1_Group - financial KPIs" xfId="22818" xr:uid="{00000000-0005-0000-0000-000058A60000}"/>
    <cellStyle name="n_Flash September eresMas_WES-FLAS_Feuil1_Group - operational KPIs" xfId="11258" xr:uid="{00000000-0005-0000-0000-000059A60000}"/>
    <cellStyle name="n_Flash September eresMas_WES-FLAS_Feuil1_Group - operational KPIs 2" xfId="18957" xr:uid="{00000000-0005-0000-0000-00005AA60000}"/>
    <cellStyle name="n_Flash September eresMas_WES-FLAS_Feuil1_Group - operational KPIs_1" xfId="21074" xr:uid="{00000000-0005-0000-0000-00005BA60000}"/>
    <cellStyle name="n_Flash September eresMas_WES-FLAS_Feuil1_Orange - Market France KPIs" xfId="57080" xr:uid="{00000000-0005-0000-0000-00005CA60000}"/>
    <cellStyle name="n_Flash September eresMas_WES-FLAS_Feuil1_Poland KPIs" xfId="42676" xr:uid="{00000000-0005-0000-0000-00005DA60000}"/>
    <cellStyle name="n_Flash September eresMas_WES-FLAS_Feuil1_ROW" xfId="42678" xr:uid="{00000000-0005-0000-0000-00005EA60000}"/>
    <cellStyle name="n_Flash September eresMas_WES-FLAS_Feuil1_ROW ARPU" xfId="42679" xr:uid="{00000000-0005-0000-0000-00005FA60000}"/>
    <cellStyle name="n_Flash September eresMas_WES-FLAS_Feuil1_ROW_1" xfId="42680" xr:uid="{00000000-0005-0000-0000-000060A60000}"/>
    <cellStyle name="n_Flash September eresMas_WES-FLAS_Feuil1_ROW_1_Group" xfId="42681" xr:uid="{00000000-0005-0000-0000-000061A60000}"/>
    <cellStyle name="n_Flash September eresMas_WES-FLAS_Feuil1_ROW_1_ROW ARPU" xfId="42682" xr:uid="{00000000-0005-0000-0000-000062A60000}"/>
    <cellStyle name="n_Flash September eresMas_WES-FLAS_Feuil1_ROW_Group" xfId="42683" xr:uid="{00000000-0005-0000-0000-000063A60000}"/>
    <cellStyle name="n_Flash September eresMas_WES-FLAS_Feuil1_ROW_ROW ARPU" xfId="42684" xr:uid="{00000000-0005-0000-0000-000064A60000}"/>
    <cellStyle name="n_Flash September eresMas_WES-FLAS_Feuil1_Spain ARPU + AUPU" xfId="42685" xr:uid="{00000000-0005-0000-0000-000065A60000}"/>
    <cellStyle name="n_Flash September eresMas_WES-FLAS_Feuil1_Spain ARPU + AUPU_Group" xfId="42686" xr:uid="{00000000-0005-0000-0000-000066A60000}"/>
    <cellStyle name="n_Flash September eresMas_WES-FLAS_Feuil1_Spain ARPU + AUPU_ROW ARPU" xfId="42687" xr:uid="{00000000-0005-0000-0000-000067A60000}"/>
    <cellStyle name="n_Flash September eresMas_WES-FLAS_Feuil1_Spain KPIs" xfId="7617" xr:uid="{00000000-0005-0000-0000-000068A60000}"/>
    <cellStyle name="n_Flash September eresMas_WES-FLAS_Feuil1_Spain KPIs 2" xfId="16983" xr:uid="{00000000-0005-0000-0000-000069A60000}"/>
    <cellStyle name="n_Flash September eresMas_WES-FLAS_Feuil1_Spain KPIs_1" xfId="52431" xr:uid="{00000000-0005-0000-0000-00006AA60000}"/>
    <cellStyle name="n_Flash September eresMas_WES-FLAS_Feuil1_Telecoms - Operational KPIs" xfId="50734" xr:uid="{00000000-0005-0000-0000-00006BA60000}"/>
    <cellStyle name="n_Flash September eresMas_WES-FLAS_France financials" xfId="24559" xr:uid="{00000000-0005-0000-0000-00006CA60000}"/>
    <cellStyle name="n_Flash September eresMas_WES-FLAS_France KPIs" xfId="5768" xr:uid="{00000000-0005-0000-0000-00006DA60000}"/>
    <cellStyle name="n_Flash September eresMas_WES-FLAS_France KPIs 2" xfId="15184" xr:uid="{00000000-0005-0000-0000-00006EA60000}"/>
    <cellStyle name="n_Flash September eresMas_WES-FLAS_France KPIs_1" xfId="13009" xr:uid="{00000000-0005-0000-0000-00006FA60000}"/>
    <cellStyle name="n_Flash September eresMas_WES-FLAS_Group" xfId="42688" xr:uid="{00000000-0005-0000-0000-000070A60000}"/>
    <cellStyle name="n_Flash September eresMas_WES-FLAS_Group - financial KPIs" xfId="22815" xr:uid="{00000000-0005-0000-0000-000071A60000}"/>
    <cellStyle name="n_Flash September eresMas_WES-FLAS_Group - operational KPIs" xfId="11255" xr:uid="{00000000-0005-0000-0000-000072A60000}"/>
    <cellStyle name="n_Flash September eresMas_WES-FLAS_Group - operational KPIs 2" xfId="18954" xr:uid="{00000000-0005-0000-0000-000073A60000}"/>
    <cellStyle name="n_Flash September eresMas_WES-FLAS_Group - operational KPIs_1" xfId="21071" xr:uid="{00000000-0005-0000-0000-000074A60000}"/>
    <cellStyle name="n_Flash September eresMas_WES-FLAS_New L23 CA trafic 06-09 (06-10-20)" xfId="3651" xr:uid="{00000000-0005-0000-0000-000075A60000}"/>
    <cellStyle name="n_Flash September eresMas_WES-FLAS_New L23 CA trafic 06-09 (06-10-20)_A&amp;ME KPIs" xfId="54209" xr:uid="{00000000-0005-0000-0000-000076A60000}"/>
    <cellStyle name="n_Flash September eresMas_WES-FLAS_New L23 CA trafic 06-09 (06-10-20)_France financials" xfId="24563" xr:uid="{00000000-0005-0000-0000-000077A60000}"/>
    <cellStyle name="n_Flash September eresMas_WES-FLAS_New L23 CA trafic 06-09 (06-10-20)_France KPIs" xfId="5772" xr:uid="{00000000-0005-0000-0000-000078A60000}"/>
    <cellStyle name="n_Flash September eresMas_WES-FLAS_New L23 CA trafic 06-09 (06-10-20)_France KPIs 2" xfId="15188" xr:uid="{00000000-0005-0000-0000-000079A60000}"/>
    <cellStyle name="n_Flash September eresMas_WES-FLAS_New L23 CA trafic 06-09 (06-10-20)_France KPIs_1" xfId="13013" xr:uid="{00000000-0005-0000-0000-00007AA60000}"/>
    <cellStyle name="n_Flash September eresMas_WES-FLAS_New L23 CA trafic 06-09 (06-10-20)_Group" xfId="42690" xr:uid="{00000000-0005-0000-0000-00007BA60000}"/>
    <cellStyle name="n_Flash September eresMas_WES-FLAS_New L23 CA trafic 06-09 (06-10-20)_Group - financial KPIs" xfId="22819" xr:uid="{00000000-0005-0000-0000-00007CA60000}"/>
    <cellStyle name="n_Flash September eresMas_WES-FLAS_New L23 CA trafic 06-09 (06-10-20)_Group - operational KPIs" xfId="11259" xr:uid="{00000000-0005-0000-0000-00007DA60000}"/>
    <cellStyle name="n_Flash September eresMas_WES-FLAS_New L23 CA trafic 06-09 (06-10-20)_Group - operational KPIs 2" xfId="18958" xr:uid="{00000000-0005-0000-0000-00007EA60000}"/>
    <cellStyle name="n_Flash September eresMas_WES-FLAS_New L23 CA trafic 06-09 (06-10-20)_Group - operational KPIs_1" xfId="21075" xr:uid="{00000000-0005-0000-0000-00007FA60000}"/>
    <cellStyle name="n_Flash September eresMas_WES-FLAS_New L23 CA trafic 06-09 (06-10-20)_Orange - Market France KPIs" xfId="57081" xr:uid="{00000000-0005-0000-0000-000080A60000}"/>
    <cellStyle name="n_Flash September eresMas_WES-FLAS_New L23 CA trafic 06-09 (06-10-20)_Poland KPIs" xfId="42689" xr:uid="{00000000-0005-0000-0000-000081A60000}"/>
    <cellStyle name="n_Flash September eresMas_WES-FLAS_New L23 CA trafic 06-09 (06-10-20)_ROW" xfId="42691" xr:uid="{00000000-0005-0000-0000-000082A60000}"/>
    <cellStyle name="n_Flash September eresMas_WES-FLAS_New L23 CA trafic 06-09 (06-10-20)_ROW ARPU" xfId="42692" xr:uid="{00000000-0005-0000-0000-000083A60000}"/>
    <cellStyle name="n_Flash September eresMas_WES-FLAS_New L23 CA trafic 06-09 (06-10-20)_ROW_1" xfId="42693" xr:uid="{00000000-0005-0000-0000-000084A60000}"/>
    <cellStyle name="n_Flash September eresMas_WES-FLAS_New L23 CA trafic 06-09 (06-10-20)_ROW_1_Group" xfId="42694" xr:uid="{00000000-0005-0000-0000-000085A60000}"/>
    <cellStyle name="n_Flash September eresMas_WES-FLAS_New L23 CA trafic 06-09 (06-10-20)_ROW_1_ROW ARPU" xfId="42695" xr:uid="{00000000-0005-0000-0000-000086A60000}"/>
    <cellStyle name="n_Flash September eresMas_WES-FLAS_New L23 CA trafic 06-09 (06-10-20)_ROW_Group" xfId="42696" xr:uid="{00000000-0005-0000-0000-000087A60000}"/>
    <cellStyle name="n_Flash September eresMas_WES-FLAS_New L23 CA trafic 06-09 (06-10-20)_ROW_ROW ARPU" xfId="42697" xr:uid="{00000000-0005-0000-0000-000088A60000}"/>
    <cellStyle name="n_Flash September eresMas_WES-FLAS_New L23 CA trafic 06-09 (06-10-20)_Spain ARPU + AUPU" xfId="42698" xr:uid="{00000000-0005-0000-0000-000089A60000}"/>
    <cellStyle name="n_Flash September eresMas_WES-FLAS_New L23 CA trafic 06-09 (06-10-20)_Spain ARPU + AUPU_Group" xfId="42699" xr:uid="{00000000-0005-0000-0000-00008AA60000}"/>
    <cellStyle name="n_Flash September eresMas_WES-FLAS_New L23 CA trafic 06-09 (06-10-20)_Spain ARPU + AUPU_ROW ARPU" xfId="42700" xr:uid="{00000000-0005-0000-0000-00008BA60000}"/>
    <cellStyle name="n_Flash September eresMas_WES-FLAS_New L23 CA trafic 06-09 (06-10-20)_Spain KPIs" xfId="7618" xr:uid="{00000000-0005-0000-0000-00008CA60000}"/>
    <cellStyle name="n_Flash September eresMas_WES-FLAS_New L23 CA trafic 06-09 (06-10-20)_Spain KPIs 2" xfId="16984" xr:uid="{00000000-0005-0000-0000-00008DA60000}"/>
    <cellStyle name="n_Flash September eresMas_WES-FLAS_New L23 CA trafic 06-09 (06-10-20)_Spain KPIs_1" xfId="52432" xr:uid="{00000000-0005-0000-0000-00008EA60000}"/>
    <cellStyle name="n_Flash September eresMas_WES-FLAS_New L23 CA trafic 06-09 (06-10-20)_Telecoms - Operational KPIs" xfId="50735" xr:uid="{00000000-0005-0000-0000-00008FA60000}"/>
    <cellStyle name="n_Flash September eresMas_WES-FLAS_Orange - Market France KPIs" xfId="57077" xr:uid="{00000000-0005-0000-0000-000090A60000}"/>
    <cellStyle name="n_Flash September eresMas_WES-FLAS_PFA_Mn MTV_060413" xfId="3652" xr:uid="{00000000-0005-0000-0000-000091A60000}"/>
    <cellStyle name="n_Flash September eresMas_WES-FLAS_PFA_Mn MTV_060413_A&amp;ME KPIs" xfId="54210" xr:uid="{00000000-0005-0000-0000-000092A60000}"/>
    <cellStyle name="n_Flash September eresMas_WES-FLAS_PFA_Mn MTV_060413_France financials" xfId="24564" xr:uid="{00000000-0005-0000-0000-000093A60000}"/>
    <cellStyle name="n_Flash September eresMas_WES-FLAS_PFA_Mn MTV_060413_France KPIs" xfId="5773" xr:uid="{00000000-0005-0000-0000-000094A60000}"/>
    <cellStyle name="n_Flash September eresMas_WES-FLAS_PFA_Mn MTV_060413_France KPIs 2" xfId="15189" xr:uid="{00000000-0005-0000-0000-000095A60000}"/>
    <cellStyle name="n_Flash September eresMas_WES-FLAS_PFA_Mn MTV_060413_France KPIs_1" xfId="13014" xr:uid="{00000000-0005-0000-0000-000096A60000}"/>
    <cellStyle name="n_Flash September eresMas_WES-FLAS_PFA_Mn MTV_060413_Group" xfId="42702" xr:uid="{00000000-0005-0000-0000-000097A60000}"/>
    <cellStyle name="n_Flash September eresMas_WES-FLAS_PFA_Mn MTV_060413_Group - financial KPIs" xfId="22820" xr:uid="{00000000-0005-0000-0000-000098A60000}"/>
    <cellStyle name="n_Flash September eresMas_WES-FLAS_PFA_Mn MTV_060413_Group - operational KPIs" xfId="11260" xr:uid="{00000000-0005-0000-0000-000099A60000}"/>
    <cellStyle name="n_Flash September eresMas_WES-FLAS_PFA_Mn MTV_060413_Group - operational KPIs 2" xfId="18959" xr:uid="{00000000-0005-0000-0000-00009AA60000}"/>
    <cellStyle name="n_Flash September eresMas_WES-FLAS_PFA_Mn MTV_060413_Group - operational KPIs_1" xfId="21076" xr:uid="{00000000-0005-0000-0000-00009BA60000}"/>
    <cellStyle name="n_Flash September eresMas_WES-FLAS_PFA_Mn MTV_060413_Orange - Market France KPIs" xfId="57082" xr:uid="{00000000-0005-0000-0000-00009CA60000}"/>
    <cellStyle name="n_Flash September eresMas_WES-FLAS_PFA_Mn MTV_060413_Poland KPIs" xfId="42701" xr:uid="{00000000-0005-0000-0000-00009DA60000}"/>
    <cellStyle name="n_Flash September eresMas_WES-FLAS_PFA_Mn MTV_060413_ROW" xfId="42703" xr:uid="{00000000-0005-0000-0000-00009EA60000}"/>
    <cellStyle name="n_Flash September eresMas_WES-FLAS_PFA_Mn MTV_060413_ROW ARPU" xfId="42704" xr:uid="{00000000-0005-0000-0000-00009FA60000}"/>
    <cellStyle name="n_Flash September eresMas_WES-FLAS_PFA_Mn MTV_060413_ROW_1" xfId="42705" xr:uid="{00000000-0005-0000-0000-0000A0A60000}"/>
    <cellStyle name="n_Flash September eresMas_WES-FLAS_PFA_Mn MTV_060413_ROW_1_Group" xfId="42706" xr:uid="{00000000-0005-0000-0000-0000A1A60000}"/>
    <cellStyle name="n_Flash September eresMas_WES-FLAS_PFA_Mn MTV_060413_ROW_1_ROW ARPU" xfId="42707" xr:uid="{00000000-0005-0000-0000-0000A2A60000}"/>
    <cellStyle name="n_Flash September eresMas_WES-FLAS_PFA_Mn MTV_060413_ROW_Group" xfId="42708" xr:uid="{00000000-0005-0000-0000-0000A3A60000}"/>
    <cellStyle name="n_Flash September eresMas_WES-FLAS_PFA_Mn MTV_060413_ROW_ROW ARPU" xfId="42709" xr:uid="{00000000-0005-0000-0000-0000A4A60000}"/>
    <cellStyle name="n_Flash September eresMas_WES-FLAS_PFA_Mn MTV_060413_Spain ARPU + AUPU" xfId="42710" xr:uid="{00000000-0005-0000-0000-0000A5A60000}"/>
    <cellStyle name="n_Flash September eresMas_WES-FLAS_PFA_Mn MTV_060413_Spain ARPU + AUPU_Group" xfId="42711" xr:uid="{00000000-0005-0000-0000-0000A6A60000}"/>
    <cellStyle name="n_Flash September eresMas_WES-FLAS_PFA_Mn MTV_060413_Spain ARPU + AUPU_ROW ARPU" xfId="42712" xr:uid="{00000000-0005-0000-0000-0000A7A60000}"/>
    <cellStyle name="n_Flash September eresMas_WES-FLAS_PFA_Mn MTV_060413_Spain KPIs" xfId="7619" xr:uid="{00000000-0005-0000-0000-0000A8A60000}"/>
    <cellStyle name="n_Flash September eresMas_WES-FLAS_PFA_Mn MTV_060413_Spain KPIs 2" xfId="16985" xr:uid="{00000000-0005-0000-0000-0000A9A60000}"/>
    <cellStyle name="n_Flash September eresMas_WES-FLAS_PFA_Mn MTV_060413_Spain KPIs_1" xfId="52433" xr:uid="{00000000-0005-0000-0000-0000AAA60000}"/>
    <cellStyle name="n_Flash September eresMas_WES-FLAS_PFA_Mn MTV_060413_Telecoms - Operational KPIs" xfId="50736" xr:uid="{00000000-0005-0000-0000-0000ABA60000}"/>
    <cellStyle name="n_Flash September eresMas_WES-FLAS_PFA_Mn_0603_V0 0" xfId="3653" xr:uid="{00000000-0005-0000-0000-0000ACA60000}"/>
    <cellStyle name="n_Flash September eresMas_WES-FLAS_PFA_Mn_0603_V0 0_A&amp;ME KPIs" xfId="54211" xr:uid="{00000000-0005-0000-0000-0000ADA60000}"/>
    <cellStyle name="n_Flash September eresMas_WES-FLAS_PFA_Mn_0603_V0 0_France financials" xfId="24565" xr:uid="{00000000-0005-0000-0000-0000AEA60000}"/>
    <cellStyle name="n_Flash September eresMas_WES-FLAS_PFA_Mn_0603_V0 0_France KPIs" xfId="5774" xr:uid="{00000000-0005-0000-0000-0000AFA60000}"/>
    <cellStyle name="n_Flash September eresMas_WES-FLAS_PFA_Mn_0603_V0 0_France KPIs 2" xfId="15190" xr:uid="{00000000-0005-0000-0000-0000B0A60000}"/>
    <cellStyle name="n_Flash September eresMas_WES-FLAS_PFA_Mn_0603_V0 0_France KPIs_1" xfId="13015" xr:uid="{00000000-0005-0000-0000-0000B1A60000}"/>
    <cellStyle name="n_Flash September eresMas_WES-FLAS_PFA_Mn_0603_V0 0_Group" xfId="42714" xr:uid="{00000000-0005-0000-0000-0000B2A60000}"/>
    <cellStyle name="n_Flash September eresMas_WES-FLAS_PFA_Mn_0603_V0 0_Group - financial KPIs" xfId="22821" xr:uid="{00000000-0005-0000-0000-0000B3A60000}"/>
    <cellStyle name="n_Flash September eresMas_WES-FLAS_PFA_Mn_0603_V0 0_Group - operational KPIs" xfId="11261" xr:uid="{00000000-0005-0000-0000-0000B4A60000}"/>
    <cellStyle name="n_Flash September eresMas_WES-FLAS_PFA_Mn_0603_V0 0_Group - operational KPIs 2" xfId="18960" xr:uid="{00000000-0005-0000-0000-0000B5A60000}"/>
    <cellStyle name="n_Flash September eresMas_WES-FLAS_PFA_Mn_0603_V0 0_Group - operational KPIs_1" xfId="21077" xr:uid="{00000000-0005-0000-0000-0000B6A60000}"/>
    <cellStyle name="n_Flash September eresMas_WES-FLAS_PFA_Mn_0603_V0 0_Orange - Market France KPIs" xfId="57083" xr:uid="{00000000-0005-0000-0000-0000B7A60000}"/>
    <cellStyle name="n_Flash September eresMas_WES-FLAS_PFA_Mn_0603_V0 0_Poland KPIs" xfId="42713" xr:uid="{00000000-0005-0000-0000-0000B8A60000}"/>
    <cellStyle name="n_Flash September eresMas_WES-FLAS_PFA_Mn_0603_V0 0_ROW" xfId="42715" xr:uid="{00000000-0005-0000-0000-0000B9A60000}"/>
    <cellStyle name="n_Flash September eresMas_WES-FLAS_PFA_Mn_0603_V0 0_ROW ARPU" xfId="42716" xr:uid="{00000000-0005-0000-0000-0000BAA60000}"/>
    <cellStyle name="n_Flash September eresMas_WES-FLAS_PFA_Mn_0603_V0 0_ROW_1" xfId="42717" xr:uid="{00000000-0005-0000-0000-0000BBA60000}"/>
    <cellStyle name="n_Flash September eresMas_WES-FLAS_PFA_Mn_0603_V0 0_ROW_1_Group" xfId="42718" xr:uid="{00000000-0005-0000-0000-0000BCA60000}"/>
    <cellStyle name="n_Flash September eresMas_WES-FLAS_PFA_Mn_0603_V0 0_ROW_1_ROW ARPU" xfId="42719" xr:uid="{00000000-0005-0000-0000-0000BDA60000}"/>
    <cellStyle name="n_Flash September eresMas_WES-FLAS_PFA_Mn_0603_V0 0_ROW_Group" xfId="42720" xr:uid="{00000000-0005-0000-0000-0000BEA60000}"/>
    <cellStyle name="n_Flash September eresMas_WES-FLAS_PFA_Mn_0603_V0 0_ROW_ROW ARPU" xfId="42721" xr:uid="{00000000-0005-0000-0000-0000BFA60000}"/>
    <cellStyle name="n_Flash September eresMas_WES-FLAS_PFA_Mn_0603_V0 0_Spain ARPU + AUPU" xfId="42722" xr:uid="{00000000-0005-0000-0000-0000C0A60000}"/>
    <cellStyle name="n_Flash September eresMas_WES-FLAS_PFA_Mn_0603_V0 0_Spain ARPU + AUPU_Group" xfId="42723" xr:uid="{00000000-0005-0000-0000-0000C1A60000}"/>
    <cellStyle name="n_Flash September eresMas_WES-FLAS_PFA_Mn_0603_V0 0_Spain ARPU + AUPU_ROW ARPU" xfId="42724" xr:uid="{00000000-0005-0000-0000-0000C2A60000}"/>
    <cellStyle name="n_Flash September eresMas_WES-FLAS_PFA_Mn_0603_V0 0_Spain KPIs" xfId="7620" xr:uid="{00000000-0005-0000-0000-0000C3A60000}"/>
    <cellStyle name="n_Flash September eresMas_WES-FLAS_PFA_Mn_0603_V0 0_Spain KPIs 2" xfId="16986" xr:uid="{00000000-0005-0000-0000-0000C4A60000}"/>
    <cellStyle name="n_Flash September eresMas_WES-FLAS_PFA_Mn_0603_V0 0_Spain KPIs_1" xfId="52434" xr:uid="{00000000-0005-0000-0000-0000C5A60000}"/>
    <cellStyle name="n_Flash September eresMas_WES-FLAS_PFA_Mn_0603_V0 0_Telecoms - Operational KPIs" xfId="50737" xr:uid="{00000000-0005-0000-0000-0000C6A60000}"/>
    <cellStyle name="n_Flash September eresMas_WES-FLAS_Poland KPIs" xfId="42645" xr:uid="{00000000-0005-0000-0000-0000C7A60000}"/>
    <cellStyle name="n_Flash September eresMas_WES-FLAS_Reporting Valeur_Mobile_2010_10" xfId="42725" xr:uid="{00000000-0005-0000-0000-0000C8A60000}"/>
    <cellStyle name="n_Flash September eresMas_WES-FLAS_Reporting Valeur_Mobile_2010_10_Group" xfId="42726" xr:uid="{00000000-0005-0000-0000-0000C9A60000}"/>
    <cellStyle name="n_Flash September eresMas_WES-FLAS_Reporting Valeur_Mobile_2010_10_ROW" xfId="42727" xr:uid="{00000000-0005-0000-0000-0000CAA60000}"/>
    <cellStyle name="n_Flash September eresMas_WES-FLAS_Reporting Valeur_Mobile_2010_10_ROW ARPU" xfId="42728" xr:uid="{00000000-0005-0000-0000-0000CBA60000}"/>
    <cellStyle name="n_Flash September eresMas_WES-FLAS_Reporting Valeur_Mobile_2010_10_ROW_Group" xfId="42729" xr:uid="{00000000-0005-0000-0000-0000CCA60000}"/>
    <cellStyle name="n_Flash September eresMas_WES-FLAS_Reporting Valeur_Mobile_2010_10_ROW_ROW ARPU" xfId="42730" xr:uid="{00000000-0005-0000-0000-0000CDA60000}"/>
    <cellStyle name="n_Flash September eresMas_WES-FLAS_ROW" xfId="42731" xr:uid="{00000000-0005-0000-0000-0000CEA60000}"/>
    <cellStyle name="n_Flash September eresMas_WES-FLAS_ROW ARPU" xfId="42732" xr:uid="{00000000-0005-0000-0000-0000CFA60000}"/>
    <cellStyle name="n_Flash September eresMas_WES-FLAS_ROW_1" xfId="42733" xr:uid="{00000000-0005-0000-0000-0000D0A60000}"/>
    <cellStyle name="n_Flash September eresMas_WES-FLAS_ROW_1_Group" xfId="42734" xr:uid="{00000000-0005-0000-0000-0000D1A60000}"/>
    <cellStyle name="n_Flash September eresMas_WES-FLAS_ROW_1_ROW ARPU" xfId="42735" xr:uid="{00000000-0005-0000-0000-0000D2A60000}"/>
    <cellStyle name="n_Flash September eresMas_WES-FLAS_ROW_Group" xfId="42736" xr:uid="{00000000-0005-0000-0000-0000D3A60000}"/>
    <cellStyle name="n_Flash September eresMas_WES-FLAS_ROW_ROW ARPU" xfId="42737" xr:uid="{00000000-0005-0000-0000-0000D4A60000}"/>
    <cellStyle name="n_Flash September eresMas_WES-FLAS_Spain ARPU + AUPU" xfId="42738" xr:uid="{00000000-0005-0000-0000-0000D5A60000}"/>
    <cellStyle name="n_Flash September eresMas_WES-FLAS_Spain ARPU + AUPU_Group" xfId="42739" xr:uid="{00000000-0005-0000-0000-0000D6A60000}"/>
    <cellStyle name="n_Flash September eresMas_WES-FLAS_Spain ARPU + AUPU_ROW ARPU" xfId="42740" xr:uid="{00000000-0005-0000-0000-0000D7A60000}"/>
    <cellStyle name="n_Flash September eresMas_WES-FLAS_Spain KPIs" xfId="7614" xr:uid="{00000000-0005-0000-0000-0000D8A60000}"/>
    <cellStyle name="n_Flash September eresMas_WES-FLAS_Spain KPIs 2" xfId="16980" xr:uid="{00000000-0005-0000-0000-0000D9A60000}"/>
    <cellStyle name="n_Flash September eresMas_WES-FLAS_Spain KPIs_1" xfId="52428" xr:uid="{00000000-0005-0000-0000-0000DAA60000}"/>
    <cellStyle name="n_Flash September eresMas_WES-FLAS_Telecoms - Operational KPIs" xfId="50731" xr:uid="{00000000-0005-0000-0000-0000DBA60000}"/>
    <cellStyle name="n_Flash September eresMas_WES-FLAS_UAG_report_CA 06-09 (06-09-28)" xfId="3654" xr:uid="{00000000-0005-0000-0000-0000DCA60000}"/>
    <cellStyle name="n_Flash September eresMas_WES-FLAS_UAG_report_CA 06-09 (06-09-28)_A&amp;ME KPIs" xfId="54212" xr:uid="{00000000-0005-0000-0000-0000DDA60000}"/>
    <cellStyle name="n_Flash September eresMas_WES-FLAS_UAG_report_CA 06-09 (06-09-28)_France financials" xfId="24566" xr:uid="{00000000-0005-0000-0000-0000DEA60000}"/>
    <cellStyle name="n_Flash September eresMas_WES-FLAS_UAG_report_CA 06-09 (06-09-28)_France KPIs" xfId="5775" xr:uid="{00000000-0005-0000-0000-0000DFA60000}"/>
    <cellStyle name="n_Flash September eresMas_WES-FLAS_UAG_report_CA 06-09 (06-09-28)_France KPIs 2" xfId="15191" xr:uid="{00000000-0005-0000-0000-0000E0A60000}"/>
    <cellStyle name="n_Flash September eresMas_WES-FLAS_UAG_report_CA 06-09 (06-09-28)_France KPIs_1" xfId="13016" xr:uid="{00000000-0005-0000-0000-0000E1A60000}"/>
    <cellStyle name="n_Flash September eresMas_WES-FLAS_UAG_report_CA 06-09 (06-09-28)_Group" xfId="42742" xr:uid="{00000000-0005-0000-0000-0000E2A60000}"/>
    <cellStyle name="n_Flash September eresMas_WES-FLAS_UAG_report_CA 06-09 (06-09-28)_Group - financial KPIs" xfId="22822" xr:uid="{00000000-0005-0000-0000-0000E3A60000}"/>
    <cellStyle name="n_Flash September eresMas_WES-FLAS_UAG_report_CA 06-09 (06-09-28)_Group - operational KPIs" xfId="11262" xr:uid="{00000000-0005-0000-0000-0000E4A60000}"/>
    <cellStyle name="n_Flash September eresMas_WES-FLAS_UAG_report_CA 06-09 (06-09-28)_Group - operational KPIs 2" xfId="18961" xr:uid="{00000000-0005-0000-0000-0000E5A60000}"/>
    <cellStyle name="n_Flash September eresMas_WES-FLAS_UAG_report_CA 06-09 (06-09-28)_Group - operational KPIs_1" xfId="21078" xr:uid="{00000000-0005-0000-0000-0000E6A60000}"/>
    <cellStyle name="n_Flash September eresMas_WES-FLAS_UAG_report_CA 06-09 (06-09-28)_Orange - Market France KPIs" xfId="57084" xr:uid="{00000000-0005-0000-0000-0000E7A60000}"/>
    <cellStyle name="n_Flash September eresMas_WES-FLAS_UAG_report_CA 06-09 (06-09-28)_Poland KPIs" xfId="42741" xr:uid="{00000000-0005-0000-0000-0000E8A60000}"/>
    <cellStyle name="n_Flash September eresMas_WES-FLAS_UAG_report_CA 06-09 (06-09-28)_ROW" xfId="42743" xr:uid="{00000000-0005-0000-0000-0000E9A60000}"/>
    <cellStyle name="n_Flash September eresMas_WES-FLAS_UAG_report_CA 06-09 (06-09-28)_ROW ARPU" xfId="42744" xr:uid="{00000000-0005-0000-0000-0000EAA60000}"/>
    <cellStyle name="n_Flash September eresMas_WES-FLAS_UAG_report_CA 06-09 (06-09-28)_ROW_1" xfId="42745" xr:uid="{00000000-0005-0000-0000-0000EBA60000}"/>
    <cellStyle name="n_Flash September eresMas_WES-FLAS_UAG_report_CA 06-09 (06-09-28)_ROW_1_Group" xfId="42746" xr:uid="{00000000-0005-0000-0000-0000ECA60000}"/>
    <cellStyle name="n_Flash September eresMas_WES-FLAS_UAG_report_CA 06-09 (06-09-28)_ROW_1_ROW ARPU" xfId="42747" xr:uid="{00000000-0005-0000-0000-0000EDA60000}"/>
    <cellStyle name="n_Flash September eresMas_WES-FLAS_UAG_report_CA 06-09 (06-09-28)_ROW_Group" xfId="42748" xr:uid="{00000000-0005-0000-0000-0000EEA60000}"/>
    <cellStyle name="n_Flash September eresMas_WES-FLAS_UAG_report_CA 06-09 (06-09-28)_ROW_ROW ARPU" xfId="42749" xr:uid="{00000000-0005-0000-0000-0000EFA60000}"/>
    <cellStyle name="n_Flash September eresMas_WES-FLAS_UAG_report_CA 06-09 (06-09-28)_Spain ARPU + AUPU" xfId="42750" xr:uid="{00000000-0005-0000-0000-0000F0A60000}"/>
    <cellStyle name="n_Flash September eresMas_WES-FLAS_UAG_report_CA 06-09 (06-09-28)_Spain ARPU + AUPU_Group" xfId="42751" xr:uid="{00000000-0005-0000-0000-0000F1A60000}"/>
    <cellStyle name="n_Flash September eresMas_WES-FLAS_UAG_report_CA 06-09 (06-09-28)_Spain ARPU + AUPU_ROW ARPU" xfId="42752" xr:uid="{00000000-0005-0000-0000-0000F2A60000}"/>
    <cellStyle name="n_Flash September eresMas_WES-FLAS_UAG_report_CA 06-09 (06-09-28)_Spain KPIs" xfId="7621" xr:uid="{00000000-0005-0000-0000-0000F3A60000}"/>
    <cellStyle name="n_Flash September eresMas_WES-FLAS_UAG_report_CA 06-09 (06-09-28)_Spain KPIs 2" xfId="16987" xr:uid="{00000000-0005-0000-0000-0000F4A60000}"/>
    <cellStyle name="n_Flash September eresMas_WES-FLAS_UAG_report_CA 06-09 (06-09-28)_Spain KPIs_1" xfId="52435" xr:uid="{00000000-0005-0000-0000-0000F5A60000}"/>
    <cellStyle name="n_Flash September eresMas_WES-FLAS_UAG_report_CA 06-09 (06-09-28)_Telecoms - Operational KPIs" xfId="50738" xr:uid="{00000000-0005-0000-0000-0000F6A60000}"/>
    <cellStyle name="n_Flash September eresMas_WES-FLAS_UAG_report_CA 06-10 (06-11-06)" xfId="3655" xr:uid="{00000000-0005-0000-0000-0000F7A60000}"/>
    <cellStyle name="n_Flash September eresMas_WES-FLAS_UAG_report_CA 06-10 (06-11-06)_A&amp;ME KPIs" xfId="54213" xr:uid="{00000000-0005-0000-0000-0000F8A60000}"/>
    <cellStyle name="n_Flash September eresMas_WES-FLAS_UAG_report_CA 06-10 (06-11-06)_France financials" xfId="24567" xr:uid="{00000000-0005-0000-0000-0000F9A60000}"/>
    <cellStyle name="n_Flash September eresMas_WES-FLAS_UAG_report_CA 06-10 (06-11-06)_France KPIs" xfId="5776" xr:uid="{00000000-0005-0000-0000-0000FAA60000}"/>
    <cellStyle name="n_Flash September eresMas_WES-FLAS_UAG_report_CA 06-10 (06-11-06)_France KPIs 2" xfId="15192" xr:uid="{00000000-0005-0000-0000-0000FBA60000}"/>
    <cellStyle name="n_Flash September eresMas_WES-FLAS_UAG_report_CA 06-10 (06-11-06)_France KPIs_1" xfId="13017" xr:uid="{00000000-0005-0000-0000-0000FCA60000}"/>
    <cellStyle name="n_Flash September eresMas_WES-FLAS_UAG_report_CA 06-10 (06-11-06)_Group" xfId="42754" xr:uid="{00000000-0005-0000-0000-0000FDA60000}"/>
    <cellStyle name="n_Flash September eresMas_WES-FLAS_UAG_report_CA 06-10 (06-11-06)_Group - financial KPIs" xfId="22823" xr:uid="{00000000-0005-0000-0000-0000FEA60000}"/>
    <cellStyle name="n_Flash September eresMas_WES-FLAS_UAG_report_CA 06-10 (06-11-06)_Group - operational KPIs" xfId="11263" xr:uid="{00000000-0005-0000-0000-0000FFA60000}"/>
    <cellStyle name="n_Flash September eresMas_WES-FLAS_UAG_report_CA 06-10 (06-11-06)_Group - operational KPIs 2" xfId="18962" xr:uid="{00000000-0005-0000-0000-000000A70000}"/>
    <cellStyle name="n_Flash September eresMas_WES-FLAS_UAG_report_CA 06-10 (06-11-06)_Group - operational KPIs_1" xfId="21079" xr:uid="{00000000-0005-0000-0000-000001A70000}"/>
    <cellStyle name="n_Flash September eresMas_WES-FLAS_UAG_report_CA 06-10 (06-11-06)_Orange - Market France KPIs" xfId="57085" xr:uid="{00000000-0005-0000-0000-000002A70000}"/>
    <cellStyle name="n_Flash September eresMas_WES-FLAS_UAG_report_CA 06-10 (06-11-06)_Poland KPIs" xfId="42753" xr:uid="{00000000-0005-0000-0000-000003A70000}"/>
    <cellStyle name="n_Flash September eresMas_WES-FLAS_UAG_report_CA 06-10 (06-11-06)_ROW" xfId="42755" xr:uid="{00000000-0005-0000-0000-000004A70000}"/>
    <cellStyle name="n_Flash September eresMas_WES-FLAS_UAG_report_CA 06-10 (06-11-06)_ROW ARPU" xfId="42756" xr:uid="{00000000-0005-0000-0000-000005A70000}"/>
    <cellStyle name="n_Flash September eresMas_WES-FLAS_UAG_report_CA 06-10 (06-11-06)_ROW_1" xfId="42757" xr:uid="{00000000-0005-0000-0000-000006A70000}"/>
    <cellStyle name="n_Flash September eresMas_WES-FLAS_UAG_report_CA 06-10 (06-11-06)_ROW_1_Group" xfId="42758" xr:uid="{00000000-0005-0000-0000-000007A70000}"/>
    <cellStyle name="n_Flash September eresMas_WES-FLAS_UAG_report_CA 06-10 (06-11-06)_ROW_1_ROW ARPU" xfId="42759" xr:uid="{00000000-0005-0000-0000-000008A70000}"/>
    <cellStyle name="n_Flash September eresMas_WES-FLAS_UAG_report_CA 06-10 (06-11-06)_ROW_Group" xfId="42760" xr:uid="{00000000-0005-0000-0000-000009A70000}"/>
    <cellStyle name="n_Flash September eresMas_WES-FLAS_UAG_report_CA 06-10 (06-11-06)_ROW_ROW ARPU" xfId="42761" xr:uid="{00000000-0005-0000-0000-00000AA70000}"/>
    <cellStyle name="n_Flash September eresMas_WES-FLAS_UAG_report_CA 06-10 (06-11-06)_Spain ARPU + AUPU" xfId="42762" xr:uid="{00000000-0005-0000-0000-00000BA70000}"/>
    <cellStyle name="n_Flash September eresMas_WES-FLAS_UAG_report_CA 06-10 (06-11-06)_Spain ARPU + AUPU_Group" xfId="42763" xr:uid="{00000000-0005-0000-0000-00000CA70000}"/>
    <cellStyle name="n_Flash September eresMas_WES-FLAS_UAG_report_CA 06-10 (06-11-06)_Spain ARPU + AUPU_ROW ARPU" xfId="42764" xr:uid="{00000000-0005-0000-0000-00000DA70000}"/>
    <cellStyle name="n_Flash September eresMas_WES-FLAS_UAG_report_CA 06-10 (06-11-06)_Spain KPIs" xfId="7622" xr:uid="{00000000-0005-0000-0000-00000EA70000}"/>
    <cellStyle name="n_Flash September eresMas_WES-FLAS_UAG_report_CA 06-10 (06-11-06)_Spain KPIs 2" xfId="16988" xr:uid="{00000000-0005-0000-0000-00000FA70000}"/>
    <cellStyle name="n_Flash September eresMas_WES-FLAS_UAG_report_CA 06-10 (06-11-06)_Spain KPIs_1" xfId="52436" xr:uid="{00000000-0005-0000-0000-000010A70000}"/>
    <cellStyle name="n_Flash September eresMas_WES-FLAS_UAG_report_CA 06-10 (06-11-06)_Telecoms - Operational KPIs" xfId="50739" xr:uid="{00000000-0005-0000-0000-000011A70000}"/>
    <cellStyle name="n_Flash September eresMas_WFR Sourcing 2002-2004" xfId="3656" xr:uid="{00000000-0005-0000-0000-000012A70000}"/>
    <cellStyle name="n_Flash September eresMas_WFR Sourcing 2002-2004_01 Synthèse DM pour modèle" xfId="3657" xr:uid="{00000000-0005-0000-0000-000013A70000}"/>
    <cellStyle name="n_Flash September eresMas_WFR Sourcing 2002-2004_01 Synthèse DM pour modèle_A&amp;ME KPIs" xfId="54215" xr:uid="{00000000-0005-0000-0000-000014A70000}"/>
    <cellStyle name="n_Flash September eresMas_WFR Sourcing 2002-2004_01 Synthèse DM pour modèle_France financials" xfId="24569" xr:uid="{00000000-0005-0000-0000-000015A70000}"/>
    <cellStyle name="n_Flash September eresMas_WFR Sourcing 2002-2004_01 Synthèse DM pour modèle_France KPIs" xfId="5778" xr:uid="{00000000-0005-0000-0000-000016A70000}"/>
    <cellStyle name="n_Flash September eresMas_WFR Sourcing 2002-2004_01 Synthèse DM pour modèle_France KPIs 2" xfId="15194" xr:uid="{00000000-0005-0000-0000-000017A70000}"/>
    <cellStyle name="n_Flash September eresMas_WFR Sourcing 2002-2004_01 Synthèse DM pour modèle_France KPIs_1" xfId="13019" xr:uid="{00000000-0005-0000-0000-000018A70000}"/>
    <cellStyle name="n_Flash September eresMas_WFR Sourcing 2002-2004_01 Synthèse DM pour modèle_Group" xfId="42767" xr:uid="{00000000-0005-0000-0000-000019A70000}"/>
    <cellStyle name="n_Flash September eresMas_WFR Sourcing 2002-2004_01 Synthèse DM pour modèle_Group - financial KPIs" xfId="22825" xr:uid="{00000000-0005-0000-0000-00001AA70000}"/>
    <cellStyle name="n_Flash September eresMas_WFR Sourcing 2002-2004_01 Synthèse DM pour modèle_Group - operational KPIs" xfId="11265" xr:uid="{00000000-0005-0000-0000-00001BA70000}"/>
    <cellStyle name="n_Flash September eresMas_WFR Sourcing 2002-2004_01 Synthèse DM pour modèle_Group - operational KPIs 2" xfId="18964" xr:uid="{00000000-0005-0000-0000-00001CA70000}"/>
    <cellStyle name="n_Flash September eresMas_WFR Sourcing 2002-2004_01 Synthèse DM pour modèle_Group - operational KPIs_1" xfId="21081" xr:uid="{00000000-0005-0000-0000-00001DA70000}"/>
    <cellStyle name="n_Flash September eresMas_WFR Sourcing 2002-2004_01 Synthèse DM pour modèle_Orange - Market France KPIs" xfId="57087" xr:uid="{00000000-0005-0000-0000-00001EA70000}"/>
    <cellStyle name="n_Flash September eresMas_WFR Sourcing 2002-2004_01 Synthèse DM pour modèle_Poland KPIs" xfId="42766" xr:uid="{00000000-0005-0000-0000-00001FA70000}"/>
    <cellStyle name="n_Flash September eresMas_WFR Sourcing 2002-2004_01 Synthèse DM pour modèle_ROW" xfId="42768" xr:uid="{00000000-0005-0000-0000-000020A70000}"/>
    <cellStyle name="n_Flash September eresMas_WFR Sourcing 2002-2004_01 Synthèse DM pour modèle_ROW ARPU" xfId="42769" xr:uid="{00000000-0005-0000-0000-000021A70000}"/>
    <cellStyle name="n_Flash September eresMas_WFR Sourcing 2002-2004_01 Synthèse DM pour modèle_ROW_1" xfId="42770" xr:uid="{00000000-0005-0000-0000-000022A70000}"/>
    <cellStyle name="n_Flash September eresMas_WFR Sourcing 2002-2004_01 Synthèse DM pour modèle_ROW_1_Group" xfId="42771" xr:uid="{00000000-0005-0000-0000-000023A70000}"/>
    <cellStyle name="n_Flash September eresMas_WFR Sourcing 2002-2004_01 Synthèse DM pour modèle_ROW_1_ROW ARPU" xfId="42772" xr:uid="{00000000-0005-0000-0000-000024A70000}"/>
    <cellStyle name="n_Flash September eresMas_WFR Sourcing 2002-2004_01 Synthèse DM pour modèle_ROW_Group" xfId="42773" xr:uid="{00000000-0005-0000-0000-000025A70000}"/>
    <cellStyle name="n_Flash September eresMas_WFR Sourcing 2002-2004_01 Synthèse DM pour modèle_ROW_ROW ARPU" xfId="42774" xr:uid="{00000000-0005-0000-0000-000026A70000}"/>
    <cellStyle name="n_Flash September eresMas_WFR Sourcing 2002-2004_01 Synthèse DM pour modèle_Spain ARPU + AUPU" xfId="42775" xr:uid="{00000000-0005-0000-0000-000027A70000}"/>
    <cellStyle name="n_Flash September eresMas_WFR Sourcing 2002-2004_01 Synthèse DM pour modèle_Spain ARPU + AUPU_Group" xfId="42776" xr:uid="{00000000-0005-0000-0000-000028A70000}"/>
    <cellStyle name="n_Flash September eresMas_WFR Sourcing 2002-2004_01 Synthèse DM pour modèle_Spain ARPU + AUPU_ROW ARPU" xfId="42777" xr:uid="{00000000-0005-0000-0000-000029A70000}"/>
    <cellStyle name="n_Flash September eresMas_WFR Sourcing 2002-2004_01 Synthèse DM pour modèle_Spain KPIs" xfId="7624" xr:uid="{00000000-0005-0000-0000-00002AA70000}"/>
    <cellStyle name="n_Flash September eresMas_WFR Sourcing 2002-2004_01 Synthèse DM pour modèle_Spain KPIs 2" xfId="16990" xr:uid="{00000000-0005-0000-0000-00002BA70000}"/>
    <cellStyle name="n_Flash September eresMas_WFR Sourcing 2002-2004_01 Synthèse DM pour modèle_Spain KPIs_1" xfId="52438" xr:uid="{00000000-0005-0000-0000-00002CA70000}"/>
    <cellStyle name="n_Flash September eresMas_WFR Sourcing 2002-2004_01 Synthèse DM pour modèle_Telecoms - Operational KPIs" xfId="50741" xr:uid="{00000000-0005-0000-0000-00002DA70000}"/>
    <cellStyle name="n_Flash September eresMas_WFR Sourcing 2002-2004_0703 Préflashde L23 Analyse CA trafic 07-03 (07-04-03)" xfId="3658" xr:uid="{00000000-0005-0000-0000-00002EA70000}"/>
    <cellStyle name="n_Flash September eresMas_WFR Sourcing 2002-2004_0703 Préflashde L23 Analyse CA trafic 07-03 (07-04-03)_A&amp;ME KPIs" xfId="54216" xr:uid="{00000000-0005-0000-0000-00002FA70000}"/>
    <cellStyle name="n_Flash September eresMas_WFR Sourcing 2002-2004_0703 Préflashde L23 Analyse CA trafic 07-03 (07-04-03)_France financials" xfId="24570" xr:uid="{00000000-0005-0000-0000-000030A70000}"/>
    <cellStyle name="n_Flash September eresMas_WFR Sourcing 2002-2004_0703 Préflashde L23 Analyse CA trafic 07-03 (07-04-03)_France KPIs" xfId="5779" xr:uid="{00000000-0005-0000-0000-000031A70000}"/>
    <cellStyle name="n_Flash September eresMas_WFR Sourcing 2002-2004_0703 Préflashde L23 Analyse CA trafic 07-03 (07-04-03)_France KPIs 2" xfId="15195" xr:uid="{00000000-0005-0000-0000-000032A70000}"/>
    <cellStyle name="n_Flash September eresMas_WFR Sourcing 2002-2004_0703 Préflashde L23 Analyse CA trafic 07-03 (07-04-03)_France KPIs_1" xfId="13020" xr:uid="{00000000-0005-0000-0000-000033A70000}"/>
    <cellStyle name="n_Flash September eresMas_WFR Sourcing 2002-2004_0703 Préflashde L23 Analyse CA trafic 07-03 (07-04-03)_Group" xfId="42779" xr:uid="{00000000-0005-0000-0000-000034A70000}"/>
    <cellStyle name="n_Flash September eresMas_WFR Sourcing 2002-2004_0703 Préflashde L23 Analyse CA trafic 07-03 (07-04-03)_Group - financial KPIs" xfId="22826" xr:uid="{00000000-0005-0000-0000-000035A70000}"/>
    <cellStyle name="n_Flash September eresMas_WFR Sourcing 2002-2004_0703 Préflashde L23 Analyse CA trafic 07-03 (07-04-03)_Group - operational KPIs" xfId="11266" xr:uid="{00000000-0005-0000-0000-000036A70000}"/>
    <cellStyle name="n_Flash September eresMas_WFR Sourcing 2002-2004_0703 Préflashde L23 Analyse CA trafic 07-03 (07-04-03)_Group - operational KPIs 2" xfId="18965" xr:uid="{00000000-0005-0000-0000-000037A70000}"/>
    <cellStyle name="n_Flash September eresMas_WFR Sourcing 2002-2004_0703 Préflashde L23 Analyse CA trafic 07-03 (07-04-03)_Group - operational KPIs_1" xfId="21082" xr:uid="{00000000-0005-0000-0000-000038A70000}"/>
    <cellStyle name="n_Flash September eresMas_WFR Sourcing 2002-2004_0703 Préflashde L23 Analyse CA trafic 07-03 (07-04-03)_Orange - Market France KPIs" xfId="57088" xr:uid="{00000000-0005-0000-0000-000039A70000}"/>
    <cellStyle name="n_Flash September eresMas_WFR Sourcing 2002-2004_0703 Préflashde L23 Analyse CA trafic 07-03 (07-04-03)_Poland KPIs" xfId="42778" xr:uid="{00000000-0005-0000-0000-00003AA70000}"/>
    <cellStyle name="n_Flash September eresMas_WFR Sourcing 2002-2004_0703 Préflashde L23 Analyse CA trafic 07-03 (07-04-03)_ROW" xfId="42780" xr:uid="{00000000-0005-0000-0000-00003BA70000}"/>
    <cellStyle name="n_Flash September eresMas_WFR Sourcing 2002-2004_0703 Préflashde L23 Analyse CA trafic 07-03 (07-04-03)_ROW ARPU" xfId="42781" xr:uid="{00000000-0005-0000-0000-00003CA70000}"/>
    <cellStyle name="n_Flash September eresMas_WFR Sourcing 2002-2004_0703 Préflashde L23 Analyse CA trafic 07-03 (07-04-03)_ROW_1" xfId="42782" xr:uid="{00000000-0005-0000-0000-00003DA70000}"/>
    <cellStyle name="n_Flash September eresMas_WFR Sourcing 2002-2004_0703 Préflashde L23 Analyse CA trafic 07-03 (07-04-03)_ROW_1_Group" xfId="42783" xr:uid="{00000000-0005-0000-0000-00003EA70000}"/>
    <cellStyle name="n_Flash September eresMas_WFR Sourcing 2002-2004_0703 Préflashde L23 Analyse CA trafic 07-03 (07-04-03)_ROW_1_ROW ARPU" xfId="42784" xr:uid="{00000000-0005-0000-0000-00003FA70000}"/>
    <cellStyle name="n_Flash September eresMas_WFR Sourcing 2002-2004_0703 Préflashde L23 Analyse CA trafic 07-03 (07-04-03)_ROW_Group" xfId="42785" xr:uid="{00000000-0005-0000-0000-000040A70000}"/>
    <cellStyle name="n_Flash September eresMas_WFR Sourcing 2002-2004_0703 Préflashde L23 Analyse CA trafic 07-03 (07-04-03)_ROW_ROW ARPU" xfId="42786" xr:uid="{00000000-0005-0000-0000-000041A70000}"/>
    <cellStyle name="n_Flash September eresMas_WFR Sourcing 2002-2004_0703 Préflashde L23 Analyse CA trafic 07-03 (07-04-03)_Spain ARPU + AUPU" xfId="42787" xr:uid="{00000000-0005-0000-0000-000042A70000}"/>
    <cellStyle name="n_Flash September eresMas_WFR Sourcing 2002-2004_0703 Préflashde L23 Analyse CA trafic 07-03 (07-04-03)_Spain ARPU + AUPU_Group" xfId="42788" xr:uid="{00000000-0005-0000-0000-000043A70000}"/>
    <cellStyle name="n_Flash September eresMas_WFR Sourcing 2002-2004_0703 Préflashde L23 Analyse CA trafic 07-03 (07-04-03)_Spain ARPU + AUPU_ROW ARPU" xfId="42789" xr:uid="{00000000-0005-0000-0000-000044A70000}"/>
    <cellStyle name="n_Flash September eresMas_WFR Sourcing 2002-2004_0703 Préflashde L23 Analyse CA trafic 07-03 (07-04-03)_Spain KPIs" xfId="7625" xr:uid="{00000000-0005-0000-0000-000045A70000}"/>
    <cellStyle name="n_Flash September eresMas_WFR Sourcing 2002-2004_0703 Préflashde L23 Analyse CA trafic 07-03 (07-04-03)_Spain KPIs 2" xfId="16991" xr:uid="{00000000-0005-0000-0000-000046A70000}"/>
    <cellStyle name="n_Flash September eresMas_WFR Sourcing 2002-2004_0703 Préflashde L23 Analyse CA trafic 07-03 (07-04-03)_Spain KPIs_1" xfId="52439" xr:uid="{00000000-0005-0000-0000-000047A70000}"/>
    <cellStyle name="n_Flash September eresMas_WFR Sourcing 2002-2004_0703 Préflashde L23 Analyse CA trafic 07-03 (07-04-03)_Telecoms - Operational KPIs" xfId="50742" xr:uid="{00000000-0005-0000-0000-000048A70000}"/>
    <cellStyle name="n_Flash September eresMas_WFR Sourcing 2002-2004_A&amp;ME KPIs" xfId="54214" xr:uid="{00000000-0005-0000-0000-000049A70000}"/>
    <cellStyle name="n_Flash September eresMas_WFR Sourcing 2002-2004_Base Forfaits 06-07" xfId="3659" xr:uid="{00000000-0005-0000-0000-00004AA70000}"/>
    <cellStyle name="n_Flash September eresMas_WFR Sourcing 2002-2004_Base Forfaits 06-07_A&amp;ME KPIs" xfId="54217" xr:uid="{00000000-0005-0000-0000-00004BA70000}"/>
    <cellStyle name="n_Flash September eresMas_WFR Sourcing 2002-2004_Base Forfaits 06-07_France financials" xfId="24571" xr:uid="{00000000-0005-0000-0000-00004CA70000}"/>
    <cellStyle name="n_Flash September eresMas_WFR Sourcing 2002-2004_Base Forfaits 06-07_France KPIs" xfId="5780" xr:uid="{00000000-0005-0000-0000-00004DA70000}"/>
    <cellStyle name="n_Flash September eresMas_WFR Sourcing 2002-2004_Base Forfaits 06-07_France KPIs 2" xfId="15196" xr:uid="{00000000-0005-0000-0000-00004EA70000}"/>
    <cellStyle name="n_Flash September eresMas_WFR Sourcing 2002-2004_Base Forfaits 06-07_France KPIs_1" xfId="13021" xr:uid="{00000000-0005-0000-0000-00004FA70000}"/>
    <cellStyle name="n_Flash September eresMas_WFR Sourcing 2002-2004_Base Forfaits 06-07_Group" xfId="42791" xr:uid="{00000000-0005-0000-0000-000050A70000}"/>
    <cellStyle name="n_Flash September eresMas_WFR Sourcing 2002-2004_Base Forfaits 06-07_Group - financial KPIs" xfId="22827" xr:uid="{00000000-0005-0000-0000-000051A70000}"/>
    <cellStyle name="n_Flash September eresMas_WFR Sourcing 2002-2004_Base Forfaits 06-07_Group - operational KPIs" xfId="11267" xr:uid="{00000000-0005-0000-0000-000052A70000}"/>
    <cellStyle name="n_Flash September eresMas_WFR Sourcing 2002-2004_Base Forfaits 06-07_Group - operational KPIs 2" xfId="18966" xr:uid="{00000000-0005-0000-0000-000053A70000}"/>
    <cellStyle name="n_Flash September eresMas_WFR Sourcing 2002-2004_Base Forfaits 06-07_Group - operational KPIs_1" xfId="21083" xr:uid="{00000000-0005-0000-0000-000054A70000}"/>
    <cellStyle name="n_Flash September eresMas_WFR Sourcing 2002-2004_Base Forfaits 06-07_Orange - Market France KPIs" xfId="57089" xr:uid="{00000000-0005-0000-0000-000055A70000}"/>
    <cellStyle name="n_Flash September eresMas_WFR Sourcing 2002-2004_Base Forfaits 06-07_Poland KPIs" xfId="42790" xr:uid="{00000000-0005-0000-0000-000056A70000}"/>
    <cellStyle name="n_Flash September eresMas_WFR Sourcing 2002-2004_Base Forfaits 06-07_ROW" xfId="42792" xr:uid="{00000000-0005-0000-0000-000057A70000}"/>
    <cellStyle name="n_Flash September eresMas_WFR Sourcing 2002-2004_Base Forfaits 06-07_ROW ARPU" xfId="42793" xr:uid="{00000000-0005-0000-0000-000058A70000}"/>
    <cellStyle name="n_Flash September eresMas_WFR Sourcing 2002-2004_Base Forfaits 06-07_ROW_1" xfId="42794" xr:uid="{00000000-0005-0000-0000-000059A70000}"/>
    <cellStyle name="n_Flash September eresMas_WFR Sourcing 2002-2004_Base Forfaits 06-07_ROW_1_Group" xfId="42795" xr:uid="{00000000-0005-0000-0000-00005AA70000}"/>
    <cellStyle name="n_Flash September eresMas_WFR Sourcing 2002-2004_Base Forfaits 06-07_ROW_1_ROW ARPU" xfId="42796" xr:uid="{00000000-0005-0000-0000-00005BA70000}"/>
    <cellStyle name="n_Flash September eresMas_WFR Sourcing 2002-2004_Base Forfaits 06-07_ROW_Group" xfId="42797" xr:uid="{00000000-0005-0000-0000-00005CA70000}"/>
    <cellStyle name="n_Flash September eresMas_WFR Sourcing 2002-2004_Base Forfaits 06-07_ROW_ROW ARPU" xfId="42798" xr:uid="{00000000-0005-0000-0000-00005DA70000}"/>
    <cellStyle name="n_Flash September eresMas_WFR Sourcing 2002-2004_Base Forfaits 06-07_Spain ARPU + AUPU" xfId="42799" xr:uid="{00000000-0005-0000-0000-00005EA70000}"/>
    <cellStyle name="n_Flash September eresMas_WFR Sourcing 2002-2004_Base Forfaits 06-07_Spain ARPU + AUPU_Group" xfId="42800" xr:uid="{00000000-0005-0000-0000-00005FA70000}"/>
    <cellStyle name="n_Flash September eresMas_WFR Sourcing 2002-2004_Base Forfaits 06-07_Spain ARPU + AUPU_ROW ARPU" xfId="42801" xr:uid="{00000000-0005-0000-0000-000060A70000}"/>
    <cellStyle name="n_Flash September eresMas_WFR Sourcing 2002-2004_Base Forfaits 06-07_Spain KPIs" xfId="7626" xr:uid="{00000000-0005-0000-0000-000061A70000}"/>
    <cellStyle name="n_Flash September eresMas_WFR Sourcing 2002-2004_Base Forfaits 06-07_Spain KPIs 2" xfId="16992" xr:uid="{00000000-0005-0000-0000-000062A70000}"/>
    <cellStyle name="n_Flash September eresMas_WFR Sourcing 2002-2004_Base Forfaits 06-07_Spain KPIs_1" xfId="52440" xr:uid="{00000000-0005-0000-0000-000063A70000}"/>
    <cellStyle name="n_Flash September eresMas_WFR Sourcing 2002-2004_Base Forfaits 06-07_Telecoms - Operational KPIs" xfId="50743" xr:uid="{00000000-0005-0000-0000-000064A70000}"/>
    <cellStyle name="n_Flash September eresMas_WFR Sourcing 2002-2004_CA BAC SCR-VM 06-07 (31-07-06)" xfId="3660" xr:uid="{00000000-0005-0000-0000-000065A70000}"/>
    <cellStyle name="n_Flash September eresMas_WFR Sourcing 2002-2004_CA BAC SCR-VM 06-07 (31-07-06)_A&amp;ME KPIs" xfId="54218" xr:uid="{00000000-0005-0000-0000-000066A70000}"/>
    <cellStyle name="n_Flash September eresMas_WFR Sourcing 2002-2004_CA BAC SCR-VM 06-07 (31-07-06)_France financials" xfId="24572" xr:uid="{00000000-0005-0000-0000-000067A70000}"/>
    <cellStyle name="n_Flash September eresMas_WFR Sourcing 2002-2004_CA BAC SCR-VM 06-07 (31-07-06)_France KPIs" xfId="5781" xr:uid="{00000000-0005-0000-0000-000068A70000}"/>
    <cellStyle name="n_Flash September eresMas_WFR Sourcing 2002-2004_CA BAC SCR-VM 06-07 (31-07-06)_France KPIs 2" xfId="15197" xr:uid="{00000000-0005-0000-0000-000069A70000}"/>
    <cellStyle name="n_Flash September eresMas_WFR Sourcing 2002-2004_CA BAC SCR-VM 06-07 (31-07-06)_France KPIs_1" xfId="13022" xr:uid="{00000000-0005-0000-0000-00006AA70000}"/>
    <cellStyle name="n_Flash September eresMas_WFR Sourcing 2002-2004_CA BAC SCR-VM 06-07 (31-07-06)_Group" xfId="42803" xr:uid="{00000000-0005-0000-0000-00006BA70000}"/>
    <cellStyle name="n_Flash September eresMas_WFR Sourcing 2002-2004_CA BAC SCR-VM 06-07 (31-07-06)_Group - financial KPIs" xfId="22828" xr:uid="{00000000-0005-0000-0000-00006CA70000}"/>
    <cellStyle name="n_Flash September eresMas_WFR Sourcing 2002-2004_CA BAC SCR-VM 06-07 (31-07-06)_Group - operational KPIs" xfId="11268" xr:uid="{00000000-0005-0000-0000-00006DA70000}"/>
    <cellStyle name="n_Flash September eresMas_WFR Sourcing 2002-2004_CA BAC SCR-VM 06-07 (31-07-06)_Group - operational KPIs 2" xfId="18967" xr:uid="{00000000-0005-0000-0000-00006EA70000}"/>
    <cellStyle name="n_Flash September eresMas_WFR Sourcing 2002-2004_CA BAC SCR-VM 06-07 (31-07-06)_Group - operational KPIs_1" xfId="21084" xr:uid="{00000000-0005-0000-0000-00006FA70000}"/>
    <cellStyle name="n_Flash September eresMas_WFR Sourcing 2002-2004_CA BAC SCR-VM 06-07 (31-07-06)_Orange - Market France KPIs" xfId="57090" xr:uid="{00000000-0005-0000-0000-000070A70000}"/>
    <cellStyle name="n_Flash September eresMas_WFR Sourcing 2002-2004_CA BAC SCR-VM 06-07 (31-07-06)_Poland KPIs" xfId="42802" xr:uid="{00000000-0005-0000-0000-000071A70000}"/>
    <cellStyle name="n_Flash September eresMas_WFR Sourcing 2002-2004_CA BAC SCR-VM 06-07 (31-07-06)_ROW" xfId="42804" xr:uid="{00000000-0005-0000-0000-000072A70000}"/>
    <cellStyle name="n_Flash September eresMas_WFR Sourcing 2002-2004_CA BAC SCR-VM 06-07 (31-07-06)_ROW ARPU" xfId="42805" xr:uid="{00000000-0005-0000-0000-000073A70000}"/>
    <cellStyle name="n_Flash September eresMas_WFR Sourcing 2002-2004_CA BAC SCR-VM 06-07 (31-07-06)_ROW_1" xfId="42806" xr:uid="{00000000-0005-0000-0000-000074A70000}"/>
    <cellStyle name="n_Flash September eresMas_WFR Sourcing 2002-2004_CA BAC SCR-VM 06-07 (31-07-06)_ROW_1_Group" xfId="42807" xr:uid="{00000000-0005-0000-0000-000075A70000}"/>
    <cellStyle name="n_Flash September eresMas_WFR Sourcing 2002-2004_CA BAC SCR-VM 06-07 (31-07-06)_ROW_1_ROW ARPU" xfId="42808" xr:uid="{00000000-0005-0000-0000-000076A70000}"/>
    <cellStyle name="n_Flash September eresMas_WFR Sourcing 2002-2004_CA BAC SCR-VM 06-07 (31-07-06)_ROW_Group" xfId="42809" xr:uid="{00000000-0005-0000-0000-000077A70000}"/>
    <cellStyle name="n_Flash September eresMas_WFR Sourcing 2002-2004_CA BAC SCR-VM 06-07 (31-07-06)_ROW_ROW ARPU" xfId="42810" xr:uid="{00000000-0005-0000-0000-000078A70000}"/>
    <cellStyle name="n_Flash September eresMas_WFR Sourcing 2002-2004_CA BAC SCR-VM 06-07 (31-07-06)_Spain ARPU + AUPU" xfId="42811" xr:uid="{00000000-0005-0000-0000-000079A70000}"/>
    <cellStyle name="n_Flash September eresMas_WFR Sourcing 2002-2004_CA BAC SCR-VM 06-07 (31-07-06)_Spain ARPU + AUPU_Group" xfId="42812" xr:uid="{00000000-0005-0000-0000-00007AA70000}"/>
    <cellStyle name="n_Flash September eresMas_WFR Sourcing 2002-2004_CA BAC SCR-VM 06-07 (31-07-06)_Spain ARPU + AUPU_ROW ARPU" xfId="42813" xr:uid="{00000000-0005-0000-0000-00007BA70000}"/>
    <cellStyle name="n_Flash September eresMas_WFR Sourcing 2002-2004_CA BAC SCR-VM 06-07 (31-07-06)_Spain KPIs" xfId="7627" xr:uid="{00000000-0005-0000-0000-00007CA70000}"/>
    <cellStyle name="n_Flash September eresMas_WFR Sourcing 2002-2004_CA BAC SCR-VM 06-07 (31-07-06)_Spain KPIs 2" xfId="16993" xr:uid="{00000000-0005-0000-0000-00007DA70000}"/>
    <cellStyle name="n_Flash September eresMas_WFR Sourcing 2002-2004_CA BAC SCR-VM 06-07 (31-07-06)_Spain KPIs_1" xfId="52441" xr:uid="{00000000-0005-0000-0000-00007EA70000}"/>
    <cellStyle name="n_Flash September eresMas_WFR Sourcing 2002-2004_CA BAC SCR-VM 06-07 (31-07-06)_Telecoms - Operational KPIs" xfId="50744" xr:uid="{00000000-0005-0000-0000-00007FA70000}"/>
    <cellStyle name="n_Flash September eresMas_WFR Sourcing 2002-2004_CA forfaits 0607 (06-08-14)" xfId="3661" xr:uid="{00000000-0005-0000-0000-000080A70000}"/>
    <cellStyle name="n_Flash September eresMas_WFR Sourcing 2002-2004_CA forfaits 0607 (06-08-14)_A&amp;ME KPIs" xfId="54219" xr:uid="{00000000-0005-0000-0000-000081A70000}"/>
    <cellStyle name="n_Flash September eresMas_WFR Sourcing 2002-2004_CA forfaits 0607 (06-08-14)_France financials" xfId="24573" xr:uid="{00000000-0005-0000-0000-000082A70000}"/>
    <cellStyle name="n_Flash September eresMas_WFR Sourcing 2002-2004_CA forfaits 0607 (06-08-14)_France KPIs" xfId="5782" xr:uid="{00000000-0005-0000-0000-000083A70000}"/>
    <cellStyle name="n_Flash September eresMas_WFR Sourcing 2002-2004_CA forfaits 0607 (06-08-14)_France KPIs 2" xfId="15198" xr:uid="{00000000-0005-0000-0000-000084A70000}"/>
    <cellStyle name="n_Flash September eresMas_WFR Sourcing 2002-2004_CA forfaits 0607 (06-08-14)_France KPIs_1" xfId="13023" xr:uid="{00000000-0005-0000-0000-000085A70000}"/>
    <cellStyle name="n_Flash September eresMas_WFR Sourcing 2002-2004_CA forfaits 0607 (06-08-14)_Group" xfId="42815" xr:uid="{00000000-0005-0000-0000-000086A70000}"/>
    <cellStyle name="n_Flash September eresMas_WFR Sourcing 2002-2004_CA forfaits 0607 (06-08-14)_Group - financial KPIs" xfId="22829" xr:uid="{00000000-0005-0000-0000-000087A70000}"/>
    <cellStyle name="n_Flash September eresMas_WFR Sourcing 2002-2004_CA forfaits 0607 (06-08-14)_Group - operational KPIs" xfId="11269" xr:uid="{00000000-0005-0000-0000-000088A70000}"/>
    <cellStyle name="n_Flash September eresMas_WFR Sourcing 2002-2004_CA forfaits 0607 (06-08-14)_Group - operational KPIs 2" xfId="18968" xr:uid="{00000000-0005-0000-0000-000089A70000}"/>
    <cellStyle name="n_Flash September eresMas_WFR Sourcing 2002-2004_CA forfaits 0607 (06-08-14)_Group - operational KPIs_1" xfId="21085" xr:uid="{00000000-0005-0000-0000-00008AA70000}"/>
    <cellStyle name="n_Flash September eresMas_WFR Sourcing 2002-2004_CA forfaits 0607 (06-08-14)_Orange - Market France KPIs" xfId="57091" xr:uid="{00000000-0005-0000-0000-00008BA70000}"/>
    <cellStyle name="n_Flash September eresMas_WFR Sourcing 2002-2004_CA forfaits 0607 (06-08-14)_Poland KPIs" xfId="42814" xr:uid="{00000000-0005-0000-0000-00008CA70000}"/>
    <cellStyle name="n_Flash September eresMas_WFR Sourcing 2002-2004_CA forfaits 0607 (06-08-14)_ROW" xfId="42816" xr:uid="{00000000-0005-0000-0000-00008DA70000}"/>
    <cellStyle name="n_Flash September eresMas_WFR Sourcing 2002-2004_CA forfaits 0607 (06-08-14)_ROW ARPU" xfId="42817" xr:uid="{00000000-0005-0000-0000-00008EA70000}"/>
    <cellStyle name="n_Flash September eresMas_WFR Sourcing 2002-2004_CA forfaits 0607 (06-08-14)_ROW_1" xfId="42818" xr:uid="{00000000-0005-0000-0000-00008FA70000}"/>
    <cellStyle name="n_Flash September eresMas_WFR Sourcing 2002-2004_CA forfaits 0607 (06-08-14)_ROW_1_Group" xfId="42819" xr:uid="{00000000-0005-0000-0000-000090A70000}"/>
    <cellStyle name="n_Flash September eresMas_WFR Sourcing 2002-2004_CA forfaits 0607 (06-08-14)_ROW_1_ROW ARPU" xfId="42820" xr:uid="{00000000-0005-0000-0000-000091A70000}"/>
    <cellStyle name="n_Flash September eresMas_WFR Sourcing 2002-2004_CA forfaits 0607 (06-08-14)_ROW_Group" xfId="42821" xr:uid="{00000000-0005-0000-0000-000092A70000}"/>
    <cellStyle name="n_Flash September eresMas_WFR Sourcing 2002-2004_CA forfaits 0607 (06-08-14)_ROW_ROW ARPU" xfId="42822" xr:uid="{00000000-0005-0000-0000-000093A70000}"/>
    <cellStyle name="n_Flash September eresMas_WFR Sourcing 2002-2004_CA forfaits 0607 (06-08-14)_Spain ARPU + AUPU" xfId="42823" xr:uid="{00000000-0005-0000-0000-000094A70000}"/>
    <cellStyle name="n_Flash September eresMas_WFR Sourcing 2002-2004_CA forfaits 0607 (06-08-14)_Spain ARPU + AUPU_Group" xfId="42824" xr:uid="{00000000-0005-0000-0000-000095A70000}"/>
    <cellStyle name="n_Flash September eresMas_WFR Sourcing 2002-2004_CA forfaits 0607 (06-08-14)_Spain ARPU + AUPU_ROW ARPU" xfId="42825" xr:uid="{00000000-0005-0000-0000-000096A70000}"/>
    <cellStyle name="n_Flash September eresMas_WFR Sourcing 2002-2004_CA forfaits 0607 (06-08-14)_Spain KPIs" xfId="7628" xr:uid="{00000000-0005-0000-0000-000097A70000}"/>
    <cellStyle name="n_Flash September eresMas_WFR Sourcing 2002-2004_CA forfaits 0607 (06-08-14)_Spain KPIs 2" xfId="16994" xr:uid="{00000000-0005-0000-0000-000098A70000}"/>
    <cellStyle name="n_Flash September eresMas_WFR Sourcing 2002-2004_CA forfaits 0607 (06-08-14)_Spain KPIs_1" xfId="52442" xr:uid="{00000000-0005-0000-0000-000099A70000}"/>
    <cellStyle name="n_Flash September eresMas_WFR Sourcing 2002-2004_CA forfaits 0607 (06-08-14)_Telecoms - Operational KPIs" xfId="50745" xr:uid="{00000000-0005-0000-0000-00009AA70000}"/>
    <cellStyle name="n_Flash September eresMas_WFR Sourcing 2002-2004_Classeur2" xfId="3662" xr:uid="{00000000-0005-0000-0000-00009BA70000}"/>
    <cellStyle name="n_Flash September eresMas_WFR Sourcing 2002-2004_Classeur2_A&amp;ME KPIs" xfId="54220" xr:uid="{00000000-0005-0000-0000-00009CA70000}"/>
    <cellStyle name="n_Flash September eresMas_WFR Sourcing 2002-2004_Classeur2_France financials" xfId="24574" xr:uid="{00000000-0005-0000-0000-00009DA70000}"/>
    <cellStyle name="n_Flash September eresMas_WFR Sourcing 2002-2004_Classeur2_France KPIs" xfId="5783" xr:uid="{00000000-0005-0000-0000-00009EA70000}"/>
    <cellStyle name="n_Flash September eresMas_WFR Sourcing 2002-2004_Classeur2_France KPIs 2" xfId="15199" xr:uid="{00000000-0005-0000-0000-00009FA70000}"/>
    <cellStyle name="n_Flash September eresMas_WFR Sourcing 2002-2004_Classeur2_France KPIs_1" xfId="13024" xr:uid="{00000000-0005-0000-0000-0000A0A70000}"/>
    <cellStyle name="n_Flash September eresMas_WFR Sourcing 2002-2004_Classeur2_Group" xfId="42827" xr:uid="{00000000-0005-0000-0000-0000A1A70000}"/>
    <cellStyle name="n_Flash September eresMas_WFR Sourcing 2002-2004_Classeur2_Group - financial KPIs" xfId="22830" xr:uid="{00000000-0005-0000-0000-0000A2A70000}"/>
    <cellStyle name="n_Flash September eresMas_WFR Sourcing 2002-2004_Classeur2_Group - operational KPIs" xfId="11270" xr:uid="{00000000-0005-0000-0000-0000A3A70000}"/>
    <cellStyle name="n_Flash September eresMas_WFR Sourcing 2002-2004_Classeur2_Group - operational KPIs 2" xfId="18969" xr:uid="{00000000-0005-0000-0000-0000A4A70000}"/>
    <cellStyle name="n_Flash September eresMas_WFR Sourcing 2002-2004_Classeur2_Group - operational KPIs_1" xfId="21086" xr:uid="{00000000-0005-0000-0000-0000A5A70000}"/>
    <cellStyle name="n_Flash September eresMas_WFR Sourcing 2002-2004_Classeur2_Orange - Market France KPIs" xfId="57092" xr:uid="{00000000-0005-0000-0000-0000A6A70000}"/>
    <cellStyle name="n_Flash September eresMas_WFR Sourcing 2002-2004_Classeur2_Poland KPIs" xfId="42826" xr:uid="{00000000-0005-0000-0000-0000A7A70000}"/>
    <cellStyle name="n_Flash September eresMas_WFR Sourcing 2002-2004_Classeur2_ROW" xfId="42828" xr:uid="{00000000-0005-0000-0000-0000A8A70000}"/>
    <cellStyle name="n_Flash September eresMas_WFR Sourcing 2002-2004_Classeur2_ROW ARPU" xfId="42829" xr:uid="{00000000-0005-0000-0000-0000A9A70000}"/>
    <cellStyle name="n_Flash September eresMas_WFR Sourcing 2002-2004_Classeur2_ROW_1" xfId="42830" xr:uid="{00000000-0005-0000-0000-0000AAA70000}"/>
    <cellStyle name="n_Flash September eresMas_WFR Sourcing 2002-2004_Classeur2_ROW_1_Group" xfId="42831" xr:uid="{00000000-0005-0000-0000-0000ABA70000}"/>
    <cellStyle name="n_Flash September eresMas_WFR Sourcing 2002-2004_Classeur2_ROW_1_ROW ARPU" xfId="42832" xr:uid="{00000000-0005-0000-0000-0000ACA70000}"/>
    <cellStyle name="n_Flash September eresMas_WFR Sourcing 2002-2004_Classeur2_ROW_Group" xfId="42833" xr:uid="{00000000-0005-0000-0000-0000ADA70000}"/>
    <cellStyle name="n_Flash September eresMas_WFR Sourcing 2002-2004_Classeur2_ROW_ROW ARPU" xfId="42834" xr:uid="{00000000-0005-0000-0000-0000AEA70000}"/>
    <cellStyle name="n_Flash September eresMas_WFR Sourcing 2002-2004_Classeur2_Spain ARPU + AUPU" xfId="42835" xr:uid="{00000000-0005-0000-0000-0000AFA70000}"/>
    <cellStyle name="n_Flash September eresMas_WFR Sourcing 2002-2004_Classeur2_Spain ARPU + AUPU_Group" xfId="42836" xr:uid="{00000000-0005-0000-0000-0000B0A70000}"/>
    <cellStyle name="n_Flash September eresMas_WFR Sourcing 2002-2004_Classeur2_Spain ARPU + AUPU_ROW ARPU" xfId="42837" xr:uid="{00000000-0005-0000-0000-0000B1A70000}"/>
    <cellStyle name="n_Flash September eresMas_WFR Sourcing 2002-2004_Classeur2_Spain KPIs" xfId="7629" xr:uid="{00000000-0005-0000-0000-0000B2A70000}"/>
    <cellStyle name="n_Flash September eresMas_WFR Sourcing 2002-2004_Classeur2_Spain KPIs 2" xfId="16995" xr:uid="{00000000-0005-0000-0000-0000B3A70000}"/>
    <cellStyle name="n_Flash September eresMas_WFR Sourcing 2002-2004_Classeur2_Spain KPIs_1" xfId="52443" xr:uid="{00000000-0005-0000-0000-0000B4A70000}"/>
    <cellStyle name="n_Flash September eresMas_WFR Sourcing 2002-2004_Classeur2_Telecoms - Operational KPIs" xfId="50746" xr:uid="{00000000-0005-0000-0000-0000B5A70000}"/>
    <cellStyle name="n_Flash September eresMas_WFR Sourcing 2002-2004_Classeur5" xfId="3663" xr:uid="{00000000-0005-0000-0000-0000B6A70000}"/>
    <cellStyle name="n_Flash September eresMas_WFR Sourcing 2002-2004_Classeur5_A&amp;ME KPIs" xfId="54221" xr:uid="{00000000-0005-0000-0000-0000B7A70000}"/>
    <cellStyle name="n_Flash September eresMas_WFR Sourcing 2002-2004_Classeur5_France financials" xfId="24575" xr:uid="{00000000-0005-0000-0000-0000B8A70000}"/>
    <cellStyle name="n_Flash September eresMas_WFR Sourcing 2002-2004_Classeur5_France KPIs" xfId="5784" xr:uid="{00000000-0005-0000-0000-0000B9A70000}"/>
    <cellStyle name="n_Flash September eresMas_WFR Sourcing 2002-2004_Classeur5_France KPIs 2" xfId="15200" xr:uid="{00000000-0005-0000-0000-0000BAA70000}"/>
    <cellStyle name="n_Flash September eresMas_WFR Sourcing 2002-2004_Classeur5_France KPIs_1" xfId="13025" xr:uid="{00000000-0005-0000-0000-0000BBA70000}"/>
    <cellStyle name="n_Flash September eresMas_WFR Sourcing 2002-2004_Classeur5_Group" xfId="42839" xr:uid="{00000000-0005-0000-0000-0000BCA70000}"/>
    <cellStyle name="n_Flash September eresMas_WFR Sourcing 2002-2004_Classeur5_Group - financial KPIs" xfId="22831" xr:uid="{00000000-0005-0000-0000-0000BDA70000}"/>
    <cellStyle name="n_Flash September eresMas_WFR Sourcing 2002-2004_Classeur5_Group - operational KPIs" xfId="11271" xr:uid="{00000000-0005-0000-0000-0000BEA70000}"/>
    <cellStyle name="n_Flash September eresMas_WFR Sourcing 2002-2004_Classeur5_Group - operational KPIs 2" xfId="18970" xr:uid="{00000000-0005-0000-0000-0000BFA70000}"/>
    <cellStyle name="n_Flash September eresMas_WFR Sourcing 2002-2004_Classeur5_Group - operational KPIs_1" xfId="21087" xr:uid="{00000000-0005-0000-0000-0000C0A70000}"/>
    <cellStyle name="n_Flash September eresMas_WFR Sourcing 2002-2004_Classeur5_Orange - Market France KPIs" xfId="57093" xr:uid="{00000000-0005-0000-0000-0000C1A70000}"/>
    <cellStyle name="n_Flash September eresMas_WFR Sourcing 2002-2004_Classeur5_Poland KPIs" xfId="42838" xr:uid="{00000000-0005-0000-0000-0000C2A70000}"/>
    <cellStyle name="n_Flash September eresMas_WFR Sourcing 2002-2004_Classeur5_ROW" xfId="42840" xr:uid="{00000000-0005-0000-0000-0000C3A70000}"/>
    <cellStyle name="n_Flash September eresMas_WFR Sourcing 2002-2004_Classeur5_ROW ARPU" xfId="42841" xr:uid="{00000000-0005-0000-0000-0000C4A70000}"/>
    <cellStyle name="n_Flash September eresMas_WFR Sourcing 2002-2004_Classeur5_ROW_1" xfId="42842" xr:uid="{00000000-0005-0000-0000-0000C5A70000}"/>
    <cellStyle name="n_Flash September eresMas_WFR Sourcing 2002-2004_Classeur5_ROW_1_Group" xfId="42843" xr:uid="{00000000-0005-0000-0000-0000C6A70000}"/>
    <cellStyle name="n_Flash September eresMas_WFR Sourcing 2002-2004_Classeur5_ROW_1_ROW ARPU" xfId="42844" xr:uid="{00000000-0005-0000-0000-0000C7A70000}"/>
    <cellStyle name="n_Flash September eresMas_WFR Sourcing 2002-2004_Classeur5_ROW_Group" xfId="42845" xr:uid="{00000000-0005-0000-0000-0000C8A70000}"/>
    <cellStyle name="n_Flash September eresMas_WFR Sourcing 2002-2004_Classeur5_ROW_ROW ARPU" xfId="42846" xr:uid="{00000000-0005-0000-0000-0000C9A70000}"/>
    <cellStyle name="n_Flash September eresMas_WFR Sourcing 2002-2004_Classeur5_Spain ARPU + AUPU" xfId="42847" xr:uid="{00000000-0005-0000-0000-0000CAA70000}"/>
    <cellStyle name="n_Flash September eresMas_WFR Sourcing 2002-2004_Classeur5_Spain ARPU + AUPU_Group" xfId="42848" xr:uid="{00000000-0005-0000-0000-0000CBA70000}"/>
    <cellStyle name="n_Flash September eresMas_WFR Sourcing 2002-2004_Classeur5_Spain ARPU + AUPU_ROW ARPU" xfId="42849" xr:uid="{00000000-0005-0000-0000-0000CCA70000}"/>
    <cellStyle name="n_Flash September eresMas_WFR Sourcing 2002-2004_Classeur5_Spain KPIs" xfId="7630" xr:uid="{00000000-0005-0000-0000-0000CDA70000}"/>
    <cellStyle name="n_Flash September eresMas_WFR Sourcing 2002-2004_Classeur5_Spain KPIs 2" xfId="16996" xr:uid="{00000000-0005-0000-0000-0000CEA70000}"/>
    <cellStyle name="n_Flash September eresMas_WFR Sourcing 2002-2004_Classeur5_Spain KPIs_1" xfId="52444" xr:uid="{00000000-0005-0000-0000-0000CFA70000}"/>
    <cellStyle name="n_Flash September eresMas_WFR Sourcing 2002-2004_Classeur5_Telecoms - Operational KPIs" xfId="50747" xr:uid="{00000000-0005-0000-0000-0000D0A70000}"/>
    <cellStyle name="n_Flash September eresMas_WFR Sourcing 2002-2004_DATA KPI Personal" xfId="42850" xr:uid="{00000000-0005-0000-0000-0000D1A70000}"/>
    <cellStyle name="n_Flash September eresMas_WFR Sourcing 2002-2004_DATA KPI Personal_Group" xfId="42851" xr:uid="{00000000-0005-0000-0000-0000D2A70000}"/>
    <cellStyle name="n_Flash September eresMas_WFR Sourcing 2002-2004_DATA KPI Personal_ROW ARPU" xfId="42852" xr:uid="{00000000-0005-0000-0000-0000D3A70000}"/>
    <cellStyle name="n_Flash September eresMas_WFR Sourcing 2002-2004_EE_CoA_BS - mapped V4" xfId="42853" xr:uid="{00000000-0005-0000-0000-0000D4A70000}"/>
    <cellStyle name="n_Flash September eresMas_WFR Sourcing 2002-2004_EE_CoA_BS - mapped V4_Group" xfId="42854" xr:uid="{00000000-0005-0000-0000-0000D5A70000}"/>
    <cellStyle name="n_Flash September eresMas_WFR Sourcing 2002-2004_EE_CoA_BS - mapped V4_ROW ARPU" xfId="42855" xr:uid="{00000000-0005-0000-0000-0000D6A70000}"/>
    <cellStyle name="n_Flash September eresMas_WFR Sourcing 2002-2004_France financials" xfId="24568" xr:uid="{00000000-0005-0000-0000-0000D7A70000}"/>
    <cellStyle name="n_Flash September eresMas_WFR Sourcing 2002-2004_France KPIs" xfId="5777" xr:uid="{00000000-0005-0000-0000-0000D8A70000}"/>
    <cellStyle name="n_Flash September eresMas_WFR Sourcing 2002-2004_France KPIs 2" xfId="15193" xr:uid="{00000000-0005-0000-0000-0000D9A70000}"/>
    <cellStyle name="n_Flash September eresMas_WFR Sourcing 2002-2004_France KPIs_1" xfId="13018" xr:uid="{00000000-0005-0000-0000-0000DAA70000}"/>
    <cellStyle name="n_Flash September eresMas_WFR Sourcing 2002-2004_Group" xfId="42856" xr:uid="{00000000-0005-0000-0000-0000DBA70000}"/>
    <cellStyle name="n_Flash September eresMas_WFR Sourcing 2002-2004_Group - financial KPIs" xfId="22824" xr:uid="{00000000-0005-0000-0000-0000DCA70000}"/>
    <cellStyle name="n_Flash September eresMas_WFR Sourcing 2002-2004_Group - operational KPIs" xfId="11264" xr:uid="{00000000-0005-0000-0000-0000DDA70000}"/>
    <cellStyle name="n_Flash September eresMas_WFR Sourcing 2002-2004_Group - operational KPIs 2" xfId="18963" xr:uid="{00000000-0005-0000-0000-0000DEA70000}"/>
    <cellStyle name="n_Flash September eresMas_WFR Sourcing 2002-2004_Group - operational KPIs_1" xfId="21080" xr:uid="{00000000-0005-0000-0000-0000DFA70000}"/>
    <cellStyle name="n_Flash September eresMas_WFR Sourcing 2002-2004_Orange - Market France KPIs" xfId="57086" xr:uid="{00000000-0005-0000-0000-0000E0A70000}"/>
    <cellStyle name="n_Flash September eresMas_WFR Sourcing 2002-2004_PFA_Mn MTV_060413" xfId="3664" xr:uid="{00000000-0005-0000-0000-0000E1A70000}"/>
    <cellStyle name="n_Flash September eresMas_WFR Sourcing 2002-2004_PFA_Mn MTV_060413_A&amp;ME KPIs" xfId="54222" xr:uid="{00000000-0005-0000-0000-0000E2A70000}"/>
    <cellStyle name="n_Flash September eresMas_WFR Sourcing 2002-2004_PFA_Mn MTV_060413_France financials" xfId="24576" xr:uid="{00000000-0005-0000-0000-0000E3A70000}"/>
    <cellStyle name="n_Flash September eresMas_WFR Sourcing 2002-2004_PFA_Mn MTV_060413_France KPIs" xfId="5785" xr:uid="{00000000-0005-0000-0000-0000E4A70000}"/>
    <cellStyle name="n_Flash September eresMas_WFR Sourcing 2002-2004_PFA_Mn MTV_060413_France KPIs 2" xfId="15201" xr:uid="{00000000-0005-0000-0000-0000E5A70000}"/>
    <cellStyle name="n_Flash September eresMas_WFR Sourcing 2002-2004_PFA_Mn MTV_060413_France KPIs_1" xfId="13026" xr:uid="{00000000-0005-0000-0000-0000E6A70000}"/>
    <cellStyle name="n_Flash September eresMas_WFR Sourcing 2002-2004_PFA_Mn MTV_060413_Group" xfId="42858" xr:uid="{00000000-0005-0000-0000-0000E7A70000}"/>
    <cellStyle name="n_Flash September eresMas_WFR Sourcing 2002-2004_PFA_Mn MTV_060413_Group - financial KPIs" xfId="22832" xr:uid="{00000000-0005-0000-0000-0000E8A70000}"/>
    <cellStyle name="n_Flash September eresMas_WFR Sourcing 2002-2004_PFA_Mn MTV_060413_Group - operational KPIs" xfId="11272" xr:uid="{00000000-0005-0000-0000-0000E9A70000}"/>
    <cellStyle name="n_Flash September eresMas_WFR Sourcing 2002-2004_PFA_Mn MTV_060413_Group - operational KPIs 2" xfId="18971" xr:uid="{00000000-0005-0000-0000-0000EAA70000}"/>
    <cellStyle name="n_Flash September eresMas_WFR Sourcing 2002-2004_PFA_Mn MTV_060413_Group - operational KPIs_1" xfId="21088" xr:uid="{00000000-0005-0000-0000-0000EBA70000}"/>
    <cellStyle name="n_Flash September eresMas_WFR Sourcing 2002-2004_PFA_Mn MTV_060413_Orange - Market France KPIs" xfId="57094" xr:uid="{00000000-0005-0000-0000-0000ECA70000}"/>
    <cellStyle name="n_Flash September eresMas_WFR Sourcing 2002-2004_PFA_Mn MTV_060413_Poland KPIs" xfId="42857" xr:uid="{00000000-0005-0000-0000-0000EDA70000}"/>
    <cellStyle name="n_Flash September eresMas_WFR Sourcing 2002-2004_PFA_Mn MTV_060413_ROW" xfId="42859" xr:uid="{00000000-0005-0000-0000-0000EEA70000}"/>
    <cellStyle name="n_Flash September eresMas_WFR Sourcing 2002-2004_PFA_Mn MTV_060413_ROW ARPU" xfId="42860" xr:uid="{00000000-0005-0000-0000-0000EFA70000}"/>
    <cellStyle name="n_Flash September eresMas_WFR Sourcing 2002-2004_PFA_Mn MTV_060413_ROW_1" xfId="42861" xr:uid="{00000000-0005-0000-0000-0000F0A70000}"/>
    <cellStyle name="n_Flash September eresMas_WFR Sourcing 2002-2004_PFA_Mn MTV_060413_ROW_1_Group" xfId="42862" xr:uid="{00000000-0005-0000-0000-0000F1A70000}"/>
    <cellStyle name="n_Flash September eresMas_WFR Sourcing 2002-2004_PFA_Mn MTV_060413_ROW_1_ROW ARPU" xfId="42863" xr:uid="{00000000-0005-0000-0000-0000F2A70000}"/>
    <cellStyle name="n_Flash September eresMas_WFR Sourcing 2002-2004_PFA_Mn MTV_060413_ROW_Group" xfId="42864" xr:uid="{00000000-0005-0000-0000-0000F3A70000}"/>
    <cellStyle name="n_Flash September eresMas_WFR Sourcing 2002-2004_PFA_Mn MTV_060413_ROW_ROW ARPU" xfId="42865" xr:uid="{00000000-0005-0000-0000-0000F4A70000}"/>
    <cellStyle name="n_Flash September eresMas_WFR Sourcing 2002-2004_PFA_Mn MTV_060413_Spain ARPU + AUPU" xfId="42866" xr:uid="{00000000-0005-0000-0000-0000F5A70000}"/>
    <cellStyle name="n_Flash September eresMas_WFR Sourcing 2002-2004_PFA_Mn MTV_060413_Spain ARPU + AUPU_Group" xfId="42867" xr:uid="{00000000-0005-0000-0000-0000F6A70000}"/>
    <cellStyle name="n_Flash September eresMas_WFR Sourcing 2002-2004_PFA_Mn MTV_060413_Spain ARPU + AUPU_ROW ARPU" xfId="42868" xr:uid="{00000000-0005-0000-0000-0000F7A70000}"/>
    <cellStyle name="n_Flash September eresMas_WFR Sourcing 2002-2004_PFA_Mn MTV_060413_Spain KPIs" xfId="7631" xr:uid="{00000000-0005-0000-0000-0000F8A70000}"/>
    <cellStyle name="n_Flash September eresMas_WFR Sourcing 2002-2004_PFA_Mn MTV_060413_Spain KPIs 2" xfId="16997" xr:uid="{00000000-0005-0000-0000-0000F9A70000}"/>
    <cellStyle name="n_Flash September eresMas_WFR Sourcing 2002-2004_PFA_Mn MTV_060413_Spain KPIs_1" xfId="52445" xr:uid="{00000000-0005-0000-0000-0000FAA70000}"/>
    <cellStyle name="n_Flash September eresMas_WFR Sourcing 2002-2004_PFA_Mn MTV_060413_Telecoms - Operational KPIs" xfId="50748" xr:uid="{00000000-0005-0000-0000-0000FBA70000}"/>
    <cellStyle name="n_Flash September eresMas_WFR Sourcing 2002-2004_PFA_Mn_0603_V0 0" xfId="3665" xr:uid="{00000000-0005-0000-0000-0000FCA70000}"/>
    <cellStyle name="n_Flash September eresMas_WFR Sourcing 2002-2004_PFA_Mn_0603_V0 0_A&amp;ME KPIs" xfId="54223" xr:uid="{00000000-0005-0000-0000-0000FDA70000}"/>
    <cellStyle name="n_Flash September eresMas_WFR Sourcing 2002-2004_PFA_Mn_0603_V0 0_France financials" xfId="24577" xr:uid="{00000000-0005-0000-0000-0000FEA70000}"/>
    <cellStyle name="n_Flash September eresMas_WFR Sourcing 2002-2004_PFA_Mn_0603_V0 0_France KPIs" xfId="5786" xr:uid="{00000000-0005-0000-0000-0000FFA70000}"/>
    <cellStyle name="n_Flash September eresMas_WFR Sourcing 2002-2004_PFA_Mn_0603_V0 0_France KPIs 2" xfId="15202" xr:uid="{00000000-0005-0000-0000-000000A80000}"/>
    <cellStyle name="n_Flash September eresMas_WFR Sourcing 2002-2004_PFA_Mn_0603_V0 0_France KPIs_1" xfId="13027" xr:uid="{00000000-0005-0000-0000-000001A80000}"/>
    <cellStyle name="n_Flash September eresMas_WFR Sourcing 2002-2004_PFA_Mn_0603_V0 0_Group" xfId="42870" xr:uid="{00000000-0005-0000-0000-000002A80000}"/>
    <cellStyle name="n_Flash September eresMas_WFR Sourcing 2002-2004_PFA_Mn_0603_V0 0_Group - financial KPIs" xfId="22833" xr:uid="{00000000-0005-0000-0000-000003A80000}"/>
    <cellStyle name="n_Flash September eresMas_WFR Sourcing 2002-2004_PFA_Mn_0603_V0 0_Group - operational KPIs" xfId="11273" xr:uid="{00000000-0005-0000-0000-000004A80000}"/>
    <cellStyle name="n_Flash September eresMas_WFR Sourcing 2002-2004_PFA_Mn_0603_V0 0_Group - operational KPIs 2" xfId="18972" xr:uid="{00000000-0005-0000-0000-000005A80000}"/>
    <cellStyle name="n_Flash September eresMas_WFR Sourcing 2002-2004_PFA_Mn_0603_V0 0_Group - operational KPIs_1" xfId="21089" xr:uid="{00000000-0005-0000-0000-000006A80000}"/>
    <cellStyle name="n_Flash September eresMas_WFR Sourcing 2002-2004_PFA_Mn_0603_V0 0_Orange - Market France KPIs" xfId="57095" xr:uid="{00000000-0005-0000-0000-000007A80000}"/>
    <cellStyle name="n_Flash September eresMas_WFR Sourcing 2002-2004_PFA_Mn_0603_V0 0_Poland KPIs" xfId="42869" xr:uid="{00000000-0005-0000-0000-000008A80000}"/>
    <cellStyle name="n_Flash September eresMas_WFR Sourcing 2002-2004_PFA_Mn_0603_V0 0_ROW" xfId="42871" xr:uid="{00000000-0005-0000-0000-000009A80000}"/>
    <cellStyle name="n_Flash September eresMas_WFR Sourcing 2002-2004_PFA_Mn_0603_V0 0_ROW ARPU" xfId="42872" xr:uid="{00000000-0005-0000-0000-00000AA80000}"/>
    <cellStyle name="n_Flash September eresMas_WFR Sourcing 2002-2004_PFA_Mn_0603_V0 0_ROW_1" xfId="42873" xr:uid="{00000000-0005-0000-0000-00000BA80000}"/>
    <cellStyle name="n_Flash September eresMas_WFR Sourcing 2002-2004_PFA_Mn_0603_V0 0_ROW_1_Group" xfId="42874" xr:uid="{00000000-0005-0000-0000-00000CA80000}"/>
    <cellStyle name="n_Flash September eresMas_WFR Sourcing 2002-2004_PFA_Mn_0603_V0 0_ROW_1_ROW ARPU" xfId="42875" xr:uid="{00000000-0005-0000-0000-00000DA80000}"/>
    <cellStyle name="n_Flash September eresMas_WFR Sourcing 2002-2004_PFA_Mn_0603_V0 0_ROW_Group" xfId="42876" xr:uid="{00000000-0005-0000-0000-00000EA80000}"/>
    <cellStyle name="n_Flash September eresMas_WFR Sourcing 2002-2004_PFA_Mn_0603_V0 0_ROW_ROW ARPU" xfId="42877" xr:uid="{00000000-0005-0000-0000-00000FA80000}"/>
    <cellStyle name="n_Flash September eresMas_WFR Sourcing 2002-2004_PFA_Mn_0603_V0 0_Spain ARPU + AUPU" xfId="42878" xr:uid="{00000000-0005-0000-0000-000010A80000}"/>
    <cellStyle name="n_Flash September eresMas_WFR Sourcing 2002-2004_PFA_Mn_0603_V0 0_Spain ARPU + AUPU_Group" xfId="42879" xr:uid="{00000000-0005-0000-0000-000011A80000}"/>
    <cellStyle name="n_Flash September eresMas_WFR Sourcing 2002-2004_PFA_Mn_0603_V0 0_Spain ARPU + AUPU_ROW ARPU" xfId="42880" xr:uid="{00000000-0005-0000-0000-000012A80000}"/>
    <cellStyle name="n_Flash September eresMas_WFR Sourcing 2002-2004_PFA_Mn_0603_V0 0_Spain KPIs" xfId="7632" xr:uid="{00000000-0005-0000-0000-000013A80000}"/>
    <cellStyle name="n_Flash September eresMas_WFR Sourcing 2002-2004_PFA_Mn_0603_V0 0_Spain KPIs 2" xfId="16998" xr:uid="{00000000-0005-0000-0000-000014A80000}"/>
    <cellStyle name="n_Flash September eresMas_WFR Sourcing 2002-2004_PFA_Mn_0603_V0 0_Spain KPIs_1" xfId="52446" xr:uid="{00000000-0005-0000-0000-000015A80000}"/>
    <cellStyle name="n_Flash September eresMas_WFR Sourcing 2002-2004_PFA_Mn_0603_V0 0_Telecoms - Operational KPIs" xfId="50749" xr:uid="{00000000-0005-0000-0000-000016A80000}"/>
    <cellStyle name="n_Flash September eresMas_WFR Sourcing 2002-2004_PFA_Parcs_0600706" xfId="3666" xr:uid="{00000000-0005-0000-0000-000017A80000}"/>
    <cellStyle name="n_Flash September eresMas_WFR Sourcing 2002-2004_PFA_Parcs_0600706_A&amp;ME KPIs" xfId="54224" xr:uid="{00000000-0005-0000-0000-000018A80000}"/>
    <cellStyle name="n_Flash September eresMas_WFR Sourcing 2002-2004_PFA_Parcs_0600706_France financials" xfId="24578" xr:uid="{00000000-0005-0000-0000-000019A80000}"/>
    <cellStyle name="n_Flash September eresMas_WFR Sourcing 2002-2004_PFA_Parcs_0600706_France KPIs" xfId="5787" xr:uid="{00000000-0005-0000-0000-00001AA80000}"/>
    <cellStyle name="n_Flash September eresMas_WFR Sourcing 2002-2004_PFA_Parcs_0600706_France KPIs 2" xfId="15203" xr:uid="{00000000-0005-0000-0000-00001BA80000}"/>
    <cellStyle name="n_Flash September eresMas_WFR Sourcing 2002-2004_PFA_Parcs_0600706_France KPIs_1" xfId="13028" xr:uid="{00000000-0005-0000-0000-00001CA80000}"/>
    <cellStyle name="n_Flash September eresMas_WFR Sourcing 2002-2004_PFA_Parcs_0600706_Group" xfId="42882" xr:uid="{00000000-0005-0000-0000-00001DA80000}"/>
    <cellStyle name="n_Flash September eresMas_WFR Sourcing 2002-2004_PFA_Parcs_0600706_Group - financial KPIs" xfId="22834" xr:uid="{00000000-0005-0000-0000-00001EA80000}"/>
    <cellStyle name="n_Flash September eresMas_WFR Sourcing 2002-2004_PFA_Parcs_0600706_Group - operational KPIs" xfId="11274" xr:uid="{00000000-0005-0000-0000-00001FA80000}"/>
    <cellStyle name="n_Flash September eresMas_WFR Sourcing 2002-2004_PFA_Parcs_0600706_Group - operational KPIs 2" xfId="18973" xr:uid="{00000000-0005-0000-0000-000020A80000}"/>
    <cellStyle name="n_Flash September eresMas_WFR Sourcing 2002-2004_PFA_Parcs_0600706_Group - operational KPIs_1" xfId="21090" xr:uid="{00000000-0005-0000-0000-000021A80000}"/>
    <cellStyle name="n_Flash September eresMas_WFR Sourcing 2002-2004_PFA_Parcs_0600706_Orange - Market France KPIs" xfId="57096" xr:uid="{00000000-0005-0000-0000-000022A80000}"/>
    <cellStyle name="n_Flash September eresMas_WFR Sourcing 2002-2004_PFA_Parcs_0600706_Poland KPIs" xfId="42881" xr:uid="{00000000-0005-0000-0000-000023A80000}"/>
    <cellStyle name="n_Flash September eresMas_WFR Sourcing 2002-2004_PFA_Parcs_0600706_ROW" xfId="42883" xr:uid="{00000000-0005-0000-0000-000024A80000}"/>
    <cellStyle name="n_Flash September eresMas_WFR Sourcing 2002-2004_PFA_Parcs_0600706_ROW ARPU" xfId="42884" xr:uid="{00000000-0005-0000-0000-000025A80000}"/>
    <cellStyle name="n_Flash September eresMas_WFR Sourcing 2002-2004_PFA_Parcs_0600706_ROW_1" xfId="42885" xr:uid="{00000000-0005-0000-0000-000026A80000}"/>
    <cellStyle name="n_Flash September eresMas_WFR Sourcing 2002-2004_PFA_Parcs_0600706_ROW_1_Group" xfId="42886" xr:uid="{00000000-0005-0000-0000-000027A80000}"/>
    <cellStyle name="n_Flash September eresMas_WFR Sourcing 2002-2004_PFA_Parcs_0600706_ROW_1_ROW ARPU" xfId="42887" xr:uid="{00000000-0005-0000-0000-000028A80000}"/>
    <cellStyle name="n_Flash September eresMas_WFR Sourcing 2002-2004_PFA_Parcs_0600706_ROW_Group" xfId="42888" xr:uid="{00000000-0005-0000-0000-000029A80000}"/>
    <cellStyle name="n_Flash September eresMas_WFR Sourcing 2002-2004_PFA_Parcs_0600706_ROW_ROW ARPU" xfId="42889" xr:uid="{00000000-0005-0000-0000-00002AA80000}"/>
    <cellStyle name="n_Flash September eresMas_WFR Sourcing 2002-2004_PFA_Parcs_0600706_Spain ARPU + AUPU" xfId="42890" xr:uid="{00000000-0005-0000-0000-00002BA80000}"/>
    <cellStyle name="n_Flash September eresMas_WFR Sourcing 2002-2004_PFA_Parcs_0600706_Spain ARPU + AUPU_Group" xfId="42891" xr:uid="{00000000-0005-0000-0000-00002CA80000}"/>
    <cellStyle name="n_Flash September eresMas_WFR Sourcing 2002-2004_PFA_Parcs_0600706_Spain ARPU + AUPU_ROW ARPU" xfId="42892" xr:uid="{00000000-0005-0000-0000-00002DA80000}"/>
    <cellStyle name="n_Flash September eresMas_WFR Sourcing 2002-2004_PFA_Parcs_0600706_Spain KPIs" xfId="7633" xr:uid="{00000000-0005-0000-0000-00002EA80000}"/>
    <cellStyle name="n_Flash September eresMas_WFR Sourcing 2002-2004_PFA_Parcs_0600706_Spain KPIs 2" xfId="16999" xr:uid="{00000000-0005-0000-0000-00002FA80000}"/>
    <cellStyle name="n_Flash September eresMas_WFR Sourcing 2002-2004_PFA_Parcs_0600706_Spain KPIs_1" xfId="52447" xr:uid="{00000000-0005-0000-0000-000030A80000}"/>
    <cellStyle name="n_Flash September eresMas_WFR Sourcing 2002-2004_PFA_Parcs_0600706_Telecoms - Operational KPIs" xfId="50750" xr:uid="{00000000-0005-0000-0000-000031A80000}"/>
    <cellStyle name="n_Flash September eresMas_WFR Sourcing 2002-2004_Poland KPIs" xfId="42765" xr:uid="{00000000-0005-0000-0000-000032A80000}"/>
    <cellStyle name="n_Flash September eresMas_WFR Sourcing 2002-2004_Reporting Valeur_Mobile_2010_10" xfId="42893" xr:uid="{00000000-0005-0000-0000-000033A80000}"/>
    <cellStyle name="n_Flash September eresMas_WFR Sourcing 2002-2004_Reporting Valeur_Mobile_2010_10_Group" xfId="42894" xr:uid="{00000000-0005-0000-0000-000034A80000}"/>
    <cellStyle name="n_Flash September eresMas_WFR Sourcing 2002-2004_Reporting Valeur_Mobile_2010_10_ROW" xfId="42895" xr:uid="{00000000-0005-0000-0000-000035A80000}"/>
    <cellStyle name="n_Flash September eresMas_WFR Sourcing 2002-2004_Reporting Valeur_Mobile_2010_10_ROW ARPU" xfId="42896" xr:uid="{00000000-0005-0000-0000-000036A80000}"/>
    <cellStyle name="n_Flash September eresMas_WFR Sourcing 2002-2004_Reporting Valeur_Mobile_2010_10_ROW_Group" xfId="42897" xr:uid="{00000000-0005-0000-0000-000037A80000}"/>
    <cellStyle name="n_Flash September eresMas_WFR Sourcing 2002-2004_Reporting Valeur_Mobile_2010_10_ROW_ROW ARPU" xfId="42898" xr:uid="{00000000-0005-0000-0000-000038A80000}"/>
    <cellStyle name="n_Flash September eresMas_WFR Sourcing 2002-2004_ROW" xfId="42899" xr:uid="{00000000-0005-0000-0000-000039A80000}"/>
    <cellStyle name="n_Flash September eresMas_WFR Sourcing 2002-2004_ROW ARPU" xfId="42900" xr:uid="{00000000-0005-0000-0000-00003AA80000}"/>
    <cellStyle name="n_Flash September eresMas_WFR Sourcing 2002-2004_ROW_1" xfId="42901" xr:uid="{00000000-0005-0000-0000-00003BA80000}"/>
    <cellStyle name="n_Flash September eresMas_WFR Sourcing 2002-2004_ROW_1_Group" xfId="42902" xr:uid="{00000000-0005-0000-0000-00003CA80000}"/>
    <cellStyle name="n_Flash September eresMas_WFR Sourcing 2002-2004_ROW_1_ROW ARPU" xfId="42903" xr:uid="{00000000-0005-0000-0000-00003DA80000}"/>
    <cellStyle name="n_Flash September eresMas_WFR Sourcing 2002-2004_ROW_Group" xfId="42904" xr:uid="{00000000-0005-0000-0000-00003EA80000}"/>
    <cellStyle name="n_Flash September eresMas_WFR Sourcing 2002-2004_ROW_ROW ARPU" xfId="42905" xr:uid="{00000000-0005-0000-0000-00003FA80000}"/>
    <cellStyle name="n_Flash September eresMas_WFR Sourcing 2002-2004_Spain ARPU + AUPU" xfId="42906" xr:uid="{00000000-0005-0000-0000-000040A80000}"/>
    <cellStyle name="n_Flash September eresMas_WFR Sourcing 2002-2004_Spain ARPU + AUPU_Group" xfId="42907" xr:uid="{00000000-0005-0000-0000-000041A80000}"/>
    <cellStyle name="n_Flash September eresMas_WFR Sourcing 2002-2004_Spain ARPU + AUPU_ROW ARPU" xfId="42908" xr:uid="{00000000-0005-0000-0000-000042A80000}"/>
    <cellStyle name="n_Flash September eresMas_WFR Sourcing 2002-2004_Spain KPIs" xfId="7623" xr:uid="{00000000-0005-0000-0000-000043A80000}"/>
    <cellStyle name="n_Flash September eresMas_WFR Sourcing 2002-2004_Spain KPIs 2" xfId="16989" xr:uid="{00000000-0005-0000-0000-000044A80000}"/>
    <cellStyle name="n_Flash September eresMas_WFR Sourcing 2002-2004_Spain KPIs_1" xfId="52437" xr:uid="{00000000-0005-0000-0000-000045A80000}"/>
    <cellStyle name="n_Flash September eresMas_WFR Sourcing 2002-2004_Telecoms - Operational KPIs" xfId="50740" xr:uid="{00000000-0005-0000-0000-000046A80000}"/>
    <cellStyle name="n_Flash September eresMas_WFR Sourcing 2002-2004_UAG_report_CA 06-09 (06-09-28)" xfId="3667" xr:uid="{00000000-0005-0000-0000-000047A80000}"/>
    <cellStyle name="n_Flash September eresMas_WFR Sourcing 2002-2004_UAG_report_CA 06-09 (06-09-28)_A&amp;ME KPIs" xfId="54225" xr:uid="{00000000-0005-0000-0000-000048A80000}"/>
    <cellStyle name="n_Flash September eresMas_WFR Sourcing 2002-2004_UAG_report_CA 06-09 (06-09-28)_France financials" xfId="24579" xr:uid="{00000000-0005-0000-0000-000049A80000}"/>
    <cellStyle name="n_Flash September eresMas_WFR Sourcing 2002-2004_UAG_report_CA 06-09 (06-09-28)_France KPIs" xfId="5788" xr:uid="{00000000-0005-0000-0000-00004AA80000}"/>
    <cellStyle name="n_Flash September eresMas_WFR Sourcing 2002-2004_UAG_report_CA 06-09 (06-09-28)_France KPIs 2" xfId="15204" xr:uid="{00000000-0005-0000-0000-00004BA80000}"/>
    <cellStyle name="n_Flash September eresMas_WFR Sourcing 2002-2004_UAG_report_CA 06-09 (06-09-28)_France KPIs_1" xfId="13029" xr:uid="{00000000-0005-0000-0000-00004CA80000}"/>
    <cellStyle name="n_Flash September eresMas_WFR Sourcing 2002-2004_UAG_report_CA 06-09 (06-09-28)_Group" xfId="42910" xr:uid="{00000000-0005-0000-0000-00004DA80000}"/>
    <cellStyle name="n_Flash September eresMas_WFR Sourcing 2002-2004_UAG_report_CA 06-09 (06-09-28)_Group - financial KPIs" xfId="22835" xr:uid="{00000000-0005-0000-0000-00004EA80000}"/>
    <cellStyle name="n_Flash September eresMas_WFR Sourcing 2002-2004_UAG_report_CA 06-09 (06-09-28)_Group - operational KPIs" xfId="11275" xr:uid="{00000000-0005-0000-0000-00004FA80000}"/>
    <cellStyle name="n_Flash September eresMas_WFR Sourcing 2002-2004_UAG_report_CA 06-09 (06-09-28)_Group - operational KPIs 2" xfId="18974" xr:uid="{00000000-0005-0000-0000-000050A80000}"/>
    <cellStyle name="n_Flash September eresMas_WFR Sourcing 2002-2004_UAG_report_CA 06-09 (06-09-28)_Group - operational KPIs_1" xfId="21091" xr:uid="{00000000-0005-0000-0000-000051A80000}"/>
    <cellStyle name="n_Flash September eresMas_WFR Sourcing 2002-2004_UAG_report_CA 06-09 (06-09-28)_Orange - Market France KPIs" xfId="57097" xr:uid="{00000000-0005-0000-0000-000052A80000}"/>
    <cellStyle name="n_Flash September eresMas_WFR Sourcing 2002-2004_UAG_report_CA 06-09 (06-09-28)_Poland KPIs" xfId="42909" xr:uid="{00000000-0005-0000-0000-000053A80000}"/>
    <cellStyle name="n_Flash September eresMas_WFR Sourcing 2002-2004_UAG_report_CA 06-09 (06-09-28)_ROW" xfId="42911" xr:uid="{00000000-0005-0000-0000-000054A80000}"/>
    <cellStyle name="n_Flash September eresMas_WFR Sourcing 2002-2004_UAG_report_CA 06-09 (06-09-28)_ROW ARPU" xfId="42912" xr:uid="{00000000-0005-0000-0000-000055A80000}"/>
    <cellStyle name="n_Flash September eresMas_WFR Sourcing 2002-2004_UAG_report_CA 06-09 (06-09-28)_ROW_1" xfId="42913" xr:uid="{00000000-0005-0000-0000-000056A80000}"/>
    <cellStyle name="n_Flash September eresMas_WFR Sourcing 2002-2004_UAG_report_CA 06-09 (06-09-28)_ROW_1_Group" xfId="42914" xr:uid="{00000000-0005-0000-0000-000057A80000}"/>
    <cellStyle name="n_Flash September eresMas_WFR Sourcing 2002-2004_UAG_report_CA 06-09 (06-09-28)_ROW_1_ROW ARPU" xfId="42915" xr:uid="{00000000-0005-0000-0000-000058A80000}"/>
    <cellStyle name="n_Flash September eresMas_WFR Sourcing 2002-2004_UAG_report_CA 06-09 (06-09-28)_ROW_Group" xfId="42916" xr:uid="{00000000-0005-0000-0000-000059A80000}"/>
    <cellStyle name="n_Flash September eresMas_WFR Sourcing 2002-2004_UAG_report_CA 06-09 (06-09-28)_ROW_ROW ARPU" xfId="42917" xr:uid="{00000000-0005-0000-0000-00005AA80000}"/>
    <cellStyle name="n_Flash September eresMas_WFR Sourcing 2002-2004_UAG_report_CA 06-09 (06-09-28)_Spain ARPU + AUPU" xfId="42918" xr:uid="{00000000-0005-0000-0000-00005BA80000}"/>
    <cellStyle name="n_Flash September eresMas_WFR Sourcing 2002-2004_UAG_report_CA 06-09 (06-09-28)_Spain ARPU + AUPU_Group" xfId="42919" xr:uid="{00000000-0005-0000-0000-00005CA80000}"/>
    <cellStyle name="n_Flash September eresMas_WFR Sourcing 2002-2004_UAG_report_CA 06-09 (06-09-28)_Spain ARPU + AUPU_ROW ARPU" xfId="42920" xr:uid="{00000000-0005-0000-0000-00005DA80000}"/>
    <cellStyle name="n_Flash September eresMas_WFR Sourcing 2002-2004_UAG_report_CA 06-09 (06-09-28)_Spain KPIs" xfId="7634" xr:uid="{00000000-0005-0000-0000-00005EA80000}"/>
    <cellStyle name="n_Flash September eresMas_WFR Sourcing 2002-2004_UAG_report_CA 06-09 (06-09-28)_Spain KPIs 2" xfId="17000" xr:uid="{00000000-0005-0000-0000-00005FA80000}"/>
    <cellStyle name="n_Flash September eresMas_WFR Sourcing 2002-2004_UAG_report_CA 06-09 (06-09-28)_Spain KPIs_1" xfId="52448" xr:uid="{00000000-0005-0000-0000-000060A80000}"/>
    <cellStyle name="n_Flash September eresMas_WFR Sourcing 2002-2004_UAG_report_CA 06-09 (06-09-28)_Telecoms - Operational KPIs" xfId="50751" xr:uid="{00000000-0005-0000-0000-000061A80000}"/>
    <cellStyle name="n_Flash September eresMas_WFR Sourcing 2002-2004_UAG_report_CA 06-10 (06-11-06)" xfId="3668" xr:uid="{00000000-0005-0000-0000-000062A80000}"/>
    <cellStyle name="n_Flash September eresMas_WFR Sourcing 2002-2004_UAG_report_CA 06-10 (06-11-06)_A&amp;ME KPIs" xfId="54226" xr:uid="{00000000-0005-0000-0000-000063A80000}"/>
    <cellStyle name="n_Flash September eresMas_WFR Sourcing 2002-2004_UAG_report_CA 06-10 (06-11-06)_France financials" xfId="24580" xr:uid="{00000000-0005-0000-0000-000064A80000}"/>
    <cellStyle name="n_Flash September eresMas_WFR Sourcing 2002-2004_UAG_report_CA 06-10 (06-11-06)_France KPIs" xfId="5789" xr:uid="{00000000-0005-0000-0000-000065A80000}"/>
    <cellStyle name="n_Flash September eresMas_WFR Sourcing 2002-2004_UAG_report_CA 06-10 (06-11-06)_France KPIs 2" xfId="15205" xr:uid="{00000000-0005-0000-0000-000066A80000}"/>
    <cellStyle name="n_Flash September eresMas_WFR Sourcing 2002-2004_UAG_report_CA 06-10 (06-11-06)_France KPIs_1" xfId="13030" xr:uid="{00000000-0005-0000-0000-000067A80000}"/>
    <cellStyle name="n_Flash September eresMas_WFR Sourcing 2002-2004_UAG_report_CA 06-10 (06-11-06)_Group" xfId="42922" xr:uid="{00000000-0005-0000-0000-000068A80000}"/>
    <cellStyle name="n_Flash September eresMas_WFR Sourcing 2002-2004_UAG_report_CA 06-10 (06-11-06)_Group - financial KPIs" xfId="22836" xr:uid="{00000000-0005-0000-0000-000069A80000}"/>
    <cellStyle name="n_Flash September eresMas_WFR Sourcing 2002-2004_UAG_report_CA 06-10 (06-11-06)_Group - operational KPIs" xfId="11276" xr:uid="{00000000-0005-0000-0000-00006AA80000}"/>
    <cellStyle name="n_Flash September eresMas_WFR Sourcing 2002-2004_UAG_report_CA 06-10 (06-11-06)_Group - operational KPIs 2" xfId="18975" xr:uid="{00000000-0005-0000-0000-00006BA80000}"/>
    <cellStyle name="n_Flash September eresMas_WFR Sourcing 2002-2004_UAG_report_CA 06-10 (06-11-06)_Group - operational KPIs_1" xfId="21092" xr:uid="{00000000-0005-0000-0000-00006CA80000}"/>
    <cellStyle name="n_Flash September eresMas_WFR Sourcing 2002-2004_UAG_report_CA 06-10 (06-11-06)_Orange - Market France KPIs" xfId="57098" xr:uid="{00000000-0005-0000-0000-00006DA80000}"/>
    <cellStyle name="n_Flash September eresMas_WFR Sourcing 2002-2004_UAG_report_CA 06-10 (06-11-06)_Poland KPIs" xfId="42921" xr:uid="{00000000-0005-0000-0000-00006EA80000}"/>
    <cellStyle name="n_Flash September eresMas_WFR Sourcing 2002-2004_UAG_report_CA 06-10 (06-11-06)_ROW" xfId="42923" xr:uid="{00000000-0005-0000-0000-00006FA80000}"/>
    <cellStyle name="n_Flash September eresMas_WFR Sourcing 2002-2004_UAG_report_CA 06-10 (06-11-06)_ROW ARPU" xfId="42924" xr:uid="{00000000-0005-0000-0000-000070A80000}"/>
    <cellStyle name="n_Flash September eresMas_WFR Sourcing 2002-2004_UAG_report_CA 06-10 (06-11-06)_ROW_1" xfId="42925" xr:uid="{00000000-0005-0000-0000-000071A80000}"/>
    <cellStyle name="n_Flash September eresMas_WFR Sourcing 2002-2004_UAG_report_CA 06-10 (06-11-06)_ROW_1_Group" xfId="42926" xr:uid="{00000000-0005-0000-0000-000072A80000}"/>
    <cellStyle name="n_Flash September eresMas_WFR Sourcing 2002-2004_UAG_report_CA 06-10 (06-11-06)_ROW_1_ROW ARPU" xfId="42927" xr:uid="{00000000-0005-0000-0000-000073A80000}"/>
    <cellStyle name="n_Flash September eresMas_WFR Sourcing 2002-2004_UAG_report_CA 06-10 (06-11-06)_ROW_Group" xfId="42928" xr:uid="{00000000-0005-0000-0000-000074A80000}"/>
    <cellStyle name="n_Flash September eresMas_WFR Sourcing 2002-2004_UAG_report_CA 06-10 (06-11-06)_ROW_ROW ARPU" xfId="42929" xr:uid="{00000000-0005-0000-0000-000075A80000}"/>
    <cellStyle name="n_Flash September eresMas_WFR Sourcing 2002-2004_UAG_report_CA 06-10 (06-11-06)_Spain ARPU + AUPU" xfId="42930" xr:uid="{00000000-0005-0000-0000-000076A80000}"/>
    <cellStyle name="n_Flash September eresMas_WFR Sourcing 2002-2004_UAG_report_CA 06-10 (06-11-06)_Spain ARPU + AUPU_Group" xfId="42931" xr:uid="{00000000-0005-0000-0000-000077A80000}"/>
    <cellStyle name="n_Flash September eresMas_WFR Sourcing 2002-2004_UAG_report_CA 06-10 (06-11-06)_Spain ARPU + AUPU_ROW ARPU" xfId="42932" xr:uid="{00000000-0005-0000-0000-000078A80000}"/>
    <cellStyle name="n_Flash September eresMas_WFR Sourcing 2002-2004_UAG_report_CA 06-10 (06-11-06)_Spain KPIs" xfId="7635" xr:uid="{00000000-0005-0000-0000-000079A80000}"/>
    <cellStyle name="n_Flash September eresMas_WFR Sourcing 2002-2004_UAG_report_CA 06-10 (06-11-06)_Spain KPIs 2" xfId="17001" xr:uid="{00000000-0005-0000-0000-00007AA80000}"/>
    <cellStyle name="n_Flash September eresMas_WFR Sourcing 2002-2004_UAG_report_CA 06-10 (06-11-06)_Spain KPIs_1" xfId="52449" xr:uid="{00000000-0005-0000-0000-00007BA80000}"/>
    <cellStyle name="n_Flash September eresMas_WFR Sourcing 2002-2004_UAG_report_CA 06-10 (06-11-06)_Telecoms - Operational KPIs" xfId="50752" xr:uid="{00000000-0005-0000-0000-00007CA80000}"/>
    <cellStyle name="n_Flash September eresMas_WFR Sourcing 2002-2004_V&amp;M trajectoires V1 (06-08-11)" xfId="3669" xr:uid="{00000000-0005-0000-0000-00007DA80000}"/>
    <cellStyle name="n_Flash September eresMas_WFR Sourcing 2002-2004_V&amp;M trajectoires V1 (06-08-11)_A&amp;ME KPIs" xfId="54227" xr:uid="{00000000-0005-0000-0000-00007EA80000}"/>
    <cellStyle name="n_Flash September eresMas_WFR Sourcing 2002-2004_V&amp;M trajectoires V1 (06-08-11)_France financials" xfId="24581" xr:uid="{00000000-0005-0000-0000-00007FA80000}"/>
    <cellStyle name="n_Flash September eresMas_WFR Sourcing 2002-2004_V&amp;M trajectoires V1 (06-08-11)_France KPIs" xfId="5790" xr:uid="{00000000-0005-0000-0000-000080A80000}"/>
    <cellStyle name="n_Flash September eresMas_WFR Sourcing 2002-2004_V&amp;M trajectoires V1 (06-08-11)_France KPIs 2" xfId="15206" xr:uid="{00000000-0005-0000-0000-000081A80000}"/>
    <cellStyle name="n_Flash September eresMas_WFR Sourcing 2002-2004_V&amp;M trajectoires V1 (06-08-11)_France KPIs_1" xfId="13031" xr:uid="{00000000-0005-0000-0000-000082A80000}"/>
    <cellStyle name="n_Flash September eresMas_WFR Sourcing 2002-2004_V&amp;M trajectoires V1 (06-08-11)_Group" xfId="42934" xr:uid="{00000000-0005-0000-0000-000083A80000}"/>
    <cellStyle name="n_Flash September eresMas_WFR Sourcing 2002-2004_V&amp;M trajectoires V1 (06-08-11)_Group - financial KPIs" xfId="22837" xr:uid="{00000000-0005-0000-0000-000084A80000}"/>
    <cellStyle name="n_Flash September eresMas_WFR Sourcing 2002-2004_V&amp;M trajectoires V1 (06-08-11)_Group - operational KPIs" xfId="11277" xr:uid="{00000000-0005-0000-0000-000085A80000}"/>
    <cellStyle name="n_Flash September eresMas_WFR Sourcing 2002-2004_V&amp;M trajectoires V1 (06-08-11)_Group - operational KPIs 2" xfId="18976" xr:uid="{00000000-0005-0000-0000-000086A80000}"/>
    <cellStyle name="n_Flash September eresMas_WFR Sourcing 2002-2004_V&amp;M trajectoires V1 (06-08-11)_Group - operational KPIs_1" xfId="21093" xr:uid="{00000000-0005-0000-0000-000087A80000}"/>
    <cellStyle name="n_Flash September eresMas_WFR Sourcing 2002-2004_V&amp;M trajectoires V1 (06-08-11)_Orange - Market France KPIs" xfId="57099" xr:uid="{00000000-0005-0000-0000-000088A80000}"/>
    <cellStyle name="n_Flash September eresMas_WFR Sourcing 2002-2004_V&amp;M trajectoires V1 (06-08-11)_Poland KPIs" xfId="42933" xr:uid="{00000000-0005-0000-0000-000089A80000}"/>
    <cellStyle name="n_Flash September eresMas_WFR Sourcing 2002-2004_V&amp;M trajectoires V1 (06-08-11)_ROW" xfId="42935" xr:uid="{00000000-0005-0000-0000-00008AA80000}"/>
    <cellStyle name="n_Flash September eresMas_WFR Sourcing 2002-2004_V&amp;M trajectoires V1 (06-08-11)_ROW ARPU" xfId="42936" xr:uid="{00000000-0005-0000-0000-00008BA80000}"/>
    <cellStyle name="n_Flash September eresMas_WFR Sourcing 2002-2004_V&amp;M trajectoires V1 (06-08-11)_ROW_1" xfId="42937" xr:uid="{00000000-0005-0000-0000-00008CA80000}"/>
    <cellStyle name="n_Flash September eresMas_WFR Sourcing 2002-2004_V&amp;M trajectoires V1 (06-08-11)_ROW_1_Group" xfId="42938" xr:uid="{00000000-0005-0000-0000-00008DA80000}"/>
    <cellStyle name="n_Flash September eresMas_WFR Sourcing 2002-2004_V&amp;M trajectoires V1 (06-08-11)_ROW_1_ROW ARPU" xfId="42939" xr:uid="{00000000-0005-0000-0000-00008EA80000}"/>
    <cellStyle name="n_Flash September eresMas_WFR Sourcing 2002-2004_V&amp;M trajectoires V1 (06-08-11)_ROW_Group" xfId="42940" xr:uid="{00000000-0005-0000-0000-00008FA80000}"/>
    <cellStyle name="n_Flash September eresMas_WFR Sourcing 2002-2004_V&amp;M trajectoires V1 (06-08-11)_ROW_ROW ARPU" xfId="42941" xr:uid="{00000000-0005-0000-0000-000090A80000}"/>
    <cellStyle name="n_Flash September eresMas_WFR Sourcing 2002-2004_V&amp;M trajectoires V1 (06-08-11)_Spain ARPU + AUPU" xfId="42942" xr:uid="{00000000-0005-0000-0000-000091A80000}"/>
    <cellStyle name="n_Flash September eresMas_WFR Sourcing 2002-2004_V&amp;M trajectoires V1 (06-08-11)_Spain ARPU + AUPU_Group" xfId="42943" xr:uid="{00000000-0005-0000-0000-000092A80000}"/>
    <cellStyle name="n_Flash September eresMas_WFR Sourcing 2002-2004_V&amp;M trajectoires V1 (06-08-11)_Spain ARPU + AUPU_ROW ARPU" xfId="42944" xr:uid="{00000000-0005-0000-0000-000093A80000}"/>
    <cellStyle name="n_Flash September eresMas_WFR Sourcing 2002-2004_V&amp;M trajectoires V1 (06-08-11)_Spain KPIs" xfId="7636" xr:uid="{00000000-0005-0000-0000-000094A80000}"/>
    <cellStyle name="n_Flash September eresMas_WFR Sourcing 2002-2004_V&amp;M trajectoires V1 (06-08-11)_Spain KPIs 2" xfId="17002" xr:uid="{00000000-0005-0000-0000-000095A80000}"/>
    <cellStyle name="n_Flash September eresMas_WFR Sourcing 2002-2004_V&amp;M trajectoires V1 (06-08-11)_Spain KPIs_1" xfId="52450" xr:uid="{00000000-0005-0000-0000-000096A80000}"/>
    <cellStyle name="n_Flash September eresMas_WFR Sourcing 2002-2004_V&amp;M trajectoires V1 (06-08-11)_Telecoms - Operational KPIs" xfId="50753" xr:uid="{00000000-0005-0000-0000-000097A80000}"/>
    <cellStyle name="n_Flash_A&amp;ME KPIs" xfId="53340" xr:uid="{00000000-0005-0000-0000-000098A80000}"/>
    <cellStyle name="n_Flash_DATA KPI Personal" xfId="42945" xr:uid="{00000000-0005-0000-0000-000099A80000}"/>
    <cellStyle name="n_Flash_DATA KPI Personal_Group" xfId="42946" xr:uid="{00000000-0005-0000-0000-00009AA80000}"/>
    <cellStyle name="n_Flash_DATA KPI Personal_ROW ARPU" xfId="42947" xr:uid="{00000000-0005-0000-0000-00009BA80000}"/>
    <cellStyle name="n_Flash_EE_CoA_BS - mapped V4" xfId="42948" xr:uid="{00000000-0005-0000-0000-00009CA80000}"/>
    <cellStyle name="n_Flash_EE_CoA_BS - mapped V4_Group" xfId="42949" xr:uid="{00000000-0005-0000-0000-00009DA80000}"/>
    <cellStyle name="n_Flash_EE_CoA_BS - mapped V4_ROW ARPU" xfId="42950" xr:uid="{00000000-0005-0000-0000-00009EA80000}"/>
    <cellStyle name="n_Flash_Enterprise" xfId="9658" xr:uid="{00000000-0005-0000-0000-00009FA80000}"/>
    <cellStyle name="n_Flash_France financials" xfId="23715" xr:uid="{00000000-0005-0000-0000-0000A0A80000}"/>
    <cellStyle name="n_Flash_France financials_1" xfId="25248" xr:uid="{00000000-0005-0000-0000-0000A1A80000}"/>
    <cellStyle name="n_Flash_France KPIs" xfId="4927" xr:uid="{00000000-0005-0000-0000-0000A2A80000}"/>
    <cellStyle name="n_Flash_France KPIs 2" xfId="14343" xr:uid="{00000000-0005-0000-0000-0000A3A80000}"/>
    <cellStyle name="n_Flash_France KPIs_1" xfId="12168" xr:uid="{00000000-0005-0000-0000-0000A4A80000}"/>
    <cellStyle name="n_Flash_GetCA Groupe Seg 2012-Q4 Soc" xfId="57100" xr:uid="{00000000-0005-0000-0000-0000A5A80000}"/>
    <cellStyle name="n_Flash_Group" xfId="42951" xr:uid="{00000000-0005-0000-0000-0000A6A80000}"/>
    <cellStyle name="n_Flash_Group - financial KPIs" xfId="21971" xr:uid="{00000000-0005-0000-0000-0000A7A80000}"/>
    <cellStyle name="n_Flash_Group - operational KPIs" xfId="3127" xr:uid="{00000000-0005-0000-0000-0000A8A80000}"/>
    <cellStyle name="n_Flash_Group - operational KPIs_1" xfId="10414" xr:uid="{00000000-0005-0000-0000-0000A9A80000}"/>
    <cellStyle name="n_Flash_Group - operational KPIs_1 2" xfId="18113" xr:uid="{00000000-0005-0000-0000-0000AAA80000}"/>
    <cellStyle name="n_Flash_Group - operational KPIs_2" xfId="20230" xr:uid="{00000000-0005-0000-0000-0000ABA80000}"/>
    <cellStyle name="n_Flash_IC&amp;SS" xfId="13550" xr:uid="{00000000-0005-0000-0000-0000ACA80000}"/>
    <cellStyle name="n_Flash_Orange - Market France KPIs" xfId="55828" xr:uid="{00000000-0005-0000-0000-0000ADA80000}"/>
    <cellStyle name="n_Flash_Poland KPIs" xfId="8378" xr:uid="{00000000-0005-0000-0000-0000AEA80000}"/>
    <cellStyle name="n_Flash_Poland KPIs_1" xfId="31246" xr:uid="{00000000-0005-0000-0000-0000AFA80000}"/>
    <cellStyle name="n_Flash_Reporting Valeur_Mobile_2010_10" xfId="42952" xr:uid="{00000000-0005-0000-0000-0000B0A80000}"/>
    <cellStyle name="n_Flash_Reporting Valeur_Mobile_2010_10_Group" xfId="42953" xr:uid="{00000000-0005-0000-0000-0000B1A80000}"/>
    <cellStyle name="n_Flash_Reporting Valeur_Mobile_2010_10_ROW" xfId="42954" xr:uid="{00000000-0005-0000-0000-0000B2A80000}"/>
    <cellStyle name="n_Flash_Reporting Valeur_Mobile_2010_10_ROW ARPU" xfId="42955" xr:uid="{00000000-0005-0000-0000-0000B3A80000}"/>
    <cellStyle name="n_Flash_Reporting Valeur_Mobile_2010_10_ROW_Group" xfId="42956" xr:uid="{00000000-0005-0000-0000-0000B4A80000}"/>
    <cellStyle name="n_Flash_Reporting Valeur_Mobile_2010_10_ROW_ROW ARPU" xfId="42957" xr:uid="{00000000-0005-0000-0000-0000B5A80000}"/>
    <cellStyle name="n_Flash_ROW" xfId="42958" xr:uid="{00000000-0005-0000-0000-0000B6A80000}"/>
    <cellStyle name="n_Flash_RoW KPIs" xfId="9090" xr:uid="{00000000-0005-0000-0000-0000B7A80000}"/>
    <cellStyle name="n_Flash_ROW_1" xfId="42959" xr:uid="{00000000-0005-0000-0000-0000B8A80000}"/>
    <cellStyle name="n_Flash_ROW_1_Group" xfId="42960" xr:uid="{00000000-0005-0000-0000-0000B9A80000}"/>
    <cellStyle name="n_Flash_ROW_1_ROW ARPU" xfId="42961" xr:uid="{00000000-0005-0000-0000-0000BAA80000}"/>
    <cellStyle name="n_Flash_ROW_Group" xfId="42962" xr:uid="{00000000-0005-0000-0000-0000BBA80000}"/>
    <cellStyle name="n_Flash_ROW_ROW ARPU" xfId="42963" xr:uid="{00000000-0005-0000-0000-0000BCA80000}"/>
    <cellStyle name="n_Flash_Spain ARPU + AUPU" xfId="42964" xr:uid="{00000000-0005-0000-0000-0000BDA80000}"/>
    <cellStyle name="n_Flash_Spain ARPU + AUPU_Group" xfId="42965" xr:uid="{00000000-0005-0000-0000-0000BEA80000}"/>
    <cellStyle name="n_Flash_Spain ARPU + AUPU_ROW ARPU" xfId="42966" xr:uid="{00000000-0005-0000-0000-0000BFA80000}"/>
    <cellStyle name="n_Flash_Spain KPIs" xfId="6749" xr:uid="{00000000-0005-0000-0000-0000C0A80000}"/>
    <cellStyle name="n_Flash_Spain KPIs 2" xfId="16115" xr:uid="{00000000-0005-0000-0000-0000C1A80000}"/>
    <cellStyle name="n_Flash_Spain KPIs_1" xfId="51563" xr:uid="{00000000-0005-0000-0000-0000C2A80000}"/>
    <cellStyle name="n_Flash_Telecoms - Operational KPIs" xfId="49866" xr:uid="{00000000-0005-0000-0000-0000C3A80000}"/>
    <cellStyle name="n_France financials" xfId="23379" xr:uid="{00000000-0005-0000-0000-0000C4A80000}"/>
    <cellStyle name="n_France financials_1" xfId="25066" xr:uid="{00000000-0005-0000-0000-0000C5A80000}"/>
    <cellStyle name="n_France KPIs" xfId="2772" xr:uid="{00000000-0005-0000-0000-0000C6A80000}"/>
    <cellStyle name="n_France KPIs 2" xfId="13853" xr:uid="{00000000-0005-0000-0000-0000C7A80000}"/>
    <cellStyle name="n_France KPIs_1" xfId="4575" xr:uid="{00000000-0005-0000-0000-0000C8A80000}"/>
    <cellStyle name="n_France KPIs_1 2" xfId="13996" xr:uid="{00000000-0005-0000-0000-0000C9A80000}"/>
    <cellStyle name="n_France KPIs_2" xfId="11834" xr:uid="{00000000-0005-0000-0000-0000CAA80000}"/>
    <cellStyle name="n_GetCA Groupe Seg 2012-Q4 Soc" xfId="57101" xr:uid="{00000000-0005-0000-0000-0000CBA80000}"/>
    <cellStyle name="n_Group - financial KPIs" xfId="21635" xr:uid="{00000000-0005-0000-0000-0000CCA80000}"/>
    <cellStyle name="n_Group - operational KPIs" xfId="2945" xr:uid="{00000000-0005-0000-0000-0000CDA80000}"/>
    <cellStyle name="n_Group - operational KPIs_1" xfId="10080" xr:uid="{00000000-0005-0000-0000-0000CEA80000}"/>
    <cellStyle name="n_Group - operational KPIs_1 2" xfId="17779" xr:uid="{00000000-0005-0000-0000-0000CFA80000}"/>
    <cellStyle name="n_Group - operational KPIs_2" xfId="19896" xr:uid="{00000000-0005-0000-0000-0000D0A80000}"/>
    <cellStyle name="n_H1 12 retraité (SOC)" xfId="19682" xr:uid="{00000000-0005-0000-0000-0000D1A80000}"/>
    <cellStyle name="n_HDI - Template Budget 2005" xfId="3670" xr:uid="{00000000-0005-0000-0000-0000D2A80000}"/>
    <cellStyle name="n_HDI - Template Budget 2005_01 Synthèse DM pour modèle" xfId="3671" xr:uid="{00000000-0005-0000-0000-0000D3A80000}"/>
    <cellStyle name="n_HDI - Template Budget 2005_01 Synthèse DM pour modèle_A&amp;ME KPIs" xfId="54229" xr:uid="{00000000-0005-0000-0000-0000D4A80000}"/>
    <cellStyle name="n_HDI - Template Budget 2005_01 Synthèse DM pour modèle_France financials" xfId="24583" xr:uid="{00000000-0005-0000-0000-0000D5A80000}"/>
    <cellStyle name="n_HDI - Template Budget 2005_01 Synthèse DM pour modèle_France KPIs" xfId="5792" xr:uid="{00000000-0005-0000-0000-0000D6A80000}"/>
    <cellStyle name="n_HDI - Template Budget 2005_01 Synthèse DM pour modèle_France KPIs 2" xfId="15208" xr:uid="{00000000-0005-0000-0000-0000D7A80000}"/>
    <cellStyle name="n_HDI - Template Budget 2005_01 Synthèse DM pour modèle_France KPIs_1" xfId="13033" xr:uid="{00000000-0005-0000-0000-0000D8A80000}"/>
    <cellStyle name="n_HDI - Template Budget 2005_01 Synthèse DM pour modèle_Group" xfId="42969" xr:uid="{00000000-0005-0000-0000-0000D9A80000}"/>
    <cellStyle name="n_HDI - Template Budget 2005_01 Synthèse DM pour modèle_Group - financial KPIs" xfId="22839" xr:uid="{00000000-0005-0000-0000-0000DAA80000}"/>
    <cellStyle name="n_HDI - Template Budget 2005_01 Synthèse DM pour modèle_Group - operational KPIs" xfId="11279" xr:uid="{00000000-0005-0000-0000-0000DBA80000}"/>
    <cellStyle name="n_HDI - Template Budget 2005_01 Synthèse DM pour modèle_Group - operational KPIs 2" xfId="18978" xr:uid="{00000000-0005-0000-0000-0000DCA80000}"/>
    <cellStyle name="n_HDI - Template Budget 2005_01 Synthèse DM pour modèle_Group - operational KPIs_1" xfId="21095" xr:uid="{00000000-0005-0000-0000-0000DDA80000}"/>
    <cellStyle name="n_HDI - Template Budget 2005_01 Synthèse DM pour modèle_Orange - Market France KPIs" xfId="57103" xr:uid="{00000000-0005-0000-0000-0000DEA80000}"/>
    <cellStyle name="n_HDI - Template Budget 2005_01 Synthèse DM pour modèle_Poland KPIs" xfId="42968" xr:uid="{00000000-0005-0000-0000-0000DFA80000}"/>
    <cellStyle name="n_HDI - Template Budget 2005_01 Synthèse DM pour modèle_ROW" xfId="42970" xr:uid="{00000000-0005-0000-0000-0000E0A80000}"/>
    <cellStyle name="n_HDI - Template Budget 2005_01 Synthèse DM pour modèle_ROW ARPU" xfId="42971" xr:uid="{00000000-0005-0000-0000-0000E1A80000}"/>
    <cellStyle name="n_HDI - Template Budget 2005_01 Synthèse DM pour modèle_ROW_1" xfId="42972" xr:uid="{00000000-0005-0000-0000-0000E2A80000}"/>
    <cellStyle name="n_HDI - Template Budget 2005_01 Synthèse DM pour modèle_ROW_1_Group" xfId="42973" xr:uid="{00000000-0005-0000-0000-0000E3A80000}"/>
    <cellStyle name="n_HDI - Template Budget 2005_01 Synthèse DM pour modèle_ROW_1_ROW ARPU" xfId="42974" xr:uid="{00000000-0005-0000-0000-0000E4A80000}"/>
    <cellStyle name="n_HDI - Template Budget 2005_01 Synthèse DM pour modèle_ROW_Group" xfId="42975" xr:uid="{00000000-0005-0000-0000-0000E5A80000}"/>
    <cellStyle name="n_HDI - Template Budget 2005_01 Synthèse DM pour modèle_ROW_ROW ARPU" xfId="42976" xr:uid="{00000000-0005-0000-0000-0000E6A80000}"/>
    <cellStyle name="n_HDI - Template Budget 2005_01 Synthèse DM pour modèle_Spain ARPU + AUPU" xfId="42977" xr:uid="{00000000-0005-0000-0000-0000E7A80000}"/>
    <cellStyle name="n_HDI - Template Budget 2005_01 Synthèse DM pour modèle_Spain ARPU + AUPU_Group" xfId="42978" xr:uid="{00000000-0005-0000-0000-0000E8A80000}"/>
    <cellStyle name="n_HDI - Template Budget 2005_01 Synthèse DM pour modèle_Spain ARPU + AUPU_ROW ARPU" xfId="42979" xr:uid="{00000000-0005-0000-0000-0000E9A80000}"/>
    <cellStyle name="n_HDI - Template Budget 2005_01 Synthèse DM pour modèle_Spain KPIs" xfId="7638" xr:uid="{00000000-0005-0000-0000-0000EAA80000}"/>
    <cellStyle name="n_HDI - Template Budget 2005_01 Synthèse DM pour modèle_Spain KPIs 2" xfId="17004" xr:uid="{00000000-0005-0000-0000-0000EBA80000}"/>
    <cellStyle name="n_HDI - Template Budget 2005_01 Synthèse DM pour modèle_Spain KPIs_1" xfId="52452" xr:uid="{00000000-0005-0000-0000-0000ECA80000}"/>
    <cellStyle name="n_HDI - Template Budget 2005_01 Synthèse DM pour modèle_Telecoms - Operational KPIs" xfId="50755" xr:uid="{00000000-0005-0000-0000-0000EDA80000}"/>
    <cellStyle name="n_HDI - Template Budget 2005_0703 Préflashde L23 Analyse CA trafic 07-03 (07-04-03)" xfId="3672" xr:uid="{00000000-0005-0000-0000-0000EEA80000}"/>
    <cellStyle name="n_HDI - Template Budget 2005_0703 Préflashde L23 Analyse CA trafic 07-03 (07-04-03)_A&amp;ME KPIs" xfId="54230" xr:uid="{00000000-0005-0000-0000-0000EFA80000}"/>
    <cellStyle name="n_HDI - Template Budget 2005_0703 Préflashde L23 Analyse CA trafic 07-03 (07-04-03)_France financials" xfId="24584" xr:uid="{00000000-0005-0000-0000-0000F0A80000}"/>
    <cellStyle name="n_HDI - Template Budget 2005_0703 Préflashde L23 Analyse CA trafic 07-03 (07-04-03)_France KPIs" xfId="5793" xr:uid="{00000000-0005-0000-0000-0000F1A80000}"/>
    <cellStyle name="n_HDI - Template Budget 2005_0703 Préflashde L23 Analyse CA trafic 07-03 (07-04-03)_France KPIs 2" xfId="15209" xr:uid="{00000000-0005-0000-0000-0000F2A80000}"/>
    <cellStyle name="n_HDI - Template Budget 2005_0703 Préflashde L23 Analyse CA trafic 07-03 (07-04-03)_France KPIs_1" xfId="13034" xr:uid="{00000000-0005-0000-0000-0000F3A80000}"/>
    <cellStyle name="n_HDI - Template Budget 2005_0703 Préflashde L23 Analyse CA trafic 07-03 (07-04-03)_Group" xfId="42981" xr:uid="{00000000-0005-0000-0000-0000F4A80000}"/>
    <cellStyle name="n_HDI - Template Budget 2005_0703 Préflashde L23 Analyse CA trafic 07-03 (07-04-03)_Group - financial KPIs" xfId="22840" xr:uid="{00000000-0005-0000-0000-0000F5A80000}"/>
    <cellStyle name="n_HDI - Template Budget 2005_0703 Préflashde L23 Analyse CA trafic 07-03 (07-04-03)_Group - operational KPIs" xfId="11280" xr:uid="{00000000-0005-0000-0000-0000F6A80000}"/>
    <cellStyle name="n_HDI - Template Budget 2005_0703 Préflashde L23 Analyse CA trafic 07-03 (07-04-03)_Group - operational KPIs 2" xfId="18979" xr:uid="{00000000-0005-0000-0000-0000F7A80000}"/>
    <cellStyle name="n_HDI - Template Budget 2005_0703 Préflashde L23 Analyse CA trafic 07-03 (07-04-03)_Group - operational KPIs_1" xfId="21096" xr:uid="{00000000-0005-0000-0000-0000F8A80000}"/>
    <cellStyle name="n_HDI - Template Budget 2005_0703 Préflashde L23 Analyse CA trafic 07-03 (07-04-03)_Orange - Market France KPIs" xfId="57104" xr:uid="{00000000-0005-0000-0000-0000F9A80000}"/>
    <cellStyle name="n_HDI - Template Budget 2005_0703 Préflashde L23 Analyse CA trafic 07-03 (07-04-03)_Poland KPIs" xfId="42980" xr:uid="{00000000-0005-0000-0000-0000FAA80000}"/>
    <cellStyle name="n_HDI - Template Budget 2005_0703 Préflashde L23 Analyse CA trafic 07-03 (07-04-03)_ROW" xfId="42982" xr:uid="{00000000-0005-0000-0000-0000FBA80000}"/>
    <cellStyle name="n_HDI - Template Budget 2005_0703 Préflashde L23 Analyse CA trafic 07-03 (07-04-03)_ROW ARPU" xfId="42983" xr:uid="{00000000-0005-0000-0000-0000FCA80000}"/>
    <cellStyle name="n_HDI - Template Budget 2005_0703 Préflashde L23 Analyse CA trafic 07-03 (07-04-03)_ROW_1" xfId="42984" xr:uid="{00000000-0005-0000-0000-0000FDA80000}"/>
    <cellStyle name="n_HDI - Template Budget 2005_0703 Préflashde L23 Analyse CA trafic 07-03 (07-04-03)_ROW_1_Group" xfId="42985" xr:uid="{00000000-0005-0000-0000-0000FEA80000}"/>
    <cellStyle name="n_HDI - Template Budget 2005_0703 Préflashde L23 Analyse CA trafic 07-03 (07-04-03)_ROW_1_ROW ARPU" xfId="42986" xr:uid="{00000000-0005-0000-0000-0000FFA80000}"/>
    <cellStyle name="n_HDI - Template Budget 2005_0703 Préflashde L23 Analyse CA trafic 07-03 (07-04-03)_ROW_Group" xfId="42987" xr:uid="{00000000-0005-0000-0000-000000A90000}"/>
    <cellStyle name="n_HDI - Template Budget 2005_0703 Préflashde L23 Analyse CA trafic 07-03 (07-04-03)_ROW_ROW ARPU" xfId="42988" xr:uid="{00000000-0005-0000-0000-000001A90000}"/>
    <cellStyle name="n_HDI - Template Budget 2005_0703 Préflashde L23 Analyse CA trafic 07-03 (07-04-03)_Spain ARPU + AUPU" xfId="42989" xr:uid="{00000000-0005-0000-0000-000002A90000}"/>
    <cellStyle name="n_HDI - Template Budget 2005_0703 Préflashde L23 Analyse CA trafic 07-03 (07-04-03)_Spain ARPU + AUPU_Group" xfId="42990" xr:uid="{00000000-0005-0000-0000-000003A90000}"/>
    <cellStyle name="n_HDI - Template Budget 2005_0703 Préflashde L23 Analyse CA trafic 07-03 (07-04-03)_Spain ARPU + AUPU_ROW ARPU" xfId="42991" xr:uid="{00000000-0005-0000-0000-000004A90000}"/>
    <cellStyle name="n_HDI - Template Budget 2005_0703 Préflashde L23 Analyse CA trafic 07-03 (07-04-03)_Spain KPIs" xfId="7639" xr:uid="{00000000-0005-0000-0000-000005A90000}"/>
    <cellStyle name="n_HDI - Template Budget 2005_0703 Préflashde L23 Analyse CA trafic 07-03 (07-04-03)_Spain KPIs 2" xfId="17005" xr:uid="{00000000-0005-0000-0000-000006A90000}"/>
    <cellStyle name="n_HDI - Template Budget 2005_0703 Préflashde L23 Analyse CA trafic 07-03 (07-04-03)_Spain KPIs_1" xfId="52453" xr:uid="{00000000-0005-0000-0000-000007A90000}"/>
    <cellStyle name="n_HDI - Template Budget 2005_0703 Préflashde L23 Analyse CA trafic 07-03 (07-04-03)_Telecoms - Operational KPIs" xfId="50756" xr:uid="{00000000-0005-0000-0000-000008A90000}"/>
    <cellStyle name="n_HDI - Template Budget 2005_A&amp;ME KPIs" xfId="54228" xr:uid="{00000000-0005-0000-0000-000009A90000}"/>
    <cellStyle name="n_HDI - Template Budget 2005_Base Forfaits 06-07" xfId="3673" xr:uid="{00000000-0005-0000-0000-00000AA90000}"/>
    <cellStyle name="n_HDI - Template Budget 2005_Base Forfaits 06-07_A&amp;ME KPIs" xfId="54231" xr:uid="{00000000-0005-0000-0000-00000BA90000}"/>
    <cellStyle name="n_HDI - Template Budget 2005_Base Forfaits 06-07_France financials" xfId="24585" xr:uid="{00000000-0005-0000-0000-00000CA90000}"/>
    <cellStyle name="n_HDI - Template Budget 2005_Base Forfaits 06-07_France KPIs" xfId="5794" xr:uid="{00000000-0005-0000-0000-00000DA90000}"/>
    <cellStyle name="n_HDI - Template Budget 2005_Base Forfaits 06-07_France KPIs 2" xfId="15210" xr:uid="{00000000-0005-0000-0000-00000EA90000}"/>
    <cellStyle name="n_HDI - Template Budget 2005_Base Forfaits 06-07_France KPIs_1" xfId="13035" xr:uid="{00000000-0005-0000-0000-00000FA90000}"/>
    <cellStyle name="n_HDI - Template Budget 2005_Base Forfaits 06-07_Group" xfId="42993" xr:uid="{00000000-0005-0000-0000-000010A90000}"/>
    <cellStyle name="n_HDI - Template Budget 2005_Base Forfaits 06-07_Group - financial KPIs" xfId="22841" xr:uid="{00000000-0005-0000-0000-000011A90000}"/>
    <cellStyle name="n_HDI - Template Budget 2005_Base Forfaits 06-07_Group - operational KPIs" xfId="11281" xr:uid="{00000000-0005-0000-0000-000012A90000}"/>
    <cellStyle name="n_HDI - Template Budget 2005_Base Forfaits 06-07_Group - operational KPIs 2" xfId="18980" xr:uid="{00000000-0005-0000-0000-000013A90000}"/>
    <cellStyle name="n_HDI - Template Budget 2005_Base Forfaits 06-07_Group - operational KPIs_1" xfId="21097" xr:uid="{00000000-0005-0000-0000-000014A90000}"/>
    <cellStyle name="n_HDI - Template Budget 2005_Base Forfaits 06-07_Orange - Market France KPIs" xfId="57105" xr:uid="{00000000-0005-0000-0000-000015A90000}"/>
    <cellStyle name="n_HDI - Template Budget 2005_Base Forfaits 06-07_Poland KPIs" xfId="42992" xr:uid="{00000000-0005-0000-0000-000016A90000}"/>
    <cellStyle name="n_HDI - Template Budget 2005_Base Forfaits 06-07_ROW" xfId="42994" xr:uid="{00000000-0005-0000-0000-000017A90000}"/>
    <cellStyle name="n_HDI - Template Budget 2005_Base Forfaits 06-07_ROW ARPU" xfId="42995" xr:uid="{00000000-0005-0000-0000-000018A90000}"/>
    <cellStyle name="n_HDI - Template Budget 2005_Base Forfaits 06-07_ROW_1" xfId="42996" xr:uid="{00000000-0005-0000-0000-000019A90000}"/>
    <cellStyle name="n_HDI - Template Budget 2005_Base Forfaits 06-07_ROW_1_Group" xfId="42997" xr:uid="{00000000-0005-0000-0000-00001AA90000}"/>
    <cellStyle name="n_HDI - Template Budget 2005_Base Forfaits 06-07_ROW_1_ROW ARPU" xfId="42998" xr:uid="{00000000-0005-0000-0000-00001BA90000}"/>
    <cellStyle name="n_HDI - Template Budget 2005_Base Forfaits 06-07_ROW_Group" xfId="42999" xr:uid="{00000000-0005-0000-0000-00001CA90000}"/>
    <cellStyle name="n_HDI - Template Budget 2005_Base Forfaits 06-07_ROW_ROW ARPU" xfId="43000" xr:uid="{00000000-0005-0000-0000-00001DA90000}"/>
    <cellStyle name="n_HDI - Template Budget 2005_Base Forfaits 06-07_Spain ARPU + AUPU" xfId="43001" xr:uid="{00000000-0005-0000-0000-00001EA90000}"/>
    <cellStyle name="n_HDI - Template Budget 2005_Base Forfaits 06-07_Spain ARPU + AUPU_Group" xfId="43002" xr:uid="{00000000-0005-0000-0000-00001FA90000}"/>
    <cellStyle name="n_HDI - Template Budget 2005_Base Forfaits 06-07_Spain ARPU + AUPU_ROW ARPU" xfId="43003" xr:uid="{00000000-0005-0000-0000-000020A90000}"/>
    <cellStyle name="n_HDI - Template Budget 2005_Base Forfaits 06-07_Spain KPIs" xfId="7640" xr:uid="{00000000-0005-0000-0000-000021A90000}"/>
    <cellStyle name="n_HDI - Template Budget 2005_Base Forfaits 06-07_Spain KPIs 2" xfId="17006" xr:uid="{00000000-0005-0000-0000-000022A90000}"/>
    <cellStyle name="n_HDI - Template Budget 2005_Base Forfaits 06-07_Spain KPIs_1" xfId="52454" xr:uid="{00000000-0005-0000-0000-000023A90000}"/>
    <cellStyle name="n_HDI - Template Budget 2005_Base Forfaits 06-07_Telecoms - Operational KPIs" xfId="50757" xr:uid="{00000000-0005-0000-0000-000024A90000}"/>
    <cellStyle name="n_HDI - Template Budget 2005_CA BAC SCR-VM 06-07 (31-07-06)" xfId="3674" xr:uid="{00000000-0005-0000-0000-000025A90000}"/>
    <cellStyle name="n_HDI - Template Budget 2005_CA BAC SCR-VM 06-07 (31-07-06)_A&amp;ME KPIs" xfId="54232" xr:uid="{00000000-0005-0000-0000-000026A90000}"/>
    <cellStyle name="n_HDI - Template Budget 2005_CA BAC SCR-VM 06-07 (31-07-06)_France financials" xfId="24586" xr:uid="{00000000-0005-0000-0000-000027A90000}"/>
    <cellStyle name="n_HDI - Template Budget 2005_CA BAC SCR-VM 06-07 (31-07-06)_France KPIs" xfId="5795" xr:uid="{00000000-0005-0000-0000-000028A90000}"/>
    <cellStyle name="n_HDI - Template Budget 2005_CA BAC SCR-VM 06-07 (31-07-06)_France KPIs 2" xfId="15211" xr:uid="{00000000-0005-0000-0000-000029A90000}"/>
    <cellStyle name="n_HDI - Template Budget 2005_CA BAC SCR-VM 06-07 (31-07-06)_France KPIs_1" xfId="13036" xr:uid="{00000000-0005-0000-0000-00002AA90000}"/>
    <cellStyle name="n_HDI - Template Budget 2005_CA BAC SCR-VM 06-07 (31-07-06)_Group" xfId="43005" xr:uid="{00000000-0005-0000-0000-00002BA90000}"/>
    <cellStyle name="n_HDI - Template Budget 2005_CA BAC SCR-VM 06-07 (31-07-06)_Group - financial KPIs" xfId="22842" xr:uid="{00000000-0005-0000-0000-00002CA90000}"/>
    <cellStyle name="n_HDI - Template Budget 2005_CA BAC SCR-VM 06-07 (31-07-06)_Group - operational KPIs" xfId="11282" xr:uid="{00000000-0005-0000-0000-00002DA90000}"/>
    <cellStyle name="n_HDI - Template Budget 2005_CA BAC SCR-VM 06-07 (31-07-06)_Group - operational KPIs 2" xfId="18981" xr:uid="{00000000-0005-0000-0000-00002EA90000}"/>
    <cellStyle name="n_HDI - Template Budget 2005_CA BAC SCR-VM 06-07 (31-07-06)_Group - operational KPIs_1" xfId="21098" xr:uid="{00000000-0005-0000-0000-00002FA90000}"/>
    <cellStyle name="n_HDI - Template Budget 2005_CA BAC SCR-VM 06-07 (31-07-06)_Orange - Market France KPIs" xfId="57106" xr:uid="{00000000-0005-0000-0000-000030A90000}"/>
    <cellStyle name="n_HDI - Template Budget 2005_CA BAC SCR-VM 06-07 (31-07-06)_Poland KPIs" xfId="43004" xr:uid="{00000000-0005-0000-0000-000031A90000}"/>
    <cellStyle name="n_HDI - Template Budget 2005_CA BAC SCR-VM 06-07 (31-07-06)_ROW" xfId="43006" xr:uid="{00000000-0005-0000-0000-000032A90000}"/>
    <cellStyle name="n_HDI - Template Budget 2005_CA BAC SCR-VM 06-07 (31-07-06)_ROW ARPU" xfId="43007" xr:uid="{00000000-0005-0000-0000-000033A90000}"/>
    <cellStyle name="n_HDI - Template Budget 2005_CA BAC SCR-VM 06-07 (31-07-06)_ROW_1" xfId="43008" xr:uid="{00000000-0005-0000-0000-000034A90000}"/>
    <cellStyle name="n_HDI - Template Budget 2005_CA BAC SCR-VM 06-07 (31-07-06)_ROW_1_Group" xfId="43009" xr:uid="{00000000-0005-0000-0000-000035A90000}"/>
    <cellStyle name="n_HDI - Template Budget 2005_CA BAC SCR-VM 06-07 (31-07-06)_ROW_1_ROW ARPU" xfId="43010" xr:uid="{00000000-0005-0000-0000-000036A90000}"/>
    <cellStyle name="n_HDI - Template Budget 2005_CA BAC SCR-VM 06-07 (31-07-06)_ROW_Group" xfId="43011" xr:uid="{00000000-0005-0000-0000-000037A90000}"/>
    <cellStyle name="n_HDI - Template Budget 2005_CA BAC SCR-VM 06-07 (31-07-06)_ROW_ROW ARPU" xfId="43012" xr:uid="{00000000-0005-0000-0000-000038A90000}"/>
    <cellStyle name="n_HDI - Template Budget 2005_CA BAC SCR-VM 06-07 (31-07-06)_Spain ARPU + AUPU" xfId="43013" xr:uid="{00000000-0005-0000-0000-000039A90000}"/>
    <cellStyle name="n_HDI - Template Budget 2005_CA BAC SCR-VM 06-07 (31-07-06)_Spain ARPU + AUPU_Group" xfId="43014" xr:uid="{00000000-0005-0000-0000-00003AA90000}"/>
    <cellStyle name="n_HDI - Template Budget 2005_CA BAC SCR-VM 06-07 (31-07-06)_Spain ARPU + AUPU_ROW ARPU" xfId="43015" xr:uid="{00000000-0005-0000-0000-00003BA90000}"/>
    <cellStyle name="n_HDI - Template Budget 2005_CA BAC SCR-VM 06-07 (31-07-06)_Spain KPIs" xfId="7641" xr:uid="{00000000-0005-0000-0000-00003CA90000}"/>
    <cellStyle name="n_HDI - Template Budget 2005_CA BAC SCR-VM 06-07 (31-07-06)_Spain KPIs 2" xfId="17007" xr:uid="{00000000-0005-0000-0000-00003DA90000}"/>
    <cellStyle name="n_HDI - Template Budget 2005_CA BAC SCR-VM 06-07 (31-07-06)_Spain KPIs_1" xfId="52455" xr:uid="{00000000-0005-0000-0000-00003EA90000}"/>
    <cellStyle name="n_HDI - Template Budget 2005_CA BAC SCR-VM 06-07 (31-07-06)_Telecoms - Operational KPIs" xfId="50758" xr:uid="{00000000-0005-0000-0000-00003FA90000}"/>
    <cellStyle name="n_HDI - Template Budget 2005_CA forfaits 0607 (06-08-14)" xfId="3675" xr:uid="{00000000-0005-0000-0000-000040A90000}"/>
    <cellStyle name="n_HDI - Template Budget 2005_CA forfaits 0607 (06-08-14)_A&amp;ME KPIs" xfId="54233" xr:uid="{00000000-0005-0000-0000-000041A90000}"/>
    <cellStyle name="n_HDI - Template Budget 2005_CA forfaits 0607 (06-08-14)_France financials" xfId="24587" xr:uid="{00000000-0005-0000-0000-000042A90000}"/>
    <cellStyle name="n_HDI - Template Budget 2005_CA forfaits 0607 (06-08-14)_France KPIs" xfId="5796" xr:uid="{00000000-0005-0000-0000-000043A90000}"/>
    <cellStyle name="n_HDI - Template Budget 2005_CA forfaits 0607 (06-08-14)_France KPIs 2" xfId="15212" xr:uid="{00000000-0005-0000-0000-000044A90000}"/>
    <cellStyle name="n_HDI - Template Budget 2005_CA forfaits 0607 (06-08-14)_France KPIs_1" xfId="13037" xr:uid="{00000000-0005-0000-0000-000045A90000}"/>
    <cellStyle name="n_HDI - Template Budget 2005_CA forfaits 0607 (06-08-14)_Group" xfId="43017" xr:uid="{00000000-0005-0000-0000-000046A90000}"/>
    <cellStyle name="n_HDI - Template Budget 2005_CA forfaits 0607 (06-08-14)_Group - financial KPIs" xfId="22843" xr:uid="{00000000-0005-0000-0000-000047A90000}"/>
    <cellStyle name="n_HDI - Template Budget 2005_CA forfaits 0607 (06-08-14)_Group - operational KPIs" xfId="11283" xr:uid="{00000000-0005-0000-0000-000048A90000}"/>
    <cellStyle name="n_HDI - Template Budget 2005_CA forfaits 0607 (06-08-14)_Group - operational KPIs 2" xfId="18982" xr:uid="{00000000-0005-0000-0000-000049A90000}"/>
    <cellStyle name="n_HDI - Template Budget 2005_CA forfaits 0607 (06-08-14)_Group - operational KPIs_1" xfId="21099" xr:uid="{00000000-0005-0000-0000-00004AA90000}"/>
    <cellStyle name="n_HDI - Template Budget 2005_CA forfaits 0607 (06-08-14)_Orange - Market France KPIs" xfId="57107" xr:uid="{00000000-0005-0000-0000-00004BA90000}"/>
    <cellStyle name="n_HDI - Template Budget 2005_CA forfaits 0607 (06-08-14)_Poland KPIs" xfId="43016" xr:uid="{00000000-0005-0000-0000-00004CA90000}"/>
    <cellStyle name="n_HDI - Template Budget 2005_CA forfaits 0607 (06-08-14)_ROW" xfId="43018" xr:uid="{00000000-0005-0000-0000-00004DA90000}"/>
    <cellStyle name="n_HDI - Template Budget 2005_CA forfaits 0607 (06-08-14)_ROW ARPU" xfId="43019" xr:uid="{00000000-0005-0000-0000-00004EA90000}"/>
    <cellStyle name="n_HDI - Template Budget 2005_CA forfaits 0607 (06-08-14)_ROW_1" xfId="43020" xr:uid="{00000000-0005-0000-0000-00004FA90000}"/>
    <cellStyle name="n_HDI - Template Budget 2005_CA forfaits 0607 (06-08-14)_ROW_1_Group" xfId="43021" xr:uid="{00000000-0005-0000-0000-000050A90000}"/>
    <cellStyle name="n_HDI - Template Budget 2005_CA forfaits 0607 (06-08-14)_ROW_1_ROW ARPU" xfId="43022" xr:uid="{00000000-0005-0000-0000-000051A90000}"/>
    <cellStyle name="n_HDI - Template Budget 2005_CA forfaits 0607 (06-08-14)_ROW_Group" xfId="43023" xr:uid="{00000000-0005-0000-0000-000052A90000}"/>
    <cellStyle name="n_HDI - Template Budget 2005_CA forfaits 0607 (06-08-14)_ROW_ROW ARPU" xfId="43024" xr:uid="{00000000-0005-0000-0000-000053A90000}"/>
    <cellStyle name="n_HDI - Template Budget 2005_CA forfaits 0607 (06-08-14)_Spain ARPU + AUPU" xfId="43025" xr:uid="{00000000-0005-0000-0000-000054A90000}"/>
    <cellStyle name="n_HDI - Template Budget 2005_CA forfaits 0607 (06-08-14)_Spain ARPU + AUPU_Group" xfId="43026" xr:uid="{00000000-0005-0000-0000-000055A90000}"/>
    <cellStyle name="n_HDI - Template Budget 2005_CA forfaits 0607 (06-08-14)_Spain ARPU + AUPU_ROW ARPU" xfId="43027" xr:uid="{00000000-0005-0000-0000-000056A90000}"/>
    <cellStyle name="n_HDI - Template Budget 2005_CA forfaits 0607 (06-08-14)_Spain KPIs" xfId="7642" xr:uid="{00000000-0005-0000-0000-000057A90000}"/>
    <cellStyle name="n_HDI - Template Budget 2005_CA forfaits 0607 (06-08-14)_Spain KPIs 2" xfId="17008" xr:uid="{00000000-0005-0000-0000-000058A90000}"/>
    <cellStyle name="n_HDI - Template Budget 2005_CA forfaits 0607 (06-08-14)_Spain KPIs_1" xfId="52456" xr:uid="{00000000-0005-0000-0000-000059A90000}"/>
    <cellStyle name="n_HDI - Template Budget 2005_CA forfaits 0607 (06-08-14)_Telecoms - Operational KPIs" xfId="50759" xr:uid="{00000000-0005-0000-0000-00005AA90000}"/>
    <cellStyle name="n_HDI - Template Budget 2005_Classeur2" xfId="3676" xr:uid="{00000000-0005-0000-0000-00005BA90000}"/>
    <cellStyle name="n_HDI - Template Budget 2005_Classeur2_A&amp;ME KPIs" xfId="54234" xr:uid="{00000000-0005-0000-0000-00005CA90000}"/>
    <cellStyle name="n_HDI - Template Budget 2005_Classeur2_France financials" xfId="24588" xr:uid="{00000000-0005-0000-0000-00005DA90000}"/>
    <cellStyle name="n_HDI - Template Budget 2005_Classeur2_France KPIs" xfId="5797" xr:uid="{00000000-0005-0000-0000-00005EA90000}"/>
    <cellStyle name="n_HDI - Template Budget 2005_Classeur2_France KPIs 2" xfId="15213" xr:uid="{00000000-0005-0000-0000-00005FA90000}"/>
    <cellStyle name="n_HDI - Template Budget 2005_Classeur2_France KPIs_1" xfId="13038" xr:uid="{00000000-0005-0000-0000-000060A90000}"/>
    <cellStyle name="n_HDI - Template Budget 2005_Classeur2_Group" xfId="43029" xr:uid="{00000000-0005-0000-0000-000061A90000}"/>
    <cellStyle name="n_HDI - Template Budget 2005_Classeur2_Group - financial KPIs" xfId="22844" xr:uid="{00000000-0005-0000-0000-000062A90000}"/>
    <cellStyle name="n_HDI - Template Budget 2005_Classeur2_Group - operational KPIs" xfId="11284" xr:uid="{00000000-0005-0000-0000-000063A90000}"/>
    <cellStyle name="n_HDI - Template Budget 2005_Classeur2_Group - operational KPIs 2" xfId="18983" xr:uid="{00000000-0005-0000-0000-000064A90000}"/>
    <cellStyle name="n_HDI - Template Budget 2005_Classeur2_Group - operational KPIs_1" xfId="21100" xr:uid="{00000000-0005-0000-0000-000065A90000}"/>
    <cellStyle name="n_HDI - Template Budget 2005_Classeur2_Orange - Market France KPIs" xfId="57108" xr:uid="{00000000-0005-0000-0000-000066A90000}"/>
    <cellStyle name="n_HDI - Template Budget 2005_Classeur2_Poland KPIs" xfId="43028" xr:uid="{00000000-0005-0000-0000-000067A90000}"/>
    <cellStyle name="n_HDI - Template Budget 2005_Classeur2_ROW" xfId="43030" xr:uid="{00000000-0005-0000-0000-000068A90000}"/>
    <cellStyle name="n_HDI - Template Budget 2005_Classeur2_ROW ARPU" xfId="43031" xr:uid="{00000000-0005-0000-0000-000069A90000}"/>
    <cellStyle name="n_HDI - Template Budget 2005_Classeur2_ROW_1" xfId="43032" xr:uid="{00000000-0005-0000-0000-00006AA90000}"/>
    <cellStyle name="n_HDI - Template Budget 2005_Classeur2_ROW_1_Group" xfId="43033" xr:uid="{00000000-0005-0000-0000-00006BA90000}"/>
    <cellStyle name="n_HDI - Template Budget 2005_Classeur2_ROW_1_ROW ARPU" xfId="43034" xr:uid="{00000000-0005-0000-0000-00006CA90000}"/>
    <cellStyle name="n_HDI - Template Budget 2005_Classeur2_ROW_Group" xfId="43035" xr:uid="{00000000-0005-0000-0000-00006DA90000}"/>
    <cellStyle name="n_HDI - Template Budget 2005_Classeur2_ROW_ROW ARPU" xfId="43036" xr:uid="{00000000-0005-0000-0000-00006EA90000}"/>
    <cellStyle name="n_HDI - Template Budget 2005_Classeur2_Spain ARPU + AUPU" xfId="43037" xr:uid="{00000000-0005-0000-0000-00006FA90000}"/>
    <cellStyle name="n_HDI - Template Budget 2005_Classeur2_Spain ARPU + AUPU_Group" xfId="43038" xr:uid="{00000000-0005-0000-0000-000070A90000}"/>
    <cellStyle name="n_HDI - Template Budget 2005_Classeur2_Spain ARPU + AUPU_ROW ARPU" xfId="43039" xr:uid="{00000000-0005-0000-0000-000071A90000}"/>
    <cellStyle name="n_HDI - Template Budget 2005_Classeur2_Spain KPIs" xfId="7643" xr:uid="{00000000-0005-0000-0000-000072A90000}"/>
    <cellStyle name="n_HDI - Template Budget 2005_Classeur2_Spain KPIs 2" xfId="17009" xr:uid="{00000000-0005-0000-0000-000073A90000}"/>
    <cellStyle name="n_HDI - Template Budget 2005_Classeur2_Spain KPIs_1" xfId="52457" xr:uid="{00000000-0005-0000-0000-000074A90000}"/>
    <cellStyle name="n_HDI - Template Budget 2005_Classeur2_Telecoms - Operational KPIs" xfId="50760" xr:uid="{00000000-0005-0000-0000-000075A90000}"/>
    <cellStyle name="n_HDI - Template Budget 2005_Classeur5" xfId="3677" xr:uid="{00000000-0005-0000-0000-000076A90000}"/>
    <cellStyle name="n_HDI - Template Budget 2005_Classeur5_A&amp;ME KPIs" xfId="54235" xr:uid="{00000000-0005-0000-0000-000077A90000}"/>
    <cellStyle name="n_HDI - Template Budget 2005_Classeur5_France financials" xfId="24589" xr:uid="{00000000-0005-0000-0000-000078A90000}"/>
    <cellStyle name="n_HDI - Template Budget 2005_Classeur5_France KPIs" xfId="5798" xr:uid="{00000000-0005-0000-0000-000079A90000}"/>
    <cellStyle name="n_HDI - Template Budget 2005_Classeur5_France KPIs 2" xfId="15214" xr:uid="{00000000-0005-0000-0000-00007AA90000}"/>
    <cellStyle name="n_HDI - Template Budget 2005_Classeur5_France KPIs_1" xfId="13039" xr:uid="{00000000-0005-0000-0000-00007BA90000}"/>
    <cellStyle name="n_HDI - Template Budget 2005_Classeur5_Group" xfId="43041" xr:uid="{00000000-0005-0000-0000-00007CA90000}"/>
    <cellStyle name="n_HDI - Template Budget 2005_Classeur5_Group - financial KPIs" xfId="22845" xr:uid="{00000000-0005-0000-0000-00007DA90000}"/>
    <cellStyle name="n_HDI - Template Budget 2005_Classeur5_Group - operational KPIs" xfId="11285" xr:uid="{00000000-0005-0000-0000-00007EA90000}"/>
    <cellStyle name="n_HDI - Template Budget 2005_Classeur5_Group - operational KPIs 2" xfId="18984" xr:uid="{00000000-0005-0000-0000-00007FA90000}"/>
    <cellStyle name="n_HDI - Template Budget 2005_Classeur5_Group - operational KPIs_1" xfId="21101" xr:uid="{00000000-0005-0000-0000-000080A90000}"/>
    <cellStyle name="n_HDI - Template Budget 2005_Classeur5_Orange - Market France KPIs" xfId="57109" xr:uid="{00000000-0005-0000-0000-000081A90000}"/>
    <cellStyle name="n_HDI - Template Budget 2005_Classeur5_Poland KPIs" xfId="43040" xr:uid="{00000000-0005-0000-0000-000082A90000}"/>
    <cellStyle name="n_HDI - Template Budget 2005_Classeur5_ROW" xfId="43042" xr:uid="{00000000-0005-0000-0000-000083A90000}"/>
    <cellStyle name="n_HDI - Template Budget 2005_Classeur5_ROW ARPU" xfId="43043" xr:uid="{00000000-0005-0000-0000-000084A90000}"/>
    <cellStyle name="n_HDI - Template Budget 2005_Classeur5_ROW_1" xfId="43044" xr:uid="{00000000-0005-0000-0000-000085A90000}"/>
    <cellStyle name="n_HDI - Template Budget 2005_Classeur5_ROW_1_Group" xfId="43045" xr:uid="{00000000-0005-0000-0000-000086A90000}"/>
    <cellStyle name="n_HDI - Template Budget 2005_Classeur5_ROW_1_ROW ARPU" xfId="43046" xr:uid="{00000000-0005-0000-0000-000087A90000}"/>
    <cellStyle name="n_HDI - Template Budget 2005_Classeur5_ROW_Group" xfId="43047" xr:uid="{00000000-0005-0000-0000-000088A90000}"/>
    <cellStyle name="n_HDI - Template Budget 2005_Classeur5_ROW_ROW ARPU" xfId="43048" xr:uid="{00000000-0005-0000-0000-000089A90000}"/>
    <cellStyle name="n_HDI - Template Budget 2005_Classeur5_Spain ARPU + AUPU" xfId="43049" xr:uid="{00000000-0005-0000-0000-00008AA90000}"/>
    <cellStyle name="n_HDI - Template Budget 2005_Classeur5_Spain ARPU + AUPU_Group" xfId="43050" xr:uid="{00000000-0005-0000-0000-00008BA90000}"/>
    <cellStyle name="n_HDI - Template Budget 2005_Classeur5_Spain ARPU + AUPU_ROW ARPU" xfId="43051" xr:uid="{00000000-0005-0000-0000-00008CA90000}"/>
    <cellStyle name="n_HDI - Template Budget 2005_Classeur5_Spain KPIs" xfId="7644" xr:uid="{00000000-0005-0000-0000-00008DA90000}"/>
    <cellStyle name="n_HDI - Template Budget 2005_Classeur5_Spain KPIs 2" xfId="17010" xr:uid="{00000000-0005-0000-0000-00008EA90000}"/>
    <cellStyle name="n_HDI - Template Budget 2005_Classeur5_Spain KPIs_1" xfId="52458" xr:uid="{00000000-0005-0000-0000-00008FA90000}"/>
    <cellStyle name="n_HDI - Template Budget 2005_Classeur5_Telecoms - Operational KPIs" xfId="50761" xr:uid="{00000000-0005-0000-0000-000090A90000}"/>
    <cellStyle name="n_HDI - Template Budget 2005_DATA KPI Personal" xfId="43052" xr:uid="{00000000-0005-0000-0000-000091A90000}"/>
    <cellStyle name="n_HDI - Template Budget 2005_DATA KPI Personal_Group" xfId="43053" xr:uid="{00000000-0005-0000-0000-000092A90000}"/>
    <cellStyle name="n_HDI - Template Budget 2005_DATA KPI Personal_ROW ARPU" xfId="43054" xr:uid="{00000000-0005-0000-0000-000093A90000}"/>
    <cellStyle name="n_HDI - Template Budget 2005_EE_CoA_BS - mapped V4" xfId="43055" xr:uid="{00000000-0005-0000-0000-000094A90000}"/>
    <cellStyle name="n_HDI - Template Budget 2005_EE_CoA_BS - mapped V4_Group" xfId="43056" xr:uid="{00000000-0005-0000-0000-000095A90000}"/>
    <cellStyle name="n_HDI - Template Budget 2005_EE_CoA_BS - mapped V4_ROW ARPU" xfId="43057" xr:uid="{00000000-0005-0000-0000-000096A90000}"/>
    <cellStyle name="n_HDI - Template Budget 2005_France financials" xfId="24582" xr:uid="{00000000-0005-0000-0000-000097A90000}"/>
    <cellStyle name="n_HDI - Template Budget 2005_France KPIs" xfId="5791" xr:uid="{00000000-0005-0000-0000-000098A90000}"/>
    <cellStyle name="n_HDI - Template Budget 2005_France KPIs 2" xfId="15207" xr:uid="{00000000-0005-0000-0000-000099A90000}"/>
    <cellStyle name="n_HDI - Template Budget 2005_France KPIs_1" xfId="13032" xr:uid="{00000000-0005-0000-0000-00009AA90000}"/>
    <cellStyle name="n_HDI - Template Budget 2005_Group" xfId="43058" xr:uid="{00000000-0005-0000-0000-00009BA90000}"/>
    <cellStyle name="n_HDI - Template Budget 2005_Group - financial KPIs" xfId="22838" xr:uid="{00000000-0005-0000-0000-00009CA90000}"/>
    <cellStyle name="n_HDI - Template Budget 2005_Group - operational KPIs" xfId="11278" xr:uid="{00000000-0005-0000-0000-00009DA90000}"/>
    <cellStyle name="n_HDI - Template Budget 2005_Group - operational KPIs 2" xfId="18977" xr:uid="{00000000-0005-0000-0000-00009EA90000}"/>
    <cellStyle name="n_HDI - Template Budget 2005_Group - operational KPIs_1" xfId="21094" xr:uid="{00000000-0005-0000-0000-00009FA90000}"/>
    <cellStyle name="n_HDI - Template Budget 2005_Orange - Market France KPIs" xfId="57102" xr:uid="{00000000-0005-0000-0000-0000A0A90000}"/>
    <cellStyle name="n_HDI - Template Budget 2005_PFA_Mn MTV_060413" xfId="3678" xr:uid="{00000000-0005-0000-0000-0000A1A90000}"/>
    <cellStyle name="n_HDI - Template Budget 2005_PFA_Mn MTV_060413_A&amp;ME KPIs" xfId="54236" xr:uid="{00000000-0005-0000-0000-0000A2A90000}"/>
    <cellStyle name="n_HDI - Template Budget 2005_PFA_Mn MTV_060413_France financials" xfId="24590" xr:uid="{00000000-0005-0000-0000-0000A3A90000}"/>
    <cellStyle name="n_HDI - Template Budget 2005_PFA_Mn MTV_060413_France KPIs" xfId="5799" xr:uid="{00000000-0005-0000-0000-0000A4A90000}"/>
    <cellStyle name="n_HDI - Template Budget 2005_PFA_Mn MTV_060413_France KPIs 2" xfId="15215" xr:uid="{00000000-0005-0000-0000-0000A5A90000}"/>
    <cellStyle name="n_HDI - Template Budget 2005_PFA_Mn MTV_060413_France KPIs_1" xfId="13040" xr:uid="{00000000-0005-0000-0000-0000A6A90000}"/>
    <cellStyle name="n_HDI - Template Budget 2005_PFA_Mn MTV_060413_Group" xfId="43060" xr:uid="{00000000-0005-0000-0000-0000A7A90000}"/>
    <cellStyle name="n_HDI - Template Budget 2005_PFA_Mn MTV_060413_Group - financial KPIs" xfId="22846" xr:uid="{00000000-0005-0000-0000-0000A8A90000}"/>
    <cellStyle name="n_HDI - Template Budget 2005_PFA_Mn MTV_060413_Group - operational KPIs" xfId="11286" xr:uid="{00000000-0005-0000-0000-0000A9A90000}"/>
    <cellStyle name="n_HDI - Template Budget 2005_PFA_Mn MTV_060413_Group - operational KPIs 2" xfId="18985" xr:uid="{00000000-0005-0000-0000-0000AAA90000}"/>
    <cellStyle name="n_HDI - Template Budget 2005_PFA_Mn MTV_060413_Group - operational KPIs_1" xfId="21102" xr:uid="{00000000-0005-0000-0000-0000ABA90000}"/>
    <cellStyle name="n_HDI - Template Budget 2005_PFA_Mn MTV_060413_Orange - Market France KPIs" xfId="57110" xr:uid="{00000000-0005-0000-0000-0000ACA90000}"/>
    <cellStyle name="n_HDI - Template Budget 2005_PFA_Mn MTV_060413_Poland KPIs" xfId="43059" xr:uid="{00000000-0005-0000-0000-0000ADA90000}"/>
    <cellStyle name="n_HDI - Template Budget 2005_PFA_Mn MTV_060413_ROW" xfId="43061" xr:uid="{00000000-0005-0000-0000-0000AEA90000}"/>
    <cellStyle name="n_HDI - Template Budget 2005_PFA_Mn MTV_060413_ROW ARPU" xfId="43062" xr:uid="{00000000-0005-0000-0000-0000AFA90000}"/>
    <cellStyle name="n_HDI - Template Budget 2005_PFA_Mn MTV_060413_ROW_1" xfId="43063" xr:uid="{00000000-0005-0000-0000-0000B0A90000}"/>
    <cellStyle name="n_HDI - Template Budget 2005_PFA_Mn MTV_060413_ROW_1_Group" xfId="43064" xr:uid="{00000000-0005-0000-0000-0000B1A90000}"/>
    <cellStyle name="n_HDI - Template Budget 2005_PFA_Mn MTV_060413_ROW_1_ROW ARPU" xfId="43065" xr:uid="{00000000-0005-0000-0000-0000B2A90000}"/>
    <cellStyle name="n_HDI - Template Budget 2005_PFA_Mn MTV_060413_ROW_Group" xfId="43066" xr:uid="{00000000-0005-0000-0000-0000B3A90000}"/>
    <cellStyle name="n_HDI - Template Budget 2005_PFA_Mn MTV_060413_ROW_ROW ARPU" xfId="43067" xr:uid="{00000000-0005-0000-0000-0000B4A90000}"/>
    <cellStyle name="n_HDI - Template Budget 2005_PFA_Mn MTV_060413_Spain ARPU + AUPU" xfId="43068" xr:uid="{00000000-0005-0000-0000-0000B5A90000}"/>
    <cellStyle name="n_HDI - Template Budget 2005_PFA_Mn MTV_060413_Spain ARPU + AUPU_Group" xfId="43069" xr:uid="{00000000-0005-0000-0000-0000B6A90000}"/>
    <cellStyle name="n_HDI - Template Budget 2005_PFA_Mn MTV_060413_Spain ARPU + AUPU_ROW ARPU" xfId="43070" xr:uid="{00000000-0005-0000-0000-0000B7A90000}"/>
    <cellStyle name="n_HDI - Template Budget 2005_PFA_Mn MTV_060413_Spain KPIs" xfId="7645" xr:uid="{00000000-0005-0000-0000-0000B8A90000}"/>
    <cellStyle name="n_HDI - Template Budget 2005_PFA_Mn MTV_060413_Spain KPIs 2" xfId="17011" xr:uid="{00000000-0005-0000-0000-0000B9A90000}"/>
    <cellStyle name="n_HDI - Template Budget 2005_PFA_Mn MTV_060413_Spain KPIs_1" xfId="52459" xr:uid="{00000000-0005-0000-0000-0000BAA90000}"/>
    <cellStyle name="n_HDI - Template Budget 2005_PFA_Mn MTV_060413_Telecoms - Operational KPIs" xfId="50762" xr:uid="{00000000-0005-0000-0000-0000BBA90000}"/>
    <cellStyle name="n_HDI - Template Budget 2005_PFA_Mn_0603_V0 0" xfId="3679" xr:uid="{00000000-0005-0000-0000-0000BCA90000}"/>
    <cellStyle name="n_HDI - Template Budget 2005_PFA_Mn_0603_V0 0_A&amp;ME KPIs" xfId="54237" xr:uid="{00000000-0005-0000-0000-0000BDA90000}"/>
    <cellStyle name="n_HDI - Template Budget 2005_PFA_Mn_0603_V0 0_France financials" xfId="24591" xr:uid="{00000000-0005-0000-0000-0000BEA90000}"/>
    <cellStyle name="n_HDI - Template Budget 2005_PFA_Mn_0603_V0 0_France KPIs" xfId="5800" xr:uid="{00000000-0005-0000-0000-0000BFA90000}"/>
    <cellStyle name="n_HDI - Template Budget 2005_PFA_Mn_0603_V0 0_France KPIs 2" xfId="15216" xr:uid="{00000000-0005-0000-0000-0000C0A90000}"/>
    <cellStyle name="n_HDI - Template Budget 2005_PFA_Mn_0603_V0 0_France KPIs_1" xfId="13041" xr:uid="{00000000-0005-0000-0000-0000C1A90000}"/>
    <cellStyle name="n_HDI - Template Budget 2005_PFA_Mn_0603_V0 0_Group" xfId="43072" xr:uid="{00000000-0005-0000-0000-0000C2A90000}"/>
    <cellStyle name="n_HDI - Template Budget 2005_PFA_Mn_0603_V0 0_Group - financial KPIs" xfId="22847" xr:uid="{00000000-0005-0000-0000-0000C3A90000}"/>
    <cellStyle name="n_HDI - Template Budget 2005_PFA_Mn_0603_V0 0_Group - operational KPIs" xfId="11287" xr:uid="{00000000-0005-0000-0000-0000C4A90000}"/>
    <cellStyle name="n_HDI - Template Budget 2005_PFA_Mn_0603_V0 0_Group - operational KPIs 2" xfId="18986" xr:uid="{00000000-0005-0000-0000-0000C5A90000}"/>
    <cellStyle name="n_HDI - Template Budget 2005_PFA_Mn_0603_V0 0_Group - operational KPIs_1" xfId="21103" xr:uid="{00000000-0005-0000-0000-0000C6A90000}"/>
    <cellStyle name="n_HDI - Template Budget 2005_PFA_Mn_0603_V0 0_Orange - Market France KPIs" xfId="57111" xr:uid="{00000000-0005-0000-0000-0000C7A90000}"/>
    <cellStyle name="n_HDI - Template Budget 2005_PFA_Mn_0603_V0 0_Poland KPIs" xfId="43071" xr:uid="{00000000-0005-0000-0000-0000C8A90000}"/>
    <cellStyle name="n_HDI - Template Budget 2005_PFA_Mn_0603_V0 0_ROW" xfId="43073" xr:uid="{00000000-0005-0000-0000-0000C9A90000}"/>
    <cellStyle name="n_HDI - Template Budget 2005_PFA_Mn_0603_V0 0_ROW ARPU" xfId="43074" xr:uid="{00000000-0005-0000-0000-0000CAA90000}"/>
    <cellStyle name="n_HDI - Template Budget 2005_PFA_Mn_0603_V0 0_ROW_1" xfId="43075" xr:uid="{00000000-0005-0000-0000-0000CBA90000}"/>
    <cellStyle name="n_HDI - Template Budget 2005_PFA_Mn_0603_V0 0_ROW_1_Group" xfId="43076" xr:uid="{00000000-0005-0000-0000-0000CCA90000}"/>
    <cellStyle name="n_HDI - Template Budget 2005_PFA_Mn_0603_V0 0_ROW_1_ROW ARPU" xfId="43077" xr:uid="{00000000-0005-0000-0000-0000CDA90000}"/>
    <cellStyle name="n_HDI - Template Budget 2005_PFA_Mn_0603_V0 0_ROW_Group" xfId="43078" xr:uid="{00000000-0005-0000-0000-0000CEA90000}"/>
    <cellStyle name="n_HDI - Template Budget 2005_PFA_Mn_0603_V0 0_ROW_ROW ARPU" xfId="43079" xr:uid="{00000000-0005-0000-0000-0000CFA90000}"/>
    <cellStyle name="n_HDI - Template Budget 2005_PFA_Mn_0603_V0 0_Spain ARPU + AUPU" xfId="43080" xr:uid="{00000000-0005-0000-0000-0000D0A90000}"/>
    <cellStyle name="n_HDI - Template Budget 2005_PFA_Mn_0603_V0 0_Spain ARPU + AUPU_Group" xfId="43081" xr:uid="{00000000-0005-0000-0000-0000D1A90000}"/>
    <cellStyle name="n_HDI - Template Budget 2005_PFA_Mn_0603_V0 0_Spain ARPU + AUPU_ROW ARPU" xfId="43082" xr:uid="{00000000-0005-0000-0000-0000D2A90000}"/>
    <cellStyle name="n_HDI - Template Budget 2005_PFA_Mn_0603_V0 0_Spain KPIs" xfId="7646" xr:uid="{00000000-0005-0000-0000-0000D3A90000}"/>
    <cellStyle name="n_HDI - Template Budget 2005_PFA_Mn_0603_V0 0_Spain KPIs 2" xfId="17012" xr:uid="{00000000-0005-0000-0000-0000D4A90000}"/>
    <cellStyle name="n_HDI - Template Budget 2005_PFA_Mn_0603_V0 0_Spain KPIs_1" xfId="52460" xr:uid="{00000000-0005-0000-0000-0000D5A90000}"/>
    <cellStyle name="n_HDI - Template Budget 2005_PFA_Mn_0603_V0 0_Telecoms - Operational KPIs" xfId="50763" xr:uid="{00000000-0005-0000-0000-0000D6A90000}"/>
    <cellStyle name="n_HDI - Template Budget 2005_PFA_Parcs_0600706" xfId="3680" xr:uid="{00000000-0005-0000-0000-0000D7A90000}"/>
    <cellStyle name="n_HDI - Template Budget 2005_PFA_Parcs_0600706_A&amp;ME KPIs" xfId="54238" xr:uid="{00000000-0005-0000-0000-0000D8A90000}"/>
    <cellStyle name="n_HDI - Template Budget 2005_PFA_Parcs_0600706_France financials" xfId="24592" xr:uid="{00000000-0005-0000-0000-0000D9A90000}"/>
    <cellStyle name="n_HDI - Template Budget 2005_PFA_Parcs_0600706_France KPIs" xfId="5801" xr:uid="{00000000-0005-0000-0000-0000DAA90000}"/>
    <cellStyle name="n_HDI - Template Budget 2005_PFA_Parcs_0600706_France KPIs 2" xfId="15217" xr:uid="{00000000-0005-0000-0000-0000DBA90000}"/>
    <cellStyle name="n_HDI - Template Budget 2005_PFA_Parcs_0600706_France KPIs_1" xfId="13042" xr:uid="{00000000-0005-0000-0000-0000DCA90000}"/>
    <cellStyle name="n_HDI - Template Budget 2005_PFA_Parcs_0600706_Group" xfId="43084" xr:uid="{00000000-0005-0000-0000-0000DDA90000}"/>
    <cellStyle name="n_HDI - Template Budget 2005_PFA_Parcs_0600706_Group - financial KPIs" xfId="22848" xr:uid="{00000000-0005-0000-0000-0000DEA90000}"/>
    <cellStyle name="n_HDI - Template Budget 2005_PFA_Parcs_0600706_Group - operational KPIs" xfId="11288" xr:uid="{00000000-0005-0000-0000-0000DFA90000}"/>
    <cellStyle name="n_HDI - Template Budget 2005_PFA_Parcs_0600706_Group - operational KPIs 2" xfId="18987" xr:uid="{00000000-0005-0000-0000-0000E0A90000}"/>
    <cellStyle name="n_HDI - Template Budget 2005_PFA_Parcs_0600706_Group - operational KPIs_1" xfId="21104" xr:uid="{00000000-0005-0000-0000-0000E1A90000}"/>
    <cellStyle name="n_HDI - Template Budget 2005_PFA_Parcs_0600706_Orange - Market France KPIs" xfId="57112" xr:uid="{00000000-0005-0000-0000-0000E2A90000}"/>
    <cellStyle name="n_HDI - Template Budget 2005_PFA_Parcs_0600706_Poland KPIs" xfId="43083" xr:uid="{00000000-0005-0000-0000-0000E3A90000}"/>
    <cellStyle name="n_HDI - Template Budget 2005_PFA_Parcs_0600706_ROW" xfId="43085" xr:uid="{00000000-0005-0000-0000-0000E4A90000}"/>
    <cellStyle name="n_HDI - Template Budget 2005_PFA_Parcs_0600706_ROW ARPU" xfId="43086" xr:uid="{00000000-0005-0000-0000-0000E5A90000}"/>
    <cellStyle name="n_HDI - Template Budget 2005_PFA_Parcs_0600706_ROW_1" xfId="43087" xr:uid="{00000000-0005-0000-0000-0000E6A90000}"/>
    <cellStyle name="n_HDI - Template Budget 2005_PFA_Parcs_0600706_ROW_1_Group" xfId="43088" xr:uid="{00000000-0005-0000-0000-0000E7A90000}"/>
    <cellStyle name="n_HDI - Template Budget 2005_PFA_Parcs_0600706_ROW_1_ROW ARPU" xfId="43089" xr:uid="{00000000-0005-0000-0000-0000E8A90000}"/>
    <cellStyle name="n_HDI - Template Budget 2005_PFA_Parcs_0600706_ROW_Group" xfId="43090" xr:uid="{00000000-0005-0000-0000-0000E9A90000}"/>
    <cellStyle name="n_HDI - Template Budget 2005_PFA_Parcs_0600706_ROW_ROW ARPU" xfId="43091" xr:uid="{00000000-0005-0000-0000-0000EAA90000}"/>
    <cellStyle name="n_HDI - Template Budget 2005_PFA_Parcs_0600706_Spain ARPU + AUPU" xfId="43092" xr:uid="{00000000-0005-0000-0000-0000EBA90000}"/>
    <cellStyle name="n_HDI - Template Budget 2005_PFA_Parcs_0600706_Spain ARPU + AUPU_Group" xfId="43093" xr:uid="{00000000-0005-0000-0000-0000ECA90000}"/>
    <cellStyle name="n_HDI - Template Budget 2005_PFA_Parcs_0600706_Spain ARPU + AUPU_ROW ARPU" xfId="43094" xr:uid="{00000000-0005-0000-0000-0000EDA90000}"/>
    <cellStyle name="n_HDI - Template Budget 2005_PFA_Parcs_0600706_Spain KPIs" xfId="7647" xr:uid="{00000000-0005-0000-0000-0000EEA90000}"/>
    <cellStyle name="n_HDI - Template Budget 2005_PFA_Parcs_0600706_Spain KPIs 2" xfId="17013" xr:uid="{00000000-0005-0000-0000-0000EFA90000}"/>
    <cellStyle name="n_HDI - Template Budget 2005_PFA_Parcs_0600706_Spain KPIs_1" xfId="52461" xr:uid="{00000000-0005-0000-0000-0000F0A90000}"/>
    <cellStyle name="n_HDI - Template Budget 2005_PFA_Parcs_0600706_Telecoms - Operational KPIs" xfId="50764" xr:uid="{00000000-0005-0000-0000-0000F1A90000}"/>
    <cellStyle name="n_HDI - Template Budget 2005_Poland KPIs" xfId="42967" xr:uid="{00000000-0005-0000-0000-0000F2A90000}"/>
    <cellStyle name="n_HDI - Template Budget 2005_Reporting Valeur_Mobile_2010_10" xfId="43095" xr:uid="{00000000-0005-0000-0000-0000F3A90000}"/>
    <cellStyle name="n_HDI - Template Budget 2005_Reporting Valeur_Mobile_2010_10_Group" xfId="43096" xr:uid="{00000000-0005-0000-0000-0000F4A90000}"/>
    <cellStyle name="n_HDI - Template Budget 2005_Reporting Valeur_Mobile_2010_10_ROW" xfId="43097" xr:uid="{00000000-0005-0000-0000-0000F5A90000}"/>
    <cellStyle name="n_HDI - Template Budget 2005_Reporting Valeur_Mobile_2010_10_ROW ARPU" xfId="43098" xr:uid="{00000000-0005-0000-0000-0000F6A90000}"/>
    <cellStyle name="n_HDI - Template Budget 2005_Reporting Valeur_Mobile_2010_10_ROW_Group" xfId="43099" xr:uid="{00000000-0005-0000-0000-0000F7A90000}"/>
    <cellStyle name="n_HDI - Template Budget 2005_Reporting Valeur_Mobile_2010_10_ROW_ROW ARPU" xfId="43100" xr:uid="{00000000-0005-0000-0000-0000F8A90000}"/>
    <cellStyle name="n_HDI - Template Budget 2005_ROW" xfId="43101" xr:uid="{00000000-0005-0000-0000-0000F9A90000}"/>
    <cellStyle name="n_HDI - Template Budget 2005_ROW ARPU" xfId="43102" xr:uid="{00000000-0005-0000-0000-0000FAA90000}"/>
    <cellStyle name="n_HDI - Template Budget 2005_ROW_1" xfId="43103" xr:uid="{00000000-0005-0000-0000-0000FBA90000}"/>
    <cellStyle name="n_HDI - Template Budget 2005_ROW_1_Group" xfId="43104" xr:uid="{00000000-0005-0000-0000-0000FCA90000}"/>
    <cellStyle name="n_HDI - Template Budget 2005_ROW_1_ROW ARPU" xfId="43105" xr:uid="{00000000-0005-0000-0000-0000FDA90000}"/>
    <cellStyle name="n_HDI - Template Budget 2005_ROW_Group" xfId="43106" xr:uid="{00000000-0005-0000-0000-0000FEA90000}"/>
    <cellStyle name="n_HDI - Template Budget 2005_ROW_ROW ARPU" xfId="43107" xr:uid="{00000000-0005-0000-0000-0000FFA90000}"/>
    <cellStyle name="n_HDI - Template Budget 2005_Spain ARPU + AUPU" xfId="43108" xr:uid="{00000000-0005-0000-0000-000000AA0000}"/>
    <cellStyle name="n_HDI - Template Budget 2005_Spain ARPU + AUPU_Group" xfId="43109" xr:uid="{00000000-0005-0000-0000-000001AA0000}"/>
    <cellStyle name="n_HDI - Template Budget 2005_Spain ARPU + AUPU_ROW ARPU" xfId="43110" xr:uid="{00000000-0005-0000-0000-000002AA0000}"/>
    <cellStyle name="n_HDI - Template Budget 2005_Spain KPIs" xfId="7637" xr:uid="{00000000-0005-0000-0000-000003AA0000}"/>
    <cellStyle name="n_HDI - Template Budget 2005_Spain KPIs 2" xfId="17003" xr:uid="{00000000-0005-0000-0000-000004AA0000}"/>
    <cellStyle name="n_HDI - Template Budget 2005_Spain KPIs_1" xfId="52451" xr:uid="{00000000-0005-0000-0000-000005AA0000}"/>
    <cellStyle name="n_HDI - Template Budget 2005_Telecoms - Operational KPIs" xfId="50754" xr:uid="{00000000-0005-0000-0000-000006AA0000}"/>
    <cellStyle name="n_HDI - Template Budget 2005_UAG_report_CA 06-09 (06-09-28)" xfId="3681" xr:uid="{00000000-0005-0000-0000-000007AA0000}"/>
    <cellStyle name="n_HDI - Template Budget 2005_UAG_report_CA 06-09 (06-09-28)_A&amp;ME KPIs" xfId="54239" xr:uid="{00000000-0005-0000-0000-000008AA0000}"/>
    <cellStyle name="n_HDI - Template Budget 2005_UAG_report_CA 06-09 (06-09-28)_France financials" xfId="24593" xr:uid="{00000000-0005-0000-0000-000009AA0000}"/>
    <cellStyle name="n_HDI - Template Budget 2005_UAG_report_CA 06-09 (06-09-28)_France KPIs" xfId="5802" xr:uid="{00000000-0005-0000-0000-00000AAA0000}"/>
    <cellStyle name="n_HDI - Template Budget 2005_UAG_report_CA 06-09 (06-09-28)_France KPIs 2" xfId="15218" xr:uid="{00000000-0005-0000-0000-00000BAA0000}"/>
    <cellStyle name="n_HDI - Template Budget 2005_UAG_report_CA 06-09 (06-09-28)_France KPIs_1" xfId="13043" xr:uid="{00000000-0005-0000-0000-00000CAA0000}"/>
    <cellStyle name="n_HDI - Template Budget 2005_UAG_report_CA 06-09 (06-09-28)_Group" xfId="43112" xr:uid="{00000000-0005-0000-0000-00000DAA0000}"/>
    <cellStyle name="n_HDI - Template Budget 2005_UAG_report_CA 06-09 (06-09-28)_Group - financial KPIs" xfId="22849" xr:uid="{00000000-0005-0000-0000-00000EAA0000}"/>
    <cellStyle name="n_HDI - Template Budget 2005_UAG_report_CA 06-09 (06-09-28)_Group - operational KPIs" xfId="11289" xr:uid="{00000000-0005-0000-0000-00000FAA0000}"/>
    <cellStyle name="n_HDI - Template Budget 2005_UAG_report_CA 06-09 (06-09-28)_Group - operational KPIs 2" xfId="18988" xr:uid="{00000000-0005-0000-0000-000010AA0000}"/>
    <cellStyle name="n_HDI - Template Budget 2005_UAG_report_CA 06-09 (06-09-28)_Group - operational KPIs_1" xfId="21105" xr:uid="{00000000-0005-0000-0000-000011AA0000}"/>
    <cellStyle name="n_HDI - Template Budget 2005_UAG_report_CA 06-09 (06-09-28)_Orange - Market France KPIs" xfId="57113" xr:uid="{00000000-0005-0000-0000-000012AA0000}"/>
    <cellStyle name="n_HDI - Template Budget 2005_UAG_report_CA 06-09 (06-09-28)_Poland KPIs" xfId="43111" xr:uid="{00000000-0005-0000-0000-000013AA0000}"/>
    <cellStyle name="n_HDI - Template Budget 2005_UAG_report_CA 06-09 (06-09-28)_ROW" xfId="43113" xr:uid="{00000000-0005-0000-0000-000014AA0000}"/>
    <cellStyle name="n_HDI - Template Budget 2005_UAG_report_CA 06-09 (06-09-28)_ROW ARPU" xfId="43114" xr:uid="{00000000-0005-0000-0000-000015AA0000}"/>
    <cellStyle name="n_HDI - Template Budget 2005_UAG_report_CA 06-09 (06-09-28)_ROW_1" xfId="43115" xr:uid="{00000000-0005-0000-0000-000016AA0000}"/>
    <cellStyle name="n_HDI - Template Budget 2005_UAG_report_CA 06-09 (06-09-28)_ROW_1_Group" xfId="43116" xr:uid="{00000000-0005-0000-0000-000017AA0000}"/>
    <cellStyle name="n_HDI - Template Budget 2005_UAG_report_CA 06-09 (06-09-28)_ROW_1_ROW ARPU" xfId="43117" xr:uid="{00000000-0005-0000-0000-000018AA0000}"/>
    <cellStyle name="n_HDI - Template Budget 2005_UAG_report_CA 06-09 (06-09-28)_ROW_Group" xfId="43118" xr:uid="{00000000-0005-0000-0000-000019AA0000}"/>
    <cellStyle name="n_HDI - Template Budget 2005_UAG_report_CA 06-09 (06-09-28)_ROW_ROW ARPU" xfId="43119" xr:uid="{00000000-0005-0000-0000-00001AAA0000}"/>
    <cellStyle name="n_HDI - Template Budget 2005_UAG_report_CA 06-09 (06-09-28)_Spain ARPU + AUPU" xfId="43120" xr:uid="{00000000-0005-0000-0000-00001BAA0000}"/>
    <cellStyle name="n_HDI - Template Budget 2005_UAG_report_CA 06-09 (06-09-28)_Spain ARPU + AUPU_Group" xfId="43121" xr:uid="{00000000-0005-0000-0000-00001CAA0000}"/>
    <cellStyle name="n_HDI - Template Budget 2005_UAG_report_CA 06-09 (06-09-28)_Spain ARPU + AUPU_ROW ARPU" xfId="43122" xr:uid="{00000000-0005-0000-0000-00001DAA0000}"/>
    <cellStyle name="n_HDI - Template Budget 2005_UAG_report_CA 06-09 (06-09-28)_Spain KPIs" xfId="7648" xr:uid="{00000000-0005-0000-0000-00001EAA0000}"/>
    <cellStyle name="n_HDI - Template Budget 2005_UAG_report_CA 06-09 (06-09-28)_Spain KPIs 2" xfId="17014" xr:uid="{00000000-0005-0000-0000-00001FAA0000}"/>
    <cellStyle name="n_HDI - Template Budget 2005_UAG_report_CA 06-09 (06-09-28)_Spain KPIs_1" xfId="52462" xr:uid="{00000000-0005-0000-0000-000020AA0000}"/>
    <cellStyle name="n_HDI - Template Budget 2005_UAG_report_CA 06-09 (06-09-28)_Telecoms - Operational KPIs" xfId="50765" xr:uid="{00000000-0005-0000-0000-000021AA0000}"/>
    <cellStyle name="n_HDI - Template Budget 2005_UAG_report_CA 06-10 (06-11-06)" xfId="3682" xr:uid="{00000000-0005-0000-0000-000022AA0000}"/>
    <cellStyle name="n_HDI - Template Budget 2005_UAG_report_CA 06-10 (06-11-06)_A&amp;ME KPIs" xfId="54240" xr:uid="{00000000-0005-0000-0000-000023AA0000}"/>
    <cellStyle name="n_HDI - Template Budget 2005_UAG_report_CA 06-10 (06-11-06)_France financials" xfId="24594" xr:uid="{00000000-0005-0000-0000-000024AA0000}"/>
    <cellStyle name="n_HDI - Template Budget 2005_UAG_report_CA 06-10 (06-11-06)_France KPIs" xfId="5803" xr:uid="{00000000-0005-0000-0000-000025AA0000}"/>
    <cellStyle name="n_HDI - Template Budget 2005_UAG_report_CA 06-10 (06-11-06)_France KPIs 2" xfId="15219" xr:uid="{00000000-0005-0000-0000-000026AA0000}"/>
    <cellStyle name="n_HDI - Template Budget 2005_UAG_report_CA 06-10 (06-11-06)_France KPIs_1" xfId="13044" xr:uid="{00000000-0005-0000-0000-000027AA0000}"/>
    <cellStyle name="n_HDI - Template Budget 2005_UAG_report_CA 06-10 (06-11-06)_Group" xfId="43124" xr:uid="{00000000-0005-0000-0000-000028AA0000}"/>
    <cellStyle name="n_HDI - Template Budget 2005_UAG_report_CA 06-10 (06-11-06)_Group - financial KPIs" xfId="22850" xr:uid="{00000000-0005-0000-0000-000029AA0000}"/>
    <cellStyle name="n_HDI - Template Budget 2005_UAG_report_CA 06-10 (06-11-06)_Group - operational KPIs" xfId="11290" xr:uid="{00000000-0005-0000-0000-00002AAA0000}"/>
    <cellStyle name="n_HDI - Template Budget 2005_UAG_report_CA 06-10 (06-11-06)_Group - operational KPIs 2" xfId="18989" xr:uid="{00000000-0005-0000-0000-00002BAA0000}"/>
    <cellStyle name="n_HDI - Template Budget 2005_UAG_report_CA 06-10 (06-11-06)_Group - operational KPIs_1" xfId="21106" xr:uid="{00000000-0005-0000-0000-00002CAA0000}"/>
    <cellStyle name="n_HDI - Template Budget 2005_UAG_report_CA 06-10 (06-11-06)_Orange - Market France KPIs" xfId="57114" xr:uid="{00000000-0005-0000-0000-00002DAA0000}"/>
    <cellStyle name="n_HDI - Template Budget 2005_UAG_report_CA 06-10 (06-11-06)_Poland KPIs" xfId="43123" xr:uid="{00000000-0005-0000-0000-00002EAA0000}"/>
    <cellStyle name="n_HDI - Template Budget 2005_UAG_report_CA 06-10 (06-11-06)_ROW" xfId="43125" xr:uid="{00000000-0005-0000-0000-00002FAA0000}"/>
    <cellStyle name="n_HDI - Template Budget 2005_UAG_report_CA 06-10 (06-11-06)_ROW ARPU" xfId="43126" xr:uid="{00000000-0005-0000-0000-000030AA0000}"/>
    <cellStyle name="n_HDI - Template Budget 2005_UAG_report_CA 06-10 (06-11-06)_ROW_1" xfId="43127" xr:uid="{00000000-0005-0000-0000-000031AA0000}"/>
    <cellStyle name="n_HDI - Template Budget 2005_UAG_report_CA 06-10 (06-11-06)_ROW_1_Group" xfId="43128" xr:uid="{00000000-0005-0000-0000-000032AA0000}"/>
    <cellStyle name="n_HDI - Template Budget 2005_UAG_report_CA 06-10 (06-11-06)_ROW_1_ROW ARPU" xfId="43129" xr:uid="{00000000-0005-0000-0000-000033AA0000}"/>
    <cellStyle name="n_HDI - Template Budget 2005_UAG_report_CA 06-10 (06-11-06)_ROW_Group" xfId="43130" xr:uid="{00000000-0005-0000-0000-000034AA0000}"/>
    <cellStyle name="n_HDI - Template Budget 2005_UAG_report_CA 06-10 (06-11-06)_ROW_ROW ARPU" xfId="43131" xr:uid="{00000000-0005-0000-0000-000035AA0000}"/>
    <cellStyle name="n_HDI - Template Budget 2005_UAG_report_CA 06-10 (06-11-06)_Spain ARPU + AUPU" xfId="43132" xr:uid="{00000000-0005-0000-0000-000036AA0000}"/>
    <cellStyle name="n_HDI - Template Budget 2005_UAG_report_CA 06-10 (06-11-06)_Spain ARPU + AUPU_Group" xfId="43133" xr:uid="{00000000-0005-0000-0000-000037AA0000}"/>
    <cellStyle name="n_HDI - Template Budget 2005_UAG_report_CA 06-10 (06-11-06)_Spain ARPU + AUPU_ROW ARPU" xfId="43134" xr:uid="{00000000-0005-0000-0000-000038AA0000}"/>
    <cellStyle name="n_HDI - Template Budget 2005_UAG_report_CA 06-10 (06-11-06)_Spain KPIs" xfId="7649" xr:uid="{00000000-0005-0000-0000-000039AA0000}"/>
    <cellStyle name="n_HDI - Template Budget 2005_UAG_report_CA 06-10 (06-11-06)_Spain KPIs 2" xfId="17015" xr:uid="{00000000-0005-0000-0000-00003AAA0000}"/>
    <cellStyle name="n_HDI - Template Budget 2005_UAG_report_CA 06-10 (06-11-06)_Spain KPIs_1" xfId="52463" xr:uid="{00000000-0005-0000-0000-00003BAA0000}"/>
    <cellStyle name="n_HDI - Template Budget 2005_UAG_report_CA 06-10 (06-11-06)_Telecoms - Operational KPIs" xfId="50766" xr:uid="{00000000-0005-0000-0000-00003CAA0000}"/>
    <cellStyle name="n_HDI - Template Budget 2005_V&amp;M trajectoires V1 (06-08-11)" xfId="3683" xr:uid="{00000000-0005-0000-0000-00003DAA0000}"/>
    <cellStyle name="n_HDI - Template Budget 2005_V&amp;M trajectoires V1 (06-08-11)_A&amp;ME KPIs" xfId="54241" xr:uid="{00000000-0005-0000-0000-00003EAA0000}"/>
    <cellStyle name="n_HDI - Template Budget 2005_V&amp;M trajectoires V1 (06-08-11)_France financials" xfId="24595" xr:uid="{00000000-0005-0000-0000-00003FAA0000}"/>
    <cellStyle name="n_HDI - Template Budget 2005_V&amp;M trajectoires V1 (06-08-11)_France KPIs" xfId="5804" xr:uid="{00000000-0005-0000-0000-000040AA0000}"/>
    <cellStyle name="n_HDI - Template Budget 2005_V&amp;M trajectoires V1 (06-08-11)_France KPIs 2" xfId="15220" xr:uid="{00000000-0005-0000-0000-000041AA0000}"/>
    <cellStyle name="n_HDI - Template Budget 2005_V&amp;M trajectoires V1 (06-08-11)_France KPIs_1" xfId="13045" xr:uid="{00000000-0005-0000-0000-000042AA0000}"/>
    <cellStyle name="n_HDI - Template Budget 2005_V&amp;M trajectoires V1 (06-08-11)_Group" xfId="43136" xr:uid="{00000000-0005-0000-0000-000043AA0000}"/>
    <cellStyle name="n_HDI - Template Budget 2005_V&amp;M trajectoires V1 (06-08-11)_Group - financial KPIs" xfId="22851" xr:uid="{00000000-0005-0000-0000-000044AA0000}"/>
    <cellStyle name="n_HDI - Template Budget 2005_V&amp;M trajectoires V1 (06-08-11)_Group - operational KPIs" xfId="11291" xr:uid="{00000000-0005-0000-0000-000045AA0000}"/>
    <cellStyle name="n_HDI - Template Budget 2005_V&amp;M trajectoires V1 (06-08-11)_Group - operational KPIs 2" xfId="18990" xr:uid="{00000000-0005-0000-0000-000046AA0000}"/>
    <cellStyle name="n_HDI - Template Budget 2005_V&amp;M trajectoires V1 (06-08-11)_Group - operational KPIs_1" xfId="21107" xr:uid="{00000000-0005-0000-0000-000047AA0000}"/>
    <cellStyle name="n_HDI - Template Budget 2005_V&amp;M trajectoires V1 (06-08-11)_Orange - Market France KPIs" xfId="57115" xr:uid="{00000000-0005-0000-0000-000048AA0000}"/>
    <cellStyle name="n_HDI - Template Budget 2005_V&amp;M trajectoires V1 (06-08-11)_Poland KPIs" xfId="43135" xr:uid="{00000000-0005-0000-0000-000049AA0000}"/>
    <cellStyle name="n_HDI - Template Budget 2005_V&amp;M trajectoires V1 (06-08-11)_ROW" xfId="43137" xr:uid="{00000000-0005-0000-0000-00004AAA0000}"/>
    <cellStyle name="n_HDI - Template Budget 2005_V&amp;M trajectoires V1 (06-08-11)_ROW ARPU" xfId="43138" xr:uid="{00000000-0005-0000-0000-00004BAA0000}"/>
    <cellStyle name="n_HDI - Template Budget 2005_V&amp;M trajectoires V1 (06-08-11)_ROW_1" xfId="43139" xr:uid="{00000000-0005-0000-0000-00004CAA0000}"/>
    <cellStyle name="n_HDI - Template Budget 2005_V&amp;M trajectoires V1 (06-08-11)_ROW_1_Group" xfId="43140" xr:uid="{00000000-0005-0000-0000-00004DAA0000}"/>
    <cellStyle name="n_HDI - Template Budget 2005_V&amp;M trajectoires V1 (06-08-11)_ROW_1_ROW ARPU" xfId="43141" xr:uid="{00000000-0005-0000-0000-00004EAA0000}"/>
    <cellStyle name="n_HDI - Template Budget 2005_V&amp;M trajectoires V1 (06-08-11)_ROW_Group" xfId="43142" xr:uid="{00000000-0005-0000-0000-00004FAA0000}"/>
    <cellStyle name="n_HDI - Template Budget 2005_V&amp;M trajectoires V1 (06-08-11)_ROW_ROW ARPU" xfId="43143" xr:uid="{00000000-0005-0000-0000-000050AA0000}"/>
    <cellStyle name="n_HDI - Template Budget 2005_V&amp;M trajectoires V1 (06-08-11)_Spain ARPU + AUPU" xfId="43144" xr:uid="{00000000-0005-0000-0000-000051AA0000}"/>
    <cellStyle name="n_HDI - Template Budget 2005_V&amp;M trajectoires V1 (06-08-11)_Spain ARPU + AUPU_Group" xfId="43145" xr:uid="{00000000-0005-0000-0000-000052AA0000}"/>
    <cellStyle name="n_HDI - Template Budget 2005_V&amp;M trajectoires V1 (06-08-11)_Spain ARPU + AUPU_ROW ARPU" xfId="43146" xr:uid="{00000000-0005-0000-0000-000053AA0000}"/>
    <cellStyle name="n_HDI - Template Budget 2005_V&amp;M trajectoires V1 (06-08-11)_Spain KPIs" xfId="7650" xr:uid="{00000000-0005-0000-0000-000054AA0000}"/>
    <cellStyle name="n_HDI - Template Budget 2005_V&amp;M trajectoires V1 (06-08-11)_Spain KPIs 2" xfId="17016" xr:uid="{00000000-0005-0000-0000-000055AA0000}"/>
    <cellStyle name="n_HDI - Template Budget 2005_V&amp;M trajectoires V1 (06-08-11)_Spain KPIs_1" xfId="52464" xr:uid="{00000000-0005-0000-0000-000056AA0000}"/>
    <cellStyle name="n_HDI - Template Budget 2005_V&amp;M trajectoires V1 (06-08-11)_Telecoms - Operational KPIs" xfId="50767" xr:uid="{00000000-0005-0000-0000-000057AA0000}"/>
    <cellStyle name="n_HDI-B2005" xfId="3684" xr:uid="{00000000-0005-0000-0000-000058AA0000}"/>
    <cellStyle name="n_HDI-B2005_01 Synthèse DM pour modèle" xfId="3685" xr:uid="{00000000-0005-0000-0000-000059AA0000}"/>
    <cellStyle name="n_HDI-B2005_01 Synthèse DM pour modèle_A&amp;ME KPIs" xfId="54243" xr:uid="{00000000-0005-0000-0000-00005AAA0000}"/>
    <cellStyle name="n_HDI-B2005_01 Synthèse DM pour modèle_France financials" xfId="24597" xr:uid="{00000000-0005-0000-0000-00005BAA0000}"/>
    <cellStyle name="n_HDI-B2005_01 Synthèse DM pour modèle_France KPIs" xfId="5806" xr:uid="{00000000-0005-0000-0000-00005CAA0000}"/>
    <cellStyle name="n_HDI-B2005_01 Synthèse DM pour modèle_France KPIs 2" xfId="15222" xr:uid="{00000000-0005-0000-0000-00005DAA0000}"/>
    <cellStyle name="n_HDI-B2005_01 Synthèse DM pour modèle_France KPIs_1" xfId="13047" xr:uid="{00000000-0005-0000-0000-00005EAA0000}"/>
    <cellStyle name="n_HDI-B2005_01 Synthèse DM pour modèle_Group" xfId="43149" xr:uid="{00000000-0005-0000-0000-00005FAA0000}"/>
    <cellStyle name="n_HDI-B2005_01 Synthèse DM pour modèle_Group - financial KPIs" xfId="22853" xr:uid="{00000000-0005-0000-0000-000060AA0000}"/>
    <cellStyle name="n_HDI-B2005_01 Synthèse DM pour modèle_Group - operational KPIs" xfId="11293" xr:uid="{00000000-0005-0000-0000-000061AA0000}"/>
    <cellStyle name="n_HDI-B2005_01 Synthèse DM pour modèle_Group - operational KPIs 2" xfId="18992" xr:uid="{00000000-0005-0000-0000-000062AA0000}"/>
    <cellStyle name="n_HDI-B2005_01 Synthèse DM pour modèle_Group - operational KPIs_1" xfId="21109" xr:uid="{00000000-0005-0000-0000-000063AA0000}"/>
    <cellStyle name="n_HDI-B2005_01 Synthèse DM pour modèle_Orange - Market France KPIs" xfId="57117" xr:uid="{00000000-0005-0000-0000-000064AA0000}"/>
    <cellStyle name="n_HDI-B2005_01 Synthèse DM pour modèle_Poland KPIs" xfId="43148" xr:uid="{00000000-0005-0000-0000-000065AA0000}"/>
    <cellStyle name="n_HDI-B2005_01 Synthèse DM pour modèle_ROW" xfId="43150" xr:uid="{00000000-0005-0000-0000-000066AA0000}"/>
    <cellStyle name="n_HDI-B2005_01 Synthèse DM pour modèle_ROW ARPU" xfId="43151" xr:uid="{00000000-0005-0000-0000-000067AA0000}"/>
    <cellStyle name="n_HDI-B2005_01 Synthèse DM pour modèle_ROW_1" xfId="43152" xr:uid="{00000000-0005-0000-0000-000068AA0000}"/>
    <cellStyle name="n_HDI-B2005_01 Synthèse DM pour modèle_ROW_1_Group" xfId="43153" xr:uid="{00000000-0005-0000-0000-000069AA0000}"/>
    <cellStyle name="n_HDI-B2005_01 Synthèse DM pour modèle_ROW_1_ROW ARPU" xfId="43154" xr:uid="{00000000-0005-0000-0000-00006AAA0000}"/>
    <cellStyle name="n_HDI-B2005_01 Synthèse DM pour modèle_ROW_Group" xfId="43155" xr:uid="{00000000-0005-0000-0000-00006BAA0000}"/>
    <cellStyle name="n_HDI-B2005_01 Synthèse DM pour modèle_ROW_ROW ARPU" xfId="43156" xr:uid="{00000000-0005-0000-0000-00006CAA0000}"/>
    <cellStyle name="n_HDI-B2005_01 Synthèse DM pour modèle_Spain ARPU + AUPU" xfId="43157" xr:uid="{00000000-0005-0000-0000-00006DAA0000}"/>
    <cellStyle name="n_HDI-B2005_01 Synthèse DM pour modèle_Spain ARPU + AUPU_Group" xfId="43158" xr:uid="{00000000-0005-0000-0000-00006EAA0000}"/>
    <cellStyle name="n_HDI-B2005_01 Synthèse DM pour modèle_Spain ARPU + AUPU_ROW ARPU" xfId="43159" xr:uid="{00000000-0005-0000-0000-00006FAA0000}"/>
    <cellStyle name="n_HDI-B2005_01 Synthèse DM pour modèle_Spain KPIs" xfId="7652" xr:uid="{00000000-0005-0000-0000-000070AA0000}"/>
    <cellStyle name="n_HDI-B2005_01 Synthèse DM pour modèle_Spain KPIs 2" xfId="17018" xr:uid="{00000000-0005-0000-0000-000071AA0000}"/>
    <cellStyle name="n_HDI-B2005_01 Synthèse DM pour modèle_Spain KPIs_1" xfId="52466" xr:uid="{00000000-0005-0000-0000-000072AA0000}"/>
    <cellStyle name="n_HDI-B2005_01 Synthèse DM pour modèle_Telecoms - Operational KPIs" xfId="50769" xr:uid="{00000000-0005-0000-0000-000073AA0000}"/>
    <cellStyle name="n_HDI-B2005_0703 Préflashde L23 Analyse CA trafic 07-03 (07-04-03)" xfId="3686" xr:uid="{00000000-0005-0000-0000-000074AA0000}"/>
    <cellStyle name="n_HDI-B2005_0703 Préflashde L23 Analyse CA trafic 07-03 (07-04-03)_A&amp;ME KPIs" xfId="54244" xr:uid="{00000000-0005-0000-0000-000075AA0000}"/>
    <cellStyle name="n_HDI-B2005_0703 Préflashde L23 Analyse CA trafic 07-03 (07-04-03)_France financials" xfId="24598" xr:uid="{00000000-0005-0000-0000-000076AA0000}"/>
    <cellStyle name="n_HDI-B2005_0703 Préflashde L23 Analyse CA trafic 07-03 (07-04-03)_France KPIs" xfId="5807" xr:uid="{00000000-0005-0000-0000-000077AA0000}"/>
    <cellStyle name="n_HDI-B2005_0703 Préflashde L23 Analyse CA trafic 07-03 (07-04-03)_France KPIs 2" xfId="15223" xr:uid="{00000000-0005-0000-0000-000078AA0000}"/>
    <cellStyle name="n_HDI-B2005_0703 Préflashde L23 Analyse CA trafic 07-03 (07-04-03)_France KPIs_1" xfId="13048" xr:uid="{00000000-0005-0000-0000-000079AA0000}"/>
    <cellStyle name="n_HDI-B2005_0703 Préflashde L23 Analyse CA trafic 07-03 (07-04-03)_Group" xfId="43161" xr:uid="{00000000-0005-0000-0000-00007AAA0000}"/>
    <cellStyle name="n_HDI-B2005_0703 Préflashde L23 Analyse CA trafic 07-03 (07-04-03)_Group - financial KPIs" xfId="22854" xr:uid="{00000000-0005-0000-0000-00007BAA0000}"/>
    <cellStyle name="n_HDI-B2005_0703 Préflashde L23 Analyse CA trafic 07-03 (07-04-03)_Group - operational KPIs" xfId="11294" xr:uid="{00000000-0005-0000-0000-00007CAA0000}"/>
    <cellStyle name="n_HDI-B2005_0703 Préflashde L23 Analyse CA trafic 07-03 (07-04-03)_Group - operational KPIs 2" xfId="18993" xr:uid="{00000000-0005-0000-0000-00007DAA0000}"/>
    <cellStyle name="n_HDI-B2005_0703 Préflashde L23 Analyse CA trafic 07-03 (07-04-03)_Group - operational KPIs_1" xfId="21110" xr:uid="{00000000-0005-0000-0000-00007EAA0000}"/>
    <cellStyle name="n_HDI-B2005_0703 Préflashde L23 Analyse CA trafic 07-03 (07-04-03)_Orange - Market France KPIs" xfId="57118" xr:uid="{00000000-0005-0000-0000-00007FAA0000}"/>
    <cellStyle name="n_HDI-B2005_0703 Préflashde L23 Analyse CA trafic 07-03 (07-04-03)_Poland KPIs" xfId="43160" xr:uid="{00000000-0005-0000-0000-000080AA0000}"/>
    <cellStyle name="n_HDI-B2005_0703 Préflashde L23 Analyse CA trafic 07-03 (07-04-03)_ROW" xfId="43162" xr:uid="{00000000-0005-0000-0000-000081AA0000}"/>
    <cellStyle name="n_HDI-B2005_0703 Préflashde L23 Analyse CA trafic 07-03 (07-04-03)_ROW ARPU" xfId="43163" xr:uid="{00000000-0005-0000-0000-000082AA0000}"/>
    <cellStyle name="n_HDI-B2005_0703 Préflashde L23 Analyse CA trafic 07-03 (07-04-03)_ROW_1" xfId="43164" xr:uid="{00000000-0005-0000-0000-000083AA0000}"/>
    <cellStyle name="n_HDI-B2005_0703 Préflashde L23 Analyse CA trafic 07-03 (07-04-03)_ROW_1_Group" xfId="43165" xr:uid="{00000000-0005-0000-0000-000084AA0000}"/>
    <cellStyle name="n_HDI-B2005_0703 Préflashde L23 Analyse CA trafic 07-03 (07-04-03)_ROW_1_ROW ARPU" xfId="43166" xr:uid="{00000000-0005-0000-0000-000085AA0000}"/>
    <cellStyle name="n_HDI-B2005_0703 Préflashde L23 Analyse CA trafic 07-03 (07-04-03)_ROW_Group" xfId="43167" xr:uid="{00000000-0005-0000-0000-000086AA0000}"/>
    <cellStyle name="n_HDI-B2005_0703 Préflashde L23 Analyse CA trafic 07-03 (07-04-03)_ROW_ROW ARPU" xfId="43168" xr:uid="{00000000-0005-0000-0000-000087AA0000}"/>
    <cellStyle name="n_HDI-B2005_0703 Préflashde L23 Analyse CA trafic 07-03 (07-04-03)_Spain ARPU + AUPU" xfId="43169" xr:uid="{00000000-0005-0000-0000-000088AA0000}"/>
    <cellStyle name="n_HDI-B2005_0703 Préflashde L23 Analyse CA trafic 07-03 (07-04-03)_Spain ARPU + AUPU_Group" xfId="43170" xr:uid="{00000000-0005-0000-0000-000089AA0000}"/>
    <cellStyle name="n_HDI-B2005_0703 Préflashde L23 Analyse CA trafic 07-03 (07-04-03)_Spain ARPU + AUPU_ROW ARPU" xfId="43171" xr:uid="{00000000-0005-0000-0000-00008AAA0000}"/>
    <cellStyle name="n_HDI-B2005_0703 Préflashde L23 Analyse CA trafic 07-03 (07-04-03)_Spain KPIs" xfId="7653" xr:uid="{00000000-0005-0000-0000-00008BAA0000}"/>
    <cellStyle name="n_HDI-B2005_0703 Préflashde L23 Analyse CA trafic 07-03 (07-04-03)_Spain KPIs 2" xfId="17019" xr:uid="{00000000-0005-0000-0000-00008CAA0000}"/>
    <cellStyle name="n_HDI-B2005_0703 Préflashde L23 Analyse CA trafic 07-03 (07-04-03)_Spain KPIs_1" xfId="52467" xr:uid="{00000000-0005-0000-0000-00008DAA0000}"/>
    <cellStyle name="n_HDI-B2005_0703 Préflashde L23 Analyse CA trafic 07-03 (07-04-03)_Telecoms - Operational KPIs" xfId="50770" xr:uid="{00000000-0005-0000-0000-00008EAA0000}"/>
    <cellStyle name="n_HDI-B2005_A&amp;ME KPIs" xfId="54242" xr:uid="{00000000-0005-0000-0000-00008FAA0000}"/>
    <cellStyle name="n_HDI-B2005_Base Forfaits 06-07" xfId="3687" xr:uid="{00000000-0005-0000-0000-000090AA0000}"/>
    <cellStyle name="n_HDI-B2005_Base Forfaits 06-07_A&amp;ME KPIs" xfId="54245" xr:uid="{00000000-0005-0000-0000-000091AA0000}"/>
    <cellStyle name="n_HDI-B2005_Base Forfaits 06-07_France financials" xfId="24599" xr:uid="{00000000-0005-0000-0000-000092AA0000}"/>
    <cellStyle name="n_HDI-B2005_Base Forfaits 06-07_France KPIs" xfId="5808" xr:uid="{00000000-0005-0000-0000-000093AA0000}"/>
    <cellStyle name="n_HDI-B2005_Base Forfaits 06-07_France KPIs 2" xfId="15224" xr:uid="{00000000-0005-0000-0000-000094AA0000}"/>
    <cellStyle name="n_HDI-B2005_Base Forfaits 06-07_France KPIs_1" xfId="13049" xr:uid="{00000000-0005-0000-0000-000095AA0000}"/>
    <cellStyle name="n_HDI-B2005_Base Forfaits 06-07_Group" xfId="43173" xr:uid="{00000000-0005-0000-0000-000096AA0000}"/>
    <cellStyle name="n_HDI-B2005_Base Forfaits 06-07_Group - financial KPIs" xfId="22855" xr:uid="{00000000-0005-0000-0000-000097AA0000}"/>
    <cellStyle name="n_HDI-B2005_Base Forfaits 06-07_Group - operational KPIs" xfId="11295" xr:uid="{00000000-0005-0000-0000-000098AA0000}"/>
    <cellStyle name="n_HDI-B2005_Base Forfaits 06-07_Group - operational KPIs 2" xfId="18994" xr:uid="{00000000-0005-0000-0000-000099AA0000}"/>
    <cellStyle name="n_HDI-B2005_Base Forfaits 06-07_Group - operational KPIs_1" xfId="21111" xr:uid="{00000000-0005-0000-0000-00009AAA0000}"/>
    <cellStyle name="n_HDI-B2005_Base Forfaits 06-07_Orange - Market France KPIs" xfId="57119" xr:uid="{00000000-0005-0000-0000-00009BAA0000}"/>
    <cellStyle name="n_HDI-B2005_Base Forfaits 06-07_Poland KPIs" xfId="43172" xr:uid="{00000000-0005-0000-0000-00009CAA0000}"/>
    <cellStyle name="n_HDI-B2005_Base Forfaits 06-07_ROW" xfId="43174" xr:uid="{00000000-0005-0000-0000-00009DAA0000}"/>
    <cellStyle name="n_HDI-B2005_Base Forfaits 06-07_ROW ARPU" xfId="43175" xr:uid="{00000000-0005-0000-0000-00009EAA0000}"/>
    <cellStyle name="n_HDI-B2005_Base Forfaits 06-07_ROW_1" xfId="43176" xr:uid="{00000000-0005-0000-0000-00009FAA0000}"/>
    <cellStyle name="n_HDI-B2005_Base Forfaits 06-07_ROW_1_Group" xfId="43177" xr:uid="{00000000-0005-0000-0000-0000A0AA0000}"/>
    <cellStyle name="n_HDI-B2005_Base Forfaits 06-07_ROW_1_ROW ARPU" xfId="43178" xr:uid="{00000000-0005-0000-0000-0000A1AA0000}"/>
    <cellStyle name="n_HDI-B2005_Base Forfaits 06-07_ROW_Group" xfId="43179" xr:uid="{00000000-0005-0000-0000-0000A2AA0000}"/>
    <cellStyle name="n_HDI-B2005_Base Forfaits 06-07_ROW_ROW ARPU" xfId="43180" xr:uid="{00000000-0005-0000-0000-0000A3AA0000}"/>
    <cellStyle name="n_HDI-B2005_Base Forfaits 06-07_Spain ARPU + AUPU" xfId="43181" xr:uid="{00000000-0005-0000-0000-0000A4AA0000}"/>
    <cellStyle name="n_HDI-B2005_Base Forfaits 06-07_Spain ARPU + AUPU_Group" xfId="43182" xr:uid="{00000000-0005-0000-0000-0000A5AA0000}"/>
    <cellStyle name="n_HDI-B2005_Base Forfaits 06-07_Spain ARPU + AUPU_ROW ARPU" xfId="43183" xr:uid="{00000000-0005-0000-0000-0000A6AA0000}"/>
    <cellStyle name="n_HDI-B2005_Base Forfaits 06-07_Spain KPIs" xfId="7654" xr:uid="{00000000-0005-0000-0000-0000A7AA0000}"/>
    <cellStyle name="n_HDI-B2005_Base Forfaits 06-07_Spain KPIs 2" xfId="17020" xr:uid="{00000000-0005-0000-0000-0000A8AA0000}"/>
    <cellStyle name="n_HDI-B2005_Base Forfaits 06-07_Spain KPIs_1" xfId="52468" xr:uid="{00000000-0005-0000-0000-0000A9AA0000}"/>
    <cellStyle name="n_HDI-B2005_Base Forfaits 06-07_Telecoms - Operational KPIs" xfId="50771" xr:uid="{00000000-0005-0000-0000-0000AAAA0000}"/>
    <cellStyle name="n_HDI-B2005_CA BAC SCR-VM 06-07 (31-07-06)" xfId="3688" xr:uid="{00000000-0005-0000-0000-0000ABAA0000}"/>
    <cellStyle name="n_HDI-B2005_CA BAC SCR-VM 06-07 (31-07-06)_A&amp;ME KPIs" xfId="54246" xr:uid="{00000000-0005-0000-0000-0000ACAA0000}"/>
    <cellStyle name="n_HDI-B2005_CA BAC SCR-VM 06-07 (31-07-06)_France financials" xfId="24600" xr:uid="{00000000-0005-0000-0000-0000ADAA0000}"/>
    <cellStyle name="n_HDI-B2005_CA BAC SCR-VM 06-07 (31-07-06)_France KPIs" xfId="5809" xr:uid="{00000000-0005-0000-0000-0000AEAA0000}"/>
    <cellStyle name="n_HDI-B2005_CA BAC SCR-VM 06-07 (31-07-06)_France KPIs 2" xfId="15225" xr:uid="{00000000-0005-0000-0000-0000AFAA0000}"/>
    <cellStyle name="n_HDI-B2005_CA BAC SCR-VM 06-07 (31-07-06)_France KPIs_1" xfId="13050" xr:uid="{00000000-0005-0000-0000-0000B0AA0000}"/>
    <cellStyle name="n_HDI-B2005_CA BAC SCR-VM 06-07 (31-07-06)_Group" xfId="43185" xr:uid="{00000000-0005-0000-0000-0000B1AA0000}"/>
    <cellStyle name="n_HDI-B2005_CA BAC SCR-VM 06-07 (31-07-06)_Group - financial KPIs" xfId="22856" xr:uid="{00000000-0005-0000-0000-0000B2AA0000}"/>
    <cellStyle name="n_HDI-B2005_CA BAC SCR-VM 06-07 (31-07-06)_Group - operational KPIs" xfId="11296" xr:uid="{00000000-0005-0000-0000-0000B3AA0000}"/>
    <cellStyle name="n_HDI-B2005_CA BAC SCR-VM 06-07 (31-07-06)_Group - operational KPIs 2" xfId="18995" xr:uid="{00000000-0005-0000-0000-0000B4AA0000}"/>
    <cellStyle name="n_HDI-B2005_CA BAC SCR-VM 06-07 (31-07-06)_Group - operational KPIs_1" xfId="21112" xr:uid="{00000000-0005-0000-0000-0000B5AA0000}"/>
    <cellStyle name="n_HDI-B2005_CA BAC SCR-VM 06-07 (31-07-06)_Orange - Market France KPIs" xfId="57120" xr:uid="{00000000-0005-0000-0000-0000B6AA0000}"/>
    <cellStyle name="n_HDI-B2005_CA BAC SCR-VM 06-07 (31-07-06)_Poland KPIs" xfId="43184" xr:uid="{00000000-0005-0000-0000-0000B7AA0000}"/>
    <cellStyle name="n_HDI-B2005_CA BAC SCR-VM 06-07 (31-07-06)_ROW" xfId="43186" xr:uid="{00000000-0005-0000-0000-0000B8AA0000}"/>
    <cellStyle name="n_HDI-B2005_CA BAC SCR-VM 06-07 (31-07-06)_ROW ARPU" xfId="43187" xr:uid="{00000000-0005-0000-0000-0000B9AA0000}"/>
    <cellStyle name="n_HDI-B2005_CA BAC SCR-VM 06-07 (31-07-06)_ROW_1" xfId="43188" xr:uid="{00000000-0005-0000-0000-0000BAAA0000}"/>
    <cellStyle name="n_HDI-B2005_CA BAC SCR-VM 06-07 (31-07-06)_ROW_1_Group" xfId="43189" xr:uid="{00000000-0005-0000-0000-0000BBAA0000}"/>
    <cellStyle name="n_HDI-B2005_CA BAC SCR-VM 06-07 (31-07-06)_ROW_1_ROW ARPU" xfId="43190" xr:uid="{00000000-0005-0000-0000-0000BCAA0000}"/>
    <cellStyle name="n_HDI-B2005_CA BAC SCR-VM 06-07 (31-07-06)_ROW_Group" xfId="43191" xr:uid="{00000000-0005-0000-0000-0000BDAA0000}"/>
    <cellStyle name="n_HDI-B2005_CA BAC SCR-VM 06-07 (31-07-06)_ROW_ROW ARPU" xfId="43192" xr:uid="{00000000-0005-0000-0000-0000BEAA0000}"/>
    <cellStyle name="n_HDI-B2005_CA BAC SCR-VM 06-07 (31-07-06)_Spain ARPU + AUPU" xfId="43193" xr:uid="{00000000-0005-0000-0000-0000BFAA0000}"/>
    <cellStyle name="n_HDI-B2005_CA BAC SCR-VM 06-07 (31-07-06)_Spain ARPU + AUPU_Group" xfId="43194" xr:uid="{00000000-0005-0000-0000-0000C0AA0000}"/>
    <cellStyle name="n_HDI-B2005_CA BAC SCR-VM 06-07 (31-07-06)_Spain ARPU + AUPU_ROW ARPU" xfId="43195" xr:uid="{00000000-0005-0000-0000-0000C1AA0000}"/>
    <cellStyle name="n_HDI-B2005_CA BAC SCR-VM 06-07 (31-07-06)_Spain KPIs" xfId="7655" xr:uid="{00000000-0005-0000-0000-0000C2AA0000}"/>
    <cellStyle name="n_HDI-B2005_CA BAC SCR-VM 06-07 (31-07-06)_Spain KPIs 2" xfId="17021" xr:uid="{00000000-0005-0000-0000-0000C3AA0000}"/>
    <cellStyle name="n_HDI-B2005_CA BAC SCR-VM 06-07 (31-07-06)_Spain KPIs_1" xfId="52469" xr:uid="{00000000-0005-0000-0000-0000C4AA0000}"/>
    <cellStyle name="n_HDI-B2005_CA BAC SCR-VM 06-07 (31-07-06)_Telecoms - Operational KPIs" xfId="50772" xr:uid="{00000000-0005-0000-0000-0000C5AA0000}"/>
    <cellStyle name="n_HDI-B2005_CA forfaits 0607 (06-08-14)" xfId="3689" xr:uid="{00000000-0005-0000-0000-0000C6AA0000}"/>
    <cellStyle name="n_HDI-B2005_CA forfaits 0607 (06-08-14)_A&amp;ME KPIs" xfId="54247" xr:uid="{00000000-0005-0000-0000-0000C7AA0000}"/>
    <cellStyle name="n_HDI-B2005_CA forfaits 0607 (06-08-14)_France financials" xfId="24601" xr:uid="{00000000-0005-0000-0000-0000C8AA0000}"/>
    <cellStyle name="n_HDI-B2005_CA forfaits 0607 (06-08-14)_France KPIs" xfId="5810" xr:uid="{00000000-0005-0000-0000-0000C9AA0000}"/>
    <cellStyle name="n_HDI-B2005_CA forfaits 0607 (06-08-14)_France KPIs 2" xfId="15226" xr:uid="{00000000-0005-0000-0000-0000CAAA0000}"/>
    <cellStyle name="n_HDI-B2005_CA forfaits 0607 (06-08-14)_France KPIs_1" xfId="13051" xr:uid="{00000000-0005-0000-0000-0000CBAA0000}"/>
    <cellStyle name="n_HDI-B2005_CA forfaits 0607 (06-08-14)_Group" xfId="43197" xr:uid="{00000000-0005-0000-0000-0000CCAA0000}"/>
    <cellStyle name="n_HDI-B2005_CA forfaits 0607 (06-08-14)_Group - financial KPIs" xfId="22857" xr:uid="{00000000-0005-0000-0000-0000CDAA0000}"/>
    <cellStyle name="n_HDI-B2005_CA forfaits 0607 (06-08-14)_Group - operational KPIs" xfId="11297" xr:uid="{00000000-0005-0000-0000-0000CEAA0000}"/>
    <cellStyle name="n_HDI-B2005_CA forfaits 0607 (06-08-14)_Group - operational KPIs 2" xfId="18996" xr:uid="{00000000-0005-0000-0000-0000CFAA0000}"/>
    <cellStyle name="n_HDI-B2005_CA forfaits 0607 (06-08-14)_Group - operational KPIs_1" xfId="21113" xr:uid="{00000000-0005-0000-0000-0000D0AA0000}"/>
    <cellStyle name="n_HDI-B2005_CA forfaits 0607 (06-08-14)_Orange - Market France KPIs" xfId="57121" xr:uid="{00000000-0005-0000-0000-0000D1AA0000}"/>
    <cellStyle name="n_HDI-B2005_CA forfaits 0607 (06-08-14)_Poland KPIs" xfId="43196" xr:uid="{00000000-0005-0000-0000-0000D2AA0000}"/>
    <cellStyle name="n_HDI-B2005_CA forfaits 0607 (06-08-14)_ROW" xfId="43198" xr:uid="{00000000-0005-0000-0000-0000D3AA0000}"/>
    <cellStyle name="n_HDI-B2005_CA forfaits 0607 (06-08-14)_ROW ARPU" xfId="43199" xr:uid="{00000000-0005-0000-0000-0000D4AA0000}"/>
    <cellStyle name="n_HDI-B2005_CA forfaits 0607 (06-08-14)_ROW_1" xfId="43200" xr:uid="{00000000-0005-0000-0000-0000D5AA0000}"/>
    <cellStyle name="n_HDI-B2005_CA forfaits 0607 (06-08-14)_ROW_1_Group" xfId="43201" xr:uid="{00000000-0005-0000-0000-0000D6AA0000}"/>
    <cellStyle name="n_HDI-B2005_CA forfaits 0607 (06-08-14)_ROW_1_ROW ARPU" xfId="43202" xr:uid="{00000000-0005-0000-0000-0000D7AA0000}"/>
    <cellStyle name="n_HDI-B2005_CA forfaits 0607 (06-08-14)_ROW_Group" xfId="43203" xr:uid="{00000000-0005-0000-0000-0000D8AA0000}"/>
    <cellStyle name="n_HDI-B2005_CA forfaits 0607 (06-08-14)_ROW_ROW ARPU" xfId="43204" xr:uid="{00000000-0005-0000-0000-0000D9AA0000}"/>
    <cellStyle name="n_HDI-B2005_CA forfaits 0607 (06-08-14)_Spain ARPU + AUPU" xfId="43205" xr:uid="{00000000-0005-0000-0000-0000DAAA0000}"/>
    <cellStyle name="n_HDI-B2005_CA forfaits 0607 (06-08-14)_Spain ARPU + AUPU_Group" xfId="43206" xr:uid="{00000000-0005-0000-0000-0000DBAA0000}"/>
    <cellStyle name="n_HDI-B2005_CA forfaits 0607 (06-08-14)_Spain ARPU + AUPU_ROW ARPU" xfId="43207" xr:uid="{00000000-0005-0000-0000-0000DCAA0000}"/>
    <cellStyle name="n_HDI-B2005_CA forfaits 0607 (06-08-14)_Spain KPIs" xfId="7656" xr:uid="{00000000-0005-0000-0000-0000DDAA0000}"/>
    <cellStyle name="n_HDI-B2005_CA forfaits 0607 (06-08-14)_Spain KPIs 2" xfId="17022" xr:uid="{00000000-0005-0000-0000-0000DEAA0000}"/>
    <cellStyle name="n_HDI-B2005_CA forfaits 0607 (06-08-14)_Spain KPIs_1" xfId="52470" xr:uid="{00000000-0005-0000-0000-0000DFAA0000}"/>
    <cellStyle name="n_HDI-B2005_CA forfaits 0607 (06-08-14)_Telecoms - Operational KPIs" xfId="50773" xr:uid="{00000000-0005-0000-0000-0000E0AA0000}"/>
    <cellStyle name="n_HDI-B2005_Classeur2" xfId="3690" xr:uid="{00000000-0005-0000-0000-0000E1AA0000}"/>
    <cellStyle name="n_HDI-B2005_Classeur2_A&amp;ME KPIs" xfId="54248" xr:uid="{00000000-0005-0000-0000-0000E2AA0000}"/>
    <cellStyle name="n_HDI-B2005_Classeur2_France financials" xfId="24602" xr:uid="{00000000-0005-0000-0000-0000E3AA0000}"/>
    <cellStyle name="n_HDI-B2005_Classeur2_France KPIs" xfId="5811" xr:uid="{00000000-0005-0000-0000-0000E4AA0000}"/>
    <cellStyle name="n_HDI-B2005_Classeur2_France KPIs 2" xfId="15227" xr:uid="{00000000-0005-0000-0000-0000E5AA0000}"/>
    <cellStyle name="n_HDI-B2005_Classeur2_France KPIs_1" xfId="13052" xr:uid="{00000000-0005-0000-0000-0000E6AA0000}"/>
    <cellStyle name="n_HDI-B2005_Classeur2_Group" xfId="43209" xr:uid="{00000000-0005-0000-0000-0000E7AA0000}"/>
    <cellStyle name="n_HDI-B2005_Classeur2_Group - financial KPIs" xfId="22858" xr:uid="{00000000-0005-0000-0000-0000E8AA0000}"/>
    <cellStyle name="n_HDI-B2005_Classeur2_Group - operational KPIs" xfId="11298" xr:uid="{00000000-0005-0000-0000-0000E9AA0000}"/>
    <cellStyle name="n_HDI-B2005_Classeur2_Group - operational KPIs 2" xfId="18997" xr:uid="{00000000-0005-0000-0000-0000EAAA0000}"/>
    <cellStyle name="n_HDI-B2005_Classeur2_Group - operational KPIs_1" xfId="21114" xr:uid="{00000000-0005-0000-0000-0000EBAA0000}"/>
    <cellStyle name="n_HDI-B2005_Classeur2_Orange - Market France KPIs" xfId="57122" xr:uid="{00000000-0005-0000-0000-0000ECAA0000}"/>
    <cellStyle name="n_HDI-B2005_Classeur2_Poland KPIs" xfId="43208" xr:uid="{00000000-0005-0000-0000-0000EDAA0000}"/>
    <cellStyle name="n_HDI-B2005_Classeur2_ROW" xfId="43210" xr:uid="{00000000-0005-0000-0000-0000EEAA0000}"/>
    <cellStyle name="n_HDI-B2005_Classeur2_ROW ARPU" xfId="43211" xr:uid="{00000000-0005-0000-0000-0000EFAA0000}"/>
    <cellStyle name="n_HDI-B2005_Classeur2_ROW_1" xfId="43212" xr:uid="{00000000-0005-0000-0000-0000F0AA0000}"/>
    <cellStyle name="n_HDI-B2005_Classeur2_ROW_1_Group" xfId="43213" xr:uid="{00000000-0005-0000-0000-0000F1AA0000}"/>
    <cellStyle name="n_HDI-B2005_Classeur2_ROW_1_ROW ARPU" xfId="43214" xr:uid="{00000000-0005-0000-0000-0000F2AA0000}"/>
    <cellStyle name="n_HDI-B2005_Classeur2_ROW_Group" xfId="43215" xr:uid="{00000000-0005-0000-0000-0000F3AA0000}"/>
    <cellStyle name="n_HDI-B2005_Classeur2_ROW_ROW ARPU" xfId="43216" xr:uid="{00000000-0005-0000-0000-0000F4AA0000}"/>
    <cellStyle name="n_HDI-B2005_Classeur2_Spain ARPU + AUPU" xfId="43217" xr:uid="{00000000-0005-0000-0000-0000F5AA0000}"/>
    <cellStyle name="n_HDI-B2005_Classeur2_Spain ARPU + AUPU_Group" xfId="43218" xr:uid="{00000000-0005-0000-0000-0000F6AA0000}"/>
    <cellStyle name="n_HDI-B2005_Classeur2_Spain ARPU + AUPU_ROW ARPU" xfId="43219" xr:uid="{00000000-0005-0000-0000-0000F7AA0000}"/>
    <cellStyle name="n_HDI-B2005_Classeur2_Spain KPIs" xfId="7657" xr:uid="{00000000-0005-0000-0000-0000F8AA0000}"/>
    <cellStyle name="n_HDI-B2005_Classeur2_Spain KPIs 2" xfId="17023" xr:uid="{00000000-0005-0000-0000-0000F9AA0000}"/>
    <cellStyle name="n_HDI-B2005_Classeur2_Spain KPIs_1" xfId="52471" xr:uid="{00000000-0005-0000-0000-0000FAAA0000}"/>
    <cellStyle name="n_HDI-B2005_Classeur2_Telecoms - Operational KPIs" xfId="50774" xr:uid="{00000000-0005-0000-0000-0000FBAA0000}"/>
    <cellStyle name="n_HDI-B2005_Classeur5" xfId="3691" xr:uid="{00000000-0005-0000-0000-0000FCAA0000}"/>
    <cellStyle name="n_HDI-B2005_Classeur5_A&amp;ME KPIs" xfId="54249" xr:uid="{00000000-0005-0000-0000-0000FDAA0000}"/>
    <cellStyle name="n_HDI-B2005_Classeur5_France financials" xfId="24603" xr:uid="{00000000-0005-0000-0000-0000FEAA0000}"/>
    <cellStyle name="n_HDI-B2005_Classeur5_France KPIs" xfId="5812" xr:uid="{00000000-0005-0000-0000-0000FFAA0000}"/>
    <cellStyle name="n_HDI-B2005_Classeur5_France KPIs 2" xfId="15228" xr:uid="{00000000-0005-0000-0000-000000AB0000}"/>
    <cellStyle name="n_HDI-B2005_Classeur5_France KPIs_1" xfId="13053" xr:uid="{00000000-0005-0000-0000-000001AB0000}"/>
    <cellStyle name="n_HDI-B2005_Classeur5_Group" xfId="43221" xr:uid="{00000000-0005-0000-0000-000002AB0000}"/>
    <cellStyle name="n_HDI-B2005_Classeur5_Group - financial KPIs" xfId="22859" xr:uid="{00000000-0005-0000-0000-000003AB0000}"/>
    <cellStyle name="n_HDI-B2005_Classeur5_Group - operational KPIs" xfId="11299" xr:uid="{00000000-0005-0000-0000-000004AB0000}"/>
    <cellStyle name="n_HDI-B2005_Classeur5_Group - operational KPIs 2" xfId="18998" xr:uid="{00000000-0005-0000-0000-000005AB0000}"/>
    <cellStyle name="n_HDI-B2005_Classeur5_Group - operational KPIs_1" xfId="21115" xr:uid="{00000000-0005-0000-0000-000006AB0000}"/>
    <cellStyle name="n_HDI-B2005_Classeur5_Orange - Market France KPIs" xfId="57123" xr:uid="{00000000-0005-0000-0000-000007AB0000}"/>
    <cellStyle name="n_HDI-B2005_Classeur5_Poland KPIs" xfId="43220" xr:uid="{00000000-0005-0000-0000-000008AB0000}"/>
    <cellStyle name="n_HDI-B2005_Classeur5_ROW" xfId="43222" xr:uid="{00000000-0005-0000-0000-000009AB0000}"/>
    <cellStyle name="n_HDI-B2005_Classeur5_ROW ARPU" xfId="43223" xr:uid="{00000000-0005-0000-0000-00000AAB0000}"/>
    <cellStyle name="n_HDI-B2005_Classeur5_ROW_1" xfId="43224" xr:uid="{00000000-0005-0000-0000-00000BAB0000}"/>
    <cellStyle name="n_HDI-B2005_Classeur5_ROW_1_Group" xfId="43225" xr:uid="{00000000-0005-0000-0000-00000CAB0000}"/>
    <cellStyle name="n_HDI-B2005_Classeur5_ROW_1_ROW ARPU" xfId="43226" xr:uid="{00000000-0005-0000-0000-00000DAB0000}"/>
    <cellStyle name="n_HDI-B2005_Classeur5_ROW_Group" xfId="43227" xr:uid="{00000000-0005-0000-0000-00000EAB0000}"/>
    <cellStyle name="n_HDI-B2005_Classeur5_ROW_ROW ARPU" xfId="43228" xr:uid="{00000000-0005-0000-0000-00000FAB0000}"/>
    <cellStyle name="n_HDI-B2005_Classeur5_Spain ARPU + AUPU" xfId="43229" xr:uid="{00000000-0005-0000-0000-000010AB0000}"/>
    <cellStyle name="n_HDI-B2005_Classeur5_Spain ARPU + AUPU_Group" xfId="43230" xr:uid="{00000000-0005-0000-0000-000011AB0000}"/>
    <cellStyle name="n_HDI-B2005_Classeur5_Spain ARPU + AUPU_ROW ARPU" xfId="43231" xr:uid="{00000000-0005-0000-0000-000012AB0000}"/>
    <cellStyle name="n_HDI-B2005_Classeur5_Spain KPIs" xfId="7658" xr:uid="{00000000-0005-0000-0000-000013AB0000}"/>
    <cellStyle name="n_HDI-B2005_Classeur5_Spain KPIs 2" xfId="17024" xr:uid="{00000000-0005-0000-0000-000014AB0000}"/>
    <cellStyle name="n_HDI-B2005_Classeur5_Spain KPIs_1" xfId="52472" xr:uid="{00000000-0005-0000-0000-000015AB0000}"/>
    <cellStyle name="n_HDI-B2005_Classeur5_Telecoms - Operational KPIs" xfId="50775" xr:uid="{00000000-0005-0000-0000-000016AB0000}"/>
    <cellStyle name="n_HDI-B2005_DATA KPI Personal" xfId="43232" xr:uid="{00000000-0005-0000-0000-000017AB0000}"/>
    <cellStyle name="n_HDI-B2005_DATA KPI Personal_Group" xfId="43233" xr:uid="{00000000-0005-0000-0000-000018AB0000}"/>
    <cellStyle name="n_HDI-B2005_DATA KPI Personal_ROW ARPU" xfId="43234" xr:uid="{00000000-0005-0000-0000-000019AB0000}"/>
    <cellStyle name="n_HDI-B2005_EE_CoA_BS - mapped V4" xfId="43235" xr:uid="{00000000-0005-0000-0000-00001AAB0000}"/>
    <cellStyle name="n_HDI-B2005_EE_CoA_BS - mapped V4_Group" xfId="43236" xr:uid="{00000000-0005-0000-0000-00001BAB0000}"/>
    <cellStyle name="n_HDI-B2005_EE_CoA_BS - mapped V4_ROW ARPU" xfId="43237" xr:uid="{00000000-0005-0000-0000-00001CAB0000}"/>
    <cellStyle name="n_HDI-B2005_France financials" xfId="24596" xr:uid="{00000000-0005-0000-0000-00001DAB0000}"/>
    <cellStyle name="n_HDI-B2005_France KPIs" xfId="5805" xr:uid="{00000000-0005-0000-0000-00001EAB0000}"/>
    <cellStyle name="n_HDI-B2005_France KPIs 2" xfId="15221" xr:uid="{00000000-0005-0000-0000-00001FAB0000}"/>
    <cellStyle name="n_HDI-B2005_France KPIs_1" xfId="13046" xr:uid="{00000000-0005-0000-0000-000020AB0000}"/>
    <cellStyle name="n_HDI-B2005_Group" xfId="43238" xr:uid="{00000000-0005-0000-0000-000021AB0000}"/>
    <cellStyle name="n_HDI-B2005_Group - financial KPIs" xfId="22852" xr:uid="{00000000-0005-0000-0000-000022AB0000}"/>
    <cellStyle name="n_HDI-B2005_Group - operational KPIs" xfId="11292" xr:uid="{00000000-0005-0000-0000-000023AB0000}"/>
    <cellStyle name="n_HDI-B2005_Group - operational KPIs 2" xfId="18991" xr:uid="{00000000-0005-0000-0000-000024AB0000}"/>
    <cellStyle name="n_HDI-B2005_Group - operational KPIs_1" xfId="21108" xr:uid="{00000000-0005-0000-0000-000025AB0000}"/>
    <cellStyle name="n_HDI-B2005_Orange - Market France KPIs" xfId="57116" xr:uid="{00000000-0005-0000-0000-000026AB0000}"/>
    <cellStyle name="n_HDI-B2005_PFA_Mn MTV_060413" xfId="3692" xr:uid="{00000000-0005-0000-0000-000027AB0000}"/>
    <cellStyle name="n_HDI-B2005_PFA_Mn MTV_060413_A&amp;ME KPIs" xfId="54250" xr:uid="{00000000-0005-0000-0000-000028AB0000}"/>
    <cellStyle name="n_HDI-B2005_PFA_Mn MTV_060413_France financials" xfId="24604" xr:uid="{00000000-0005-0000-0000-000029AB0000}"/>
    <cellStyle name="n_HDI-B2005_PFA_Mn MTV_060413_France KPIs" xfId="5813" xr:uid="{00000000-0005-0000-0000-00002AAB0000}"/>
    <cellStyle name="n_HDI-B2005_PFA_Mn MTV_060413_France KPIs 2" xfId="15229" xr:uid="{00000000-0005-0000-0000-00002BAB0000}"/>
    <cellStyle name="n_HDI-B2005_PFA_Mn MTV_060413_France KPIs_1" xfId="13054" xr:uid="{00000000-0005-0000-0000-00002CAB0000}"/>
    <cellStyle name="n_HDI-B2005_PFA_Mn MTV_060413_Group" xfId="43240" xr:uid="{00000000-0005-0000-0000-00002DAB0000}"/>
    <cellStyle name="n_HDI-B2005_PFA_Mn MTV_060413_Group - financial KPIs" xfId="22860" xr:uid="{00000000-0005-0000-0000-00002EAB0000}"/>
    <cellStyle name="n_HDI-B2005_PFA_Mn MTV_060413_Group - operational KPIs" xfId="11300" xr:uid="{00000000-0005-0000-0000-00002FAB0000}"/>
    <cellStyle name="n_HDI-B2005_PFA_Mn MTV_060413_Group - operational KPIs 2" xfId="18999" xr:uid="{00000000-0005-0000-0000-000030AB0000}"/>
    <cellStyle name="n_HDI-B2005_PFA_Mn MTV_060413_Group - operational KPIs_1" xfId="21116" xr:uid="{00000000-0005-0000-0000-000031AB0000}"/>
    <cellStyle name="n_HDI-B2005_PFA_Mn MTV_060413_Orange - Market France KPIs" xfId="57124" xr:uid="{00000000-0005-0000-0000-000032AB0000}"/>
    <cellStyle name="n_HDI-B2005_PFA_Mn MTV_060413_Poland KPIs" xfId="43239" xr:uid="{00000000-0005-0000-0000-000033AB0000}"/>
    <cellStyle name="n_HDI-B2005_PFA_Mn MTV_060413_ROW" xfId="43241" xr:uid="{00000000-0005-0000-0000-000034AB0000}"/>
    <cellStyle name="n_HDI-B2005_PFA_Mn MTV_060413_ROW ARPU" xfId="43242" xr:uid="{00000000-0005-0000-0000-000035AB0000}"/>
    <cellStyle name="n_HDI-B2005_PFA_Mn MTV_060413_ROW_1" xfId="43243" xr:uid="{00000000-0005-0000-0000-000036AB0000}"/>
    <cellStyle name="n_HDI-B2005_PFA_Mn MTV_060413_ROW_1_Group" xfId="43244" xr:uid="{00000000-0005-0000-0000-000037AB0000}"/>
    <cellStyle name="n_HDI-B2005_PFA_Mn MTV_060413_ROW_1_ROW ARPU" xfId="43245" xr:uid="{00000000-0005-0000-0000-000038AB0000}"/>
    <cellStyle name="n_HDI-B2005_PFA_Mn MTV_060413_ROW_Group" xfId="43246" xr:uid="{00000000-0005-0000-0000-000039AB0000}"/>
    <cellStyle name="n_HDI-B2005_PFA_Mn MTV_060413_ROW_ROW ARPU" xfId="43247" xr:uid="{00000000-0005-0000-0000-00003AAB0000}"/>
    <cellStyle name="n_HDI-B2005_PFA_Mn MTV_060413_Spain ARPU + AUPU" xfId="43248" xr:uid="{00000000-0005-0000-0000-00003BAB0000}"/>
    <cellStyle name="n_HDI-B2005_PFA_Mn MTV_060413_Spain ARPU + AUPU_Group" xfId="43249" xr:uid="{00000000-0005-0000-0000-00003CAB0000}"/>
    <cellStyle name="n_HDI-B2005_PFA_Mn MTV_060413_Spain ARPU + AUPU_ROW ARPU" xfId="43250" xr:uid="{00000000-0005-0000-0000-00003DAB0000}"/>
    <cellStyle name="n_HDI-B2005_PFA_Mn MTV_060413_Spain KPIs" xfId="7659" xr:uid="{00000000-0005-0000-0000-00003EAB0000}"/>
    <cellStyle name="n_HDI-B2005_PFA_Mn MTV_060413_Spain KPIs 2" xfId="17025" xr:uid="{00000000-0005-0000-0000-00003FAB0000}"/>
    <cellStyle name="n_HDI-B2005_PFA_Mn MTV_060413_Spain KPIs_1" xfId="52473" xr:uid="{00000000-0005-0000-0000-000040AB0000}"/>
    <cellStyle name="n_HDI-B2005_PFA_Mn MTV_060413_Telecoms - Operational KPIs" xfId="50776" xr:uid="{00000000-0005-0000-0000-000041AB0000}"/>
    <cellStyle name="n_HDI-B2005_PFA_Mn_0603_V0 0" xfId="3693" xr:uid="{00000000-0005-0000-0000-000042AB0000}"/>
    <cellStyle name="n_HDI-B2005_PFA_Mn_0603_V0 0_A&amp;ME KPIs" xfId="54251" xr:uid="{00000000-0005-0000-0000-000043AB0000}"/>
    <cellStyle name="n_HDI-B2005_PFA_Mn_0603_V0 0_France financials" xfId="24605" xr:uid="{00000000-0005-0000-0000-000044AB0000}"/>
    <cellStyle name="n_HDI-B2005_PFA_Mn_0603_V0 0_France KPIs" xfId="5814" xr:uid="{00000000-0005-0000-0000-000045AB0000}"/>
    <cellStyle name="n_HDI-B2005_PFA_Mn_0603_V0 0_France KPIs 2" xfId="15230" xr:uid="{00000000-0005-0000-0000-000046AB0000}"/>
    <cellStyle name="n_HDI-B2005_PFA_Mn_0603_V0 0_France KPIs_1" xfId="13055" xr:uid="{00000000-0005-0000-0000-000047AB0000}"/>
    <cellStyle name="n_HDI-B2005_PFA_Mn_0603_V0 0_Group" xfId="43252" xr:uid="{00000000-0005-0000-0000-000048AB0000}"/>
    <cellStyle name="n_HDI-B2005_PFA_Mn_0603_V0 0_Group - financial KPIs" xfId="22861" xr:uid="{00000000-0005-0000-0000-000049AB0000}"/>
    <cellStyle name="n_HDI-B2005_PFA_Mn_0603_V0 0_Group - operational KPIs" xfId="11301" xr:uid="{00000000-0005-0000-0000-00004AAB0000}"/>
    <cellStyle name="n_HDI-B2005_PFA_Mn_0603_V0 0_Group - operational KPIs 2" xfId="19000" xr:uid="{00000000-0005-0000-0000-00004BAB0000}"/>
    <cellStyle name="n_HDI-B2005_PFA_Mn_0603_V0 0_Group - operational KPIs_1" xfId="21117" xr:uid="{00000000-0005-0000-0000-00004CAB0000}"/>
    <cellStyle name="n_HDI-B2005_PFA_Mn_0603_V0 0_Orange - Market France KPIs" xfId="57125" xr:uid="{00000000-0005-0000-0000-00004DAB0000}"/>
    <cellStyle name="n_HDI-B2005_PFA_Mn_0603_V0 0_Poland KPIs" xfId="43251" xr:uid="{00000000-0005-0000-0000-00004EAB0000}"/>
    <cellStyle name="n_HDI-B2005_PFA_Mn_0603_V0 0_ROW" xfId="43253" xr:uid="{00000000-0005-0000-0000-00004FAB0000}"/>
    <cellStyle name="n_HDI-B2005_PFA_Mn_0603_V0 0_ROW ARPU" xfId="43254" xr:uid="{00000000-0005-0000-0000-000050AB0000}"/>
    <cellStyle name="n_HDI-B2005_PFA_Mn_0603_V0 0_ROW_1" xfId="43255" xr:uid="{00000000-0005-0000-0000-000051AB0000}"/>
    <cellStyle name="n_HDI-B2005_PFA_Mn_0603_V0 0_ROW_1_Group" xfId="43256" xr:uid="{00000000-0005-0000-0000-000052AB0000}"/>
    <cellStyle name="n_HDI-B2005_PFA_Mn_0603_V0 0_ROW_1_ROW ARPU" xfId="43257" xr:uid="{00000000-0005-0000-0000-000053AB0000}"/>
    <cellStyle name="n_HDI-B2005_PFA_Mn_0603_V0 0_ROW_Group" xfId="43258" xr:uid="{00000000-0005-0000-0000-000054AB0000}"/>
    <cellStyle name="n_HDI-B2005_PFA_Mn_0603_V0 0_ROW_ROW ARPU" xfId="43259" xr:uid="{00000000-0005-0000-0000-000055AB0000}"/>
    <cellStyle name="n_HDI-B2005_PFA_Mn_0603_V0 0_Spain ARPU + AUPU" xfId="43260" xr:uid="{00000000-0005-0000-0000-000056AB0000}"/>
    <cellStyle name="n_HDI-B2005_PFA_Mn_0603_V0 0_Spain ARPU + AUPU_Group" xfId="43261" xr:uid="{00000000-0005-0000-0000-000057AB0000}"/>
    <cellStyle name="n_HDI-B2005_PFA_Mn_0603_V0 0_Spain ARPU + AUPU_ROW ARPU" xfId="43262" xr:uid="{00000000-0005-0000-0000-000058AB0000}"/>
    <cellStyle name="n_HDI-B2005_PFA_Mn_0603_V0 0_Spain KPIs" xfId="7660" xr:uid="{00000000-0005-0000-0000-000059AB0000}"/>
    <cellStyle name="n_HDI-B2005_PFA_Mn_0603_V0 0_Spain KPIs 2" xfId="17026" xr:uid="{00000000-0005-0000-0000-00005AAB0000}"/>
    <cellStyle name="n_HDI-B2005_PFA_Mn_0603_V0 0_Spain KPIs_1" xfId="52474" xr:uid="{00000000-0005-0000-0000-00005BAB0000}"/>
    <cellStyle name="n_HDI-B2005_PFA_Mn_0603_V0 0_Telecoms - Operational KPIs" xfId="50777" xr:uid="{00000000-0005-0000-0000-00005CAB0000}"/>
    <cellStyle name="n_HDI-B2005_PFA_Parcs_0600706" xfId="3694" xr:uid="{00000000-0005-0000-0000-00005DAB0000}"/>
    <cellStyle name="n_HDI-B2005_PFA_Parcs_0600706_A&amp;ME KPIs" xfId="54252" xr:uid="{00000000-0005-0000-0000-00005EAB0000}"/>
    <cellStyle name="n_HDI-B2005_PFA_Parcs_0600706_France financials" xfId="24606" xr:uid="{00000000-0005-0000-0000-00005FAB0000}"/>
    <cellStyle name="n_HDI-B2005_PFA_Parcs_0600706_France KPIs" xfId="5815" xr:uid="{00000000-0005-0000-0000-000060AB0000}"/>
    <cellStyle name="n_HDI-B2005_PFA_Parcs_0600706_France KPIs 2" xfId="15231" xr:uid="{00000000-0005-0000-0000-000061AB0000}"/>
    <cellStyle name="n_HDI-B2005_PFA_Parcs_0600706_France KPIs_1" xfId="13056" xr:uid="{00000000-0005-0000-0000-000062AB0000}"/>
    <cellStyle name="n_HDI-B2005_PFA_Parcs_0600706_Group" xfId="43264" xr:uid="{00000000-0005-0000-0000-000063AB0000}"/>
    <cellStyle name="n_HDI-B2005_PFA_Parcs_0600706_Group - financial KPIs" xfId="22862" xr:uid="{00000000-0005-0000-0000-000064AB0000}"/>
    <cellStyle name="n_HDI-B2005_PFA_Parcs_0600706_Group - operational KPIs" xfId="11302" xr:uid="{00000000-0005-0000-0000-000065AB0000}"/>
    <cellStyle name="n_HDI-B2005_PFA_Parcs_0600706_Group - operational KPIs 2" xfId="19001" xr:uid="{00000000-0005-0000-0000-000066AB0000}"/>
    <cellStyle name="n_HDI-B2005_PFA_Parcs_0600706_Group - operational KPIs_1" xfId="21118" xr:uid="{00000000-0005-0000-0000-000067AB0000}"/>
    <cellStyle name="n_HDI-B2005_PFA_Parcs_0600706_Orange - Market France KPIs" xfId="57126" xr:uid="{00000000-0005-0000-0000-000068AB0000}"/>
    <cellStyle name="n_HDI-B2005_PFA_Parcs_0600706_Poland KPIs" xfId="43263" xr:uid="{00000000-0005-0000-0000-000069AB0000}"/>
    <cellStyle name="n_HDI-B2005_PFA_Parcs_0600706_ROW" xfId="43265" xr:uid="{00000000-0005-0000-0000-00006AAB0000}"/>
    <cellStyle name="n_HDI-B2005_PFA_Parcs_0600706_ROW ARPU" xfId="43266" xr:uid="{00000000-0005-0000-0000-00006BAB0000}"/>
    <cellStyle name="n_HDI-B2005_PFA_Parcs_0600706_ROW_1" xfId="43267" xr:uid="{00000000-0005-0000-0000-00006CAB0000}"/>
    <cellStyle name="n_HDI-B2005_PFA_Parcs_0600706_ROW_1_Group" xfId="43268" xr:uid="{00000000-0005-0000-0000-00006DAB0000}"/>
    <cellStyle name="n_HDI-B2005_PFA_Parcs_0600706_ROW_1_ROW ARPU" xfId="43269" xr:uid="{00000000-0005-0000-0000-00006EAB0000}"/>
    <cellStyle name="n_HDI-B2005_PFA_Parcs_0600706_ROW_Group" xfId="43270" xr:uid="{00000000-0005-0000-0000-00006FAB0000}"/>
    <cellStyle name="n_HDI-B2005_PFA_Parcs_0600706_ROW_ROW ARPU" xfId="43271" xr:uid="{00000000-0005-0000-0000-000070AB0000}"/>
    <cellStyle name="n_HDI-B2005_PFA_Parcs_0600706_Spain ARPU + AUPU" xfId="43272" xr:uid="{00000000-0005-0000-0000-000071AB0000}"/>
    <cellStyle name="n_HDI-B2005_PFA_Parcs_0600706_Spain ARPU + AUPU_Group" xfId="43273" xr:uid="{00000000-0005-0000-0000-000072AB0000}"/>
    <cellStyle name="n_HDI-B2005_PFA_Parcs_0600706_Spain ARPU + AUPU_ROW ARPU" xfId="43274" xr:uid="{00000000-0005-0000-0000-000073AB0000}"/>
    <cellStyle name="n_HDI-B2005_PFA_Parcs_0600706_Spain KPIs" xfId="7661" xr:uid="{00000000-0005-0000-0000-000074AB0000}"/>
    <cellStyle name="n_HDI-B2005_PFA_Parcs_0600706_Spain KPIs 2" xfId="17027" xr:uid="{00000000-0005-0000-0000-000075AB0000}"/>
    <cellStyle name="n_HDI-B2005_PFA_Parcs_0600706_Spain KPIs_1" xfId="52475" xr:uid="{00000000-0005-0000-0000-000076AB0000}"/>
    <cellStyle name="n_HDI-B2005_PFA_Parcs_0600706_Telecoms - Operational KPIs" xfId="50778" xr:uid="{00000000-0005-0000-0000-000077AB0000}"/>
    <cellStyle name="n_HDI-B2005_Poland KPIs" xfId="43147" xr:uid="{00000000-0005-0000-0000-000078AB0000}"/>
    <cellStyle name="n_HDI-B2005_Reporting Valeur_Mobile_2010_10" xfId="43275" xr:uid="{00000000-0005-0000-0000-000079AB0000}"/>
    <cellStyle name="n_HDI-B2005_Reporting Valeur_Mobile_2010_10_Group" xfId="43276" xr:uid="{00000000-0005-0000-0000-00007AAB0000}"/>
    <cellStyle name="n_HDI-B2005_Reporting Valeur_Mobile_2010_10_ROW" xfId="43277" xr:uid="{00000000-0005-0000-0000-00007BAB0000}"/>
    <cellStyle name="n_HDI-B2005_Reporting Valeur_Mobile_2010_10_ROW ARPU" xfId="43278" xr:uid="{00000000-0005-0000-0000-00007CAB0000}"/>
    <cellStyle name="n_HDI-B2005_Reporting Valeur_Mobile_2010_10_ROW_Group" xfId="43279" xr:uid="{00000000-0005-0000-0000-00007DAB0000}"/>
    <cellStyle name="n_HDI-B2005_Reporting Valeur_Mobile_2010_10_ROW_ROW ARPU" xfId="43280" xr:uid="{00000000-0005-0000-0000-00007EAB0000}"/>
    <cellStyle name="n_HDI-B2005_ROW" xfId="43281" xr:uid="{00000000-0005-0000-0000-00007FAB0000}"/>
    <cellStyle name="n_HDI-B2005_ROW ARPU" xfId="43282" xr:uid="{00000000-0005-0000-0000-000080AB0000}"/>
    <cellStyle name="n_HDI-B2005_ROW_1" xfId="43283" xr:uid="{00000000-0005-0000-0000-000081AB0000}"/>
    <cellStyle name="n_HDI-B2005_ROW_1_Group" xfId="43284" xr:uid="{00000000-0005-0000-0000-000082AB0000}"/>
    <cellStyle name="n_HDI-B2005_ROW_1_ROW ARPU" xfId="43285" xr:uid="{00000000-0005-0000-0000-000083AB0000}"/>
    <cellStyle name="n_HDI-B2005_ROW_Group" xfId="43286" xr:uid="{00000000-0005-0000-0000-000084AB0000}"/>
    <cellStyle name="n_HDI-B2005_ROW_ROW ARPU" xfId="43287" xr:uid="{00000000-0005-0000-0000-000085AB0000}"/>
    <cellStyle name="n_HDI-B2005_Spain ARPU + AUPU" xfId="43288" xr:uid="{00000000-0005-0000-0000-000086AB0000}"/>
    <cellStyle name="n_HDI-B2005_Spain ARPU + AUPU_Group" xfId="43289" xr:uid="{00000000-0005-0000-0000-000087AB0000}"/>
    <cellStyle name="n_HDI-B2005_Spain ARPU + AUPU_ROW ARPU" xfId="43290" xr:uid="{00000000-0005-0000-0000-000088AB0000}"/>
    <cellStyle name="n_HDI-B2005_Spain KPIs" xfId="7651" xr:uid="{00000000-0005-0000-0000-000089AB0000}"/>
    <cellStyle name="n_HDI-B2005_Spain KPIs 2" xfId="17017" xr:uid="{00000000-0005-0000-0000-00008AAB0000}"/>
    <cellStyle name="n_HDI-B2005_Spain KPIs_1" xfId="52465" xr:uid="{00000000-0005-0000-0000-00008BAB0000}"/>
    <cellStyle name="n_HDI-B2005_Telecoms - Operational KPIs" xfId="50768" xr:uid="{00000000-0005-0000-0000-00008CAB0000}"/>
    <cellStyle name="n_HDI-B2005_UAG_report_CA 06-09 (06-09-28)" xfId="3695" xr:uid="{00000000-0005-0000-0000-00008DAB0000}"/>
    <cellStyle name="n_HDI-B2005_UAG_report_CA 06-09 (06-09-28)_A&amp;ME KPIs" xfId="54253" xr:uid="{00000000-0005-0000-0000-00008EAB0000}"/>
    <cellStyle name="n_HDI-B2005_UAG_report_CA 06-09 (06-09-28)_France financials" xfId="24607" xr:uid="{00000000-0005-0000-0000-00008FAB0000}"/>
    <cellStyle name="n_HDI-B2005_UAG_report_CA 06-09 (06-09-28)_France KPIs" xfId="5816" xr:uid="{00000000-0005-0000-0000-000090AB0000}"/>
    <cellStyle name="n_HDI-B2005_UAG_report_CA 06-09 (06-09-28)_France KPIs 2" xfId="15232" xr:uid="{00000000-0005-0000-0000-000091AB0000}"/>
    <cellStyle name="n_HDI-B2005_UAG_report_CA 06-09 (06-09-28)_France KPIs_1" xfId="13057" xr:uid="{00000000-0005-0000-0000-000092AB0000}"/>
    <cellStyle name="n_HDI-B2005_UAG_report_CA 06-09 (06-09-28)_Group" xfId="43292" xr:uid="{00000000-0005-0000-0000-000093AB0000}"/>
    <cellStyle name="n_HDI-B2005_UAG_report_CA 06-09 (06-09-28)_Group - financial KPIs" xfId="22863" xr:uid="{00000000-0005-0000-0000-000094AB0000}"/>
    <cellStyle name="n_HDI-B2005_UAG_report_CA 06-09 (06-09-28)_Group - operational KPIs" xfId="11303" xr:uid="{00000000-0005-0000-0000-000095AB0000}"/>
    <cellStyle name="n_HDI-B2005_UAG_report_CA 06-09 (06-09-28)_Group - operational KPIs 2" xfId="19002" xr:uid="{00000000-0005-0000-0000-000096AB0000}"/>
    <cellStyle name="n_HDI-B2005_UAG_report_CA 06-09 (06-09-28)_Group - operational KPIs_1" xfId="21119" xr:uid="{00000000-0005-0000-0000-000097AB0000}"/>
    <cellStyle name="n_HDI-B2005_UAG_report_CA 06-09 (06-09-28)_Orange - Market France KPIs" xfId="57127" xr:uid="{00000000-0005-0000-0000-000098AB0000}"/>
    <cellStyle name="n_HDI-B2005_UAG_report_CA 06-09 (06-09-28)_Poland KPIs" xfId="43291" xr:uid="{00000000-0005-0000-0000-000099AB0000}"/>
    <cellStyle name="n_HDI-B2005_UAG_report_CA 06-09 (06-09-28)_ROW" xfId="43293" xr:uid="{00000000-0005-0000-0000-00009AAB0000}"/>
    <cellStyle name="n_HDI-B2005_UAG_report_CA 06-09 (06-09-28)_ROW ARPU" xfId="43294" xr:uid="{00000000-0005-0000-0000-00009BAB0000}"/>
    <cellStyle name="n_HDI-B2005_UAG_report_CA 06-09 (06-09-28)_ROW_1" xfId="43295" xr:uid="{00000000-0005-0000-0000-00009CAB0000}"/>
    <cellStyle name="n_HDI-B2005_UAG_report_CA 06-09 (06-09-28)_ROW_1_Group" xfId="43296" xr:uid="{00000000-0005-0000-0000-00009DAB0000}"/>
    <cellStyle name="n_HDI-B2005_UAG_report_CA 06-09 (06-09-28)_ROW_1_ROW ARPU" xfId="43297" xr:uid="{00000000-0005-0000-0000-00009EAB0000}"/>
    <cellStyle name="n_HDI-B2005_UAG_report_CA 06-09 (06-09-28)_ROW_Group" xfId="43298" xr:uid="{00000000-0005-0000-0000-00009FAB0000}"/>
    <cellStyle name="n_HDI-B2005_UAG_report_CA 06-09 (06-09-28)_ROW_ROW ARPU" xfId="43299" xr:uid="{00000000-0005-0000-0000-0000A0AB0000}"/>
    <cellStyle name="n_HDI-B2005_UAG_report_CA 06-09 (06-09-28)_Spain ARPU + AUPU" xfId="43300" xr:uid="{00000000-0005-0000-0000-0000A1AB0000}"/>
    <cellStyle name="n_HDI-B2005_UAG_report_CA 06-09 (06-09-28)_Spain ARPU + AUPU_Group" xfId="43301" xr:uid="{00000000-0005-0000-0000-0000A2AB0000}"/>
    <cellStyle name="n_HDI-B2005_UAG_report_CA 06-09 (06-09-28)_Spain ARPU + AUPU_ROW ARPU" xfId="43302" xr:uid="{00000000-0005-0000-0000-0000A3AB0000}"/>
    <cellStyle name="n_HDI-B2005_UAG_report_CA 06-09 (06-09-28)_Spain KPIs" xfId="7662" xr:uid="{00000000-0005-0000-0000-0000A4AB0000}"/>
    <cellStyle name="n_HDI-B2005_UAG_report_CA 06-09 (06-09-28)_Spain KPIs 2" xfId="17028" xr:uid="{00000000-0005-0000-0000-0000A5AB0000}"/>
    <cellStyle name="n_HDI-B2005_UAG_report_CA 06-09 (06-09-28)_Spain KPIs_1" xfId="52476" xr:uid="{00000000-0005-0000-0000-0000A6AB0000}"/>
    <cellStyle name="n_HDI-B2005_UAG_report_CA 06-09 (06-09-28)_Telecoms - Operational KPIs" xfId="50779" xr:uid="{00000000-0005-0000-0000-0000A7AB0000}"/>
    <cellStyle name="n_HDI-B2005_UAG_report_CA 06-10 (06-11-06)" xfId="3696" xr:uid="{00000000-0005-0000-0000-0000A8AB0000}"/>
    <cellStyle name="n_HDI-B2005_UAG_report_CA 06-10 (06-11-06)_A&amp;ME KPIs" xfId="54254" xr:uid="{00000000-0005-0000-0000-0000A9AB0000}"/>
    <cellStyle name="n_HDI-B2005_UAG_report_CA 06-10 (06-11-06)_France financials" xfId="24608" xr:uid="{00000000-0005-0000-0000-0000AAAB0000}"/>
    <cellStyle name="n_HDI-B2005_UAG_report_CA 06-10 (06-11-06)_France KPIs" xfId="5817" xr:uid="{00000000-0005-0000-0000-0000ABAB0000}"/>
    <cellStyle name="n_HDI-B2005_UAG_report_CA 06-10 (06-11-06)_France KPIs 2" xfId="15233" xr:uid="{00000000-0005-0000-0000-0000ACAB0000}"/>
    <cellStyle name="n_HDI-B2005_UAG_report_CA 06-10 (06-11-06)_France KPIs_1" xfId="13058" xr:uid="{00000000-0005-0000-0000-0000ADAB0000}"/>
    <cellStyle name="n_HDI-B2005_UAG_report_CA 06-10 (06-11-06)_Group" xfId="43304" xr:uid="{00000000-0005-0000-0000-0000AEAB0000}"/>
    <cellStyle name="n_HDI-B2005_UAG_report_CA 06-10 (06-11-06)_Group - financial KPIs" xfId="22864" xr:uid="{00000000-0005-0000-0000-0000AFAB0000}"/>
    <cellStyle name="n_HDI-B2005_UAG_report_CA 06-10 (06-11-06)_Group - operational KPIs" xfId="11304" xr:uid="{00000000-0005-0000-0000-0000B0AB0000}"/>
    <cellStyle name="n_HDI-B2005_UAG_report_CA 06-10 (06-11-06)_Group - operational KPIs 2" xfId="19003" xr:uid="{00000000-0005-0000-0000-0000B1AB0000}"/>
    <cellStyle name="n_HDI-B2005_UAG_report_CA 06-10 (06-11-06)_Group - operational KPIs_1" xfId="21120" xr:uid="{00000000-0005-0000-0000-0000B2AB0000}"/>
    <cellStyle name="n_HDI-B2005_UAG_report_CA 06-10 (06-11-06)_Orange - Market France KPIs" xfId="57128" xr:uid="{00000000-0005-0000-0000-0000B3AB0000}"/>
    <cellStyle name="n_HDI-B2005_UAG_report_CA 06-10 (06-11-06)_Poland KPIs" xfId="43303" xr:uid="{00000000-0005-0000-0000-0000B4AB0000}"/>
    <cellStyle name="n_HDI-B2005_UAG_report_CA 06-10 (06-11-06)_ROW" xfId="43305" xr:uid="{00000000-0005-0000-0000-0000B5AB0000}"/>
    <cellStyle name="n_HDI-B2005_UAG_report_CA 06-10 (06-11-06)_ROW ARPU" xfId="43306" xr:uid="{00000000-0005-0000-0000-0000B6AB0000}"/>
    <cellStyle name="n_HDI-B2005_UAG_report_CA 06-10 (06-11-06)_ROW_1" xfId="43307" xr:uid="{00000000-0005-0000-0000-0000B7AB0000}"/>
    <cellStyle name="n_HDI-B2005_UAG_report_CA 06-10 (06-11-06)_ROW_1_Group" xfId="43308" xr:uid="{00000000-0005-0000-0000-0000B8AB0000}"/>
    <cellStyle name="n_HDI-B2005_UAG_report_CA 06-10 (06-11-06)_ROW_1_ROW ARPU" xfId="43309" xr:uid="{00000000-0005-0000-0000-0000B9AB0000}"/>
    <cellStyle name="n_HDI-B2005_UAG_report_CA 06-10 (06-11-06)_ROW_Group" xfId="43310" xr:uid="{00000000-0005-0000-0000-0000BAAB0000}"/>
    <cellStyle name="n_HDI-B2005_UAG_report_CA 06-10 (06-11-06)_ROW_ROW ARPU" xfId="43311" xr:uid="{00000000-0005-0000-0000-0000BBAB0000}"/>
    <cellStyle name="n_HDI-B2005_UAG_report_CA 06-10 (06-11-06)_Spain ARPU + AUPU" xfId="43312" xr:uid="{00000000-0005-0000-0000-0000BCAB0000}"/>
    <cellStyle name="n_HDI-B2005_UAG_report_CA 06-10 (06-11-06)_Spain ARPU + AUPU_Group" xfId="43313" xr:uid="{00000000-0005-0000-0000-0000BDAB0000}"/>
    <cellStyle name="n_HDI-B2005_UAG_report_CA 06-10 (06-11-06)_Spain ARPU + AUPU_ROW ARPU" xfId="43314" xr:uid="{00000000-0005-0000-0000-0000BEAB0000}"/>
    <cellStyle name="n_HDI-B2005_UAG_report_CA 06-10 (06-11-06)_Spain KPIs" xfId="7663" xr:uid="{00000000-0005-0000-0000-0000BFAB0000}"/>
    <cellStyle name="n_HDI-B2005_UAG_report_CA 06-10 (06-11-06)_Spain KPIs 2" xfId="17029" xr:uid="{00000000-0005-0000-0000-0000C0AB0000}"/>
    <cellStyle name="n_HDI-B2005_UAG_report_CA 06-10 (06-11-06)_Spain KPIs_1" xfId="52477" xr:uid="{00000000-0005-0000-0000-0000C1AB0000}"/>
    <cellStyle name="n_HDI-B2005_UAG_report_CA 06-10 (06-11-06)_Telecoms - Operational KPIs" xfId="50780" xr:uid="{00000000-0005-0000-0000-0000C2AB0000}"/>
    <cellStyle name="n_HDI-B2005_V&amp;M trajectoires V1 (06-08-11)" xfId="3697" xr:uid="{00000000-0005-0000-0000-0000C3AB0000}"/>
    <cellStyle name="n_HDI-B2005_V&amp;M trajectoires V1 (06-08-11)_A&amp;ME KPIs" xfId="54255" xr:uid="{00000000-0005-0000-0000-0000C4AB0000}"/>
    <cellStyle name="n_HDI-B2005_V&amp;M trajectoires V1 (06-08-11)_France financials" xfId="24609" xr:uid="{00000000-0005-0000-0000-0000C5AB0000}"/>
    <cellStyle name="n_HDI-B2005_V&amp;M trajectoires V1 (06-08-11)_France KPIs" xfId="5818" xr:uid="{00000000-0005-0000-0000-0000C6AB0000}"/>
    <cellStyle name="n_HDI-B2005_V&amp;M trajectoires V1 (06-08-11)_France KPIs 2" xfId="15234" xr:uid="{00000000-0005-0000-0000-0000C7AB0000}"/>
    <cellStyle name="n_HDI-B2005_V&amp;M trajectoires V1 (06-08-11)_France KPIs_1" xfId="13059" xr:uid="{00000000-0005-0000-0000-0000C8AB0000}"/>
    <cellStyle name="n_HDI-B2005_V&amp;M trajectoires V1 (06-08-11)_Group" xfId="43316" xr:uid="{00000000-0005-0000-0000-0000C9AB0000}"/>
    <cellStyle name="n_HDI-B2005_V&amp;M trajectoires V1 (06-08-11)_Group - financial KPIs" xfId="22865" xr:uid="{00000000-0005-0000-0000-0000CAAB0000}"/>
    <cellStyle name="n_HDI-B2005_V&amp;M trajectoires V1 (06-08-11)_Group - operational KPIs" xfId="11305" xr:uid="{00000000-0005-0000-0000-0000CBAB0000}"/>
    <cellStyle name="n_HDI-B2005_V&amp;M trajectoires V1 (06-08-11)_Group - operational KPIs 2" xfId="19004" xr:uid="{00000000-0005-0000-0000-0000CCAB0000}"/>
    <cellStyle name="n_HDI-B2005_V&amp;M trajectoires V1 (06-08-11)_Group - operational KPIs_1" xfId="21121" xr:uid="{00000000-0005-0000-0000-0000CDAB0000}"/>
    <cellStyle name="n_HDI-B2005_V&amp;M trajectoires V1 (06-08-11)_Orange - Market France KPIs" xfId="57129" xr:uid="{00000000-0005-0000-0000-0000CEAB0000}"/>
    <cellStyle name="n_HDI-B2005_V&amp;M trajectoires V1 (06-08-11)_Poland KPIs" xfId="43315" xr:uid="{00000000-0005-0000-0000-0000CFAB0000}"/>
    <cellStyle name="n_HDI-B2005_V&amp;M trajectoires V1 (06-08-11)_ROW" xfId="43317" xr:uid="{00000000-0005-0000-0000-0000D0AB0000}"/>
    <cellStyle name="n_HDI-B2005_V&amp;M trajectoires V1 (06-08-11)_ROW ARPU" xfId="43318" xr:uid="{00000000-0005-0000-0000-0000D1AB0000}"/>
    <cellStyle name="n_HDI-B2005_V&amp;M trajectoires V1 (06-08-11)_ROW_1" xfId="43319" xr:uid="{00000000-0005-0000-0000-0000D2AB0000}"/>
    <cellStyle name="n_HDI-B2005_V&amp;M trajectoires V1 (06-08-11)_ROW_1_Group" xfId="43320" xr:uid="{00000000-0005-0000-0000-0000D3AB0000}"/>
    <cellStyle name="n_HDI-B2005_V&amp;M trajectoires V1 (06-08-11)_ROW_1_ROW ARPU" xfId="43321" xr:uid="{00000000-0005-0000-0000-0000D4AB0000}"/>
    <cellStyle name="n_HDI-B2005_V&amp;M trajectoires V1 (06-08-11)_ROW_Group" xfId="43322" xr:uid="{00000000-0005-0000-0000-0000D5AB0000}"/>
    <cellStyle name="n_HDI-B2005_V&amp;M trajectoires V1 (06-08-11)_ROW_ROW ARPU" xfId="43323" xr:uid="{00000000-0005-0000-0000-0000D6AB0000}"/>
    <cellStyle name="n_HDI-B2005_V&amp;M trajectoires V1 (06-08-11)_Spain ARPU + AUPU" xfId="43324" xr:uid="{00000000-0005-0000-0000-0000D7AB0000}"/>
    <cellStyle name="n_HDI-B2005_V&amp;M trajectoires V1 (06-08-11)_Spain ARPU + AUPU_Group" xfId="43325" xr:uid="{00000000-0005-0000-0000-0000D8AB0000}"/>
    <cellStyle name="n_HDI-B2005_V&amp;M trajectoires V1 (06-08-11)_Spain ARPU + AUPU_ROW ARPU" xfId="43326" xr:uid="{00000000-0005-0000-0000-0000D9AB0000}"/>
    <cellStyle name="n_HDI-B2005_V&amp;M trajectoires V1 (06-08-11)_Spain KPIs" xfId="7664" xr:uid="{00000000-0005-0000-0000-0000DAAB0000}"/>
    <cellStyle name="n_HDI-B2005_V&amp;M trajectoires V1 (06-08-11)_Spain KPIs 2" xfId="17030" xr:uid="{00000000-0005-0000-0000-0000DBAB0000}"/>
    <cellStyle name="n_HDI-B2005_V&amp;M trajectoires V1 (06-08-11)_Spain KPIs_1" xfId="52478" xr:uid="{00000000-0005-0000-0000-0000DCAB0000}"/>
    <cellStyle name="n_HDI-B2005_V&amp;M trajectoires V1 (06-08-11)_Telecoms - Operational KPIs" xfId="50781" xr:uid="{00000000-0005-0000-0000-0000DDAB0000}"/>
    <cellStyle name="n_IC&amp;SS" xfId="19646" xr:uid="{00000000-0005-0000-0000-0000DEAB0000}"/>
    <cellStyle name="n_Input 1 Home" xfId="3698" xr:uid="{00000000-0005-0000-0000-0000DFAB0000}"/>
    <cellStyle name="n_Input 1 Home_A&amp;ME KPIs" xfId="54256" xr:uid="{00000000-0005-0000-0000-0000E0AB0000}"/>
    <cellStyle name="n_Input 1 Home_CA BAC SCR-VM 06-07 (31-07-06)" xfId="3699" xr:uid="{00000000-0005-0000-0000-0000E1AB0000}"/>
    <cellStyle name="n_Input 1 Home_CA BAC SCR-VM 06-07 (31-07-06)_A&amp;ME KPIs" xfId="54257" xr:uid="{00000000-0005-0000-0000-0000E2AB0000}"/>
    <cellStyle name="n_Input 1 Home_CA BAC SCR-VM 06-07 (31-07-06)_France financials" xfId="24611" xr:uid="{00000000-0005-0000-0000-0000E3AB0000}"/>
    <cellStyle name="n_Input 1 Home_CA BAC SCR-VM 06-07 (31-07-06)_France KPIs" xfId="5820" xr:uid="{00000000-0005-0000-0000-0000E4AB0000}"/>
    <cellStyle name="n_Input 1 Home_CA BAC SCR-VM 06-07 (31-07-06)_France KPIs 2" xfId="15236" xr:uid="{00000000-0005-0000-0000-0000E5AB0000}"/>
    <cellStyle name="n_Input 1 Home_CA BAC SCR-VM 06-07 (31-07-06)_France KPIs_1" xfId="13061" xr:uid="{00000000-0005-0000-0000-0000E6AB0000}"/>
    <cellStyle name="n_Input 1 Home_CA BAC SCR-VM 06-07 (31-07-06)_Group" xfId="43329" xr:uid="{00000000-0005-0000-0000-0000E7AB0000}"/>
    <cellStyle name="n_Input 1 Home_CA BAC SCR-VM 06-07 (31-07-06)_Group - financial KPIs" xfId="22867" xr:uid="{00000000-0005-0000-0000-0000E8AB0000}"/>
    <cellStyle name="n_Input 1 Home_CA BAC SCR-VM 06-07 (31-07-06)_Group - operational KPIs" xfId="11307" xr:uid="{00000000-0005-0000-0000-0000E9AB0000}"/>
    <cellStyle name="n_Input 1 Home_CA BAC SCR-VM 06-07 (31-07-06)_Group - operational KPIs 2" xfId="19006" xr:uid="{00000000-0005-0000-0000-0000EAAB0000}"/>
    <cellStyle name="n_Input 1 Home_CA BAC SCR-VM 06-07 (31-07-06)_Group - operational KPIs_1" xfId="21123" xr:uid="{00000000-0005-0000-0000-0000EBAB0000}"/>
    <cellStyle name="n_Input 1 Home_CA BAC SCR-VM 06-07 (31-07-06)_Orange - Market France KPIs" xfId="57131" xr:uid="{00000000-0005-0000-0000-0000ECAB0000}"/>
    <cellStyle name="n_Input 1 Home_CA BAC SCR-VM 06-07 (31-07-06)_Poland KPIs" xfId="43328" xr:uid="{00000000-0005-0000-0000-0000EDAB0000}"/>
    <cellStyle name="n_Input 1 Home_CA BAC SCR-VM 06-07 (31-07-06)_ROW" xfId="43330" xr:uid="{00000000-0005-0000-0000-0000EEAB0000}"/>
    <cellStyle name="n_Input 1 Home_CA BAC SCR-VM 06-07 (31-07-06)_ROW ARPU" xfId="43331" xr:uid="{00000000-0005-0000-0000-0000EFAB0000}"/>
    <cellStyle name="n_Input 1 Home_CA BAC SCR-VM 06-07 (31-07-06)_ROW_1" xfId="43332" xr:uid="{00000000-0005-0000-0000-0000F0AB0000}"/>
    <cellStyle name="n_Input 1 Home_CA BAC SCR-VM 06-07 (31-07-06)_ROW_1_Group" xfId="43333" xr:uid="{00000000-0005-0000-0000-0000F1AB0000}"/>
    <cellStyle name="n_Input 1 Home_CA BAC SCR-VM 06-07 (31-07-06)_ROW_1_ROW ARPU" xfId="43334" xr:uid="{00000000-0005-0000-0000-0000F2AB0000}"/>
    <cellStyle name="n_Input 1 Home_CA BAC SCR-VM 06-07 (31-07-06)_ROW_Group" xfId="43335" xr:uid="{00000000-0005-0000-0000-0000F3AB0000}"/>
    <cellStyle name="n_Input 1 Home_CA BAC SCR-VM 06-07 (31-07-06)_ROW_ROW ARPU" xfId="43336" xr:uid="{00000000-0005-0000-0000-0000F4AB0000}"/>
    <cellStyle name="n_Input 1 Home_CA BAC SCR-VM 06-07 (31-07-06)_Spain ARPU + AUPU" xfId="43337" xr:uid="{00000000-0005-0000-0000-0000F5AB0000}"/>
    <cellStyle name="n_Input 1 Home_CA BAC SCR-VM 06-07 (31-07-06)_Spain ARPU + AUPU_Group" xfId="43338" xr:uid="{00000000-0005-0000-0000-0000F6AB0000}"/>
    <cellStyle name="n_Input 1 Home_CA BAC SCR-VM 06-07 (31-07-06)_Spain ARPU + AUPU_ROW ARPU" xfId="43339" xr:uid="{00000000-0005-0000-0000-0000F7AB0000}"/>
    <cellStyle name="n_Input 1 Home_CA BAC SCR-VM 06-07 (31-07-06)_Spain KPIs" xfId="7666" xr:uid="{00000000-0005-0000-0000-0000F8AB0000}"/>
    <cellStyle name="n_Input 1 Home_CA BAC SCR-VM 06-07 (31-07-06)_Spain KPIs 2" xfId="17032" xr:uid="{00000000-0005-0000-0000-0000F9AB0000}"/>
    <cellStyle name="n_Input 1 Home_CA BAC SCR-VM 06-07 (31-07-06)_Spain KPIs_1" xfId="52480" xr:uid="{00000000-0005-0000-0000-0000FAAB0000}"/>
    <cellStyle name="n_Input 1 Home_CA BAC SCR-VM 06-07 (31-07-06)_Telecoms - Operational KPIs" xfId="50783" xr:uid="{00000000-0005-0000-0000-0000FBAB0000}"/>
    <cellStyle name="n_Input 1 Home_Classeur2" xfId="3700" xr:uid="{00000000-0005-0000-0000-0000FCAB0000}"/>
    <cellStyle name="n_Input 1 Home_Classeur2_A&amp;ME KPIs" xfId="54258" xr:uid="{00000000-0005-0000-0000-0000FDAB0000}"/>
    <cellStyle name="n_Input 1 Home_Classeur2_France financials" xfId="24612" xr:uid="{00000000-0005-0000-0000-0000FEAB0000}"/>
    <cellStyle name="n_Input 1 Home_Classeur2_France KPIs" xfId="5821" xr:uid="{00000000-0005-0000-0000-0000FFAB0000}"/>
    <cellStyle name="n_Input 1 Home_Classeur2_France KPIs 2" xfId="15237" xr:uid="{00000000-0005-0000-0000-000000AC0000}"/>
    <cellStyle name="n_Input 1 Home_Classeur2_France KPIs_1" xfId="13062" xr:uid="{00000000-0005-0000-0000-000001AC0000}"/>
    <cellStyle name="n_Input 1 Home_Classeur2_Group" xfId="43341" xr:uid="{00000000-0005-0000-0000-000002AC0000}"/>
    <cellStyle name="n_Input 1 Home_Classeur2_Group - financial KPIs" xfId="22868" xr:uid="{00000000-0005-0000-0000-000003AC0000}"/>
    <cellStyle name="n_Input 1 Home_Classeur2_Group - operational KPIs" xfId="11308" xr:uid="{00000000-0005-0000-0000-000004AC0000}"/>
    <cellStyle name="n_Input 1 Home_Classeur2_Group - operational KPIs 2" xfId="19007" xr:uid="{00000000-0005-0000-0000-000005AC0000}"/>
    <cellStyle name="n_Input 1 Home_Classeur2_Group - operational KPIs_1" xfId="21124" xr:uid="{00000000-0005-0000-0000-000006AC0000}"/>
    <cellStyle name="n_Input 1 Home_Classeur2_Orange - Market France KPIs" xfId="57132" xr:uid="{00000000-0005-0000-0000-000007AC0000}"/>
    <cellStyle name="n_Input 1 Home_Classeur2_Poland KPIs" xfId="43340" xr:uid="{00000000-0005-0000-0000-000008AC0000}"/>
    <cellStyle name="n_Input 1 Home_Classeur2_ROW" xfId="43342" xr:uid="{00000000-0005-0000-0000-000009AC0000}"/>
    <cellStyle name="n_Input 1 Home_Classeur2_ROW ARPU" xfId="43343" xr:uid="{00000000-0005-0000-0000-00000AAC0000}"/>
    <cellStyle name="n_Input 1 Home_Classeur2_ROW_1" xfId="43344" xr:uid="{00000000-0005-0000-0000-00000BAC0000}"/>
    <cellStyle name="n_Input 1 Home_Classeur2_ROW_1_Group" xfId="43345" xr:uid="{00000000-0005-0000-0000-00000CAC0000}"/>
    <cellStyle name="n_Input 1 Home_Classeur2_ROW_1_ROW ARPU" xfId="43346" xr:uid="{00000000-0005-0000-0000-00000DAC0000}"/>
    <cellStyle name="n_Input 1 Home_Classeur2_ROW_Group" xfId="43347" xr:uid="{00000000-0005-0000-0000-00000EAC0000}"/>
    <cellStyle name="n_Input 1 Home_Classeur2_ROW_ROW ARPU" xfId="43348" xr:uid="{00000000-0005-0000-0000-00000FAC0000}"/>
    <cellStyle name="n_Input 1 Home_Classeur2_Spain ARPU + AUPU" xfId="43349" xr:uid="{00000000-0005-0000-0000-000010AC0000}"/>
    <cellStyle name="n_Input 1 Home_Classeur2_Spain ARPU + AUPU_Group" xfId="43350" xr:uid="{00000000-0005-0000-0000-000011AC0000}"/>
    <cellStyle name="n_Input 1 Home_Classeur2_Spain ARPU + AUPU_ROW ARPU" xfId="43351" xr:uid="{00000000-0005-0000-0000-000012AC0000}"/>
    <cellStyle name="n_Input 1 Home_Classeur2_Spain KPIs" xfId="7667" xr:uid="{00000000-0005-0000-0000-000013AC0000}"/>
    <cellStyle name="n_Input 1 Home_Classeur2_Spain KPIs 2" xfId="17033" xr:uid="{00000000-0005-0000-0000-000014AC0000}"/>
    <cellStyle name="n_Input 1 Home_Classeur2_Spain KPIs_1" xfId="52481" xr:uid="{00000000-0005-0000-0000-000015AC0000}"/>
    <cellStyle name="n_Input 1 Home_Classeur2_Telecoms - Operational KPIs" xfId="50784" xr:uid="{00000000-0005-0000-0000-000016AC0000}"/>
    <cellStyle name="n_Input 1 Home_DATA KPI Personal" xfId="43352" xr:uid="{00000000-0005-0000-0000-000017AC0000}"/>
    <cellStyle name="n_Input 1 Home_DATA KPI Personal_Group" xfId="43353" xr:uid="{00000000-0005-0000-0000-000018AC0000}"/>
    <cellStyle name="n_Input 1 Home_DATA KPI Personal_ROW ARPU" xfId="43354" xr:uid="{00000000-0005-0000-0000-000019AC0000}"/>
    <cellStyle name="n_Input 1 Home_EE_CoA_BS - mapped V4" xfId="43355" xr:uid="{00000000-0005-0000-0000-00001AAC0000}"/>
    <cellStyle name="n_Input 1 Home_EE_CoA_BS - mapped V4_Group" xfId="43356" xr:uid="{00000000-0005-0000-0000-00001BAC0000}"/>
    <cellStyle name="n_Input 1 Home_EE_CoA_BS - mapped V4_ROW ARPU" xfId="43357" xr:uid="{00000000-0005-0000-0000-00001CAC0000}"/>
    <cellStyle name="n_Input 1 Home_Feuil1" xfId="3701" xr:uid="{00000000-0005-0000-0000-00001DAC0000}"/>
    <cellStyle name="n_Input 1 Home_Feuil1_A&amp;ME KPIs" xfId="54259" xr:uid="{00000000-0005-0000-0000-00001EAC0000}"/>
    <cellStyle name="n_Input 1 Home_Feuil1_France financials" xfId="24613" xr:uid="{00000000-0005-0000-0000-00001FAC0000}"/>
    <cellStyle name="n_Input 1 Home_Feuil1_France KPIs" xfId="5822" xr:uid="{00000000-0005-0000-0000-000020AC0000}"/>
    <cellStyle name="n_Input 1 Home_Feuil1_France KPIs 2" xfId="15238" xr:uid="{00000000-0005-0000-0000-000021AC0000}"/>
    <cellStyle name="n_Input 1 Home_Feuil1_France KPIs_1" xfId="13063" xr:uid="{00000000-0005-0000-0000-000022AC0000}"/>
    <cellStyle name="n_Input 1 Home_Feuil1_Group" xfId="43359" xr:uid="{00000000-0005-0000-0000-000023AC0000}"/>
    <cellStyle name="n_Input 1 Home_Feuil1_Group - financial KPIs" xfId="22869" xr:uid="{00000000-0005-0000-0000-000024AC0000}"/>
    <cellStyle name="n_Input 1 Home_Feuil1_Group - operational KPIs" xfId="11309" xr:uid="{00000000-0005-0000-0000-000025AC0000}"/>
    <cellStyle name="n_Input 1 Home_Feuil1_Group - operational KPIs 2" xfId="19008" xr:uid="{00000000-0005-0000-0000-000026AC0000}"/>
    <cellStyle name="n_Input 1 Home_Feuil1_Group - operational KPIs_1" xfId="21125" xr:uid="{00000000-0005-0000-0000-000027AC0000}"/>
    <cellStyle name="n_Input 1 Home_Feuil1_Orange - Market France KPIs" xfId="57133" xr:uid="{00000000-0005-0000-0000-000028AC0000}"/>
    <cellStyle name="n_Input 1 Home_Feuil1_Poland KPIs" xfId="43358" xr:uid="{00000000-0005-0000-0000-000029AC0000}"/>
    <cellStyle name="n_Input 1 Home_Feuil1_ROW" xfId="43360" xr:uid="{00000000-0005-0000-0000-00002AAC0000}"/>
    <cellStyle name="n_Input 1 Home_Feuil1_ROW ARPU" xfId="43361" xr:uid="{00000000-0005-0000-0000-00002BAC0000}"/>
    <cellStyle name="n_Input 1 Home_Feuil1_ROW_1" xfId="43362" xr:uid="{00000000-0005-0000-0000-00002CAC0000}"/>
    <cellStyle name="n_Input 1 Home_Feuil1_ROW_1_Group" xfId="43363" xr:uid="{00000000-0005-0000-0000-00002DAC0000}"/>
    <cellStyle name="n_Input 1 Home_Feuil1_ROW_1_ROW ARPU" xfId="43364" xr:uid="{00000000-0005-0000-0000-00002EAC0000}"/>
    <cellStyle name="n_Input 1 Home_Feuil1_ROW_Group" xfId="43365" xr:uid="{00000000-0005-0000-0000-00002FAC0000}"/>
    <cellStyle name="n_Input 1 Home_Feuil1_ROW_ROW ARPU" xfId="43366" xr:uid="{00000000-0005-0000-0000-000030AC0000}"/>
    <cellStyle name="n_Input 1 Home_Feuil1_Spain ARPU + AUPU" xfId="43367" xr:uid="{00000000-0005-0000-0000-000031AC0000}"/>
    <cellStyle name="n_Input 1 Home_Feuil1_Spain ARPU + AUPU_Group" xfId="43368" xr:uid="{00000000-0005-0000-0000-000032AC0000}"/>
    <cellStyle name="n_Input 1 Home_Feuil1_Spain ARPU + AUPU_ROW ARPU" xfId="43369" xr:uid="{00000000-0005-0000-0000-000033AC0000}"/>
    <cellStyle name="n_Input 1 Home_Feuil1_Spain KPIs" xfId="7668" xr:uid="{00000000-0005-0000-0000-000034AC0000}"/>
    <cellStyle name="n_Input 1 Home_Feuil1_Spain KPIs 2" xfId="17034" xr:uid="{00000000-0005-0000-0000-000035AC0000}"/>
    <cellStyle name="n_Input 1 Home_Feuil1_Spain KPIs_1" xfId="52482" xr:uid="{00000000-0005-0000-0000-000036AC0000}"/>
    <cellStyle name="n_Input 1 Home_Feuil1_Telecoms - Operational KPIs" xfId="50785" xr:uid="{00000000-0005-0000-0000-000037AC0000}"/>
    <cellStyle name="n_Input 1 Home_France financials" xfId="24610" xr:uid="{00000000-0005-0000-0000-000038AC0000}"/>
    <cellStyle name="n_Input 1 Home_France KPIs" xfId="5819" xr:uid="{00000000-0005-0000-0000-000039AC0000}"/>
    <cellStyle name="n_Input 1 Home_France KPIs 2" xfId="15235" xr:uid="{00000000-0005-0000-0000-00003AAC0000}"/>
    <cellStyle name="n_Input 1 Home_France KPIs_1" xfId="13060" xr:uid="{00000000-0005-0000-0000-00003BAC0000}"/>
    <cellStyle name="n_Input 1 Home_Group" xfId="43370" xr:uid="{00000000-0005-0000-0000-00003CAC0000}"/>
    <cellStyle name="n_Input 1 Home_Group - financial KPIs" xfId="22866" xr:uid="{00000000-0005-0000-0000-00003DAC0000}"/>
    <cellStyle name="n_Input 1 Home_Group - operational KPIs" xfId="11306" xr:uid="{00000000-0005-0000-0000-00003EAC0000}"/>
    <cellStyle name="n_Input 1 Home_Group - operational KPIs 2" xfId="19005" xr:uid="{00000000-0005-0000-0000-00003FAC0000}"/>
    <cellStyle name="n_Input 1 Home_Group - operational KPIs_1" xfId="21122" xr:uid="{00000000-0005-0000-0000-000040AC0000}"/>
    <cellStyle name="n_Input 1 Home_New L23 CA trafic 06-09 (06-10-20)" xfId="3702" xr:uid="{00000000-0005-0000-0000-000041AC0000}"/>
    <cellStyle name="n_Input 1 Home_New L23 CA trafic 06-09 (06-10-20)_A&amp;ME KPIs" xfId="54260" xr:uid="{00000000-0005-0000-0000-000042AC0000}"/>
    <cellStyle name="n_Input 1 Home_New L23 CA trafic 06-09 (06-10-20)_France financials" xfId="24614" xr:uid="{00000000-0005-0000-0000-000043AC0000}"/>
    <cellStyle name="n_Input 1 Home_New L23 CA trafic 06-09 (06-10-20)_France KPIs" xfId="5823" xr:uid="{00000000-0005-0000-0000-000044AC0000}"/>
    <cellStyle name="n_Input 1 Home_New L23 CA trafic 06-09 (06-10-20)_France KPIs 2" xfId="15239" xr:uid="{00000000-0005-0000-0000-000045AC0000}"/>
    <cellStyle name="n_Input 1 Home_New L23 CA trafic 06-09 (06-10-20)_France KPIs_1" xfId="13064" xr:uid="{00000000-0005-0000-0000-000046AC0000}"/>
    <cellStyle name="n_Input 1 Home_New L23 CA trafic 06-09 (06-10-20)_Group" xfId="43372" xr:uid="{00000000-0005-0000-0000-000047AC0000}"/>
    <cellStyle name="n_Input 1 Home_New L23 CA trafic 06-09 (06-10-20)_Group - financial KPIs" xfId="22870" xr:uid="{00000000-0005-0000-0000-000048AC0000}"/>
    <cellStyle name="n_Input 1 Home_New L23 CA trafic 06-09 (06-10-20)_Group - operational KPIs" xfId="11310" xr:uid="{00000000-0005-0000-0000-000049AC0000}"/>
    <cellStyle name="n_Input 1 Home_New L23 CA trafic 06-09 (06-10-20)_Group - operational KPIs 2" xfId="19009" xr:uid="{00000000-0005-0000-0000-00004AAC0000}"/>
    <cellStyle name="n_Input 1 Home_New L23 CA trafic 06-09 (06-10-20)_Group - operational KPIs_1" xfId="21126" xr:uid="{00000000-0005-0000-0000-00004BAC0000}"/>
    <cellStyle name="n_Input 1 Home_New L23 CA trafic 06-09 (06-10-20)_Orange - Market France KPIs" xfId="57134" xr:uid="{00000000-0005-0000-0000-00004CAC0000}"/>
    <cellStyle name="n_Input 1 Home_New L23 CA trafic 06-09 (06-10-20)_Poland KPIs" xfId="43371" xr:uid="{00000000-0005-0000-0000-00004DAC0000}"/>
    <cellStyle name="n_Input 1 Home_New L23 CA trafic 06-09 (06-10-20)_ROW" xfId="43373" xr:uid="{00000000-0005-0000-0000-00004EAC0000}"/>
    <cellStyle name="n_Input 1 Home_New L23 CA trafic 06-09 (06-10-20)_ROW ARPU" xfId="43374" xr:uid="{00000000-0005-0000-0000-00004FAC0000}"/>
    <cellStyle name="n_Input 1 Home_New L23 CA trafic 06-09 (06-10-20)_ROW_1" xfId="43375" xr:uid="{00000000-0005-0000-0000-000050AC0000}"/>
    <cellStyle name="n_Input 1 Home_New L23 CA trafic 06-09 (06-10-20)_ROW_1_Group" xfId="43376" xr:uid="{00000000-0005-0000-0000-000051AC0000}"/>
    <cellStyle name="n_Input 1 Home_New L23 CA trafic 06-09 (06-10-20)_ROW_1_ROW ARPU" xfId="43377" xr:uid="{00000000-0005-0000-0000-000052AC0000}"/>
    <cellStyle name="n_Input 1 Home_New L23 CA trafic 06-09 (06-10-20)_ROW_Group" xfId="43378" xr:uid="{00000000-0005-0000-0000-000053AC0000}"/>
    <cellStyle name="n_Input 1 Home_New L23 CA trafic 06-09 (06-10-20)_ROW_ROW ARPU" xfId="43379" xr:uid="{00000000-0005-0000-0000-000054AC0000}"/>
    <cellStyle name="n_Input 1 Home_New L23 CA trafic 06-09 (06-10-20)_Spain ARPU + AUPU" xfId="43380" xr:uid="{00000000-0005-0000-0000-000055AC0000}"/>
    <cellStyle name="n_Input 1 Home_New L23 CA trafic 06-09 (06-10-20)_Spain ARPU + AUPU_Group" xfId="43381" xr:uid="{00000000-0005-0000-0000-000056AC0000}"/>
    <cellStyle name="n_Input 1 Home_New L23 CA trafic 06-09 (06-10-20)_Spain ARPU + AUPU_ROW ARPU" xfId="43382" xr:uid="{00000000-0005-0000-0000-000057AC0000}"/>
    <cellStyle name="n_Input 1 Home_New L23 CA trafic 06-09 (06-10-20)_Spain KPIs" xfId="7669" xr:uid="{00000000-0005-0000-0000-000058AC0000}"/>
    <cellStyle name="n_Input 1 Home_New L23 CA trafic 06-09 (06-10-20)_Spain KPIs 2" xfId="17035" xr:uid="{00000000-0005-0000-0000-000059AC0000}"/>
    <cellStyle name="n_Input 1 Home_New L23 CA trafic 06-09 (06-10-20)_Spain KPIs_1" xfId="52483" xr:uid="{00000000-0005-0000-0000-00005AAC0000}"/>
    <cellStyle name="n_Input 1 Home_New L23 CA trafic 06-09 (06-10-20)_Telecoms - Operational KPIs" xfId="50786" xr:uid="{00000000-0005-0000-0000-00005BAC0000}"/>
    <cellStyle name="n_Input 1 Home_Orange - Market France KPIs" xfId="57130" xr:uid="{00000000-0005-0000-0000-00005CAC0000}"/>
    <cellStyle name="n_Input 1 Home_PFA_Mn MTV_060413" xfId="3703" xr:uid="{00000000-0005-0000-0000-00005DAC0000}"/>
    <cellStyle name="n_Input 1 Home_PFA_Mn MTV_060413_A&amp;ME KPIs" xfId="54261" xr:uid="{00000000-0005-0000-0000-00005EAC0000}"/>
    <cellStyle name="n_Input 1 Home_PFA_Mn MTV_060413_France financials" xfId="24615" xr:uid="{00000000-0005-0000-0000-00005FAC0000}"/>
    <cellStyle name="n_Input 1 Home_PFA_Mn MTV_060413_France KPIs" xfId="5824" xr:uid="{00000000-0005-0000-0000-000060AC0000}"/>
    <cellStyle name="n_Input 1 Home_PFA_Mn MTV_060413_France KPIs 2" xfId="15240" xr:uid="{00000000-0005-0000-0000-000061AC0000}"/>
    <cellStyle name="n_Input 1 Home_PFA_Mn MTV_060413_France KPIs_1" xfId="13065" xr:uid="{00000000-0005-0000-0000-000062AC0000}"/>
    <cellStyle name="n_Input 1 Home_PFA_Mn MTV_060413_Group" xfId="43384" xr:uid="{00000000-0005-0000-0000-000063AC0000}"/>
    <cellStyle name="n_Input 1 Home_PFA_Mn MTV_060413_Group - financial KPIs" xfId="22871" xr:uid="{00000000-0005-0000-0000-000064AC0000}"/>
    <cellStyle name="n_Input 1 Home_PFA_Mn MTV_060413_Group - operational KPIs" xfId="11311" xr:uid="{00000000-0005-0000-0000-000065AC0000}"/>
    <cellStyle name="n_Input 1 Home_PFA_Mn MTV_060413_Group - operational KPIs 2" xfId="19010" xr:uid="{00000000-0005-0000-0000-000066AC0000}"/>
    <cellStyle name="n_Input 1 Home_PFA_Mn MTV_060413_Group - operational KPIs_1" xfId="21127" xr:uid="{00000000-0005-0000-0000-000067AC0000}"/>
    <cellStyle name="n_Input 1 Home_PFA_Mn MTV_060413_Orange - Market France KPIs" xfId="57135" xr:uid="{00000000-0005-0000-0000-000068AC0000}"/>
    <cellStyle name="n_Input 1 Home_PFA_Mn MTV_060413_Poland KPIs" xfId="43383" xr:uid="{00000000-0005-0000-0000-000069AC0000}"/>
    <cellStyle name="n_Input 1 Home_PFA_Mn MTV_060413_ROW" xfId="43385" xr:uid="{00000000-0005-0000-0000-00006AAC0000}"/>
    <cellStyle name="n_Input 1 Home_PFA_Mn MTV_060413_ROW ARPU" xfId="43386" xr:uid="{00000000-0005-0000-0000-00006BAC0000}"/>
    <cellStyle name="n_Input 1 Home_PFA_Mn MTV_060413_ROW_1" xfId="43387" xr:uid="{00000000-0005-0000-0000-00006CAC0000}"/>
    <cellStyle name="n_Input 1 Home_PFA_Mn MTV_060413_ROW_1_Group" xfId="43388" xr:uid="{00000000-0005-0000-0000-00006DAC0000}"/>
    <cellStyle name="n_Input 1 Home_PFA_Mn MTV_060413_ROW_1_ROW ARPU" xfId="43389" xr:uid="{00000000-0005-0000-0000-00006EAC0000}"/>
    <cellStyle name="n_Input 1 Home_PFA_Mn MTV_060413_ROW_Group" xfId="43390" xr:uid="{00000000-0005-0000-0000-00006FAC0000}"/>
    <cellStyle name="n_Input 1 Home_PFA_Mn MTV_060413_ROW_ROW ARPU" xfId="43391" xr:uid="{00000000-0005-0000-0000-000070AC0000}"/>
    <cellStyle name="n_Input 1 Home_PFA_Mn MTV_060413_Spain ARPU + AUPU" xfId="43392" xr:uid="{00000000-0005-0000-0000-000071AC0000}"/>
    <cellStyle name="n_Input 1 Home_PFA_Mn MTV_060413_Spain ARPU + AUPU_Group" xfId="43393" xr:uid="{00000000-0005-0000-0000-000072AC0000}"/>
    <cellStyle name="n_Input 1 Home_PFA_Mn MTV_060413_Spain ARPU + AUPU_ROW ARPU" xfId="43394" xr:uid="{00000000-0005-0000-0000-000073AC0000}"/>
    <cellStyle name="n_Input 1 Home_PFA_Mn MTV_060413_Spain KPIs" xfId="7670" xr:uid="{00000000-0005-0000-0000-000074AC0000}"/>
    <cellStyle name="n_Input 1 Home_PFA_Mn MTV_060413_Spain KPIs 2" xfId="17036" xr:uid="{00000000-0005-0000-0000-000075AC0000}"/>
    <cellStyle name="n_Input 1 Home_PFA_Mn MTV_060413_Spain KPIs_1" xfId="52484" xr:uid="{00000000-0005-0000-0000-000076AC0000}"/>
    <cellStyle name="n_Input 1 Home_PFA_Mn MTV_060413_Telecoms - Operational KPIs" xfId="50787" xr:uid="{00000000-0005-0000-0000-000077AC0000}"/>
    <cellStyle name="n_Input 1 Home_PFA_Mn_0603_V0 0" xfId="3704" xr:uid="{00000000-0005-0000-0000-000078AC0000}"/>
    <cellStyle name="n_Input 1 Home_PFA_Mn_0603_V0 0_A&amp;ME KPIs" xfId="54262" xr:uid="{00000000-0005-0000-0000-000079AC0000}"/>
    <cellStyle name="n_Input 1 Home_PFA_Mn_0603_V0 0_France financials" xfId="24616" xr:uid="{00000000-0005-0000-0000-00007AAC0000}"/>
    <cellStyle name="n_Input 1 Home_PFA_Mn_0603_V0 0_France KPIs" xfId="5825" xr:uid="{00000000-0005-0000-0000-00007BAC0000}"/>
    <cellStyle name="n_Input 1 Home_PFA_Mn_0603_V0 0_France KPIs 2" xfId="15241" xr:uid="{00000000-0005-0000-0000-00007CAC0000}"/>
    <cellStyle name="n_Input 1 Home_PFA_Mn_0603_V0 0_France KPIs_1" xfId="13066" xr:uid="{00000000-0005-0000-0000-00007DAC0000}"/>
    <cellStyle name="n_Input 1 Home_PFA_Mn_0603_V0 0_Group" xfId="43396" xr:uid="{00000000-0005-0000-0000-00007EAC0000}"/>
    <cellStyle name="n_Input 1 Home_PFA_Mn_0603_V0 0_Group - financial KPIs" xfId="22872" xr:uid="{00000000-0005-0000-0000-00007FAC0000}"/>
    <cellStyle name="n_Input 1 Home_PFA_Mn_0603_V0 0_Group - operational KPIs" xfId="11312" xr:uid="{00000000-0005-0000-0000-000080AC0000}"/>
    <cellStyle name="n_Input 1 Home_PFA_Mn_0603_V0 0_Group - operational KPIs 2" xfId="19011" xr:uid="{00000000-0005-0000-0000-000081AC0000}"/>
    <cellStyle name="n_Input 1 Home_PFA_Mn_0603_V0 0_Group - operational KPIs_1" xfId="21128" xr:uid="{00000000-0005-0000-0000-000082AC0000}"/>
    <cellStyle name="n_Input 1 Home_PFA_Mn_0603_V0 0_Orange - Market France KPIs" xfId="57136" xr:uid="{00000000-0005-0000-0000-000083AC0000}"/>
    <cellStyle name="n_Input 1 Home_PFA_Mn_0603_V0 0_Poland KPIs" xfId="43395" xr:uid="{00000000-0005-0000-0000-000084AC0000}"/>
    <cellStyle name="n_Input 1 Home_PFA_Mn_0603_V0 0_ROW" xfId="43397" xr:uid="{00000000-0005-0000-0000-000085AC0000}"/>
    <cellStyle name="n_Input 1 Home_PFA_Mn_0603_V0 0_ROW ARPU" xfId="43398" xr:uid="{00000000-0005-0000-0000-000086AC0000}"/>
    <cellStyle name="n_Input 1 Home_PFA_Mn_0603_V0 0_ROW_1" xfId="43399" xr:uid="{00000000-0005-0000-0000-000087AC0000}"/>
    <cellStyle name="n_Input 1 Home_PFA_Mn_0603_V0 0_ROW_1_Group" xfId="43400" xr:uid="{00000000-0005-0000-0000-000088AC0000}"/>
    <cellStyle name="n_Input 1 Home_PFA_Mn_0603_V0 0_ROW_1_ROW ARPU" xfId="43401" xr:uid="{00000000-0005-0000-0000-000089AC0000}"/>
    <cellStyle name="n_Input 1 Home_PFA_Mn_0603_V0 0_ROW_Group" xfId="43402" xr:uid="{00000000-0005-0000-0000-00008AAC0000}"/>
    <cellStyle name="n_Input 1 Home_PFA_Mn_0603_V0 0_ROW_ROW ARPU" xfId="43403" xr:uid="{00000000-0005-0000-0000-00008BAC0000}"/>
    <cellStyle name="n_Input 1 Home_PFA_Mn_0603_V0 0_Spain ARPU + AUPU" xfId="43404" xr:uid="{00000000-0005-0000-0000-00008CAC0000}"/>
    <cellStyle name="n_Input 1 Home_PFA_Mn_0603_V0 0_Spain ARPU + AUPU_Group" xfId="43405" xr:uid="{00000000-0005-0000-0000-00008DAC0000}"/>
    <cellStyle name="n_Input 1 Home_PFA_Mn_0603_V0 0_Spain ARPU + AUPU_ROW ARPU" xfId="43406" xr:uid="{00000000-0005-0000-0000-00008EAC0000}"/>
    <cellStyle name="n_Input 1 Home_PFA_Mn_0603_V0 0_Spain KPIs" xfId="7671" xr:uid="{00000000-0005-0000-0000-00008FAC0000}"/>
    <cellStyle name="n_Input 1 Home_PFA_Mn_0603_V0 0_Spain KPIs 2" xfId="17037" xr:uid="{00000000-0005-0000-0000-000090AC0000}"/>
    <cellStyle name="n_Input 1 Home_PFA_Mn_0603_V0 0_Spain KPIs_1" xfId="52485" xr:uid="{00000000-0005-0000-0000-000091AC0000}"/>
    <cellStyle name="n_Input 1 Home_PFA_Mn_0603_V0 0_Telecoms - Operational KPIs" xfId="50788" xr:uid="{00000000-0005-0000-0000-000092AC0000}"/>
    <cellStyle name="n_Input 1 Home_Poland KPIs" xfId="43327" xr:uid="{00000000-0005-0000-0000-000093AC0000}"/>
    <cellStyle name="n_Input 1 Home_Reporting Valeur_Mobile_2010_10" xfId="43407" xr:uid="{00000000-0005-0000-0000-000094AC0000}"/>
    <cellStyle name="n_Input 1 Home_Reporting Valeur_Mobile_2010_10_Group" xfId="43408" xr:uid="{00000000-0005-0000-0000-000095AC0000}"/>
    <cellStyle name="n_Input 1 Home_Reporting Valeur_Mobile_2010_10_ROW" xfId="43409" xr:uid="{00000000-0005-0000-0000-000096AC0000}"/>
    <cellStyle name="n_Input 1 Home_Reporting Valeur_Mobile_2010_10_ROW ARPU" xfId="43410" xr:uid="{00000000-0005-0000-0000-000097AC0000}"/>
    <cellStyle name="n_Input 1 Home_Reporting Valeur_Mobile_2010_10_ROW_Group" xfId="43411" xr:uid="{00000000-0005-0000-0000-000098AC0000}"/>
    <cellStyle name="n_Input 1 Home_Reporting Valeur_Mobile_2010_10_ROW_ROW ARPU" xfId="43412" xr:uid="{00000000-0005-0000-0000-000099AC0000}"/>
    <cellStyle name="n_Input 1 Home_ROW" xfId="43413" xr:uid="{00000000-0005-0000-0000-00009AAC0000}"/>
    <cellStyle name="n_Input 1 Home_ROW ARPU" xfId="43414" xr:uid="{00000000-0005-0000-0000-00009BAC0000}"/>
    <cellStyle name="n_Input 1 Home_ROW_1" xfId="43415" xr:uid="{00000000-0005-0000-0000-00009CAC0000}"/>
    <cellStyle name="n_Input 1 Home_ROW_1_Group" xfId="43416" xr:uid="{00000000-0005-0000-0000-00009DAC0000}"/>
    <cellStyle name="n_Input 1 Home_ROW_1_ROW ARPU" xfId="43417" xr:uid="{00000000-0005-0000-0000-00009EAC0000}"/>
    <cellStyle name="n_Input 1 Home_ROW_Group" xfId="43418" xr:uid="{00000000-0005-0000-0000-00009FAC0000}"/>
    <cellStyle name="n_Input 1 Home_ROW_ROW ARPU" xfId="43419" xr:uid="{00000000-0005-0000-0000-0000A0AC0000}"/>
    <cellStyle name="n_Input 1 Home_Spain ARPU + AUPU" xfId="43420" xr:uid="{00000000-0005-0000-0000-0000A1AC0000}"/>
    <cellStyle name="n_Input 1 Home_Spain ARPU + AUPU_Group" xfId="43421" xr:uid="{00000000-0005-0000-0000-0000A2AC0000}"/>
    <cellStyle name="n_Input 1 Home_Spain ARPU + AUPU_ROW ARPU" xfId="43422" xr:uid="{00000000-0005-0000-0000-0000A3AC0000}"/>
    <cellStyle name="n_Input 1 Home_Spain KPIs" xfId="7665" xr:uid="{00000000-0005-0000-0000-0000A4AC0000}"/>
    <cellStyle name="n_Input 1 Home_Spain KPIs 2" xfId="17031" xr:uid="{00000000-0005-0000-0000-0000A5AC0000}"/>
    <cellStyle name="n_Input 1 Home_Spain KPIs_1" xfId="52479" xr:uid="{00000000-0005-0000-0000-0000A6AC0000}"/>
    <cellStyle name="n_Input 1 Home_Telecoms - Operational KPIs" xfId="50782" xr:uid="{00000000-0005-0000-0000-0000A7AC0000}"/>
    <cellStyle name="n_Input 1 Home_UAG_report_CA 06-09 (06-09-28)" xfId="3705" xr:uid="{00000000-0005-0000-0000-0000A8AC0000}"/>
    <cellStyle name="n_Input 1 Home_UAG_report_CA 06-09 (06-09-28)_A&amp;ME KPIs" xfId="54263" xr:uid="{00000000-0005-0000-0000-0000A9AC0000}"/>
    <cellStyle name="n_Input 1 Home_UAG_report_CA 06-09 (06-09-28)_France financials" xfId="24617" xr:uid="{00000000-0005-0000-0000-0000AAAC0000}"/>
    <cellStyle name="n_Input 1 Home_UAG_report_CA 06-09 (06-09-28)_France KPIs" xfId="5826" xr:uid="{00000000-0005-0000-0000-0000ABAC0000}"/>
    <cellStyle name="n_Input 1 Home_UAG_report_CA 06-09 (06-09-28)_France KPIs 2" xfId="15242" xr:uid="{00000000-0005-0000-0000-0000ACAC0000}"/>
    <cellStyle name="n_Input 1 Home_UAG_report_CA 06-09 (06-09-28)_France KPIs_1" xfId="13067" xr:uid="{00000000-0005-0000-0000-0000ADAC0000}"/>
    <cellStyle name="n_Input 1 Home_UAG_report_CA 06-09 (06-09-28)_Group" xfId="43424" xr:uid="{00000000-0005-0000-0000-0000AEAC0000}"/>
    <cellStyle name="n_Input 1 Home_UAG_report_CA 06-09 (06-09-28)_Group - financial KPIs" xfId="22873" xr:uid="{00000000-0005-0000-0000-0000AFAC0000}"/>
    <cellStyle name="n_Input 1 Home_UAG_report_CA 06-09 (06-09-28)_Group - operational KPIs" xfId="11313" xr:uid="{00000000-0005-0000-0000-0000B0AC0000}"/>
    <cellStyle name="n_Input 1 Home_UAG_report_CA 06-09 (06-09-28)_Group - operational KPIs 2" xfId="19012" xr:uid="{00000000-0005-0000-0000-0000B1AC0000}"/>
    <cellStyle name="n_Input 1 Home_UAG_report_CA 06-09 (06-09-28)_Group - operational KPIs_1" xfId="21129" xr:uid="{00000000-0005-0000-0000-0000B2AC0000}"/>
    <cellStyle name="n_Input 1 Home_UAG_report_CA 06-09 (06-09-28)_Orange - Market France KPIs" xfId="57137" xr:uid="{00000000-0005-0000-0000-0000B3AC0000}"/>
    <cellStyle name="n_Input 1 Home_UAG_report_CA 06-09 (06-09-28)_Poland KPIs" xfId="43423" xr:uid="{00000000-0005-0000-0000-0000B4AC0000}"/>
    <cellStyle name="n_Input 1 Home_UAG_report_CA 06-09 (06-09-28)_ROW" xfId="43425" xr:uid="{00000000-0005-0000-0000-0000B5AC0000}"/>
    <cellStyle name="n_Input 1 Home_UAG_report_CA 06-09 (06-09-28)_ROW ARPU" xfId="43426" xr:uid="{00000000-0005-0000-0000-0000B6AC0000}"/>
    <cellStyle name="n_Input 1 Home_UAG_report_CA 06-09 (06-09-28)_ROW_1" xfId="43427" xr:uid="{00000000-0005-0000-0000-0000B7AC0000}"/>
    <cellStyle name="n_Input 1 Home_UAG_report_CA 06-09 (06-09-28)_ROW_1_Group" xfId="43428" xr:uid="{00000000-0005-0000-0000-0000B8AC0000}"/>
    <cellStyle name="n_Input 1 Home_UAG_report_CA 06-09 (06-09-28)_ROW_1_ROW ARPU" xfId="43429" xr:uid="{00000000-0005-0000-0000-0000B9AC0000}"/>
    <cellStyle name="n_Input 1 Home_UAG_report_CA 06-09 (06-09-28)_ROW_Group" xfId="43430" xr:uid="{00000000-0005-0000-0000-0000BAAC0000}"/>
    <cellStyle name="n_Input 1 Home_UAG_report_CA 06-09 (06-09-28)_ROW_ROW ARPU" xfId="43431" xr:uid="{00000000-0005-0000-0000-0000BBAC0000}"/>
    <cellStyle name="n_Input 1 Home_UAG_report_CA 06-09 (06-09-28)_Spain ARPU + AUPU" xfId="43432" xr:uid="{00000000-0005-0000-0000-0000BCAC0000}"/>
    <cellStyle name="n_Input 1 Home_UAG_report_CA 06-09 (06-09-28)_Spain ARPU + AUPU_Group" xfId="43433" xr:uid="{00000000-0005-0000-0000-0000BDAC0000}"/>
    <cellStyle name="n_Input 1 Home_UAG_report_CA 06-09 (06-09-28)_Spain ARPU + AUPU_ROW ARPU" xfId="43434" xr:uid="{00000000-0005-0000-0000-0000BEAC0000}"/>
    <cellStyle name="n_Input 1 Home_UAG_report_CA 06-09 (06-09-28)_Spain KPIs" xfId="7672" xr:uid="{00000000-0005-0000-0000-0000BFAC0000}"/>
    <cellStyle name="n_Input 1 Home_UAG_report_CA 06-09 (06-09-28)_Spain KPIs 2" xfId="17038" xr:uid="{00000000-0005-0000-0000-0000C0AC0000}"/>
    <cellStyle name="n_Input 1 Home_UAG_report_CA 06-09 (06-09-28)_Spain KPIs_1" xfId="52486" xr:uid="{00000000-0005-0000-0000-0000C1AC0000}"/>
    <cellStyle name="n_Input 1 Home_UAG_report_CA 06-09 (06-09-28)_Telecoms - Operational KPIs" xfId="50789" xr:uid="{00000000-0005-0000-0000-0000C2AC0000}"/>
    <cellStyle name="n_Input 1 Home_UAG_report_CA 06-10 (06-11-06)" xfId="3706" xr:uid="{00000000-0005-0000-0000-0000C3AC0000}"/>
    <cellStyle name="n_Input 1 Home_UAG_report_CA 06-10 (06-11-06)_A&amp;ME KPIs" xfId="54264" xr:uid="{00000000-0005-0000-0000-0000C4AC0000}"/>
    <cellStyle name="n_Input 1 Home_UAG_report_CA 06-10 (06-11-06)_France financials" xfId="24618" xr:uid="{00000000-0005-0000-0000-0000C5AC0000}"/>
    <cellStyle name="n_Input 1 Home_UAG_report_CA 06-10 (06-11-06)_France KPIs" xfId="5827" xr:uid="{00000000-0005-0000-0000-0000C6AC0000}"/>
    <cellStyle name="n_Input 1 Home_UAG_report_CA 06-10 (06-11-06)_France KPIs 2" xfId="15243" xr:uid="{00000000-0005-0000-0000-0000C7AC0000}"/>
    <cellStyle name="n_Input 1 Home_UAG_report_CA 06-10 (06-11-06)_France KPIs_1" xfId="13068" xr:uid="{00000000-0005-0000-0000-0000C8AC0000}"/>
    <cellStyle name="n_Input 1 Home_UAG_report_CA 06-10 (06-11-06)_Group" xfId="43436" xr:uid="{00000000-0005-0000-0000-0000C9AC0000}"/>
    <cellStyle name="n_Input 1 Home_UAG_report_CA 06-10 (06-11-06)_Group - financial KPIs" xfId="22874" xr:uid="{00000000-0005-0000-0000-0000CAAC0000}"/>
    <cellStyle name="n_Input 1 Home_UAG_report_CA 06-10 (06-11-06)_Group - operational KPIs" xfId="11314" xr:uid="{00000000-0005-0000-0000-0000CBAC0000}"/>
    <cellStyle name="n_Input 1 Home_UAG_report_CA 06-10 (06-11-06)_Group - operational KPIs 2" xfId="19013" xr:uid="{00000000-0005-0000-0000-0000CCAC0000}"/>
    <cellStyle name="n_Input 1 Home_UAG_report_CA 06-10 (06-11-06)_Group - operational KPIs_1" xfId="21130" xr:uid="{00000000-0005-0000-0000-0000CDAC0000}"/>
    <cellStyle name="n_Input 1 Home_UAG_report_CA 06-10 (06-11-06)_Orange - Market France KPIs" xfId="57138" xr:uid="{00000000-0005-0000-0000-0000CEAC0000}"/>
    <cellStyle name="n_Input 1 Home_UAG_report_CA 06-10 (06-11-06)_Poland KPIs" xfId="43435" xr:uid="{00000000-0005-0000-0000-0000CFAC0000}"/>
    <cellStyle name="n_Input 1 Home_UAG_report_CA 06-10 (06-11-06)_ROW" xfId="43437" xr:uid="{00000000-0005-0000-0000-0000D0AC0000}"/>
    <cellStyle name="n_Input 1 Home_UAG_report_CA 06-10 (06-11-06)_ROW ARPU" xfId="43438" xr:uid="{00000000-0005-0000-0000-0000D1AC0000}"/>
    <cellStyle name="n_Input 1 Home_UAG_report_CA 06-10 (06-11-06)_ROW_1" xfId="43439" xr:uid="{00000000-0005-0000-0000-0000D2AC0000}"/>
    <cellStyle name="n_Input 1 Home_UAG_report_CA 06-10 (06-11-06)_ROW_1_Group" xfId="43440" xr:uid="{00000000-0005-0000-0000-0000D3AC0000}"/>
    <cellStyle name="n_Input 1 Home_UAG_report_CA 06-10 (06-11-06)_ROW_1_ROW ARPU" xfId="43441" xr:uid="{00000000-0005-0000-0000-0000D4AC0000}"/>
    <cellStyle name="n_Input 1 Home_UAG_report_CA 06-10 (06-11-06)_ROW_Group" xfId="43442" xr:uid="{00000000-0005-0000-0000-0000D5AC0000}"/>
    <cellStyle name="n_Input 1 Home_UAG_report_CA 06-10 (06-11-06)_ROW_ROW ARPU" xfId="43443" xr:uid="{00000000-0005-0000-0000-0000D6AC0000}"/>
    <cellStyle name="n_Input 1 Home_UAG_report_CA 06-10 (06-11-06)_Spain ARPU + AUPU" xfId="43444" xr:uid="{00000000-0005-0000-0000-0000D7AC0000}"/>
    <cellStyle name="n_Input 1 Home_UAG_report_CA 06-10 (06-11-06)_Spain ARPU + AUPU_Group" xfId="43445" xr:uid="{00000000-0005-0000-0000-0000D8AC0000}"/>
    <cellStyle name="n_Input 1 Home_UAG_report_CA 06-10 (06-11-06)_Spain ARPU + AUPU_ROW ARPU" xfId="43446" xr:uid="{00000000-0005-0000-0000-0000D9AC0000}"/>
    <cellStyle name="n_Input 1 Home_UAG_report_CA 06-10 (06-11-06)_Spain KPIs" xfId="7673" xr:uid="{00000000-0005-0000-0000-0000DAAC0000}"/>
    <cellStyle name="n_Input 1 Home_UAG_report_CA 06-10 (06-11-06)_Spain KPIs 2" xfId="17039" xr:uid="{00000000-0005-0000-0000-0000DBAC0000}"/>
    <cellStyle name="n_Input 1 Home_UAG_report_CA 06-10 (06-11-06)_Spain KPIs_1" xfId="52487" xr:uid="{00000000-0005-0000-0000-0000DCAC0000}"/>
    <cellStyle name="n_Input 1 Home_UAG_report_CA 06-10 (06-11-06)_Telecoms - Operational KPIs" xfId="50790" xr:uid="{00000000-0005-0000-0000-0000DDAC0000}"/>
    <cellStyle name="n_Input 2 Home" xfId="3707" xr:uid="{00000000-0005-0000-0000-0000DEAC0000}"/>
    <cellStyle name="n_Input 2 Home_A&amp;ME KPIs" xfId="54265" xr:uid="{00000000-0005-0000-0000-0000DFAC0000}"/>
    <cellStyle name="n_Input 2 Home_DATA KPI Personal" xfId="43448" xr:uid="{00000000-0005-0000-0000-0000E0AC0000}"/>
    <cellStyle name="n_Input 2 Home_DATA KPI Personal_Group" xfId="43449" xr:uid="{00000000-0005-0000-0000-0000E1AC0000}"/>
    <cellStyle name="n_Input 2 Home_DATA KPI Personal_ROW ARPU" xfId="43450" xr:uid="{00000000-0005-0000-0000-0000E2AC0000}"/>
    <cellStyle name="n_Input 2 Home_EE_CoA_BS - mapped V4" xfId="43451" xr:uid="{00000000-0005-0000-0000-0000E3AC0000}"/>
    <cellStyle name="n_Input 2 Home_EE_CoA_BS - mapped V4_Group" xfId="43452" xr:uid="{00000000-0005-0000-0000-0000E4AC0000}"/>
    <cellStyle name="n_Input 2 Home_EE_CoA_BS - mapped V4_ROW ARPU" xfId="43453" xr:uid="{00000000-0005-0000-0000-0000E5AC0000}"/>
    <cellStyle name="n_Input 2 Home_France financials" xfId="24619" xr:uid="{00000000-0005-0000-0000-0000E6AC0000}"/>
    <cellStyle name="n_Input 2 Home_France KPIs" xfId="5828" xr:uid="{00000000-0005-0000-0000-0000E7AC0000}"/>
    <cellStyle name="n_Input 2 Home_France KPIs 2" xfId="15244" xr:uid="{00000000-0005-0000-0000-0000E8AC0000}"/>
    <cellStyle name="n_Input 2 Home_France KPIs_1" xfId="13069" xr:uid="{00000000-0005-0000-0000-0000E9AC0000}"/>
    <cellStyle name="n_Input 2 Home_Group" xfId="43454" xr:uid="{00000000-0005-0000-0000-0000EAAC0000}"/>
    <cellStyle name="n_Input 2 Home_Group - financial KPIs" xfId="22875" xr:uid="{00000000-0005-0000-0000-0000EBAC0000}"/>
    <cellStyle name="n_Input 2 Home_Group - operational KPIs" xfId="11315" xr:uid="{00000000-0005-0000-0000-0000ECAC0000}"/>
    <cellStyle name="n_Input 2 Home_Group - operational KPIs 2" xfId="19014" xr:uid="{00000000-0005-0000-0000-0000EDAC0000}"/>
    <cellStyle name="n_Input 2 Home_Group - operational KPIs_1" xfId="21131" xr:uid="{00000000-0005-0000-0000-0000EEAC0000}"/>
    <cellStyle name="n_Input 2 Home_Orange - Market France KPIs" xfId="57139" xr:uid="{00000000-0005-0000-0000-0000EFAC0000}"/>
    <cellStyle name="n_Input 2 Home_Poland KPIs" xfId="43447" xr:uid="{00000000-0005-0000-0000-0000F0AC0000}"/>
    <cellStyle name="n_Input 2 Home_Reporting Valeur_Mobile_2010_10" xfId="43455" xr:uid="{00000000-0005-0000-0000-0000F1AC0000}"/>
    <cellStyle name="n_Input 2 Home_Reporting Valeur_Mobile_2010_10_Group" xfId="43456" xr:uid="{00000000-0005-0000-0000-0000F2AC0000}"/>
    <cellStyle name="n_Input 2 Home_Reporting Valeur_Mobile_2010_10_ROW" xfId="43457" xr:uid="{00000000-0005-0000-0000-0000F3AC0000}"/>
    <cellStyle name="n_Input 2 Home_Reporting Valeur_Mobile_2010_10_ROW ARPU" xfId="43458" xr:uid="{00000000-0005-0000-0000-0000F4AC0000}"/>
    <cellStyle name="n_Input 2 Home_Reporting Valeur_Mobile_2010_10_ROW_Group" xfId="43459" xr:uid="{00000000-0005-0000-0000-0000F5AC0000}"/>
    <cellStyle name="n_Input 2 Home_Reporting Valeur_Mobile_2010_10_ROW_ROW ARPU" xfId="43460" xr:uid="{00000000-0005-0000-0000-0000F6AC0000}"/>
    <cellStyle name="n_Input 2 Home_ROW" xfId="43461" xr:uid="{00000000-0005-0000-0000-0000F7AC0000}"/>
    <cellStyle name="n_Input 2 Home_ROW ARPU" xfId="43462" xr:uid="{00000000-0005-0000-0000-0000F8AC0000}"/>
    <cellStyle name="n_Input 2 Home_ROW_1" xfId="43463" xr:uid="{00000000-0005-0000-0000-0000F9AC0000}"/>
    <cellStyle name="n_Input 2 Home_ROW_1_Group" xfId="43464" xr:uid="{00000000-0005-0000-0000-0000FAAC0000}"/>
    <cellStyle name="n_Input 2 Home_ROW_1_ROW ARPU" xfId="43465" xr:uid="{00000000-0005-0000-0000-0000FBAC0000}"/>
    <cellStyle name="n_Input 2 Home_ROW_Group" xfId="43466" xr:uid="{00000000-0005-0000-0000-0000FCAC0000}"/>
    <cellStyle name="n_Input 2 Home_ROW_ROW ARPU" xfId="43467" xr:uid="{00000000-0005-0000-0000-0000FDAC0000}"/>
    <cellStyle name="n_Input 2 Home_Spain ARPU + AUPU" xfId="43468" xr:uid="{00000000-0005-0000-0000-0000FEAC0000}"/>
    <cellStyle name="n_Input 2 Home_Spain ARPU + AUPU_Group" xfId="43469" xr:uid="{00000000-0005-0000-0000-0000FFAC0000}"/>
    <cellStyle name="n_Input 2 Home_Spain ARPU + AUPU_ROW ARPU" xfId="43470" xr:uid="{00000000-0005-0000-0000-000000AD0000}"/>
    <cellStyle name="n_Input 2 Home_Spain KPIs" xfId="7674" xr:uid="{00000000-0005-0000-0000-000001AD0000}"/>
    <cellStyle name="n_Input 2 Home_Spain KPIs 2" xfId="17040" xr:uid="{00000000-0005-0000-0000-000002AD0000}"/>
    <cellStyle name="n_Input 2 Home_Spain KPIs_1" xfId="52488" xr:uid="{00000000-0005-0000-0000-000003AD0000}"/>
    <cellStyle name="n_Input 2 Home_Telecoms - Operational KPIs" xfId="50791" xr:uid="{00000000-0005-0000-0000-000004AD0000}"/>
    <cellStyle name="n_input réel - CA" xfId="3708" xr:uid="{00000000-0005-0000-0000-000005AD0000}"/>
    <cellStyle name="n_input réel - CA_A&amp;ME KPIs" xfId="54266" xr:uid="{00000000-0005-0000-0000-000006AD0000}"/>
    <cellStyle name="n_input réel - CA_France financials" xfId="24620" xr:uid="{00000000-0005-0000-0000-000007AD0000}"/>
    <cellStyle name="n_input réel - CA_France KPIs" xfId="5829" xr:uid="{00000000-0005-0000-0000-000008AD0000}"/>
    <cellStyle name="n_input réel - CA_France KPIs 2" xfId="15245" xr:uid="{00000000-0005-0000-0000-000009AD0000}"/>
    <cellStyle name="n_input réel - CA_France KPIs_1" xfId="13070" xr:uid="{00000000-0005-0000-0000-00000AAD0000}"/>
    <cellStyle name="n_input réel - CA_Group" xfId="43472" xr:uid="{00000000-0005-0000-0000-00000BAD0000}"/>
    <cellStyle name="n_input réel - CA_Group - financial KPIs" xfId="22876" xr:uid="{00000000-0005-0000-0000-00000CAD0000}"/>
    <cellStyle name="n_input réel - CA_Group - operational KPIs" xfId="11316" xr:uid="{00000000-0005-0000-0000-00000DAD0000}"/>
    <cellStyle name="n_input réel - CA_Group - operational KPIs 2" xfId="19015" xr:uid="{00000000-0005-0000-0000-00000EAD0000}"/>
    <cellStyle name="n_input réel - CA_Group - operational KPIs_1" xfId="21132" xr:uid="{00000000-0005-0000-0000-00000FAD0000}"/>
    <cellStyle name="n_input réel - CA_Orange - Market France KPIs" xfId="57140" xr:uid="{00000000-0005-0000-0000-000010AD0000}"/>
    <cellStyle name="n_input réel - CA_Poland KPIs" xfId="43471" xr:uid="{00000000-0005-0000-0000-000011AD0000}"/>
    <cellStyle name="n_input réel - CA_ROW" xfId="43473" xr:uid="{00000000-0005-0000-0000-000012AD0000}"/>
    <cellStyle name="n_input réel - CA_ROW ARPU" xfId="43474" xr:uid="{00000000-0005-0000-0000-000013AD0000}"/>
    <cellStyle name="n_input réel - CA_ROW_1" xfId="43475" xr:uid="{00000000-0005-0000-0000-000014AD0000}"/>
    <cellStyle name="n_input réel - CA_ROW_1_Group" xfId="43476" xr:uid="{00000000-0005-0000-0000-000015AD0000}"/>
    <cellStyle name="n_input réel - CA_ROW_1_ROW ARPU" xfId="43477" xr:uid="{00000000-0005-0000-0000-000016AD0000}"/>
    <cellStyle name="n_input réel - CA_ROW_Group" xfId="43478" xr:uid="{00000000-0005-0000-0000-000017AD0000}"/>
    <cellStyle name="n_input réel - CA_ROW_ROW ARPU" xfId="43479" xr:uid="{00000000-0005-0000-0000-000018AD0000}"/>
    <cellStyle name="n_input réel - CA_Spain ARPU + AUPU" xfId="43480" xr:uid="{00000000-0005-0000-0000-000019AD0000}"/>
    <cellStyle name="n_input réel - CA_Spain ARPU + AUPU_Group" xfId="43481" xr:uid="{00000000-0005-0000-0000-00001AAD0000}"/>
    <cellStyle name="n_input réel - CA_Spain ARPU + AUPU_ROW ARPU" xfId="43482" xr:uid="{00000000-0005-0000-0000-00001BAD0000}"/>
    <cellStyle name="n_input réel - CA_Spain KPIs" xfId="7675" xr:uid="{00000000-0005-0000-0000-00001CAD0000}"/>
    <cellStyle name="n_input réel - CA_Spain KPIs 2" xfId="17041" xr:uid="{00000000-0005-0000-0000-00001DAD0000}"/>
    <cellStyle name="n_input réel - CA_Spain KPIs_1" xfId="52489" xr:uid="{00000000-0005-0000-0000-00001EAD0000}"/>
    <cellStyle name="n_input réel - CA_Telecoms - Operational KPIs" xfId="50792" xr:uid="{00000000-0005-0000-0000-00001FAD0000}"/>
    <cellStyle name="n_input réel MID" xfId="3709" xr:uid="{00000000-0005-0000-0000-000020AD0000}"/>
    <cellStyle name="n_input réel MID_A&amp;ME KPIs" xfId="54267" xr:uid="{00000000-0005-0000-0000-000021AD0000}"/>
    <cellStyle name="n_input réel MID_France financials" xfId="24621" xr:uid="{00000000-0005-0000-0000-000022AD0000}"/>
    <cellStyle name="n_input réel MID_France KPIs" xfId="5830" xr:uid="{00000000-0005-0000-0000-000023AD0000}"/>
    <cellStyle name="n_input réel MID_France KPIs 2" xfId="15246" xr:uid="{00000000-0005-0000-0000-000024AD0000}"/>
    <cellStyle name="n_input réel MID_France KPIs_1" xfId="13071" xr:uid="{00000000-0005-0000-0000-000025AD0000}"/>
    <cellStyle name="n_input réel MID_Group" xfId="43484" xr:uid="{00000000-0005-0000-0000-000026AD0000}"/>
    <cellStyle name="n_input réel MID_Group - financial KPIs" xfId="22877" xr:uid="{00000000-0005-0000-0000-000027AD0000}"/>
    <cellStyle name="n_input réel MID_Group - operational KPIs" xfId="11317" xr:uid="{00000000-0005-0000-0000-000028AD0000}"/>
    <cellStyle name="n_input réel MID_Group - operational KPIs 2" xfId="19016" xr:uid="{00000000-0005-0000-0000-000029AD0000}"/>
    <cellStyle name="n_input réel MID_Group - operational KPIs_1" xfId="21133" xr:uid="{00000000-0005-0000-0000-00002AAD0000}"/>
    <cellStyle name="n_input réel MID_Orange - Market France KPIs" xfId="57141" xr:uid="{00000000-0005-0000-0000-00002BAD0000}"/>
    <cellStyle name="n_input réel MID_Poland KPIs" xfId="43483" xr:uid="{00000000-0005-0000-0000-00002CAD0000}"/>
    <cellStyle name="n_input réel MID_ROW" xfId="43485" xr:uid="{00000000-0005-0000-0000-00002DAD0000}"/>
    <cellStyle name="n_input réel MID_ROW ARPU" xfId="43486" xr:uid="{00000000-0005-0000-0000-00002EAD0000}"/>
    <cellStyle name="n_input réel MID_ROW_1" xfId="43487" xr:uid="{00000000-0005-0000-0000-00002FAD0000}"/>
    <cellStyle name="n_input réel MID_ROW_1_Group" xfId="43488" xr:uid="{00000000-0005-0000-0000-000030AD0000}"/>
    <cellStyle name="n_input réel MID_ROW_1_ROW ARPU" xfId="43489" xr:uid="{00000000-0005-0000-0000-000031AD0000}"/>
    <cellStyle name="n_input réel MID_ROW_Group" xfId="43490" xr:uid="{00000000-0005-0000-0000-000032AD0000}"/>
    <cellStyle name="n_input réel MID_ROW_ROW ARPU" xfId="43491" xr:uid="{00000000-0005-0000-0000-000033AD0000}"/>
    <cellStyle name="n_input réel MID_Spain ARPU + AUPU" xfId="43492" xr:uid="{00000000-0005-0000-0000-000034AD0000}"/>
    <cellStyle name="n_input réel MID_Spain ARPU + AUPU_Group" xfId="43493" xr:uid="{00000000-0005-0000-0000-000035AD0000}"/>
    <cellStyle name="n_input réel MID_Spain ARPU + AUPU_ROW ARPU" xfId="43494" xr:uid="{00000000-0005-0000-0000-000036AD0000}"/>
    <cellStyle name="n_input réel MID_Spain KPIs" xfId="7676" xr:uid="{00000000-0005-0000-0000-000037AD0000}"/>
    <cellStyle name="n_input réel MID_Spain KPIs 2" xfId="17042" xr:uid="{00000000-0005-0000-0000-000038AD0000}"/>
    <cellStyle name="n_input réel MID_Spain KPIs_1" xfId="52490" xr:uid="{00000000-0005-0000-0000-000039AD0000}"/>
    <cellStyle name="n_input réel MID_Telecoms - Operational KPIs" xfId="50793" xr:uid="{00000000-0005-0000-0000-00003AAD0000}"/>
    <cellStyle name="n_IT Conso 2004 " xfId="3710" xr:uid="{00000000-0005-0000-0000-00003BAD0000}"/>
    <cellStyle name="n_IT Conso 2004 _01 Synthèse DM pour modèle" xfId="3711" xr:uid="{00000000-0005-0000-0000-00003CAD0000}"/>
    <cellStyle name="n_IT Conso 2004 _01 Synthèse DM pour modèle_A&amp;ME KPIs" xfId="54269" xr:uid="{00000000-0005-0000-0000-00003DAD0000}"/>
    <cellStyle name="n_IT Conso 2004 _01 Synthèse DM pour modèle_France financials" xfId="24623" xr:uid="{00000000-0005-0000-0000-00003EAD0000}"/>
    <cellStyle name="n_IT Conso 2004 _01 Synthèse DM pour modèle_France KPIs" xfId="5832" xr:uid="{00000000-0005-0000-0000-00003FAD0000}"/>
    <cellStyle name="n_IT Conso 2004 _01 Synthèse DM pour modèle_France KPIs 2" xfId="15248" xr:uid="{00000000-0005-0000-0000-000040AD0000}"/>
    <cellStyle name="n_IT Conso 2004 _01 Synthèse DM pour modèle_France KPIs_1" xfId="13073" xr:uid="{00000000-0005-0000-0000-000041AD0000}"/>
    <cellStyle name="n_IT Conso 2004 _01 Synthèse DM pour modèle_Group" xfId="43497" xr:uid="{00000000-0005-0000-0000-000042AD0000}"/>
    <cellStyle name="n_IT Conso 2004 _01 Synthèse DM pour modèle_Group - financial KPIs" xfId="22879" xr:uid="{00000000-0005-0000-0000-000043AD0000}"/>
    <cellStyle name="n_IT Conso 2004 _01 Synthèse DM pour modèle_Group - operational KPIs" xfId="11319" xr:uid="{00000000-0005-0000-0000-000044AD0000}"/>
    <cellStyle name="n_IT Conso 2004 _01 Synthèse DM pour modèle_Group - operational KPIs 2" xfId="19018" xr:uid="{00000000-0005-0000-0000-000045AD0000}"/>
    <cellStyle name="n_IT Conso 2004 _01 Synthèse DM pour modèle_Group - operational KPIs_1" xfId="21135" xr:uid="{00000000-0005-0000-0000-000046AD0000}"/>
    <cellStyle name="n_IT Conso 2004 _01 Synthèse DM pour modèle_Orange - Market France KPIs" xfId="57143" xr:uid="{00000000-0005-0000-0000-000047AD0000}"/>
    <cellStyle name="n_IT Conso 2004 _01 Synthèse DM pour modèle_Poland KPIs" xfId="43496" xr:uid="{00000000-0005-0000-0000-000048AD0000}"/>
    <cellStyle name="n_IT Conso 2004 _01 Synthèse DM pour modèle_ROW" xfId="43498" xr:uid="{00000000-0005-0000-0000-000049AD0000}"/>
    <cellStyle name="n_IT Conso 2004 _01 Synthèse DM pour modèle_ROW ARPU" xfId="43499" xr:uid="{00000000-0005-0000-0000-00004AAD0000}"/>
    <cellStyle name="n_IT Conso 2004 _01 Synthèse DM pour modèle_ROW_1" xfId="43500" xr:uid="{00000000-0005-0000-0000-00004BAD0000}"/>
    <cellStyle name="n_IT Conso 2004 _01 Synthèse DM pour modèle_ROW_1_Group" xfId="43501" xr:uid="{00000000-0005-0000-0000-00004CAD0000}"/>
    <cellStyle name="n_IT Conso 2004 _01 Synthèse DM pour modèle_ROW_1_ROW ARPU" xfId="43502" xr:uid="{00000000-0005-0000-0000-00004DAD0000}"/>
    <cellStyle name="n_IT Conso 2004 _01 Synthèse DM pour modèle_ROW_Group" xfId="43503" xr:uid="{00000000-0005-0000-0000-00004EAD0000}"/>
    <cellStyle name="n_IT Conso 2004 _01 Synthèse DM pour modèle_ROW_ROW ARPU" xfId="43504" xr:uid="{00000000-0005-0000-0000-00004FAD0000}"/>
    <cellStyle name="n_IT Conso 2004 _01 Synthèse DM pour modèle_Spain ARPU + AUPU" xfId="43505" xr:uid="{00000000-0005-0000-0000-000050AD0000}"/>
    <cellStyle name="n_IT Conso 2004 _01 Synthèse DM pour modèle_Spain ARPU + AUPU_Group" xfId="43506" xr:uid="{00000000-0005-0000-0000-000051AD0000}"/>
    <cellStyle name="n_IT Conso 2004 _01 Synthèse DM pour modèle_Spain ARPU + AUPU_ROW ARPU" xfId="43507" xr:uid="{00000000-0005-0000-0000-000052AD0000}"/>
    <cellStyle name="n_IT Conso 2004 _01 Synthèse DM pour modèle_Spain KPIs" xfId="7678" xr:uid="{00000000-0005-0000-0000-000053AD0000}"/>
    <cellStyle name="n_IT Conso 2004 _01 Synthèse DM pour modèle_Spain KPIs 2" xfId="17044" xr:uid="{00000000-0005-0000-0000-000054AD0000}"/>
    <cellStyle name="n_IT Conso 2004 _01 Synthèse DM pour modèle_Spain KPIs_1" xfId="52492" xr:uid="{00000000-0005-0000-0000-000055AD0000}"/>
    <cellStyle name="n_IT Conso 2004 _01 Synthèse DM pour modèle_Telecoms - Operational KPIs" xfId="50795" xr:uid="{00000000-0005-0000-0000-000056AD0000}"/>
    <cellStyle name="n_IT Conso 2004 _0703 Préflashde L23 Analyse CA trafic 07-03 (07-04-03)" xfId="3712" xr:uid="{00000000-0005-0000-0000-000057AD0000}"/>
    <cellStyle name="n_IT Conso 2004 _0703 Préflashde L23 Analyse CA trafic 07-03 (07-04-03)_A&amp;ME KPIs" xfId="54270" xr:uid="{00000000-0005-0000-0000-000058AD0000}"/>
    <cellStyle name="n_IT Conso 2004 _0703 Préflashde L23 Analyse CA trafic 07-03 (07-04-03)_France financials" xfId="24624" xr:uid="{00000000-0005-0000-0000-000059AD0000}"/>
    <cellStyle name="n_IT Conso 2004 _0703 Préflashde L23 Analyse CA trafic 07-03 (07-04-03)_France KPIs" xfId="5833" xr:uid="{00000000-0005-0000-0000-00005AAD0000}"/>
    <cellStyle name="n_IT Conso 2004 _0703 Préflashde L23 Analyse CA trafic 07-03 (07-04-03)_France KPIs 2" xfId="15249" xr:uid="{00000000-0005-0000-0000-00005BAD0000}"/>
    <cellStyle name="n_IT Conso 2004 _0703 Préflashde L23 Analyse CA trafic 07-03 (07-04-03)_France KPIs_1" xfId="13074" xr:uid="{00000000-0005-0000-0000-00005CAD0000}"/>
    <cellStyle name="n_IT Conso 2004 _0703 Préflashde L23 Analyse CA trafic 07-03 (07-04-03)_Group" xfId="43509" xr:uid="{00000000-0005-0000-0000-00005DAD0000}"/>
    <cellStyle name="n_IT Conso 2004 _0703 Préflashde L23 Analyse CA trafic 07-03 (07-04-03)_Group - financial KPIs" xfId="22880" xr:uid="{00000000-0005-0000-0000-00005EAD0000}"/>
    <cellStyle name="n_IT Conso 2004 _0703 Préflashde L23 Analyse CA trafic 07-03 (07-04-03)_Group - operational KPIs" xfId="11320" xr:uid="{00000000-0005-0000-0000-00005FAD0000}"/>
    <cellStyle name="n_IT Conso 2004 _0703 Préflashde L23 Analyse CA trafic 07-03 (07-04-03)_Group - operational KPIs 2" xfId="19019" xr:uid="{00000000-0005-0000-0000-000060AD0000}"/>
    <cellStyle name="n_IT Conso 2004 _0703 Préflashde L23 Analyse CA trafic 07-03 (07-04-03)_Group - operational KPIs_1" xfId="21136" xr:uid="{00000000-0005-0000-0000-000061AD0000}"/>
    <cellStyle name="n_IT Conso 2004 _0703 Préflashde L23 Analyse CA trafic 07-03 (07-04-03)_Orange - Market France KPIs" xfId="57144" xr:uid="{00000000-0005-0000-0000-000062AD0000}"/>
    <cellStyle name="n_IT Conso 2004 _0703 Préflashde L23 Analyse CA trafic 07-03 (07-04-03)_Poland KPIs" xfId="43508" xr:uid="{00000000-0005-0000-0000-000063AD0000}"/>
    <cellStyle name="n_IT Conso 2004 _0703 Préflashde L23 Analyse CA trafic 07-03 (07-04-03)_ROW" xfId="43510" xr:uid="{00000000-0005-0000-0000-000064AD0000}"/>
    <cellStyle name="n_IT Conso 2004 _0703 Préflashde L23 Analyse CA trafic 07-03 (07-04-03)_ROW ARPU" xfId="43511" xr:uid="{00000000-0005-0000-0000-000065AD0000}"/>
    <cellStyle name="n_IT Conso 2004 _0703 Préflashde L23 Analyse CA trafic 07-03 (07-04-03)_ROW_1" xfId="43512" xr:uid="{00000000-0005-0000-0000-000066AD0000}"/>
    <cellStyle name="n_IT Conso 2004 _0703 Préflashde L23 Analyse CA trafic 07-03 (07-04-03)_ROW_1_Group" xfId="43513" xr:uid="{00000000-0005-0000-0000-000067AD0000}"/>
    <cellStyle name="n_IT Conso 2004 _0703 Préflashde L23 Analyse CA trafic 07-03 (07-04-03)_ROW_1_ROW ARPU" xfId="43514" xr:uid="{00000000-0005-0000-0000-000068AD0000}"/>
    <cellStyle name="n_IT Conso 2004 _0703 Préflashde L23 Analyse CA trafic 07-03 (07-04-03)_ROW_Group" xfId="43515" xr:uid="{00000000-0005-0000-0000-000069AD0000}"/>
    <cellStyle name="n_IT Conso 2004 _0703 Préflashde L23 Analyse CA trafic 07-03 (07-04-03)_ROW_ROW ARPU" xfId="43516" xr:uid="{00000000-0005-0000-0000-00006AAD0000}"/>
    <cellStyle name="n_IT Conso 2004 _0703 Préflashde L23 Analyse CA trafic 07-03 (07-04-03)_Spain ARPU + AUPU" xfId="43517" xr:uid="{00000000-0005-0000-0000-00006BAD0000}"/>
    <cellStyle name="n_IT Conso 2004 _0703 Préflashde L23 Analyse CA trafic 07-03 (07-04-03)_Spain ARPU + AUPU_Group" xfId="43518" xr:uid="{00000000-0005-0000-0000-00006CAD0000}"/>
    <cellStyle name="n_IT Conso 2004 _0703 Préflashde L23 Analyse CA trafic 07-03 (07-04-03)_Spain ARPU + AUPU_ROW ARPU" xfId="43519" xr:uid="{00000000-0005-0000-0000-00006DAD0000}"/>
    <cellStyle name="n_IT Conso 2004 _0703 Préflashde L23 Analyse CA trafic 07-03 (07-04-03)_Spain KPIs" xfId="7679" xr:uid="{00000000-0005-0000-0000-00006EAD0000}"/>
    <cellStyle name="n_IT Conso 2004 _0703 Préflashde L23 Analyse CA trafic 07-03 (07-04-03)_Spain KPIs 2" xfId="17045" xr:uid="{00000000-0005-0000-0000-00006FAD0000}"/>
    <cellStyle name="n_IT Conso 2004 _0703 Préflashde L23 Analyse CA trafic 07-03 (07-04-03)_Spain KPIs_1" xfId="52493" xr:uid="{00000000-0005-0000-0000-000070AD0000}"/>
    <cellStyle name="n_IT Conso 2004 _0703 Préflashde L23 Analyse CA trafic 07-03 (07-04-03)_Telecoms - Operational KPIs" xfId="50796" xr:uid="{00000000-0005-0000-0000-000071AD0000}"/>
    <cellStyle name="n_IT Conso 2004 _A&amp;ME KPIs" xfId="54268" xr:uid="{00000000-0005-0000-0000-000072AD0000}"/>
    <cellStyle name="n_IT Conso 2004 _Base Forfaits 06-07" xfId="3713" xr:uid="{00000000-0005-0000-0000-000073AD0000}"/>
    <cellStyle name="n_IT Conso 2004 _Base Forfaits 06-07_A&amp;ME KPIs" xfId="54271" xr:uid="{00000000-0005-0000-0000-000074AD0000}"/>
    <cellStyle name="n_IT Conso 2004 _Base Forfaits 06-07_France financials" xfId="24625" xr:uid="{00000000-0005-0000-0000-000075AD0000}"/>
    <cellStyle name="n_IT Conso 2004 _Base Forfaits 06-07_France KPIs" xfId="5834" xr:uid="{00000000-0005-0000-0000-000076AD0000}"/>
    <cellStyle name="n_IT Conso 2004 _Base Forfaits 06-07_France KPIs 2" xfId="15250" xr:uid="{00000000-0005-0000-0000-000077AD0000}"/>
    <cellStyle name="n_IT Conso 2004 _Base Forfaits 06-07_France KPIs_1" xfId="13075" xr:uid="{00000000-0005-0000-0000-000078AD0000}"/>
    <cellStyle name="n_IT Conso 2004 _Base Forfaits 06-07_Group" xfId="43521" xr:uid="{00000000-0005-0000-0000-000079AD0000}"/>
    <cellStyle name="n_IT Conso 2004 _Base Forfaits 06-07_Group - financial KPIs" xfId="22881" xr:uid="{00000000-0005-0000-0000-00007AAD0000}"/>
    <cellStyle name="n_IT Conso 2004 _Base Forfaits 06-07_Group - operational KPIs" xfId="11321" xr:uid="{00000000-0005-0000-0000-00007BAD0000}"/>
    <cellStyle name="n_IT Conso 2004 _Base Forfaits 06-07_Group - operational KPIs 2" xfId="19020" xr:uid="{00000000-0005-0000-0000-00007CAD0000}"/>
    <cellStyle name="n_IT Conso 2004 _Base Forfaits 06-07_Group - operational KPIs_1" xfId="21137" xr:uid="{00000000-0005-0000-0000-00007DAD0000}"/>
    <cellStyle name="n_IT Conso 2004 _Base Forfaits 06-07_Orange - Market France KPIs" xfId="57145" xr:uid="{00000000-0005-0000-0000-00007EAD0000}"/>
    <cellStyle name="n_IT Conso 2004 _Base Forfaits 06-07_Poland KPIs" xfId="43520" xr:uid="{00000000-0005-0000-0000-00007FAD0000}"/>
    <cellStyle name="n_IT Conso 2004 _Base Forfaits 06-07_ROW" xfId="43522" xr:uid="{00000000-0005-0000-0000-000080AD0000}"/>
    <cellStyle name="n_IT Conso 2004 _Base Forfaits 06-07_ROW ARPU" xfId="43523" xr:uid="{00000000-0005-0000-0000-000081AD0000}"/>
    <cellStyle name="n_IT Conso 2004 _Base Forfaits 06-07_ROW_1" xfId="43524" xr:uid="{00000000-0005-0000-0000-000082AD0000}"/>
    <cellStyle name="n_IT Conso 2004 _Base Forfaits 06-07_ROW_1_Group" xfId="43525" xr:uid="{00000000-0005-0000-0000-000083AD0000}"/>
    <cellStyle name="n_IT Conso 2004 _Base Forfaits 06-07_ROW_1_ROW ARPU" xfId="43526" xr:uid="{00000000-0005-0000-0000-000084AD0000}"/>
    <cellStyle name="n_IT Conso 2004 _Base Forfaits 06-07_ROW_Group" xfId="43527" xr:uid="{00000000-0005-0000-0000-000085AD0000}"/>
    <cellStyle name="n_IT Conso 2004 _Base Forfaits 06-07_ROW_ROW ARPU" xfId="43528" xr:uid="{00000000-0005-0000-0000-000086AD0000}"/>
    <cellStyle name="n_IT Conso 2004 _Base Forfaits 06-07_Spain ARPU + AUPU" xfId="43529" xr:uid="{00000000-0005-0000-0000-000087AD0000}"/>
    <cellStyle name="n_IT Conso 2004 _Base Forfaits 06-07_Spain ARPU + AUPU_Group" xfId="43530" xr:uid="{00000000-0005-0000-0000-000088AD0000}"/>
    <cellStyle name="n_IT Conso 2004 _Base Forfaits 06-07_Spain ARPU + AUPU_ROW ARPU" xfId="43531" xr:uid="{00000000-0005-0000-0000-000089AD0000}"/>
    <cellStyle name="n_IT Conso 2004 _Base Forfaits 06-07_Spain KPIs" xfId="7680" xr:uid="{00000000-0005-0000-0000-00008AAD0000}"/>
    <cellStyle name="n_IT Conso 2004 _Base Forfaits 06-07_Spain KPIs 2" xfId="17046" xr:uid="{00000000-0005-0000-0000-00008BAD0000}"/>
    <cellStyle name="n_IT Conso 2004 _Base Forfaits 06-07_Spain KPIs_1" xfId="52494" xr:uid="{00000000-0005-0000-0000-00008CAD0000}"/>
    <cellStyle name="n_IT Conso 2004 _Base Forfaits 06-07_Telecoms - Operational KPIs" xfId="50797" xr:uid="{00000000-0005-0000-0000-00008DAD0000}"/>
    <cellStyle name="n_IT Conso 2004 _CA BAC SCR-VM 06-07 (31-07-06)" xfId="3714" xr:uid="{00000000-0005-0000-0000-00008EAD0000}"/>
    <cellStyle name="n_IT Conso 2004 _CA BAC SCR-VM 06-07 (31-07-06)_A&amp;ME KPIs" xfId="54272" xr:uid="{00000000-0005-0000-0000-00008FAD0000}"/>
    <cellStyle name="n_IT Conso 2004 _CA BAC SCR-VM 06-07 (31-07-06)_France financials" xfId="24626" xr:uid="{00000000-0005-0000-0000-000090AD0000}"/>
    <cellStyle name="n_IT Conso 2004 _CA BAC SCR-VM 06-07 (31-07-06)_France KPIs" xfId="5835" xr:uid="{00000000-0005-0000-0000-000091AD0000}"/>
    <cellStyle name="n_IT Conso 2004 _CA BAC SCR-VM 06-07 (31-07-06)_France KPIs 2" xfId="15251" xr:uid="{00000000-0005-0000-0000-000092AD0000}"/>
    <cellStyle name="n_IT Conso 2004 _CA BAC SCR-VM 06-07 (31-07-06)_France KPIs_1" xfId="13076" xr:uid="{00000000-0005-0000-0000-000093AD0000}"/>
    <cellStyle name="n_IT Conso 2004 _CA BAC SCR-VM 06-07 (31-07-06)_Group" xfId="43533" xr:uid="{00000000-0005-0000-0000-000094AD0000}"/>
    <cellStyle name="n_IT Conso 2004 _CA BAC SCR-VM 06-07 (31-07-06)_Group - financial KPIs" xfId="22882" xr:uid="{00000000-0005-0000-0000-000095AD0000}"/>
    <cellStyle name="n_IT Conso 2004 _CA BAC SCR-VM 06-07 (31-07-06)_Group - operational KPIs" xfId="11322" xr:uid="{00000000-0005-0000-0000-000096AD0000}"/>
    <cellStyle name="n_IT Conso 2004 _CA BAC SCR-VM 06-07 (31-07-06)_Group - operational KPIs 2" xfId="19021" xr:uid="{00000000-0005-0000-0000-000097AD0000}"/>
    <cellStyle name="n_IT Conso 2004 _CA BAC SCR-VM 06-07 (31-07-06)_Group - operational KPIs_1" xfId="21138" xr:uid="{00000000-0005-0000-0000-000098AD0000}"/>
    <cellStyle name="n_IT Conso 2004 _CA BAC SCR-VM 06-07 (31-07-06)_Orange - Market France KPIs" xfId="57146" xr:uid="{00000000-0005-0000-0000-000099AD0000}"/>
    <cellStyle name="n_IT Conso 2004 _CA BAC SCR-VM 06-07 (31-07-06)_Poland KPIs" xfId="43532" xr:uid="{00000000-0005-0000-0000-00009AAD0000}"/>
    <cellStyle name="n_IT Conso 2004 _CA BAC SCR-VM 06-07 (31-07-06)_ROW" xfId="43534" xr:uid="{00000000-0005-0000-0000-00009BAD0000}"/>
    <cellStyle name="n_IT Conso 2004 _CA BAC SCR-VM 06-07 (31-07-06)_ROW ARPU" xfId="43535" xr:uid="{00000000-0005-0000-0000-00009CAD0000}"/>
    <cellStyle name="n_IT Conso 2004 _CA BAC SCR-VM 06-07 (31-07-06)_ROW_1" xfId="43536" xr:uid="{00000000-0005-0000-0000-00009DAD0000}"/>
    <cellStyle name="n_IT Conso 2004 _CA BAC SCR-VM 06-07 (31-07-06)_ROW_1_Group" xfId="43537" xr:uid="{00000000-0005-0000-0000-00009EAD0000}"/>
    <cellStyle name="n_IT Conso 2004 _CA BAC SCR-VM 06-07 (31-07-06)_ROW_1_ROW ARPU" xfId="43538" xr:uid="{00000000-0005-0000-0000-00009FAD0000}"/>
    <cellStyle name="n_IT Conso 2004 _CA BAC SCR-VM 06-07 (31-07-06)_ROW_Group" xfId="43539" xr:uid="{00000000-0005-0000-0000-0000A0AD0000}"/>
    <cellStyle name="n_IT Conso 2004 _CA BAC SCR-VM 06-07 (31-07-06)_ROW_ROW ARPU" xfId="43540" xr:uid="{00000000-0005-0000-0000-0000A1AD0000}"/>
    <cellStyle name="n_IT Conso 2004 _CA BAC SCR-VM 06-07 (31-07-06)_Spain ARPU + AUPU" xfId="43541" xr:uid="{00000000-0005-0000-0000-0000A2AD0000}"/>
    <cellStyle name="n_IT Conso 2004 _CA BAC SCR-VM 06-07 (31-07-06)_Spain ARPU + AUPU_Group" xfId="43542" xr:uid="{00000000-0005-0000-0000-0000A3AD0000}"/>
    <cellStyle name="n_IT Conso 2004 _CA BAC SCR-VM 06-07 (31-07-06)_Spain ARPU + AUPU_ROW ARPU" xfId="43543" xr:uid="{00000000-0005-0000-0000-0000A4AD0000}"/>
    <cellStyle name="n_IT Conso 2004 _CA BAC SCR-VM 06-07 (31-07-06)_Spain KPIs" xfId="7681" xr:uid="{00000000-0005-0000-0000-0000A5AD0000}"/>
    <cellStyle name="n_IT Conso 2004 _CA BAC SCR-VM 06-07 (31-07-06)_Spain KPIs 2" xfId="17047" xr:uid="{00000000-0005-0000-0000-0000A6AD0000}"/>
    <cellStyle name="n_IT Conso 2004 _CA BAC SCR-VM 06-07 (31-07-06)_Spain KPIs_1" xfId="52495" xr:uid="{00000000-0005-0000-0000-0000A7AD0000}"/>
    <cellStyle name="n_IT Conso 2004 _CA BAC SCR-VM 06-07 (31-07-06)_Telecoms - Operational KPIs" xfId="50798" xr:uid="{00000000-0005-0000-0000-0000A8AD0000}"/>
    <cellStyle name="n_IT Conso 2004 _CA forfaits 0607 (06-08-14)" xfId="3715" xr:uid="{00000000-0005-0000-0000-0000A9AD0000}"/>
    <cellStyle name="n_IT Conso 2004 _CA forfaits 0607 (06-08-14)_A&amp;ME KPIs" xfId="54273" xr:uid="{00000000-0005-0000-0000-0000AAAD0000}"/>
    <cellStyle name="n_IT Conso 2004 _CA forfaits 0607 (06-08-14)_France financials" xfId="24627" xr:uid="{00000000-0005-0000-0000-0000ABAD0000}"/>
    <cellStyle name="n_IT Conso 2004 _CA forfaits 0607 (06-08-14)_France KPIs" xfId="5836" xr:uid="{00000000-0005-0000-0000-0000ACAD0000}"/>
    <cellStyle name="n_IT Conso 2004 _CA forfaits 0607 (06-08-14)_France KPIs 2" xfId="15252" xr:uid="{00000000-0005-0000-0000-0000ADAD0000}"/>
    <cellStyle name="n_IT Conso 2004 _CA forfaits 0607 (06-08-14)_France KPIs_1" xfId="13077" xr:uid="{00000000-0005-0000-0000-0000AEAD0000}"/>
    <cellStyle name="n_IT Conso 2004 _CA forfaits 0607 (06-08-14)_Group" xfId="43545" xr:uid="{00000000-0005-0000-0000-0000AFAD0000}"/>
    <cellStyle name="n_IT Conso 2004 _CA forfaits 0607 (06-08-14)_Group - financial KPIs" xfId="22883" xr:uid="{00000000-0005-0000-0000-0000B0AD0000}"/>
    <cellStyle name="n_IT Conso 2004 _CA forfaits 0607 (06-08-14)_Group - operational KPIs" xfId="11323" xr:uid="{00000000-0005-0000-0000-0000B1AD0000}"/>
    <cellStyle name="n_IT Conso 2004 _CA forfaits 0607 (06-08-14)_Group - operational KPIs 2" xfId="19022" xr:uid="{00000000-0005-0000-0000-0000B2AD0000}"/>
    <cellStyle name="n_IT Conso 2004 _CA forfaits 0607 (06-08-14)_Group - operational KPIs_1" xfId="21139" xr:uid="{00000000-0005-0000-0000-0000B3AD0000}"/>
    <cellStyle name="n_IT Conso 2004 _CA forfaits 0607 (06-08-14)_Orange - Market France KPIs" xfId="57147" xr:uid="{00000000-0005-0000-0000-0000B4AD0000}"/>
    <cellStyle name="n_IT Conso 2004 _CA forfaits 0607 (06-08-14)_Poland KPIs" xfId="43544" xr:uid="{00000000-0005-0000-0000-0000B5AD0000}"/>
    <cellStyle name="n_IT Conso 2004 _CA forfaits 0607 (06-08-14)_ROW" xfId="43546" xr:uid="{00000000-0005-0000-0000-0000B6AD0000}"/>
    <cellStyle name="n_IT Conso 2004 _CA forfaits 0607 (06-08-14)_ROW ARPU" xfId="43547" xr:uid="{00000000-0005-0000-0000-0000B7AD0000}"/>
    <cellStyle name="n_IT Conso 2004 _CA forfaits 0607 (06-08-14)_ROW_1" xfId="43548" xr:uid="{00000000-0005-0000-0000-0000B8AD0000}"/>
    <cellStyle name="n_IT Conso 2004 _CA forfaits 0607 (06-08-14)_ROW_1_Group" xfId="43549" xr:uid="{00000000-0005-0000-0000-0000B9AD0000}"/>
    <cellStyle name="n_IT Conso 2004 _CA forfaits 0607 (06-08-14)_ROW_1_ROW ARPU" xfId="43550" xr:uid="{00000000-0005-0000-0000-0000BAAD0000}"/>
    <cellStyle name="n_IT Conso 2004 _CA forfaits 0607 (06-08-14)_ROW_Group" xfId="43551" xr:uid="{00000000-0005-0000-0000-0000BBAD0000}"/>
    <cellStyle name="n_IT Conso 2004 _CA forfaits 0607 (06-08-14)_ROW_ROW ARPU" xfId="43552" xr:uid="{00000000-0005-0000-0000-0000BCAD0000}"/>
    <cellStyle name="n_IT Conso 2004 _CA forfaits 0607 (06-08-14)_Spain ARPU + AUPU" xfId="43553" xr:uid="{00000000-0005-0000-0000-0000BDAD0000}"/>
    <cellStyle name="n_IT Conso 2004 _CA forfaits 0607 (06-08-14)_Spain ARPU + AUPU_Group" xfId="43554" xr:uid="{00000000-0005-0000-0000-0000BEAD0000}"/>
    <cellStyle name="n_IT Conso 2004 _CA forfaits 0607 (06-08-14)_Spain ARPU + AUPU_ROW ARPU" xfId="43555" xr:uid="{00000000-0005-0000-0000-0000BFAD0000}"/>
    <cellStyle name="n_IT Conso 2004 _CA forfaits 0607 (06-08-14)_Spain KPIs" xfId="7682" xr:uid="{00000000-0005-0000-0000-0000C0AD0000}"/>
    <cellStyle name="n_IT Conso 2004 _CA forfaits 0607 (06-08-14)_Spain KPIs 2" xfId="17048" xr:uid="{00000000-0005-0000-0000-0000C1AD0000}"/>
    <cellStyle name="n_IT Conso 2004 _CA forfaits 0607 (06-08-14)_Spain KPIs_1" xfId="52496" xr:uid="{00000000-0005-0000-0000-0000C2AD0000}"/>
    <cellStyle name="n_IT Conso 2004 _CA forfaits 0607 (06-08-14)_Telecoms - Operational KPIs" xfId="50799" xr:uid="{00000000-0005-0000-0000-0000C3AD0000}"/>
    <cellStyle name="n_IT Conso 2004 _Classeur2" xfId="3716" xr:uid="{00000000-0005-0000-0000-0000C4AD0000}"/>
    <cellStyle name="n_IT Conso 2004 _Classeur2_A&amp;ME KPIs" xfId="54274" xr:uid="{00000000-0005-0000-0000-0000C5AD0000}"/>
    <cellStyle name="n_IT Conso 2004 _Classeur2_France financials" xfId="24628" xr:uid="{00000000-0005-0000-0000-0000C6AD0000}"/>
    <cellStyle name="n_IT Conso 2004 _Classeur2_France KPIs" xfId="5837" xr:uid="{00000000-0005-0000-0000-0000C7AD0000}"/>
    <cellStyle name="n_IT Conso 2004 _Classeur2_France KPIs 2" xfId="15253" xr:uid="{00000000-0005-0000-0000-0000C8AD0000}"/>
    <cellStyle name="n_IT Conso 2004 _Classeur2_France KPIs_1" xfId="13078" xr:uid="{00000000-0005-0000-0000-0000C9AD0000}"/>
    <cellStyle name="n_IT Conso 2004 _Classeur2_Group" xfId="43557" xr:uid="{00000000-0005-0000-0000-0000CAAD0000}"/>
    <cellStyle name="n_IT Conso 2004 _Classeur2_Group - financial KPIs" xfId="22884" xr:uid="{00000000-0005-0000-0000-0000CBAD0000}"/>
    <cellStyle name="n_IT Conso 2004 _Classeur2_Group - operational KPIs" xfId="11324" xr:uid="{00000000-0005-0000-0000-0000CCAD0000}"/>
    <cellStyle name="n_IT Conso 2004 _Classeur2_Group - operational KPIs 2" xfId="19023" xr:uid="{00000000-0005-0000-0000-0000CDAD0000}"/>
    <cellStyle name="n_IT Conso 2004 _Classeur2_Group - operational KPIs_1" xfId="21140" xr:uid="{00000000-0005-0000-0000-0000CEAD0000}"/>
    <cellStyle name="n_IT Conso 2004 _Classeur2_Orange - Market France KPIs" xfId="57148" xr:uid="{00000000-0005-0000-0000-0000CFAD0000}"/>
    <cellStyle name="n_IT Conso 2004 _Classeur2_Poland KPIs" xfId="43556" xr:uid="{00000000-0005-0000-0000-0000D0AD0000}"/>
    <cellStyle name="n_IT Conso 2004 _Classeur2_ROW" xfId="43558" xr:uid="{00000000-0005-0000-0000-0000D1AD0000}"/>
    <cellStyle name="n_IT Conso 2004 _Classeur2_ROW ARPU" xfId="43559" xr:uid="{00000000-0005-0000-0000-0000D2AD0000}"/>
    <cellStyle name="n_IT Conso 2004 _Classeur2_ROW_1" xfId="43560" xr:uid="{00000000-0005-0000-0000-0000D3AD0000}"/>
    <cellStyle name="n_IT Conso 2004 _Classeur2_ROW_1_Group" xfId="43561" xr:uid="{00000000-0005-0000-0000-0000D4AD0000}"/>
    <cellStyle name="n_IT Conso 2004 _Classeur2_ROW_1_ROW ARPU" xfId="43562" xr:uid="{00000000-0005-0000-0000-0000D5AD0000}"/>
    <cellStyle name="n_IT Conso 2004 _Classeur2_ROW_Group" xfId="43563" xr:uid="{00000000-0005-0000-0000-0000D6AD0000}"/>
    <cellStyle name="n_IT Conso 2004 _Classeur2_ROW_ROW ARPU" xfId="43564" xr:uid="{00000000-0005-0000-0000-0000D7AD0000}"/>
    <cellStyle name="n_IT Conso 2004 _Classeur2_Spain ARPU + AUPU" xfId="43565" xr:uid="{00000000-0005-0000-0000-0000D8AD0000}"/>
    <cellStyle name="n_IT Conso 2004 _Classeur2_Spain ARPU + AUPU_Group" xfId="43566" xr:uid="{00000000-0005-0000-0000-0000D9AD0000}"/>
    <cellStyle name="n_IT Conso 2004 _Classeur2_Spain ARPU + AUPU_ROW ARPU" xfId="43567" xr:uid="{00000000-0005-0000-0000-0000DAAD0000}"/>
    <cellStyle name="n_IT Conso 2004 _Classeur2_Spain KPIs" xfId="7683" xr:uid="{00000000-0005-0000-0000-0000DBAD0000}"/>
    <cellStyle name="n_IT Conso 2004 _Classeur2_Spain KPIs 2" xfId="17049" xr:uid="{00000000-0005-0000-0000-0000DCAD0000}"/>
    <cellStyle name="n_IT Conso 2004 _Classeur2_Spain KPIs_1" xfId="52497" xr:uid="{00000000-0005-0000-0000-0000DDAD0000}"/>
    <cellStyle name="n_IT Conso 2004 _Classeur2_Telecoms - Operational KPIs" xfId="50800" xr:uid="{00000000-0005-0000-0000-0000DEAD0000}"/>
    <cellStyle name="n_IT Conso 2004 _Classeur5" xfId="3717" xr:uid="{00000000-0005-0000-0000-0000DFAD0000}"/>
    <cellStyle name="n_IT Conso 2004 _Classeur5_A&amp;ME KPIs" xfId="54275" xr:uid="{00000000-0005-0000-0000-0000E0AD0000}"/>
    <cellStyle name="n_IT Conso 2004 _Classeur5_France financials" xfId="24629" xr:uid="{00000000-0005-0000-0000-0000E1AD0000}"/>
    <cellStyle name="n_IT Conso 2004 _Classeur5_France KPIs" xfId="5838" xr:uid="{00000000-0005-0000-0000-0000E2AD0000}"/>
    <cellStyle name="n_IT Conso 2004 _Classeur5_France KPIs 2" xfId="15254" xr:uid="{00000000-0005-0000-0000-0000E3AD0000}"/>
    <cellStyle name="n_IT Conso 2004 _Classeur5_France KPIs_1" xfId="13079" xr:uid="{00000000-0005-0000-0000-0000E4AD0000}"/>
    <cellStyle name="n_IT Conso 2004 _Classeur5_Group" xfId="43569" xr:uid="{00000000-0005-0000-0000-0000E5AD0000}"/>
    <cellStyle name="n_IT Conso 2004 _Classeur5_Group - financial KPIs" xfId="22885" xr:uid="{00000000-0005-0000-0000-0000E6AD0000}"/>
    <cellStyle name="n_IT Conso 2004 _Classeur5_Group - operational KPIs" xfId="11325" xr:uid="{00000000-0005-0000-0000-0000E7AD0000}"/>
    <cellStyle name="n_IT Conso 2004 _Classeur5_Group - operational KPIs 2" xfId="19024" xr:uid="{00000000-0005-0000-0000-0000E8AD0000}"/>
    <cellStyle name="n_IT Conso 2004 _Classeur5_Group - operational KPIs_1" xfId="21141" xr:uid="{00000000-0005-0000-0000-0000E9AD0000}"/>
    <cellStyle name="n_IT Conso 2004 _Classeur5_Orange - Market France KPIs" xfId="57149" xr:uid="{00000000-0005-0000-0000-0000EAAD0000}"/>
    <cellStyle name="n_IT Conso 2004 _Classeur5_Poland KPIs" xfId="43568" xr:uid="{00000000-0005-0000-0000-0000EBAD0000}"/>
    <cellStyle name="n_IT Conso 2004 _Classeur5_ROW" xfId="43570" xr:uid="{00000000-0005-0000-0000-0000ECAD0000}"/>
    <cellStyle name="n_IT Conso 2004 _Classeur5_ROW ARPU" xfId="43571" xr:uid="{00000000-0005-0000-0000-0000EDAD0000}"/>
    <cellStyle name="n_IT Conso 2004 _Classeur5_ROW_1" xfId="43572" xr:uid="{00000000-0005-0000-0000-0000EEAD0000}"/>
    <cellStyle name="n_IT Conso 2004 _Classeur5_ROW_1_Group" xfId="43573" xr:uid="{00000000-0005-0000-0000-0000EFAD0000}"/>
    <cellStyle name="n_IT Conso 2004 _Classeur5_ROW_1_ROW ARPU" xfId="43574" xr:uid="{00000000-0005-0000-0000-0000F0AD0000}"/>
    <cellStyle name="n_IT Conso 2004 _Classeur5_ROW_Group" xfId="43575" xr:uid="{00000000-0005-0000-0000-0000F1AD0000}"/>
    <cellStyle name="n_IT Conso 2004 _Classeur5_ROW_ROW ARPU" xfId="43576" xr:uid="{00000000-0005-0000-0000-0000F2AD0000}"/>
    <cellStyle name="n_IT Conso 2004 _Classeur5_Spain ARPU + AUPU" xfId="43577" xr:uid="{00000000-0005-0000-0000-0000F3AD0000}"/>
    <cellStyle name="n_IT Conso 2004 _Classeur5_Spain ARPU + AUPU_Group" xfId="43578" xr:uid="{00000000-0005-0000-0000-0000F4AD0000}"/>
    <cellStyle name="n_IT Conso 2004 _Classeur5_Spain ARPU + AUPU_ROW ARPU" xfId="43579" xr:uid="{00000000-0005-0000-0000-0000F5AD0000}"/>
    <cellStyle name="n_IT Conso 2004 _Classeur5_Spain KPIs" xfId="7684" xr:uid="{00000000-0005-0000-0000-0000F6AD0000}"/>
    <cellStyle name="n_IT Conso 2004 _Classeur5_Spain KPIs 2" xfId="17050" xr:uid="{00000000-0005-0000-0000-0000F7AD0000}"/>
    <cellStyle name="n_IT Conso 2004 _Classeur5_Spain KPIs_1" xfId="52498" xr:uid="{00000000-0005-0000-0000-0000F8AD0000}"/>
    <cellStyle name="n_IT Conso 2004 _Classeur5_Telecoms - Operational KPIs" xfId="50801" xr:uid="{00000000-0005-0000-0000-0000F9AD0000}"/>
    <cellStyle name="n_IT Conso 2004 _DATA KPI Personal" xfId="43580" xr:uid="{00000000-0005-0000-0000-0000FAAD0000}"/>
    <cellStyle name="n_IT Conso 2004 _DATA KPI Personal_Group" xfId="43581" xr:uid="{00000000-0005-0000-0000-0000FBAD0000}"/>
    <cellStyle name="n_IT Conso 2004 _DATA KPI Personal_ROW ARPU" xfId="43582" xr:uid="{00000000-0005-0000-0000-0000FCAD0000}"/>
    <cellStyle name="n_IT Conso 2004 _EE_CoA_BS - mapped V4" xfId="43583" xr:uid="{00000000-0005-0000-0000-0000FDAD0000}"/>
    <cellStyle name="n_IT Conso 2004 _EE_CoA_BS - mapped V4_Group" xfId="43584" xr:uid="{00000000-0005-0000-0000-0000FEAD0000}"/>
    <cellStyle name="n_IT Conso 2004 _EE_CoA_BS - mapped V4_ROW ARPU" xfId="43585" xr:uid="{00000000-0005-0000-0000-0000FFAD0000}"/>
    <cellStyle name="n_IT Conso 2004 _France financials" xfId="24622" xr:uid="{00000000-0005-0000-0000-000000AE0000}"/>
    <cellStyle name="n_IT Conso 2004 _France KPIs" xfId="5831" xr:uid="{00000000-0005-0000-0000-000001AE0000}"/>
    <cellStyle name="n_IT Conso 2004 _France KPIs 2" xfId="15247" xr:uid="{00000000-0005-0000-0000-000002AE0000}"/>
    <cellStyle name="n_IT Conso 2004 _France KPIs_1" xfId="13072" xr:uid="{00000000-0005-0000-0000-000003AE0000}"/>
    <cellStyle name="n_IT Conso 2004 _Group" xfId="43586" xr:uid="{00000000-0005-0000-0000-000004AE0000}"/>
    <cellStyle name="n_IT Conso 2004 _Group - financial KPIs" xfId="22878" xr:uid="{00000000-0005-0000-0000-000005AE0000}"/>
    <cellStyle name="n_IT Conso 2004 _Group - operational KPIs" xfId="11318" xr:uid="{00000000-0005-0000-0000-000006AE0000}"/>
    <cellStyle name="n_IT Conso 2004 _Group - operational KPIs 2" xfId="19017" xr:uid="{00000000-0005-0000-0000-000007AE0000}"/>
    <cellStyle name="n_IT Conso 2004 _Group - operational KPIs_1" xfId="21134" xr:uid="{00000000-0005-0000-0000-000008AE0000}"/>
    <cellStyle name="n_IT Conso 2004 _Orange - Market France KPIs" xfId="57142" xr:uid="{00000000-0005-0000-0000-000009AE0000}"/>
    <cellStyle name="n_IT Conso 2004 _PFA_Mn MTV_060413" xfId="3718" xr:uid="{00000000-0005-0000-0000-00000AAE0000}"/>
    <cellStyle name="n_IT Conso 2004 _PFA_Mn MTV_060413_A&amp;ME KPIs" xfId="54276" xr:uid="{00000000-0005-0000-0000-00000BAE0000}"/>
    <cellStyle name="n_IT Conso 2004 _PFA_Mn MTV_060413_France financials" xfId="24630" xr:uid="{00000000-0005-0000-0000-00000CAE0000}"/>
    <cellStyle name="n_IT Conso 2004 _PFA_Mn MTV_060413_France KPIs" xfId="5839" xr:uid="{00000000-0005-0000-0000-00000DAE0000}"/>
    <cellStyle name="n_IT Conso 2004 _PFA_Mn MTV_060413_France KPIs 2" xfId="15255" xr:uid="{00000000-0005-0000-0000-00000EAE0000}"/>
    <cellStyle name="n_IT Conso 2004 _PFA_Mn MTV_060413_France KPIs_1" xfId="13080" xr:uid="{00000000-0005-0000-0000-00000FAE0000}"/>
    <cellStyle name="n_IT Conso 2004 _PFA_Mn MTV_060413_Group" xfId="43588" xr:uid="{00000000-0005-0000-0000-000010AE0000}"/>
    <cellStyle name="n_IT Conso 2004 _PFA_Mn MTV_060413_Group - financial KPIs" xfId="22886" xr:uid="{00000000-0005-0000-0000-000011AE0000}"/>
    <cellStyle name="n_IT Conso 2004 _PFA_Mn MTV_060413_Group - operational KPIs" xfId="11326" xr:uid="{00000000-0005-0000-0000-000012AE0000}"/>
    <cellStyle name="n_IT Conso 2004 _PFA_Mn MTV_060413_Group - operational KPIs 2" xfId="19025" xr:uid="{00000000-0005-0000-0000-000013AE0000}"/>
    <cellStyle name="n_IT Conso 2004 _PFA_Mn MTV_060413_Group - operational KPIs_1" xfId="21142" xr:uid="{00000000-0005-0000-0000-000014AE0000}"/>
    <cellStyle name="n_IT Conso 2004 _PFA_Mn MTV_060413_Orange - Market France KPIs" xfId="57150" xr:uid="{00000000-0005-0000-0000-000015AE0000}"/>
    <cellStyle name="n_IT Conso 2004 _PFA_Mn MTV_060413_Poland KPIs" xfId="43587" xr:uid="{00000000-0005-0000-0000-000016AE0000}"/>
    <cellStyle name="n_IT Conso 2004 _PFA_Mn MTV_060413_ROW" xfId="43589" xr:uid="{00000000-0005-0000-0000-000017AE0000}"/>
    <cellStyle name="n_IT Conso 2004 _PFA_Mn MTV_060413_ROW ARPU" xfId="43590" xr:uid="{00000000-0005-0000-0000-000018AE0000}"/>
    <cellStyle name="n_IT Conso 2004 _PFA_Mn MTV_060413_ROW_1" xfId="43591" xr:uid="{00000000-0005-0000-0000-000019AE0000}"/>
    <cellStyle name="n_IT Conso 2004 _PFA_Mn MTV_060413_ROW_1_Group" xfId="43592" xr:uid="{00000000-0005-0000-0000-00001AAE0000}"/>
    <cellStyle name="n_IT Conso 2004 _PFA_Mn MTV_060413_ROW_1_ROW ARPU" xfId="43593" xr:uid="{00000000-0005-0000-0000-00001BAE0000}"/>
    <cellStyle name="n_IT Conso 2004 _PFA_Mn MTV_060413_ROW_Group" xfId="43594" xr:uid="{00000000-0005-0000-0000-00001CAE0000}"/>
    <cellStyle name="n_IT Conso 2004 _PFA_Mn MTV_060413_ROW_ROW ARPU" xfId="43595" xr:uid="{00000000-0005-0000-0000-00001DAE0000}"/>
    <cellStyle name="n_IT Conso 2004 _PFA_Mn MTV_060413_Spain ARPU + AUPU" xfId="43596" xr:uid="{00000000-0005-0000-0000-00001EAE0000}"/>
    <cellStyle name="n_IT Conso 2004 _PFA_Mn MTV_060413_Spain ARPU + AUPU_Group" xfId="43597" xr:uid="{00000000-0005-0000-0000-00001FAE0000}"/>
    <cellStyle name="n_IT Conso 2004 _PFA_Mn MTV_060413_Spain ARPU + AUPU_ROW ARPU" xfId="43598" xr:uid="{00000000-0005-0000-0000-000020AE0000}"/>
    <cellStyle name="n_IT Conso 2004 _PFA_Mn MTV_060413_Spain KPIs" xfId="7685" xr:uid="{00000000-0005-0000-0000-000021AE0000}"/>
    <cellStyle name="n_IT Conso 2004 _PFA_Mn MTV_060413_Spain KPIs 2" xfId="17051" xr:uid="{00000000-0005-0000-0000-000022AE0000}"/>
    <cellStyle name="n_IT Conso 2004 _PFA_Mn MTV_060413_Spain KPIs_1" xfId="52499" xr:uid="{00000000-0005-0000-0000-000023AE0000}"/>
    <cellStyle name="n_IT Conso 2004 _PFA_Mn MTV_060413_Telecoms - Operational KPIs" xfId="50802" xr:uid="{00000000-0005-0000-0000-000024AE0000}"/>
    <cellStyle name="n_IT Conso 2004 _PFA_Mn_0603_V0 0" xfId="3719" xr:uid="{00000000-0005-0000-0000-000025AE0000}"/>
    <cellStyle name="n_IT Conso 2004 _PFA_Mn_0603_V0 0_A&amp;ME KPIs" xfId="54277" xr:uid="{00000000-0005-0000-0000-000026AE0000}"/>
    <cellStyle name="n_IT Conso 2004 _PFA_Mn_0603_V0 0_France financials" xfId="24631" xr:uid="{00000000-0005-0000-0000-000027AE0000}"/>
    <cellStyle name="n_IT Conso 2004 _PFA_Mn_0603_V0 0_France KPIs" xfId="5840" xr:uid="{00000000-0005-0000-0000-000028AE0000}"/>
    <cellStyle name="n_IT Conso 2004 _PFA_Mn_0603_V0 0_France KPIs 2" xfId="15256" xr:uid="{00000000-0005-0000-0000-000029AE0000}"/>
    <cellStyle name="n_IT Conso 2004 _PFA_Mn_0603_V0 0_France KPIs_1" xfId="13081" xr:uid="{00000000-0005-0000-0000-00002AAE0000}"/>
    <cellStyle name="n_IT Conso 2004 _PFA_Mn_0603_V0 0_Group" xfId="43600" xr:uid="{00000000-0005-0000-0000-00002BAE0000}"/>
    <cellStyle name="n_IT Conso 2004 _PFA_Mn_0603_V0 0_Group - financial KPIs" xfId="22887" xr:uid="{00000000-0005-0000-0000-00002CAE0000}"/>
    <cellStyle name="n_IT Conso 2004 _PFA_Mn_0603_V0 0_Group - operational KPIs" xfId="11327" xr:uid="{00000000-0005-0000-0000-00002DAE0000}"/>
    <cellStyle name="n_IT Conso 2004 _PFA_Mn_0603_V0 0_Group - operational KPIs 2" xfId="19026" xr:uid="{00000000-0005-0000-0000-00002EAE0000}"/>
    <cellStyle name="n_IT Conso 2004 _PFA_Mn_0603_V0 0_Group - operational KPIs_1" xfId="21143" xr:uid="{00000000-0005-0000-0000-00002FAE0000}"/>
    <cellStyle name="n_IT Conso 2004 _PFA_Mn_0603_V0 0_Orange - Market France KPIs" xfId="57151" xr:uid="{00000000-0005-0000-0000-000030AE0000}"/>
    <cellStyle name="n_IT Conso 2004 _PFA_Mn_0603_V0 0_Poland KPIs" xfId="43599" xr:uid="{00000000-0005-0000-0000-000031AE0000}"/>
    <cellStyle name="n_IT Conso 2004 _PFA_Mn_0603_V0 0_ROW" xfId="43601" xr:uid="{00000000-0005-0000-0000-000032AE0000}"/>
    <cellStyle name="n_IT Conso 2004 _PFA_Mn_0603_V0 0_ROW ARPU" xfId="43602" xr:uid="{00000000-0005-0000-0000-000033AE0000}"/>
    <cellStyle name="n_IT Conso 2004 _PFA_Mn_0603_V0 0_ROW_1" xfId="43603" xr:uid="{00000000-0005-0000-0000-000034AE0000}"/>
    <cellStyle name="n_IT Conso 2004 _PFA_Mn_0603_V0 0_ROW_1_Group" xfId="43604" xr:uid="{00000000-0005-0000-0000-000035AE0000}"/>
    <cellStyle name="n_IT Conso 2004 _PFA_Mn_0603_V0 0_ROW_1_ROW ARPU" xfId="43605" xr:uid="{00000000-0005-0000-0000-000036AE0000}"/>
    <cellStyle name="n_IT Conso 2004 _PFA_Mn_0603_V0 0_ROW_Group" xfId="43606" xr:uid="{00000000-0005-0000-0000-000037AE0000}"/>
    <cellStyle name="n_IT Conso 2004 _PFA_Mn_0603_V0 0_ROW_ROW ARPU" xfId="43607" xr:uid="{00000000-0005-0000-0000-000038AE0000}"/>
    <cellStyle name="n_IT Conso 2004 _PFA_Mn_0603_V0 0_Spain ARPU + AUPU" xfId="43608" xr:uid="{00000000-0005-0000-0000-000039AE0000}"/>
    <cellStyle name="n_IT Conso 2004 _PFA_Mn_0603_V0 0_Spain ARPU + AUPU_Group" xfId="43609" xr:uid="{00000000-0005-0000-0000-00003AAE0000}"/>
    <cellStyle name="n_IT Conso 2004 _PFA_Mn_0603_V0 0_Spain ARPU + AUPU_ROW ARPU" xfId="43610" xr:uid="{00000000-0005-0000-0000-00003BAE0000}"/>
    <cellStyle name="n_IT Conso 2004 _PFA_Mn_0603_V0 0_Spain KPIs" xfId="7686" xr:uid="{00000000-0005-0000-0000-00003CAE0000}"/>
    <cellStyle name="n_IT Conso 2004 _PFA_Mn_0603_V0 0_Spain KPIs 2" xfId="17052" xr:uid="{00000000-0005-0000-0000-00003DAE0000}"/>
    <cellStyle name="n_IT Conso 2004 _PFA_Mn_0603_V0 0_Spain KPIs_1" xfId="52500" xr:uid="{00000000-0005-0000-0000-00003EAE0000}"/>
    <cellStyle name="n_IT Conso 2004 _PFA_Mn_0603_V0 0_Telecoms - Operational KPIs" xfId="50803" xr:uid="{00000000-0005-0000-0000-00003FAE0000}"/>
    <cellStyle name="n_IT Conso 2004 _PFA_Parcs_0600706" xfId="3720" xr:uid="{00000000-0005-0000-0000-000040AE0000}"/>
    <cellStyle name="n_IT Conso 2004 _PFA_Parcs_0600706_A&amp;ME KPIs" xfId="54278" xr:uid="{00000000-0005-0000-0000-000041AE0000}"/>
    <cellStyle name="n_IT Conso 2004 _PFA_Parcs_0600706_France financials" xfId="24632" xr:uid="{00000000-0005-0000-0000-000042AE0000}"/>
    <cellStyle name="n_IT Conso 2004 _PFA_Parcs_0600706_France KPIs" xfId="5841" xr:uid="{00000000-0005-0000-0000-000043AE0000}"/>
    <cellStyle name="n_IT Conso 2004 _PFA_Parcs_0600706_France KPIs 2" xfId="15257" xr:uid="{00000000-0005-0000-0000-000044AE0000}"/>
    <cellStyle name="n_IT Conso 2004 _PFA_Parcs_0600706_France KPIs_1" xfId="13082" xr:uid="{00000000-0005-0000-0000-000045AE0000}"/>
    <cellStyle name="n_IT Conso 2004 _PFA_Parcs_0600706_Group" xfId="43612" xr:uid="{00000000-0005-0000-0000-000046AE0000}"/>
    <cellStyle name="n_IT Conso 2004 _PFA_Parcs_0600706_Group - financial KPIs" xfId="22888" xr:uid="{00000000-0005-0000-0000-000047AE0000}"/>
    <cellStyle name="n_IT Conso 2004 _PFA_Parcs_0600706_Group - operational KPIs" xfId="11328" xr:uid="{00000000-0005-0000-0000-000048AE0000}"/>
    <cellStyle name="n_IT Conso 2004 _PFA_Parcs_0600706_Group - operational KPIs 2" xfId="19027" xr:uid="{00000000-0005-0000-0000-000049AE0000}"/>
    <cellStyle name="n_IT Conso 2004 _PFA_Parcs_0600706_Group - operational KPIs_1" xfId="21144" xr:uid="{00000000-0005-0000-0000-00004AAE0000}"/>
    <cellStyle name="n_IT Conso 2004 _PFA_Parcs_0600706_Orange - Market France KPIs" xfId="57152" xr:uid="{00000000-0005-0000-0000-00004BAE0000}"/>
    <cellStyle name="n_IT Conso 2004 _PFA_Parcs_0600706_Poland KPIs" xfId="43611" xr:uid="{00000000-0005-0000-0000-00004CAE0000}"/>
    <cellStyle name="n_IT Conso 2004 _PFA_Parcs_0600706_ROW" xfId="43613" xr:uid="{00000000-0005-0000-0000-00004DAE0000}"/>
    <cellStyle name="n_IT Conso 2004 _PFA_Parcs_0600706_ROW ARPU" xfId="43614" xr:uid="{00000000-0005-0000-0000-00004EAE0000}"/>
    <cellStyle name="n_IT Conso 2004 _PFA_Parcs_0600706_ROW_1" xfId="43615" xr:uid="{00000000-0005-0000-0000-00004FAE0000}"/>
    <cellStyle name="n_IT Conso 2004 _PFA_Parcs_0600706_ROW_1_Group" xfId="43616" xr:uid="{00000000-0005-0000-0000-000050AE0000}"/>
    <cellStyle name="n_IT Conso 2004 _PFA_Parcs_0600706_ROW_1_ROW ARPU" xfId="43617" xr:uid="{00000000-0005-0000-0000-000051AE0000}"/>
    <cellStyle name="n_IT Conso 2004 _PFA_Parcs_0600706_ROW_Group" xfId="43618" xr:uid="{00000000-0005-0000-0000-000052AE0000}"/>
    <cellStyle name="n_IT Conso 2004 _PFA_Parcs_0600706_ROW_ROW ARPU" xfId="43619" xr:uid="{00000000-0005-0000-0000-000053AE0000}"/>
    <cellStyle name="n_IT Conso 2004 _PFA_Parcs_0600706_Spain ARPU + AUPU" xfId="43620" xr:uid="{00000000-0005-0000-0000-000054AE0000}"/>
    <cellStyle name="n_IT Conso 2004 _PFA_Parcs_0600706_Spain ARPU + AUPU_Group" xfId="43621" xr:uid="{00000000-0005-0000-0000-000055AE0000}"/>
    <cellStyle name="n_IT Conso 2004 _PFA_Parcs_0600706_Spain ARPU + AUPU_ROW ARPU" xfId="43622" xr:uid="{00000000-0005-0000-0000-000056AE0000}"/>
    <cellStyle name="n_IT Conso 2004 _PFA_Parcs_0600706_Spain KPIs" xfId="7687" xr:uid="{00000000-0005-0000-0000-000057AE0000}"/>
    <cellStyle name="n_IT Conso 2004 _PFA_Parcs_0600706_Spain KPIs 2" xfId="17053" xr:uid="{00000000-0005-0000-0000-000058AE0000}"/>
    <cellStyle name="n_IT Conso 2004 _PFA_Parcs_0600706_Spain KPIs_1" xfId="52501" xr:uid="{00000000-0005-0000-0000-000059AE0000}"/>
    <cellStyle name="n_IT Conso 2004 _PFA_Parcs_0600706_Telecoms - Operational KPIs" xfId="50804" xr:uid="{00000000-0005-0000-0000-00005AAE0000}"/>
    <cellStyle name="n_IT Conso 2004 _Poland KPIs" xfId="43495" xr:uid="{00000000-0005-0000-0000-00005BAE0000}"/>
    <cellStyle name="n_IT Conso 2004 _Reporting Valeur_Mobile_2010_10" xfId="43623" xr:uid="{00000000-0005-0000-0000-00005CAE0000}"/>
    <cellStyle name="n_IT Conso 2004 _Reporting Valeur_Mobile_2010_10_Group" xfId="43624" xr:uid="{00000000-0005-0000-0000-00005DAE0000}"/>
    <cellStyle name="n_IT Conso 2004 _Reporting Valeur_Mobile_2010_10_ROW" xfId="43625" xr:uid="{00000000-0005-0000-0000-00005EAE0000}"/>
    <cellStyle name="n_IT Conso 2004 _Reporting Valeur_Mobile_2010_10_ROW ARPU" xfId="43626" xr:uid="{00000000-0005-0000-0000-00005FAE0000}"/>
    <cellStyle name="n_IT Conso 2004 _Reporting Valeur_Mobile_2010_10_ROW_Group" xfId="43627" xr:uid="{00000000-0005-0000-0000-000060AE0000}"/>
    <cellStyle name="n_IT Conso 2004 _Reporting Valeur_Mobile_2010_10_ROW_ROW ARPU" xfId="43628" xr:uid="{00000000-0005-0000-0000-000061AE0000}"/>
    <cellStyle name="n_IT Conso 2004 _ROW" xfId="43629" xr:uid="{00000000-0005-0000-0000-000062AE0000}"/>
    <cellStyle name="n_IT Conso 2004 _ROW ARPU" xfId="43630" xr:uid="{00000000-0005-0000-0000-000063AE0000}"/>
    <cellStyle name="n_IT Conso 2004 _ROW_1" xfId="43631" xr:uid="{00000000-0005-0000-0000-000064AE0000}"/>
    <cellStyle name="n_IT Conso 2004 _ROW_1_Group" xfId="43632" xr:uid="{00000000-0005-0000-0000-000065AE0000}"/>
    <cellStyle name="n_IT Conso 2004 _ROW_1_ROW ARPU" xfId="43633" xr:uid="{00000000-0005-0000-0000-000066AE0000}"/>
    <cellStyle name="n_IT Conso 2004 _ROW_Group" xfId="43634" xr:uid="{00000000-0005-0000-0000-000067AE0000}"/>
    <cellStyle name="n_IT Conso 2004 _ROW_ROW ARPU" xfId="43635" xr:uid="{00000000-0005-0000-0000-000068AE0000}"/>
    <cellStyle name="n_IT Conso 2004 _Spain ARPU + AUPU" xfId="43636" xr:uid="{00000000-0005-0000-0000-000069AE0000}"/>
    <cellStyle name="n_IT Conso 2004 _Spain ARPU + AUPU_Group" xfId="43637" xr:uid="{00000000-0005-0000-0000-00006AAE0000}"/>
    <cellStyle name="n_IT Conso 2004 _Spain ARPU + AUPU_ROW ARPU" xfId="43638" xr:uid="{00000000-0005-0000-0000-00006BAE0000}"/>
    <cellStyle name="n_IT Conso 2004 _Spain KPIs" xfId="7677" xr:uid="{00000000-0005-0000-0000-00006CAE0000}"/>
    <cellStyle name="n_IT Conso 2004 _Spain KPIs 2" xfId="17043" xr:uid="{00000000-0005-0000-0000-00006DAE0000}"/>
    <cellStyle name="n_IT Conso 2004 _Spain KPIs_1" xfId="52491" xr:uid="{00000000-0005-0000-0000-00006EAE0000}"/>
    <cellStyle name="n_IT Conso 2004 _Telecoms - Operational KPIs" xfId="50794" xr:uid="{00000000-0005-0000-0000-00006FAE0000}"/>
    <cellStyle name="n_IT Conso 2004 _UAG_report_CA 06-09 (06-09-28)" xfId="3721" xr:uid="{00000000-0005-0000-0000-000070AE0000}"/>
    <cellStyle name="n_IT Conso 2004 _UAG_report_CA 06-09 (06-09-28)_A&amp;ME KPIs" xfId="54279" xr:uid="{00000000-0005-0000-0000-000071AE0000}"/>
    <cellStyle name="n_IT Conso 2004 _UAG_report_CA 06-09 (06-09-28)_France financials" xfId="24633" xr:uid="{00000000-0005-0000-0000-000072AE0000}"/>
    <cellStyle name="n_IT Conso 2004 _UAG_report_CA 06-09 (06-09-28)_France KPIs" xfId="5842" xr:uid="{00000000-0005-0000-0000-000073AE0000}"/>
    <cellStyle name="n_IT Conso 2004 _UAG_report_CA 06-09 (06-09-28)_France KPIs 2" xfId="15258" xr:uid="{00000000-0005-0000-0000-000074AE0000}"/>
    <cellStyle name="n_IT Conso 2004 _UAG_report_CA 06-09 (06-09-28)_France KPIs_1" xfId="13083" xr:uid="{00000000-0005-0000-0000-000075AE0000}"/>
    <cellStyle name="n_IT Conso 2004 _UAG_report_CA 06-09 (06-09-28)_Group" xfId="43640" xr:uid="{00000000-0005-0000-0000-000076AE0000}"/>
    <cellStyle name="n_IT Conso 2004 _UAG_report_CA 06-09 (06-09-28)_Group - financial KPIs" xfId="22889" xr:uid="{00000000-0005-0000-0000-000077AE0000}"/>
    <cellStyle name="n_IT Conso 2004 _UAG_report_CA 06-09 (06-09-28)_Group - operational KPIs" xfId="11329" xr:uid="{00000000-0005-0000-0000-000078AE0000}"/>
    <cellStyle name="n_IT Conso 2004 _UAG_report_CA 06-09 (06-09-28)_Group - operational KPIs 2" xfId="19028" xr:uid="{00000000-0005-0000-0000-000079AE0000}"/>
    <cellStyle name="n_IT Conso 2004 _UAG_report_CA 06-09 (06-09-28)_Group - operational KPIs_1" xfId="21145" xr:uid="{00000000-0005-0000-0000-00007AAE0000}"/>
    <cellStyle name="n_IT Conso 2004 _UAG_report_CA 06-09 (06-09-28)_Orange - Market France KPIs" xfId="57153" xr:uid="{00000000-0005-0000-0000-00007BAE0000}"/>
    <cellStyle name="n_IT Conso 2004 _UAG_report_CA 06-09 (06-09-28)_Poland KPIs" xfId="43639" xr:uid="{00000000-0005-0000-0000-00007CAE0000}"/>
    <cellStyle name="n_IT Conso 2004 _UAG_report_CA 06-09 (06-09-28)_ROW" xfId="43641" xr:uid="{00000000-0005-0000-0000-00007DAE0000}"/>
    <cellStyle name="n_IT Conso 2004 _UAG_report_CA 06-09 (06-09-28)_ROW ARPU" xfId="43642" xr:uid="{00000000-0005-0000-0000-00007EAE0000}"/>
    <cellStyle name="n_IT Conso 2004 _UAG_report_CA 06-09 (06-09-28)_ROW_1" xfId="43643" xr:uid="{00000000-0005-0000-0000-00007FAE0000}"/>
    <cellStyle name="n_IT Conso 2004 _UAG_report_CA 06-09 (06-09-28)_ROW_1_Group" xfId="43644" xr:uid="{00000000-0005-0000-0000-000080AE0000}"/>
    <cellStyle name="n_IT Conso 2004 _UAG_report_CA 06-09 (06-09-28)_ROW_1_ROW ARPU" xfId="43645" xr:uid="{00000000-0005-0000-0000-000081AE0000}"/>
    <cellStyle name="n_IT Conso 2004 _UAG_report_CA 06-09 (06-09-28)_ROW_Group" xfId="43646" xr:uid="{00000000-0005-0000-0000-000082AE0000}"/>
    <cellStyle name="n_IT Conso 2004 _UAG_report_CA 06-09 (06-09-28)_ROW_ROW ARPU" xfId="43647" xr:uid="{00000000-0005-0000-0000-000083AE0000}"/>
    <cellStyle name="n_IT Conso 2004 _UAG_report_CA 06-09 (06-09-28)_Spain ARPU + AUPU" xfId="43648" xr:uid="{00000000-0005-0000-0000-000084AE0000}"/>
    <cellStyle name="n_IT Conso 2004 _UAG_report_CA 06-09 (06-09-28)_Spain ARPU + AUPU_Group" xfId="43649" xr:uid="{00000000-0005-0000-0000-000085AE0000}"/>
    <cellStyle name="n_IT Conso 2004 _UAG_report_CA 06-09 (06-09-28)_Spain ARPU + AUPU_ROW ARPU" xfId="43650" xr:uid="{00000000-0005-0000-0000-000086AE0000}"/>
    <cellStyle name="n_IT Conso 2004 _UAG_report_CA 06-09 (06-09-28)_Spain KPIs" xfId="7688" xr:uid="{00000000-0005-0000-0000-000087AE0000}"/>
    <cellStyle name="n_IT Conso 2004 _UAG_report_CA 06-09 (06-09-28)_Spain KPIs 2" xfId="17054" xr:uid="{00000000-0005-0000-0000-000088AE0000}"/>
    <cellStyle name="n_IT Conso 2004 _UAG_report_CA 06-09 (06-09-28)_Spain KPIs_1" xfId="52502" xr:uid="{00000000-0005-0000-0000-000089AE0000}"/>
    <cellStyle name="n_IT Conso 2004 _UAG_report_CA 06-09 (06-09-28)_Telecoms - Operational KPIs" xfId="50805" xr:uid="{00000000-0005-0000-0000-00008AAE0000}"/>
    <cellStyle name="n_IT Conso 2004 _UAG_report_CA 06-10 (06-11-06)" xfId="3722" xr:uid="{00000000-0005-0000-0000-00008BAE0000}"/>
    <cellStyle name="n_IT Conso 2004 _UAG_report_CA 06-10 (06-11-06)_A&amp;ME KPIs" xfId="54280" xr:uid="{00000000-0005-0000-0000-00008CAE0000}"/>
    <cellStyle name="n_IT Conso 2004 _UAG_report_CA 06-10 (06-11-06)_France financials" xfId="24634" xr:uid="{00000000-0005-0000-0000-00008DAE0000}"/>
    <cellStyle name="n_IT Conso 2004 _UAG_report_CA 06-10 (06-11-06)_France KPIs" xfId="5843" xr:uid="{00000000-0005-0000-0000-00008EAE0000}"/>
    <cellStyle name="n_IT Conso 2004 _UAG_report_CA 06-10 (06-11-06)_France KPIs 2" xfId="15259" xr:uid="{00000000-0005-0000-0000-00008FAE0000}"/>
    <cellStyle name="n_IT Conso 2004 _UAG_report_CA 06-10 (06-11-06)_France KPIs_1" xfId="13084" xr:uid="{00000000-0005-0000-0000-000090AE0000}"/>
    <cellStyle name="n_IT Conso 2004 _UAG_report_CA 06-10 (06-11-06)_Group" xfId="43652" xr:uid="{00000000-0005-0000-0000-000091AE0000}"/>
    <cellStyle name="n_IT Conso 2004 _UAG_report_CA 06-10 (06-11-06)_Group - financial KPIs" xfId="22890" xr:uid="{00000000-0005-0000-0000-000092AE0000}"/>
    <cellStyle name="n_IT Conso 2004 _UAG_report_CA 06-10 (06-11-06)_Group - operational KPIs" xfId="11330" xr:uid="{00000000-0005-0000-0000-000093AE0000}"/>
    <cellStyle name="n_IT Conso 2004 _UAG_report_CA 06-10 (06-11-06)_Group - operational KPIs 2" xfId="19029" xr:uid="{00000000-0005-0000-0000-000094AE0000}"/>
    <cellStyle name="n_IT Conso 2004 _UAG_report_CA 06-10 (06-11-06)_Group - operational KPIs_1" xfId="21146" xr:uid="{00000000-0005-0000-0000-000095AE0000}"/>
    <cellStyle name="n_IT Conso 2004 _UAG_report_CA 06-10 (06-11-06)_Orange - Market France KPIs" xfId="57154" xr:uid="{00000000-0005-0000-0000-000096AE0000}"/>
    <cellStyle name="n_IT Conso 2004 _UAG_report_CA 06-10 (06-11-06)_Poland KPIs" xfId="43651" xr:uid="{00000000-0005-0000-0000-000097AE0000}"/>
    <cellStyle name="n_IT Conso 2004 _UAG_report_CA 06-10 (06-11-06)_ROW" xfId="43653" xr:uid="{00000000-0005-0000-0000-000098AE0000}"/>
    <cellStyle name="n_IT Conso 2004 _UAG_report_CA 06-10 (06-11-06)_ROW ARPU" xfId="43654" xr:uid="{00000000-0005-0000-0000-000099AE0000}"/>
    <cellStyle name="n_IT Conso 2004 _UAG_report_CA 06-10 (06-11-06)_ROW_1" xfId="43655" xr:uid="{00000000-0005-0000-0000-00009AAE0000}"/>
    <cellStyle name="n_IT Conso 2004 _UAG_report_CA 06-10 (06-11-06)_ROW_1_Group" xfId="43656" xr:uid="{00000000-0005-0000-0000-00009BAE0000}"/>
    <cellStyle name="n_IT Conso 2004 _UAG_report_CA 06-10 (06-11-06)_ROW_1_ROW ARPU" xfId="43657" xr:uid="{00000000-0005-0000-0000-00009CAE0000}"/>
    <cellStyle name="n_IT Conso 2004 _UAG_report_CA 06-10 (06-11-06)_ROW_Group" xfId="43658" xr:uid="{00000000-0005-0000-0000-00009DAE0000}"/>
    <cellStyle name="n_IT Conso 2004 _UAG_report_CA 06-10 (06-11-06)_ROW_ROW ARPU" xfId="43659" xr:uid="{00000000-0005-0000-0000-00009EAE0000}"/>
    <cellStyle name="n_IT Conso 2004 _UAG_report_CA 06-10 (06-11-06)_Spain ARPU + AUPU" xfId="43660" xr:uid="{00000000-0005-0000-0000-00009FAE0000}"/>
    <cellStyle name="n_IT Conso 2004 _UAG_report_CA 06-10 (06-11-06)_Spain ARPU + AUPU_Group" xfId="43661" xr:uid="{00000000-0005-0000-0000-0000A0AE0000}"/>
    <cellStyle name="n_IT Conso 2004 _UAG_report_CA 06-10 (06-11-06)_Spain ARPU + AUPU_ROW ARPU" xfId="43662" xr:uid="{00000000-0005-0000-0000-0000A1AE0000}"/>
    <cellStyle name="n_IT Conso 2004 _UAG_report_CA 06-10 (06-11-06)_Spain KPIs" xfId="7689" xr:uid="{00000000-0005-0000-0000-0000A2AE0000}"/>
    <cellStyle name="n_IT Conso 2004 _UAG_report_CA 06-10 (06-11-06)_Spain KPIs 2" xfId="17055" xr:uid="{00000000-0005-0000-0000-0000A3AE0000}"/>
    <cellStyle name="n_IT Conso 2004 _UAG_report_CA 06-10 (06-11-06)_Spain KPIs_1" xfId="52503" xr:uid="{00000000-0005-0000-0000-0000A4AE0000}"/>
    <cellStyle name="n_IT Conso 2004 _UAG_report_CA 06-10 (06-11-06)_Telecoms - Operational KPIs" xfId="50806" xr:uid="{00000000-0005-0000-0000-0000A5AE0000}"/>
    <cellStyle name="n_IT Conso 2004 _V&amp;M trajectoires V1 (06-08-11)" xfId="3723" xr:uid="{00000000-0005-0000-0000-0000A6AE0000}"/>
    <cellStyle name="n_IT Conso 2004 _V&amp;M trajectoires V1 (06-08-11)_A&amp;ME KPIs" xfId="54281" xr:uid="{00000000-0005-0000-0000-0000A7AE0000}"/>
    <cellStyle name="n_IT Conso 2004 _V&amp;M trajectoires V1 (06-08-11)_France financials" xfId="24635" xr:uid="{00000000-0005-0000-0000-0000A8AE0000}"/>
    <cellStyle name="n_IT Conso 2004 _V&amp;M trajectoires V1 (06-08-11)_France KPIs" xfId="5844" xr:uid="{00000000-0005-0000-0000-0000A9AE0000}"/>
    <cellStyle name="n_IT Conso 2004 _V&amp;M trajectoires V1 (06-08-11)_France KPIs 2" xfId="15260" xr:uid="{00000000-0005-0000-0000-0000AAAE0000}"/>
    <cellStyle name="n_IT Conso 2004 _V&amp;M trajectoires V1 (06-08-11)_France KPIs_1" xfId="13085" xr:uid="{00000000-0005-0000-0000-0000ABAE0000}"/>
    <cellStyle name="n_IT Conso 2004 _V&amp;M trajectoires V1 (06-08-11)_Group" xfId="43664" xr:uid="{00000000-0005-0000-0000-0000ACAE0000}"/>
    <cellStyle name="n_IT Conso 2004 _V&amp;M trajectoires V1 (06-08-11)_Group - financial KPIs" xfId="22891" xr:uid="{00000000-0005-0000-0000-0000ADAE0000}"/>
    <cellStyle name="n_IT Conso 2004 _V&amp;M trajectoires V1 (06-08-11)_Group - operational KPIs" xfId="11331" xr:uid="{00000000-0005-0000-0000-0000AEAE0000}"/>
    <cellStyle name="n_IT Conso 2004 _V&amp;M trajectoires V1 (06-08-11)_Group - operational KPIs 2" xfId="19030" xr:uid="{00000000-0005-0000-0000-0000AFAE0000}"/>
    <cellStyle name="n_IT Conso 2004 _V&amp;M trajectoires V1 (06-08-11)_Group - operational KPIs_1" xfId="21147" xr:uid="{00000000-0005-0000-0000-0000B0AE0000}"/>
    <cellStyle name="n_IT Conso 2004 _V&amp;M trajectoires V1 (06-08-11)_Orange - Market France KPIs" xfId="57155" xr:uid="{00000000-0005-0000-0000-0000B1AE0000}"/>
    <cellStyle name="n_IT Conso 2004 _V&amp;M trajectoires V1 (06-08-11)_Poland KPIs" xfId="43663" xr:uid="{00000000-0005-0000-0000-0000B2AE0000}"/>
    <cellStyle name="n_IT Conso 2004 _V&amp;M trajectoires V1 (06-08-11)_ROW" xfId="43665" xr:uid="{00000000-0005-0000-0000-0000B3AE0000}"/>
    <cellStyle name="n_IT Conso 2004 _V&amp;M trajectoires V1 (06-08-11)_ROW ARPU" xfId="43666" xr:uid="{00000000-0005-0000-0000-0000B4AE0000}"/>
    <cellStyle name="n_IT Conso 2004 _V&amp;M trajectoires V1 (06-08-11)_ROW_1" xfId="43667" xr:uid="{00000000-0005-0000-0000-0000B5AE0000}"/>
    <cellStyle name="n_IT Conso 2004 _V&amp;M trajectoires V1 (06-08-11)_ROW_1_Group" xfId="43668" xr:uid="{00000000-0005-0000-0000-0000B6AE0000}"/>
    <cellStyle name="n_IT Conso 2004 _V&amp;M trajectoires V1 (06-08-11)_ROW_1_ROW ARPU" xfId="43669" xr:uid="{00000000-0005-0000-0000-0000B7AE0000}"/>
    <cellStyle name="n_IT Conso 2004 _V&amp;M trajectoires V1 (06-08-11)_ROW_Group" xfId="43670" xr:uid="{00000000-0005-0000-0000-0000B8AE0000}"/>
    <cellStyle name="n_IT Conso 2004 _V&amp;M trajectoires V1 (06-08-11)_ROW_ROW ARPU" xfId="43671" xr:uid="{00000000-0005-0000-0000-0000B9AE0000}"/>
    <cellStyle name="n_IT Conso 2004 _V&amp;M trajectoires V1 (06-08-11)_Spain ARPU + AUPU" xfId="43672" xr:uid="{00000000-0005-0000-0000-0000BAAE0000}"/>
    <cellStyle name="n_IT Conso 2004 _V&amp;M trajectoires V1 (06-08-11)_Spain ARPU + AUPU_Group" xfId="43673" xr:uid="{00000000-0005-0000-0000-0000BBAE0000}"/>
    <cellStyle name="n_IT Conso 2004 _V&amp;M trajectoires V1 (06-08-11)_Spain ARPU + AUPU_ROW ARPU" xfId="43674" xr:uid="{00000000-0005-0000-0000-0000BCAE0000}"/>
    <cellStyle name="n_IT Conso 2004 _V&amp;M trajectoires V1 (06-08-11)_Spain KPIs" xfId="7690" xr:uid="{00000000-0005-0000-0000-0000BDAE0000}"/>
    <cellStyle name="n_IT Conso 2004 _V&amp;M trajectoires V1 (06-08-11)_Spain KPIs 2" xfId="17056" xr:uid="{00000000-0005-0000-0000-0000BEAE0000}"/>
    <cellStyle name="n_IT Conso 2004 _V&amp;M trajectoires V1 (06-08-11)_Spain KPIs_1" xfId="52504" xr:uid="{00000000-0005-0000-0000-0000BFAE0000}"/>
    <cellStyle name="n_IT Conso 2004 _V&amp;M trajectoires V1 (06-08-11)_Telecoms - Operational KPIs" xfId="50807" xr:uid="{00000000-0005-0000-0000-0000C0AE0000}"/>
    <cellStyle name="n_KPI's" xfId="3724" xr:uid="{00000000-0005-0000-0000-0000C1AE0000}"/>
    <cellStyle name="n_KPI's_01 Synthèse DM pour modèle" xfId="3725" xr:uid="{00000000-0005-0000-0000-0000C2AE0000}"/>
    <cellStyle name="n_KPI's_01 Synthèse DM pour modèle_A&amp;ME KPIs" xfId="54283" xr:uid="{00000000-0005-0000-0000-0000C3AE0000}"/>
    <cellStyle name="n_KPI's_01 Synthèse DM pour modèle_France financials" xfId="24637" xr:uid="{00000000-0005-0000-0000-0000C4AE0000}"/>
    <cellStyle name="n_KPI's_01 Synthèse DM pour modèle_France KPIs" xfId="5846" xr:uid="{00000000-0005-0000-0000-0000C5AE0000}"/>
    <cellStyle name="n_KPI's_01 Synthèse DM pour modèle_France KPIs 2" xfId="15262" xr:uid="{00000000-0005-0000-0000-0000C6AE0000}"/>
    <cellStyle name="n_KPI's_01 Synthèse DM pour modèle_France KPIs_1" xfId="13087" xr:uid="{00000000-0005-0000-0000-0000C7AE0000}"/>
    <cellStyle name="n_KPI's_01 Synthèse DM pour modèle_Group" xfId="43677" xr:uid="{00000000-0005-0000-0000-0000C8AE0000}"/>
    <cellStyle name="n_KPI's_01 Synthèse DM pour modèle_Group - financial KPIs" xfId="22893" xr:uid="{00000000-0005-0000-0000-0000C9AE0000}"/>
    <cellStyle name="n_KPI's_01 Synthèse DM pour modèle_Group - operational KPIs" xfId="11333" xr:uid="{00000000-0005-0000-0000-0000CAAE0000}"/>
    <cellStyle name="n_KPI's_01 Synthèse DM pour modèle_Group - operational KPIs 2" xfId="19032" xr:uid="{00000000-0005-0000-0000-0000CBAE0000}"/>
    <cellStyle name="n_KPI's_01 Synthèse DM pour modèle_Group - operational KPIs_1" xfId="21149" xr:uid="{00000000-0005-0000-0000-0000CCAE0000}"/>
    <cellStyle name="n_KPI's_01 Synthèse DM pour modèle_Orange - Market France KPIs" xfId="57157" xr:uid="{00000000-0005-0000-0000-0000CDAE0000}"/>
    <cellStyle name="n_KPI's_01 Synthèse DM pour modèle_Poland KPIs" xfId="43676" xr:uid="{00000000-0005-0000-0000-0000CEAE0000}"/>
    <cellStyle name="n_KPI's_01 Synthèse DM pour modèle_ROW" xfId="43678" xr:uid="{00000000-0005-0000-0000-0000CFAE0000}"/>
    <cellStyle name="n_KPI's_01 Synthèse DM pour modèle_ROW ARPU" xfId="43679" xr:uid="{00000000-0005-0000-0000-0000D0AE0000}"/>
    <cellStyle name="n_KPI's_01 Synthèse DM pour modèle_ROW_1" xfId="43680" xr:uid="{00000000-0005-0000-0000-0000D1AE0000}"/>
    <cellStyle name="n_KPI's_01 Synthèse DM pour modèle_ROW_1_Group" xfId="43681" xr:uid="{00000000-0005-0000-0000-0000D2AE0000}"/>
    <cellStyle name="n_KPI's_01 Synthèse DM pour modèle_ROW_1_ROW ARPU" xfId="43682" xr:uid="{00000000-0005-0000-0000-0000D3AE0000}"/>
    <cellStyle name="n_KPI's_01 Synthèse DM pour modèle_ROW_Group" xfId="43683" xr:uid="{00000000-0005-0000-0000-0000D4AE0000}"/>
    <cellStyle name="n_KPI's_01 Synthèse DM pour modèle_ROW_ROW ARPU" xfId="43684" xr:uid="{00000000-0005-0000-0000-0000D5AE0000}"/>
    <cellStyle name="n_KPI's_01 Synthèse DM pour modèle_Spain ARPU + AUPU" xfId="43685" xr:uid="{00000000-0005-0000-0000-0000D6AE0000}"/>
    <cellStyle name="n_KPI's_01 Synthèse DM pour modèle_Spain ARPU + AUPU_Group" xfId="43686" xr:uid="{00000000-0005-0000-0000-0000D7AE0000}"/>
    <cellStyle name="n_KPI's_01 Synthèse DM pour modèle_Spain ARPU + AUPU_ROW ARPU" xfId="43687" xr:uid="{00000000-0005-0000-0000-0000D8AE0000}"/>
    <cellStyle name="n_KPI's_01 Synthèse DM pour modèle_Spain KPIs" xfId="7692" xr:uid="{00000000-0005-0000-0000-0000D9AE0000}"/>
    <cellStyle name="n_KPI's_01 Synthèse DM pour modèle_Spain KPIs 2" xfId="17058" xr:uid="{00000000-0005-0000-0000-0000DAAE0000}"/>
    <cellStyle name="n_KPI's_01 Synthèse DM pour modèle_Spain KPIs_1" xfId="52506" xr:uid="{00000000-0005-0000-0000-0000DBAE0000}"/>
    <cellStyle name="n_KPI's_01 Synthèse DM pour modèle_Telecoms - Operational KPIs" xfId="50809" xr:uid="{00000000-0005-0000-0000-0000DCAE0000}"/>
    <cellStyle name="n_KPI's_0703 Préflashde L23 Analyse CA trafic 07-03 (07-04-03)" xfId="3726" xr:uid="{00000000-0005-0000-0000-0000DDAE0000}"/>
    <cellStyle name="n_KPI's_0703 Préflashde L23 Analyse CA trafic 07-03 (07-04-03)_A&amp;ME KPIs" xfId="54284" xr:uid="{00000000-0005-0000-0000-0000DEAE0000}"/>
    <cellStyle name="n_KPI's_0703 Préflashde L23 Analyse CA trafic 07-03 (07-04-03)_France financials" xfId="24638" xr:uid="{00000000-0005-0000-0000-0000DFAE0000}"/>
    <cellStyle name="n_KPI's_0703 Préflashde L23 Analyse CA trafic 07-03 (07-04-03)_France KPIs" xfId="5847" xr:uid="{00000000-0005-0000-0000-0000E0AE0000}"/>
    <cellStyle name="n_KPI's_0703 Préflashde L23 Analyse CA trafic 07-03 (07-04-03)_France KPIs 2" xfId="15263" xr:uid="{00000000-0005-0000-0000-0000E1AE0000}"/>
    <cellStyle name="n_KPI's_0703 Préflashde L23 Analyse CA trafic 07-03 (07-04-03)_France KPIs_1" xfId="13088" xr:uid="{00000000-0005-0000-0000-0000E2AE0000}"/>
    <cellStyle name="n_KPI's_0703 Préflashde L23 Analyse CA trafic 07-03 (07-04-03)_Group" xfId="43689" xr:uid="{00000000-0005-0000-0000-0000E3AE0000}"/>
    <cellStyle name="n_KPI's_0703 Préflashde L23 Analyse CA trafic 07-03 (07-04-03)_Group - financial KPIs" xfId="22894" xr:uid="{00000000-0005-0000-0000-0000E4AE0000}"/>
    <cellStyle name="n_KPI's_0703 Préflashde L23 Analyse CA trafic 07-03 (07-04-03)_Group - operational KPIs" xfId="11334" xr:uid="{00000000-0005-0000-0000-0000E5AE0000}"/>
    <cellStyle name="n_KPI's_0703 Préflashde L23 Analyse CA trafic 07-03 (07-04-03)_Group - operational KPIs 2" xfId="19033" xr:uid="{00000000-0005-0000-0000-0000E6AE0000}"/>
    <cellStyle name="n_KPI's_0703 Préflashde L23 Analyse CA trafic 07-03 (07-04-03)_Group - operational KPIs_1" xfId="21150" xr:uid="{00000000-0005-0000-0000-0000E7AE0000}"/>
    <cellStyle name="n_KPI's_0703 Préflashde L23 Analyse CA trafic 07-03 (07-04-03)_Orange - Market France KPIs" xfId="57158" xr:uid="{00000000-0005-0000-0000-0000E8AE0000}"/>
    <cellStyle name="n_KPI's_0703 Préflashde L23 Analyse CA trafic 07-03 (07-04-03)_Poland KPIs" xfId="43688" xr:uid="{00000000-0005-0000-0000-0000E9AE0000}"/>
    <cellStyle name="n_KPI's_0703 Préflashde L23 Analyse CA trafic 07-03 (07-04-03)_ROW" xfId="43690" xr:uid="{00000000-0005-0000-0000-0000EAAE0000}"/>
    <cellStyle name="n_KPI's_0703 Préflashde L23 Analyse CA trafic 07-03 (07-04-03)_ROW ARPU" xfId="43691" xr:uid="{00000000-0005-0000-0000-0000EBAE0000}"/>
    <cellStyle name="n_KPI's_0703 Préflashde L23 Analyse CA trafic 07-03 (07-04-03)_ROW_1" xfId="43692" xr:uid="{00000000-0005-0000-0000-0000ECAE0000}"/>
    <cellStyle name="n_KPI's_0703 Préflashde L23 Analyse CA trafic 07-03 (07-04-03)_ROW_1_Group" xfId="43693" xr:uid="{00000000-0005-0000-0000-0000EDAE0000}"/>
    <cellStyle name="n_KPI's_0703 Préflashde L23 Analyse CA trafic 07-03 (07-04-03)_ROW_1_ROW ARPU" xfId="43694" xr:uid="{00000000-0005-0000-0000-0000EEAE0000}"/>
    <cellStyle name="n_KPI's_0703 Préflashde L23 Analyse CA trafic 07-03 (07-04-03)_ROW_Group" xfId="43695" xr:uid="{00000000-0005-0000-0000-0000EFAE0000}"/>
    <cellStyle name="n_KPI's_0703 Préflashde L23 Analyse CA trafic 07-03 (07-04-03)_ROW_ROW ARPU" xfId="43696" xr:uid="{00000000-0005-0000-0000-0000F0AE0000}"/>
    <cellStyle name="n_KPI's_0703 Préflashde L23 Analyse CA trafic 07-03 (07-04-03)_Spain ARPU + AUPU" xfId="43697" xr:uid="{00000000-0005-0000-0000-0000F1AE0000}"/>
    <cellStyle name="n_KPI's_0703 Préflashde L23 Analyse CA trafic 07-03 (07-04-03)_Spain ARPU + AUPU_Group" xfId="43698" xr:uid="{00000000-0005-0000-0000-0000F2AE0000}"/>
    <cellStyle name="n_KPI's_0703 Préflashde L23 Analyse CA trafic 07-03 (07-04-03)_Spain ARPU + AUPU_ROW ARPU" xfId="43699" xr:uid="{00000000-0005-0000-0000-0000F3AE0000}"/>
    <cellStyle name="n_KPI's_0703 Préflashde L23 Analyse CA trafic 07-03 (07-04-03)_Spain KPIs" xfId="7693" xr:uid="{00000000-0005-0000-0000-0000F4AE0000}"/>
    <cellStyle name="n_KPI's_0703 Préflashde L23 Analyse CA trafic 07-03 (07-04-03)_Spain KPIs 2" xfId="17059" xr:uid="{00000000-0005-0000-0000-0000F5AE0000}"/>
    <cellStyle name="n_KPI's_0703 Préflashde L23 Analyse CA trafic 07-03 (07-04-03)_Spain KPIs_1" xfId="52507" xr:uid="{00000000-0005-0000-0000-0000F6AE0000}"/>
    <cellStyle name="n_KPI's_0703 Préflashde L23 Analyse CA trafic 07-03 (07-04-03)_Telecoms - Operational KPIs" xfId="50810" xr:uid="{00000000-0005-0000-0000-0000F7AE0000}"/>
    <cellStyle name="n_KPI's_A&amp;ME KPIs" xfId="54282" xr:uid="{00000000-0005-0000-0000-0000F8AE0000}"/>
    <cellStyle name="n_KPI's_Base Forfaits 06-07" xfId="3727" xr:uid="{00000000-0005-0000-0000-0000F9AE0000}"/>
    <cellStyle name="n_KPI's_Base Forfaits 06-07_A&amp;ME KPIs" xfId="54285" xr:uid="{00000000-0005-0000-0000-0000FAAE0000}"/>
    <cellStyle name="n_KPI's_Base Forfaits 06-07_France financials" xfId="24639" xr:uid="{00000000-0005-0000-0000-0000FBAE0000}"/>
    <cellStyle name="n_KPI's_Base Forfaits 06-07_France KPIs" xfId="5848" xr:uid="{00000000-0005-0000-0000-0000FCAE0000}"/>
    <cellStyle name="n_KPI's_Base Forfaits 06-07_France KPIs 2" xfId="15264" xr:uid="{00000000-0005-0000-0000-0000FDAE0000}"/>
    <cellStyle name="n_KPI's_Base Forfaits 06-07_France KPIs_1" xfId="13089" xr:uid="{00000000-0005-0000-0000-0000FEAE0000}"/>
    <cellStyle name="n_KPI's_Base Forfaits 06-07_Group" xfId="43701" xr:uid="{00000000-0005-0000-0000-0000FFAE0000}"/>
    <cellStyle name="n_KPI's_Base Forfaits 06-07_Group - financial KPIs" xfId="22895" xr:uid="{00000000-0005-0000-0000-000000AF0000}"/>
    <cellStyle name="n_KPI's_Base Forfaits 06-07_Group - operational KPIs" xfId="11335" xr:uid="{00000000-0005-0000-0000-000001AF0000}"/>
    <cellStyle name="n_KPI's_Base Forfaits 06-07_Group - operational KPIs 2" xfId="19034" xr:uid="{00000000-0005-0000-0000-000002AF0000}"/>
    <cellStyle name="n_KPI's_Base Forfaits 06-07_Group - operational KPIs_1" xfId="21151" xr:uid="{00000000-0005-0000-0000-000003AF0000}"/>
    <cellStyle name="n_KPI's_Base Forfaits 06-07_Orange - Market France KPIs" xfId="57159" xr:uid="{00000000-0005-0000-0000-000004AF0000}"/>
    <cellStyle name="n_KPI's_Base Forfaits 06-07_Poland KPIs" xfId="43700" xr:uid="{00000000-0005-0000-0000-000005AF0000}"/>
    <cellStyle name="n_KPI's_Base Forfaits 06-07_ROW" xfId="43702" xr:uid="{00000000-0005-0000-0000-000006AF0000}"/>
    <cellStyle name="n_KPI's_Base Forfaits 06-07_ROW ARPU" xfId="43703" xr:uid="{00000000-0005-0000-0000-000007AF0000}"/>
    <cellStyle name="n_KPI's_Base Forfaits 06-07_ROW_1" xfId="43704" xr:uid="{00000000-0005-0000-0000-000008AF0000}"/>
    <cellStyle name="n_KPI's_Base Forfaits 06-07_ROW_1_Group" xfId="43705" xr:uid="{00000000-0005-0000-0000-000009AF0000}"/>
    <cellStyle name="n_KPI's_Base Forfaits 06-07_ROW_1_ROW ARPU" xfId="43706" xr:uid="{00000000-0005-0000-0000-00000AAF0000}"/>
    <cellStyle name="n_KPI's_Base Forfaits 06-07_ROW_Group" xfId="43707" xr:uid="{00000000-0005-0000-0000-00000BAF0000}"/>
    <cellStyle name="n_KPI's_Base Forfaits 06-07_ROW_ROW ARPU" xfId="43708" xr:uid="{00000000-0005-0000-0000-00000CAF0000}"/>
    <cellStyle name="n_KPI's_Base Forfaits 06-07_Spain ARPU + AUPU" xfId="43709" xr:uid="{00000000-0005-0000-0000-00000DAF0000}"/>
    <cellStyle name="n_KPI's_Base Forfaits 06-07_Spain ARPU + AUPU_Group" xfId="43710" xr:uid="{00000000-0005-0000-0000-00000EAF0000}"/>
    <cellStyle name="n_KPI's_Base Forfaits 06-07_Spain ARPU + AUPU_ROW ARPU" xfId="43711" xr:uid="{00000000-0005-0000-0000-00000FAF0000}"/>
    <cellStyle name="n_KPI's_Base Forfaits 06-07_Spain KPIs" xfId="7694" xr:uid="{00000000-0005-0000-0000-000010AF0000}"/>
    <cellStyle name="n_KPI's_Base Forfaits 06-07_Spain KPIs 2" xfId="17060" xr:uid="{00000000-0005-0000-0000-000011AF0000}"/>
    <cellStyle name="n_KPI's_Base Forfaits 06-07_Spain KPIs_1" xfId="52508" xr:uid="{00000000-0005-0000-0000-000012AF0000}"/>
    <cellStyle name="n_KPI's_Base Forfaits 06-07_Telecoms - Operational KPIs" xfId="50811" xr:uid="{00000000-0005-0000-0000-000013AF0000}"/>
    <cellStyle name="n_KPI's_CA BAC SCR-VM 06-07 (31-07-06)" xfId="3728" xr:uid="{00000000-0005-0000-0000-000014AF0000}"/>
    <cellStyle name="n_KPI's_CA BAC SCR-VM 06-07 (31-07-06)_A&amp;ME KPIs" xfId="54286" xr:uid="{00000000-0005-0000-0000-000015AF0000}"/>
    <cellStyle name="n_KPI's_CA BAC SCR-VM 06-07 (31-07-06)_France financials" xfId="24640" xr:uid="{00000000-0005-0000-0000-000016AF0000}"/>
    <cellStyle name="n_KPI's_CA BAC SCR-VM 06-07 (31-07-06)_France KPIs" xfId="5849" xr:uid="{00000000-0005-0000-0000-000017AF0000}"/>
    <cellStyle name="n_KPI's_CA BAC SCR-VM 06-07 (31-07-06)_France KPIs 2" xfId="15265" xr:uid="{00000000-0005-0000-0000-000018AF0000}"/>
    <cellStyle name="n_KPI's_CA BAC SCR-VM 06-07 (31-07-06)_France KPIs_1" xfId="13090" xr:uid="{00000000-0005-0000-0000-000019AF0000}"/>
    <cellStyle name="n_KPI's_CA BAC SCR-VM 06-07 (31-07-06)_Group" xfId="43713" xr:uid="{00000000-0005-0000-0000-00001AAF0000}"/>
    <cellStyle name="n_KPI's_CA BAC SCR-VM 06-07 (31-07-06)_Group - financial KPIs" xfId="22896" xr:uid="{00000000-0005-0000-0000-00001BAF0000}"/>
    <cellStyle name="n_KPI's_CA BAC SCR-VM 06-07 (31-07-06)_Group - operational KPIs" xfId="11336" xr:uid="{00000000-0005-0000-0000-00001CAF0000}"/>
    <cellStyle name="n_KPI's_CA BAC SCR-VM 06-07 (31-07-06)_Group - operational KPIs 2" xfId="19035" xr:uid="{00000000-0005-0000-0000-00001DAF0000}"/>
    <cellStyle name="n_KPI's_CA BAC SCR-VM 06-07 (31-07-06)_Group - operational KPIs_1" xfId="21152" xr:uid="{00000000-0005-0000-0000-00001EAF0000}"/>
    <cellStyle name="n_KPI's_CA BAC SCR-VM 06-07 (31-07-06)_Orange - Market France KPIs" xfId="57160" xr:uid="{00000000-0005-0000-0000-00001FAF0000}"/>
    <cellStyle name="n_KPI's_CA BAC SCR-VM 06-07 (31-07-06)_Poland KPIs" xfId="43712" xr:uid="{00000000-0005-0000-0000-000020AF0000}"/>
    <cellStyle name="n_KPI's_CA BAC SCR-VM 06-07 (31-07-06)_ROW" xfId="43714" xr:uid="{00000000-0005-0000-0000-000021AF0000}"/>
    <cellStyle name="n_KPI's_CA BAC SCR-VM 06-07 (31-07-06)_ROW ARPU" xfId="43715" xr:uid="{00000000-0005-0000-0000-000022AF0000}"/>
    <cellStyle name="n_KPI's_CA BAC SCR-VM 06-07 (31-07-06)_ROW_1" xfId="43716" xr:uid="{00000000-0005-0000-0000-000023AF0000}"/>
    <cellStyle name="n_KPI's_CA BAC SCR-VM 06-07 (31-07-06)_ROW_1_Group" xfId="43717" xr:uid="{00000000-0005-0000-0000-000024AF0000}"/>
    <cellStyle name="n_KPI's_CA BAC SCR-VM 06-07 (31-07-06)_ROW_1_ROW ARPU" xfId="43718" xr:uid="{00000000-0005-0000-0000-000025AF0000}"/>
    <cellStyle name="n_KPI's_CA BAC SCR-VM 06-07 (31-07-06)_ROW_Group" xfId="43719" xr:uid="{00000000-0005-0000-0000-000026AF0000}"/>
    <cellStyle name="n_KPI's_CA BAC SCR-VM 06-07 (31-07-06)_ROW_ROW ARPU" xfId="43720" xr:uid="{00000000-0005-0000-0000-000027AF0000}"/>
    <cellStyle name="n_KPI's_CA BAC SCR-VM 06-07 (31-07-06)_Spain ARPU + AUPU" xfId="43721" xr:uid="{00000000-0005-0000-0000-000028AF0000}"/>
    <cellStyle name="n_KPI's_CA BAC SCR-VM 06-07 (31-07-06)_Spain ARPU + AUPU_Group" xfId="43722" xr:uid="{00000000-0005-0000-0000-000029AF0000}"/>
    <cellStyle name="n_KPI's_CA BAC SCR-VM 06-07 (31-07-06)_Spain ARPU + AUPU_ROW ARPU" xfId="43723" xr:uid="{00000000-0005-0000-0000-00002AAF0000}"/>
    <cellStyle name="n_KPI's_CA BAC SCR-VM 06-07 (31-07-06)_Spain KPIs" xfId="7695" xr:uid="{00000000-0005-0000-0000-00002BAF0000}"/>
    <cellStyle name="n_KPI's_CA BAC SCR-VM 06-07 (31-07-06)_Spain KPIs 2" xfId="17061" xr:uid="{00000000-0005-0000-0000-00002CAF0000}"/>
    <cellStyle name="n_KPI's_CA BAC SCR-VM 06-07 (31-07-06)_Spain KPIs_1" xfId="52509" xr:uid="{00000000-0005-0000-0000-00002DAF0000}"/>
    <cellStyle name="n_KPI's_CA BAC SCR-VM 06-07 (31-07-06)_Telecoms - Operational KPIs" xfId="50812" xr:uid="{00000000-0005-0000-0000-00002EAF0000}"/>
    <cellStyle name="n_KPI's_CA forfaits 0607 (06-08-14)" xfId="3729" xr:uid="{00000000-0005-0000-0000-00002FAF0000}"/>
    <cellStyle name="n_KPI's_CA forfaits 0607 (06-08-14)_A&amp;ME KPIs" xfId="54287" xr:uid="{00000000-0005-0000-0000-000030AF0000}"/>
    <cellStyle name="n_KPI's_CA forfaits 0607 (06-08-14)_France financials" xfId="24641" xr:uid="{00000000-0005-0000-0000-000031AF0000}"/>
    <cellStyle name="n_KPI's_CA forfaits 0607 (06-08-14)_France KPIs" xfId="5850" xr:uid="{00000000-0005-0000-0000-000032AF0000}"/>
    <cellStyle name="n_KPI's_CA forfaits 0607 (06-08-14)_France KPIs 2" xfId="15266" xr:uid="{00000000-0005-0000-0000-000033AF0000}"/>
    <cellStyle name="n_KPI's_CA forfaits 0607 (06-08-14)_France KPIs_1" xfId="13091" xr:uid="{00000000-0005-0000-0000-000034AF0000}"/>
    <cellStyle name="n_KPI's_CA forfaits 0607 (06-08-14)_Group" xfId="43725" xr:uid="{00000000-0005-0000-0000-000035AF0000}"/>
    <cellStyle name="n_KPI's_CA forfaits 0607 (06-08-14)_Group - financial KPIs" xfId="22897" xr:uid="{00000000-0005-0000-0000-000036AF0000}"/>
    <cellStyle name="n_KPI's_CA forfaits 0607 (06-08-14)_Group - operational KPIs" xfId="11337" xr:uid="{00000000-0005-0000-0000-000037AF0000}"/>
    <cellStyle name="n_KPI's_CA forfaits 0607 (06-08-14)_Group - operational KPIs 2" xfId="19036" xr:uid="{00000000-0005-0000-0000-000038AF0000}"/>
    <cellStyle name="n_KPI's_CA forfaits 0607 (06-08-14)_Group - operational KPIs_1" xfId="21153" xr:uid="{00000000-0005-0000-0000-000039AF0000}"/>
    <cellStyle name="n_KPI's_CA forfaits 0607 (06-08-14)_Orange - Market France KPIs" xfId="57161" xr:uid="{00000000-0005-0000-0000-00003AAF0000}"/>
    <cellStyle name="n_KPI's_CA forfaits 0607 (06-08-14)_Poland KPIs" xfId="43724" xr:uid="{00000000-0005-0000-0000-00003BAF0000}"/>
    <cellStyle name="n_KPI's_CA forfaits 0607 (06-08-14)_ROW" xfId="43726" xr:uid="{00000000-0005-0000-0000-00003CAF0000}"/>
    <cellStyle name="n_KPI's_CA forfaits 0607 (06-08-14)_ROW ARPU" xfId="43727" xr:uid="{00000000-0005-0000-0000-00003DAF0000}"/>
    <cellStyle name="n_KPI's_CA forfaits 0607 (06-08-14)_ROW_1" xfId="43728" xr:uid="{00000000-0005-0000-0000-00003EAF0000}"/>
    <cellStyle name="n_KPI's_CA forfaits 0607 (06-08-14)_ROW_1_Group" xfId="43729" xr:uid="{00000000-0005-0000-0000-00003FAF0000}"/>
    <cellStyle name="n_KPI's_CA forfaits 0607 (06-08-14)_ROW_1_ROW ARPU" xfId="43730" xr:uid="{00000000-0005-0000-0000-000040AF0000}"/>
    <cellStyle name="n_KPI's_CA forfaits 0607 (06-08-14)_ROW_Group" xfId="43731" xr:uid="{00000000-0005-0000-0000-000041AF0000}"/>
    <cellStyle name="n_KPI's_CA forfaits 0607 (06-08-14)_ROW_ROW ARPU" xfId="43732" xr:uid="{00000000-0005-0000-0000-000042AF0000}"/>
    <cellStyle name="n_KPI's_CA forfaits 0607 (06-08-14)_Spain ARPU + AUPU" xfId="43733" xr:uid="{00000000-0005-0000-0000-000043AF0000}"/>
    <cellStyle name="n_KPI's_CA forfaits 0607 (06-08-14)_Spain ARPU + AUPU_Group" xfId="43734" xr:uid="{00000000-0005-0000-0000-000044AF0000}"/>
    <cellStyle name="n_KPI's_CA forfaits 0607 (06-08-14)_Spain ARPU + AUPU_ROW ARPU" xfId="43735" xr:uid="{00000000-0005-0000-0000-000045AF0000}"/>
    <cellStyle name="n_KPI's_CA forfaits 0607 (06-08-14)_Spain KPIs" xfId="7696" xr:uid="{00000000-0005-0000-0000-000046AF0000}"/>
    <cellStyle name="n_KPI's_CA forfaits 0607 (06-08-14)_Spain KPIs 2" xfId="17062" xr:uid="{00000000-0005-0000-0000-000047AF0000}"/>
    <cellStyle name="n_KPI's_CA forfaits 0607 (06-08-14)_Spain KPIs_1" xfId="52510" xr:uid="{00000000-0005-0000-0000-000048AF0000}"/>
    <cellStyle name="n_KPI's_CA forfaits 0607 (06-08-14)_Telecoms - Operational KPIs" xfId="50813" xr:uid="{00000000-0005-0000-0000-000049AF0000}"/>
    <cellStyle name="n_KPI's_Classeur2" xfId="3730" xr:uid="{00000000-0005-0000-0000-00004AAF0000}"/>
    <cellStyle name="n_KPI's_Classeur2_A&amp;ME KPIs" xfId="54288" xr:uid="{00000000-0005-0000-0000-00004BAF0000}"/>
    <cellStyle name="n_KPI's_Classeur2_France financials" xfId="24642" xr:uid="{00000000-0005-0000-0000-00004CAF0000}"/>
    <cellStyle name="n_KPI's_Classeur2_France KPIs" xfId="5851" xr:uid="{00000000-0005-0000-0000-00004DAF0000}"/>
    <cellStyle name="n_KPI's_Classeur2_France KPIs 2" xfId="15267" xr:uid="{00000000-0005-0000-0000-00004EAF0000}"/>
    <cellStyle name="n_KPI's_Classeur2_France KPIs_1" xfId="13092" xr:uid="{00000000-0005-0000-0000-00004FAF0000}"/>
    <cellStyle name="n_KPI's_Classeur2_Group" xfId="43737" xr:uid="{00000000-0005-0000-0000-000050AF0000}"/>
    <cellStyle name="n_KPI's_Classeur2_Group - financial KPIs" xfId="22898" xr:uid="{00000000-0005-0000-0000-000051AF0000}"/>
    <cellStyle name="n_KPI's_Classeur2_Group - operational KPIs" xfId="11338" xr:uid="{00000000-0005-0000-0000-000052AF0000}"/>
    <cellStyle name="n_KPI's_Classeur2_Group - operational KPIs 2" xfId="19037" xr:uid="{00000000-0005-0000-0000-000053AF0000}"/>
    <cellStyle name="n_KPI's_Classeur2_Group - operational KPIs_1" xfId="21154" xr:uid="{00000000-0005-0000-0000-000054AF0000}"/>
    <cellStyle name="n_KPI's_Classeur2_Orange - Market France KPIs" xfId="57162" xr:uid="{00000000-0005-0000-0000-000055AF0000}"/>
    <cellStyle name="n_KPI's_Classeur2_Poland KPIs" xfId="43736" xr:uid="{00000000-0005-0000-0000-000056AF0000}"/>
    <cellStyle name="n_KPI's_Classeur2_ROW" xfId="43738" xr:uid="{00000000-0005-0000-0000-000057AF0000}"/>
    <cellStyle name="n_KPI's_Classeur2_ROW ARPU" xfId="43739" xr:uid="{00000000-0005-0000-0000-000058AF0000}"/>
    <cellStyle name="n_KPI's_Classeur2_ROW_1" xfId="43740" xr:uid="{00000000-0005-0000-0000-000059AF0000}"/>
    <cellStyle name="n_KPI's_Classeur2_ROW_1_Group" xfId="43741" xr:uid="{00000000-0005-0000-0000-00005AAF0000}"/>
    <cellStyle name="n_KPI's_Classeur2_ROW_1_ROW ARPU" xfId="43742" xr:uid="{00000000-0005-0000-0000-00005BAF0000}"/>
    <cellStyle name="n_KPI's_Classeur2_ROW_Group" xfId="43743" xr:uid="{00000000-0005-0000-0000-00005CAF0000}"/>
    <cellStyle name="n_KPI's_Classeur2_ROW_ROW ARPU" xfId="43744" xr:uid="{00000000-0005-0000-0000-00005DAF0000}"/>
    <cellStyle name="n_KPI's_Classeur2_Spain ARPU + AUPU" xfId="43745" xr:uid="{00000000-0005-0000-0000-00005EAF0000}"/>
    <cellStyle name="n_KPI's_Classeur2_Spain ARPU + AUPU_Group" xfId="43746" xr:uid="{00000000-0005-0000-0000-00005FAF0000}"/>
    <cellStyle name="n_KPI's_Classeur2_Spain ARPU + AUPU_ROW ARPU" xfId="43747" xr:uid="{00000000-0005-0000-0000-000060AF0000}"/>
    <cellStyle name="n_KPI's_Classeur2_Spain KPIs" xfId="7697" xr:uid="{00000000-0005-0000-0000-000061AF0000}"/>
    <cellStyle name="n_KPI's_Classeur2_Spain KPIs 2" xfId="17063" xr:uid="{00000000-0005-0000-0000-000062AF0000}"/>
    <cellStyle name="n_KPI's_Classeur2_Spain KPIs_1" xfId="52511" xr:uid="{00000000-0005-0000-0000-000063AF0000}"/>
    <cellStyle name="n_KPI's_Classeur2_Telecoms - Operational KPIs" xfId="50814" xr:uid="{00000000-0005-0000-0000-000064AF0000}"/>
    <cellStyle name="n_KPI's_Classeur5" xfId="3731" xr:uid="{00000000-0005-0000-0000-000065AF0000}"/>
    <cellStyle name="n_KPI's_Classeur5_A&amp;ME KPIs" xfId="54289" xr:uid="{00000000-0005-0000-0000-000066AF0000}"/>
    <cellStyle name="n_KPI's_Classeur5_France financials" xfId="24643" xr:uid="{00000000-0005-0000-0000-000067AF0000}"/>
    <cellStyle name="n_KPI's_Classeur5_France KPIs" xfId="5852" xr:uid="{00000000-0005-0000-0000-000068AF0000}"/>
    <cellStyle name="n_KPI's_Classeur5_France KPIs 2" xfId="15268" xr:uid="{00000000-0005-0000-0000-000069AF0000}"/>
    <cellStyle name="n_KPI's_Classeur5_France KPIs_1" xfId="13093" xr:uid="{00000000-0005-0000-0000-00006AAF0000}"/>
    <cellStyle name="n_KPI's_Classeur5_Group" xfId="43749" xr:uid="{00000000-0005-0000-0000-00006BAF0000}"/>
    <cellStyle name="n_KPI's_Classeur5_Group - financial KPIs" xfId="22899" xr:uid="{00000000-0005-0000-0000-00006CAF0000}"/>
    <cellStyle name="n_KPI's_Classeur5_Group - operational KPIs" xfId="11339" xr:uid="{00000000-0005-0000-0000-00006DAF0000}"/>
    <cellStyle name="n_KPI's_Classeur5_Group - operational KPIs 2" xfId="19038" xr:uid="{00000000-0005-0000-0000-00006EAF0000}"/>
    <cellStyle name="n_KPI's_Classeur5_Group - operational KPIs_1" xfId="21155" xr:uid="{00000000-0005-0000-0000-00006FAF0000}"/>
    <cellStyle name="n_KPI's_Classeur5_Orange - Market France KPIs" xfId="57163" xr:uid="{00000000-0005-0000-0000-000070AF0000}"/>
    <cellStyle name="n_KPI's_Classeur5_Poland KPIs" xfId="43748" xr:uid="{00000000-0005-0000-0000-000071AF0000}"/>
    <cellStyle name="n_KPI's_Classeur5_ROW" xfId="43750" xr:uid="{00000000-0005-0000-0000-000072AF0000}"/>
    <cellStyle name="n_KPI's_Classeur5_ROW ARPU" xfId="43751" xr:uid="{00000000-0005-0000-0000-000073AF0000}"/>
    <cellStyle name="n_KPI's_Classeur5_ROW_1" xfId="43752" xr:uid="{00000000-0005-0000-0000-000074AF0000}"/>
    <cellStyle name="n_KPI's_Classeur5_ROW_1_Group" xfId="43753" xr:uid="{00000000-0005-0000-0000-000075AF0000}"/>
    <cellStyle name="n_KPI's_Classeur5_ROW_1_ROW ARPU" xfId="43754" xr:uid="{00000000-0005-0000-0000-000076AF0000}"/>
    <cellStyle name="n_KPI's_Classeur5_ROW_Group" xfId="43755" xr:uid="{00000000-0005-0000-0000-000077AF0000}"/>
    <cellStyle name="n_KPI's_Classeur5_ROW_ROW ARPU" xfId="43756" xr:uid="{00000000-0005-0000-0000-000078AF0000}"/>
    <cellStyle name="n_KPI's_Classeur5_Spain ARPU + AUPU" xfId="43757" xr:uid="{00000000-0005-0000-0000-000079AF0000}"/>
    <cellStyle name="n_KPI's_Classeur5_Spain ARPU + AUPU_Group" xfId="43758" xr:uid="{00000000-0005-0000-0000-00007AAF0000}"/>
    <cellStyle name="n_KPI's_Classeur5_Spain ARPU + AUPU_ROW ARPU" xfId="43759" xr:uid="{00000000-0005-0000-0000-00007BAF0000}"/>
    <cellStyle name="n_KPI's_Classeur5_Spain KPIs" xfId="7698" xr:uid="{00000000-0005-0000-0000-00007CAF0000}"/>
    <cellStyle name="n_KPI's_Classeur5_Spain KPIs 2" xfId="17064" xr:uid="{00000000-0005-0000-0000-00007DAF0000}"/>
    <cellStyle name="n_KPI's_Classeur5_Spain KPIs_1" xfId="52512" xr:uid="{00000000-0005-0000-0000-00007EAF0000}"/>
    <cellStyle name="n_KPI's_Classeur5_Telecoms - Operational KPIs" xfId="50815" xr:uid="{00000000-0005-0000-0000-00007FAF0000}"/>
    <cellStyle name="n_KPI's_DATA KPI Personal" xfId="43760" xr:uid="{00000000-0005-0000-0000-000080AF0000}"/>
    <cellStyle name="n_KPI's_DATA KPI Personal_Group" xfId="43761" xr:uid="{00000000-0005-0000-0000-000081AF0000}"/>
    <cellStyle name="n_KPI's_DATA KPI Personal_ROW ARPU" xfId="43762" xr:uid="{00000000-0005-0000-0000-000082AF0000}"/>
    <cellStyle name="n_KPI's_EE_CoA_BS - mapped V4" xfId="43763" xr:uid="{00000000-0005-0000-0000-000083AF0000}"/>
    <cellStyle name="n_KPI's_EE_CoA_BS - mapped V4_Group" xfId="43764" xr:uid="{00000000-0005-0000-0000-000084AF0000}"/>
    <cellStyle name="n_KPI's_EE_CoA_BS - mapped V4_ROW ARPU" xfId="43765" xr:uid="{00000000-0005-0000-0000-000085AF0000}"/>
    <cellStyle name="n_KPI's_France financials" xfId="24636" xr:uid="{00000000-0005-0000-0000-000086AF0000}"/>
    <cellStyle name="n_KPI's_France KPIs" xfId="5845" xr:uid="{00000000-0005-0000-0000-000087AF0000}"/>
    <cellStyle name="n_KPI's_France KPIs 2" xfId="15261" xr:uid="{00000000-0005-0000-0000-000088AF0000}"/>
    <cellStyle name="n_KPI's_France KPIs_1" xfId="13086" xr:uid="{00000000-0005-0000-0000-000089AF0000}"/>
    <cellStyle name="n_KPI's_Group" xfId="43766" xr:uid="{00000000-0005-0000-0000-00008AAF0000}"/>
    <cellStyle name="n_KPI's_Group - financial KPIs" xfId="22892" xr:uid="{00000000-0005-0000-0000-00008BAF0000}"/>
    <cellStyle name="n_KPI's_Group - operational KPIs" xfId="11332" xr:uid="{00000000-0005-0000-0000-00008CAF0000}"/>
    <cellStyle name="n_KPI's_Group - operational KPIs 2" xfId="19031" xr:uid="{00000000-0005-0000-0000-00008DAF0000}"/>
    <cellStyle name="n_KPI's_Group - operational KPIs_1" xfId="21148" xr:uid="{00000000-0005-0000-0000-00008EAF0000}"/>
    <cellStyle name="n_KPI's_Orange - Market France KPIs" xfId="57156" xr:uid="{00000000-0005-0000-0000-00008FAF0000}"/>
    <cellStyle name="n_KPI's_PFA_Mn MTV_060413" xfId="3732" xr:uid="{00000000-0005-0000-0000-000090AF0000}"/>
    <cellStyle name="n_KPI's_PFA_Mn MTV_060413_A&amp;ME KPIs" xfId="54290" xr:uid="{00000000-0005-0000-0000-000091AF0000}"/>
    <cellStyle name="n_KPI's_PFA_Mn MTV_060413_France financials" xfId="24644" xr:uid="{00000000-0005-0000-0000-000092AF0000}"/>
    <cellStyle name="n_KPI's_PFA_Mn MTV_060413_France KPIs" xfId="5853" xr:uid="{00000000-0005-0000-0000-000093AF0000}"/>
    <cellStyle name="n_KPI's_PFA_Mn MTV_060413_France KPIs 2" xfId="15269" xr:uid="{00000000-0005-0000-0000-000094AF0000}"/>
    <cellStyle name="n_KPI's_PFA_Mn MTV_060413_France KPIs_1" xfId="13094" xr:uid="{00000000-0005-0000-0000-000095AF0000}"/>
    <cellStyle name="n_KPI's_PFA_Mn MTV_060413_Group" xfId="43768" xr:uid="{00000000-0005-0000-0000-000096AF0000}"/>
    <cellStyle name="n_KPI's_PFA_Mn MTV_060413_Group - financial KPIs" xfId="22900" xr:uid="{00000000-0005-0000-0000-000097AF0000}"/>
    <cellStyle name="n_KPI's_PFA_Mn MTV_060413_Group - operational KPIs" xfId="11340" xr:uid="{00000000-0005-0000-0000-000098AF0000}"/>
    <cellStyle name="n_KPI's_PFA_Mn MTV_060413_Group - operational KPIs 2" xfId="19039" xr:uid="{00000000-0005-0000-0000-000099AF0000}"/>
    <cellStyle name="n_KPI's_PFA_Mn MTV_060413_Group - operational KPIs_1" xfId="21156" xr:uid="{00000000-0005-0000-0000-00009AAF0000}"/>
    <cellStyle name="n_KPI's_PFA_Mn MTV_060413_Orange - Market France KPIs" xfId="57164" xr:uid="{00000000-0005-0000-0000-00009BAF0000}"/>
    <cellStyle name="n_KPI's_PFA_Mn MTV_060413_Poland KPIs" xfId="43767" xr:uid="{00000000-0005-0000-0000-00009CAF0000}"/>
    <cellStyle name="n_KPI's_PFA_Mn MTV_060413_ROW" xfId="43769" xr:uid="{00000000-0005-0000-0000-00009DAF0000}"/>
    <cellStyle name="n_KPI's_PFA_Mn MTV_060413_ROW ARPU" xfId="43770" xr:uid="{00000000-0005-0000-0000-00009EAF0000}"/>
    <cellStyle name="n_KPI's_PFA_Mn MTV_060413_ROW_1" xfId="43771" xr:uid="{00000000-0005-0000-0000-00009FAF0000}"/>
    <cellStyle name="n_KPI's_PFA_Mn MTV_060413_ROW_1_Group" xfId="43772" xr:uid="{00000000-0005-0000-0000-0000A0AF0000}"/>
    <cellStyle name="n_KPI's_PFA_Mn MTV_060413_ROW_1_ROW ARPU" xfId="43773" xr:uid="{00000000-0005-0000-0000-0000A1AF0000}"/>
    <cellStyle name="n_KPI's_PFA_Mn MTV_060413_ROW_Group" xfId="43774" xr:uid="{00000000-0005-0000-0000-0000A2AF0000}"/>
    <cellStyle name="n_KPI's_PFA_Mn MTV_060413_ROW_ROW ARPU" xfId="43775" xr:uid="{00000000-0005-0000-0000-0000A3AF0000}"/>
    <cellStyle name="n_KPI's_PFA_Mn MTV_060413_Spain ARPU + AUPU" xfId="43776" xr:uid="{00000000-0005-0000-0000-0000A4AF0000}"/>
    <cellStyle name="n_KPI's_PFA_Mn MTV_060413_Spain ARPU + AUPU_Group" xfId="43777" xr:uid="{00000000-0005-0000-0000-0000A5AF0000}"/>
    <cellStyle name="n_KPI's_PFA_Mn MTV_060413_Spain ARPU + AUPU_ROW ARPU" xfId="43778" xr:uid="{00000000-0005-0000-0000-0000A6AF0000}"/>
    <cellStyle name="n_KPI's_PFA_Mn MTV_060413_Spain KPIs" xfId="7699" xr:uid="{00000000-0005-0000-0000-0000A7AF0000}"/>
    <cellStyle name="n_KPI's_PFA_Mn MTV_060413_Spain KPIs 2" xfId="17065" xr:uid="{00000000-0005-0000-0000-0000A8AF0000}"/>
    <cellStyle name="n_KPI's_PFA_Mn MTV_060413_Spain KPIs_1" xfId="52513" xr:uid="{00000000-0005-0000-0000-0000A9AF0000}"/>
    <cellStyle name="n_KPI's_PFA_Mn MTV_060413_Telecoms - Operational KPIs" xfId="50816" xr:uid="{00000000-0005-0000-0000-0000AAAF0000}"/>
    <cellStyle name="n_KPI's_PFA_Mn_0603_V0 0" xfId="3733" xr:uid="{00000000-0005-0000-0000-0000ABAF0000}"/>
    <cellStyle name="n_KPI's_PFA_Mn_0603_V0 0_A&amp;ME KPIs" xfId="54291" xr:uid="{00000000-0005-0000-0000-0000ACAF0000}"/>
    <cellStyle name="n_KPI's_PFA_Mn_0603_V0 0_France financials" xfId="24645" xr:uid="{00000000-0005-0000-0000-0000ADAF0000}"/>
    <cellStyle name="n_KPI's_PFA_Mn_0603_V0 0_France KPIs" xfId="5854" xr:uid="{00000000-0005-0000-0000-0000AEAF0000}"/>
    <cellStyle name="n_KPI's_PFA_Mn_0603_V0 0_France KPIs 2" xfId="15270" xr:uid="{00000000-0005-0000-0000-0000AFAF0000}"/>
    <cellStyle name="n_KPI's_PFA_Mn_0603_V0 0_France KPIs_1" xfId="13095" xr:uid="{00000000-0005-0000-0000-0000B0AF0000}"/>
    <cellStyle name="n_KPI's_PFA_Mn_0603_V0 0_Group" xfId="43780" xr:uid="{00000000-0005-0000-0000-0000B1AF0000}"/>
    <cellStyle name="n_KPI's_PFA_Mn_0603_V0 0_Group - financial KPIs" xfId="22901" xr:uid="{00000000-0005-0000-0000-0000B2AF0000}"/>
    <cellStyle name="n_KPI's_PFA_Mn_0603_V0 0_Group - operational KPIs" xfId="11341" xr:uid="{00000000-0005-0000-0000-0000B3AF0000}"/>
    <cellStyle name="n_KPI's_PFA_Mn_0603_V0 0_Group - operational KPIs 2" xfId="19040" xr:uid="{00000000-0005-0000-0000-0000B4AF0000}"/>
    <cellStyle name="n_KPI's_PFA_Mn_0603_V0 0_Group - operational KPIs_1" xfId="21157" xr:uid="{00000000-0005-0000-0000-0000B5AF0000}"/>
    <cellStyle name="n_KPI's_PFA_Mn_0603_V0 0_Orange - Market France KPIs" xfId="57165" xr:uid="{00000000-0005-0000-0000-0000B6AF0000}"/>
    <cellStyle name="n_KPI's_PFA_Mn_0603_V0 0_Poland KPIs" xfId="43779" xr:uid="{00000000-0005-0000-0000-0000B7AF0000}"/>
    <cellStyle name="n_KPI's_PFA_Mn_0603_V0 0_ROW" xfId="43781" xr:uid="{00000000-0005-0000-0000-0000B8AF0000}"/>
    <cellStyle name="n_KPI's_PFA_Mn_0603_V0 0_ROW ARPU" xfId="43782" xr:uid="{00000000-0005-0000-0000-0000B9AF0000}"/>
    <cellStyle name="n_KPI's_PFA_Mn_0603_V0 0_ROW_1" xfId="43783" xr:uid="{00000000-0005-0000-0000-0000BAAF0000}"/>
    <cellStyle name="n_KPI's_PFA_Mn_0603_V0 0_ROW_1_Group" xfId="43784" xr:uid="{00000000-0005-0000-0000-0000BBAF0000}"/>
    <cellStyle name="n_KPI's_PFA_Mn_0603_V0 0_ROW_1_ROW ARPU" xfId="43785" xr:uid="{00000000-0005-0000-0000-0000BCAF0000}"/>
    <cellStyle name="n_KPI's_PFA_Mn_0603_V0 0_ROW_Group" xfId="43786" xr:uid="{00000000-0005-0000-0000-0000BDAF0000}"/>
    <cellStyle name="n_KPI's_PFA_Mn_0603_V0 0_ROW_ROW ARPU" xfId="43787" xr:uid="{00000000-0005-0000-0000-0000BEAF0000}"/>
    <cellStyle name="n_KPI's_PFA_Mn_0603_V0 0_Spain ARPU + AUPU" xfId="43788" xr:uid="{00000000-0005-0000-0000-0000BFAF0000}"/>
    <cellStyle name="n_KPI's_PFA_Mn_0603_V0 0_Spain ARPU + AUPU_Group" xfId="43789" xr:uid="{00000000-0005-0000-0000-0000C0AF0000}"/>
    <cellStyle name="n_KPI's_PFA_Mn_0603_V0 0_Spain ARPU + AUPU_ROW ARPU" xfId="43790" xr:uid="{00000000-0005-0000-0000-0000C1AF0000}"/>
    <cellStyle name="n_KPI's_PFA_Mn_0603_V0 0_Spain KPIs" xfId="7700" xr:uid="{00000000-0005-0000-0000-0000C2AF0000}"/>
    <cellStyle name="n_KPI's_PFA_Mn_0603_V0 0_Spain KPIs 2" xfId="17066" xr:uid="{00000000-0005-0000-0000-0000C3AF0000}"/>
    <cellStyle name="n_KPI's_PFA_Mn_0603_V0 0_Spain KPIs_1" xfId="52514" xr:uid="{00000000-0005-0000-0000-0000C4AF0000}"/>
    <cellStyle name="n_KPI's_PFA_Mn_0603_V0 0_Telecoms - Operational KPIs" xfId="50817" xr:uid="{00000000-0005-0000-0000-0000C5AF0000}"/>
    <cellStyle name="n_KPI's_PFA_Parcs_0600706" xfId="3734" xr:uid="{00000000-0005-0000-0000-0000C6AF0000}"/>
    <cellStyle name="n_KPI's_PFA_Parcs_0600706_A&amp;ME KPIs" xfId="54292" xr:uid="{00000000-0005-0000-0000-0000C7AF0000}"/>
    <cellStyle name="n_KPI's_PFA_Parcs_0600706_France financials" xfId="24646" xr:uid="{00000000-0005-0000-0000-0000C8AF0000}"/>
    <cellStyle name="n_KPI's_PFA_Parcs_0600706_France KPIs" xfId="5855" xr:uid="{00000000-0005-0000-0000-0000C9AF0000}"/>
    <cellStyle name="n_KPI's_PFA_Parcs_0600706_France KPIs 2" xfId="15271" xr:uid="{00000000-0005-0000-0000-0000CAAF0000}"/>
    <cellStyle name="n_KPI's_PFA_Parcs_0600706_France KPIs_1" xfId="13096" xr:uid="{00000000-0005-0000-0000-0000CBAF0000}"/>
    <cellStyle name="n_KPI's_PFA_Parcs_0600706_Group" xfId="43792" xr:uid="{00000000-0005-0000-0000-0000CCAF0000}"/>
    <cellStyle name="n_KPI's_PFA_Parcs_0600706_Group - financial KPIs" xfId="22902" xr:uid="{00000000-0005-0000-0000-0000CDAF0000}"/>
    <cellStyle name="n_KPI's_PFA_Parcs_0600706_Group - operational KPIs" xfId="11342" xr:uid="{00000000-0005-0000-0000-0000CEAF0000}"/>
    <cellStyle name="n_KPI's_PFA_Parcs_0600706_Group - operational KPIs 2" xfId="19041" xr:uid="{00000000-0005-0000-0000-0000CFAF0000}"/>
    <cellStyle name="n_KPI's_PFA_Parcs_0600706_Group - operational KPIs_1" xfId="21158" xr:uid="{00000000-0005-0000-0000-0000D0AF0000}"/>
    <cellStyle name="n_KPI's_PFA_Parcs_0600706_Orange - Market France KPIs" xfId="57166" xr:uid="{00000000-0005-0000-0000-0000D1AF0000}"/>
    <cellStyle name="n_KPI's_PFA_Parcs_0600706_Poland KPIs" xfId="43791" xr:uid="{00000000-0005-0000-0000-0000D2AF0000}"/>
    <cellStyle name="n_KPI's_PFA_Parcs_0600706_ROW" xfId="43793" xr:uid="{00000000-0005-0000-0000-0000D3AF0000}"/>
    <cellStyle name="n_KPI's_PFA_Parcs_0600706_ROW ARPU" xfId="43794" xr:uid="{00000000-0005-0000-0000-0000D4AF0000}"/>
    <cellStyle name="n_KPI's_PFA_Parcs_0600706_ROW_1" xfId="43795" xr:uid="{00000000-0005-0000-0000-0000D5AF0000}"/>
    <cellStyle name="n_KPI's_PFA_Parcs_0600706_ROW_1_Group" xfId="43796" xr:uid="{00000000-0005-0000-0000-0000D6AF0000}"/>
    <cellStyle name="n_KPI's_PFA_Parcs_0600706_ROW_1_ROW ARPU" xfId="43797" xr:uid="{00000000-0005-0000-0000-0000D7AF0000}"/>
    <cellStyle name="n_KPI's_PFA_Parcs_0600706_ROW_Group" xfId="43798" xr:uid="{00000000-0005-0000-0000-0000D8AF0000}"/>
    <cellStyle name="n_KPI's_PFA_Parcs_0600706_ROW_ROW ARPU" xfId="43799" xr:uid="{00000000-0005-0000-0000-0000D9AF0000}"/>
    <cellStyle name="n_KPI's_PFA_Parcs_0600706_Spain ARPU + AUPU" xfId="43800" xr:uid="{00000000-0005-0000-0000-0000DAAF0000}"/>
    <cellStyle name="n_KPI's_PFA_Parcs_0600706_Spain ARPU + AUPU_Group" xfId="43801" xr:uid="{00000000-0005-0000-0000-0000DBAF0000}"/>
    <cellStyle name="n_KPI's_PFA_Parcs_0600706_Spain ARPU + AUPU_ROW ARPU" xfId="43802" xr:uid="{00000000-0005-0000-0000-0000DCAF0000}"/>
    <cellStyle name="n_KPI's_PFA_Parcs_0600706_Spain KPIs" xfId="7701" xr:uid="{00000000-0005-0000-0000-0000DDAF0000}"/>
    <cellStyle name="n_KPI's_PFA_Parcs_0600706_Spain KPIs 2" xfId="17067" xr:uid="{00000000-0005-0000-0000-0000DEAF0000}"/>
    <cellStyle name="n_KPI's_PFA_Parcs_0600706_Spain KPIs_1" xfId="52515" xr:uid="{00000000-0005-0000-0000-0000DFAF0000}"/>
    <cellStyle name="n_KPI's_PFA_Parcs_0600706_Telecoms - Operational KPIs" xfId="50818" xr:uid="{00000000-0005-0000-0000-0000E0AF0000}"/>
    <cellStyle name="n_KPI's_Poland KPIs" xfId="43675" xr:uid="{00000000-0005-0000-0000-0000E1AF0000}"/>
    <cellStyle name="n_KPI's_Reporting Valeur_Mobile_2010_10" xfId="43803" xr:uid="{00000000-0005-0000-0000-0000E2AF0000}"/>
    <cellStyle name="n_KPI's_Reporting Valeur_Mobile_2010_10_Group" xfId="43804" xr:uid="{00000000-0005-0000-0000-0000E3AF0000}"/>
    <cellStyle name="n_KPI's_Reporting Valeur_Mobile_2010_10_ROW" xfId="43805" xr:uid="{00000000-0005-0000-0000-0000E4AF0000}"/>
    <cellStyle name="n_KPI's_Reporting Valeur_Mobile_2010_10_ROW ARPU" xfId="43806" xr:uid="{00000000-0005-0000-0000-0000E5AF0000}"/>
    <cellStyle name="n_KPI's_Reporting Valeur_Mobile_2010_10_ROW_Group" xfId="43807" xr:uid="{00000000-0005-0000-0000-0000E6AF0000}"/>
    <cellStyle name="n_KPI's_Reporting Valeur_Mobile_2010_10_ROW_ROW ARPU" xfId="43808" xr:uid="{00000000-0005-0000-0000-0000E7AF0000}"/>
    <cellStyle name="n_KPI's_ROW" xfId="43809" xr:uid="{00000000-0005-0000-0000-0000E8AF0000}"/>
    <cellStyle name="n_KPI's_ROW ARPU" xfId="43810" xr:uid="{00000000-0005-0000-0000-0000E9AF0000}"/>
    <cellStyle name="n_KPI's_ROW_1" xfId="43811" xr:uid="{00000000-0005-0000-0000-0000EAAF0000}"/>
    <cellStyle name="n_KPI's_ROW_1_Group" xfId="43812" xr:uid="{00000000-0005-0000-0000-0000EBAF0000}"/>
    <cellStyle name="n_KPI's_ROW_1_ROW ARPU" xfId="43813" xr:uid="{00000000-0005-0000-0000-0000ECAF0000}"/>
    <cellStyle name="n_KPI's_ROW_Group" xfId="43814" xr:uid="{00000000-0005-0000-0000-0000EDAF0000}"/>
    <cellStyle name="n_KPI's_ROW_ROW ARPU" xfId="43815" xr:uid="{00000000-0005-0000-0000-0000EEAF0000}"/>
    <cellStyle name="n_KPI's_Spain ARPU + AUPU" xfId="43816" xr:uid="{00000000-0005-0000-0000-0000EFAF0000}"/>
    <cellStyle name="n_KPI's_Spain ARPU + AUPU_Group" xfId="43817" xr:uid="{00000000-0005-0000-0000-0000F0AF0000}"/>
    <cellStyle name="n_KPI's_Spain ARPU + AUPU_ROW ARPU" xfId="43818" xr:uid="{00000000-0005-0000-0000-0000F1AF0000}"/>
    <cellStyle name="n_KPI's_Spain KPIs" xfId="7691" xr:uid="{00000000-0005-0000-0000-0000F2AF0000}"/>
    <cellStyle name="n_KPI's_Spain KPIs 2" xfId="17057" xr:uid="{00000000-0005-0000-0000-0000F3AF0000}"/>
    <cellStyle name="n_KPI's_Spain KPIs_1" xfId="52505" xr:uid="{00000000-0005-0000-0000-0000F4AF0000}"/>
    <cellStyle name="n_KPI's_Telecoms - Operational KPIs" xfId="50808" xr:uid="{00000000-0005-0000-0000-0000F5AF0000}"/>
    <cellStyle name="n_KPI's_UAG_report_CA 06-09 (06-09-28)" xfId="3735" xr:uid="{00000000-0005-0000-0000-0000F6AF0000}"/>
    <cellStyle name="n_KPI's_UAG_report_CA 06-09 (06-09-28)_A&amp;ME KPIs" xfId="54293" xr:uid="{00000000-0005-0000-0000-0000F7AF0000}"/>
    <cellStyle name="n_KPI's_UAG_report_CA 06-09 (06-09-28)_France financials" xfId="24647" xr:uid="{00000000-0005-0000-0000-0000F8AF0000}"/>
    <cellStyle name="n_KPI's_UAG_report_CA 06-09 (06-09-28)_France KPIs" xfId="5856" xr:uid="{00000000-0005-0000-0000-0000F9AF0000}"/>
    <cellStyle name="n_KPI's_UAG_report_CA 06-09 (06-09-28)_France KPIs 2" xfId="15272" xr:uid="{00000000-0005-0000-0000-0000FAAF0000}"/>
    <cellStyle name="n_KPI's_UAG_report_CA 06-09 (06-09-28)_France KPIs_1" xfId="13097" xr:uid="{00000000-0005-0000-0000-0000FBAF0000}"/>
    <cellStyle name="n_KPI's_UAG_report_CA 06-09 (06-09-28)_Group" xfId="43820" xr:uid="{00000000-0005-0000-0000-0000FCAF0000}"/>
    <cellStyle name="n_KPI's_UAG_report_CA 06-09 (06-09-28)_Group - financial KPIs" xfId="22903" xr:uid="{00000000-0005-0000-0000-0000FDAF0000}"/>
    <cellStyle name="n_KPI's_UAG_report_CA 06-09 (06-09-28)_Group - operational KPIs" xfId="11343" xr:uid="{00000000-0005-0000-0000-0000FEAF0000}"/>
    <cellStyle name="n_KPI's_UAG_report_CA 06-09 (06-09-28)_Group - operational KPIs 2" xfId="19042" xr:uid="{00000000-0005-0000-0000-0000FFAF0000}"/>
    <cellStyle name="n_KPI's_UAG_report_CA 06-09 (06-09-28)_Group - operational KPIs_1" xfId="21159" xr:uid="{00000000-0005-0000-0000-000000B00000}"/>
    <cellStyle name="n_KPI's_UAG_report_CA 06-09 (06-09-28)_Orange - Market France KPIs" xfId="57167" xr:uid="{00000000-0005-0000-0000-000001B00000}"/>
    <cellStyle name="n_KPI's_UAG_report_CA 06-09 (06-09-28)_Poland KPIs" xfId="43819" xr:uid="{00000000-0005-0000-0000-000002B00000}"/>
    <cellStyle name="n_KPI's_UAG_report_CA 06-09 (06-09-28)_ROW" xfId="43821" xr:uid="{00000000-0005-0000-0000-000003B00000}"/>
    <cellStyle name="n_KPI's_UAG_report_CA 06-09 (06-09-28)_ROW ARPU" xfId="43822" xr:uid="{00000000-0005-0000-0000-000004B00000}"/>
    <cellStyle name="n_KPI's_UAG_report_CA 06-09 (06-09-28)_ROW_1" xfId="43823" xr:uid="{00000000-0005-0000-0000-000005B00000}"/>
    <cellStyle name="n_KPI's_UAG_report_CA 06-09 (06-09-28)_ROW_1_Group" xfId="43824" xr:uid="{00000000-0005-0000-0000-000006B00000}"/>
    <cellStyle name="n_KPI's_UAG_report_CA 06-09 (06-09-28)_ROW_1_ROW ARPU" xfId="43825" xr:uid="{00000000-0005-0000-0000-000007B00000}"/>
    <cellStyle name="n_KPI's_UAG_report_CA 06-09 (06-09-28)_ROW_Group" xfId="43826" xr:uid="{00000000-0005-0000-0000-000008B00000}"/>
    <cellStyle name="n_KPI's_UAG_report_CA 06-09 (06-09-28)_ROW_ROW ARPU" xfId="43827" xr:uid="{00000000-0005-0000-0000-000009B00000}"/>
    <cellStyle name="n_KPI's_UAG_report_CA 06-09 (06-09-28)_Spain ARPU + AUPU" xfId="43828" xr:uid="{00000000-0005-0000-0000-00000AB00000}"/>
    <cellStyle name="n_KPI's_UAG_report_CA 06-09 (06-09-28)_Spain ARPU + AUPU_Group" xfId="43829" xr:uid="{00000000-0005-0000-0000-00000BB00000}"/>
    <cellStyle name="n_KPI's_UAG_report_CA 06-09 (06-09-28)_Spain ARPU + AUPU_ROW ARPU" xfId="43830" xr:uid="{00000000-0005-0000-0000-00000CB00000}"/>
    <cellStyle name="n_KPI's_UAG_report_CA 06-09 (06-09-28)_Spain KPIs" xfId="7702" xr:uid="{00000000-0005-0000-0000-00000DB00000}"/>
    <cellStyle name="n_KPI's_UAG_report_CA 06-09 (06-09-28)_Spain KPIs 2" xfId="17068" xr:uid="{00000000-0005-0000-0000-00000EB00000}"/>
    <cellStyle name="n_KPI's_UAG_report_CA 06-09 (06-09-28)_Spain KPIs_1" xfId="52516" xr:uid="{00000000-0005-0000-0000-00000FB00000}"/>
    <cellStyle name="n_KPI's_UAG_report_CA 06-09 (06-09-28)_Telecoms - Operational KPIs" xfId="50819" xr:uid="{00000000-0005-0000-0000-000010B00000}"/>
    <cellStyle name="n_KPI's_UAG_report_CA 06-10 (06-11-06)" xfId="3736" xr:uid="{00000000-0005-0000-0000-000011B00000}"/>
    <cellStyle name="n_KPI's_UAG_report_CA 06-10 (06-11-06)_A&amp;ME KPIs" xfId="54294" xr:uid="{00000000-0005-0000-0000-000012B00000}"/>
    <cellStyle name="n_KPI's_UAG_report_CA 06-10 (06-11-06)_France financials" xfId="24648" xr:uid="{00000000-0005-0000-0000-000013B00000}"/>
    <cellStyle name="n_KPI's_UAG_report_CA 06-10 (06-11-06)_France KPIs" xfId="5857" xr:uid="{00000000-0005-0000-0000-000014B00000}"/>
    <cellStyle name="n_KPI's_UAG_report_CA 06-10 (06-11-06)_France KPIs 2" xfId="15273" xr:uid="{00000000-0005-0000-0000-000015B00000}"/>
    <cellStyle name="n_KPI's_UAG_report_CA 06-10 (06-11-06)_France KPIs_1" xfId="13098" xr:uid="{00000000-0005-0000-0000-000016B00000}"/>
    <cellStyle name="n_KPI's_UAG_report_CA 06-10 (06-11-06)_Group" xfId="43832" xr:uid="{00000000-0005-0000-0000-000017B00000}"/>
    <cellStyle name="n_KPI's_UAG_report_CA 06-10 (06-11-06)_Group - financial KPIs" xfId="22904" xr:uid="{00000000-0005-0000-0000-000018B00000}"/>
    <cellStyle name="n_KPI's_UAG_report_CA 06-10 (06-11-06)_Group - operational KPIs" xfId="11344" xr:uid="{00000000-0005-0000-0000-000019B00000}"/>
    <cellStyle name="n_KPI's_UAG_report_CA 06-10 (06-11-06)_Group - operational KPIs 2" xfId="19043" xr:uid="{00000000-0005-0000-0000-00001AB00000}"/>
    <cellStyle name="n_KPI's_UAG_report_CA 06-10 (06-11-06)_Group - operational KPIs_1" xfId="21160" xr:uid="{00000000-0005-0000-0000-00001BB00000}"/>
    <cellStyle name="n_KPI's_UAG_report_CA 06-10 (06-11-06)_Orange - Market France KPIs" xfId="57168" xr:uid="{00000000-0005-0000-0000-00001CB00000}"/>
    <cellStyle name="n_KPI's_UAG_report_CA 06-10 (06-11-06)_Poland KPIs" xfId="43831" xr:uid="{00000000-0005-0000-0000-00001DB00000}"/>
    <cellStyle name="n_KPI's_UAG_report_CA 06-10 (06-11-06)_ROW" xfId="43833" xr:uid="{00000000-0005-0000-0000-00001EB00000}"/>
    <cellStyle name="n_KPI's_UAG_report_CA 06-10 (06-11-06)_ROW ARPU" xfId="43834" xr:uid="{00000000-0005-0000-0000-00001FB00000}"/>
    <cellStyle name="n_KPI's_UAG_report_CA 06-10 (06-11-06)_ROW_1" xfId="43835" xr:uid="{00000000-0005-0000-0000-000020B00000}"/>
    <cellStyle name="n_KPI's_UAG_report_CA 06-10 (06-11-06)_ROW_1_Group" xfId="43836" xr:uid="{00000000-0005-0000-0000-000021B00000}"/>
    <cellStyle name="n_KPI's_UAG_report_CA 06-10 (06-11-06)_ROW_1_ROW ARPU" xfId="43837" xr:uid="{00000000-0005-0000-0000-000022B00000}"/>
    <cellStyle name="n_KPI's_UAG_report_CA 06-10 (06-11-06)_ROW_Group" xfId="43838" xr:uid="{00000000-0005-0000-0000-000023B00000}"/>
    <cellStyle name="n_KPI's_UAG_report_CA 06-10 (06-11-06)_ROW_ROW ARPU" xfId="43839" xr:uid="{00000000-0005-0000-0000-000024B00000}"/>
    <cellStyle name="n_KPI's_UAG_report_CA 06-10 (06-11-06)_Spain ARPU + AUPU" xfId="43840" xr:uid="{00000000-0005-0000-0000-000025B00000}"/>
    <cellStyle name="n_KPI's_UAG_report_CA 06-10 (06-11-06)_Spain ARPU + AUPU_Group" xfId="43841" xr:uid="{00000000-0005-0000-0000-000026B00000}"/>
    <cellStyle name="n_KPI's_UAG_report_CA 06-10 (06-11-06)_Spain ARPU + AUPU_ROW ARPU" xfId="43842" xr:uid="{00000000-0005-0000-0000-000027B00000}"/>
    <cellStyle name="n_KPI's_UAG_report_CA 06-10 (06-11-06)_Spain KPIs" xfId="7703" xr:uid="{00000000-0005-0000-0000-000028B00000}"/>
    <cellStyle name="n_KPI's_UAG_report_CA 06-10 (06-11-06)_Spain KPIs 2" xfId="17069" xr:uid="{00000000-0005-0000-0000-000029B00000}"/>
    <cellStyle name="n_KPI's_UAG_report_CA 06-10 (06-11-06)_Spain KPIs_1" xfId="52517" xr:uid="{00000000-0005-0000-0000-00002AB00000}"/>
    <cellStyle name="n_KPI's_UAG_report_CA 06-10 (06-11-06)_Telecoms - Operational KPIs" xfId="50820" xr:uid="{00000000-0005-0000-0000-00002BB00000}"/>
    <cellStyle name="n_KPI's_V&amp;M trajectoires V1 (06-08-11)" xfId="3737" xr:uid="{00000000-0005-0000-0000-00002CB00000}"/>
    <cellStyle name="n_KPI's_V&amp;M trajectoires V1 (06-08-11)_A&amp;ME KPIs" xfId="54295" xr:uid="{00000000-0005-0000-0000-00002DB00000}"/>
    <cellStyle name="n_KPI's_V&amp;M trajectoires V1 (06-08-11)_France financials" xfId="24649" xr:uid="{00000000-0005-0000-0000-00002EB00000}"/>
    <cellStyle name="n_KPI's_V&amp;M trajectoires V1 (06-08-11)_France KPIs" xfId="5858" xr:uid="{00000000-0005-0000-0000-00002FB00000}"/>
    <cellStyle name="n_KPI's_V&amp;M trajectoires V1 (06-08-11)_France KPIs 2" xfId="15274" xr:uid="{00000000-0005-0000-0000-000030B00000}"/>
    <cellStyle name="n_KPI's_V&amp;M trajectoires V1 (06-08-11)_France KPIs_1" xfId="13099" xr:uid="{00000000-0005-0000-0000-000031B00000}"/>
    <cellStyle name="n_KPI's_V&amp;M trajectoires V1 (06-08-11)_Group" xfId="43844" xr:uid="{00000000-0005-0000-0000-000032B00000}"/>
    <cellStyle name="n_KPI's_V&amp;M trajectoires V1 (06-08-11)_Group - financial KPIs" xfId="22905" xr:uid="{00000000-0005-0000-0000-000033B00000}"/>
    <cellStyle name="n_KPI's_V&amp;M trajectoires V1 (06-08-11)_Group - operational KPIs" xfId="11345" xr:uid="{00000000-0005-0000-0000-000034B00000}"/>
    <cellStyle name="n_KPI's_V&amp;M trajectoires V1 (06-08-11)_Group - operational KPIs 2" xfId="19044" xr:uid="{00000000-0005-0000-0000-000035B00000}"/>
    <cellStyle name="n_KPI's_V&amp;M trajectoires V1 (06-08-11)_Group - operational KPIs_1" xfId="21161" xr:uid="{00000000-0005-0000-0000-000036B00000}"/>
    <cellStyle name="n_KPI's_V&amp;M trajectoires V1 (06-08-11)_Orange - Market France KPIs" xfId="57169" xr:uid="{00000000-0005-0000-0000-000037B00000}"/>
    <cellStyle name="n_KPI's_V&amp;M trajectoires V1 (06-08-11)_Poland KPIs" xfId="43843" xr:uid="{00000000-0005-0000-0000-000038B00000}"/>
    <cellStyle name="n_KPI's_V&amp;M trajectoires V1 (06-08-11)_ROW" xfId="43845" xr:uid="{00000000-0005-0000-0000-000039B00000}"/>
    <cellStyle name="n_KPI's_V&amp;M trajectoires V1 (06-08-11)_ROW ARPU" xfId="43846" xr:uid="{00000000-0005-0000-0000-00003AB00000}"/>
    <cellStyle name="n_KPI's_V&amp;M trajectoires V1 (06-08-11)_ROW_1" xfId="43847" xr:uid="{00000000-0005-0000-0000-00003BB00000}"/>
    <cellStyle name="n_KPI's_V&amp;M trajectoires V1 (06-08-11)_ROW_1_Group" xfId="43848" xr:uid="{00000000-0005-0000-0000-00003CB00000}"/>
    <cellStyle name="n_KPI's_V&amp;M trajectoires V1 (06-08-11)_ROW_1_ROW ARPU" xfId="43849" xr:uid="{00000000-0005-0000-0000-00003DB00000}"/>
    <cellStyle name="n_KPI's_V&amp;M trajectoires V1 (06-08-11)_ROW_Group" xfId="43850" xr:uid="{00000000-0005-0000-0000-00003EB00000}"/>
    <cellStyle name="n_KPI's_V&amp;M trajectoires V1 (06-08-11)_ROW_ROW ARPU" xfId="43851" xr:uid="{00000000-0005-0000-0000-00003FB00000}"/>
    <cellStyle name="n_KPI's_V&amp;M trajectoires V1 (06-08-11)_Spain ARPU + AUPU" xfId="43852" xr:uid="{00000000-0005-0000-0000-000040B00000}"/>
    <cellStyle name="n_KPI's_V&amp;M trajectoires V1 (06-08-11)_Spain ARPU + AUPU_Group" xfId="43853" xr:uid="{00000000-0005-0000-0000-000041B00000}"/>
    <cellStyle name="n_KPI's_V&amp;M trajectoires V1 (06-08-11)_Spain ARPU + AUPU_ROW ARPU" xfId="43854" xr:uid="{00000000-0005-0000-0000-000042B00000}"/>
    <cellStyle name="n_KPI's_V&amp;M trajectoires V1 (06-08-11)_Spain KPIs" xfId="7704" xr:uid="{00000000-0005-0000-0000-000043B00000}"/>
    <cellStyle name="n_KPI's_V&amp;M trajectoires V1 (06-08-11)_Spain KPIs 2" xfId="17070" xr:uid="{00000000-0005-0000-0000-000044B00000}"/>
    <cellStyle name="n_KPI's_V&amp;M trajectoires V1 (06-08-11)_Spain KPIs_1" xfId="52518" xr:uid="{00000000-0005-0000-0000-000045B00000}"/>
    <cellStyle name="n_KPI's_V&amp;M trajectoires V1 (06-08-11)_Telecoms - Operational KPIs" xfId="50821" xr:uid="{00000000-0005-0000-0000-000046B00000}"/>
    <cellStyle name="n_M2M+ MVNO" xfId="5859" xr:uid="{00000000-0005-0000-0000-000047B00000}"/>
    <cellStyle name="n_M2M+ MVNO_A&amp;ME KPIs" xfId="54296" xr:uid="{00000000-0005-0000-0000-000048B00000}"/>
    <cellStyle name="n_M2M+ MVNO_Group" xfId="43856" xr:uid="{00000000-0005-0000-0000-000049B00000}"/>
    <cellStyle name="n_M2M+ MVNO_Orange - Market France KPIs" xfId="57170" xr:uid="{00000000-0005-0000-0000-00004AB00000}"/>
    <cellStyle name="n_M2M+ MVNO_Poland KPIs" xfId="43855" xr:uid="{00000000-0005-0000-0000-00004BB00000}"/>
    <cellStyle name="n_M2M+ MVNO_ROW ARPU" xfId="43857" xr:uid="{00000000-0005-0000-0000-00004CB00000}"/>
    <cellStyle name="n_M2M+ MVNO_Spain KPIs" xfId="52519" xr:uid="{00000000-0005-0000-0000-00004DB00000}"/>
    <cellStyle name="n_M2M+ MVNO_Telecoms - Operational KPIs" xfId="50822" xr:uid="{00000000-0005-0000-0000-00004EB00000}"/>
    <cellStyle name="n_Maquette_BR" xfId="3738" xr:uid="{00000000-0005-0000-0000-00004FB00000}"/>
    <cellStyle name="n_Maquette_BR_A&amp;ME KPIs" xfId="54297" xr:uid="{00000000-0005-0000-0000-000050B00000}"/>
    <cellStyle name="n_Maquette_BR_France financials" xfId="24650" xr:uid="{00000000-0005-0000-0000-000051B00000}"/>
    <cellStyle name="n_Maquette_BR_France KPIs" xfId="5860" xr:uid="{00000000-0005-0000-0000-000052B00000}"/>
    <cellStyle name="n_Maquette_BR_France KPIs 2" xfId="15275" xr:uid="{00000000-0005-0000-0000-000053B00000}"/>
    <cellStyle name="n_Maquette_BR_France KPIs_1" xfId="13100" xr:uid="{00000000-0005-0000-0000-000054B00000}"/>
    <cellStyle name="n_Maquette_BR_Group" xfId="43859" xr:uid="{00000000-0005-0000-0000-000055B00000}"/>
    <cellStyle name="n_Maquette_BR_Group - financial KPIs" xfId="22906" xr:uid="{00000000-0005-0000-0000-000056B00000}"/>
    <cellStyle name="n_Maquette_BR_Group - operational KPIs" xfId="11346" xr:uid="{00000000-0005-0000-0000-000057B00000}"/>
    <cellStyle name="n_Maquette_BR_Group - operational KPIs 2" xfId="19045" xr:uid="{00000000-0005-0000-0000-000058B00000}"/>
    <cellStyle name="n_Maquette_BR_Group - operational KPIs_1" xfId="21162" xr:uid="{00000000-0005-0000-0000-000059B00000}"/>
    <cellStyle name="n_Maquette_BR_Orange - Market France KPIs" xfId="57171" xr:uid="{00000000-0005-0000-0000-00005AB00000}"/>
    <cellStyle name="n_Maquette_BR_Poland KPIs" xfId="43858" xr:uid="{00000000-0005-0000-0000-00005BB00000}"/>
    <cellStyle name="n_Maquette_BR_ROW" xfId="43860" xr:uid="{00000000-0005-0000-0000-00005CB00000}"/>
    <cellStyle name="n_Maquette_BR_ROW ARPU" xfId="43861" xr:uid="{00000000-0005-0000-0000-00005DB00000}"/>
    <cellStyle name="n_Maquette_BR_ROW_1" xfId="43862" xr:uid="{00000000-0005-0000-0000-00005EB00000}"/>
    <cellStyle name="n_Maquette_BR_ROW_1_Group" xfId="43863" xr:uid="{00000000-0005-0000-0000-00005FB00000}"/>
    <cellStyle name="n_Maquette_BR_ROW_1_ROW ARPU" xfId="43864" xr:uid="{00000000-0005-0000-0000-000060B00000}"/>
    <cellStyle name="n_Maquette_BR_ROW_Group" xfId="43865" xr:uid="{00000000-0005-0000-0000-000061B00000}"/>
    <cellStyle name="n_Maquette_BR_ROW_ROW ARPU" xfId="43866" xr:uid="{00000000-0005-0000-0000-000062B00000}"/>
    <cellStyle name="n_Maquette_BR_Spain ARPU + AUPU" xfId="43867" xr:uid="{00000000-0005-0000-0000-000063B00000}"/>
    <cellStyle name="n_Maquette_BR_Spain ARPU + AUPU_Group" xfId="43868" xr:uid="{00000000-0005-0000-0000-000064B00000}"/>
    <cellStyle name="n_Maquette_BR_Spain ARPU + AUPU_ROW ARPU" xfId="43869" xr:uid="{00000000-0005-0000-0000-000065B00000}"/>
    <cellStyle name="n_Maquette_BR_Spain KPIs" xfId="7705" xr:uid="{00000000-0005-0000-0000-000066B00000}"/>
    <cellStyle name="n_Maquette_BR_Spain KPIs 2" xfId="17071" xr:uid="{00000000-0005-0000-0000-000067B00000}"/>
    <cellStyle name="n_Maquette_BR_Spain KPIs_1" xfId="52520" xr:uid="{00000000-0005-0000-0000-000068B00000}"/>
    <cellStyle name="n_Maquette_BR_Telecoms - Operational KPIs" xfId="50823" xr:uid="{00000000-0005-0000-0000-000069B00000}"/>
    <cellStyle name="n_Marketing Wanadoo1" xfId="3739" xr:uid="{00000000-0005-0000-0000-00006AB00000}"/>
    <cellStyle name="n_Marketing Wanadoo1_A&amp;ME KPIs" xfId="54298" xr:uid="{00000000-0005-0000-0000-00006BB00000}"/>
    <cellStyle name="n_Marketing Wanadoo1_CA BAC SCR-VM 06-07 (31-07-06)" xfId="3740" xr:uid="{00000000-0005-0000-0000-00006CB00000}"/>
    <cellStyle name="n_Marketing Wanadoo1_CA BAC SCR-VM 06-07 (31-07-06)_A&amp;ME KPIs" xfId="54299" xr:uid="{00000000-0005-0000-0000-00006DB00000}"/>
    <cellStyle name="n_Marketing Wanadoo1_CA BAC SCR-VM 06-07 (31-07-06)_France financials" xfId="24652" xr:uid="{00000000-0005-0000-0000-00006EB00000}"/>
    <cellStyle name="n_Marketing Wanadoo1_CA BAC SCR-VM 06-07 (31-07-06)_France KPIs" xfId="5862" xr:uid="{00000000-0005-0000-0000-00006FB00000}"/>
    <cellStyle name="n_Marketing Wanadoo1_CA BAC SCR-VM 06-07 (31-07-06)_France KPIs 2" xfId="15277" xr:uid="{00000000-0005-0000-0000-000070B00000}"/>
    <cellStyle name="n_Marketing Wanadoo1_CA BAC SCR-VM 06-07 (31-07-06)_France KPIs_1" xfId="13102" xr:uid="{00000000-0005-0000-0000-000071B00000}"/>
    <cellStyle name="n_Marketing Wanadoo1_CA BAC SCR-VM 06-07 (31-07-06)_Group" xfId="43872" xr:uid="{00000000-0005-0000-0000-000072B00000}"/>
    <cellStyle name="n_Marketing Wanadoo1_CA BAC SCR-VM 06-07 (31-07-06)_Group - financial KPIs" xfId="22908" xr:uid="{00000000-0005-0000-0000-000073B00000}"/>
    <cellStyle name="n_Marketing Wanadoo1_CA BAC SCR-VM 06-07 (31-07-06)_Group - operational KPIs" xfId="11348" xr:uid="{00000000-0005-0000-0000-000074B00000}"/>
    <cellStyle name="n_Marketing Wanadoo1_CA BAC SCR-VM 06-07 (31-07-06)_Group - operational KPIs 2" xfId="19047" xr:uid="{00000000-0005-0000-0000-000075B00000}"/>
    <cellStyle name="n_Marketing Wanadoo1_CA BAC SCR-VM 06-07 (31-07-06)_Group - operational KPIs_1" xfId="21164" xr:uid="{00000000-0005-0000-0000-000076B00000}"/>
    <cellStyle name="n_Marketing Wanadoo1_CA BAC SCR-VM 06-07 (31-07-06)_Orange - Market France KPIs" xfId="57173" xr:uid="{00000000-0005-0000-0000-000077B00000}"/>
    <cellStyle name="n_Marketing Wanadoo1_CA BAC SCR-VM 06-07 (31-07-06)_Poland KPIs" xfId="43871" xr:uid="{00000000-0005-0000-0000-000078B00000}"/>
    <cellStyle name="n_Marketing Wanadoo1_CA BAC SCR-VM 06-07 (31-07-06)_ROW" xfId="43873" xr:uid="{00000000-0005-0000-0000-000079B00000}"/>
    <cellStyle name="n_Marketing Wanadoo1_CA BAC SCR-VM 06-07 (31-07-06)_ROW ARPU" xfId="43874" xr:uid="{00000000-0005-0000-0000-00007AB00000}"/>
    <cellStyle name="n_Marketing Wanadoo1_CA BAC SCR-VM 06-07 (31-07-06)_ROW_1" xfId="43875" xr:uid="{00000000-0005-0000-0000-00007BB00000}"/>
    <cellStyle name="n_Marketing Wanadoo1_CA BAC SCR-VM 06-07 (31-07-06)_ROW_1_Group" xfId="43876" xr:uid="{00000000-0005-0000-0000-00007CB00000}"/>
    <cellStyle name="n_Marketing Wanadoo1_CA BAC SCR-VM 06-07 (31-07-06)_ROW_1_ROW ARPU" xfId="43877" xr:uid="{00000000-0005-0000-0000-00007DB00000}"/>
    <cellStyle name="n_Marketing Wanadoo1_CA BAC SCR-VM 06-07 (31-07-06)_ROW_Group" xfId="43878" xr:uid="{00000000-0005-0000-0000-00007EB00000}"/>
    <cellStyle name="n_Marketing Wanadoo1_CA BAC SCR-VM 06-07 (31-07-06)_ROW_ROW ARPU" xfId="43879" xr:uid="{00000000-0005-0000-0000-00007FB00000}"/>
    <cellStyle name="n_Marketing Wanadoo1_CA BAC SCR-VM 06-07 (31-07-06)_Spain ARPU + AUPU" xfId="43880" xr:uid="{00000000-0005-0000-0000-000080B00000}"/>
    <cellStyle name="n_Marketing Wanadoo1_CA BAC SCR-VM 06-07 (31-07-06)_Spain ARPU + AUPU_Group" xfId="43881" xr:uid="{00000000-0005-0000-0000-000081B00000}"/>
    <cellStyle name="n_Marketing Wanadoo1_CA BAC SCR-VM 06-07 (31-07-06)_Spain ARPU + AUPU_ROW ARPU" xfId="43882" xr:uid="{00000000-0005-0000-0000-000082B00000}"/>
    <cellStyle name="n_Marketing Wanadoo1_CA BAC SCR-VM 06-07 (31-07-06)_Spain KPIs" xfId="7707" xr:uid="{00000000-0005-0000-0000-000083B00000}"/>
    <cellStyle name="n_Marketing Wanadoo1_CA BAC SCR-VM 06-07 (31-07-06)_Spain KPIs 2" xfId="17073" xr:uid="{00000000-0005-0000-0000-000084B00000}"/>
    <cellStyle name="n_Marketing Wanadoo1_CA BAC SCR-VM 06-07 (31-07-06)_Spain KPIs_1" xfId="52522" xr:uid="{00000000-0005-0000-0000-000085B00000}"/>
    <cellStyle name="n_Marketing Wanadoo1_CA BAC SCR-VM 06-07 (31-07-06)_Telecoms - Operational KPIs" xfId="50825" xr:uid="{00000000-0005-0000-0000-000086B00000}"/>
    <cellStyle name="n_Marketing Wanadoo1_Classeur2" xfId="3741" xr:uid="{00000000-0005-0000-0000-000087B00000}"/>
    <cellStyle name="n_Marketing Wanadoo1_Classeur2_A&amp;ME KPIs" xfId="54300" xr:uid="{00000000-0005-0000-0000-000088B00000}"/>
    <cellStyle name="n_Marketing Wanadoo1_Classeur2_France financials" xfId="24653" xr:uid="{00000000-0005-0000-0000-000089B00000}"/>
    <cellStyle name="n_Marketing Wanadoo1_Classeur2_France KPIs" xfId="5863" xr:uid="{00000000-0005-0000-0000-00008AB00000}"/>
    <cellStyle name="n_Marketing Wanadoo1_Classeur2_France KPIs 2" xfId="15278" xr:uid="{00000000-0005-0000-0000-00008BB00000}"/>
    <cellStyle name="n_Marketing Wanadoo1_Classeur2_France KPIs_1" xfId="13103" xr:uid="{00000000-0005-0000-0000-00008CB00000}"/>
    <cellStyle name="n_Marketing Wanadoo1_Classeur2_Group" xfId="43884" xr:uid="{00000000-0005-0000-0000-00008DB00000}"/>
    <cellStyle name="n_Marketing Wanadoo1_Classeur2_Group - financial KPIs" xfId="22909" xr:uid="{00000000-0005-0000-0000-00008EB00000}"/>
    <cellStyle name="n_Marketing Wanadoo1_Classeur2_Group - operational KPIs" xfId="11349" xr:uid="{00000000-0005-0000-0000-00008FB00000}"/>
    <cellStyle name="n_Marketing Wanadoo1_Classeur2_Group - operational KPIs 2" xfId="19048" xr:uid="{00000000-0005-0000-0000-000090B00000}"/>
    <cellStyle name="n_Marketing Wanadoo1_Classeur2_Group - operational KPIs_1" xfId="21165" xr:uid="{00000000-0005-0000-0000-000091B00000}"/>
    <cellStyle name="n_Marketing Wanadoo1_Classeur2_Orange - Market France KPIs" xfId="57174" xr:uid="{00000000-0005-0000-0000-000092B00000}"/>
    <cellStyle name="n_Marketing Wanadoo1_Classeur2_Poland KPIs" xfId="43883" xr:uid="{00000000-0005-0000-0000-000093B00000}"/>
    <cellStyle name="n_Marketing Wanadoo1_Classeur2_ROW" xfId="43885" xr:uid="{00000000-0005-0000-0000-000094B00000}"/>
    <cellStyle name="n_Marketing Wanadoo1_Classeur2_ROW ARPU" xfId="43886" xr:uid="{00000000-0005-0000-0000-000095B00000}"/>
    <cellStyle name="n_Marketing Wanadoo1_Classeur2_ROW_1" xfId="43887" xr:uid="{00000000-0005-0000-0000-000096B00000}"/>
    <cellStyle name="n_Marketing Wanadoo1_Classeur2_ROW_1_Group" xfId="43888" xr:uid="{00000000-0005-0000-0000-000097B00000}"/>
    <cellStyle name="n_Marketing Wanadoo1_Classeur2_ROW_1_ROW ARPU" xfId="43889" xr:uid="{00000000-0005-0000-0000-000098B00000}"/>
    <cellStyle name="n_Marketing Wanadoo1_Classeur2_ROW_Group" xfId="43890" xr:uid="{00000000-0005-0000-0000-000099B00000}"/>
    <cellStyle name="n_Marketing Wanadoo1_Classeur2_ROW_ROW ARPU" xfId="43891" xr:uid="{00000000-0005-0000-0000-00009AB00000}"/>
    <cellStyle name="n_Marketing Wanadoo1_Classeur2_Spain ARPU + AUPU" xfId="43892" xr:uid="{00000000-0005-0000-0000-00009BB00000}"/>
    <cellStyle name="n_Marketing Wanadoo1_Classeur2_Spain ARPU + AUPU_Group" xfId="43893" xr:uid="{00000000-0005-0000-0000-00009CB00000}"/>
    <cellStyle name="n_Marketing Wanadoo1_Classeur2_Spain ARPU + AUPU_ROW ARPU" xfId="43894" xr:uid="{00000000-0005-0000-0000-00009DB00000}"/>
    <cellStyle name="n_Marketing Wanadoo1_Classeur2_Spain KPIs" xfId="7708" xr:uid="{00000000-0005-0000-0000-00009EB00000}"/>
    <cellStyle name="n_Marketing Wanadoo1_Classeur2_Spain KPIs 2" xfId="17074" xr:uid="{00000000-0005-0000-0000-00009FB00000}"/>
    <cellStyle name="n_Marketing Wanadoo1_Classeur2_Spain KPIs_1" xfId="52523" xr:uid="{00000000-0005-0000-0000-0000A0B00000}"/>
    <cellStyle name="n_Marketing Wanadoo1_Classeur2_Telecoms - Operational KPIs" xfId="50826" xr:uid="{00000000-0005-0000-0000-0000A1B00000}"/>
    <cellStyle name="n_Marketing Wanadoo1_DATA KPI Personal" xfId="43895" xr:uid="{00000000-0005-0000-0000-0000A2B00000}"/>
    <cellStyle name="n_Marketing Wanadoo1_DATA KPI Personal_Group" xfId="43896" xr:uid="{00000000-0005-0000-0000-0000A3B00000}"/>
    <cellStyle name="n_Marketing Wanadoo1_DATA KPI Personal_ROW ARPU" xfId="43897" xr:uid="{00000000-0005-0000-0000-0000A4B00000}"/>
    <cellStyle name="n_Marketing Wanadoo1_EE_CoA_BS - mapped V4" xfId="43898" xr:uid="{00000000-0005-0000-0000-0000A5B00000}"/>
    <cellStyle name="n_Marketing Wanadoo1_EE_CoA_BS - mapped V4_Group" xfId="43899" xr:uid="{00000000-0005-0000-0000-0000A6B00000}"/>
    <cellStyle name="n_Marketing Wanadoo1_EE_CoA_BS - mapped V4_ROW ARPU" xfId="43900" xr:uid="{00000000-0005-0000-0000-0000A7B00000}"/>
    <cellStyle name="n_Marketing Wanadoo1_Feuil1" xfId="3742" xr:uid="{00000000-0005-0000-0000-0000A8B00000}"/>
    <cellStyle name="n_Marketing Wanadoo1_Feuil1_A&amp;ME KPIs" xfId="54301" xr:uid="{00000000-0005-0000-0000-0000A9B00000}"/>
    <cellStyle name="n_Marketing Wanadoo1_Feuil1_France financials" xfId="24654" xr:uid="{00000000-0005-0000-0000-0000AAB00000}"/>
    <cellStyle name="n_Marketing Wanadoo1_Feuil1_France KPIs" xfId="5864" xr:uid="{00000000-0005-0000-0000-0000ABB00000}"/>
    <cellStyle name="n_Marketing Wanadoo1_Feuil1_France KPIs 2" xfId="15279" xr:uid="{00000000-0005-0000-0000-0000ACB00000}"/>
    <cellStyle name="n_Marketing Wanadoo1_Feuil1_France KPIs_1" xfId="13104" xr:uid="{00000000-0005-0000-0000-0000ADB00000}"/>
    <cellStyle name="n_Marketing Wanadoo1_Feuil1_Group" xfId="43902" xr:uid="{00000000-0005-0000-0000-0000AEB00000}"/>
    <cellStyle name="n_Marketing Wanadoo1_Feuil1_Group - financial KPIs" xfId="22910" xr:uid="{00000000-0005-0000-0000-0000AFB00000}"/>
    <cellStyle name="n_Marketing Wanadoo1_Feuil1_Group - operational KPIs" xfId="11350" xr:uid="{00000000-0005-0000-0000-0000B0B00000}"/>
    <cellStyle name="n_Marketing Wanadoo1_Feuil1_Group - operational KPIs 2" xfId="19049" xr:uid="{00000000-0005-0000-0000-0000B1B00000}"/>
    <cellStyle name="n_Marketing Wanadoo1_Feuil1_Group - operational KPIs_1" xfId="21166" xr:uid="{00000000-0005-0000-0000-0000B2B00000}"/>
    <cellStyle name="n_Marketing Wanadoo1_Feuil1_Orange - Market France KPIs" xfId="57175" xr:uid="{00000000-0005-0000-0000-0000B3B00000}"/>
    <cellStyle name="n_Marketing Wanadoo1_Feuil1_Poland KPIs" xfId="43901" xr:uid="{00000000-0005-0000-0000-0000B4B00000}"/>
    <cellStyle name="n_Marketing Wanadoo1_Feuil1_ROW" xfId="43903" xr:uid="{00000000-0005-0000-0000-0000B5B00000}"/>
    <cellStyle name="n_Marketing Wanadoo1_Feuil1_ROW ARPU" xfId="43904" xr:uid="{00000000-0005-0000-0000-0000B6B00000}"/>
    <cellStyle name="n_Marketing Wanadoo1_Feuil1_ROW_1" xfId="43905" xr:uid="{00000000-0005-0000-0000-0000B7B00000}"/>
    <cellStyle name="n_Marketing Wanadoo1_Feuil1_ROW_1_Group" xfId="43906" xr:uid="{00000000-0005-0000-0000-0000B8B00000}"/>
    <cellStyle name="n_Marketing Wanadoo1_Feuil1_ROW_1_ROW ARPU" xfId="43907" xr:uid="{00000000-0005-0000-0000-0000B9B00000}"/>
    <cellStyle name="n_Marketing Wanadoo1_Feuil1_ROW_Group" xfId="43908" xr:uid="{00000000-0005-0000-0000-0000BAB00000}"/>
    <cellStyle name="n_Marketing Wanadoo1_Feuil1_ROW_ROW ARPU" xfId="43909" xr:uid="{00000000-0005-0000-0000-0000BBB00000}"/>
    <cellStyle name="n_Marketing Wanadoo1_Feuil1_Spain ARPU + AUPU" xfId="43910" xr:uid="{00000000-0005-0000-0000-0000BCB00000}"/>
    <cellStyle name="n_Marketing Wanadoo1_Feuil1_Spain ARPU + AUPU_Group" xfId="43911" xr:uid="{00000000-0005-0000-0000-0000BDB00000}"/>
    <cellStyle name="n_Marketing Wanadoo1_Feuil1_Spain ARPU + AUPU_ROW ARPU" xfId="43912" xr:uid="{00000000-0005-0000-0000-0000BEB00000}"/>
    <cellStyle name="n_Marketing Wanadoo1_Feuil1_Spain KPIs" xfId="7709" xr:uid="{00000000-0005-0000-0000-0000BFB00000}"/>
    <cellStyle name="n_Marketing Wanadoo1_Feuil1_Spain KPIs 2" xfId="17075" xr:uid="{00000000-0005-0000-0000-0000C0B00000}"/>
    <cellStyle name="n_Marketing Wanadoo1_Feuil1_Spain KPIs_1" xfId="52524" xr:uid="{00000000-0005-0000-0000-0000C1B00000}"/>
    <cellStyle name="n_Marketing Wanadoo1_Feuil1_Telecoms - Operational KPIs" xfId="50827" xr:uid="{00000000-0005-0000-0000-0000C2B00000}"/>
    <cellStyle name="n_Marketing Wanadoo1_France financials" xfId="24651" xr:uid="{00000000-0005-0000-0000-0000C3B00000}"/>
    <cellStyle name="n_Marketing Wanadoo1_France KPIs" xfId="5861" xr:uid="{00000000-0005-0000-0000-0000C4B00000}"/>
    <cellStyle name="n_Marketing Wanadoo1_France KPIs 2" xfId="15276" xr:uid="{00000000-0005-0000-0000-0000C5B00000}"/>
    <cellStyle name="n_Marketing Wanadoo1_France KPIs_1" xfId="13101" xr:uid="{00000000-0005-0000-0000-0000C6B00000}"/>
    <cellStyle name="n_Marketing Wanadoo1_Group" xfId="43913" xr:uid="{00000000-0005-0000-0000-0000C7B00000}"/>
    <cellStyle name="n_Marketing Wanadoo1_Group - financial KPIs" xfId="22907" xr:uid="{00000000-0005-0000-0000-0000C8B00000}"/>
    <cellStyle name="n_Marketing Wanadoo1_Group - operational KPIs" xfId="11347" xr:uid="{00000000-0005-0000-0000-0000C9B00000}"/>
    <cellStyle name="n_Marketing Wanadoo1_Group - operational KPIs 2" xfId="19046" xr:uid="{00000000-0005-0000-0000-0000CAB00000}"/>
    <cellStyle name="n_Marketing Wanadoo1_Group - operational KPIs_1" xfId="21163" xr:uid="{00000000-0005-0000-0000-0000CBB00000}"/>
    <cellStyle name="n_Marketing Wanadoo1_New L23 CA trafic 06-09 (06-10-20)" xfId="3743" xr:uid="{00000000-0005-0000-0000-0000CCB00000}"/>
    <cellStyle name="n_Marketing Wanadoo1_New L23 CA trafic 06-09 (06-10-20)_A&amp;ME KPIs" xfId="54302" xr:uid="{00000000-0005-0000-0000-0000CDB00000}"/>
    <cellStyle name="n_Marketing Wanadoo1_New L23 CA trafic 06-09 (06-10-20)_France financials" xfId="24655" xr:uid="{00000000-0005-0000-0000-0000CEB00000}"/>
    <cellStyle name="n_Marketing Wanadoo1_New L23 CA trafic 06-09 (06-10-20)_France KPIs" xfId="5865" xr:uid="{00000000-0005-0000-0000-0000CFB00000}"/>
    <cellStyle name="n_Marketing Wanadoo1_New L23 CA trafic 06-09 (06-10-20)_France KPIs 2" xfId="15280" xr:uid="{00000000-0005-0000-0000-0000D0B00000}"/>
    <cellStyle name="n_Marketing Wanadoo1_New L23 CA trafic 06-09 (06-10-20)_France KPIs_1" xfId="13105" xr:uid="{00000000-0005-0000-0000-0000D1B00000}"/>
    <cellStyle name="n_Marketing Wanadoo1_New L23 CA trafic 06-09 (06-10-20)_Group" xfId="43915" xr:uid="{00000000-0005-0000-0000-0000D2B00000}"/>
    <cellStyle name="n_Marketing Wanadoo1_New L23 CA trafic 06-09 (06-10-20)_Group - financial KPIs" xfId="22911" xr:uid="{00000000-0005-0000-0000-0000D3B00000}"/>
    <cellStyle name="n_Marketing Wanadoo1_New L23 CA trafic 06-09 (06-10-20)_Group - operational KPIs" xfId="11351" xr:uid="{00000000-0005-0000-0000-0000D4B00000}"/>
    <cellStyle name="n_Marketing Wanadoo1_New L23 CA trafic 06-09 (06-10-20)_Group - operational KPIs 2" xfId="19050" xr:uid="{00000000-0005-0000-0000-0000D5B00000}"/>
    <cellStyle name="n_Marketing Wanadoo1_New L23 CA trafic 06-09 (06-10-20)_Group - operational KPIs_1" xfId="21167" xr:uid="{00000000-0005-0000-0000-0000D6B00000}"/>
    <cellStyle name="n_Marketing Wanadoo1_New L23 CA trafic 06-09 (06-10-20)_Orange - Market France KPIs" xfId="57176" xr:uid="{00000000-0005-0000-0000-0000D7B00000}"/>
    <cellStyle name="n_Marketing Wanadoo1_New L23 CA trafic 06-09 (06-10-20)_Poland KPIs" xfId="43914" xr:uid="{00000000-0005-0000-0000-0000D8B00000}"/>
    <cellStyle name="n_Marketing Wanadoo1_New L23 CA trafic 06-09 (06-10-20)_ROW" xfId="43916" xr:uid="{00000000-0005-0000-0000-0000D9B00000}"/>
    <cellStyle name="n_Marketing Wanadoo1_New L23 CA trafic 06-09 (06-10-20)_ROW ARPU" xfId="43917" xr:uid="{00000000-0005-0000-0000-0000DAB00000}"/>
    <cellStyle name="n_Marketing Wanadoo1_New L23 CA trafic 06-09 (06-10-20)_ROW_1" xfId="43918" xr:uid="{00000000-0005-0000-0000-0000DBB00000}"/>
    <cellStyle name="n_Marketing Wanadoo1_New L23 CA trafic 06-09 (06-10-20)_ROW_1_Group" xfId="43919" xr:uid="{00000000-0005-0000-0000-0000DCB00000}"/>
    <cellStyle name="n_Marketing Wanadoo1_New L23 CA trafic 06-09 (06-10-20)_ROW_1_ROW ARPU" xfId="43920" xr:uid="{00000000-0005-0000-0000-0000DDB00000}"/>
    <cellStyle name="n_Marketing Wanadoo1_New L23 CA trafic 06-09 (06-10-20)_ROW_Group" xfId="43921" xr:uid="{00000000-0005-0000-0000-0000DEB00000}"/>
    <cellStyle name="n_Marketing Wanadoo1_New L23 CA trafic 06-09 (06-10-20)_ROW_ROW ARPU" xfId="43922" xr:uid="{00000000-0005-0000-0000-0000DFB00000}"/>
    <cellStyle name="n_Marketing Wanadoo1_New L23 CA trafic 06-09 (06-10-20)_Spain ARPU + AUPU" xfId="43923" xr:uid="{00000000-0005-0000-0000-0000E0B00000}"/>
    <cellStyle name="n_Marketing Wanadoo1_New L23 CA trafic 06-09 (06-10-20)_Spain ARPU + AUPU_Group" xfId="43924" xr:uid="{00000000-0005-0000-0000-0000E1B00000}"/>
    <cellStyle name="n_Marketing Wanadoo1_New L23 CA trafic 06-09 (06-10-20)_Spain ARPU + AUPU_ROW ARPU" xfId="43925" xr:uid="{00000000-0005-0000-0000-0000E2B00000}"/>
    <cellStyle name="n_Marketing Wanadoo1_New L23 CA trafic 06-09 (06-10-20)_Spain KPIs" xfId="7710" xr:uid="{00000000-0005-0000-0000-0000E3B00000}"/>
    <cellStyle name="n_Marketing Wanadoo1_New L23 CA trafic 06-09 (06-10-20)_Spain KPIs 2" xfId="17076" xr:uid="{00000000-0005-0000-0000-0000E4B00000}"/>
    <cellStyle name="n_Marketing Wanadoo1_New L23 CA trafic 06-09 (06-10-20)_Spain KPIs_1" xfId="52525" xr:uid="{00000000-0005-0000-0000-0000E5B00000}"/>
    <cellStyle name="n_Marketing Wanadoo1_New L23 CA trafic 06-09 (06-10-20)_Telecoms - Operational KPIs" xfId="50828" xr:uid="{00000000-0005-0000-0000-0000E6B00000}"/>
    <cellStyle name="n_Marketing Wanadoo1_Orange - Market France KPIs" xfId="57172" xr:uid="{00000000-0005-0000-0000-0000E7B00000}"/>
    <cellStyle name="n_Marketing Wanadoo1_PFA_Mn MTV_060413" xfId="3744" xr:uid="{00000000-0005-0000-0000-0000E8B00000}"/>
    <cellStyle name="n_Marketing Wanadoo1_PFA_Mn MTV_060413_A&amp;ME KPIs" xfId="54303" xr:uid="{00000000-0005-0000-0000-0000E9B00000}"/>
    <cellStyle name="n_Marketing Wanadoo1_PFA_Mn MTV_060413_France financials" xfId="24656" xr:uid="{00000000-0005-0000-0000-0000EAB00000}"/>
    <cellStyle name="n_Marketing Wanadoo1_PFA_Mn MTV_060413_France KPIs" xfId="5866" xr:uid="{00000000-0005-0000-0000-0000EBB00000}"/>
    <cellStyle name="n_Marketing Wanadoo1_PFA_Mn MTV_060413_France KPIs 2" xfId="15281" xr:uid="{00000000-0005-0000-0000-0000ECB00000}"/>
    <cellStyle name="n_Marketing Wanadoo1_PFA_Mn MTV_060413_France KPIs_1" xfId="13106" xr:uid="{00000000-0005-0000-0000-0000EDB00000}"/>
    <cellStyle name="n_Marketing Wanadoo1_PFA_Mn MTV_060413_Group" xfId="43927" xr:uid="{00000000-0005-0000-0000-0000EEB00000}"/>
    <cellStyle name="n_Marketing Wanadoo1_PFA_Mn MTV_060413_Group - financial KPIs" xfId="22912" xr:uid="{00000000-0005-0000-0000-0000EFB00000}"/>
    <cellStyle name="n_Marketing Wanadoo1_PFA_Mn MTV_060413_Group - operational KPIs" xfId="11352" xr:uid="{00000000-0005-0000-0000-0000F0B00000}"/>
    <cellStyle name="n_Marketing Wanadoo1_PFA_Mn MTV_060413_Group - operational KPIs 2" xfId="19051" xr:uid="{00000000-0005-0000-0000-0000F1B00000}"/>
    <cellStyle name="n_Marketing Wanadoo1_PFA_Mn MTV_060413_Group - operational KPIs_1" xfId="21168" xr:uid="{00000000-0005-0000-0000-0000F2B00000}"/>
    <cellStyle name="n_Marketing Wanadoo1_PFA_Mn MTV_060413_Orange - Market France KPIs" xfId="57177" xr:uid="{00000000-0005-0000-0000-0000F3B00000}"/>
    <cellStyle name="n_Marketing Wanadoo1_PFA_Mn MTV_060413_Poland KPIs" xfId="43926" xr:uid="{00000000-0005-0000-0000-0000F4B00000}"/>
    <cellStyle name="n_Marketing Wanadoo1_PFA_Mn MTV_060413_ROW" xfId="43928" xr:uid="{00000000-0005-0000-0000-0000F5B00000}"/>
    <cellStyle name="n_Marketing Wanadoo1_PFA_Mn MTV_060413_ROW ARPU" xfId="43929" xr:uid="{00000000-0005-0000-0000-0000F6B00000}"/>
    <cellStyle name="n_Marketing Wanadoo1_PFA_Mn MTV_060413_ROW_1" xfId="43930" xr:uid="{00000000-0005-0000-0000-0000F7B00000}"/>
    <cellStyle name="n_Marketing Wanadoo1_PFA_Mn MTV_060413_ROW_1_Group" xfId="43931" xr:uid="{00000000-0005-0000-0000-0000F8B00000}"/>
    <cellStyle name="n_Marketing Wanadoo1_PFA_Mn MTV_060413_ROW_1_ROW ARPU" xfId="43932" xr:uid="{00000000-0005-0000-0000-0000F9B00000}"/>
    <cellStyle name="n_Marketing Wanadoo1_PFA_Mn MTV_060413_ROW_Group" xfId="43933" xr:uid="{00000000-0005-0000-0000-0000FAB00000}"/>
    <cellStyle name="n_Marketing Wanadoo1_PFA_Mn MTV_060413_ROW_ROW ARPU" xfId="43934" xr:uid="{00000000-0005-0000-0000-0000FBB00000}"/>
    <cellStyle name="n_Marketing Wanadoo1_PFA_Mn MTV_060413_Spain ARPU + AUPU" xfId="43935" xr:uid="{00000000-0005-0000-0000-0000FCB00000}"/>
    <cellStyle name="n_Marketing Wanadoo1_PFA_Mn MTV_060413_Spain ARPU + AUPU_Group" xfId="43936" xr:uid="{00000000-0005-0000-0000-0000FDB00000}"/>
    <cellStyle name="n_Marketing Wanadoo1_PFA_Mn MTV_060413_Spain ARPU + AUPU_ROW ARPU" xfId="43937" xr:uid="{00000000-0005-0000-0000-0000FEB00000}"/>
    <cellStyle name="n_Marketing Wanadoo1_PFA_Mn MTV_060413_Spain KPIs" xfId="7711" xr:uid="{00000000-0005-0000-0000-0000FFB00000}"/>
    <cellStyle name="n_Marketing Wanadoo1_PFA_Mn MTV_060413_Spain KPIs 2" xfId="17077" xr:uid="{00000000-0005-0000-0000-000000B10000}"/>
    <cellStyle name="n_Marketing Wanadoo1_PFA_Mn MTV_060413_Spain KPIs_1" xfId="52526" xr:uid="{00000000-0005-0000-0000-000001B10000}"/>
    <cellStyle name="n_Marketing Wanadoo1_PFA_Mn MTV_060413_Telecoms - Operational KPIs" xfId="50829" xr:uid="{00000000-0005-0000-0000-000002B10000}"/>
    <cellStyle name="n_Marketing Wanadoo1_PFA_Mn_0603_V0 0" xfId="3745" xr:uid="{00000000-0005-0000-0000-000003B10000}"/>
    <cellStyle name="n_Marketing Wanadoo1_PFA_Mn_0603_V0 0_A&amp;ME KPIs" xfId="54304" xr:uid="{00000000-0005-0000-0000-000004B10000}"/>
    <cellStyle name="n_Marketing Wanadoo1_PFA_Mn_0603_V0 0_France financials" xfId="24657" xr:uid="{00000000-0005-0000-0000-000005B10000}"/>
    <cellStyle name="n_Marketing Wanadoo1_PFA_Mn_0603_V0 0_France KPIs" xfId="5867" xr:uid="{00000000-0005-0000-0000-000006B10000}"/>
    <cellStyle name="n_Marketing Wanadoo1_PFA_Mn_0603_V0 0_France KPIs 2" xfId="15282" xr:uid="{00000000-0005-0000-0000-000007B10000}"/>
    <cellStyle name="n_Marketing Wanadoo1_PFA_Mn_0603_V0 0_France KPIs_1" xfId="13107" xr:uid="{00000000-0005-0000-0000-000008B10000}"/>
    <cellStyle name="n_Marketing Wanadoo1_PFA_Mn_0603_V0 0_Group" xfId="43939" xr:uid="{00000000-0005-0000-0000-000009B10000}"/>
    <cellStyle name="n_Marketing Wanadoo1_PFA_Mn_0603_V0 0_Group - financial KPIs" xfId="22913" xr:uid="{00000000-0005-0000-0000-00000AB10000}"/>
    <cellStyle name="n_Marketing Wanadoo1_PFA_Mn_0603_V0 0_Group - operational KPIs" xfId="11353" xr:uid="{00000000-0005-0000-0000-00000BB10000}"/>
    <cellStyle name="n_Marketing Wanadoo1_PFA_Mn_0603_V0 0_Group - operational KPIs 2" xfId="19052" xr:uid="{00000000-0005-0000-0000-00000CB10000}"/>
    <cellStyle name="n_Marketing Wanadoo1_PFA_Mn_0603_V0 0_Group - operational KPIs_1" xfId="21169" xr:uid="{00000000-0005-0000-0000-00000DB10000}"/>
    <cellStyle name="n_Marketing Wanadoo1_PFA_Mn_0603_V0 0_Orange - Market France KPIs" xfId="57178" xr:uid="{00000000-0005-0000-0000-00000EB10000}"/>
    <cellStyle name="n_Marketing Wanadoo1_PFA_Mn_0603_V0 0_Poland KPIs" xfId="43938" xr:uid="{00000000-0005-0000-0000-00000FB10000}"/>
    <cellStyle name="n_Marketing Wanadoo1_PFA_Mn_0603_V0 0_ROW" xfId="43940" xr:uid="{00000000-0005-0000-0000-000010B10000}"/>
    <cellStyle name="n_Marketing Wanadoo1_PFA_Mn_0603_V0 0_ROW ARPU" xfId="43941" xr:uid="{00000000-0005-0000-0000-000011B10000}"/>
    <cellStyle name="n_Marketing Wanadoo1_PFA_Mn_0603_V0 0_ROW_1" xfId="43942" xr:uid="{00000000-0005-0000-0000-000012B10000}"/>
    <cellStyle name="n_Marketing Wanadoo1_PFA_Mn_0603_V0 0_ROW_1_Group" xfId="43943" xr:uid="{00000000-0005-0000-0000-000013B10000}"/>
    <cellStyle name="n_Marketing Wanadoo1_PFA_Mn_0603_V0 0_ROW_1_ROW ARPU" xfId="43944" xr:uid="{00000000-0005-0000-0000-000014B10000}"/>
    <cellStyle name="n_Marketing Wanadoo1_PFA_Mn_0603_V0 0_ROW_Group" xfId="43945" xr:uid="{00000000-0005-0000-0000-000015B10000}"/>
    <cellStyle name="n_Marketing Wanadoo1_PFA_Mn_0603_V0 0_ROW_ROW ARPU" xfId="43946" xr:uid="{00000000-0005-0000-0000-000016B10000}"/>
    <cellStyle name="n_Marketing Wanadoo1_PFA_Mn_0603_V0 0_Spain ARPU + AUPU" xfId="43947" xr:uid="{00000000-0005-0000-0000-000017B10000}"/>
    <cellStyle name="n_Marketing Wanadoo1_PFA_Mn_0603_V0 0_Spain ARPU + AUPU_Group" xfId="43948" xr:uid="{00000000-0005-0000-0000-000018B10000}"/>
    <cellStyle name="n_Marketing Wanadoo1_PFA_Mn_0603_V0 0_Spain ARPU + AUPU_ROW ARPU" xfId="43949" xr:uid="{00000000-0005-0000-0000-000019B10000}"/>
    <cellStyle name="n_Marketing Wanadoo1_PFA_Mn_0603_V0 0_Spain KPIs" xfId="7712" xr:uid="{00000000-0005-0000-0000-00001AB10000}"/>
    <cellStyle name="n_Marketing Wanadoo1_PFA_Mn_0603_V0 0_Spain KPIs 2" xfId="17078" xr:uid="{00000000-0005-0000-0000-00001BB10000}"/>
    <cellStyle name="n_Marketing Wanadoo1_PFA_Mn_0603_V0 0_Spain KPIs_1" xfId="52527" xr:uid="{00000000-0005-0000-0000-00001CB10000}"/>
    <cellStyle name="n_Marketing Wanadoo1_PFA_Mn_0603_V0 0_Telecoms - Operational KPIs" xfId="50830" xr:uid="{00000000-0005-0000-0000-00001DB10000}"/>
    <cellStyle name="n_Marketing Wanadoo1_Poland KPIs" xfId="43870" xr:uid="{00000000-0005-0000-0000-00001EB10000}"/>
    <cellStyle name="n_Marketing Wanadoo1_Reporting Valeur_Mobile_2010_10" xfId="43950" xr:uid="{00000000-0005-0000-0000-00001FB10000}"/>
    <cellStyle name="n_Marketing Wanadoo1_Reporting Valeur_Mobile_2010_10_Group" xfId="43951" xr:uid="{00000000-0005-0000-0000-000020B10000}"/>
    <cellStyle name="n_Marketing Wanadoo1_Reporting Valeur_Mobile_2010_10_ROW" xfId="43952" xr:uid="{00000000-0005-0000-0000-000021B10000}"/>
    <cellStyle name="n_Marketing Wanadoo1_Reporting Valeur_Mobile_2010_10_ROW ARPU" xfId="43953" xr:uid="{00000000-0005-0000-0000-000022B10000}"/>
    <cellStyle name="n_Marketing Wanadoo1_Reporting Valeur_Mobile_2010_10_ROW_Group" xfId="43954" xr:uid="{00000000-0005-0000-0000-000023B10000}"/>
    <cellStyle name="n_Marketing Wanadoo1_Reporting Valeur_Mobile_2010_10_ROW_ROW ARPU" xfId="43955" xr:uid="{00000000-0005-0000-0000-000024B10000}"/>
    <cellStyle name="n_Marketing Wanadoo1_ROW" xfId="43956" xr:uid="{00000000-0005-0000-0000-000025B10000}"/>
    <cellStyle name="n_Marketing Wanadoo1_ROW ARPU" xfId="43957" xr:uid="{00000000-0005-0000-0000-000026B10000}"/>
    <cellStyle name="n_Marketing Wanadoo1_ROW_1" xfId="43958" xr:uid="{00000000-0005-0000-0000-000027B10000}"/>
    <cellStyle name="n_Marketing Wanadoo1_ROW_1_Group" xfId="43959" xr:uid="{00000000-0005-0000-0000-000028B10000}"/>
    <cellStyle name="n_Marketing Wanadoo1_ROW_1_ROW ARPU" xfId="43960" xr:uid="{00000000-0005-0000-0000-000029B10000}"/>
    <cellStyle name="n_Marketing Wanadoo1_ROW_Group" xfId="43961" xr:uid="{00000000-0005-0000-0000-00002AB10000}"/>
    <cellStyle name="n_Marketing Wanadoo1_ROW_ROW ARPU" xfId="43962" xr:uid="{00000000-0005-0000-0000-00002BB10000}"/>
    <cellStyle name="n_Marketing Wanadoo1_Spain ARPU + AUPU" xfId="43963" xr:uid="{00000000-0005-0000-0000-00002CB10000}"/>
    <cellStyle name="n_Marketing Wanadoo1_Spain ARPU + AUPU_Group" xfId="43964" xr:uid="{00000000-0005-0000-0000-00002DB10000}"/>
    <cellStyle name="n_Marketing Wanadoo1_Spain ARPU + AUPU_ROW ARPU" xfId="43965" xr:uid="{00000000-0005-0000-0000-00002EB10000}"/>
    <cellStyle name="n_Marketing Wanadoo1_Spain KPIs" xfId="7706" xr:uid="{00000000-0005-0000-0000-00002FB10000}"/>
    <cellStyle name="n_Marketing Wanadoo1_Spain KPIs 2" xfId="17072" xr:uid="{00000000-0005-0000-0000-000030B10000}"/>
    <cellStyle name="n_Marketing Wanadoo1_Spain KPIs_1" xfId="52521" xr:uid="{00000000-0005-0000-0000-000031B10000}"/>
    <cellStyle name="n_Marketing Wanadoo1_Telecoms - Operational KPIs" xfId="50824" xr:uid="{00000000-0005-0000-0000-000032B10000}"/>
    <cellStyle name="n_Marketing Wanadoo1_UAG_report_CA 06-09 (06-09-28)" xfId="3746" xr:uid="{00000000-0005-0000-0000-000033B10000}"/>
    <cellStyle name="n_Marketing Wanadoo1_UAG_report_CA 06-09 (06-09-28)_A&amp;ME KPIs" xfId="54305" xr:uid="{00000000-0005-0000-0000-000034B10000}"/>
    <cellStyle name="n_Marketing Wanadoo1_UAG_report_CA 06-09 (06-09-28)_France financials" xfId="24658" xr:uid="{00000000-0005-0000-0000-000035B10000}"/>
    <cellStyle name="n_Marketing Wanadoo1_UAG_report_CA 06-09 (06-09-28)_France KPIs" xfId="5868" xr:uid="{00000000-0005-0000-0000-000036B10000}"/>
    <cellStyle name="n_Marketing Wanadoo1_UAG_report_CA 06-09 (06-09-28)_France KPIs 2" xfId="15283" xr:uid="{00000000-0005-0000-0000-000037B10000}"/>
    <cellStyle name="n_Marketing Wanadoo1_UAG_report_CA 06-09 (06-09-28)_France KPIs_1" xfId="13108" xr:uid="{00000000-0005-0000-0000-000038B10000}"/>
    <cellStyle name="n_Marketing Wanadoo1_UAG_report_CA 06-09 (06-09-28)_Group" xfId="43967" xr:uid="{00000000-0005-0000-0000-000039B10000}"/>
    <cellStyle name="n_Marketing Wanadoo1_UAG_report_CA 06-09 (06-09-28)_Group - financial KPIs" xfId="22914" xr:uid="{00000000-0005-0000-0000-00003AB10000}"/>
    <cellStyle name="n_Marketing Wanadoo1_UAG_report_CA 06-09 (06-09-28)_Group - operational KPIs" xfId="11354" xr:uid="{00000000-0005-0000-0000-00003BB10000}"/>
    <cellStyle name="n_Marketing Wanadoo1_UAG_report_CA 06-09 (06-09-28)_Group - operational KPIs 2" xfId="19053" xr:uid="{00000000-0005-0000-0000-00003CB10000}"/>
    <cellStyle name="n_Marketing Wanadoo1_UAG_report_CA 06-09 (06-09-28)_Group - operational KPIs_1" xfId="21170" xr:uid="{00000000-0005-0000-0000-00003DB10000}"/>
    <cellStyle name="n_Marketing Wanadoo1_UAG_report_CA 06-09 (06-09-28)_Orange - Market France KPIs" xfId="57179" xr:uid="{00000000-0005-0000-0000-00003EB10000}"/>
    <cellStyle name="n_Marketing Wanadoo1_UAG_report_CA 06-09 (06-09-28)_Poland KPIs" xfId="43966" xr:uid="{00000000-0005-0000-0000-00003FB10000}"/>
    <cellStyle name="n_Marketing Wanadoo1_UAG_report_CA 06-09 (06-09-28)_ROW" xfId="43968" xr:uid="{00000000-0005-0000-0000-000040B10000}"/>
    <cellStyle name="n_Marketing Wanadoo1_UAG_report_CA 06-09 (06-09-28)_ROW ARPU" xfId="43969" xr:uid="{00000000-0005-0000-0000-000041B10000}"/>
    <cellStyle name="n_Marketing Wanadoo1_UAG_report_CA 06-09 (06-09-28)_ROW_1" xfId="43970" xr:uid="{00000000-0005-0000-0000-000042B10000}"/>
    <cellStyle name="n_Marketing Wanadoo1_UAG_report_CA 06-09 (06-09-28)_ROW_1_Group" xfId="43971" xr:uid="{00000000-0005-0000-0000-000043B10000}"/>
    <cellStyle name="n_Marketing Wanadoo1_UAG_report_CA 06-09 (06-09-28)_ROW_1_ROW ARPU" xfId="43972" xr:uid="{00000000-0005-0000-0000-000044B10000}"/>
    <cellStyle name="n_Marketing Wanadoo1_UAG_report_CA 06-09 (06-09-28)_ROW_Group" xfId="43973" xr:uid="{00000000-0005-0000-0000-000045B10000}"/>
    <cellStyle name="n_Marketing Wanadoo1_UAG_report_CA 06-09 (06-09-28)_ROW_ROW ARPU" xfId="43974" xr:uid="{00000000-0005-0000-0000-000046B10000}"/>
    <cellStyle name="n_Marketing Wanadoo1_UAG_report_CA 06-09 (06-09-28)_Spain ARPU + AUPU" xfId="43975" xr:uid="{00000000-0005-0000-0000-000047B10000}"/>
    <cellStyle name="n_Marketing Wanadoo1_UAG_report_CA 06-09 (06-09-28)_Spain ARPU + AUPU_Group" xfId="43976" xr:uid="{00000000-0005-0000-0000-000048B10000}"/>
    <cellStyle name="n_Marketing Wanadoo1_UAG_report_CA 06-09 (06-09-28)_Spain ARPU + AUPU_ROW ARPU" xfId="43977" xr:uid="{00000000-0005-0000-0000-000049B10000}"/>
    <cellStyle name="n_Marketing Wanadoo1_UAG_report_CA 06-09 (06-09-28)_Spain KPIs" xfId="7713" xr:uid="{00000000-0005-0000-0000-00004AB10000}"/>
    <cellStyle name="n_Marketing Wanadoo1_UAG_report_CA 06-09 (06-09-28)_Spain KPIs 2" xfId="17079" xr:uid="{00000000-0005-0000-0000-00004BB10000}"/>
    <cellStyle name="n_Marketing Wanadoo1_UAG_report_CA 06-09 (06-09-28)_Spain KPIs_1" xfId="52528" xr:uid="{00000000-0005-0000-0000-00004CB10000}"/>
    <cellStyle name="n_Marketing Wanadoo1_UAG_report_CA 06-09 (06-09-28)_Telecoms - Operational KPIs" xfId="50831" xr:uid="{00000000-0005-0000-0000-00004DB10000}"/>
    <cellStyle name="n_Marketing Wanadoo1_UAG_report_CA 06-10 (06-11-06)" xfId="3747" xr:uid="{00000000-0005-0000-0000-00004EB10000}"/>
    <cellStyle name="n_Marketing Wanadoo1_UAG_report_CA 06-10 (06-11-06)_A&amp;ME KPIs" xfId="54306" xr:uid="{00000000-0005-0000-0000-00004FB10000}"/>
    <cellStyle name="n_Marketing Wanadoo1_UAG_report_CA 06-10 (06-11-06)_France financials" xfId="24659" xr:uid="{00000000-0005-0000-0000-000050B10000}"/>
    <cellStyle name="n_Marketing Wanadoo1_UAG_report_CA 06-10 (06-11-06)_France KPIs" xfId="5869" xr:uid="{00000000-0005-0000-0000-000051B10000}"/>
    <cellStyle name="n_Marketing Wanadoo1_UAG_report_CA 06-10 (06-11-06)_France KPIs 2" xfId="15284" xr:uid="{00000000-0005-0000-0000-000052B10000}"/>
    <cellStyle name="n_Marketing Wanadoo1_UAG_report_CA 06-10 (06-11-06)_France KPIs_1" xfId="13109" xr:uid="{00000000-0005-0000-0000-000053B10000}"/>
    <cellStyle name="n_Marketing Wanadoo1_UAG_report_CA 06-10 (06-11-06)_Group" xfId="43979" xr:uid="{00000000-0005-0000-0000-000054B10000}"/>
    <cellStyle name="n_Marketing Wanadoo1_UAG_report_CA 06-10 (06-11-06)_Group - financial KPIs" xfId="22915" xr:uid="{00000000-0005-0000-0000-000055B10000}"/>
    <cellStyle name="n_Marketing Wanadoo1_UAG_report_CA 06-10 (06-11-06)_Group - operational KPIs" xfId="11355" xr:uid="{00000000-0005-0000-0000-000056B10000}"/>
    <cellStyle name="n_Marketing Wanadoo1_UAG_report_CA 06-10 (06-11-06)_Group - operational KPIs 2" xfId="19054" xr:uid="{00000000-0005-0000-0000-000057B10000}"/>
    <cellStyle name="n_Marketing Wanadoo1_UAG_report_CA 06-10 (06-11-06)_Group - operational KPIs_1" xfId="21171" xr:uid="{00000000-0005-0000-0000-000058B10000}"/>
    <cellStyle name="n_Marketing Wanadoo1_UAG_report_CA 06-10 (06-11-06)_Orange - Market France KPIs" xfId="57180" xr:uid="{00000000-0005-0000-0000-000059B10000}"/>
    <cellStyle name="n_Marketing Wanadoo1_UAG_report_CA 06-10 (06-11-06)_Poland KPIs" xfId="43978" xr:uid="{00000000-0005-0000-0000-00005AB10000}"/>
    <cellStyle name="n_Marketing Wanadoo1_UAG_report_CA 06-10 (06-11-06)_ROW" xfId="43980" xr:uid="{00000000-0005-0000-0000-00005BB10000}"/>
    <cellStyle name="n_Marketing Wanadoo1_UAG_report_CA 06-10 (06-11-06)_ROW ARPU" xfId="43981" xr:uid="{00000000-0005-0000-0000-00005CB10000}"/>
    <cellStyle name="n_Marketing Wanadoo1_UAG_report_CA 06-10 (06-11-06)_ROW_1" xfId="43982" xr:uid="{00000000-0005-0000-0000-00005DB10000}"/>
    <cellStyle name="n_Marketing Wanadoo1_UAG_report_CA 06-10 (06-11-06)_ROW_1_Group" xfId="43983" xr:uid="{00000000-0005-0000-0000-00005EB10000}"/>
    <cellStyle name="n_Marketing Wanadoo1_UAG_report_CA 06-10 (06-11-06)_ROW_1_ROW ARPU" xfId="43984" xr:uid="{00000000-0005-0000-0000-00005FB10000}"/>
    <cellStyle name="n_Marketing Wanadoo1_UAG_report_CA 06-10 (06-11-06)_ROW_Group" xfId="43985" xr:uid="{00000000-0005-0000-0000-000060B10000}"/>
    <cellStyle name="n_Marketing Wanadoo1_UAG_report_CA 06-10 (06-11-06)_ROW_ROW ARPU" xfId="43986" xr:uid="{00000000-0005-0000-0000-000061B10000}"/>
    <cellStyle name="n_Marketing Wanadoo1_UAG_report_CA 06-10 (06-11-06)_Spain ARPU + AUPU" xfId="43987" xr:uid="{00000000-0005-0000-0000-000062B10000}"/>
    <cellStyle name="n_Marketing Wanadoo1_UAG_report_CA 06-10 (06-11-06)_Spain ARPU + AUPU_Group" xfId="43988" xr:uid="{00000000-0005-0000-0000-000063B10000}"/>
    <cellStyle name="n_Marketing Wanadoo1_UAG_report_CA 06-10 (06-11-06)_Spain ARPU + AUPU_ROW ARPU" xfId="43989" xr:uid="{00000000-0005-0000-0000-000064B10000}"/>
    <cellStyle name="n_Marketing Wanadoo1_UAG_report_CA 06-10 (06-11-06)_Spain KPIs" xfId="7714" xr:uid="{00000000-0005-0000-0000-000065B10000}"/>
    <cellStyle name="n_Marketing Wanadoo1_UAG_report_CA 06-10 (06-11-06)_Spain KPIs 2" xfId="17080" xr:uid="{00000000-0005-0000-0000-000066B10000}"/>
    <cellStyle name="n_Marketing Wanadoo1_UAG_report_CA 06-10 (06-11-06)_Spain KPIs_1" xfId="52529" xr:uid="{00000000-0005-0000-0000-000067B10000}"/>
    <cellStyle name="n_Marketing Wanadoo1_UAG_report_CA 06-10 (06-11-06)_Telecoms - Operational KPIs" xfId="50832" xr:uid="{00000000-0005-0000-0000-000068B10000}"/>
    <cellStyle name="n_MGRH Home" xfId="3748" xr:uid="{00000000-0005-0000-0000-000069B10000}"/>
    <cellStyle name="n_MGRH Home_A&amp;ME KPIs" xfId="54307" xr:uid="{00000000-0005-0000-0000-00006AB10000}"/>
    <cellStyle name="n_MGRH Home_DATA KPI Personal" xfId="43991" xr:uid="{00000000-0005-0000-0000-00006BB10000}"/>
    <cellStyle name="n_MGRH Home_DATA KPI Personal_Group" xfId="43992" xr:uid="{00000000-0005-0000-0000-00006CB10000}"/>
    <cellStyle name="n_MGRH Home_DATA KPI Personal_ROW ARPU" xfId="43993" xr:uid="{00000000-0005-0000-0000-00006DB10000}"/>
    <cellStyle name="n_MGRH Home_EE_CoA_BS - mapped V4" xfId="43994" xr:uid="{00000000-0005-0000-0000-00006EB10000}"/>
    <cellStyle name="n_MGRH Home_EE_CoA_BS - mapped V4_Group" xfId="43995" xr:uid="{00000000-0005-0000-0000-00006FB10000}"/>
    <cellStyle name="n_MGRH Home_EE_CoA_BS - mapped V4_ROW ARPU" xfId="43996" xr:uid="{00000000-0005-0000-0000-000070B10000}"/>
    <cellStyle name="n_MGRH Home_France financials" xfId="24660" xr:uid="{00000000-0005-0000-0000-000071B10000}"/>
    <cellStyle name="n_MGRH Home_France KPIs" xfId="5870" xr:uid="{00000000-0005-0000-0000-000072B10000}"/>
    <cellStyle name="n_MGRH Home_France KPIs 2" xfId="15285" xr:uid="{00000000-0005-0000-0000-000073B10000}"/>
    <cellStyle name="n_MGRH Home_France KPIs_1" xfId="13110" xr:uid="{00000000-0005-0000-0000-000074B10000}"/>
    <cellStyle name="n_MGRH Home_Group" xfId="43997" xr:uid="{00000000-0005-0000-0000-000075B10000}"/>
    <cellStyle name="n_MGRH Home_Group - financial KPIs" xfId="22916" xr:uid="{00000000-0005-0000-0000-000076B10000}"/>
    <cellStyle name="n_MGRH Home_Group - operational KPIs" xfId="11356" xr:uid="{00000000-0005-0000-0000-000077B10000}"/>
    <cellStyle name="n_MGRH Home_Group - operational KPIs 2" xfId="19055" xr:uid="{00000000-0005-0000-0000-000078B10000}"/>
    <cellStyle name="n_MGRH Home_Group - operational KPIs_1" xfId="21172" xr:uid="{00000000-0005-0000-0000-000079B10000}"/>
    <cellStyle name="n_MGRH Home_Orange - Market France KPIs" xfId="57181" xr:uid="{00000000-0005-0000-0000-00007AB10000}"/>
    <cellStyle name="n_MGRH Home_Poland KPIs" xfId="43990" xr:uid="{00000000-0005-0000-0000-00007BB10000}"/>
    <cellStyle name="n_MGRH Home_Reporting Valeur_Mobile_2010_10" xfId="43998" xr:uid="{00000000-0005-0000-0000-00007CB10000}"/>
    <cellStyle name="n_MGRH Home_Reporting Valeur_Mobile_2010_10_Group" xfId="43999" xr:uid="{00000000-0005-0000-0000-00007DB10000}"/>
    <cellStyle name="n_MGRH Home_Reporting Valeur_Mobile_2010_10_ROW" xfId="44000" xr:uid="{00000000-0005-0000-0000-00007EB10000}"/>
    <cellStyle name="n_MGRH Home_Reporting Valeur_Mobile_2010_10_ROW ARPU" xfId="44001" xr:uid="{00000000-0005-0000-0000-00007FB10000}"/>
    <cellStyle name="n_MGRH Home_Reporting Valeur_Mobile_2010_10_ROW_Group" xfId="44002" xr:uid="{00000000-0005-0000-0000-000080B10000}"/>
    <cellStyle name="n_MGRH Home_Reporting Valeur_Mobile_2010_10_ROW_ROW ARPU" xfId="44003" xr:uid="{00000000-0005-0000-0000-000081B10000}"/>
    <cellStyle name="n_MGRH Home_ROW" xfId="44004" xr:uid="{00000000-0005-0000-0000-000082B10000}"/>
    <cellStyle name="n_MGRH Home_ROW ARPU" xfId="44005" xr:uid="{00000000-0005-0000-0000-000083B10000}"/>
    <cellStyle name="n_MGRH Home_ROW_1" xfId="44006" xr:uid="{00000000-0005-0000-0000-000084B10000}"/>
    <cellStyle name="n_MGRH Home_ROW_1_Group" xfId="44007" xr:uid="{00000000-0005-0000-0000-000085B10000}"/>
    <cellStyle name="n_MGRH Home_ROW_1_ROW ARPU" xfId="44008" xr:uid="{00000000-0005-0000-0000-000086B10000}"/>
    <cellStyle name="n_MGRH Home_ROW_Group" xfId="44009" xr:uid="{00000000-0005-0000-0000-000087B10000}"/>
    <cellStyle name="n_MGRH Home_ROW_ROW ARPU" xfId="44010" xr:uid="{00000000-0005-0000-0000-000088B10000}"/>
    <cellStyle name="n_MGRH Home_Spain ARPU + AUPU" xfId="44011" xr:uid="{00000000-0005-0000-0000-000089B10000}"/>
    <cellStyle name="n_MGRH Home_Spain ARPU + AUPU_Group" xfId="44012" xr:uid="{00000000-0005-0000-0000-00008AB10000}"/>
    <cellStyle name="n_MGRH Home_Spain ARPU + AUPU_ROW ARPU" xfId="44013" xr:uid="{00000000-0005-0000-0000-00008BB10000}"/>
    <cellStyle name="n_MGRH Home_Spain KPIs" xfId="7715" xr:uid="{00000000-0005-0000-0000-00008CB10000}"/>
    <cellStyle name="n_MGRH Home_Spain KPIs 2" xfId="17081" xr:uid="{00000000-0005-0000-0000-00008DB10000}"/>
    <cellStyle name="n_MGRH Home_Spain KPIs_1" xfId="52530" xr:uid="{00000000-0005-0000-0000-00008EB10000}"/>
    <cellStyle name="n_MGRH Home_Telecoms - Operational KPIs" xfId="50833" xr:uid="{00000000-0005-0000-0000-00008FB10000}"/>
    <cellStyle name="n_MILESTONES_MARCH" xfId="3749" xr:uid="{00000000-0005-0000-0000-000090B10000}"/>
    <cellStyle name="n_MILESTONES_MARCH_A&amp;ME KPIs" xfId="54308" xr:uid="{00000000-0005-0000-0000-000091B10000}"/>
    <cellStyle name="n_MILESTONES_MARCH_CA BAC SCR-VM 06-07 (31-07-06)" xfId="3750" xr:uid="{00000000-0005-0000-0000-000092B10000}"/>
    <cellStyle name="n_MILESTONES_MARCH_CA BAC SCR-VM 06-07 (31-07-06)_A&amp;ME KPIs" xfId="54309" xr:uid="{00000000-0005-0000-0000-000093B10000}"/>
    <cellStyle name="n_MILESTONES_MARCH_CA BAC SCR-VM 06-07 (31-07-06)_France financials" xfId="24662" xr:uid="{00000000-0005-0000-0000-000094B10000}"/>
    <cellStyle name="n_MILESTONES_MARCH_CA BAC SCR-VM 06-07 (31-07-06)_France KPIs" xfId="5872" xr:uid="{00000000-0005-0000-0000-000095B10000}"/>
    <cellStyle name="n_MILESTONES_MARCH_CA BAC SCR-VM 06-07 (31-07-06)_France KPIs 2" xfId="15287" xr:uid="{00000000-0005-0000-0000-000096B10000}"/>
    <cellStyle name="n_MILESTONES_MARCH_CA BAC SCR-VM 06-07 (31-07-06)_France KPIs_1" xfId="13112" xr:uid="{00000000-0005-0000-0000-000097B10000}"/>
    <cellStyle name="n_MILESTONES_MARCH_CA BAC SCR-VM 06-07 (31-07-06)_Group" xfId="44016" xr:uid="{00000000-0005-0000-0000-000098B10000}"/>
    <cellStyle name="n_MILESTONES_MARCH_CA BAC SCR-VM 06-07 (31-07-06)_Group - financial KPIs" xfId="22918" xr:uid="{00000000-0005-0000-0000-000099B10000}"/>
    <cellStyle name="n_MILESTONES_MARCH_CA BAC SCR-VM 06-07 (31-07-06)_Group - operational KPIs" xfId="11358" xr:uid="{00000000-0005-0000-0000-00009AB10000}"/>
    <cellStyle name="n_MILESTONES_MARCH_CA BAC SCR-VM 06-07 (31-07-06)_Group - operational KPIs 2" xfId="19057" xr:uid="{00000000-0005-0000-0000-00009BB10000}"/>
    <cellStyle name="n_MILESTONES_MARCH_CA BAC SCR-VM 06-07 (31-07-06)_Group - operational KPIs_1" xfId="21174" xr:uid="{00000000-0005-0000-0000-00009CB10000}"/>
    <cellStyle name="n_MILESTONES_MARCH_CA BAC SCR-VM 06-07 (31-07-06)_Orange - Market France KPIs" xfId="57183" xr:uid="{00000000-0005-0000-0000-00009DB10000}"/>
    <cellStyle name="n_MILESTONES_MARCH_CA BAC SCR-VM 06-07 (31-07-06)_Poland KPIs" xfId="44015" xr:uid="{00000000-0005-0000-0000-00009EB10000}"/>
    <cellStyle name="n_MILESTONES_MARCH_CA BAC SCR-VM 06-07 (31-07-06)_ROW" xfId="44017" xr:uid="{00000000-0005-0000-0000-00009FB10000}"/>
    <cellStyle name="n_MILESTONES_MARCH_CA BAC SCR-VM 06-07 (31-07-06)_ROW ARPU" xfId="44018" xr:uid="{00000000-0005-0000-0000-0000A0B10000}"/>
    <cellStyle name="n_MILESTONES_MARCH_CA BAC SCR-VM 06-07 (31-07-06)_ROW_1" xfId="44019" xr:uid="{00000000-0005-0000-0000-0000A1B10000}"/>
    <cellStyle name="n_MILESTONES_MARCH_CA BAC SCR-VM 06-07 (31-07-06)_ROW_1_Group" xfId="44020" xr:uid="{00000000-0005-0000-0000-0000A2B10000}"/>
    <cellStyle name="n_MILESTONES_MARCH_CA BAC SCR-VM 06-07 (31-07-06)_ROW_1_ROW ARPU" xfId="44021" xr:uid="{00000000-0005-0000-0000-0000A3B10000}"/>
    <cellStyle name="n_MILESTONES_MARCH_CA BAC SCR-VM 06-07 (31-07-06)_ROW_Group" xfId="44022" xr:uid="{00000000-0005-0000-0000-0000A4B10000}"/>
    <cellStyle name="n_MILESTONES_MARCH_CA BAC SCR-VM 06-07 (31-07-06)_ROW_ROW ARPU" xfId="44023" xr:uid="{00000000-0005-0000-0000-0000A5B10000}"/>
    <cellStyle name="n_MILESTONES_MARCH_CA BAC SCR-VM 06-07 (31-07-06)_Spain ARPU + AUPU" xfId="44024" xr:uid="{00000000-0005-0000-0000-0000A6B10000}"/>
    <cellStyle name="n_MILESTONES_MARCH_CA BAC SCR-VM 06-07 (31-07-06)_Spain ARPU + AUPU_Group" xfId="44025" xr:uid="{00000000-0005-0000-0000-0000A7B10000}"/>
    <cellStyle name="n_MILESTONES_MARCH_CA BAC SCR-VM 06-07 (31-07-06)_Spain ARPU + AUPU_ROW ARPU" xfId="44026" xr:uid="{00000000-0005-0000-0000-0000A8B10000}"/>
    <cellStyle name="n_MILESTONES_MARCH_CA BAC SCR-VM 06-07 (31-07-06)_Spain KPIs" xfId="7717" xr:uid="{00000000-0005-0000-0000-0000A9B10000}"/>
    <cellStyle name="n_MILESTONES_MARCH_CA BAC SCR-VM 06-07 (31-07-06)_Spain KPIs 2" xfId="17083" xr:uid="{00000000-0005-0000-0000-0000AAB10000}"/>
    <cellStyle name="n_MILESTONES_MARCH_CA BAC SCR-VM 06-07 (31-07-06)_Spain KPIs_1" xfId="52532" xr:uid="{00000000-0005-0000-0000-0000ABB10000}"/>
    <cellStyle name="n_MILESTONES_MARCH_CA BAC SCR-VM 06-07 (31-07-06)_Telecoms - Operational KPIs" xfId="50835" xr:uid="{00000000-0005-0000-0000-0000ACB10000}"/>
    <cellStyle name="n_MILESTONES_MARCH_Classeur2" xfId="3751" xr:uid="{00000000-0005-0000-0000-0000ADB10000}"/>
    <cellStyle name="n_MILESTONES_MARCH_Classeur2_A&amp;ME KPIs" xfId="54310" xr:uid="{00000000-0005-0000-0000-0000AEB10000}"/>
    <cellStyle name="n_MILESTONES_MARCH_Classeur2_France financials" xfId="24663" xr:uid="{00000000-0005-0000-0000-0000AFB10000}"/>
    <cellStyle name="n_MILESTONES_MARCH_Classeur2_France KPIs" xfId="5873" xr:uid="{00000000-0005-0000-0000-0000B0B10000}"/>
    <cellStyle name="n_MILESTONES_MARCH_Classeur2_France KPIs 2" xfId="15288" xr:uid="{00000000-0005-0000-0000-0000B1B10000}"/>
    <cellStyle name="n_MILESTONES_MARCH_Classeur2_France KPIs_1" xfId="13113" xr:uid="{00000000-0005-0000-0000-0000B2B10000}"/>
    <cellStyle name="n_MILESTONES_MARCH_Classeur2_Group" xfId="44028" xr:uid="{00000000-0005-0000-0000-0000B3B10000}"/>
    <cellStyle name="n_MILESTONES_MARCH_Classeur2_Group - financial KPIs" xfId="22919" xr:uid="{00000000-0005-0000-0000-0000B4B10000}"/>
    <cellStyle name="n_MILESTONES_MARCH_Classeur2_Group - operational KPIs" xfId="11359" xr:uid="{00000000-0005-0000-0000-0000B5B10000}"/>
    <cellStyle name="n_MILESTONES_MARCH_Classeur2_Group - operational KPIs 2" xfId="19058" xr:uid="{00000000-0005-0000-0000-0000B6B10000}"/>
    <cellStyle name="n_MILESTONES_MARCH_Classeur2_Group - operational KPIs_1" xfId="21175" xr:uid="{00000000-0005-0000-0000-0000B7B10000}"/>
    <cellStyle name="n_MILESTONES_MARCH_Classeur2_Orange - Market France KPIs" xfId="57184" xr:uid="{00000000-0005-0000-0000-0000B8B10000}"/>
    <cellStyle name="n_MILESTONES_MARCH_Classeur2_Poland KPIs" xfId="44027" xr:uid="{00000000-0005-0000-0000-0000B9B10000}"/>
    <cellStyle name="n_MILESTONES_MARCH_Classeur2_ROW" xfId="44029" xr:uid="{00000000-0005-0000-0000-0000BAB10000}"/>
    <cellStyle name="n_MILESTONES_MARCH_Classeur2_ROW ARPU" xfId="44030" xr:uid="{00000000-0005-0000-0000-0000BBB10000}"/>
    <cellStyle name="n_MILESTONES_MARCH_Classeur2_ROW_1" xfId="44031" xr:uid="{00000000-0005-0000-0000-0000BCB10000}"/>
    <cellStyle name="n_MILESTONES_MARCH_Classeur2_ROW_1_Group" xfId="44032" xr:uid="{00000000-0005-0000-0000-0000BDB10000}"/>
    <cellStyle name="n_MILESTONES_MARCH_Classeur2_ROW_1_ROW ARPU" xfId="44033" xr:uid="{00000000-0005-0000-0000-0000BEB10000}"/>
    <cellStyle name="n_MILESTONES_MARCH_Classeur2_ROW_Group" xfId="44034" xr:uid="{00000000-0005-0000-0000-0000BFB10000}"/>
    <cellStyle name="n_MILESTONES_MARCH_Classeur2_ROW_ROW ARPU" xfId="44035" xr:uid="{00000000-0005-0000-0000-0000C0B10000}"/>
    <cellStyle name="n_MILESTONES_MARCH_Classeur2_Spain ARPU + AUPU" xfId="44036" xr:uid="{00000000-0005-0000-0000-0000C1B10000}"/>
    <cellStyle name="n_MILESTONES_MARCH_Classeur2_Spain ARPU + AUPU_Group" xfId="44037" xr:uid="{00000000-0005-0000-0000-0000C2B10000}"/>
    <cellStyle name="n_MILESTONES_MARCH_Classeur2_Spain ARPU + AUPU_ROW ARPU" xfId="44038" xr:uid="{00000000-0005-0000-0000-0000C3B10000}"/>
    <cellStyle name="n_MILESTONES_MARCH_Classeur2_Spain KPIs" xfId="7718" xr:uid="{00000000-0005-0000-0000-0000C4B10000}"/>
    <cellStyle name="n_MILESTONES_MARCH_Classeur2_Spain KPIs 2" xfId="17084" xr:uid="{00000000-0005-0000-0000-0000C5B10000}"/>
    <cellStyle name="n_MILESTONES_MARCH_Classeur2_Spain KPIs_1" xfId="52533" xr:uid="{00000000-0005-0000-0000-0000C6B10000}"/>
    <cellStyle name="n_MILESTONES_MARCH_Classeur2_Telecoms - Operational KPIs" xfId="50836" xr:uid="{00000000-0005-0000-0000-0000C7B10000}"/>
    <cellStyle name="n_MILESTONES_MARCH_DATA KPI Personal" xfId="44039" xr:uid="{00000000-0005-0000-0000-0000C8B10000}"/>
    <cellStyle name="n_MILESTONES_MARCH_DATA KPI Personal_Group" xfId="44040" xr:uid="{00000000-0005-0000-0000-0000C9B10000}"/>
    <cellStyle name="n_MILESTONES_MARCH_DATA KPI Personal_ROW ARPU" xfId="44041" xr:uid="{00000000-0005-0000-0000-0000CAB10000}"/>
    <cellStyle name="n_MILESTONES_MARCH_EE_CoA_BS - mapped V4" xfId="44042" xr:uid="{00000000-0005-0000-0000-0000CBB10000}"/>
    <cellStyle name="n_MILESTONES_MARCH_EE_CoA_BS - mapped V4_Group" xfId="44043" xr:uid="{00000000-0005-0000-0000-0000CCB10000}"/>
    <cellStyle name="n_MILESTONES_MARCH_EE_CoA_BS - mapped V4_ROW ARPU" xfId="44044" xr:uid="{00000000-0005-0000-0000-0000CDB10000}"/>
    <cellStyle name="n_MILESTONES_MARCH_Feuil1" xfId="3752" xr:uid="{00000000-0005-0000-0000-0000CEB10000}"/>
    <cellStyle name="n_MILESTONES_MARCH_Feuil1_A&amp;ME KPIs" xfId="54311" xr:uid="{00000000-0005-0000-0000-0000CFB10000}"/>
    <cellStyle name="n_MILESTONES_MARCH_Feuil1_France financials" xfId="24664" xr:uid="{00000000-0005-0000-0000-0000D0B10000}"/>
    <cellStyle name="n_MILESTONES_MARCH_Feuil1_France KPIs" xfId="5874" xr:uid="{00000000-0005-0000-0000-0000D1B10000}"/>
    <cellStyle name="n_MILESTONES_MARCH_Feuil1_France KPIs 2" xfId="15289" xr:uid="{00000000-0005-0000-0000-0000D2B10000}"/>
    <cellStyle name="n_MILESTONES_MARCH_Feuil1_France KPIs_1" xfId="13114" xr:uid="{00000000-0005-0000-0000-0000D3B10000}"/>
    <cellStyle name="n_MILESTONES_MARCH_Feuil1_Group" xfId="44046" xr:uid="{00000000-0005-0000-0000-0000D4B10000}"/>
    <cellStyle name="n_MILESTONES_MARCH_Feuil1_Group - financial KPIs" xfId="22920" xr:uid="{00000000-0005-0000-0000-0000D5B10000}"/>
    <cellStyle name="n_MILESTONES_MARCH_Feuil1_Group - operational KPIs" xfId="11360" xr:uid="{00000000-0005-0000-0000-0000D6B10000}"/>
    <cellStyle name="n_MILESTONES_MARCH_Feuil1_Group - operational KPIs 2" xfId="19059" xr:uid="{00000000-0005-0000-0000-0000D7B10000}"/>
    <cellStyle name="n_MILESTONES_MARCH_Feuil1_Group - operational KPIs_1" xfId="21176" xr:uid="{00000000-0005-0000-0000-0000D8B10000}"/>
    <cellStyle name="n_MILESTONES_MARCH_Feuil1_Orange - Market France KPIs" xfId="57185" xr:uid="{00000000-0005-0000-0000-0000D9B10000}"/>
    <cellStyle name="n_MILESTONES_MARCH_Feuil1_Poland KPIs" xfId="44045" xr:uid="{00000000-0005-0000-0000-0000DAB10000}"/>
    <cellStyle name="n_MILESTONES_MARCH_Feuil1_ROW" xfId="44047" xr:uid="{00000000-0005-0000-0000-0000DBB10000}"/>
    <cellStyle name="n_MILESTONES_MARCH_Feuil1_ROW ARPU" xfId="44048" xr:uid="{00000000-0005-0000-0000-0000DCB10000}"/>
    <cellStyle name="n_MILESTONES_MARCH_Feuil1_ROW_1" xfId="44049" xr:uid="{00000000-0005-0000-0000-0000DDB10000}"/>
    <cellStyle name="n_MILESTONES_MARCH_Feuil1_ROW_1_Group" xfId="44050" xr:uid="{00000000-0005-0000-0000-0000DEB10000}"/>
    <cellStyle name="n_MILESTONES_MARCH_Feuil1_ROW_1_ROW ARPU" xfId="44051" xr:uid="{00000000-0005-0000-0000-0000DFB10000}"/>
    <cellStyle name="n_MILESTONES_MARCH_Feuil1_ROW_Group" xfId="44052" xr:uid="{00000000-0005-0000-0000-0000E0B10000}"/>
    <cellStyle name="n_MILESTONES_MARCH_Feuil1_ROW_ROW ARPU" xfId="44053" xr:uid="{00000000-0005-0000-0000-0000E1B10000}"/>
    <cellStyle name="n_MILESTONES_MARCH_Feuil1_Spain ARPU + AUPU" xfId="44054" xr:uid="{00000000-0005-0000-0000-0000E2B10000}"/>
    <cellStyle name="n_MILESTONES_MARCH_Feuil1_Spain ARPU + AUPU_Group" xfId="44055" xr:uid="{00000000-0005-0000-0000-0000E3B10000}"/>
    <cellStyle name="n_MILESTONES_MARCH_Feuil1_Spain ARPU + AUPU_ROW ARPU" xfId="44056" xr:uid="{00000000-0005-0000-0000-0000E4B10000}"/>
    <cellStyle name="n_MILESTONES_MARCH_Feuil1_Spain KPIs" xfId="7719" xr:uid="{00000000-0005-0000-0000-0000E5B10000}"/>
    <cellStyle name="n_MILESTONES_MARCH_Feuil1_Spain KPIs 2" xfId="17085" xr:uid="{00000000-0005-0000-0000-0000E6B10000}"/>
    <cellStyle name="n_MILESTONES_MARCH_Feuil1_Spain KPIs_1" xfId="52534" xr:uid="{00000000-0005-0000-0000-0000E7B10000}"/>
    <cellStyle name="n_MILESTONES_MARCH_Feuil1_Telecoms - Operational KPIs" xfId="50837" xr:uid="{00000000-0005-0000-0000-0000E8B10000}"/>
    <cellStyle name="n_MILESTONES_MARCH_France financials" xfId="24661" xr:uid="{00000000-0005-0000-0000-0000E9B10000}"/>
    <cellStyle name="n_MILESTONES_MARCH_France KPIs" xfId="5871" xr:uid="{00000000-0005-0000-0000-0000EAB10000}"/>
    <cellStyle name="n_MILESTONES_MARCH_France KPIs 2" xfId="15286" xr:uid="{00000000-0005-0000-0000-0000EBB10000}"/>
    <cellStyle name="n_MILESTONES_MARCH_France KPIs_1" xfId="13111" xr:uid="{00000000-0005-0000-0000-0000ECB10000}"/>
    <cellStyle name="n_MILESTONES_MARCH_GetCA Groupe Seg 2012-Q4 Soc" xfId="57186" xr:uid="{00000000-0005-0000-0000-0000EDB10000}"/>
    <cellStyle name="n_MILESTONES_MARCH_GMC 0701 (2)" xfId="7720" xr:uid="{00000000-0005-0000-0000-0000EEB10000}"/>
    <cellStyle name="n_MILESTONES_MARCH_GMC 0701 (2) 2" xfId="17086" xr:uid="{00000000-0005-0000-0000-0000EFB10000}"/>
    <cellStyle name="n_MILESTONES_MARCH_GMC 0701 (2)_A&amp;ME KPIs" xfId="54312" xr:uid="{00000000-0005-0000-0000-0000F0B10000}"/>
    <cellStyle name="n_MILESTONES_MARCH_GMC 0701 (2)_Group" xfId="44058" xr:uid="{00000000-0005-0000-0000-0000F1B10000}"/>
    <cellStyle name="n_MILESTONES_MARCH_GMC 0701 (2)_Orange - Market France KPIs" xfId="57187" xr:uid="{00000000-0005-0000-0000-0000F2B10000}"/>
    <cellStyle name="n_MILESTONES_MARCH_GMC 0701 (2)_Poland KPIs" xfId="44057" xr:uid="{00000000-0005-0000-0000-0000F3B10000}"/>
    <cellStyle name="n_MILESTONES_MARCH_GMC 0701 (2)_ROW ARPU" xfId="44059" xr:uid="{00000000-0005-0000-0000-0000F4B10000}"/>
    <cellStyle name="n_MILESTONES_MARCH_GMC 0701 (2)_Spain KPIs" xfId="52535" xr:uid="{00000000-0005-0000-0000-0000F5B10000}"/>
    <cellStyle name="n_MILESTONES_MARCH_GMC 0701 (2)_Telecoms - Operational KPIs" xfId="50838" xr:uid="{00000000-0005-0000-0000-0000F6B10000}"/>
    <cellStyle name="n_MILESTONES_MARCH_Group" xfId="44060" xr:uid="{00000000-0005-0000-0000-0000F7B10000}"/>
    <cellStyle name="n_MILESTONES_MARCH_Group - financial KPIs" xfId="22917" xr:uid="{00000000-0005-0000-0000-0000F8B10000}"/>
    <cellStyle name="n_MILESTONES_MARCH_Group - operational KPIs" xfId="11357" xr:uid="{00000000-0005-0000-0000-0000F9B10000}"/>
    <cellStyle name="n_MILESTONES_MARCH_Group - operational KPIs 2" xfId="19056" xr:uid="{00000000-0005-0000-0000-0000FAB10000}"/>
    <cellStyle name="n_MILESTONES_MARCH_Group - operational KPIs_1" xfId="21173" xr:uid="{00000000-0005-0000-0000-0000FBB10000}"/>
    <cellStyle name="n_MILESTONES_MARCH_Home Mngt PL GMC Business Review backup (4)" xfId="7721" xr:uid="{00000000-0005-0000-0000-0000FCB10000}"/>
    <cellStyle name="n_MILESTONES_MARCH_Home Mngt PL GMC Business Review backup (4) 2" xfId="17087" xr:uid="{00000000-0005-0000-0000-0000FDB10000}"/>
    <cellStyle name="n_MILESTONES_MARCH_Home Mngt PL GMC Business Review backup (4)_A&amp;ME KPIs" xfId="54313" xr:uid="{00000000-0005-0000-0000-0000FEB10000}"/>
    <cellStyle name="n_MILESTONES_MARCH_Home Mngt PL GMC Business Review backup (4)_Group" xfId="44062" xr:uid="{00000000-0005-0000-0000-0000FFB10000}"/>
    <cellStyle name="n_MILESTONES_MARCH_Home Mngt PL GMC Business Review backup (4)_Orange - Market France KPIs" xfId="57188" xr:uid="{00000000-0005-0000-0000-000000B20000}"/>
    <cellStyle name="n_MILESTONES_MARCH_Home Mngt PL GMC Business Review backup (4)_Poland KPIs" xfId="44061" xr:uid="{00000000-0005-0000-0000-000001B20000}"/>
    <cellStyle name="n_MILESTONES_MARCH_Home Mngt PL GMC Business Review backup (4)_ROW ARPU" xfId="44063" xr:uid="{00000000-0005-0000-0000-000002B20000}"/>
    <cellStyle name="n_MILESTONES_MARCH_Home Mngt PL GMC Business Review backup (4)_Spain KPIs" xfId="52536" xr:uid="{00000000-0005-0000-0000-000003B20000}"/>
    <cellStyle name="n_MILESTONES_MARCH_Home Mngt PL GMC Business Review backup (4)_Telecoms - Operational KPIs" xfId="50839" xr:uid="{00000000-0005-0000-0000-000004B20000}"/>
    <cellStyle name="n_MILESTONES_MARCH_Libro2" xfId="7722" xr:uid="{00000000-0005-0000-0000-000005B20000}"/>
    <cellStyle name="n_MILESTONES_MARCH_Libro2 2" xfId="17088" xr:uid="{00000000-0005-0000-0000-000006B20000}"/>
    <cellStyle name="n_MILESTONES_MARCH_Libro2_A&amp;ME KPIs" xfId="54314" xr:uid="{00000000-0005-0000-0000-000007B20000}"/>
    <cellStyle name="n_MILESTONES_MARCH_Libro2_Group" xfId="44065" xr:uid="{00000000-0005-0000-0000-000008B20000}"/>
    <cellStyle name="n_MILESTONES_MARCH_Libro2_Orange - Market France KPIs" xfId="57189" xr:uid="{00000000-0005-0000-0000-000009B20000}"/>
    <cellStyle name="n_MILESTONES_MARCH_Libro2_Poland KPIs" xfId="44064" xr:uid="{00000000-0005-0000-0000-00000AB20000}"/>
    <cellStyle name="n_MILESTONES_MARCH_Libro2_ROW ARPU" xfId="44066" xr:uid="{00000000-0005-0000-0000-00000BB20000}"/>
    <cellStyle name="n_MILESTONES_MARCH_Libro2_Spain KPIs" xfId="52537" xr:uid="{00000000-0005-0000-0000-00000CB20000}"/>
    <cellStyle name="n_MILESTONES_MARCH_Libro2_Telecoms - Operational KPIs" xfId="50840" xr:uid="{00000000-0005-0000-0000-00000DB20000}"/>
    <cellStyle name="n_MILESTONES_MARCH_NB07 FRANCE Tableau de l'ADSL 032007 v3 hors instances avec déc07 v24-04" xfId="3753" xr:uid="{00000000-0005-0000-0000-00000EB20000}"/>
    <cellStyle name="n_MILESTONES_MARCH_NB07 FRANCE Tableau de l'ADSL 032007 v3 hors instances avec déc07 v24-04_A&amp;ME KPIs" xfId="54315" xr:uid="{00000000-0005-0000-0000-00000FB20000}"/>
    <cellStyle name="n_MILESTONES_MARCH_NB07 FRANCE Tableau de l'ADSL 032007 v3 hors instances avec déc07 v24-04_France financials" xfId="24665" xr:uid="{00000000-0005-0000-0000-000010B20000}"/>
    <cellStyle name="n_MILESTONES_MARCH_NB07 FRANCE Tableau de l'ADSL 032007 v3 hors instances avec déc07 v24-04_France KPIs" xfId="5875" xr:uid="{00000000-0005-0000-0000-000011B20000}"/>
    <cellStyle name="n_MILESTONES_MARCH_NB07 FRANCE Tableau de l'ADSL 032007 v3 hors instances avec déc07 v24-04_France KPIs 2" xfId="15290" xr:uid="{00000000-0005-0000-0000-000012B20000}"/>
    <cellStyle name="n_MILESTONES_MARCH_NB07 FRANCE Tableau de l'ADSL 032007 v3 hors instances avec déc07 v24-04_France KPIs_1" xfId="13115" xr:uid="{00000000-0005-0000-0000-000013B20000}"/>
    <cellStyle name="n_MILESTONES_MARCH_NB07 FRANCE Tableau de l'ADSL 032007 v3 hors instances avec déc07 v24-04_Group" xfId="44068" xr:uid="{00000000-0005-0000-0000-000014B20000}"/>
    <cellStyle name="n_MILESTONES_MARCH_NB07 FRANCE Tableau de l'ADSL 032007 v3 hors instances avec déc07 v24-04_Group - financial KPIs" xfId="22921" xr:uid="{00000000-0005-0000-0000-000015B20000}"/>
    <cellStyle name="n_MILESTONES_MARCH_NB07 FRANCE Tableau de l'ADSL 032007 v3 hors instances avec déc07 v24-04_Group - operational KPIs" xfId="11361" xr:uid="{00000000-0005-0000-0000-000016B20000}"/>
    <cellStyle name="n_MILESTONES_MARCH_NB07 FRANCE Tableau de l'ADSL 032007 v3 hors instances avec déc07 v24-04_Group - operational KPIs 2" xfId="19060" xr:uid="{00000000-0005-0000-0000-000017B20000}"/>
    <cellStyle name="n_MILESTONES_MARCH_NB07 FRANCE Tableau de l'ADSL 032007 v3 hors instances avec déc07 v24-04_Group - operational KPIs_1" xfId="21177" xr:uid="{00000000-0005-0000-0000-000018B20000}"/>
    <cellStyle name="n_MILESTONES_MARCH_NB07 FRANCE Tableau de l'ADSL 032007 v3 hors instances avec déc07 v24-04_Orange - Market France KPIs" xfId="57190" xr:uid="{00000000-0005-0000-0000-000019B20000}"/>
    <cellStyle name="n_MILESTONES_MARCH_NB07 FRANCE Tableau de l'ADSL 032007 v3 hors instances avec déc07 v24-04_Poland KPIs" xfId="44067" xr:uid="{00000000-0005-0000-0000-00001AB20000}"/>
    <cellStyle name="n_MILESTONES_MARCH_NB07 FRANCE Tableau de l'ADSL 032007 v3 hors instances avec déc07 v24-04_ROW" xfId="44069" xr:uid="{00000000-0005-0000-0000-00001BB20000}"/>
    <cellStyle name="n_MILESTONES_MARCH_NB07 FRANCE Tableau de l'ADSL 032007 v3 hors instances avec déc07 v24-04_ROW ARPU" xfId="44070" xr:uid="{00000000-0005-0000-0000-00001CB20000}"/>
    <cellStyle name="n_MILESTONES_MARCH_NB07 FRANCE Tableau de l'ADSL 032007 v3 hors instances avec déc07 v24-04_ROW_1" xfId="44071" xr:uid="{00000000-0005-0000-0000-00001DB20000}"/>
    <cellStyle name="n_MILESTONES_MARCH_NB07 FRANCE Tableau de l'ADSL 032007 v3 hors instances avec déc07 v24-04_ROW_1_Group" xfId="44072" xr:uid="{00000000-0005-0000-0000-00001EB20000}"/>
    <cellStyle name="n_MILESTONES_MARCH_NB07 FRANCE Tableau de l'ADSL 032007 v3 hors instances avec déc07 v24-04_ROW_1_ROW ARPU" xfId="44073" xr:uid="{00000000-0005-0000-0000-00001FB20000}"/>
    <cellStyle name="n_MILESTONES_MARCH_NB07 FRANCE Tableau de l'ADSL 032007 v3 hors instances avec déc07 v24-04_ROW_Group" xfId="44074" xr:uid="{00000000-0005-0000-0000-000020B20000}"/>
    <cellStyle name="n_MILESTONES_MARCH_NB07 FRANCE Tableau de l'ADSL 032007 v3 hors instances avec déc07 v24-04_ROW_ROW ARPU" xfId="44075" xr:uid="{00000000-0005-0000-0000-000021B20000}"/>
    <cellStyle name="n_MILESTONES_MARCH_NB07 FRANCE Tableau de l'ADSL 032007 v3 hors instances avec déc07 v24-04_Spain ARPU + AUPU" xfId="44076" xr:uid="{00000000-0005-0000-0000-000022B20000}"/>
    <cellStyle name="n_MILESTONES_MARCH_NB07 FRANCE Tableau de l'ADSL 032007 v3 hors instances avec déc07 v24-04_Spain ARPU + AUPU_Group" xfId="44077" xr:uid="{00000000-0005-0000-0000-000023B20000}"/>
    <cellStyle name="n_MILESTONES_MARCH_NB07 FRANCE Tableau de l'ADSL 032007 v3 hors instances avec déc07 v24-04_Spain ARPU + AUPU_ROW ARPU" xfId="44078" xr:uid="{00000000-0005-0000-0000-000024B20000}"/>
    <cellStyle name="n_MILESTONES_MARCH_NB07 FRANCE Tableau de l'ADSL 032007 v3 hors instances avec déc07 v24-04_Spain KPIs" xfId="7723" xr:uid="{00000000-0005-0000-0000-000025B20000}"/>
    <cellStyle name="n_MILESTONES_MARCH_NB07 FRANCE Tableau de l'ADSL 032007 v3 hors instances avec déc07 v24-04_Spain KPIs 2" xfId="17089" xr:uid="{00000000-0005-0000-0000-000026B20000}"/>
    <cellStyle name="n_MILESTONES_MARCH_NB07 FRANCE Tableau de l'ADSL 032007 v3 hors instances avec déc07 v24-04_Spain KPIs_1" xfId="52538" xr:uid="{00000000-0005-0000-0000-000027B20000}"/>
    <cellStyle name="n_MILESTONES_MARCH_NB07 FRANCE Tableau de l'ADSL 032007 v3 hors instances avec déc07 v24-04_Telecoms - Operational KPIs" xfId="50841" xr:uid="{00000000-0005-0000-0000-000028B20000}"/>
    <cellStyle name="n_MILESTONES_MARCH_New L23 CA trafic 06-09 (06-10-20)" xfId="3754" xr:uid="{00000000-0005-0000-0000-000029B20000}"/>
    <cellStyle name="n_MILESTONES_MARCH_New L23 CA trafic 06-09 (06-10-20)_A&amp;ME KPIs" xfId="54316" xr:uid="{00000000-0005-0000-0000-00002AB20000}"/>
    <cellStyle name="n_MILESTONES_MARCH_New L23 CA trafic 06-09 (06-10-20)_France financials" xfId="24666" xr:uid="{00000000-0005-0000-0000-00002BB20000}"/>
    <cellStyle name="n_MILESTONES_MARCH_New L23 CA trafic 06-09 (06-10-20)_France KPIs" xfId="5876" xr:uid="{00000000-0005-0000-0000-00002CB20000}"/>
    <cellStyle name="n_MILESTONES_MARCH_New L23 CA trafic 06-09 (06-10-20)_France KPIs 2" xfId="15291" xr:uid="{00000000-0005-0000-0000-00002DB20000}"/>
    <cellStyle name="n_MILESTONES_MARCH_New L23 CA trafic 06-09 (06-10-20)_France KPIs_1" xfId="13116" xr:uid="{00000000-0005-0000-0000-00002EB20000}"/>
    <cellStyle name="n_MILESTONES_MARCH_New L23 CA trafic 06-09 (06-10-20)_Group" xfId="44080" xr:uid="{00000000-0005-0000-0000-00002FB20000}"/>
    <cellStyle name="n_MILESTONES_MARCH_New L23 CA trafic 06-09 (06-10-20)_Group - financial KPIs" xfId="22922" xr:uid="{00000000-0005-0000-0000-000030B20000}"/>
    <cellStyle name="n_MILESTONES_MARCH_New L23 CA trafic 06-09 (06-10-20)_Group - operational KPIs" xfId="11362" xr:uid="{00000000-0005-0000-0000-000031B20000}"/>
    <cellStyle name="n_MILESTONES_MARCH_New L23 CA trafic 06-09 (06-10-20)_Group - operational KPIs 2" xfId="19061" xr:uid="{00000000-0005-0000-0000-000032B20000}"/>
    <cellStyle name="n_MILESTONES_MARCH_New L23 CA trafic 06-09 (06-10-20)_Group - operational KPIs_1" xfId="21178" xr:uid="{00000000-0005-0000-0000-000033B20000}"/>
    <cellStyle name="n_MILESTONES_MARCH_New L23 CA trafic 06-09 (06-10-20)_Orange - Market France KPIs" xfId="57191" xr:uid="{00000000-0005-0000-0000-000034B20000}"/>
    <cellStyle name="n_MILESTONES_MARCH_New L23 CA trafic 06-09 (06-10-20)_Poland KPIs" xfId="44079" xr:uid="{00000000-0005-0000-0000-000035B20000}"/>
    <cellStyle name="n_MILESTONES_MARCH_New L23 CA trafic 06-09 (06-10-20)_ROW" xfId="44081" xr:uid="{00000000-0005-0000-0000-000036B20000}"/>
    <cellStyle name="n_MILESTONES_MARCH_New L23 CA trafic 06-09 (06-10-20)_ROW ARPU" xfId="44082" xr:uid="{00000000-0005-0000-0000-000037B20000}"/>
    <cellStyle name="n_MILESTONES_MARCH_New L23 CA trafic 06-09 (06-10-20)_ROW_1" xfId="44083" xr:uid="{00000000-0005-0000-0000-000038B20000}"/>
    <cellStyle name="n_MILESTONES_MARCH_New L23 CA trafic 06-09 (06-10-20)_ROW_1_Group" xfId="44084" xr:uid="{00000000-0005-0000-0000-000039B20000}"/>
    <cellStyle name="n_MILESTONES_MARCH_New L23 CA trafic 06-09 (06-10-20)_ROW_1_ROW ARPU" xfId="44085" xr:uid="{00000000-0005-0000-0000-00003AB20000}"/>
    <cellStyle name="n_MILESTONES_MARCH_New L23 CA trafic 06-09 (06-10-20)_ROW_Group" xfId="44086" xr:uid="{00000000-0005-0000-0000-00003BB20000}"/>
    <cellStyle name="n_MILESTONES_MARCH_New L23 CA trafic 06-09 (06-10-20)_ROW_ROW ARPU" xfId="44087" xr:uid="{00000000-0005-0000-0000-00003CB20000}"/>
    <cellStyle name="n_MILESTONES_MARCH_New L23 CA trafic 06-09 (06-10-20)_Spain ARPU + AUPU" xfId="44088" xr:uid="{00000000-0005-0000-0000-00003DB20000}"/>
    <cellStyle name="n_MILESTONES_MARCH_New L23 CA trafic 06-09 (06-10-20)_Spain ARPU + AUPU_Group" xfId="44089" xr:uid="{00000000-0005-0000-0000-00003EB20000}"/>
    <cellStyle name="n_MILESTONES_MARCH_New L23 CA trafic 06-09 (06-10-20)_Spain ARPU + AUPU_ROW ARPU" xfId="44090" xr:uid="{00000000-0005-0000-0000-00003FB20000}"/>
    <cellStyle name="n_MILESTONES_MARCH_New L23 CA trafic 06-09 (06-10-20)_Spain KPIs" xfId="7724" xr:uid="{00000000-0005-0000-0000-000040B20000}"/>
    <cellStyle name="n_MILESTONES_MARCH_New L23 CA trafic 06-09 (06-10-20)_Spain KPIs 2" xfId="17090" xr:uid="{00000000-0005-0000-0000-000041B20000}"/>
    <cellStyle name="n_MILESTONES_MARCH_New L23 CA trafic 06-09 (06-10-20)_Spain KPIs_1" xfId="52539" xr:uid="{00000000-0005-0000-0000-000042B20000}"/>
    <cellStyle name="n_MILESTONES_MARCH_New L23 CA trafic 06-09 (06-10-20)_Telecoms - Operational KPIs" xfId="50842" xr:uid="{00000000-0005-0000-0000-000043B20000}"/>
    <cellStyle name="n_MILESTONES_MARCH_Orange - Market France KPIs" xfId="57182" xr:uid="{00000000-0005-0000-0000-000044B20000}"/>
    <cellStyle name="n_MILESTONES_MARCH_Output Home" xfId="7725" xr:uid="{00000000-0005-0000-0000-000045B20000}"/>
    <cellStyle name="n_MILESTONES_MARCH_Output Home 2" xfId="17091" xr:uid="{00000000-0005-0000-0000-000046B20000}"/>
    <cellStyle name="n_MILESTONES_MARCH_Output Home_A&amp;ME KPIs" xfId="54317" xr:uid="{00000000-0005-0000-0000-000047B20000}"/>
    <cellStyle name="n_MILESTONES_MARCH_Output Home_Group" xfId="44092" xr:uid="{00000000-0005-0000-0000-000048B20000}"/>
    <cellStyle name="n_MILESTONES_MARCH_Output Home_Orange - Market France KPIs" xfId="57192" xr:uid="{00000000-0005-0000-0000-000049B20000}"/>
    <cellStyle name="n_MILESTONES_MARCH_Output Home_Poland KPIs" xfId="44091" xr:uid="{00000000-0005-0000-0000-00004AB20000}"/>
    <cellStyle name="n_MILESTONES_MARCH_Output Home_ROW ARPU" xfId="44093" xr:uid="{00000000-0005-0000-0000-00004BB20000}"/>
    <cellStyle name="n_MILESTONES_MARCH_Output Home_Spain KPIs" xfId="52540" xr:uid="{00000000-0005-0000-0000-00004CB20000}"/>
    <cellStyle name="n_MILESTONES_MARCH_Output Home_Telecoms - Operational KPIs" xfId="50843" xr:uid="{00000000-0005-0000-0000-00004DB20000}"/>
    <cellStyle name="n_MILESTONES_MARCH_PFA_Mn MTV_060413" xfId="3755" xr:uid="{00000000-0005-0000-0000-00004EB20000}"/>
    <cellStyle name="n_MILESTONES_MARCH_PFA_Mn MTV_060413_A&amp;ME KPIs" xfId="54318" xr:uid="{00000000-0005-0000-0000-00004FB20000}"/>
    <cellStyle name="n_MILESTONES_MARCH_PFA_Mn MTV_060413_France financials" xfId="24667" xr:uid="{00000000-0005-0000-0000-000050B20000}"/>
    <cellStyle name="n_MILESTONES_MARCH_PFA_Mn MTV_060413_France KPIs" xfId="5877" xr:uid="{00000000-0005-0000-0000-000051B20000}"/>
    <cellStyle name="n_MILESTONES_MARCH_PFA_Mn MTV_060413_France KPIs 2" xfId="15292" xr:uid="{00000000-0005-0000-0000-000052B20000}"/>
    <cellStyle name="n_MILESTONES_MARCH_PFA_Mn MTV_060413_France KPIs_1" xfId="13117" xr:uid="{00000000-0005-0000-0000-000053B20000}"/>
    <cellStyle name="n_MILESTONES_MARCH_PFA_Mn MTV_060413_Group" xfId="44095" xr:uid="{00000000-0005-0000-0000-000054B20000}"/>
    <cellStyle name="n_MILESTONES_MARCH_PFA_Mn MTV_060413_Group - financial KPIs" xfId="22923" xr:uid="{00000000-0005-0000-0000-000055B20000}"/>
    <cellStyle name="n_MILESTONES_MARCH_PFA_Mn MTV_060413_Group - operational KPIs" xfId="11363" xr:uid="{00000000-0005-0000-0000-000056B20000}"/>
    <cellStyle name="n_MILESTONES_MARCH_PFA_Mn MTV_060413_Group - operational KPIs 2" xfId="19062" xr:uid="{00000000-0005-0000-0000-000057B20000}"/>
    <cellStyle name="n_MILESTONES_MARCH_PFA_Mn MTV_060413_Group - operational KPIs_1" xfId="21179" xr:uid="{00000000-0005-0000-0000-000058B20000}"/>
    <cellStyle name="n_MILESTONES_MARCH_PFA_Mn MTV_060413_Orange - Market France KPIs" xfId="57193" xr:uid="{00000000-0005-0000-0000-000059B20000}"/>
    <cellStyle name="n_MILESTONES_MARCH_PFA_Mn MTV_060413_Poland KPIs" xfId="44094" xr:uid="{00000000-0005-0000-0000-00005AB20000}"/>
    <cellStyle name="n_MILESTONES_MARCH_PFA_Mn MTV_060413_ROW" xfId="44096" xr:uid="{00000000-0005-0000-0000-00005BB20000}"/>
    <cellStyle name="n_MILESTONES_MARCH_PFA_Mn MTV_060413_ROW ARPU" xfId="44097" xr:uid="{00000000-0005-0000-0000-00005CB20000}"/>
    <cellStyle name="n_MILESTONES_MARCH_PFA_Mn MTV_060413_ROW_1" xfId="44098" xr:uid="{00000000-0005-0000-0000-00005DB20000}"/>
    <cellStyle name="n_MILESTONES_MARCH_PFA_Mn MTV_060413_ROW_1_Group" xfId="44099" xr:uid="{00000000-0005-0000-0000-00005EB20000}"/>
    <cellStyle name="n_MILESTONES_MARCH_PFA_Mn MTV_060413_ROW_1_ROW ARPU" xfId="44100" xr:uid="{00000000-0005-0000-0000-00005FB20000}"/>
    <cellStyle name="n_MILESTONES_MARCH_PFA_Mn MTV_060413_ROW_Group" xfId="44101" xr:uid="{00000000-0005-0000-0000-000060B20000}"/>
    <cellStyle name="n_MILESTONES_MARCH_PFA_Mn MTV_060413_ROW_ROW ARPU" xfId="44102" xr:uid="{00000000-0005-0000-0000-000061B20000}"/>
    <cellStyle name="n_MILESTONES_MARCH_PFA_Mn MTV_060413_Spain ARPU + AUPU" xfId="44103" xr:uid="{00000000-0005-0000-0000-000062B20000}"/>
    <cellStyle name="n_MILESTONES_MARCH_PFA_Mn MTV_060413_Spain ARPU + AUPU_Group" xfId="44104" xr:uid="{00000000-0005-0000-0000-000063B20000}"/>
    <cellStyle name="n_MILESTONES_MARCH_PFA_Mn MTV_060413_Spain ARPU + AUPU_ROW ARPU" xfId="44105" xr:uid="{00000000-0005-0000-0000-000064B20000}"/>
    <cellStyle name="n_MILESTONES_MARCH_PFA_Mn MTV_060413_Spain KPIs" xfId="7726" xr:uid="{00000000-0005-0000-0000-000065B20000}"/>
    <cellStyle name="n_MILESTONES_MARCH_PFA_Mn MTV_060413_Spain KPIs 2" xfId="17092" xr:uid="{00000000-0005-0000-0000-000066B20000}"/>
    <cellStyle name="n_MILESTONES_MARCH_PFA_Mn MTV_060413_Spain KPIs_1" xfId="52541" xr:uid="{00000000-0005-0000-0000-000067B20000}"/>
    <cellStyle name="n_MILESTONES_MARCH_PFA_Mn MTV_060413_Telecoms - Operational KPIs" xfId="50844" xr:uid="{00000000-0005-0000-0000-000068B20000}"/>
    <cellStyle name="n_MILESTONES_MARCH_PFA_Mn_0603_V0 0" xfId="3756" xr:uid="{00000000-0005-0000-0000-000069B20000}"/>
    <cellStyle name="n_MILESTONES_MARCH_PFA_Mn_0603_V0 0_A&amp;ME KPIs" xfId="54319" xr:uid="{00000000-0005-0000-0000-00006AB20000}"/>
    <cellStyle name="n_MILESTONES_MARCH_PFA_Mn_0603_V0 0_France financials" xfId="24668" xr:uid="{00000000-0005-0000-0000-00006BB20000}"/>
    <cellStyle name="n_MILESTONES_MARCH_PFA_Mn_0603_V0 0_France KPIs" xfId="5878" xr:uid="{00000000-0005-0000-0000-00006CB20000}"/>
    <cellStyle name="n_MILESTONES_MARCH_PFA_Mn_0603_V0 0_France KPIs 2" xfId="15293" xr:uid="{00000000-0005-0000-0000-00006DB20000}"/>
    <cellStyle name="n_MILESTONES_MARCH_PFA_Mn_0603_V0 0_France KPIs_1" xfId="13118" xr:uid="{00000000-0005-0000-0000-00006EB20000}"/>
    <cellStyle name="n_MILESTONES_MARCH_PFA_Mn_0603_V0 0_Group" xfId="44107" xr:uid="{00000000-0005-0000-0000-00006FB20000}"/>
    <cellStyle name="n_MILESTONES_MARCH_PFA_Mn_0603_V0 0_Group - financial KPIs" xfId="22924" xr:uid="{00000000-0005-0000-0000-000070B20000}"/>
    <cellStyle name="n_MILESTONES_MARCH_PFA_Mn_0603_V0 0_Group - operational KPIs" xfId="11364" xr:uid="{00000000-0005-0000-0000-000071B20000}"/>
    <cellStyle name="n_MILESTONES_MARCH_PFA_Mn_0603_V0 0_Group - operational KPIs 2" xfId="19063" xr:uid="{00000000-0005-0000-0000-000072B20000}"/>
    <cellStyle name="n_MILESTONES_MARCH_PFA_Mn_0603_V0 0_Group - operational KPIs_1" xfId="21180" xr:uid="{00000000-0005-0000-0000-000073B20000}"/>
    <cellStyle name="n_MILESTONES_MARCH_PFA_Mn_0603_V0 0_Orange - Market France KPIs" xfId="57194" xr:uid="{00000000-0005-0000-0000-000074B20000}"/>
    <cellStyle name="n_MILESTONES_MARCH_PFA_Mn_0603_V0 0_Poland KPIs" xfId="44106" xr:uid="{00000000-0005-0000-0000-000075B20000}"/>
    <cellStyle name="n_MILESTONES_MARCH_PFA_Mn_0603_V0 0_ROW" xfId="44108" xr:uid="{00000000-0005-0000-0000-000076B20000}"/>
    <cellStyle name="n_MILESTONES_MARCH_PFA_Mn_0603_V0 0_ROW ARPU" xfId="44109" xr:uid="{00000000-0005-0000-0000-000077B20000}"/>
    <cellStyle name="n_MILESTONES_MARCH_PFA_Mn_0603_V0 0_ROW_1" xfId="44110" xr:uid="{00000000-0005-0000-0000-000078B20000}"/>
    <cellStyle name="n_MILESTONES_MARCH_PFA_Mn_0603_V0 0_ROW_1_Group" xfId="44111" xr:uid="{00000000-0005-0000-0000-000079B20000}"/>
    <cellStyle name="n_MILESTONES_MARCH_PFA_Mn_0603_V0 0_ROW_1_ROW ARPU" xfId="44112" xr:uid="{00000000-0005-0000-0000-00007AB20000}"/>
    <cellStyle name="n_MILESTONES_MARCH_PFA_Mn_0603_V0 0_ROW_Group" xfId="44113" xr:uid="{00000000-0005-0000-0000-00007BB20000}"/>
    <cellStyle name="n_MILESTONES_MARCH_PFA_Mn_0603_V0 0_ROW_ROW ARPU" xfId="44114" xr:uid="{00000000-0005-0000-0000-00007CB20000}"/>
    <cellStyle name="n_MILESTONES_MARCH_PFA_Mn_0603_V0 0_Spain ARPU + AUPU" xfId="44115" xr:uid="{00000000-0005-0000-0000-00007DB20000}"/>
    <cellStyle name="n_MILESTONES_MARCH_PFA_Mn_0603_V0 0_Spain ARPU + AUPU_Group" xfId="44116" xr:uid="{00000000-0005-0000-0000-00007EB20000}"/>
    <cellStyle name="n_MILESTONES_MARCH_PFA_Mn_0603_V0 0_Spain ARPU + AUPU_ROW ARPU" xfId="44117" xr:uid="{00000000-0005-0000-0000-00007FB20000}"/>
    <cellStyle name="n_MILESTONES_MARCH_PFA_Mn_0603_V0 0_Spain KPIs" xfId="7727" xr:uid="{00000000-0005-0000-0000-000080B20000}"/>
    <cellStyle name="n_MILESTONES_MARCH_PFA_Mn_0603_V0 0_Spain KPIs 2" xfId="17093" xr:uid="{00000000-0005-0000-0000-000081B20000}"/>
    <cellStyle name="n_MILESTONES_MARCH_PFA_Mn_0603_V0 0_Spain KPIs_1" xfId="52542" xr:uid="{00000000-0005-0000-0000-000082B20000}"/>
    <cellStyle name="n_MILESTONES_MARCH_PFA_Mn_0603_V0 0_Telecoms - Operational KPIs" xfId="50845" xr:uid="{00000000-0005-0000-0000-000083B20000}"/>
    <cellStyle name="n_MILESTONES_MARCH_Poland KPIs" xfId="44014" xr:uid="{00000000-0005-0000-0000-000084B20000}"/>
    <cellStyle name="n_MILESTONES_MARCH_Reporting Valeur_Mobile_2010_10" xfId="44118" xr:uid="{00000000-0005-0000-0000-000085B20000}"/>
    <cellStyle name="n_MILESTONES_MARCH_Reporting Valeur_Mobile_2010_10_Group" xfId="44119" xr:uid="{00000000-0005-0000-0000-000086B20000}"/>
    <cellStyle name="n_MILESTONES_MARCH_Reporting Valeur_Mobile_2010_10_ROW" xfId="44120" xr:uid="{00000000-0005-0000-0000-000087B20000}"/>
    <cellStyle name="n_MILESTONES_MARCH_Reporting Valeur_Mobile_2010_10_ROW ARPU" xfId="44121" xr:uid="{00000000-0005-0000-0000-000088B20000}"/>
    <cellStyle name="n_MILESTONES_MARCH_Reporting Valeur_Mobile_2010_10_ROW_Group" xfId="44122" xr:uid="{00000000-0005-0000-0000-000089B20000}"/>
    <cellStyle name="n_MILESTONES_MARCH_Reporting Valeur_Mobile_2010_10_ROW_ROW ARPU" xfId="44123" xr:uid="{00000000-0005-0000-0000-00008AB20000}"/>
    <cellStyle name="n_MILESTONES_MARCH_ROW" xfId="44124" xr:uid="{00000000-0005-0000-0000-00008BB20000}"/>
    <cellStyle name="n_MILESTONES_MARCH_ROW ARPU" xfId="44125" xr:uid="{00000000-0005-0000-0000-00008CB20000}"/>
    <cellStyle name="n_MILESTONES_MARCH_ROW_1" xfId="44126" xr:uid="{00000000-0005-0000-0000-00008DB20000}"/>
    <cellStyle name="n_MILESTONES_MARCH_ROW_1_Group" xfId="44127" xr:uid="{00000000-0005-0000-0000-00008EB20000}"/>
    <cellStyle name="n_MILESTONES_MARCH_ROW_1_ROW ARPU" xfId="44128" xr:uid="{00000000-0005-0000-0000-00008FB20000}"/>
    <cellStyle name="n_MILESTONES_MARCH_ROW_Group" xfId="44129" xr:uid="{00000000-0005-0000-0000-000090B20000}"/>
    <cellStyle name="n_MILESTONES_MARCH_ROW_ROW ARPU" xfId="44130" xr:uid="{00000000-0005-0000-0000-000091B20000}"/>
    <cellStyle name="n_MILESTONES_MARCH_Spain ARPU + AUPU" xfId="44131" xr:uid="{00000000-0005-0000-0000-000092B20000}"/>
    <cellStyle name="n_MILESTONES_MARCH_Spain ARPU + AUPU_Group" xfId="44132" xr:uid="{00000000-0005-0000-0000-000093B20000}"/>
    <cellStyle name="n_MILESTONES_MARCH_Spain ARPU + AUPU_ROW ARPU" xfId="44133" xr:uid="{00000000-0005-0000-0000-000094B20000}"/>
    <cellStyle name="n_MILESTONES_MARCH_Spain KPIs" xfId="7716" xr:uid="{00000000-0005-0000-0000-000095B20000}"/>
    <cellStyle name="n_MILESTONES_MARCH_Spain KPIs 2" xfId="17082" xr:uid="{00000000-0005-0000-0000-000096B20000}"/>
    <cellStyle name="n_MILESTONES_MARCH_Spain KPIs_1" xfId="52531" xr:uid="{00000000-0005-0000-0000-000097B20000}"/>
    <cellStyle name="n_MILESTONES_MARCH_Telecoms - Operational KPIs" xfId="50834" xr:uid="{00000000-0005-0000-0000-000098B20000}"/>
    <cellStyle name="n_MILESTONES_MARCH_UAG_report_CA 06-09 (06-09-28)" xfId="3757" xr:uid="{00000000-0005-0000-0000-000099B20000}"/>
    <cellStyle name="n_MILESTONES_MARCH_UAG_report_CA 06-09 (06-09-28)_A&amp;ME KPIs" xfId="54320" xr:uid="{00000000-0005-0000-0000-00009AB20000}"/>
    <cellStyle name="n_MILESTONES_MARCH_UAG_report_CA 06-09 (06-09-28)_France financials" xfId="24669" xr:uid="{00000000-0005-0000-0000-00009BB20000}"/>
    <cellStyle name="n_MILESTONES_MARCH_UAG_report_CA 06-09 (06-09-28)_France KPIs" xfId="5879" xr:uid="{00000000-0005-0000-0000-00009CB20000}"/>
    <cellStyle name="n_MILESTONES_MARCH_UAG_report_CA 06-09 (06-09-28)_France KPIs 2" xfId="15294" xr:uid="{00000000-0005-0000-0000-00009DB20000}"/>
    <cellStyle name="n_MILESTONES_MARCH_UAG_report_CA 06-09 (06-09-28)_France KPIs_1" xfId="13119" xr:uid="{00000000-0005-0000-0000-00009EB20000}"/>
    <cellStyle name="n_MILESTONES_MARCH_UAG_report_CA 06-09 (06-09-28)_Group" xfId="44135" xr:uid="{00000000-0005-0000-0000-00009FB20000}"/>
    <cellStyle name="n_MILESTONES_MARCH_UAG_report_CA 06-09 (06-09-28)_Group - financial KPIs" xfId="22925" xr:uid="{00000000-0005-0000-0000-0000A0B20000}"/>
    <cellStyle name="n_MILESTONES_MARCH_UAG_report_CA 06-09 (06-09-28)_Group - operational KPIs" xfId="11365" xr:uid="{00000000-0005-0000-0000-0000A1B20000}"/>
    <cellStyle name="n_MILESTONES_MARCH_UAG_report_CA 06-09 (06-09-28)_Group - operational KPIs 2" xfId="19064" xr:uid="{00000000-0005-0000-0000-0000A2B20000}"/>
    <cellStyle name="n_MILESTONES_MARCH_UAG_report_CA 06-09 (06-09-28)_Group - operational KPIs_1" xfId="21181" xr:uid="{00000000-0005-0000-0000-0000A3B20000}"/>
    <cellStyle name="n_MILESTONES_MARCH_UAG_report_CA 06-09 (06-09-28)_Orange - Market France KPIs" xfId="57195" xr:uid="{00000000-0005-0000-0000-0000A4B20000}"/>
    <cellStyle name="n_MILESTONES_MARCH_UAG_report_CA 06-09 (06-09-28)_Poland KPIs" xfId="44134" xr:uid="{00000000-0005-0000-0000-0000A5B20000}"/>
    <cellStyle name="n_MILESTONES_MARCH_UAG_report_CA 06-09 (06-09-28)_ROW" xfId="44136" xr:uid="{00000000-0005-0000-0000-0000A6B20000}"/>
    <cellStyle name="n_MILESTONES_MARCH_UAG_report_CA 06-09 (06-09-28)_ROW ARPU" xfId="44137" xr:uid="{00000000-0005-0000-0000-0000A7B20000}"/>
    <cellStyle name="n_MILESTONES_MARCH_UAG_report_CA 06-09 (06-09-28)_ROW_1" xfId="44138" xr:uid="{00000000-0005-0000-0000-0000A8B20000}"/>
    <cellStyle name="n_MILESTONES_MARCH_UAG_report_CA 06-09 (06-09-28)_ROW_1_Group" xfId="44139" xr:uid="{00000000-0005-0000-0000-0000A9B20000}"/>
    <cellStyle name="n_MILESTONES_MARCH_UAG_report_CA 06-09 (06-09-28)_ROW_1_ROW ARPU" xfId="44140" xr:uid="{00000000-0005-0000-0000-0000AAB20000}"/>
    <cellStyle name="n_MILESTONES_MARCH_UAG_report_CA 06-09 (06-09-28)_ROW_Group" xfId="44141" xr:uid="{00000000-0005-0000-0000-0000ABB20000}"/>
    <cellStyle name="n_MILESTONES_MARCH_UAG_report_CA 06-09 (06-09-28)_ROW_ROW ARPU" xfId="44142" xr:uid="{00000000-0005-0000-0000-0000ACB20000}"/>
    <cellStyle name="n_MILESTONES_MARCH_UAG_report_CA 06-09 (06-09-28)_Spain ARPU + AUPU" xfId="44143" xr:uid="{00000000-0005-0000-0000-0000ADB20000}"/>
    <cellStyle name="n_MILESTONES_MARCH_UAG_report_CA 06-09 (06-09-28)_Spain ARPU + AUPU_Group" xfId="44144" xr:uid="{00000000-0005-0000-0000-0000AEB20000}"/>
    <cellStyle name="n_MILESTONES_MARCH_UAG_report_CA 06-09 (06-09-28)_Spain ARPU + AUPU_ROW ARPU" xfId="44145" xr:uid="{00000000-0005-0000-0000-0000AFB20000}"/>
    <cellStyle name="n_MILESTONES_MARCH_UAG_report_CA 06-09 (06-09-28)_Spain KPIs" xfId="7728" xr:uid="{00000000-0005-0000-0000-0000B0B20000}"/>
    <cellStyle name="n_MILESTONES_MARCH_UAG_report_CA 06-09 (06-09-28)_Spain KPIs 2" xfId="17094" xr:uid="{00000000-0005-0000-0000-0000B1B20000}"/>
    <cellStyle name="n_MILESTONES_MARCH_UAG_report_CA 06-09 (06-09-28)_Spain KPIs_1" xfId="52543" xr:uid="{00000000-0005-0000-0000-0000B2B20000}"/>
    <cellStyle name="n_MILESTONES_MARCH_UAG_report_CA 06-09 (06-09-28)_Telecoms - Operational KPIs" xfId="50846" xr:uid="{00000000-0005-0000-0000-0000B3B20000}"/>
    <cellStyle name="n_MILESTONES_MARCH_UAG_report_CA 06-10 (06-11-06)" xfId="3758" xr:uid="{00000000-0005-0000-0000-0000B4B20000}"/>
    <cellStyle name="n_MILESTONES_MARCH_UAG_report_CA 06-10 (06-11-06)_A&amp;ME KPIs" xfId="54321" xr:uid="{00000000-0005-0000-0000-0000B5B20000}"/>
    <cellStyle name="n_MILESTONES_MARCH_UAG_report_CA 06-10 (06-11-06)_France financials" xfId="24670" xr:uid="{00000000-0005-0000-0000-0000B6B20000}"/>
    <cellStyle name="n_MILESTONES_MARCH_UAG_report_CA 06-10 (06-11-06)_France KPIs" xfId="5880" xr:uid="{00000000-0005-0000-0000-0000B7B20000}"/>
    <cellStyle name="n_MILESTONES_MARCH_UAG_report_CA 06-10 (06-11-06)_France KPIs 2" xfId="15295" xr:uid="{00000000-0005-0000-0000-0000B8B20000}"/>
    <cellStyle name="n_MILESTONES_MARCH_UAG_report_CA 06-10 (06-11-06)_France KPIs_1" xfId="13120" xr:uid="{00000000-0005-0000-0000-0000B9B20000}"/>
    <cellStyle name="n_MILESTONES_MARCH_UAG_report_CA 06-10 (06-11-06)_Group" xfId="44147" xr:uid="{00000000-0005-0000-0000-0000BAB20000}"/>
    <cellStyle name="n_MILESTONES_MARCH_UAG_report_CA 06-10 (06-11-06)_Group - financial KPIs" xfId="22926" xr:uid="{00000000-0005-0000-0000-0000BBB20000}"/>
    <cellStyle name="n_MILESTONES_MARCH_UAG_report_CA 06-10 (06-11-06)_Group - operational KPIs" xfId="11366" xr:uid="{00000000-0005-0000-0000-0000BCB20000}"/>
    <cellStyle name="n_MILESTONES_MARCH_UAG_report_CA 06-10 (06-11-06)_Group - operational KPIs 2" xfId="19065" xr:uid="{00000000-0005-0000-0000-0000BDB20000}"/>
    <cellStyle name="n_MILESTONES_MARCH_UAG_report_CA 06-10 (06-11-06)_Group - operational KPIs_1" xfId="21182" xr:uid="{00000000-0005-0000-0000-0000BEB20000}"/>
    <cellStyle name="n_MILESTONES_MARCH_UAG_report_CA 06-10 (06-11-06)_Orange - Market France KPIs" xfId="57196" xr:uid="{00000000-0005-0000-0000-0000BFB20000}"/>
    <cellStyle name="n_MILESTONES_MARCH_UAG_report_CA 06-10 (06-11-06)_Poland KPIs" xfId="44146" xr:uid="{00000000-0005-0000-0000-0000C0B20000}"/>
    <cellStyle name="n_MILESTONES_MARCH_UAG_report_CA 06-10 (06-11-06)_ROW" xfId="44148" xr:uid="{00000000-0005-0000-0000-0000C1B20000}"/>
    <cellStyle name="n_MILESTONES_MARCH_UAG_report_CA 06-10 (06-11-06)_ROW ARPU" xfId="44149" xr:uid="{00000000-0005-0000-0000-0000C2B20000}"/>
    <cellStyle name="n_MILESTONES_MARCH_UAG_report_CA 06-10 (06-11-06)_ROW_1" xfId="44150" xr:uid="{00000000-0005-0000-0000-0000C3B20000}"/>
    <cellStyle name="n_MILESTONES_MARCH_UAG_report_CA 06-10 (06-11-06)_ROW_1_Group" xfId="44151" xr:uid="{00000000-0005-0000-0000-0000C4B20000}"/>
    <cellStyle name="n_MILESTONES_MARCH_UAG_report_CA 06-10 (06-11-06)_ROW_1_ROW ARPU" xfId="44152" xr:uid="{00000000-0005-0000-0000-0000C5B20000}"/>
    <cellStyle name="n_MILESTONES_MARCH_UAG_report_CA 06-10 (06-11-06)_ROW_Group" xfId="44153" xr:uid="{00000000-0005-0000-0000-0000C6B20000}"/>
    <cellStyle name="n_MILESTONES_MARCH_UAG_report_CA 06-10 (06-11-06)_ROW_ROW ARPU" xfId="44154" xr:uid="{00000000-0005-0000-0000-0000C7B20000}"/>
    <cellStyle name="n_MILESTONES_MARCH_UAG_report_CA 06-10 (06-11-06)_Spain ARPU + AUPU" xfId="44155" xr:uid="{00000000-0005-0000-0000-0000C8B20000}"/>
    <cellStyle name="n_MILESTONES_MARCH_UAG_report_CA 06-10 (06-11-06)_Spain ARPU + AUPU_Group" xfId="44156" xr:uid="{00000000-0005-0000-0000-0000C9B20000}"/>
    <cellStyle name="n_MILESTONES_MARCH_UAG_report_CA 06-10 (06-11-06)_Spain ARPU + AUPU_ROW ARPU" xfId="44157" xr:uid="{00000000-0005-0000-0000-0000CAB20000}"/>
    <cellStyle name="n_MILESTONES_MARCH_UAG_report_CA 06-10 (06-11-06)_Spain KPIs" xfId="7729" xr:uid="{00000000-0005-0000-0000-0000CBB20000}"/>
    <cellStyle name="n_MILESTONES_MARCH_UAG_report_CA 06-10 (06-11-06)_Spain KPIs 2" xfId="17095" xr:uid="{00000000-0005-0000-0000-0000CCB20000}"/>
    <cellStyle name="n_MILESTONES_MARCH_UAG_report_CA 06-10 (06-11-06)_Spain KPIs_1" xfId="52544" xr:uid="{00000000-0005-0000-0000-0000CDB20000}"/>
    <cellStyle name="n_MILESTONES_MARCH_UAG_report_CA 06-10 (06-11-06)_Telecoms - Operational KPIs" xfId="50847" xr:uid="{00000000-0005-0000-0000-0000CEB20000}"/>
    <cellStyle name="n_NB07 FRANCE Tableau de l'ADSL 032007 v3 hors instances avec déc07 v24-04" xfId="3759" xr:uid="{00000000-0005-0000-0000-0000CFB20000}"/>
    <cellStyle name="n_NB07 FRANCE Tableau de l'ADSL 032007 v3 hors instances avec déc07 v24-04_A&amp;ME KPIs" xfId="54322" xr:uid="{00000000-0005-0000-0000-0000D0B20000}"/>
    <cellStyle name="n_NB07 FRANCE Tableau de l'ADSL 032007 v3 hors instances avec déc07 v24-04_France financials" xfId="24671" xr:uid="{00000000-0005-0000-0000-0000D1B20000}"/>
    <cellStyle name="n_NB07 FRANCE Tableau de l'ADSL 032007 v3 hors instances avec déc07 v24-04_France KPIs" xfId="5881" xr:uid="{00000000-0005-0000-0000-0000D2B20000}"/>
    <cellStyle name="n_NB07 FRANCE Tableau de l'ADSL 032007 v3 hors instances avec déc07 v24-04_France KPIs 2" xfId="15296" xr:uid="{00000000-0005-0000-0000-0000D3B20000}"/>
    <cellStyle name="n_NB07 FRANCE Tableau de l'ADSL 032007 v3 hors instances avec déc07 v24-04_France KPIs_1" xfId="13121" xr:uid="{00000000-0005-0000-0000-0000D4B20000}"/>
    <cellStyle name="n_NB07 FRANCE Tableau de l'ADSL 032007 v3 hors instances avec déc07 v24-04_Group" xfId="44159" xr:uid="{00000000-0005-0000-0000-0000D5B20000}"/>
    <cellStyle name="n_NB07 FRANCE Tableau de l'ADSL 032007 v3 hors instances avec déc07 v24-04_Group - financial KPIs" xfId="22927" xr:uid="{00000000-0005-0000-0000-0000D6B20000}"/>
    <cellStyle name="n_NB07 FRANCE Tableau de l'ADSL 032007 v3 hors instances avec déc07 v24-04_Group - operational KPIs" xfId="11367" xr:uid="{00000000-0005-0000-0000-0000D7B20000}"/>
    <cellStyle name="n_NB07 FRANCE Tableau de l'ADSL 032007 v3 hors instances avec déc07 v24-04_Group - operational KPIs 2" xfId="19066" xr:uid="{00000000-0005-0000-0000-0000D8B20000}"/>
    <cellStyle name="n_NB07 FRANCE Tableau de l'ADSL 032007 v3 hors instances avec déc07 v24-04_Group - operational KPIs_1" xfId="21183" xr:uid="{00000000-0005-0000-0000-0000D9B20000}"/>
    <cellStyle name="n_NB07 FRANCE Tableau de l'ADSL 032007 v3 hors instances avec déc07 v24-04_Orange - Market France KPIs" xfId="57197" xr:uid="{00000000-0005-0000-0000-0000DAB20000}"/>
    <cellStyle name="n_NB07 FRANCE Tableau de l'ADSL 032007 v3 hors instances avec déc07 v24-04_Poland KPIs" xfId="44158" xr:uid="{00000000-0005-0000-0000-0000DBB20000}"/>
    <cellStyle name="n_NB07 FRANCE Tableau de l'ADSL 032007 v3 hors instances avec déc07 v24-04_ROW" xfId="44160" xr:uid="{00000000-0005-0000-0000-0000DCB20000}"/>
    <cellStyle name="n_NB07 FRANCE Tableau de l'ADSL 032007 v3 hors instances avec déc07 v24-04_ROW ARPU" xfId="44161" xr:uid="{00000000-0005-0000-0000-0000DDB20000}"/>
    <cellStyle name="n_NB07 FRANCE Tableau de l'ADSL 032007 v3 hors instances avec déc07 v24-04_ROW_1" xfId="44162" xr:uid="{00000000-0005-0000-0000-0000DEB20000}"/>
    <cellStyle name="n_NB07 FRANCE Tableau de l'ADSL 032007 v3 hors instances avec déc07 v24-04_ROW_1_Group" xfId="44163" xr:uid="{00000000-0005-0000-0000-0000DFB20000}"/>
    <cellStyle name="n_NB07 FRANCE Tableau de l'ADSL 032007 v3 hors instances avec déc07 v24-04_ROW_1_ROW ARPU" xfId="44164" xr:uid="{00000000-0005-0000-0000-0000E0B20000}"/>
    <cellStyle name="n_NB07 FRANCE Tableau de l'ADSL 032007 v3 hors instances avec déc07 v24-04_ROW_Group" xfId="44165" xr:uid="{00000000-0005-0000-0000-0000E1B20000}"/>
    <cellStyle name="n_NB07 FRANCE Tableau de l'ADSL 032007 v3 hors instances avec déc07 v24-04_ROW_ROW ARPU" xfId="44166" xr:uid="{00000000-0005-0000-0000-0000E2B20000}"/>
    <cellStyle name="n_NB07 FRANCE Tableau de l'ADSL 032007 v3 hors instances avec déc07 v24-04_Spain ARPU + AUPU" xfId="44167" xr:uid="{00000000-0005-0000-0000-0000E3B20000}"/>
    <cellStyle name="n_NB07 FRANCE Tableau de l'ADSL 032007 v3 hors instances avec déc07 v24-04_Spain ARPU + AUPU_Group" xfId="44168" xr:uid="{00000000-0005-0000-0000-0000E4B20000}"/>
    <cellStyle name="n_NB07 FRANCE Tableau de l'ADSL 032007 v3 hors instances avec déc07 v24-04_Spain ARPU + AUPU_ROW ARPU" xfId="44169" xr:uid="{00000000-0005-0000-0000-0000E5B20000}"/>
    <cellStyle name="n_NB07 FRANCE Tableau de l'ADSL 032007 v3 hors instances avec déc07 v24-04_Spain KPIs" xfId="7730" xr:uid="{00000000-0005-0000-0000-0000E6B20000}"/>
    <cellStyle name="n_NB07 FRANCE Tableau de l'ADSL 032007 v3 hors instances avec déc07 v24-04_Spain KPIs 2" xfId="17096" xr:uid="{00000000-0005-0000-0000-0000E7B20000}"/>
    <cellStyle name="n_NB07 FRANCE Tableau de l'ADSL 032007 v3 hors instances avec déc07 v24-04_Spain KPIs_1" xfId="52545" xr:uid="{00000000-0005-0000-0000-0000E8B20000}"/>
    <cellStyle name="n_NB07 FRANCE Tableau de l'ADSL 032007 v3 hors instances avec déc07 v24-04_Telecoms - Operational KPIs" xfId="50848" xr:uid="{00000000-0005-0000-0000-0000E9B20000}"/>
    <cellStyle name="n_OPEX " xfId="3760" xr:uid="{00000000-0005-0000-0000-0000EAB20000}"/>
    <cellStyle name="n_OPEX _A&amp;ME KPIs" xfId="54323" xr:uid="{00000000-0005-0000-0000-0000EBB20000}"/>
    <cellStyle name="n_OPEX _DATA KPI Personal" xfId="44171" xr:uid="{00000000-0005-0000-0000-0000ECB20000}"/>
    <cellStyle name="n_OPEX _DATA KPI Personal_Group" xfId="44172" xr:uid="{00000000-0005-0000-0000-0000EDB20000}"/>
    <cellStyle name="n_OPEX _DATA KPI Personal_ROW ARPU" xfId="44173" xr:uid="{00000000-0005-0000-0000-0000EEB20000}"/>
    <cellStyle name="n_OPEX _EE_CoA_BS - mapped V4" xfId="44174" xr:uid="{00000000-0005-0000-0000-0000EFB20000}"/>
    <cellStyle name="n_OPEX _EE_CoA_BS - mapped V4_Group" xfId="44175" xr:uid="{00000000-0005-0000-0000-0000F0B20000}"/>
    <cellStyle name="n_OPEX _EE_CoA_BS - mapped V4_ROW ARPU" xfId="44176" xr:uid="{00000000-0005-0000-0000-0000F1B20000}"/>
    <cellStyle name="n_OPEX _France financials" xfId="24672" xr:uid="{00000000-0005-0000-0000-0000F2B20000}"/>
    <cellStyle name="n_OPEX _France KPIs" xfId="5882" xr:uid="{00000000-0005-0000-0000-0000F3B20000}"/>
    <cellStyle name="n_OPEX _France KPIs 2" xfId="15297" xr:uid="{00000000-0005-0000-0000-0000F4B20000}"/>
    <cellStyle name="n_OPEX _France KPIs_1" xfId="13122" xr:uid="{00000000-0005-0000-0000-0000F5B20000}"/>
    <cellStyle name="n_OPEX _Group" xfId="44177" xr:uid="{00000000-0005-0000-0000-0000F6B20000}"/>
    <cellStyle name="n_OPEX _Group - financial KPIs" xfId="22928" xr:uid="{00000000-0005-0000-0000-0000F7B20000}"/>
    <cellStyle name="n_OPEX _Group - operational KPIs" xfId="11368" xr:uid="{00000000-0005-0000-0000-0000F8B20000}"/>
    <cellStyle name="n_OPEX _Group - operational KPIs 2" xfId="19067" xr:uid="{00000000-0005-0000-0000-0000F9B20000}"/>
    <cellStyle name="n_OPEX _Group - operational KPIs_1" xfId="21184" xr:uid="{00000000-0005-0000-0000-0000FAB20000}"/>
    <cellStyle name="n_OPEX _Orange - Market France KPIs" xfId="57198" xr:uid="{00000000-0005-0000-0000-0000FBB20000}"/>
    <cellStyle name="n_OPEX _Poland KPIs" xfId="44170" xr:uid="{00000000-0005-0000-0000-0000FCB20000}"/>
    <cellStyle name="n_OPEX _Reporting Valeur_Mobile_2010_10" xfId="44178" xr:uid="{00000000-0005-0000-0000-0000FDB20000}"/>
    <cellStyle name="n_OPEX _Reporting Valeur_Mobile_2010_10_Group" xfId="44179" xr:uid="{00000000-0005-0000-0000-0000FEB20000}"/>
    <cellStyle name="n_OPEX _Reporting Valeur_Mobile_2010_10_ROW" xfId="44180" xr:uid="{00000000-0005-0000-0000-0000FFB20000}"/>
    <cellStyle name="n_OPEX _Reporting Valeur_Mobile_2010_10_ROW ARPU" xfId="44181" xr:uid="{00000000-0005-0000-0000-000000B30000}"/>
    <cellStyle name="n_OPEX _Reporting Valeur_Mobile_2010_10_ROW_Group" xfId="44182" xr:uid="{00000000-0005-0000-0000-000001B30000}"/>
    <cellStyle name="n_OPEX _Reporting Valeur_Mobile_2010_10_ROW_ROW ARPU" xfId="44183" xr:uid="{00000000-0005-0000-0000-000002B30000}"/>
    <cellStyle name="n_OPEX _ROW" xfId="44184" xr:uid="{00000000-0005-0000-0000-000003B30000}"/>
    <cellStyle name="n_OPEX _ROW ARPU" xfId="44185" xr:uid="{00000000-0005-0000-0000-000004B30000}"/>
    <cellStyle name="n_OPEX _ROW_1" xfId="44186" xr:uid="{00000000-0005-0000-0000-000005B30000}"/>
    <cellStyle name="n_OPEX _ROW_1_Group" xfId="44187" xr:uid="{00000000-0005-0000-0000-000006B30000}"/>
    <cellStyle name="n_OPEX _ROW_1_ROW ARPU" xfId="44188" xr:uid="{00000000-0005-0000-0000-000007B30000}"/>
    <cellStyle name="n_OPEX _ROW_Group" xfId="44189" xr:uid="{00000000-0005-0000-0000-000008B30000}"/>
    <cellStyle name="n_OPEX _ROW_ROW ARPU" xfId="44190" xr:uid="{00000000-0005-0000-0000-000009B30000}"/>
    <cellStyle name="n_OPEX _Spain ARPU + AUPU" xfId="44191" xr:uid="{00000000-0005-0000-0000-00000AB30000}"/>
    <cellStyle name="n_OPEX _Spain ARPU + AUPU_Group" xfId="44192" xr:uid="{00000000-0005-0000-0000-00000BB30000}"/>
    <cellStyle name="n_OPEX _Spain ARPU + AUPU_ROW ARPU" xfId="44193" xr:uid="{00000000-0005-0000-0000-00000CB30000}"/>
    <cellStyle name="n_OPEX _Spain KPIs" xfId="7731" xr:uid="{00000000-0005-0000-0000-00000DB30000}"/>
    <cellStyle name="n_OPEX _Spain KPIs 2" xfId="17097" xr:uid="{00000000-0005-0000-0000-00000EB30000}"/>
    <cellStyle name="n_OPEX _Spain KPIs_1" xfId="52546" xr:uid="{00000000-0005-0000-0000-00000FB30000}"/>
    <cellStyle name="n_OPEX _Telecoms - Operational KPIs" xfId="50849" xr:uid="{00000000-0005-0000-0000-000010B30000}"/>
    <cellStyle name="n_Orange - Market France KPIs" xfId="55066" xr:uid="{00000000-0005-0000-0000-000011B30000}"/>
    <cellStyle name="n_P&amp;L - Home SP" xfId="3761" xr:uid="{00000000-0005-0000-0000-000012B30000}"/>
    <cellStyle name="n_P&amp;L - Home SP_A&amp;ME KPIs" xfId="54324" xr:uid="{00000000-0005-0000-0000-000013B30000}"/>
    <cellStyle name="n_P&amp;L - Home SP_France financials" xfId="24673" xr:uid="{00000000-0005-0000-0000-000014B30000}"/>
    <cellStyle name="n_P&amp;L - Home SP_France KPIs" xfId="5883" xr:uid="{00000000-0005-0000-0000-000015B30000}"/>
    <cellStyle name="n_P&amp;L - Home SP_France KPIs 2" xfId="15298" xr:uid="{00000000-0005-0000-0000-000016B30000}"/>
    <cellStyle name="n_P&amp;L - Home SP_France KPIs_1" xfId="13123" xr:uid="{00000000-0005-0000-0000-000017B30000}"/>
    <cellStyle name="n_P&amp;L - Home SP_Group" xfId="44195" xr:uid="{00000000-0005-0000-0000-000018B30000}"/>
    <cellStyle name="n_P&amp;L - Home SP_Group - financial KPIs" xfId="22929" xr:uid="{00000000-0005-0000-0000-000019B30000}"/>
    <cellStyle name="n_P&amp;L - Home SP_Group - operational KPIs" xfId="11369" xr:uid="{00000000-0005-0000-0000-00001AB30000}"/>
    <cellStyle name="n_P&amp;L - Home SP_Group - operational KPIs 2" xfId="19068" xr:uid="{00000000-0005-0000-0000-00001BB30000}"/>
    <cellStyle name="n_P&amp;L - Home SP_Group - operational KPIs_1" xfId="21185" xr:uid="{00000000-0005-0000-0000-00001CB30000}"/>
    <cellStyle name="n_P&amp;L - Home SP_Orange - Market France KPIs" xfId="57199" xr:uid="{00000000-0005-0000-0000-00001DB30000}"/>
    <cellStyle name="n_P&amp;L - Home SP_Poland KPIs" xfId="44194" xr:uid="{00000000-0005-0000-0000-00001EB30000}"/>
    <cellStyle name="n_P&amp;L - Home SP_ROW" xfId="44196" xr:uid="{00000000-0005-0000-0000-00001FB30000}"/>
    <cellStyle name="n_P&amp;L - Home SP_ROW ARPU" xfId="44197" xr:uid="{00000000-0005-0000-0000-000020B30000}"/>
    <cellStyle name="n_P&amp;L - Home SP_ROW_1" xfId="44198" xr:uid="{00000000-0005-0000-0000-000021B30000}"/>
    <cellStyle name="n_P&amp;L - Home SP_ROW_1_Group" xfId="44199" xr:uid="{00000000-0005-0000-0000-000022B30000}"/>
    <cellStyle name="n_P&amp;L - Home SP_ROW_1_ROW ARPU" xfId="44200" xr:uid="{00000000-0005-0000-0000-000023B30000}"/>
    <cellStyle name="n_P&amp;L - Home SP_ROW_Group" xfId="44201" xr:uid="{00000000-0005-0000-0000-000024B30000}"/>
    <cellStyle name="n_P&amp;L - Home SP_ROW_ROW ARPU" xfId="44202" xr:uid="{00000000-0005-0000-0000-000025B30000}"/>
    <cellStyle name="n_P&amp;L - Home SP_Spain ARPU + AUPU" xfId="44203" xr:uid="{00000000-0005-0000-0000-000026B30000}"/>
    <cellStyle name="n_P&amp;L - Home SP_Spain ARPU + AUPU_Group" xfId="44204" xr:uid="{00000000-0005-0000-0000-000027B30000}"/>
    <cellStyle name="n_P&amp;L - Home SP_Spain ARPU + AUPU_ROW ARPU" xfId="44205" xr:uid="{00000000-0005-0000-0000-000028B30000}"/>
    <cellStyle name="n_P&amp;L - Home SP_Spain KPIs" xfId="7732" xr:uid="{00000000-0005-0000-0000-000029B30000}"/>
    <cellStyle name="n_P&amp;L - Home SP_Spain KPIs 2" xfId="17098" xr:uid="{00000000-0005-0000-0000-00002AB30000}"/>
    <cellStyle name="n_P&amp;L - Home SP_Spain KPIs_1" xfId="52547" xr:uid="{00000000-0005-0000-0000-00002BB30000}"/>
    <cellStyle name="n_P&amp;L - Home SP_Telecoms - Operational KPIs" xfId="50850" xr:uid="{00000000-0005-0000-0000-00002CB30000}"/>
    <cellStyle name="n_PDM" xfId="3762" xr:uid="{00000000-0005-0000-0000-00002DB30000}"/>
    <cellStyle name="n_PDM_A&amp;ME KPIs" xfId="54325" xr:uid="{00000000-0005-0000-0000-00002EB30000}"/>
    <cellStyle name="n_PDM_DATA KPI Personal" xfId="44207" xr:uid="{00000000-0005-0000-0000-00002FB30000}"/>
    <cellStyle name="n_PDM_DATA KPI Personal_Group" xfId="44208" xr:uid="{00000000-0005-0000-0000-000030B30000}"/>
    <cellStyle name="n_PDM_DATA KPI Personal_ROW ARPU" xfId="44209" xr:uid="{00000000-0005-0000-0000-000031B30000}"/>
    <cellStyle name="n_PDM_EE_CoA_BS - mapped V4" xfId="44210" xr:uid="{00000000-0005-0000-0000-000032B30000}"/>
    <cellStyle name="n_PDM_EE_CoA_BS - mapped V4_Group" xfId="44211" xr:uid="{00000000-0005-0000-0000-000033B30000}"/>
    <cellStyle name="n_PDM_EE_CoA_BS - mapped V4_ROW ARPU" xfId="44212" xr:uid="{00000000-0005-0000-0000-000034B30000}"/>
    <cellStyle name="n_PDM_France financials" xfId="24674" xr:uid="{00000000-0005-0000-0000-000035B30000}"/>
    <cellStyle name="n_PDM_France KPIs" xfId="5884" xr:uid="{00000000-0005-0000-0000-000036B30000}"/>
    <cellStyle name="n_PDM_France KPIs 2" xfId="15299" xr:uid="{00000000-0005-0000-0000-000037B30000}"/>
    <cellStyle name="n_PDM_France KPIs_1" xfId="13124" xr:uid="{00000000-0005-0000-0000-000038B30000}"/>
    <cellStyle name="n_PDM_Group" xfId="44213" xr:uid="{00000000-0005-0000-0000-000039B30000}"/>
    <cellStyle name="n_PDM_Group - financial KPIs" xfId="22930" xr:uid="{00000000-0005-0000-0000-00003AB30000}"/>
    <cellStyle name="n_PDM_Group - operational KPIs" xfId="11370" xr:uid="{00000000-0005-0000-0000-00003BB30000}"/>
    <cellStyle name="n_PDM_Group - operational KPIs 2" xfId="19069" xr:uid="{00000000-0005-0000-0000-00003CB30000}"/>
    <cellStyle name="n_PDM_Group - operational KPIs_1" xfId="21186" xr:uid="{00000000-0005-0000-0000-00003DB30000}"/>
    <cellStyle name="n_PDM_Orange - Market France KPIs" xfId="57200" xr:uid="{00000000-0005-0000-0000-00003EB30000}"/>
    <cellStyle name="n_PDM_Poland KPIs" xfId="44206" xr:uid="{00000000-0005-0000-0000-00003FB30000}"/>
    <cellStyle name="n_PDM_Reporting Valeur_Mobile_2010_10" xfId="44214" xr:uid="{00000000-0005-0000-0000-000040B30000}"/>
    <cellStyle name="n_PDM_Reporting Valeur_Mobile_2010_10_Group" xfId="44215" xr:uid="{00000000-0005-0000-0000-000041B30000}"/>
    <cellStyle name="n_PDM_Reporting Valeur_Mobile_2010_10_ROW" xfId="44216" xr:uid="{00000000-0005-0000-0000-000042B30000}"/>
    <cellStyle name="n_PDM_Reporting Valeur_Mobile_2010_10_ROW ARPU" xfId="44217" xr:uid="{00000000-0005-0000-0000-000043B30000}"/>
    <cellStyle name="n_PDM_Reporting Valeur_Mobile_2010_10_ROW_Group" xfId="44218" xr:uid="{00000000-0005-0000-0000-000044B30000}"/>
    <cellStyle name="n_PDM_Reporting Valeur_Mobile_2010_10_ROW_ROW ARPU" xfId="44219" xr:uid="{00000000-0005-0000-0000-000045B30000}"/>
    <cellStyle name="n_PDM_ROW" xfId="44220" xr:uid="{00000000-0005-0000-0000-000046B30000}"/>
    <cellStyle name="n_PDM_ROW ARPU" xfId="44221" xr:uid="{00000000-0005-0000-0000-000047B30000}"/>
    <cellStyle name="n_PDM_ROW_1" xfId="44222" xr:uid="{00000000-0005-0000-0000-000048B30000}"/>
    <cellStyle name="n_PDM_ROW_1_Group" xfId="44223" xr:uid="{00000000-0005-0000-0000-000049B30000}"/>
    <cellStyle name="n_PDM_ROW_1_ROW ARPU" xfId="44224" xr:uid="{00000000-0005-0000-0000-00004AB30000}"/>
    <cellStyle name="n_PDM_ROW_Group" xfId="44225" xr:uid="{00000000-0005-0000-0000-00004BB30000}"/>
    <cellStyle name="n_PDM_ROW_ROW ARPU" xfId="44226" xr:uid="{00000000-0005-0000-0000-00004CB30000}"/>
    <cellStyle name="n_PDM_Spain ARPU + AUPU" xfId="44227" xr:uid="{00000000-0005-0000-0000-00004DB30000}"/>
    <cellStyle name="n_PDM_Spain ARPU + AUPU_Group" xfId="44228" xr:uid="{00000000-0005-0000-0000-00004EB30000}"/>
    <cellStyle name="n_PDM_Spain ARPU + AUPU_ROW ARPU" xfId="44229" xr:uid="{00000000-0005-0000-0000-00004FB30000}"/>
    <cellStyle name="n_PDM_Spain KPIs" xfId="7733" xr:uid="{00000000-0005-0000-0000-000050B30000}"/>
    <cellStyle name="n_PDM_Spain KPIs 2" xfId="17099" xr:uid="{00000000-0005-0000-0000-000051B30000}"/>
    <cellStyle name="n_PDM_Spain KPIs_1" xfId="52548" xr:uid="{00000000-0005-0000-0000-000052B30000}"/>
    <cellStyle name="n_PDM_Telecoms - Operational KPIs" xfId="50851" xr:uid="{00000000-0005-0000-0000-000053B30000}"/>
    <cellStyle name="n_PFA 04-2003 Wanadoo" xfId="3763" xr:uid="{00000000-0005-0000-0000-000054B30000}"/>
    <cellStyle name="n_PFA 04-2003 Wanadoo FT" xfId="3764" xr:uid="{00000000-0005-0000-0000-000055B30000}"/>
    <cellStyle name="n_PFA 04-2003 Wanadoo FT_01 Synthèse DM pour modèle" xfId="3765" xr:uid="{00000000-0005-0000-0000-000056B30000}"/>
    <cellStyle name="n_PFA 04-2003 Wanadoo FT_01 Synthèse DM pour modèle_A&amp;ME KPIs" xfId="54328" xr:uid="{00000000-0005-0000-0000-000057B30000}"/>
    <cellStyle name="n_PFA 04-2003 Wanadoo FT_01 Synthèse DM pour modèle_France financials" xfId="24677" xr:uid="{00000000-0005-0000-0000-000058B30000}"/>
    <cellStyle name="n_PFA 04-2003 Wanadoo FT_01 Synthèse DM pour modèle_France KPIs" xfId="5887" xr:uid="{00000000-0005-0000-0000-000059B30000}"/>
    <cellStyle name="n_PFA 04-2003 Wanadoo FT_01 Synthèse DM pour modèle_France KPIs 2" xfId="15302" xr:uid="{00000000-0005-0000-0000-00005AB30000}"/>
    <cellStyle name="n_PFA 04-2003 Wanadoo FT_01 Synthèse DM pour modèle_France KPIs_1" xfId="13127" xr:uid="{00000000-0005-0000-0000-00005BB30000}"/>
    <cellStyle name="n_PFA 04-2003 Wanadoo FT_01 Synthèse DM pour modèle_Group" xfId="44233" xr:uid="{00000000-0005-0000-0000-00005CB30000}"/>
    <cellStyle name="n_PFA 04-2003 Wanadoo FT_01 Synthèse DM pour modèle_Group - financial KPIs" xfId="22933" xr:uid="{00000000-0005-0000-0000-00005DB30000}"/>
    <cellStyle name="n_PFA 04-2003 Wanadoo FT_01 Synthèse DM pour modèle_Group - operational KPIs" xfId="11373" xr:uid="{00000000-0005-0000-0000-00005EB30000}"/>
    <cellStyle name="n_PFA 04-2003 Wanadoo FT_01 Synthèse DM pour modèle_Group - operational KPIs 2" xfId="19072" xr:uid="{00000000-0005-0000-0000-00005FB30000}"/>
    <cellStyle name="n_PFA 04-2003 Wanadoo FT_01 Synthèse DM pour modèle_Group - operational KPIs_1" xfId="21189" xr:uid="{00000000-0005-0000-0000-000060B30000}"/>
    <cellStyle name="n_PFA 04-2003 Wanadoo FT_01 Synthèse DM pour modèle_Orange - Market France KPIs" xfId="57203" xr:uid="{00000000-0005-0000-0000-000061B30000}"/>
    <cellStyle name="n_PFA 04-2003 Wanadoo FT_01 Synthèse DM pour modèle_Poland KPIs" xfId="44232" xr:uid="{00000000-0005-0000-0000-000062B30000}"/>
    <cellStyle name="n_PFA 04-2003 Wanadoo FT_01 Synthèse DM pour modèle_ROW" xfId="44234" xr:uid="{00000000-0005-0000-0000-000063B30000}"/>
    <cellStyle name="n_PFA 04-2003 Wanadoo FT_01 Synthèse DM pour modèle_ROW ARPU" xfId="44235" xr:uid="{00000000-0005-0000-0000-000064B30000}"/>
    <cellStyle name="n_PFA 04-2003 Wanadoo FT_01 Synthèse DM pour modèle_ROW_1" xfId="44236" xr:uid="{00000000-0005-0000-0000-000065B30000}"/>
    <cellStyle name="n_PFA 04-2003 Wanadoo FT_01 Synthèse DM pour modèle_ROW_1_Group" xfId="44237" xr:uid="{00000000-0005-0000-0000-000066B30000}"/>
    <cellStyle name="n_PFA 04-2003 Wanadoo FT_01 Synthèse DM pour modèle_ROW_1_ROW ARPU" xfId="44238" xr:uid="{00000000-0005-0000-0000-000067B30000}"/>
    <cellStyle name="n_PFA 04-2003 Wanadoo FT_01 Synthèse DM pour modèle_ROW_Group" xfId="44239" xr:uid="{00000000-0005-0000-0000-000068B30000}"/>
    <cellStyle name="n_PFA 04-2003 Wanadoo FT_01 Synthèse DM pour modèle_ROW_ROW ARPU" xfId="44240" xr:uid="{00000000-0005-0000-0000-000069B30000}"/>
    <cellStyle name="n_PFA 04-2003 Wanadoo FT_01 Synthèse DM pour modèle_Spain ARPU + AUPU" xfId="44241" xr:uid="{00000000-0005-0000-0000-00006AB30000}"/>
    <cellStyle name="n_PFA 04-2003 Wanadoo FT_01 Synthèse DM pour modèle_Spain ARPU + AUPU_Group" xfId="44242" xr:uid="{00000000-0005-0000-0000-00006BB30000}"/>
    <cellStyle name="n_PFA 04-2003 Wanadoo FT_01 Synthèse DM pour modèle_Spain ARPU + AUPU_ROW ARPU" xfId="44243" xr:uid="{00000000-0005-0000-0000-00006CB30000}"/>
    <cellStyle name="n_PFA 04-2003 Wanadoo FT_01 Synthèse DM pour modèle_Spain KPIs" xfId="7736" xr:uid="{00000000-0005-0000-0000-00006DB30000}"/>
    <cellStyle name="n_PFA 04-2003 Wanadoo FT_01 Synthèse DM pour modèle_Spain KPIs 2" xfId="17102" xr:uid="{00000000-0005-0000-0000-00006EB30000}"/>
    <cellStyle name="n_PFA 04-2003 Wanadoo FT_01 Synthèse DM pour modèle_Spain KPIs_1" xfId="52551" xr:uid="{00000000-0005-0000-0000-00006FB30000}"/>
    <cellStyle name="n_PFA 04-2003 Wanadoo FT_01 Synthèse DM pour modèle_Telecoms - Operational KPIs" xfId="50854" xr:uid="{00000000-0005-0000-0000-000070B30000}"/>
    <cellStyle name="n_PFA 04-2003 Wanadoo FT_0703 Préflashde L23 Analyse CA trafic 07-03 (07-04-03)" xfId="3766" xr:uid="{00000000-0005-0000-0000-000071B30000}"/>
    <cellStyle name="n_PFA 04-2003 Wanadoo FT_0703 Préflashde L23 Analyse CA trafic 07-03 (07-04-03)_A&amp;ME KPIs" xfId="54329" xr:uid="{00000000-0005-0000-0000-000072B30000}"/>
    <cellStyle name="n_PFA 04-2003 Wanadoo FT_0703 Préflashde L23 Analyse CA trafic 07-03 (07-04-03)_France financials" xfId="24678" xr:uid="{00000000-0005-0000-0000-000073B30000}"/>
    <cellStyle name="n_PFA 04-2003 Wanadoo FT_0703 Préflashde L23 Analyse CA trafic 07-03 (07-04-03)_France KPIs" xfId="5888" xr:uid="{00000000-0005-0000-0000-000074B30000}"/>
    <cellStyle name="n_PFA 04-2003 Wanadoo FT_0703 Préflashde L23 Analyse CA trafic 07-03 (07-04-03)_France KPIs 2" xfId="15303" xr:uid="{00000000-0005-0000-0000-000075B30000}"/>
    <cellStyle name="n_PFA 04-2003 Wanadoo FT_0703 Préflashde L23 Analyse CA trafic 07-03 (07-04-03)_France KPIs_1" xfId="13128" xr:uid="{00000000-0005-0000-0000-000076B30000}"/>
    <cellStyle name="n_PFA 04-2003 Wanadoo FT_0703 Préflashde L23 Analyse CA trafic 07-03 (07-04-03)_Group" xfId="44245" xr:uid="{00000000-0005-0000-0000-000077B30000}"/>
    <cellStyle name="n_PFA 04-2003 Wanadoo FT_0703 Préflashde L23 Analyse CA trafic 07-03 (07-04-03)_Group - financial KPIs" xfId="22934" xr:uid="{00000000-0005-0000-0000-000078B30000}"/>
    <cellStyle name="n_PFA 04-2003 Wanadoo FT_0703 Préflashde L23 Analyse CA trafic 07-03 (07-04-03)_Group - operational KPIs" xfId="11374" xr:uid="{00000000-0005-0000-0000-000079B30000}"/>
    <cellStyle name="n_PFA 04-2003 Wanadoo FT_0703 Préflashde L23 Analyse CA trafic 07-03 (07-04-03)_Group - operational KPIs 2" xfId="19073" xr:uid="{00000000-0005-0000-0000-00007AB30000}"/>
    <cellStyle name="n_PFA 04-2003 Wanadoo FT_0703 Préflashde L23 Analyse CA trafic 07-03 (07-04-03)_Group - operational KPIs_1" xfId="21190" xr:uid="{00000000-0005-0000-0000-00007BB30000}"/>
    <cellStyle name="n_PFA 04-2003 Wanadoo FT_0703 Préflashde L23 Analyse CA trafic 07-03 (07-04-03)_Orange - Market France KPIs" xfId="57204" xr:uid="{00000000-0005-0000-0000-00007CB30000}"/>
    <cellStyle name="n_PFA 04-2003 Wanadoo FT_0703 Préflashde L23 Analyse CA trafic 07-03 (07-04-03)_Poland KPIs" xfId="44244" xr:uid="{00000000-0005-0000-0000-00007DB30000}"/>
    <cellStyle name="n_PFA 04-2003 Wanadoo FT_0703 Préflashde L23 Analyse CA trafic 07-03 (07-04-03)_ROW" xfId="44246" xr:uid="{00000000-0005-0000-0000-00007EB30000}"/>
    <cellStyle name="n_PFA 04-2003 Wanadoo FT_0703 Préflashde L23 Analyse CA trafic 07-03 (07-04-03)_ROW ARPU" xfId="44247" xr:uid="{00000000-0005-0000-0000-00007FB30000}"/>
    <cellStyle name="n_PFA 04-2003 Wanadoo FT_0703 Préflashde L23 Analyse CA trafic 07-03 (07-04-03)_ROW_1" xfId="44248" xr:uid="{00000000-0005-0000-0000-000080B30000}"/>
    <cellStyle name="n_PFA 04-2003 Wanadoo FT_0703 Préflashde L23 Analyse CA trafic 07-03 (07-04-03)_ROW_1_Group" xfId="44249" xr:uid="{00000000-0005-0000-0000-000081B30000}"/>
    <cellStyle name="n_PFA 04-2003 Wanadoo FT_0703 Préflashde L23 Analyse CA trafic 07-03 (07-04-03)_ROW_1_ROW ARPU" xfId="44250" xr:uid="{00000000-0005-0000-0000-000082B30000}"/>
    <cellStyle name="n_PFA 04-2003 Wanadoo FT_0703 Préflashde L23 Analyse CA trafic 07-03 (07-04-03)_ROW_Group" xfId="44251" xr:uid="{00000000-0005-0000-0000-000083B30000}"/>
    <cellStyle name="n_PFA 04-2003 Wanadoo FT_0703 Préflashde L23 Analyse CA trafic 07-03 (07-04-03)_ROW_ROW ARPU" xfId="44252" xr:uid="{00000000-0005-0000-0000-000084B30000}"/>
    <cellStyle name="n_PFA 04-2003 Wanadoo FT_0703 Préflashde L23 Analyse CA trafic 07-03 (07-04-03)_Spain ARPU + AUPU" xfId="44253" xr:uid="{00000000-0005-0000-0000-000085B30000}"/>
    <cellStyle name="n_PFA 04-2003 Wanadoo FT_0703 Préflashde L23 Analyse CA trafic 07-03 (07-04-03)_Spain ARPU + AUPU_Group" xfId="44254" xr:uid="{00000000-0005-0000-0000-000086B30000}"/>
    <cellStyle name="n_PFA 04-2003 Wanadoo FT_0703 Préflashde L23 Analyse CA trafic 07-03 (07-04-03)_Spain ARPU + AUPU_ROW ARPU" xfId="44255" xr:uid="{00000000-0005-0000-0000-000087B30000}"/>
    <cellStyle name="n_PFA 04-2003 Wanadoo FT_0703 Préflashde L23 Analyse CA trafic 07-03 (07-04-03)_Spain KPIs" xfId="7737" xr:uid="{00000000-0005-0000-0000-000088B30000}"/>
    <cellStyle name="n_PFA 04-2003 Wanadoo FT_0703 Préflashde L23 Analyse CA trafic 07-03 (07-04-03)_Spain KPIs 2" xfId="17103" xr:uid="{00000000-0005-0000-0000-000089B30000}"/>
    <cellStyle name="n_PFA 04-2003 Wanadoo FT_0703 Préflashde L23 Analyse CA trafic 07-03 (07-04-03)_Spain KPIs_1" xfId="52552" xr:uid="{00000000-0005-0000-0000-00008AB30000}"/>
    <cellStyle name="n_PFA 04-2003 Wanadoo FT_0703 Préflashde L23 Analyse CA trafic 07-03 (07-04-03)_Telecoms - Operational KPIs" xfId="50855" xr:uid="{00000000-0005-0000-0000-00008BB30000}"/>
    <cellStyle name="n_PFA 04-2003 Wanadoo FT_A&amp;ME KPIs" xfId="54327" xr:uid="{00000000-0005-0000-0000-00008CB30000}"/>
    <cellStyle name="n_PFA 04-2003 Wanadoo FT_Base Forfaits 06-07" xfId="3767" xr:uid="{00000000-0005-0000-0000-00008DB30000}"/>
    <cellStyle name="n_PFA 04-2003 Wanadoo FT_Base Forfaits 06-07_A&amp;ME KPIs" xfId="54330" xr:uid="{00000000-0005-0000-0000-00008EB30000}"/>
    <cellStyle name="n_PFA 04-2003 Wanadoo FT_Base Forfaits 06-07_France financials" xfId="24679" xr:uid="{00000000-0005-0000-0000-00008FB30000}"/>
    <cellStyle name="n_PFA 04-2003 Wanadoo FT_Base Forfaits 06-07_France KPIs" xfId="5889" xr:uid="{00000000-0005-0000-0000-000090B30000}"/>
    <cellStyle name="n_PFA 04-2003 Wanadoo FT_Base Forfaits 06-07_France KPIs 2" xfId="15304" xr:uid="{00000000-0005-0000-0000-000091B30000}"/>
    <cellStyle name="n_PFA 04-2003 Wanadoo FT_Base Forfaits 06-07_France KPIs_1" xfId="13129" xr:uid="{00000000-0005-0000-0000-000092B30000}"/>
    <cellStyle name="n_PFA 04-2003 Wanadoo FT_Base Forfaits 06-07_Group" xfId="44257" xr:uid="{00000000-0005-0000-0000-000093B30000}"/>
    <cellStyle name="n_PFA 04-2003 Wanadoo FT_Base Forfaits 06-07_Group - financial KPIs" xfId="22935" xr:uid="{00000000-0005-0000-0000-000094B30000}"/>
    <cellStyle name="n_PFA 04-2003 Wanadoo FT_Base Forfaits 06-07_Group - operational KPIs" xfId="11375" xr:uid="{00000000-0005-0000-0000-000095B30000}"/>
    <cellStyle name="n_PFA 04-2003 Wanadoo FT_Base Forfaits 06-07_Group - operational KPIs 2" xfId="19074" xr:uid="{00000000-0005-0000-0000-000096B30000}"/>
    <cellStyle name="n_PFA 04-2003 Wanadoo FT_Base Forfaits 06-07_Group - operational KPIs_1" xfId="21191" xr:uid="{00000000-0005-0000-0000-000097B30000}"/>
    <cellStyle name="n_PFA 04-2003 Wanadoo FT_Base Forfaits 06-07_Orange - Market France KPIs" xfId="57205" xr:uid="{00000000-0005-0000-0000-000098B30000}"/>
    <cellStyle name="n_PFA 04-2003 Wanadoo FT_Base Forfaits 06-07_Poland KPIs" xfId="44256" xr:uid="{00000000-0005-0000-0000-000099B30000}"/>
    <cellStyle name="n_PFA 04-2003 Wanadoo FT_Base Forfaits 06-07_ROW" xfId="44258" xr:uid="{00000000-0005-0000-0000-00009AB30000}"/>
    <cellStyle name="n_PFA 04-2003 Wanadoo FT_Base Forfaits 06-07_ROW ARPU" xfId="44259" xr:uid="{00000000-0005-0000-0000-00009BB30000}"/>
    <cellStyle name="n_PFA 04-2003 Wanadoo FT_Base Forfaits 06-07_ROW_1" xfId="44260" xr:uid="{00000000-0005-0000-0000-00009CB30000}"/>
    <cellStyle name="n_PFA 04-2003 Wanadoo FT_Base Forfaits 06-07_ROW_1_Group" xfId="44261" xr:uid="{00000000-0005-0000-0000-00009DB30000}"/>
    <cellStyle name="n_PFA 04-2003 Wanadoo FT_Base Forfaits 06-07_ROW_1_ROW ARPU" xfId="44262" xr:uid="{00000000-0005-0000-0000-00009EB30000}"/>
    <cellStyle name="n_PFA 04-2003 Wanadoo FT_Base Forfaits 06-07_ROW_Group" xfId="44263" xr:uid="{00000000-0005-0000-0000-00009FB30000}"/>
    <cellStyle name="n_PFA 04-2003 Wanadoo FT_Base Forfaits 06-07_ROW_ROW ARPU" xfId="44264" xr:uid="{00000000-0005-0000-0000-0000A0B30000}"/>
    <cellStyle name="n_PFA 04-2003 Wanadoo FT_Base Forfaits 06-07_Spain ARPU + AUPU" xfId="44265" xr:uid="{00000000-0005-0000-0000-0000A1B30000}"/>
    <cellStyle name="n_PFA 04-2003 Wanadoo FT_Base Forfaits 06-07_Spain ARPU + AUPU_Group" xfId="44266" xr:uid="{00000000-0005-0000-0000-0000A2B30000}"/>
    <cellStyle name="n_PFA 04-2003 Wanadoo FT_Base Forfaits 06-07_Spain ARPU + AUPU_ROW ARPU" xfId="44267" xr:uid="{00000000-0005-0000-0000-0000A3B30000}"/>
    <cellStyle name="n_PFA 04-2003 Wanadoo FT_Base Forfaits 06-07_Spain KPIs" xfId="7738" xr:uid="{00000000-0005-0000-0000-0000A4B30000}"/>
    <cellStyle name="n_PFA 04-2003 Wanadoo FT_Base Forfaits 06-07_Spain KPIs 2" xfId="17104" xr:uid="{00000000-0005-0000-0000-0000A5B30000}"/>
    <cellStyle name="n_PFA 04-2003 Wanadoo FT_Base Forfaits 06-07_Spain KPIs_1" xfId="52553" xr:uid="{00000000-0005-0000-0000-0000A6B30000}"/>
    <cellStyle name="n_PFA 04-2003 Wanadoo FT_Base Forfaits 06-07_Telecoms - Operational KPIs" xfId="50856" xr:uid="{00000000-0005-0000-0000-0000A7B30000}"/>
    <cellStyle name="n_PFA 04-2003 Wanadoo FT_CA BAC SCR-VM 06-07 (31-07-06)" xfId="3768" xr:uid="{00000000-0005-0000-0000-0000A8B30000}"/>
    <cellStyle name="n_PFA 04-2003 Wanadoo FT_CA BAC SCR-VM 06-07 (31-07-06)_A&amp;ME KPIs" xfId="54331" xr:uid="{00000000-0005-0000-0000-0000A9B30000}"/>
    <cellStyle name="n_PFA 04-2003 Wanadoo FT_CA BAC SCR-VM 06-07 (31-07-06)_France financials" xfId="24680" xr:uid="{00000000-0005-0000-0000-0000AAB30000}"/>
    <cellStyle name="n_PFA 04-2003 Wanadoo FT_CA BAC SCR-VM 06-07 (31-07-06)_France KPIs" xfId="5890" xr:uid="{00000000-0005-0000-0000-0000ABB30000}"/>
    <cellStyle name="n_PFA 04-2003 Wanadoo FT_CA BAC SCR-VM 06-07 (31-07-06)_France KPIs 2" xfId="15305" xr:uid="{00000000-0005-0000-0000-0000ACB30000}"/>
    <cellStyle name="n_PFA 04-2003 Wanadoo FT_CA BAC SCR-VM 06-07 (31-07-06)_France KPIs_1" xfId="13130" xr:uid="{00000000-0005-0000-0000-0000ADB30000}"/>
    <cellStyle name="n_PFA 04-2003 Wanadoo FT_CA BAC SCR-VM 06-07 (31-07-06)_Group" xfId="44269" xr:uid="{00000000-0005-0000-0000-0000AEB30000}"/>
    <cellStyle name="n_PFA 04-2003 Wanadoo FT_CA BAC SCR-VM 06-07 (31-07-06)_Group - financial KPIs" xfId="22936" xr:uid="{00000000-0005-0000-0000-0000AFB30000}"/>
    <cellStyle name="n_PFA 04-2003 Wanadoo FT_CA BAC SCR-VM 06-07 (31-07-06)_Group - operational KPIs" xfId="11376" xr:uid="{00000000-0005-0000-0000-0000B0B30000}"/>
    <cellStyle name="n_PFA 04-2003 Wanadoo FT_CA BAC SCR-VM 06-07 (31-07-06)_Group - operational KPIs 2" xfId="19075" xr:uid="{00000000-0005-0000-0000-0000B1B30000}"/>
    <cellStyle name="n_PFA 04-2003 Wanadoo FT_CA BAC SCR-VM 06-07 (31-07-06)_Group - operational KPIs_1" xfId="21192" xr:uid="{00000000-0005-0000-0000-0000B2B30000}"/>
    <cellStyle name="n_PFA 04-2003 Wanadoo FT_CA BAC SCR-VM 06-07 (31-07-06)_Orange - Market France KPIs" xfId="57206" xr:uid="{00000000-0005-0000-0000-0000B3B30000}"/>
    <cellStyle name="n_PFA 04-2003 Wanadoo FT_CA BAC SCR-VM 06-07 (31-07-06)_Poland KPIs" xfId="44268" xr:uid="{00000000-0005-0000-0000-0000B4B30000}"/>
    <cellStyle name="n_PFA 04-2003 Wanadoo FT_CA BAC SCR-VM 06-07 (31-07-06)_ROW" xfId="44270" xr:uid="{00000000-0005-0000-0000-0000B5B30000}"/>
    <cellStyle name="n_PFA 04-2003 Wanadoo FT_CA BAC SCR-VM 06-07 (31-07-06)_ROW ARPU" xfId="44271" xr:uid="{00000000-0005-0000-0000-0000B6B30000}"/>
    <cellStyle name="n_PFA 04-2003 Wanadoo FT_CA BAC SCR-VM 06-07 (31-07-06)_ROW_1" xfId="44272" xr:uid="{00000000-0005-0000-0000-0000B7B30000}"/>
    <cellStyle name="n_PFA 04-2003 Wanadoo FT_CA BAC SCR-VM 06-07 (31-07-06)_ROW_1_Group" xfId="44273" xr:uid="{00000000-0005-0000-0000-0000B8B30000}"/>
    <cellStyle name="n_PFA 04-2003 Wanadoo FT_CA BAC SCR-VM 06-07 (31-07-06)_ROW_1_ROW ARPU" xfId="44274" xr:uid="{00000000-0005-0000-0000-0000B9B30000}"/>
    <cellStyle name="n_PFA 04-2003 Wanadoo FT_CA BAC SCR-VM 06-07 (31-07-06)_ROW_Group" xfId="44275" xr:uid="{00000000-0005-0000-0000-0000BAB30000}"/>
    <cellStyle name="n_PFA 04-2003 Wanadoo FT_CA BAC SCR-VM 06-07 (31-07-06)_ROW_ROW ARPU" xfId="44276" xr:uid="{00000000-0005-0000-0000-0000BBB30000}"/>
    <cellStyle name="n_PFA 04-2003 Wanadoo FT_CA BAC SCR-VM 06-07 (31-07-06)_Spain ARPU + AUPU" xfId="44277" xr:uid="{00000000-0005-0000-0000-0000BCB30000}"/>
    <cellStyle name="n_PFA 04-2003 Wanadoo FT_CA BAC SCR-VM 06-07 (31-07-06)_Spain ARPU + AUPU_Group" xfId="44278" xr:uid="{00000000-0005-0000-0000-0000BDB30000}"/>
    <cellStyle name="n_PFA 04-2003 Wanadoo FT_CA BAC SCR-VM 06-07 (31-07-06)_Spain ARPU + AUPU_ROW ARPU" xfId="44279" xr:uid="{00000000-0005-0000-0000-0000BEB30000}"/>
    <cellStyle name="n_PFA 04-2003 Wanadoo FT_CA BAC SCR-VM 06-07 (31-07-06)_Spain KPIs" xfId="7739" xr:uid="{00000000-0005-0000-0000-0000BFB30000}"/>
    <cellStyle name="n_PFA 04-2003 Wanadoo FT_CA BAC SCR-VM 06-07 (31-07-06)_Spain KPIs 2" xfId="17105" xr:uid="{00000000-0005-0000-0000-0000C0B30000}"/>
    <cellStyle name="n_PFA 04-2003 Wanadoo FT_CA BAC SCR-VM 06-07 (31-07-06)_Spain KPIs_1" xfId="52554" xr:uid="{00000000-0005-0000-0000-0000C1B30000}"/>
    <cellStyle name="n_PFA 04-2003 Wanadoo FT_CA BAC SCR-VM 06-07 (31-07-06)_Telecoms - Operational KPIs" xfId="50857" xr:uid="{00000000-0005-0000-0000-0000C2B30000}"/>
    <cellStyle name="n_PFA 04-2003 Wanadoo FT_CA forfaits 0607 (06-08-14)" xfId="3769" xr:uid="{00000000-0005-0000-0000-0000C3B30000}"/>
    <cellStyle name="n_PFA 04-2003 Wanadoo FT_CA forfaits 0607 (06-08-14)_A&amp;ME KPIs" xfId="54332" xr:uid="{00000000-0005-0000-0000-0000C4B30000}"/>
    <cellStyle name="n_PFA 04-2003 Wanadoo FT_CA forfaits 0607 (06-08-14)_France financials" xfId="24681" xr:uid="{00000000-0005-0000-0000-0000C5B30000}"/>
    <cellStyle name="n_PFA 04-2003 Wanadoo FT_CA forfaits 0607 (06-08-14)_France KPIs" xfId="5891" xr:uid="{00000000-0005-0000-0000-0000C6B30000}"/>
    <cellStyle name="n_PFA 04-2003 Wanadoo FT_CA forfaits 0607 (06-08-14)_France KPIs 2" xfId="15306" xr:uid="{00000000-0005-0000-0000-0000C7B30000}"/>
    <cellStyle name="n_PFA 04-2003 Wanadoo FT_CA forfaits 0607 (06-08-14)_France KPIs_1" xfId="13131" xr:uid="{00000000-0005-0000-0000-0000C8B30000}"/>
    <cellStyle name="n_PFA 04-2003 Wanadoo FT_CA forfaits 0607 (06-08-14)_Group" xfId="44281" xr:uid="{00000000-0005-0000-0000-0000C9B30000}"/>
    <cellStyle name="n_PFA 04-2003 Wanadoo FT_CA forfaits 0607 (06-08-14)_Group - financial KPIs" xfId="22937" xr:uid="{00000000-0005-0000-0000-0000CAB30000}"/>
    <cellStyle name="n_PFA 04-2003 Wanadoo FT_CA forfaits 0607 (06-08-14)_Group - operational KPIs" xfId="11377" xr:uid="{00000000-0005-0000-0000-0000CBB30000}"/>
    <cellStyle name="n_PFA 04-2003 Wanadoo FT_CA forfaits 0607 (06-08-14)_Group - operational KPIs 2" xfId="19076" xr:uid="{00000000-0005-0000-0000-0000CCB30000}"/>
    <cellStyle name="n_PFA 04-2003 Wanadoo FT_CA forfaits 0607 (06-08-14)_Group - operational KPIs_1" xfId="21193" xr:uid="{00000000-0005-0000-0000-0000CDB30000}"/>
    <cellStyle name="n_PFA 04-2003 Wanadoo FT_CA forfaits 0607 (06-08-14)_Orange - Market France KPIs" xfId="57207" xr:uid="{00000000-0005-0000-0000-0000CEB30000}"/>
    <cellStyle name="n_PFA 04-2003 Wanadoo FT_CA forfaits 0607 (06-08-14)_Poland KPIs" xfId="44280" xr:uid="{00000000-0005-0000-0000-0000CFB30000}"/>
    <cellStyle name="n_PFA 04-2003 Wanadoo FT_CA forfaits 0607 (06-08-14)_ROW" xfId="44282" xr:uid="{00000000-0005-0000-0000-0000D0B30000}"/>
    <cellStyle name="n_PFA 04-2003 Wanadoo FT_CA forfaits 0607 (06-08-14)_ROW ARPU" xfId="44283" xr:uid="{00000000-0005-0000-0000-0000D1B30000}"/>
    <cellStyle name="n_PFA 04-2003 Wanadoo FT_CA forfaits 0607 (06-08-14)_ROW_1" xfId="44284" xr:uid="{00000000-0005-0000-0000-0000D2B30000}"/>
    <cellStyle name="n_PFA 04-2003 Wanadoo FT_CA forfaits 0607 (06-08-14)_ROW_1_Group" xfId="44285" xr:uid="{00000000-0005-0000-0000-0000D3B30000}"/>
    <cellStyle name="n_PFA 04-2003 Wanadoo FT_CA forfaits 0607 (06-08-14)_ROW_1_ROW ARPU" xfId="44286" xr:uid="{00000000-0005-0000-0000-0000D4B30000}"/>
    <cellStyle name="n_PFA 04-2003 Wanadoo FT_CA forfaits 0607 (06-08-14)_ROW_Group" xfId="44287" xr:uid="{00000000-0005-0000-0000-0000D5B30000}"/>
    <cellStyle name="n_PFA 04-2003 Wanadoo FT_CA forfaits 0607 (06-08-14)_ROW_ROW ARPU" xfId="44288" xr:uid="{00000000-0005-0000-0000-0000D6B30000}"/>
    <cellStyle name="n_PFA 04-2003 Wanadoo FT_CA forfaits 0607 (06-08-14)_Spain ARPU + AUPU" xfId="44289" xr:uid="{00000000-0005-0000-0000-0000D7B30000}"/>
    <cellStyle name="n_PFA 04-2003 Wanadoo FT_CA forfaits 0607 (06-08-14)_Spain ARPU + AUPU_Group" xfId="44290" xr:uid="{00000000-0005-0000-0000-0000D8B30000}"/>
    <cellStyle name="n_PFA 04-2003 Wanadoo FT_CA forfaits 0607 (06-08-14)_Spain ARPU + AUPU_ROW ARPU" xfId="44291" xr:uid="{00000000-0005-0000-0000-0000D9B30000}"/>
    <cellStyle name="n_PFA 04-2003 Wanadoo FT_CA forfaits 0607 (06-08-14)_Spain KPIs" xfId="7740" xr:uid="{00000000-0005-0000-0000-0000DAB30000}"/>
    <cellStyle name="n_PFA 04-2003 Wanadoo FT_CA forfaits 0607 (06-08-14)_Spain KPIs 2" xfId="17106" xr:uid="{00000000-0005-0000-0000-0000DBB30000}"/>
    <cellStyle name="n_PFA 04-2003 Wanadoo FT_CA forfaits 0607 (06-08-14)_Spain KPIs_1" xfId="52555" xr:uid="{00000000-0005-0000-0000-0000DCB30000}"/>
    <cellStyle name="n_PFA 04-2003 Wanadoo FT_CA forfaits 0607 (06-08-14)_Telecoms - Operational KPIs" xfId="50858" xr:uid="{00000000-0005-0000-0000-0000DDB30000}"/>
    <cellStyle name="n_PFA 04-2003 Wanadoo FT_Classeur2" xfId="3770" xr:uid="{00000000-0005-0000-0000-0000DEB30000}"/>
    <cellStyle name="n_PFA 04-2003 Wanadoo FT_Classeur2_A&amp;ME KPIs" xfId="54333" xr:uid="{00000000-0005-0000-0000-0000DFB30000}"/>
    <cellStyle name="n_PFA 04-2003 Wanadoo FT_Classeur2_France financials" xfId="24682" xr:uid="{00000000-0005-0000-0000-0000E0B30000}"/>
    <cellStyle name="n_PFA 04-2003 Wanadoo FT_Classeur2_France KPIs" xfId="5892" xr:uid="{00000000-0005-0000-0000-0000E1B30000}"/>
    <cellStyle name="n_PFA 04-2003 Wanadoo FT_Classeur2_France KPIs 2" xfId="15307" xr:uid="{00000000-0005-0000-0000-0000E2B30000}"/>
    <cellStyle name="n_PFA 04-2003 Wanadoo FT_Classeur2_France KPIs_1" xfId="13132" xr:uid="{00000000-0005-0000-0000-0000E3B30000}"/>
    <cellStyle name="n_PFA 04-2003 Wanadoo FT_Classeur2_Group" xfId="44293" xr:uid="{00000000-0005-0000-0000-0000E4B30000}"/>
    <cellStyle name="n_PFA 04-2003 Wanadoo FT_Classeur2_Group - financial KPIs" xfId="22938" xr:uid="{00000000-0005-0000-0000-0000E5B30000}"/>
    <cellStyle name="n_PFA 04-2003 Wanadoo FT_Classeur2_Group - operational KPIs" xfId="11378" xr:uid="{00000000-0005-0000-0000-0000E6B30000}"/>
    <cellStyle name="n_PFA 04-2003 Wanadoo FT_Classeur2_Group - operational KPIs 2" xfId="19077" xr:uid="{00000000-0005-0000-0000-0000E7B30000}"/>
    <cellStyle name="n_PFA 04-2003 Wanadoo FT_Classeur2_Group - operational KPIs_1" xfId="21194" xr:uid="{00000000-0005-0000-0000-0000E8B30000}"/>
    <cellStyle name="n_PFA 04-2003 Wanadoo FT_Classeur2_Orange - Market France KPIs" xfId="57208" xr:uid="{00000000-0005-0000-0000-0000E9B30000}"/>
    <cellStyle name="n_PFA 04-2003 Wanadoo FT_Classeur2_Poland KPIs" xfId="44292" xr:uid="{00000000-0005-0000-0000-0000EAB30000}"/>
    <cellStyle name="n_PFA 04-2003 Wanadoo FT_Classeur2_ROW" xfId="44294" xr:uid="{00000000-0005-0000-0000-0000EBB30000}"/>
    <cellStyle name="n_PFA 04-2003 Wanadoo FT_Classeur2_ROW ARPU" xfId="44295" xr:uid="{00000000-0005-0000-0000-0000ECB30000}"/>
    <cellStyle name="n_PFA 04-2003 Wanadoo FT_Classeur2_ROW_1" xfId="44296" xr:uid="{00000000-0005-0000-0000-0000EDB30000}"/>
    <cellStyle name="n_PFA 04-2003 Wanadoo FT_Classeur2_ROW_1_Group" xfId="44297" xr:uid="{00000000-0005-0000-0000-0000EEB30000}"/>
    <cellStyle name="n_PFA 04-2003 Wanadoo FT_Classeur2_ROW_1_ROW ARPU" xfId="44298" xr:uid="{00000000-0005-0000-0000-0000EFB30000}"/>
    <cellStyle name="n_PFA 04-2003 Wanadoo FT_Classeur2_ROW_Group" xfId="44299" xr:uid="{00000000-0005-0000-0000-0000F0B30000}"/>
    <cellStyle name="n_PFA 04-2003 Wanadoo FT_Classeur2_ROW_ROW ARPU" xfId="44300" xr:uid="{00000000-0005-0000-0000-0000F1B30000}"/>
    <cellStyle name="n_PFA 04-2003 Wanadoo FT_Classeur2_Spain ARPU + AUPU" xfId="44301" xr:uid="{00000000-0005-0000-0000-0000F2B30000}"/>
    <cellStyle name="n_PFA 04-2003 Wanadoo FT_Classeur2_Spain ARPU + AUPU_Group" xfId="44302" xr:uid="{00000000-0005-0000-0000-0000F3B30000}"/>
    <cellStyle name="n_PFA 04-2003 Wanadoo FT_Classeur2_Spain ARPU + AUPU_ROW ARPU" xfId="44303" xr:uid="{00000000-0005-0000-0000-0000F4B30000}"/>
    <cellStyle name="n_PFA 04-2003 Wanadoo FT_Classeur2_Spain KPIs" xfId="7741" xr:uid="{00000000-0005-0000-0000-0000F5B30000}"/>
    <cellStyle name="n_PFA 04-2003 Wanadoo FT_Classeur2_Spain KPIs 2" xfId="17107" xr:uid="{00000000-0005-0000-0000-0000F6B30000}"/>
    <cellStyle name="n_PFA 04-2003 Wanadoo FT_Classeur2_Spain KPIs_1" xfId="52556" xr:uid="{00000000-0005-0000-0000-0000F7B30000}"/>
    <cellStyle name="n_PFA 04-2003 Wanadoo FT_Classeur2_Telecoms - Operational KPIs" xfId="50859" xr:uid="{00000000-0005-0000-0000-0000F8B30000}"/>
    <cellStyle name="n_PFA 04-2003 Wanadoo FT_Classeur5" xfId="3771" xr:uid="{00000000-0005-0000-0000-0000F9B30000}"/>
    <cellStyle name="n_PFA 04-2003 Wanadoo FT_Classeur5_A&amp;ME KPIs" xfId="54334" xr:uid="{00000000-0005-0000-0000-0000FAB30000}"/>
    <cellStyle name="n_PFA 04-2003 Wanadoo FT_Classeur5_France financials" xfId="24683" xr:uid="{00000000-0005-0000-0000-0000FBB30000}"/>
    <cellStyle name="n_PFA 04-2003 Wanadoo FT_Classeur5_France KPIs" xfId="5893" xr:uid="{00000000-0005-0000-0000-0000FCB30000}"/>
    <cellStyle name="n_PFA 04-2003 Wanadoo FT_Classeur5_France KPIs 2" xfId="15308" xr:uid="{00000000-0005-0000-0000-0000FDB30000}"/>
    <cellStyle name="n_PFA 04-2003 Wanadoo FT_Classeur5_France KPIs_1" xfId="13133" xr:uid="{00000000-0005-0000-0000-0000FEB30000}"/>
    <cellStyle name="n_PFA 04-2003 Wanadoo FT_Classeur5_Group" xfId="44305" xr:uid="{00000000-0005-0000-0000-0000FFB30000}"/>
    <cellStyle name="n_PFA 04-2003 Wanadoo FT_Classeur5_Group - financial KPIs" xfId="22939" xr:uid="{00000000-0005-0000-0000-000000B40000}"/>
    <cellStyle name="n_PFA 04-2003 Wanadoo FT_Classeur5_Group - operational KPIs" xfId="11379" xr:uid="{00000000-0005-0000-0000-000001B40000}"/>
    <cellStyle name="n_PFA 04-2003 Wanadoo FT_Classeur5_Group - operational KPIs 2" xfId="19078" xr:uid="{00000000-0005-0000-0000-000002B40000}"/>
    <cellStyle name="n_PFA 04-2003 Wanadoo FT_Classeur5_Group - operational KPIs_1" xfId="21195" xr:uid="{00000000-0005-0000-0000-000003B40000}"/>
    <cellStyle name="n_PFA 04-2003 Wanadoo FT_Classeur5_Orange - Market France KPIs" xfId="57209" xr:uid="{00000000-0005-0000-0000-000004B40000}"/>
    <cellStyle name="n_PFA 04-2003 Wanadoo FT_Classeur5_Poland KPIs" xfId="44304" xr:uid="{00000000-0005-0000-0000-000005B40000}"/>
    <cellStyle name="n_PFA 04-2003 Wanadoo FT_Classeur5_ROW" xfId="44306" xr:uid="{00000000-0005-0000-0000-000006B40000}"/>
    <cellStyle name="n_PFA 04-2003 Wanadoo FT_Classeur5_ROW ARPU" xfId="44307" xr:uid="{00000000-0005-0000-0000-000007B40000}"/>
    <cellStyle name="n_PFA 04-2003 Wanadoo FT_Classeur5_ROW_1" xfId="44308" xr:uid="{00000000-0005-0000-0000-000008B40000}"/>
    <cellStyle name="n_PFA 04-2003 Wanadoo FT_Classeur5_ROW_1_Group" xfId="44309" xr:uid="{00000000-0005-0000-0000-000009B40000}"/>
    <cellStyle name="n_PFA 04-2003 Wanadoo FT_Classeur5_ROW_1_ROW ARPU" xfId="44310" xr:uid="{00000000-0005-0000-0000-00000AB40000}"/>
    <cellStyle name="n_PFA 04-2003 Wanadoo FT_Classeur5_ROW_Group" xfId="44311" xr:uid="{00000000-0005-0000-0000-00000BB40000}"/>
    <cellStyle name="n_PFA 04-2003 Wanadoo FT_Classeur5_ROW_ROW ARPU" xfId="44312" xr:uid="{00000000-0005-0000-0000-00000CB40000}"/>
    <cellStyle name="n_PFA 04-2003 Wanadoo FT_Classeur5_Spain ARPU + AUPU" xfId="44313" xr:uid="{00000000-0005-0000-0000-00000DB40000}"/>
    <cellStyle name="n_PFA 04-2003 Wanadoo FT_Classeur5_Spain ARPU + AUPU_Group" xfId="44314" xr:uid="{00000000-0005-0000-0000-00000EB40000}"/>
    <cellStyle name="n_PFA 04-2003 Wanadoo FT_Classeur5_Spain ARPU + AUPU_ROW ARPU" xfId="44315" xr:uid="{00000000-0005-0000-0000-00000FB40000}"/>
    <cellStyle name="n_PFA 04-2003 Wanadoo FT_Classeur5_Spain KPIs" xfId="7742" xr:uid="{00000000-0005-0000-0000-000010B40000}"/>
    <cellStyle name="n_PFA 04-2003 Wanadoo FT_Classeur5_Spain KPIs 2" xfId="17108" xr:uid="{00000000-0005-0000-0000-000011B40000}"/>
    <cellStyle name="n_PFA 04-2003 Wanadoo FT_Classeur5_Spain KPIs_1" xfId="52557" xr:uid="{00000000-0005-0000-0000-000012B40000}"/>
    <cellStyle name="n_PFA 04-2003 Wanadoo FT_Classeur5_Telecoms - Operational KPIs" xfId="50860" xr:uid="{00000000-0005-0000-0000-000013B40000}"/>
    <cellStyle name="n_PFA 04-2003 Wanadoo FT_DATA KPI Personal" xfId="44316" xr:uid="{00000000-0005-0000-0000-000014B40000}"/>
    <cellStyle name="n_PFA 04-2003 Wanadoo FT_DATA KPI Personal_Group" xfId="44317" xr:uid="{00000000-0005-0000-0000-000015B40000}"/>
    <cellStyle name="n_PFA 04-2003 Wanadoo FT_DATA KPI Personal_ROW ARPU" xfId="44318" xr:uid="{00000000-0005-0000-0000-000016B40000}"/>
    <cellStyle name="n_PFA 04-2003 Wanadoo FT_EE_CoA_BS - mapped V4" xfId="44319" xr:uid="{00000000-0005-0000-0000-000017B40000}"/>
    <cellStyle name="n_PFA 04-2003 Wanadoo FT_EE_CoA_BS - mapped V4_Group" xfId="44320" xr:uid="{00000000-0005-0000-0000-000018B40000}"/>
    <cellStyle name="n_PFA 04-2003 Wanadoo FT_EE_CoA_BS - mapped V4_ROW ARPU" xfId="44321" xr:uid="{00000000-0005-0000-0000-000019B40000}"/>
    <cellStyle name="n_PFA 04-2003 Wanadoo FT_France financials" xfId="24676" xr:uid="{00000000-0005-0000-0000-00001AB40000}"/>
    <cellStyle name="n_PFA 04-2003 Wanadoo FT_France KPIs" xfId="5886" xr:uid="{00000000-0005-0000-0000-00001BB40000}"/>
    <cellStyle name="n_PFA 04-2003 Wanadoo FT_France KPIs 2" xfId="15301" xr:uid="{00000000-0005-0000-0000-00001CB40000}"/>
    <cellStyle name="n_PFA 04-2003 Wanadoo FT_France KPIs_1" xfId="13126" xr:uid="{00000000-0005-0000-0000-00001DB40000}"/>
    <cellStyle name="n_PFA 04-2003 Wanadoo FT_GetCA Groupe Seg 2012-Q4 Soc" xfId="57210" xr:uid="{00000000-0005-0000-0000-00001EB40000}"/>
    <cellStyle name="n_PFA 04-2003 Wanadoo FT_GMC 0701 (2)" xfId="7743" xr:uid="{00000000-0005-0000-0000-00001FB40000}"/>
    <cellStyle name="n_PFA 04-2003 Wanadoo FT_GMC 0701 (2) 2" xfId="17109" xr:uid="{00000000-0005-0000-0000-000020B40000}"/>
    <cellStyle name="n_PFA 04-2003 Wanadoo FT_GMC 0701 (2)_A&amp;ME KPIs" xfId="54335" xr:uid="{00000000-0005-0000-0000-000021B40000}"/>
    <cellStyle name="n_PFA 04-2003 Wanadoo FT_GMC 0701 (2)_Group" xfId="44323" xr:uid="{00000000-0005-0000-0000-000022B40000}"/>
    <cellStyle name="n_PFA 04-2003 Wanadoo FT_GMC 0701 (2)_Orange - Market France KPIs" xfId="57211" xr:uid="{00000000-0005-0000-0000-000023B40000}"/>
    <cellStyle name="n_PFA 04-2003 Wanadoo FT_GMC 0701 (2)_Poland KPIs" xfId="44322" xr:uid="{00000000-0005-0000-0000-000024B40000}"/>
    <cellStyle name="n_PFA 04-2003 Wanadoo FT_GMC 0701 (2)_ROW ARPU" xfId="44324" xr:uid="{00000000-0005-0000-0000-000025B40000}"/>
    <cellStyle name="n_PFA 04-2003 Wanadoo FT_GMC 0701 (2)_Spain KPIs" xfId="52558" xr:uid="{00000000-0005-0000-0000-000026B40000}"/>
    <cellStyle name="n_PFA 04-2003 Wanadoo FT_GMC 0701 (2)_Telecoms - Operational KPIs" xfId="50861" xr:uid="{00000000-0005-0000-0000-000027B40000}"/>
    <cellStyle name="n_PFA 04-2003 Wanadoo FT_Group" xfId="44325" xr:uid="{00000000-0005-0000-0000-000028B40000}"/>
    <cellStyle name="n_PFA 04-2003 Wanadoo FT_Group - financial KPIs" xfId="22932" xr:uid="{00000000-0005-0000-0000-000029B40000}"/>
    <cellStyle name="n_PFA 04-2003 Wanadoo FT_Group - operational KPIs" xfId="11372" xr:uid="{00000000-0005-0000-0000-00002AB40000}"/>
    <cellStyle name="n_PFA 04-2003 Wanadoo FT_Group - operational KPIs 2" xfId="19071" xr:uid="{00000000-0005-0000-0000-00002BB40000}"/>
    <cellStyle name="n_PFA 04-2003 Wanadoo FT_Group - operational KPIs_1" xfId="21188" xr:uid="{00000000-0005-0000-0000-00002CB40000}"/>
    <cellStyle name="n_PFA 04-2003 Wanadoo FT_Home Mngt PL GMC Business Review backup (4)" xfId="7744" xr:uid="{00000000-0005-0000-0000-00002DB40000}"/>
    <cellStyle name="n_PFA 04-2003 Wanadoo FT_Home Mngt PL GMC Business Review backup (4) 2" xfId="17110" xr:uid="{00000000-0005-0000-0000-00002EB40000}"/>
    <cellStyle name="n_PFA 04-2003 Wanadoo FT_Home Mngt PL GMC Business Review backup (4)_A&amp;ME KPIs" xfId="54336" xr:uid="{00000000-0005-0000-0000-00002FB40000}"/>
    <cellStyle name="n_PFA 04-2003 Wanadoo FT_Home Mngt PL GMC Business Review backup (4)_Group" xfId="44327" xr:uid="{00000000-0005-0000-0000-000030B40000}"/>
    <cellStyle name="n_PFA 04-2003 Wanadoo FT_Home Mngt PL GMC Business Review backup (4)_Orange - Market France KPIs" xfId="57212" xr:uid="{00000000-0005-0000-0000-000031B40000}"/>
    <cellStyle name="n_PFA 04-2003 Wanadoo FT_Home Mngt PL GMC Business Review backup (4)_Poland KPIs" xfId="44326" xr:uid="{00000000-0005-0000-0000-000032B40000}"/>
    <cellStyle name="n_PFA 04-2003 Wanadoo FT_Home Mngt PL GMC Business Review backup (4)_ROW ARPU" xfId="44328" xr:uid="{00000000-0005-0000-0000-000033B40000}"/>
    <cellStyle name="n_PFA 04-2003 Wanadoo FT_Home Mngt PL GMC Business Review backup (4)_Spain KPIs" xfId="52559" xr:uid="{00000000-0005-0000-0000-000034B40000}"/>
    <cellStyle name="n_PFA 04-2003 Wanadoo FT_Home Mngt PL GMC Business Review backup (4)_Telecoms - Operational KPIs" xfId="50862" xr:uid="{00000000-0005-0000-0000-000035B40000}"/>
    <cellStyle name="n_PFA 04-2003 Wanadoo FT_Libro2" xfId="7745" xr:uid="{00000000-0005-0000-0000-000036B40000}"/>
    <cellStyle name="n_PFA 04-2003 Wanadoo FT_Libro2 2" xfId="17111" xr:uid="{00000000-0005-0000-0000-000037B40000}"/>
    <cellStyle name="n_PFA 04-2003 Wanadoo FT_Libro2_A&amp;ME KPIs" xfId="54337" xr:uid="{00000000-0005-0000-0000-000038B40000}"/>
    <cellStyle name="n_PFA 04-2003 Wanadoo FT_Libro2_Group" xfId="44330" xr:uid="{00000000-0005-0000-0000-000039B40000}"/>
    <cellStyle name="n_PFA 04-2003 Wanadoo FT_Libro2_Orange - Market France KPIs" xfId="57213" xr:uid="{00000000-0005-0000-0000-00003AB40000}"/>
    <cellStyle name="n_PFA 04-2003 Wanadoo FT_Libro2_Poland KPIs" xfId="44329" xr:uid="{00000000-0005-0000-0000-00003BB40000}"/>
    <cellStyle name="n_PFA 04-2003 Wanadoo FT_Libro2_ROW ARPU" xfId="44331" xr:uid="{00000000-0005-0000-0000-00003CB40000}"/>
    <cellStyle name="n_PFA 04-2003 Wanadoo FT_Libro2_Spain KPIs" xfId="52560" xr:uid="{00000000-0005-0000-0000-00003DB40000}"/>
    <cellStyle name="n_PFA 04-2003 Wanadoo FT_Libro2_Telecoms - Operational KPIs" xfId="50863" xr:uid="{00000000-0005-0000-0000-00003EB40000}"/>
    <cellStyle name="n_PFA 04-2003 Wanadoo FT_NB07 FRANCE Tableau de l'ADSL 032007 v3 hors instances avec déc07 v24-04" xfId="3772" xr:uid="{00000000-0005-0000-0000-00003FB40000}"/>
    <cellStyle name="n_PFA 04-2003 Wanadoo FT_NB07 FRANCE Tableau de l'ADSL 032007 v3 hors instances avec déc07 v24-04_A&amp;ME KPIs" xfId="54338" xr:uid="{00000000-0005-0000-0000-000040B40000}"/>
    <cellStyle name="n_PFA 04-2003 Wanadoo FT_NB07 FRANCE Tableau de l'ADSL 032007 v3 hors instances avec déc07 v24-04_France financials" xfId="24684" xr:uid="{00000000-0005-0000-0000-000041B40000}"/>
    <cellStyle name="n_PFA 04-2003 Wanadoo FT_NB07 FRANCE Tableau de l'ADSL 032007 v3 hors instances avec déc07 v24-04_France KPIs" xfId="5894" xr:uid="{00000000-0005-0000-0000-000042B40000}"/>
    <cellStyle name="n_PFA 04-2003 Wanadoo FT_NB07 FRANCE Tableau de l'ADSL 032007 v3 hors instances avec déc07 v24-04_France KPIs 2" xfId="15309" xr:uid="{00000000-0005-0000-0000-000043B40000}"/>
    <cellStyle name="n_PFA 04-2003 Wanadoo FT_NB07 FRANCE Tableau de l'ADSL 032007 v3 hors instances avec déc07 v24-04_France KPIs_1" xfId="13134" xr:uid="{00000000-0005-0000-0000-000044B40000}"/>
    <cellStyle name="n_PFA 04-2003 Wanadoo FT_NB07 FRANCE Tableau de l'ADSL 032007 v3 hors instances avec déc07 v24-04_Group" xfId="44333" xr:uid="{00000000-0005-0000-0000-000045B40000}"/>
    <cellStyle name="n_PFA 04-2003 Wanadoo FT_NB07 FRANCE Tableau de l'ADSL 032007 v3 hors instances avec déc07 v24-04_Group - financial KPIs" xfId="22940" xr:uid="{00000000-0005-0000-0000-000046B40000}"/>
    <cellStyle name="n_PFA 04-2003 Wanadoo FT_NB07 FRANCE Tableau de l'ADSL 032007 v3 hors instances avec déc07 v24-04_Group - operational KPIs" xfId="11380" xr:uid="{00000000-0005-0000-0000-000047B40000}"/>
    <cellStyle name="n_PFA 04-2003 Wanadoo FT_NB07 FRANCE Tableau de l'ADSL 032007 v3 hors instances avec déc07 v24-04_Group - operational KPIs 2" xfId="19079" xr:uid="{00000000-0005-0000-0000-000048B40000}"/>
    <cellStyle name="n_PFA 04-2003 Wanadoo FT_NB07 FRANCE Tableau de l'ADSL 032007 v3 hors instances avec déc07 v24-04_Group - operational KPIs_1" xfId="21196" xr:uid="{00000000-0005-0000-0000-000049B40000}"/>
    <cellStyle name="n_PFA 04-2003 Wanadoo FT_NB07 FRANCE Tableau de l'ADSL 032007 v3 hors instances avec déc07 v24-04_Orange - Market France KPIs" xfId="57214" xr:uid="{00000000-0005-0000-0000-00004AB40000}"/>
    <cellStyle name="n_PFA 04-2003 Wanadoo FT_NB07 FRANCE Tableau de l'ADSL 032007 v3 hors instances avec déc07 v24-04_Poland KPIs" xfId="44332" xr:uid="{00000000-0005-0000-0000-00004BB40000}"/>
    <cellStyle name="n_PFA 04-2003 Wanadoo FT_NB07 FRANCE Tableau de l'ADSL 032007 v3 hors instances avec déc07 v24-04_ROW" xfId="44334" xr:uid="{00000000-0005-0000-0000-00004CB40000}"/>
    <cellStyle name="n_PFA 04-2003 Wanadoo FT_NB07 FRANCE Tableau de l'ADSL 032007 v3 hors instances avec déc07 v24-04_ROW ARPU" xfId="44335" xr:uid="{00000000-0005-0000-0000-00004DB40000}"/>
    <cellStyle name="n_PFA 04-2003 Wanadoo FT_NB07 FRANCE Tableau de l'ADSL 032007 v3 hors instances avec déc07 v24-04_ROW_1" xfId="44336" xr:uid="{00000000-0005-0000-0000-00004EB40000}"/>
    <cellStyle name="n_PFA 04-2003 Wanadoo FT_NB07 FRANCE Tableau de l'ADSL 032007 v3 hors instances avec déc07 v24-04_ROW_1_Group" xfId="44337" xr:uid="{00000000-0005-0000-0000-00004FB40000}"/>
    <cellStyle name="n_PFA 04-2003 Wanadoo FT_NB07 FRANCE Tableau de l'ADSL 032007 v3 hors instances avec déc07 v24-04_ROW_1_ROW ARPU" xfId="44338" xr:uid="{00000000-0005-0000-0000-000050B40000}"/>
    <cellStyle name="n_PFA 04-2003 Wanadoo FT_NB07 FRANCE Tableau de l'ADSL 032007 v3 hors instances avec déc07 v24-04_ROW_Group" xfId="44339" xr:uid="{00000000-0005-0000-0000-000051B40000}"/>
    <cellStyle name="n_PFA 04-2003 Wanadoo FT_NB07 FRANCE Tableau de l'ADSL 032007 v3 hors instances avec déc07 v24-04_ROW_ROW ARPU" xfId="44340" xr:uid="{00000000-0005-0000-0000-000052B40000}"/>
    <cellStyle name="n_PFA 04-2003 Wanadoo FT_NB07 FRANCE Tableau de l'ADSL 032007 v3 hors instances avec déc07 v24-04_Spain ARPU + AUPU" xfId="44341" xr:uid="{00000000-0005-0000-0000-000053B40000}"/>
    <cellStyle name="n_PFA 04-2003 Wanadoo FT_NB07 FRANCE Tableau de l'ADSL 032007 v3 hors instances avec déc07 v24-04_Spain ARPU + AUPU_Group" xfId="44342" xr:uid="{00000000-0005-0000-0000-000054B40000}"/>
    <cellStyle name="n_PFA 04-2003 Wanadoo FT_NB07 FRANCE Tableau de l'ADSL 032007 v3 hors instances avec déc07 v24-04_Spain ARPU + AUPU_ROW ARPU" xfId="44343" xr:uid="{00000000-0005-0000-0000-000055B40000}"/>
    <cellStyle name="n_PFA 04-2003 Wanadoo FT_NB07 FRANCE Tableau de l'ADSL 032007 v3 hors instances avec déc07 v24-04_Spain KPIs" xfId="7746" xr:uid="{00000000-0005-0000-0000-000056B40000}"/>
    <cellStyle name="n_PFA 04-2003 Wanadoo FT_NB07 FRANCE Tableau de l'ADSL 032007 v3 hors instances avec déc07 v24-04_Spain KPIs 2" xfId="17112" xr:uid="{00000000-0005-0000-0000-000057B40000}"/>
    <cellStyle name="n_PFA 04-2003 Wanadoo FT_NB07 FRANCE Tableau de l'ADSL 032007 v3 hors instances avec déc07 v24-04_Spain KPIs_1" xfId="52561" xr:uid="{00000000-0005-0000-0000-000058B40000}"/>
    <cellStyle name="n_PFA 04-2003 Wanadoo FT_NB07 FRANCE Tableau de l'ADSL 032007 v3 hors instances avec déc07 v24-04_Telecoms - Operational KPIs" xfId="50864" xr:uid="{00000000-0005-0000-0000-000059B40000}"/>
    <cellStyle name="n_PFA 04-2003 Wanadoo FT_Orange - Market France KPIs" xfId="57202" xr:uid="{00000000-0005-0000-0000-00005AB40000}"/>
    <cellStyle name="n_PFA 04-2003 Wanadoo FT_Output Home" xfId="7747" xr:uid="{00000000-0005-0000-0000-00005BB40000}"/>
    <cellStyle name="n_PFA 04-2003 Wanadoo FT_Output Home 2" xfId="17113" xr:uid="{00000000-0005-0000-0000-00005CB40000}"/>
    <cellStyle name="n_PFA 04-2003 Wanadoo FT_Output Home_A&amp;ME KPIs" xfId="54339" xr:uid="{00000000-0005-0000-0000-00005DB40000}"/>
    <cellStyle name="n_PFA 04-2003 Wanadoo FT_Output Home_Group" xfId="44345" xr:uid="{00000000-0005-0000-0000-00005EB40000}"/>
    <cellStyle name="n_PFA 04-2003 Wanadoo FT_Output Home_Orange - Market France KPIs" xfId="57215" xr:uid="{00000000-0005-0000-0000-00005FB40000}"/>
    <cellStyle name="n_PFA 04-2003 Wanadoo FT_Output Home_Poland KPIs" xfId="44344" xr:uid="{00000000-0005-0000-0000-000060B40000}"/>
    <cellStyle name="n_PFA 04-2003 Wanadoo FT_Output Home_ROW ARPU" xfId="44346" xr:uid="{00000000-0005-0000-0000-000061B40000}"/>
    <cellStyle name="n_PFA 04-2003 Wanadoo FT_Output Home_Spain KPIs" xfId="52562" xr:uid="{00000000-0005-0000-0000-000062B40000}"/>
    <cellStyle name="n_PFA 04-2003 Wanadoo FT_Output Home_Telecoms - Operational KPIs" xfId="50865" xr:uid="{00000000-0005-0000-0000-000063B40000}"/>
    <cellStyle name="n_PFA 04-2003 Wanadoo FT_PFA_Mn MTV_060413" xfId="3773" xr:uid="{00000000-0005-0000-0000-000064B40000}"/>
    <cellStyle name="n_PFA 04-2003 Wanadoo FT_PFA_Mn MTV_060413_A&amp;ME KPIs" xfId="54340" xr:uid="{00000000-0005-0000-0000-000065B40000}"/>
    <cellStyle name="n_PFA 04-2003 Wanadoo FT_PFA_Mn MTV_060413_France financials" xfId="24685" xr:uid="{00000000-0005-0000-0000-000066B40000}"/>
    <cellStyle name="n_PFA 04-2003 Wanadoo FT_PFA_Mn MTV_060413_France KPIs" xfId="5895" xr:uid="{00000000-0005-0000-0000-000067B40000}"/>
    <cellStyle name="n_PFA 04-2003 Wanadoo FT_PFA_Mn MTV_060413_France KPIs 2" xfId="15310" xr:uid="{00000000-0005-0000-0000-000068B40000}"/>
    <cellStyle name="n_PFA 04-2003 Wanadoo FT_PFA_Mn MTV_060413_France KPIs_1" xfId="13135" xr:uid="{00000000-0005-0000-0000-000069B40000}"/>
    <cellStyle name="n_PFA 04-2003 Wanadoo FT_PFA_Mn MTV_060413_Group" xfId="44348" xr:uid="{00000000-0005-0000-0000-00006AB40000}"/>
    <cellStyle name="n_PFA 04-2003 Wanadoo FT_PFA_Mn MTV_060413_Group - financial KPIs" xfId="22941" xr:uid="{00000000-0005-0000-0000-00006BB40000}"/>
    <cellStyle name="n_PFA 04-2003 Wanadoo FT_PFA_Mn MTV_060413_Group - operational KPIs" xfId="11381" xr:uid="{00000000-0005-0000-0000-00006CB40000}"/>
    <cellStyle name="n_PFA 04-2003 Wanadoo FT_PFA_Mn MTV_060413_Group - operational KPIs 2" xfId="19080" xr:uid="{00000000-0005-0000-0000-00006DB40000}"/>
    <cellStyle name="n_PFA 04-2003 Wanadoo FT_PFA_Mn MTV_060413_Group - operational KPIs_1" xfId="21197" xr:uid="{00000000-0005-0000-0000-00006EB40000}"/>
    <cellStyle name="n_PFA 04-2003 Wanadoo FT_PFA_Mn MTV_060413_Orange - Market France KPIs" xfId="57216" xr:uid="{00000000-0005-0000-0000-00006FB40000}"/>
    <cellStyle name="n_PFA 04-2003 Wanadoo FT_PFA_Mn MTV_060413_Poland KPIs" xfId="44347" xr:uid="{00000000-0005-0000-0000-000070B40000}"/>
    <cellStyle name="n_PFA 04-2003 Wanadoo FT_PFA_Mn MTV_060413_ROW" xfId="44349" xr:uid="{00000000-0005-0000-0000-000071B40000}"/>
    <cellStyle name="n_PFA 04-2003 Wanadoo FT_PFA_Mn MTV_060413_ROW ARPU" xfId="44350" xr:uid="{00000000-0005-0000-0000-000072B40000}"/>
    <cellStyle name="n_PFA 04-2003 Wanadoo FT_PFA_Mn MTV_060413_ROW_1" xfId="44351" xr:uid="{00000000-0005-0000-0000-000073B40000}"/>
    <cellStyle name="n_PFA 04-2003 Wanadoo FT_PFA_Mn MTV_060413_ROW_1_Group" xfId="44352" xr:uid="{00000000-0005-0000-0000-000074B40000}"/>
    <cellStyle name="n_PFA 04-2003 Wanadoo FT_PFA_Mn MTV_060413_ROW_1_ROW ARPU" xfId="44353" xr:uid="{00000000-0005-0000-0000-000075B40000}"/>
    <cellStyle name="n_PFA 04-2003 Wanadoo FT_PFA_Mn MTV_060413_ROW_Group" xfId="44354" xr:uid="{00000000-0005-0000-0000-000076B40000}"/>
    <cellStyle name="n_PFA 04-2003 Wanadoo FT_PFA_Mn MTV_060413_ROW_ROW ARPU" xfId="44355" xr:uid="{00000000-0005-0000-0000-000077B40000}"/>
    <cellStyle name="n_PFA 04-2003 Wanadoo FT_PFA_Mn MTV_060413_Spain ARPU + AUPU" xfId="44356" xr:uid="{00000000-0005-0000-0000-000078B40000}"/>
    <cellStyle name="n_PFA 04-2003 Wanadoo FT_PFA_Mn MTV_060413_Spain ARPU + AUPU_Group" xfId="44357" xr:uid="{00000000-0005-0000-0000-000079B40000}"/>
    <cellStyle name="n_PFA 04-2003 Wanadoo FT_PFA_Mn MTV_060413_Spain ARPU + AUPU_ROW ARPU" xfId="44358" xr:uid="{00000000-0005-0000-0000-00007AB40000}"/>
    <cellStyle name="n_PFA 04-2003 Wanadoo FT_PFA_Mn MTV_060413_Spain KPIs" xfId="7748" xr:uid="{00000000-0005-0000-0000-00007BB40000}"/>
    <cellStyle name="n_PFA 04-2003 Wanadoo FT_PFA_Mn MTV_060413_Spain KPIs 2" xfId="17114" xr:uid="{00000000-0005-0000-0000-00007CB40000}"/>
    <cellStyle name="n_PFA 04-2003 Wanadoo FT_PFA_Mn MTV_060413_Spain KPIs_1" xfId="52563" xr:uid="{00000000-0005-0000-0000-00007DB40000}"/>
    <cellStyle name="n_PFA 04-2003 Wanadoo FT_PFA_Mn MTV_060413_Telecoms - Operational KPIs" xfId="50866" xr:uid="{00000000-0005-0000-0000-00007EB40000}"/>
    <cellStyle name="n_PFA 04-2003 Wanadoo FT_PFA_Mn_0603_V0 0" xfId="3774" xr:uid="{00000000-0005-0000-0000-00007FB40000}"/>
    <cellStyle name="n_PFA 04-2003 Wanadoo FT_PFA_Mn_0603_V0 0_A&amp;ME KPIs" xfId="54341" xr:uid="{00000000-0005-0000-0000-000080B40000}"/>
    <cellStyle name="n_PFA 04-2003 Wanadoo FT_PFA_Mn_0603_V0 0_France financials" xfId="24686" xr:uid="{00000000-0005-0000-0000-000081B40000}"/>
    <cellStyle name="n_PFA 04-2003 Wanadoo FT_PFA_Mn_0603_V0 0_France KPIs" xfId="5896" xr:uid="{00000000-0005-0000-0000-000082B40000}"/>
    <cellStyle name="n_PFA 04-2003 Wanadoo FT_PFA_Mn_0603_V0 0_France KPIs 2" xfId="15311" xr:uid="{00000000-0005-0000-0000-000083B40000}"/>
    <cellStyle name="n_PFA 04-2003 Wanadoo FT_PFA_Mn_0603_V0 0_France KPIs_1" xfId="13136" xr:uid="{00000000-0005-0000-0000-000084B40000}"/>
    <cellStyle name="n_PFA 04-2003 Wanadoo FT_PFA_Mn_0603_V0 0_Group" xfId="44360" xr:uid="{00000000-0005-0000-0000-000085B40000}"/>
    <cellStyle name="n_PFA 04-2003 Wanadoo FT_PFA_Mn_0603_V0 0_Group - financial KPIs" xfId="22942" xr:uid="{00000000-0005-0000-0000-000086B40000}"/>
    <cellStyle name="n_PFA 04-2003 Wanadoo FT_PFA_Mn_0603_V0 0_Group - operational KPIs" xfId="11382" xr:uid="{00000000-0005-0000-0000-000087B40000}"/>
    <cellStyle name="n_PFA 04-2003 Wanadoo FT_PFA_Mn_0603_V0 0_Group - operational KPIs 2" xfId="19081" xr:uid="{00000000-0005-0000-0000-000088B40000}"/>
    <cellStyle name="n_PFA 04-2003 Wanadoo FT_PFA_Mn_0603_V0 0_Group - operational KPIs_1" xfId="21198" xr:uid="{00000000-0005-0000-0000-000089B40000}"/>
    <cellStyle name="n_PFA 04-2003 Wanadoo FT_PFA_Mn_0603_V0 0_Orange - Market France KPIs" xfId="57217" xr:uid="{00000000-0005-0000-0000-00008AB40000}"/>
    <cellStyle name="n_PFA 04-2003 Wanadoo FT_PFA_Mn_0603_V0 0_Poland KPIs" xfId="44359" xr:uid="{00000000-0005-0000-0000-00008BB40000}"/>
    <cellStyle name="n_PFA 04-2003 Wanadoo FT_PFA_Mn_0603_V0 0_ROW" xfId="44361" xr:uid="{00000000-0005-0000-0000-00008CB40000}"/>
    <cellStyle name="n_PFA 04-2003 Wanadoo FT_PFA_Mn_0603_V0 0_ROW ARPU" xfId="44362" xr:uid="{00000000-0005-0000-0000-00008DB40000}"/>
    <cellStyle name="n_PFA 04-2003 Wanadoo FT_PFA_Mn_0603_V0 0_ROW_1" xfId="44363" xr:uid="{00000000-0005-0000-0000-00008EB40000}"/>
    <cellStyle name="n_PFA 04-2003 Wanadoo FT_PFA_Mn_0603_V0 0_ROW_1_Group" xfId="44364" xr:uid="{00000000-0005-0000-0000-00008FB40000}"/>
    <cellStyle name="n_PFA 04-2003 Wanadoo FT_PFA_Mn_0603_V0 0_ROW_1_ROW ARPU" xfId="44365" xr:uid="{00000000-0005-0000-0000-000090B40000}"/>
    <cellStyle name="n_PFA 04-2003 Wanadoo FT_PFA_Mn_0603_V0 0_ROW_Group" xfId="44366" xr:uid="{00000000-0005-0000-0000-000091B40000}"/>
    <cellStyle name="n_PFA 04-2003 Wanadoo FT_PFA_Mn_0603_V0 0_ROW_ROW ARPU" xfId="44367" xr:uid="{00000000-0005-0000-0000-000092B40000}"/>
    <cellStyle name="n_PFA 04-2003 Wanadoo FT_PFA_Mn_0603_V0 0_Spain ARPU + AUPU" xfId="44368" xr:uid="{00000000-0005-0000-0000-000093B40000}"/>
    <cellStyle name="n_PFA 04-2003 Wanadoo FT_PFA_Mn_0603_V0 0_Spain ARPU + AUPU_Group" xfId="44369" xr:uid="{00000000-0005-0000-0000-000094B40000}"/>
    <cellStyle name="n_PFA 04-2003 Wanadoo FT_PFA_Mn_0603_V0 0_Spain ARPU + AUPU_ROW ARPU" xfId="44370" xr:uid="{00000000-0005-0000-0000-000095B40000}"/>
    <cellStyle name="n_PFA 04-2003 Wanadoo FT_PFA_Mn_0603_V0 0_Spain KPIs" xfId="7749" xr:uid="{00000000-0005-0000-0000-000096B40000}"/>
    <cellStyle name="n_PFA 04-2003 Wanadoo FT_PFA_Mn_0603_V0 0_Spain KPIs 2" xfId="17115" xr:uid="{00000000-0005-0000-0000-000097B40000}"/>
    <cellStyle name="n_PFA 04-2003 Wanadoo FT_PFA_Mn_0603_V0 0_Spain KPIs_1" xfId="52564" xr:uid="{00000000-0005-0000-0000-000098B40000}"/>
    <cellStyle name="n_PFA 04-2003 Wanadoo FT_PFA_Mn_0603_V0 0_Telecoms - Operational KPIs" xfId="50867" xr:uid="{00000000-0005-0000-0000-000099B40000}"/>
    <cellStyle name="n_PFA 04-2003 Wanadoo FT_PFA_Parcs_0600706" xfId="3775" xr:uid="{00000000-0005-0000-0000-00009AB40000}"/>
    <cellStyle name="n_PFA 04-2003 Wanadoo FT_PFA_Parcs_0600706_A&amp;ME KPIs" xfId="54342" xr:uid="{00000000-0005-0000-0000-00009BB40000}"/>
    <cellStyle name="n_PFA 04-2003 Wanadoo FT_PFA_Parcs_0600706_France financials" xfId="24687" xr:uid="{00000000-0005-0000-0000-00009CB40000}"/>
    <cellStyle name="n_PFA 04-2003 Wanadoo FT_PFA_Parcs_0600706_France KPIs" xfId="5897" xr:uid="{00000000-0005-0000-0000-00009DB40000}"/>
    <cellStyle name="n_PFA 04-2003 Wanadoo FT_PFA_Parcs_0600706_France KPIs 2" xfId="15312" xr:uid="{00000000-0005-0000-0000-00009EB40000}"/>
    <cellStyle name="n_PFA 04-2003 Wanadoo FT_PFA_Parcs_0600706_France KPIs_1" xfId="13137" xr:uid="{00000000-0005-0000-0000-00009FB40000}"/>
    <cellStyle name="n_PFA 04-2003 Wanadoo FT_PFA_Parcs_0600706_Group" xfId="44372" xr:uid="{00000000-0005-0000-0000-0000A0B40000}"/>
    <cellStyle name="n_PFA 04-2003 Wanadoo FT_PFA_Parcs_0600706_Group - financial KPIs" xfId="22943" xr:uid="{00000000-0005-0000-0000-0000A1B40000}"/>
    <cellStyle name="n_PFA 04-2003 Wanadoo FT_PFA_Parcs_0600706_Group - operational KPIs" xfId="11383" xr:uid="{00000000-0005-0000-0000-0000A2B40000}"/>
    <cellStyle name="n_PFA 04-2003 Wanadoo FT_PFA_Parcs_0600706_Group - operational KPIs 2" xfId="19082" xr:uid="{00000000-0005-0000-0000-0000A3B40000}"/>
    <cellStyle name="n_PFA 04-2003 Wanadoo FT_PFA_Parcs_0600706_Group - operational KPIs_1" xfId="21199" xr:uid="{00000000-0005-0000-0000-0000A4B40000}"/>
    <cellStyle name="n_PFA 04-2003 Wanadoo FT_PFA_Parcs_0600706_Orange - Market France KPIs" xfId="57218" xr:uid="{00000000-0005-0000-0000-0000A5B40000}"/>
    <cellStyle name="n_PFA 04-2003 Wanadoo FT_PFA_Parcs_0600706_Poland KPIs" xfId="44371" xr:uid="{00000000-0005-0000-0000-0000A6B40000}"/>
    <cellStyle name="n_PFA 04-2003 Wanadoo FT_PFA_Parcs_0600706_ROW" xfId="44373" xr:uid="{00000000-0005-0000-0000-0000A7B40000}"/>
    <cellStyle name="n_PFA 04-2003 Wanadoo FT_PFA_Parcs_0600706_ROW ARPU" xfId="44374" xr:uid="{00000000-0005-0000-0000-0000A8B40000}"/>
    <cellStyle name="n_PFA 04-2003 Wanadoo FT_PFA_Parcs_0600706_ROW_1" xfId="44375" xr:uid="{00000000-0005-0000-0000-0000A9B40000}"/>
    <cellStyle name="n_PFA 04-2003 Wanadoo FT_PFA_Parcs_0600706_ROW_1_Group" xfId="44376" xr:uid="{00000000-0005-0000-0000-0000AAB40000}"/>
    <cellStyle name="n_PFA 04-2003 Wanadoo FT_PFA_Parcs_0600706_ROW_1_ROW ARPU" xfId="44377" xr:uid="{00000000-0005-0000-0000-0000ABB40000}"/>
    <cellStyle name="n_PFA 04-2003 Wanadoo FT_PFA_Parcs_0600706_ROW_Group" xfId="44378" xr:uid="{00000000-0005-0000-0000-0000ACB40000}"/>
    <cellStyle name="n_PFA 04-2003 Wanadoo FT_PFA_Parcs_0600706_ROW_ROW ARPU" xfId="44379" xr:uid="{00000000-0005-0000-0000-0000ADB40000}"/>
    <cellStyle name="n_PFA 04-2003 Wanadoo FT_PFA_Parcs_0600706_Spain ARPU + AUPU" xfId="44380" xr:uid="{00000000-0005-0000-0000-0000AEB40000}"/>
    <cellStyle name="n_PFA 04-2003 Wanadoo FT_PFA_Parcs_0600706_Spain ARPU + AUPU_Group" xfId="44381" xr:uid="{00000000-0005-0000-0000-0000AFB40000}"/>
    <cellStyle name="n_PFA 04-2003 Wanadoo FT_PFA_Parcs_0600706_Spain ARPU + AUPU_ROW ARPU" xfId="44382" xr:uid="{00000000-0005-0000-0000-0000B0B40000}"/>
    <cellStyle name="n_PFA 04-2003 Wanadoo FT_PFA_Parcs_0600706_Spain KPIs" xfId="7750" xr:uid="{00000000-0005-0000-0000-0000B1B40000}"/>
    <cellStyle name="n_PFA 04-2003 Wanadoo FT_PFA_Parcs_0600706_Spain KPIs 2" xfId="17116" xr:uid="{00000000-0005-0000-0000-0000B2B40000}"/>
    <cellStyle name="n_PFA 04-2003 Wanadoo FT_PFA_Parcs_0600706_Spain KPIs_1" xfId="52565" xr:uid="{00000000-0005-0000-0000-0000B3B40000}"/>
    <cellStyle name="n_PFA 04-2003 Wanadoo FT_PFA_Parcs_0600706_Telecoms - Operational KPIs" xfId="50868" xr:uid="{00000000-0005-0000-0000-0000B4B40000}"/>
    <cellStyle name="n_PFA 04-2003 Wanadoo FT_Poland KPIs" xfId="44231" xr:uid="{00000000-0005-0000-0000-0000B5B40000}"/>
    <cellStyle name="n_PFA 04-2003 Wanadoo FT_Reporting Valeur_Mobile_2010_10" xfId="44383" xr:uid="{00000000-0005-0000-0000-0000B6B40000}"/>
    <cellStyle name="n_PFA 04-2003 Wanadoo FT_Reporting Valeur_Mobile_2010_10_Group" xfId="44384" xr:uid="{00000000-0005-0000-0000-0000B7B40000}"/>
    <cellStyle name="n_PFA 04-2003 Wanadoo FT_Reporting Valeur_Mobile_2010_10_ROW" xfId="44385" xr:uid="{00000000-0005-0000-0000-0000B8B40000}"/>
    <cellStyle name="n_PFA 04-2003 Wanadoo FT_Reporting Valeur_Mobile_2010_10_ROW ARPU" xfId="44386" xr:uid="{00000000-0005-0000-0000-0000B9B40000}"/>
    <cellStyle name="n_PFA 04-2003 Wanadoo FT_Reporting Valeur_Mobile_2010_10_ROW_Group" xfId="44387" xr:uid="{00000000-0005-0000-0000-0000BAB40000}"/>
    <cellStyle name="n_PFA 04-2003 Wanadoo FT_Reporting Valeur_Mobile_2010_10_ROW_ROW ARPU" xfId="44388" xr:uid="{00000000-0005-0000-0000-0000BBB40000}"/>
    <cellStyle name="n_PFA 04-2003 Wanadoo FT_ROW" xfId="44389" xr:uid="{00000000-0005-0000-0000-0000BCB40000}"/>
    <cellStyle name="n_PFA 04-2003 Wanadoo FT_ROW ARPU" xfId="44390" xr:uid="{00000000-0005-0000-0000-0000BDB40000}"/>
    <cellStyle name="n_PFA 04-2003 Wanadoo FT_ROW_1" xfId="44391" xr:uid="{00000000-0005-0000-0000-0000BEB40000}"/>
    <cellStyle name="n_PFA 04-2003 Wanadoo FT_ROW_1_Group" xfId="44392" xr:uid="{00000000-0005-0000-0000-0000BFB40000}"/>
    <cellStyle name="n_PFA 04-2003 Wanadoo FT_ROW_1_ROW ARPU" xfId="44393" xr:uid="{00000000-0005-0000-0000-0000C0B40000}"/>
    <cellStyle name="n_PFA 04-2003 Wanadoo FT_ROW_Group" xfId="44394" xr:uid="{00000000-0005-0000-0000-0000C1B40000}"/>
    <cellStyle name="n_PFA 04-2003 Wanadoo FT_ROW_ROW ARPU" xfId="44395" xr:uid="{00000000-0005-0000-0000-0000C2B40000}"/>
    <cellStyle name="n_PFA 04-2003 Wanadoo FT_Spain ARPU + AUPU" xfId="44396" xr:uid="{00000000-0005-0000-0000-0000C3B40000}"/>
    <cellStyle name="n_PFA 04-2003 Wanadoo FT_Spain ARPU + AUPU_Group" xfId="44397" xr:uid="{00000000-0005-0000-0000-0000C4B40000}"/>
    <cellStyle name="n_PFA 04-2003 Wanadoo FT_Spain ARPU + AUPU_ROW ARPU" xfId="44398" xr:uid="{00000000-0005-0000-0000-0000C5B40000}"/>
    <cellStyle name="n_PFA 04-2003 Wanadoo FT_Spain KPIs" xfId="7735" xr:uid="{00000000-0005-0000-0000-0000C6B40000}"/>
    <cellStyle name="n_PFA 04-2003 Wanadoo FT_Spain KPIs 2" xfId="17101" xr:uid="{00000000-0005-0000-0000-0000C7B40000}"/>
    <cellStyle name="n_PFA 04-2003 Wanadoo FT_Spain KPIs_1" xfId="52550" xr:uid="{00000000-0005-0000-0000-0000C8B40000}"/>
    <cellStyle name="n_PFA 04-2003 Wanadoo FT_Telecoms - Operational KPIs" xfId="50853" xr:uid="{00000000-0005-0000-0000-0000C9B40000}"/>
    <cellStyle name="n_PFA 04-2003 Wanadoo FT_UAG_report_CA 06-09 (06-09-28)" xfId="3776" xr:uid="{00000000-0005-0000-0000-0000CAB40000}"/>
    <cellStyle name="n_PFA 04-2003 Wanadoo FT_UAG_report_CA 06-09 (06-09-28)_A&amp;ME KPIs" xfId="54343" xr:uid="{00000000-0005-0000-0000-0000CBB40000}"/>
    <cellStyle name="n_PFA 04-2003 Wanadoo FT_UAG_report_CA 06-09 (06-09-28)_France financials" xfId="24688" xr:uid="{00000000-0005-0000-0000-0000CCB40000}"/>
    <cellStyle name="n_PFA 04-2003 Wanadoo FT_UAG_report_CA 06-09 (06-09-28)_France KPIs" xfId="5898" xr:uid="{00000000-0005-0000-0000-0000CDB40000}"/>
    <cellStyle name="n_PFA 04-2003 Wanadoo FT_UAG_report_CA 06-09 (06-09-28)_France KPIs 2" xfId="15313" xr:uid="{00000000-0005-0000-0000-0000CEB40000}"/>
    <cellStyle name="n_PFA 04-2003 Wanadoo FT_UAG_report_CA 06-09 (06-09-28)_France KPIs_1" xfId="13138" xr:uid="{00000000-0005-0000-0000-0000CFB40000}"/>
    <cellStyle name="n_PFA 04-2003 Wanadoo FT_UAG_report_CA 06-09 (06-09-28)_Group" xfId="44400" xr:uid="{00000000-0005-0000-0000-0000D0B40000}"/>
    <cellStyle name="n_PFA 04-2003 Wanadoo FT_UAG_report_CA 06-09 (06-09-28)_Group - financial KPIs" xfId="22944" xr:uid="{00000000-0005-0000-0000-0000D1B40000}"/>
    <cellStyle name="n_PFA 04-2003 Wanadoo FT_UAG_report_CA 06-09 (06-09-28)_Group - operational KPIs" xfId="11384" xr:uid="{00000000-0005-0000-0000-0000D2B40000}"/>
    <cellStyle name="n_PFA 04-2003 Wanadoo FT_UAG_report_CA 06-09 (06-09-28)_Group - operational KPIs 2" xfId="19083" xr:uid="{00000000-0005-0000-0000-0000D3B40000}"/>
    <cellStyle name="n_PFA 04-2003 Wanadoo FT_UAG_report_CA 06-09 (06-09-28)_Group - operational KPIs_1" xfId="21200" xr:uid="{00000000-0005-0000-0000-0000D4B40000}"/>
    <cellStyle name="n_PFA 04-2003 Wanadoo FT_UAG_report_CA 06-09 (06-09-28)_Orange - Market France KPIs" xfId="57219" xr:uid="{00000000-0005-0000-0000-0000D5B40000}"/>
    <cellStyle name="n_PFA 04-2003 Wanadoo FT_UAG_report_CA 06-09 (06-09-28)_Poland KPIs" xfId="44399" xr:uid="{00000000-0005-0000-0000-0000D6B40000}"/>
    <cellStyle name="n_PFA 04-2003 Wanadoo FT_UAG_report_CA 06-09 (06-09-28)_ROW" xfId="44401" xr:uid="{00000000-0005-0000-0000-0000D7B40000}"/>
    <cellStyle name="n_PFA 04-2003 Wanadoo FT_UAG_report_CA 06-09 (06-09-28)_ROW ARPU" xfId="44402" xr:uid="{00000000-0005-0000-0000-0000D8B40000}"/>
    <cellStyle name="n_PFA 04-2003 Wanadoo FT_UAG_report_CA 06-09 (06-09-28)_ROW_1" xfId="44403" xr:uid="{00000000-0005-0000-0000-0000D9B40000}"/>
    <cellStyle name="n_PFA 04-2003 Wanadoo FT_UAG_report_CA 06-09 (06-09-28)_ROW_1_Group" xfId="44404" xr:uid="{00000000-0005-0000-0000-0000DAB40000}"/>
    <cellStyle name="n_PFA 04-2003 Wanadoo FT_UAG_report_CA 06-09 (06-09-28)_ROW_1_ROW ARPU" xfId="44405" xr:uid="{00000000-0005-0000-0000-0000DBB40000}"/>
    <cellStyle name="n_PFA 04-2003 Wanadoo FT_UAG_report_CA 06-09 (06-09-28)_ROW_Group" xfId="44406" xr:uid="{00000000-0005-0000-0000-0000DCB40000}"/>
    <cellStyle name="n_PFA 04-2003 Wanadoo FT_UAG_report_CA 06-09 (06-09-28)_ROW_ROW ARPU" xfId="44407" xr:uid="{00000000-0005-0000-0000-0000DDB40000}"/>
    <cellStyle name="n_PFA 04-2003 Wanadoo FT_UAG_report_CA 06-09 (06-09-28)_Spain ARPU + AUPU" xfId="44408" xr:uid="{00000000-0005-0000-0000-0000DEB40000}"/>
    <cellStyle name="n_PFA 04-2003 Wanadoo FT_UAG_report_CA 06-09 (06-09-28)_Spain ARPU + AUPU_Group" xfId="44409" xr:uid="{00000000-0005-0000-0000-0000DFB40000}"/>
    <cellStyle name="n_PFA 04-2003 Wanadoo FT_UAG_report_CA 06-09 (06-09-28)_Spain ARPU + AUPU_ROW ARPU" xfId="44410" xr:uid="{00000000-0005-0000-0000-0000E0B40000}"/>
    <cellStyle name="n_PFA 04-2003 Wanadoo FT_UAG_report_CA 06-09 (06-09-28)_Spain KPIs" xfId="7751" xr:uid="{00000000-0005-0000-0000-0000E1B40000}"/>
    <cellStyle name="n_PFA 04-2003 Wanadoo FT_UAG_report_CA 06-09 (06-09-28)_Spain KPIs 2" xfId="17117" xr:uid="{00000000-0005-0000-0000-0000E2B40000}"/>
    <cellStyle name="n_PFA 04-2003 Wanadoo FT_UAG_report_CA 06-09 (06-09-28)_Spain KPIs_1" xfId="52566" xr:uid="{00000000-0005-0000-0000-0000E3B40000}"/>
    <cellStyle name="n_PFA 04-2003 Wanadoo FT_UAG_report_CA 06-09 (06-09-28)_Telecoms - Operational KPIs" xfId="50869" xr:uid="{00000000-0005-0000-0000-0000E4B40000}"/>
    <cellStyle name="n_PFA 04-2003 Wanadoo FT_UAG_report_CA 06-10 (06-11-06)" xfId="3777" xr:uid="{00000000-0005-0000-0000-0000E5B40000}"/>
    <cellStyle name="n_PFA 04-2003 Wanadoo FT_UAG_report_CA 06-10 (06-11-06)_A&amp;ME KPIs" xfId="54344" xr:uid="{00000000-0005-0000-0000-0000E6B40000}"/>
    <cellStyle name="n_PFA 04-2003 Wanadoo FT_UAG_report_CA 06-10 (06-11-06)_France financials" xfId="24689" xr:uid="{00000000-0005-0000-0000-0000E7B40000}"/>
    <cellStyle name="n_PFA 04-2003 Wanadoo FT_UAG_report_CA 06-10 (06-11-06)_France KPIs" xfId="5899" xr:uid="{00000000-0005-0000-0000-0000E8B40000}"/>
    <cellStyle name="n_PFA 04-2003 Wanadoo FT_UAG_report_CA 06-10 (06-11-06)_France KPIs 2" xfId="15314" xr:uid="{00000000-0005-0000-0000-0000E9B40000}"/>
    <cellStyle name="n_PFA 04-2003 Wanadoo FT_UAG_report_CA 06-10 (06-11-06)_France KPIs_1" xfId="13139" xr:uid="{00000000-0005-0000-0000-0000EAB40000}"/>
    <cellStyle name="n_PFA 04-2003 Wanadoo FT_UAG_report_CA 06-10 (06-11-06)_Group" xfId="44412" xr:uid="{00000000-0005-0000-0000-0000EBB40000}"/>
    <cellStyle name="n_PFA 04-2003 Wanadoo FT_UAG_report_CA 06-10 (06-11-06)_Group - financial KPIs" xfId="22945" xr:uid="{00000000-0005-0000-0000-0000ECB40000}"/>
    <cellStyle name="n_PFA 04-2003 Wanadoo FT_UAG_report_CA 06-10 (06-11-06)_Group - operational KPIs" xfId="11385" xr:uid="{00000000-0005-0000-0000-0000EDB40000}"/>
    <cellStyle name="n_PFA 04-2003 Wanadoo FT_UAG_report_CA 06-10 (06-11-06)_Group - operational KPIs 2" xfId="19084" xr:uid="{00000000-0005-0000-0000-0000EEB40000}"/>
    <cellStyle name="n_PFA 04-2003 Wanadoo FT_UAG_report_CA 06-10 (06-11-06)_Group - operational KPIs_1" xfId="21201" xr:uid="{00000000-0005-0000-0000-0000EFB40000}"/>
    <cellStyle name="n_PFA 04-2003 Wanadoo FT_UAG_report_CA 06-10 (06-11-06)_Orange - Market France KPIs" xfId="57220" xr:uid="{00000000-0005-0000-0000-0000F0B40000}"/>
    <cellStyle name="n_PFA 04-2003 Wanadoo FT_UAG_report_CA 06-10 (06-11-06)_Poland KPIs" xfId="44411" xr:uid="{00000000-0005-0000-0000-0000F1B40000}"/>
    <cellStyle name="n_PFA 04-2003 Wanadoo FT_UAG_report_CA 06-10 (06-11-06)_ROW" xfId="44413" xr:uid="{00000000-0005-0000-0000-0000F2B40000}"/>
    <cellStyle name="n_PFA 04-2003 Wanadoo FT_UAG_report_CA 06-10 (06-11-06)_ROW ARPU" xfId="44414" xr:uid="{00000000-0005-0000-0000-0000F3B40000}"/>
    <cellStyle name="n_PFA 04-2003 Wanadoo FT_UAG_report_CA 06-10 (06-11-06)_ROW_1" xfId="44415" xr:uid="{00000000-0005-0000-0000-0000F4B40000}"/>
    <cellStyle name="n_PFA 04-2003 Wanadoo FT_UAG_report_CA 06-10 (06-11-06)_ROW_1_Group" xfId="44416" xr:uid="{00000000-0005-0000-0000-0000F5B40000}"/>
    <cellStyle name="n_PFA 04-2003 Wanadoo FT_UAG_report_CA 06-10 (06-11-06)_ROW_1_ROW ARPU" xfId="44417" xr:uid="{00000000-0005-0000-0000-0000F6B40000}"/>
    <cellStyle name="n_PFA 04-2003 Wanadoo FT_UAG_report_CA 06-10 (06-11-06)_ROW_Group" xfId="44418" xr:uid="{00000000-0005-0000-0000-0000F7B40000}"/>
    <cellStyle name="n_PFA 04-2003 Wanadoo FT_UAG_report_CA 06-10 (06-11-06)_ROW_ROW ARPU" xfId="44419" xr:uid="{00000000-0005-0000-0000-0000F8B40000}"/>
    <cellStyle name="n_PFA 04-2003 Wanadoo FT_UAG_report_CA 06-10 (06-11-06)_Spain ARPU + AUPU" xfId="44420" xr:uid="{00000000-0005-0000-0000-0000F9B40000}"/>
    <cellStyle name="n_PFA 04-2003 Wanadoo FT_UAG_report_CA 06-10 (06-11-06)_Spain ARPU + AUPU_Group" xfId="44421" xr:uid="{00000000-0005-0000-0000-0000FAB40000}"/>
    <cellStyle name="n_PFA 04-2003 Wanadoo FT_UAG_report_CA 06-10 (06-11-06)_Spain ARPU + AUPU_ROW ARPU" xfId="44422" xr:uid="{00000000-0005-0000-0000-0000FBB40000}"/>
    <cellStyle name="n_PFA 04-2003 Wanadoo FT_UAG_report_CA 06-10 (06-11-06)_Spain KPIs" xfId="7752" xr:uid="{00000000-0005-0000-0000-0000FCB40000}"/>
    <cellStyle name="n_PFA 04-2003 Wanadoo FT_UAG_report_CA 06-10 (06-11-06)_Spain KPIs 2" xfId="17118" xr:uid="{00000000-0005-0000-0000-0000FDB40000}"/>
    <cellStyle name="n_PFA 04-2003 Wanadoo FT_UAG_report_CA 06-10 (06-11-06)_Spain KPIs_1" xfId="52567" xr:uid="{00000000-0005-0000-0000-0000FEB40000}"/>
    <cellStyle name="n_PFA 04-2003 Wanadoo FT_UAG_report_CA 06-10 (06-11-06)_Telecoms - Operational KPIs" xfId="50870" xr:uid="{00000000-0005-0000-0000-0000FFB40000}"/>
    <cellStyle name="n_PFA 04-2003 Wanadoo FT_V&amp;M trajectoires V1 (06-08-11)" xfId="3778" xr:uid="{00000000-0005-0000-0000-000000B50000}"/>
    <cellStyle name="n_PFA 04-2003 Wanadoo FT_V&amp;M trajectoires V1 (06-08-11)_A&amp;ME KPIs" xfId="54345" xr:uid="{00000000-0005-0000-0000-000001B50000}"/>
    <cellStyle name="n_PFA 04-2003 Wanadoo FT_V&amp;M trajectoires V1 (06-08-11)_France financials" xfId="24690" xr:uid="{00000000-0005-0000-0000-000002B50000}"/>
    <cellStyle name="n_PFA 04-2003 Wanadoo FT_V&amp;M trajectoires V1 (06-08-11)_France KPIs" xfId="5900" xr:uid="{00000000-0005-0000-0000-000003B50000}"/>
    <cellStyle name="n_PFA 04-2003 Wanadoo FT_V&amp;M trajectoires V1 (06-08-11)_France KPIs 2" xfId="15315" xr:uid="{00000000-0005-0000-0000-000004B50000}"/>
    <cellStyle name="n_PFA 04-2003 Wanadoo FT_V&amp;M trajectoires V1 (06-08-11)_France KPIs_1" xfId="13140" xr:uid="{00000000-0005-0000-0000-000005B50000}"/>
    <cellStyle name="n_PFA 04-2003 Wanadoo FT_V&amp;M trajectoires V1 (06-08-11)_Group" xfId="44424" xr:uid="{00000000-0005-0000-0000-000006B50000}"/>
    <cellStyle name="n_PFA 04-2003 Wanadoo FT_V&amp;M trajectoires V1 (06-08-11)_Group - financial KPIs" xfId="22946" xr:uid="{00000000-0005-0000-0000-000007B50000}"/>
    <cellStyle name="n_PFA 04-2003 Wanadoo FT_V&amp;M trajectoires V1 (06-08-11)_Group - operational KPIs" xfId="11386" xr:uid="{00000000-0005-0000-0000-000008B50000}"/>
    <cellStyle name="n_PFA 04-2003 Wanadoo FT_V&amp;M trajectoires V1 (06-08-11)_Group - operational KPIs 2" xfId="19085" xr:uid="{00000000-0005-0000-0000-000009B50000}"/>
    <cellStyle name="n_PFA 04-2003 Wanadoo FT_V&amp;M trajectoires V1 (06-08-11)_Group - operational KPIs_1" xfId="21202" xr:uid="{00000000-0005-0000-0000-00000AB50000}"/>
    <cellStyle name="n_PFA 04-2003 Wanadoo FT_V&amp;M trajectoires V1 (06-08-11)_Orange - Market France KPIs" xfId="57221" xr:uid="{00000000-0005-0000-0000-00000BB50000}"/>
    <cellStyle name="n_PFA 04-2003 Wanadoo FT_V&amp;M trajectoires V1 (06-08-11)_Poland KPIs" xfId="44423" xr:uid="{00000000-0005-0000-0000-00000CB50000}"/>
    <cellStyle name="n_PFA 04-2003 Wanadoo FT_V&amp;M trajectoires V1 (06-08-11)_ROW" xfId="44425" xr:uid="{00000000-0005-0000-0000-00000DB50000}"/>
    <cellStyle name="n_PFA 04-2003 Wanadoo FT_V&amp;M trajectoires V1 (06-08-11)_ROW ARPU" xfId="44426" xr:uid="{00000000-0005-0000-0000-00000EB50000}"/>
    <cellStyle name="n_PFA 04-2003 Wanadoo FT_V&amp;M trajectoires V1 (06-08-11)_ROW_1" xfId="44427" xr:uid="{00000000-0005-0000-0000-00000FB50000}"/>
    <cellStyle name="n_PFA 04-2003 Wanadoo FT_V&amp;M trajectoires V1 (06-08-11)_ROW_1_Group" xfId="44428" xr:uid="{00000000-0005-0000-0000-000010B50000}"/>
    <cellStyle name="n_PFA 04-2003 Wanadoo FT_V&amp;M trajectoires V1 (06-08-11)_ROW_1_ROW ARPU" xfId="44429" xr:uid="{00000000-0005-0000-0000-000011B50000}"/>
    <cellStyle name="n_PFA 04-2003 Wanadoo FT_V&amp;M trajectoires V1 (06-08-11)_ROW_Group" xfId="44430" xr:uid="{00000000-0005-0000-0000-000012B50000}"/>
    <cellStyle name="n_PFA 04-2003 Wanadoo FT_V&amp;M trajectoires V1 (06-08-11)_ROW_ROW ARPU" xfId="44431" xr:uid="{00000000-0005-0000-0000-000013B50000}"/>
    <cellStyle name="n_PFA 04-2003 Wanadoo FT_V&amp;M trajectoires V1 (06-08-11)_Spain ARPU + AUPU" xfId="44432" xr:uid="{00000000-0005-0000-0000-000014B50000}"/>
    <cellStyle name="n_PFA 04-2003 Wanadoo FT_V&amp;M trajectoires V1 (06-08-11)_Spain ARPU + AUPU_Group" xfId="44433" xr:uid="{00000000-0005-0000-0000-000015B50000}"/>
    <cellStyle name="n_PFA 04-2003 Wanadoo FT_V&amp;M trajectoires V1 (06-08-11)_Spain ARPU + AUPU_ROW ARPU" xfId="44434" xr:uid="{00000000-0005-0000-0000-000016B50000}"/>
    <cellStyle name="n_PFA 04-2003 Wanadoo FT_V&amp;M trajectoires V1 (06-08-11)_Spain KPIs" xfId="7753" xr:uid="{00000000-0005-0000-0000-000017B50000}"/>
    <cellStyle name="n_PFA 04-2003 Wanadoo FT_V&amp;M trajectoires V1 (06-08-11)_Spain KPIs 2" xfId="17119" xr:uid="{00000000-0005-0000-0000-000018B50000}"/>
    <cellStyle name="n_PFA 04-2003 Wanadoo FT_V&amp;M trajectoires V1 (06-08-11)_Spain KPIs_1" xfId="52568" xr:uid="{00000000-0005-0000-0000-000019B50000}"/>
    <cellStyle name="n_PFA 04-2003 Wanadoo FT_V&amp;M trajectoires V1 (06-08-11)_Telecoms - Operational KPIs" xfId="50871" xr:uid="{00000000-0005-0000-0000-00001AB50000}"/>
    <cellStyle name="n_PFA 04-2003 Wanadoo_01 Synthèse DM pour modèle" xfId="3779" xr:uid="{00000000-0005-0000-0000-00001BB50000}"/>
    <cellStyle name="n_PFA 04-2003 Wanadoo_01 Synthèse DM pour modèle_A&amp;ME KPIs" xfId="54346" xr:uid="{00000000-0005-0000-0000-00001CB50000}"/>
    <cellStyle name="n_PFA 04-2003 Wanadoo_01 Synthèse DM pour modèle_France financials" xfId="24691" xr:uid="{00000000-0005-0000-0000-00001DB50000}"/>
    <cellStyle name="n_PFA 04-2003 Wanadoo_01 Synthèse DM pour modèle_France KPIs" xfId="5901" xr:uid="{00000000-0005-0000-0000-00001EB50000}"/>
    <cellStyle name="n_PFA 04-2003 Wanadoo_01 Synthèse DM pour modèle_France KPIs 2" xfId="15316" xr:uid="{00000000-0005-0000-0000-00001FB50000}"/>
    <cellStyle name="n_PFA 04-2003 Wanadoo_01 Synthèse DM pour modèle_France KPIs_1" xfId="13141" xr:uid="{00000000-0005-0000-0000-000020B50000}"/>
    <cellStyle name="n_PFA 04-2003 Wanadoo_01 Synthèse DM pour modèle_Group" xfId="44436" xr:uid="{00000000-0005-0000-0000-000021B50000}"/>
    <cellStyle name="n_PFA 04-2003 Wanadoo_01 Synthèse DM pour modèle_Group - financial KPIs" xfId="22947" xr:uid="{00000000-0005-0000-0000-000022B50000}"/>
    <cellStyle name="n_PFA 04-2003 Wanadoo_01 Synthèse DM pour modèle_Group - operational KPIs" xfId="11387" xr:uid="{00000000-0005-0000-0000-000023B50000}"/>
    <cellStyle name="n_PFA 04-2003 Wanadoo_01 Synthèse DM pour modèle_Group - operational KPIs 2" xfId="19086" xr:uid="{00000000-0005-0000-0000-000024B50000}"/>
    <cellStyle name="n_PFA 04-2003 Wanadoo_01 Synthèse DM pour modèle_Group - operational KPIs_1" xfId="21203" xr:uid="{00000000-0005-0000-0000-000025B50000}"/>
    <cellStyle name="n_PFA 04-2003 Wanadoo_01 Synthèse DM pour modèle_Orange - Market France KPIs" xfId="57222" xr:uid="{00000000-0005-0000-0000-000026B50000}"/>
    <cellStyle name="n_PFA 04-2003 Wanadoo_01 Synthèse DM pour modèle_Poland KPIs" xfId="44435" xr:uid="{00000000-0005-0000-0000-000027B50000}"/>
    <cellStyle name="n_PFA 04-2003 Wanadoo_01 Synthèse DM pour modèle_ROW" xfId="44437" xr:uid="{00000000-0005-0000-0000-000028B50000}"/>
    <cellStyle name="n_PFA 04-2003 Wanadoo_01 Synthèse DM pour modèle_ROW ARPU" xfId="44438" xr:uid="{00000000-0005-0000-0000-000029B50000}"/>
    <cellStyle name="n_PFA 04-2003 Wanadoo_01 Synthèse DM pour modèle_ROW_1" xfId="44439" xr:uid="{00000000-0005-0000-0000-00002AB50000}"/>
    <cellStyle name="n_PFA 04-2003 Wanadoo_01 Synthèse DM pour modèle_ROW_1_Group" xfId="44440" xr:uid="{00000000-0005-0000-0000-00002BB50000}"/>
    <cellStyle name="n_PFA 04-2003 Wanadoo_01 Synthèse DM pour modèle_ROW_1_ROW ARPU" xfId="44441" xr:uid="{00000000-0005-0000-0000-00002CB50000}"/>
    <cellStyle name="n_PFA 04-2003 Wanadoo_01 Synthèse DM pour modèle_ROW_Group" xfId="44442" xr:uid="{00000000-0005-0000-0000-00002DB50000}"/>
    <cellStyle name="n_PFA 04-2003 Wanadoo_01 Synthèse DM pour modèle_ROW_ROW ARPU" xfId="44443" xr:uid="{00000000-0005-0000-0000-00002EB50000}"/>
    <cellStyle name="n_PFA 04-2003 Wanadoo_01 Synthèse DM pour modèle_Spain ARPU + AUPU" xfId="44444" xr:uid="{00000000-0005-0000-0000-00002FB50000}"/>
    <cellStyle name="n_PFA 04-2003 Wanadoo_01 Synthèse DM pour modèle_Spain ARPU + AUPU_Group" xfId="44445" xr:uid="{00000000-0005-0000-0000-000030B50000}"/>
    <cellStyle name="n_PFA 04-2003 Wanadoo_01 Synthèse DM pour modèle_Spain ARPU + AUPU_ROW ARPU" xfId="44446" xr:uid="{00000000-0005-0000-0000-000031B50000}"/>
    <cellStyle name="n_PFA 04-2003 Wanadoo_01 Synthèse DM pour modèle_Spain KPIs" xfId="7754" xr:uid="{00000000-0005-0000-0000-000032B50000}"/>
    <cellStyle name="n_PFA 04-2003 Wanadoo_01 Synthèse DM pour modèle_Spain KPIs 2" xfId="17120" xr:uid="{00000000-0005-0000-0000-000033B50000}"/>
    <cellStyle name="n_PFA 04-2003 Wanadoo_01 Synthèse DM pour modèle_Spain KPIs_1" xfId="52569" xr:uid="{00000000-0005-0000-0000-000034B50000}"/>
    <cellStyle name="n_PFA 04-2003 Wanadoo_01 Synthèse DM pour modèle_Telecoms - Operational KPIs" xfId="50872" xr:uid="{00000000-0005-0000-0000-000035B50000}"/>
    <cellStyle name="n_PFA 04-2003 Wanadoo_0703 Préflashde L23 Analyse CA trafic 07-03 (07-04-03)" xfId="3780" xr:uid="{00000000-0005-0000-0000-000036B50000}"/>
    <cellStyle name="n_PFA 04-2003 Wanadoo_0703 Préflashde L23 Analyse CA trafic 07-03 (07-04-03)_A&amp;ME KPIs" xfId="54347" xr:uid="{00000000-0005-0000-0000-000037B50000}"/>
    <cellStyle name="n_PFA 04-2003 Wanadoo_0703 Préflashde L23 Analyse CA trafic 07-03 (07-04-03)_France financials" xfId="24692" xr:uid="{00000000-0005-0000-0000-000038B50000}"/>
    <cellStyle name="n_PFA 04-2003 Wanadoo_0703 Préflashde L23 Analyse CA trafic 07-03 (07-04-03)_France KPIs" xfId="5902" xr:uid="{00000000-0005-0000-0000-000039B50000}"/>
    <cellStyle name="n_PFA 04-2003 Wanadoo_0703 Préflashde L23 Analyse CA trafic 07-03 (07-04-03)_France KPIs 2" xfId="15317" xr:uid="{00000000-0005-0000-0000-00003AB50000}"/>
    <cellStyle name="n_PFA 04-2003 Wanadoo_0703 Préflashde L23 Analyse CA trafic 07-03 (07-04-03)_France KPIs_1" xfId="13142" xr:uid="{00000000-0005-0000-0000-00003BB50000}"/>
    <cellStyle name="n_PFA 04-2003 Wanadoo_0703 Préflashde L23 Analyse CA trafic 07-03 (07-04-03)_Group" xfId="44448" xr:uid="{00000000-0005-0000-0000-00003CB50000}"/>
    <cellStyle name="n_PFA 04-2003 Wanadoo_0703 Préflashde L23 Analyse CA trafic 07-03 (07-04-03)_Group - financial KPIs" xfId="22948" xr:uid="{00000000-0005-0000-0000-00003DB50000}"/>
    <cellStyle name="n_PFA 04-2003 Wanadoo_0703 Préflashde L23 Analyse CA trafic 07-03 (07-04-03)_Group - operational KPIs" xfId="11388" xr:uid="{00000000-0005-0000-0000-00003EB50000}"/>
    <cellStyle name="n_PFA 04-2003 Wanadoo_0703 Préflashde L23 Analyse CA trafic 07-03 (07-04-03)_Group - operational KPIs 2" xfId="19087" xr:uid="{00000000-0005-0000-0000-00003FB50000}"/>
    <cellStyle name="n_PFA 04-2003 Wanadoo_0703 Préflashde L23 Analyse CA trafic 07-03 (07-04-03)_Group - operational KPIs_1" xfId="21204" xr:uid="{00000000-0005-0000-0000-000040B50000}"/>
    <cellStyle name="n_PFA 04-2003 Wanadoo_0703 Préflashde L23 Analyse CA trafic 07-03 (07-04-03)_Orange - Market France KPIs" xfId="57223" xr:uid="{00000000-0005-0000-0000-000041B50000}"/>
    <cellStyle name="n_PFA 04-2003 Wanadoo_0703 Préflashde L23 Analyse CA trafic 07-03 (07-04-03)_Poland KPIs" xfId="44447" xr:uid="{00000000-0005-0000-0000-000042B50000}"/>
    <cellStyle name="n_PFA 04-2003 Wanadoo_0703 Préflashde L23 Analyse CA trafic 07-03 (07-04-03)_ROW" xfId="44449" xr:uid="{00000000-0005-0000-0000-000043B50000}"/>
    <cellStyle name="n_PFA 04-2003 Wanadoo_0703 Préflashde L23 Analyse CA trafic 07-03 (07-04-03)_ROW ARPU" xfId="44450" xr:uid="{00000000-0005-0000-0000-000044B50000}"/>
    <cellStyle name="n_PFA 04-2003 Wanadoo_0703 Préflashde L23 Analyse CA trafic 07-03 (07-04-03)_ROW_1" xfId="44451" xr:uid="{00000000-0005-0000-0000-000045B50000}"/>
    <cellStyle name="n_PFA 04-2003 Wanadoo_0703 Préflashde L23 Analyse CA trafic 07-03 (07-04-03)_ROW_1_Group" xfId="44452" xr:uid="{00000000-0005-0000-0000-000046B50000}"/>
    <cellStyle name="n_PFA 04-2003 Wanadoo_0703 Préflashde L23 Analyse CA trafic 07-03 (07-04-03)_ROW_1_ROW ARPU" xfId="44453" xr:uid="{00000000-0005-0000-0000-000047B50000}"/>
    <cellStyle name="n_PFA 04-2003 Wanadoo_0703 Préflashde L23 Analyse CA trafic 07-03 (07-04-03)_ROW_Group" xfId="44454" xr:uid="{00000000-0005-0000-0000-000048B50000}"/>
    <cellStyle name="n_PFA 04-2003 Wanadoo_0703 Préflashde L23 Analyse CA trafic 07-03 (07-04-03)_ROW_ROW ARPU" xfId="44455" xr:uid="{00000000-0005-0000-0000-000049B50000}"/>
    <cellStyle name="n_PFA 04-2003 Wanadoo_0703 Préflashde L23 Analyse CA trafic 07-03 (07-04-03)_Spain ARPU + AUPU" xfId="44456" xr:uid="{00000000-0005-0000-0000-00004AB50000}"/>
    <cellStyle name="n_PFA 04-2003 Wanadoo_0703 Préflashde L23 Analyse CA trafic 07-03 (07-04-03)_Spain ARPU + AUPU_Group" xfId="44457" xr:uid="{00000000-0005-0000-0000-00004BB50000}"/>
    <cellStyle name="n_PFA 04-2003 Wanadoo_0703 Préflashde L23 Analyse CA trafic 07-03 (07-04-03)_Spain ARPU + AUPU_ROW ARPU" xfId="44458" xr:uid="{00000000-0005-0000-0000-00004CB50000}"/>
    <cellStyle name="n_PFA 04-2003 Wanadoo_0703 Préflashde L23 Analyse CA trafic 07-03 (07-04-03)_Spain KPIs" xfId="7755" xr:uid="{00000000-0005-0000-0000-00004DB50000}"/>
    <cellStyle name="n_PFA 04-2003 Wanadoo_0703 Préflashde L23 Analyse CA trafic 07-03 (07-04-03)_Spain KPIs 2" xfId="17121" xr:uid="{00000000-0005-0000-0000-00004EB50000}"/>
    <cellStyle name="n_PFA 04-2003 Wanadoo_0703 Préflashde L23 Analyse CA trafic 07-03 (07-04-03)_Spain KPIs_1" xfId="52570" xr:uid="{00000000-0005-0000-0000-00004FB50000}"/>
    <cellStyle name="n_PFA 04-2003 Wanadoo_0703 Préflashde L23 Analyse CA trafic 07-03 (07-04-03)_Telecoms - Operational KPIs" xfId="50873" xr:uid="{00000000-0005-0000-0000-000050B50000}"/>
    <cellStyle name="n_PFA 04-2003 Wanadoo_A&amp;ME KPIs" xfId="54326" xr:uid="{00000000-0005-0000-0000-000051B50000}"/>
    <cellStyle name="n_PFA 04-2003 Wanadoo_Base Forfaits 06-07" xfId="3781" xr:uid="{00000000-0005-0000-0000-000052B50000}"/>
    <cellStyle name="n_PFA 04-2003 Wanadoo_Base Forfaits 06-07_A&amp;ME KPIs" xfId="54348" xr:uid="{00000000-0005-0000-0000-000053B50000}"/>
    <cellStyle name="n_PFA 04-2003 Wanadoo_Base Forfaits 06-07_France financials" xfId="24693" xr:uid="{00000000-0005-0000-0000-000054B50000}"/>
    <cellStyle name="n_PFA 04-2003 Wanadoo_Base Forfaits 06-07_France KPIs" xfId="5903" xr:uid="{00000000-0005-0000-0000-000055B50000}"/>
    <cellStyle name="n_PFA 04-2003 Wanadoo_Base Forfaits 06-07_France KPIs 2" xfId="15318" xr:uid="{00000000-0005-0000-0000-000056B50000}"/>
    <cellStyle name="n_PFA 04-2003 Wanadoo_Base Forfaits 06-07_France KPIs_1" xfId="13143" xr:uid="{00000000-0005-0000-0000-000057B50000}"/>
    <cellStyle name="n_PFA 04-2003 Wanadoo_Base Forfaits 06-07_Group" xfId="44460" xr:uid="{00000000-0005-0000-0000-000058B50000}"/>
    <cellStyle name="n_PFA 04-2003 Wanadoo_Base Forfaits 06-07_Group - financial KPIs" xfId="22949" xr:uid="{00000000-0005-0000-0000-000059B50000}"/>
    <cellStyle name="n_PFA 04-2003 Wanadoo_Base Forfaits 06-07_Group - operational KPIs" xfId="11389" xr:uid="{00000000-0005-0000-0000-00005AB50000}"/>
    <cellStyle name="n_PFA 04-2003 Wanadoo_Base Forfaits 06-07_Group - operational KPIs 2" xfId="19088" xr:uid="{00000000-0005-0000-0000-00005BB50000}"/>
    <cellStyle name="n_PFA 04-2003 Wanadoo_Base Forfaits 06-07_Group - operational KPIs_1" xfId="21205" xr:uid="{00000000-0005-0000-0000-00005CB50000}"/>
    <cellStyle name="n_PFA 04-2003 Wanadoo_Base Forfaits 06-07_Orange - Market France KPIs" xfId="57224" xr:uid="{00000000-0005-0000-0000-00005DB50000}"/>
    <cellStyle name="n_PFA 04-2003 Wanadoo_Base Forfaits 06-07_Poland KPIs" xfId="44459" xr:uid="{00000000-0005-0000-0000-00005EB50000}"/>
    <cellStyle name="n_PFA 04-2003 Wanadoo_Base Forfaits 06-07_ROW" xfId="44461" xr:uid="{00000000-0005-0000-0000-00005FB50000}"/>
    <cellStyle name="n_PFA 04-2003 Wanadoo_Base Forfaits 06-07_ROW ARPU" xfId="44462" xr:uid="{00000000-0005-0000-0000-000060B50000}"/>
    <cellStyle name="n_PFA 04-2003 Wanadoo_Base Forfaits 06-07_ROW_1" xfId="44463" xr:uid="{00000000-0005-0000-0000-000061B50000}"/>
    <cellStyle name="n_PFA 04-2003 Wanadoo_Base Forfaits 06-07_ROW_1_Group" xfId="44464" xr:uid="{00000000-0005-0000-0000-000062B50000}"/>
    <cellStyle name="n_PFA 04-2003 Wanadoo_Base Forfaits 06-07_ROW_1_ROW ARPU" xfId="44465" xr:uid="{00000000-0005-0000-0000-000063B50000}"/>
    <cellStyle name="n_PFA 04-2003 Wanadoo_Base Forfaits 06-07_ROW_Group" xfId="44466" xr:uid="{00000000-0005-0000-0000-000064B50000}"/>
    <cellStyle name="n_PFA 04-2003 Wanadoo_Base Forfaits 06-07_ROW_ROW ARPU" xfId="44467" xr:uid="{00000000-0005-0000-0000-000065B50000}"/>
    <cellStyle name="n_PFA 04-2003 Wanadoo_Base Forfaits 06-07_Spain ARPU + AUPU" xfId="44468" xr:uid="{00000000-0005-0000-0000-000066B50000}"/>
    <cellStyle name="n_PFA 04-2003 Wanadoo_Base Forfaits 06-07_Spain ARPU + AUPU_Group" xfId="44469" xr:uid="{00000000-0005-0000-0000-000067B50000}"/>
    <cellStyle name="n_PFA 04-2003 Wanadoo_Base Forfaits 06-07_Spain ARPU + AUPU_ROW ARPU" xfId="44470" xr:uid="{00000000-0005-0000-0000-000068B50000}"/>
    <cellStyle name="n_PFA 04-2003 Wanadoo_Base Forfaits 06-07_Spain KPIs" xfId="7756" xr:uid="{00000000-0005-0000-0000-000069B50000}"/>
    <cellStyle name="n_PFA 04-2003 Wanadoo_Base Forfaits 06-07_Spain KPIs 2" xfId="17122" xr:uid="{00000000-0005-0000-0000-00006AB50000}"/>
    <cellStyle name="n_PFA 04-2003 Wanadoo_Base Forfaits 06-07_Spain KPIs_1" xfId="52571" xr:uid="{00000000-0005-0000-0000-00006BB50000}"/>
    <cellStyle name="n_PFA 04-2003 Wanadoo_Base Forfaits 06-07_Telecoms - Operational KPIs" xfId="50874" xr:uid="{00000000-0005-0000-0000-00006CB50000}"/>
    <cellStyle name="n_PFA 04-2003 Wanadoo_CA BAC SCR-VM 06-07 (31-07-06)" xfId="3782" xr:uid="{00000000-0005-0000-0000-00006DB50000}"/>
    <cellStyle name="n_PFA 04-2003 Wanadoo_CA BAC SCR-VM 06-07 (31-07-06)_A&amp;ME KPIs" xfId="54349" xr:uid="{00000000-0005-0000-0000-00006EB50000}"/>
    <cellStyle name="n_PFA 04-2003 Wanadoo_CA BAC SCR-VM 06-07 (31-07-06)_France financials" xfId="24694" xr:uid="{00000000-0005-0000-0000-00006FB50000}"/>
    <cellStyle name="n_PFA 04-2003 Wanadoo_CA BAC SCR-VM 06-07 (31-07-06)_France KPIs" xfId="5904" xr:uid="{00000000-0005-0000-0000-000070B50000}"/>
    <cellStyle name="n_PFA 04-2003 Wanadoo_CA BAC SCR-VM 06-07 (31-07-06)_France KPIs 2" xfId="15319" xr:uid="{00000000-0005-0000-0000-000071B50000}"/>
    <cellStyle name="n_PFA 04-2003 Wanadoo_CA BAC SCR-VM 06-07 (31-07-06)_France KPIs_1" xfId="13144" xr:uid="{00000000-0005-0000-0000-000072B50000}"/>
    <cellStyle name="n_PFA 04-2003 Wanadoo_CA BAC SCR-VM 06-07 (31-07-06)_Group" xfId="44472" xr:uid="{00000000-0005-0000-0000-000073B50000}"/>
    <cellStyle name="n_PFA 04-2003 Wanadoo_CA BAC SCR-VM 06-07 (31-07-06)_Group - financial KPIs" xfId="22950" xr:uid="{00000000-0005-0000-0000-000074B50000}"/>
    <cellStyle name="n_PFA 04-2003 Wanadoo_CA BAC SCR-VM 06-07 (31-07-06)_Group - operational KPIs" xfId="11390" xr:uid="{00000000-0005-0000-0000-000075B50000}"/>
    <cellStyle name="n_PFA 04-2003 Wanadoo_CA BAC SCR-VM 06-07 (31-07-06)_Group - operational KPIs 2" xfId="19089" xr:uid="{00000000-0005-0000-0000-000076B50000}"/>
    <cellStyle name="n_PFA 04-2003 Wanadoo_CA BAC SCR-VM 06-07 (31-07-06)_Group - operational KPIs_1" xfId="21206" xr:uid="{00000000-0005-0000-0000-000077B50000}"/>
    <cellStyle name="n_PFA 04-2003 Wanadoo_CA BAC SCR-VM 06-07 (31-07-06)_Orange - Market France KPIs" xfId="57225" xr:uid="{00000000-0005-0000-0000-000078B50000}"/>
    <cellStyle name="n_PFA 04-2003 Wanadoo_CA BAC SCR-VM 06-07 (31-07-06)_Poland KPIs" xfId="44471" xr:uid="{00000000-0005-0000-0000-000079B50000}"/>
    <cellStyle name="n_PFA 04-2003 Wanadoo_CA BAC SCR-VM 06-07 (31-07-06)_ROW" xfId="44473" xr:uid="{00000000-0005-0000-0000-00007AB50000}"/>
    <cellStyle name="n_PFA 04-2003 Wanadoo_CA BAC SCR-VM 06-07 (31-07-06)_ROW ARPU" xfId="44474" xr:uid="{00000000-0005-0000-0000-00007BB50000}"/>
    <cellStyle name="n_PFA 04-2003 Wanadoo_CA BAC SCR-VM 06-07 (31-07-06)_ROW_1" xfId="44475" xr:uid="{00000000-0005-0000-0000-00007CB50000}"/>
    <cellStyle name="n_PFA 04-2003 Wanadoo_CA BAC SCR-VM 06-07 (31-07-06)_ROW_1_Group" xfId="44476" xr:uid="{00000000-0005-0000-0000-00007DB50000}"/>
    <cellStyle name="n_PFA 04-2003 Wanadoo_CA BAC SCR-VM 06-07 (31-07-06)_ROW_1_ROW ARPU" xfId="44477" xr:uid="{00000000-0005-0000-0000-00007EB50000}"/>
    <cellStyle name="n_PFA 04-2003 Wanadoo_CA BAC SCR-VM 06-07 (31-07-06)_ROW_Group" xfId="44478" xr:uid="{00000000-0005-0000-0000-00007FB50000}"/>
    <cellStyle name="n_PFA 04-2003 Wanadoo_CA BAC SCR-VM 06-07 (31-07-06)_ROW_ROW ARPU" xfId="44479" xr:uid="{00000000-0005-0000-0000-000080B50000}"/>
    <cellStyle name="n_PFA 04-2003 Wanadoo_CA BAC SCR-VM 06-07 (31-07-06)_Spain ARPU + AUPU" xfId="44480" xr:uid="{00000000-0005-0000-0000-000081B50000}"/>
    <cellStyle name="n_PFA 04-2003 Wanadoo_CA BAC SCR-VM 06-07 (31-07-06)_Spain ARPU + AUPU_Group" xfId="44481" xr:uid="{00000000-0005-0000-0000-000082B50000}"/>
    <cellStyle name="n_PFA 04-2003 Wanadoo_CA BAC SCR-VM 06-07 (31-07-06)_Spain ARPU + AUPU_ROW ARPU" xfId="44482" xr:uid="{00000000-0005-0000-0000-000083B50000}"/>
    <cellStyle name="n_PFA 04-2003 Wanadoo_CA BAC SCR-VM 06-07 (31-07-06)_Spain KPIs" xfId="7757" xr:uid="{00000000-0005-0000-0000-000084B50000}"/>
    <cellStyle name="n_PFA 04-2003 Wanadoo_CA BAC SCR-VM 06-07 (31-07-06)_Spain KPIs 2" xfId="17123" xr:uid="{00000000-0005-0000-0000-000085B50000}"/>
    <cellStyle name="n_PFA 04-2003 Wanadoo_CA BAC SCR-VM 06-07 (31-07-06)_Spain KPIs_1" xfId="52572" xr:uid="{00000000-0005-0000-0000-000086B50000}"/>
    <cellStyle name="n_PFA 04-2003 Wanadoo_CA BAC SCR-VM 06-07 (31-07-06)_Telecoms - Operational KPIs" xfId="50875" xr:uid="{00000000-0005-0000-0000-000087B50000}"/>
    <cellStyle name="n_PFA 04-2003 Wanadoo_CA forfaits 0607 (06-08-14)" xfId="3783" xr:uid="{00000000-0005-0000-0000-000088B50000}"/>
    <cellStyle name="n_PFA 04-2003 Wanadoo_CA forfaits 0607 (06-08-14)_A&amp;ME KPIs" xfId="54350" xr:uid="{00000000-0005-0000-0000-000089B50000}"/>
    <cellStyle name="n_PFA 04-2003 Wanadoo_CA forfaits 0607 (06-08-14)_France financials" xfId="24695" xr:uid="{00000000-0005-0000-0000-00008AB50000}"/>
    <cellStyle name="n_PFA 04-2003 Wanadoo_CA forfaits 0607 (06-08-14)_France KPIs" xfId="5905" xr:uid="{00000000-0005-0000-0000-00008BB50000}"/>
    <cellStyle name="n_PFA 04-2003 Wanadoo_CA forfaits 0607 (06-08-14)_France KPIs 2" xfId="15320" xr:uid="{00000000-0005-0000-0000-00008CB50000}"/>
    <cellStyle name="n_PFA 04-2003 Wanadoo_CA forfaits 0607 (06-08-14)_France KPIs_1" xfId="13145" xr:uid="{00000000-0005-0000-0000-00008DB50000}"/>
    <cellStyle name="n_PFA 04-2003 Wanadoo_CA forfaits 0607 (06-08-14)_Group" xfId="44484" xr:uid="{00000000-0005-0000-0000-00008EB50000}"/>
    <cellStyle name="n_PFA 04-2003 Wanadoo_CA forfaits 0607 (06-08-14)_Group - financial KPIs" xfId="22951" xr:uid="{00000000-0005-0000-0000-00008FB50000}"/>
    <cellStyle name="n_PFA 04-2003 Wanadoo_CA forfaits 0607 (06-08-14)_Group - operational KPIs" xfId="11391" xr:uid="{00000000-0005-0000-0000-000090B50000}"/>
    <cellStyle name="n_PFA 04-2003 Wanadoo_CA forfaits 0607 (06-08-14)_Group - operational KPIs 2" xfId="19090" xr:uid="{00000000-0005-0000-0000-000091B50000}"/>
    <cellStyle name="n_PFA 04-2003 Wanadoo_CA forfaits 0607 (06-08-14)_Group - operational KPIs_1" xfId="21207" xr:uid="{00000000-0005-0000-0000-000092B50000}"/>
    <cellStyle name="n_PFA 04-2003 Wanadoo_CA forfaits 0607 (06-08-14)_Orange - Market France KPIs" xfId="57226" xr:uid="{00000000-0005-0000-0000-000093B50000}"/>
    <cellStyle name="n_PFA 04-2003 Wanadoo_CA forfaits 0607 (06-08-14)_Poland KPIs" xfId="44483" xr:uid="{00000000-0005-0000-0000-000094B50000}"/>
    <cellStyle name="n_PFA 04-2003 Wanadoo_CA forfaits 0607 (06-08-14)_ROW" xfId="44485" xr:uid="{00000000-0005-0000-0000-000095B50000}"/>
    <cellStyle name="n_PFA 04-2003 Wanadoo_CA forfaits 0607 (06-08-14)_ROW ARPU" xfId="44486" xr:uid="{00000000-0005-0000-0000-000096B50000}"/>
    <cellStyle name="n_PFA 04-2003 Wanadoo_CA forfaits 0607 (06-08-14)_ROW_1" xfId="44487" xr:uid="{00000000-0005-0000-0000-000097B50000}"/>
    <cellStyle name="n_PFA 04-2003 Wanadoo_CA forfaits 0607 (06-08-14)_ROW_1_Group" xfId="44488" xr:uid="{00000000-0005-0000-0000-000098B50000}"/>
    <cellStyle name="n_PFA 04-2003 Wanadoo_CA forfaits 0607 (06-08-14)_ROW_1_ROW ARPU" xfId="44489" xr:uid="{00000000-0005-0000-0000-000099B50000}"/>
    <cellStyle name="n_PFA 04-2003 Wanadoo_CA forfaits 0607 (06-08-14)_ROW_Group" xfId="44490" xr:uid="{00000000-0005-0000-0000-00009AB50000}"/>
    <cellStyle name="n_PFA 04-2003 Wanadoo_CA forfaits 0607 (06-08-14)_ROW_ROW ARPU" xfId="44491" xr:uid="{00000000-0005-0000-0000-00009BB50000}"/>
    <cellStyle name="n_PFA 04-2003 Wanadoo_CA forfaits 0607 (06-08-14)_Spain ARPU + AUPU" xfId="44492" xr:uid="{00000000-0005-0000-0000-00009CB50000}"/>
    <cellStyle name="n_PFA 04-2003 Wanadoo_CA forfaits 0607 (06-08-14)_Spain ARPU + AUPU_Group" xfId="44493" xr:uid="{00000000-0005-0000-0000-00009DB50000}"/>
    <cellStyle name="n_PFA 04-2003 Wanadoo_CA forfaits 0607 (06-08-14)_Spain ARPU + AUPU_ROW ARPU" xfId="44494" xr:uid="{00000000-0005-0000-0000-00009EB50000}"/>
    <cellStyle name="n_PFA 04-2003 Wanadoo_CA forfaits 0607 (06-08-14)_Spain KPIs" xfId="7758" xr:uid="{00000000-0005-0000-0000-00009FB50000}"/>
    <cellStyle name="n_PFA 04-2003 Wanadoo_CA forfaits 0607 (06-08-14)_Spain KPIs 2" xfId="17124" xr:uid="{00000000-0005-0000-0000-0000A0B50000}"/>
    <cellStyle name="n_PFA 04-2003 Wanadoo_CA forfaits 0607 (06-08-14)_Spain KPIs_1" xfId="52573" xr:uid="{00000000-0005-0000-0000-0000A1B50000}"/>
    <cellStyle name="n_PFA 04-2003 Wanadoo_CA forfaits 0607 (06-08-14)_Telecoms - Operational KPIs" xfId="50876" xr:uid="{00000000-0005-0000-0000-0000A2B50000}"/>
    <cellStyle name="n_PFA 04-2003 Wanadoo_Classeur2" xfId="3784" xr:uid="{00000000-0005-0000-0000-0000A3B50000}"/>
    <cellStyle name="n_PFA 04-2003 Wanadoo_Classeur2_A&amp;ME KPIs" xfId="54351" xr:uid="{00000000-0005-0000-0000-0000A4B50000}"/>
    <cellStyle name="n_PFA 04-2003 Wanadoo_Classeur2_France financials" xfId="24696" xr:uid="{00000000-0005-0000-0000-0000A5B50000}"/>
    <cellStyle name="n_PFA 04-2003 Wanadoo_Classeur2_France KPIs" xfId="5906" xr:uid="{00000000-0005-0000-0000-0000A6B50000}"/>
    <cellStyle name="n_PFA 04-2003 Wanadoo_Classeur2_France KPIs 2" xfId="15321" xr:uid="{00000000-0005-0000-0000-0000A7B50000}"/>
    <cellStyle name="n_PFA 04-2003 Wanadoo_Classeur2_France KPIs_1" xfId="13146" xr:uid="{00000000-0005-0000-0000-0000A8B50000}"/>
    <cellStyle name="n_PFA 04-2003 Wanadoo_Classeur2_Group" xfId="44496" xr:uid="{00000000-0005-0000-0000-0000A9B50000}"/>
    <cellStyle name="n_PFA 04-2003 Wanadoo_Classeur2_Group - financial KPIs" xfId="22952" xr:uid="{00000000-0005-0000-0000-0000AAB50000}"/>
    <cellStyle name="n_PFA 04-2003 Wanadoo_Classeur2_Group - operational KPIs" xfId="11392" xr:uid="{00000000-0005-0000-0000-0000ABB50000}"/>
    <cellStyle name="n_PFA 04-2003 Wanadoo_Classeur2_Group - operational KPIs 2" xfId="19091" xr:uid="{00000000-0005-0000-0000-0000ACB50000}"/>
    <cellStyle name="n_PFA 04-2003 Wanadoo_Classeur2_Group - operational KPIs_1" xfId="21208" xr:uid="{00000000-0005-0000-0000-0000ADB50000}"/>
    <cellStyle name="n_PFA 04-2003 Wanadoo_Classeur2_Orange - Market France KPIs" xfId="57227" xr:uid="{00000000-0005-0000-0000-0000AEB50000}"/>
    <cellStyle name="n_PFA 04-2003 Wanadoo_Classeur2_Poland KPIs" xfId="44495" xr:uid="{00000000-0005-0000-0000-0000AFB50000}"/>
    <cellStyle name="n_PFA 04-2003 Wanadoo_Classeur2_ROW" xfId="44497" xr:uid="{00000000-0005-0000-0000-0000B0B50000}"/>
    <cellStyle name="n_PFA 04-2003 Wanadoo_Classeur2_ROW ARPU" xfId="44498" xr:uid="{00000000-0005-0000-0000-0000B1B50000}"/>
    <cellStyle name="n_PFA 04-2003 Wanadoo_Classeur2_ROW_1" xfId="44499" xr:uid="{00000000-0005-0000-0000-0000B2B50000}"/>
    <cellStyle name="n_PFA 04-2003 Wanadoo_Classeur2_ROW_1_Group" xfId="44500" xr:uid="{00000000-0005-0000-0000-0000B3B50000}"/>
    <cellStyle name="n_PFA 04-2003 Wanadoo_Classeur2_ROW_1_ROW ARPU" xfId="44501" xr:uid="{00000000-0005-0000-0000-0000B4B50000}"/>
    <cellStyle name="n_PFA 04-2003 Wanadoo_Classeur2_ROW_Group" xfId="44502" xr:uid="{00000000-0005-0000-0000-0000B5B50000}"/>
    <cellStyle name="n_PFA 04-2003 Wanadoo_Classeur2_ROW_ROW ARPU" xfId="44503" xr:uid="{00000000-0005-0000-0000-0000B6B50000}"/>
    <cellStyle name="n_PFA 04-2003 Wanadoo_Classeur2_Spain ARPU + AUPU" xfId="44504" xr:uid="{00000000-0005-0000-0000-0000B7B50000}"/>
    <cellStyle name="n_PFA 04-2003 Wanadoo_Classeur2_Spain ARPU + AUPU_Group" xfId="44505" xr:uid="{00000000-0005-0000-0000-0000B8B50000}"/>
    <cellStyle name="n_PFA 04-2003 Wanadoo_Classeur2_Spain ARPU + AUPU_ROW ARPU" xfId="44506" xr:uid="{00000000-0005-0000-0000-0000B9B50000}"/>
    <cellStyle name="n_PFA 04-2003 Wanadoo_Classeur2_Spain KPIs" xfId="7759" xr:uid="{00000000-0005-0000-0000-0000BAB50000}"/>
    <cellStyle name="n_PFA 04-2003 Wanadoo_Classeur2_Spain KPIs 2" xfId="17125" xr:uid="{00000000-0005-0000-0000-0000BBB50000}"/>
    <cellStyle name="n_PFA 04-2003 Wanadoo_Classeur2_Spain KPIs_1" xfId="52574" xr:uid="{00000000-0005-0000-0000-0000BCB50000}"/>
    <cellStyle name="n_PFA 04-2003 Wanadoo_Classeur2_Telecoms - Operational KPIs" xfId="50877" xr:uid="{00000000-0005-0000-0000-0000BDB50000}"/>
    <cellStyle name="n_PFA 04-2003 Wanadoo_Classeur5" xfId="3785" xr:uid="{00000000-0005-0000-0000-0000BEB50000}"/>
    <cellStyle name="n_PFA 04-2003 Wanadoo_Classeur5_A&amp;ME KPIs" xfId="54352" xr:uid="{00000000-0005-0000-0000-0000BFB50000}"/>
    <cellStyle name="n_PFA 04-2003 Wanadoo_Classeur5_France financials" xfId="24697" xr:uid="{00000000-0005-0000-0000-0000C0B50000}"/>
    <cellStyle name="n_PFA 04-2003 Wanadoo_Classeur5_France KPIs" xfId="5907" xr:uid="{00000000-0005-0000-0000-0000C1B50000}"/>
    <cellStyle name="n_PFA 04-2003 Wanadoo_Classeur5_France KPIs 2" xfId="15322" xr:uid="{00000000-0005-0000-0000-0000C2B50000}"/>
    <cellStyle name="n_PFA 04-2003 Wanadoo_Classeur5_France KPIs_1" xfId="13147" xr:uid="{00000000-0005-0000-0000-0000C3B50000}"/>
    <cellStyle name="n_PFA 04-2003 Wanadoo_Classeur5_Group" xfId="44508" xr:uid="{00000000-0005-0000-0000-0000C4B50000}"/>
    <cellStyle name="n_PFA 04-2003 Wanadoo_Classeur5_Group - financial KPIs" xfId="22953" xr:uid="{00000000-0005-0000-0000-0000C5B50000}"/>
    <cellStyle name="n_PFA 04-2003 Wanadoo_Classeur5_Group - operational KPIs" xfId="11393" xr:uid="{00000000-0005-0000-0000-0000C6B50000}"/>
    <cellStyle name="n_PFA 04-2003 Wanadoo_Classeur5_Group - operational KPIs 2" xfId="19092" xr:uid="{00000000-0005-0000-0000-0000C7B50000}"/>
    <cellStyle name="n_PFA 04-2003 Wanadoo_Classeur5_Group - operational KPIs_1" xfId="21209" xr:uid="{00000000-0005-0000-0000-0000C8B50000}"/>
    <cellStyle name="n_PFA 04-2003 Wanadoo_Classeur5_Orange - Market France KPIs" xfId="57228" xr:uid="{00000000-0005-0000-0000-0000C9B50000}"/>
    <cellStyle name="n_PFA 04-2003 Wanadoo_Classeur5_Poland KPIs" xfId="44507" xr:uid="{00000000-0005-0000-0000-0000CAB50000}"/>
    <cellStyle name="n_PFA 04-2003 Wanadoo_Classeur5_ROW" xfId="44509" xr:uid="{00000000-0005-0000-0000-0000CBB50000}"/>
    <cellStyle name="n_PFA 04-2003 Wanadoo_Classeur5_ROW ARPU" xfId="44510" xr:uid="{00000000-0005-0000-0000-0000CCB50000}"/>
    <cellStyle name="n_PFA 04-2003 Wanadoo_Classeur5_ROW_1" xfId="44511" xr:uid="{00000000-0005-0000-0000-0000CDB50000}"/>
    <cellStyle name="n_PFA 04-2003 Wanadoo_Classeur5_ROW_1_Group" xfId="44512" xr:uid="{00000000-0005-0000-0000-0000CEB50000}"/>
    <cellStyle name="n_PFA 04-2003 Wanadoo_Classeur5_ROW_1_ROW ARPU" xfId="44513" xr:uid="{00000000-0005-0000-0000-0000CFB50000}"/>
    <cellStyle name="n_PFA 04-2003 Wanadoo_Classeur5_ROW_Group" xfId="44514" xr:uid="{00000000-0005-0000-0000-0000D0B50000}"/>
    <cellStyle name="n_PFA 04-2003 Wanadoo_Classeur5_ROW_ROW ARPU" xfId="44515" xr:uid="{00000000-0005-0000-0000-0000D1B50000}"/>
    <cellStyle name="n_PFA 04-2003 Wanadoo_Classeur5_Spain ARPU + AUPU" xfId="44516" xr:uid="{00000000-0005-0000-0000-0000D2B50000}"/>
    <cellStyle name="n_PFA 04-2003 Wanadoo_Classeur5_Spain ARPU + AUPU_Group" xfId="44517" xr:uid="{00000000-0005-0000-0000-0000D3B50000}"/>
    <cellStyle name="n_PFA 04-2003 Wanadoo_Classeur5_Spain ARPU + AUPU_ROW ARPU" xfId="44518" xr:uid="{00000000-0005-0000-0000-0000D4B50000}"/>
    <cellStyle name="n_PFA 04-2003 Wanadoo_Classeur5_Spain KPIs" xfId="7760" xr:uid="{00000000-0005-0000-0000-0000D5B50000}"/>
    <cellStyle name="n_PFA 04-2003 Wanadoo_Classeur5_Spain KPIs 2" xfId="17126" xr:uid="{00000000-0005-0000-0000-0000D6B50000}"/>
    <cellStyle name="n_PFA 04-2003 Wanadoo_Classeur5_Spain KPIs_1" xfId="52575" xr:uid="{00000000-0005-0000-0000-0000D7B50000}"/>
    <cellStyle name="n_PFA 04-2003 Wanadoo_Classeur5_Telecoms - Operational KPIs" xfId="50878" xr:uid="{00000000-0005-0000-0000-0000D8B50000}"/>
    <cellStyle name="n_PFA 04-2003 Wanadoo_DATA KPI Personal" xfId="44519" xr:uid="{00000000-0005-0000-0000-0000D9B50000}"/>
    <cellStyle name="n_PFA 04-2003 Wanadoo_DATA KPI Personal_Group" xfId="44520" xr:uid="{00000000-0005-0000-0000-0000DAB50000}"/>
    <cellStyle name="n_PFA 04-2003 Wanadoo_DATA KPI Personal_ROW ARPU" xfId="44521" xr:uid="{00000000-0005-0000-0000-0000DBB50000}"/>
    <cellStyle name="n_PFA 04-2003 Wanadoo_EE_CoA_BS - mapped V4" xfId="44522" xr:uid="{00000000-0005-0000-0000-0000DCB50000}"/>
    <cellStyle name="n_PFA 04-2003 Wanadoo_EE_CoA_BS - mapped V4_Group" xfId="44523" xr:uid="{00000000-0005-0000-0000-0000DDB50000}"/>
    <cellStyle name="n_PFA 04-2003 Wanadoo_EE_CoA_BS - mapped V4_ROW ARPU" xfId="44524" xr:uid="{00000000-0005-0000-0000-0000DEB50000}"/>
    <cellStyle name="n_PFA 04-2003 Wanadoo_France financials" xfId="24675" xr:uid="{00000000-0005-0000-0000-0000DFB50000}"/>
    <cellStyle name="n_PFA 04-2003 Wanadoo_France KPIs" xfId="5885" xr:uid="{00000000-0005-0000-0000-0000E0B50000}"/>
    <cellStyle name="n_PFA 04-2003 Wanadoo_France KPIs 2" xfId="15300" xr:uid="{00000000-0005-0000-0000-0000E1B50000}"/>
    <cellStyle name="n_PFA 04-2003 Wanadoo_France KPIs_1" xfId="13125" xr:uid="{00000000-0005-0000-0000-0000E2B50000}"/>
    <cellStyle name="n_PFA 04-2003 Wanadoo_GetCA Groupe Seg 2012-Q4 Soc" xfId="57229" xr:uid="{00000000-0005-0000-0000-0000E3B50000}"/>
    <cellStyle name="n_PFA 04-2003 Wanadoo_GMC 0701 (2)" xfId="7761" xr:uid="{00000000-0005-0000-0000-0000E4B50000}"/>
    <cellStyle name="n_PFA 04-2003 Wanadoo_GMC 0701 (2) 2" xfId="17127" xr:uid="{00000000-0005-0000-0000-0000E5B50000}"/>
    <cellStyle name="n_PFA 04-2003 Wanadoo_GMC 0701 (2)_A&amp;ME KPIs" xfId="54353" xr:uid="{00000000-0005-0000-0000-0000E6B50000}"/>
    <cellStyle name="n_PFA 04-2003 Wanadoo_GMC 0701 (2)_Group" xfId="44526" xr:uid="{00000000-0005-0000-0000-0000E7B50000}"/>
    <cellStyle name="n_PFA 04-2003 Wanadoo_GMC 0701 (2)_Orange - Market France KPIs" xfId="57230" xr:uid="{00000000-0005-0000-0000-0000E8B50000}"/>
    <cellStyle name="n_PFA 04-2003 Wanadoo_GMC 0701 (2)_Poland KPIs" xfId="44525" xr:uid="{00000000-0005-0000-0000-0000E9B50000}"/>
    <cellStyle name="n_PFA 04-2003 Wanadoo_GMC 0701 (2)_ROW ARPU" xfId="44527" xr:uid="{00000000-0005-0000-0000-0000EAB50000}"/>
    <cellStyle name="n_PFA 04-2003 Wanadoo_GMC 0701 (2)_Spain KPIs" xfId="52576" xr:uid="{00000000-0005-0000-0000-0000EBB50000}"/>
    <cellStyle name="n_PFA 04-2003 Wanadoo_GMC 0701 (2)_Telecoms - Operational KPIs" xfId="50879" xr:uid="{00000000-0005-0000-0000-0000ECB50000}"/>
    <cellStyle name="n_PFA 04-2003 Wanadoo_Group" xfId="44528" xr:uid="{00000000-0005-0000-0000-0000EDB50000}"/>
    <cellStyle name="n_PFA 04-2003 Wanadoo_Group - financial KPIs" xfId="22931" xr:uid="{00000000-0005-0000-0000-0000EEB50000}"/>
    <cellStyle name="n_PFA 04-2003 Wanadoo_Group - operational KPIs" xfId="11371" xr:uid="{00000000-0005-0000-0000-0000EFB50000}"/>
    <cellStyle name="n_PFA 04-2003 Wanadoo_Group - operational KPIs 2" xfId="19070" xr:uid="{00000000-0005-0000-0000-0000F0B50000}"/>
    <cellStyle name="n_PFA 04-2003 Wanadoo_Group - operational KPIs_1" xfId="21187" xr:uid="{00000000-0005-0000-0000-0000F1B50000}"/>
    <cellStyle name="n_PFA 04-2003 Wanadoo_Home Mngt PL GMC Business Review backup (4)" xfId="7762" xr:uid="{00000000-0005-0000-0000-0000F2B50000}"/>
    <cellStyle name="n_PFA 04-2003 Wanadoo_Home Mngt PL GMC Business Review backup (4) 2" xfId="17128" xr:uid="{00000000-0005-0000-0000-0000F3B50000}"/>
    <cellStyle name="n_PFA 04-2003 Wanadoo_Home Mngt PL GMC Business Review backup (4)_A&amp;ME KPIs" xfId="54354" xr:uid="{00000000-0005-0000-0000-0000F4B50000}"/>
    <cellStyle name="n_PFA 04-2003 Wanadoo_Home Mngt PL GMC Business Review backup (4)_Group" xfId="44530" xr:uid="{00000000-0005-0000-0000-0000F5B50000}"/>
    <cellStyle name="n_PFA 04-2003 Wanadoo_Home Mngt PL GMC Business Review backup (4)_Orange - Market France KPIs" xfId="57231" xr:uid="{00000000-0005-0000-0000-0000F6B50000}"/>
    <cellStyle name="n_PFA 04-2003 Wanadoo_Home Mngt PL GMC Business Review backup (4)_Poland KPIs" xfId="44529" xr:uid="{00000000-0005-0000-0000-0000F7B50000}"/>
    <cellStyle name="n_PFA 04-2003 Wanadoo_Home Mngt PL GMC Business Review backup (4)_ROW ARPU" xfId="44531" xr:uid="{00000000-0005-0000-0000-0000F8B50000}"/>
    <cellStyle name="n_PFA 04-2003 Wanadoo_Home Mngt PL GMC Business Review backup (4)_Spain KPIs" xfId="52577" xr:uid="{00000000-0005-0000-0000-0000F9B50000}"/>
    <cellStyle name="n_PFA 04-2003 Wanadoo_Home Mngt PL GMC Business Review backup (4)_Telecoms - Operational KPIs" xfId="50880" xr:uid="{00000000-0005-0000-0000-0000FAB50000}"/>
    <cellStyle name="n_PFA 04-2003 Wanadoo_Libro2" xfId="7763" xr:uid="{00000000-0005-0000-0000-0000FBB50000}"/>
    <cellStyle name="n_PFA 04-2003 Wanadoo_Libro2 2" xfId="17129" xr:uid="{00000000-0005-0000-0000-0000FCB50000}"/>
    <cellStyle name="n_PFA 04-2003 Wanadoo_Libro2_A&amp;ME KPIs" xfId="54355" xr:uid="{00000000-0005-0000-0000-0000FDB50000}"/>
    <cellStyle name="n_PFA 04-2003 Wanadoo_Libro2_Group" xfId="44533" xr:uid="{00000000-0005-0000-0000-0000FEB50000}"/>
    <cellStyle name="n_PFA 04-2003 Wanadoo_Libro2_Orange - Market France KPIs" xfId="57232" xr:uid="{00000000-0005-0000-0000-0000FFB50000}"/>
    <cellStyle name="n_PFA 04-2003 Wanadoo_Libro2_Poland KPIs" xfId="44532" xr:uid="{00000000-0005-0000-0000-000000B60000}"/>
    <cellStyle name="n_PFA 04-2003 Wanadoo_Libro2_ROW ARPU" xfId="44534" xr:uid="{00000000-0005-0000-0000-000001B60000}"/>
    <cellStyle name="n_PFA 04-2003 Wanadoo_Libro2_Spain KPIs" xfId="52578" xr:uid="{00000000-0005-0000-0000-000002B60000}"/>
    <cellStyle name="n_PFA 04-2003 Wanadoo_Libro2_Telecoms - Operational KPIs" xfId="50881" xr:uid="{00000000-0005-0000-0000-000003B60000}"/>
    <cellStyle name="n_PFA 04-2003 Wanadoo_NB07 FRANCE Tableau de l'ADSL 032007 v3 hors instances avec déc07 v24-04" xfId="3786" xr:uid="{00000000-0005-0000-0000-000004B60000}"/>
    <cellStyle name="n_PFA 04-2003 Wanadoo_NB07 FRANCE Tableau de l'ADSL 032007 v3 hors instances avec déc07 v24-04_A&amp;ME KPIs" xfId="54356" xr:uid="{00000000-0005-0000-0000-000005B60000}"/>
    <cellStyle name="n_PFA 04-2003 Wanadoo_NB07 FRANCE Tableau de l'ADSL 032007 v3 hors instances avec déc07 v24-04_France financials" xfId="24698" xr:uid="{00000000-0005-0000-0000-000006B60000}"/>
    <cellStyle name="n_PFA 04-2003 Wanadoo_NB07 FRANCE Tableau de l'ADSL 032007 v3 hors instances avec déc07 v24-04_France KPIs" xfId="5908" xr:uid="{00000000-0005-0000-0000-000007B60000}"/>
    <cellStyle name="n_PFA 04-2003 Wanadoo_NB07 FRANCE Tableau de l'ADSL 032007 v3 hors instances avec déc07 v24-04_France KPIs 2" xfId="15323" xr:uid="{00000000-0005-0000-0000-000008B60000}"/>
    <cellStyle name="n_PFA 04-2003 Wanadoo_NB07 FRANCE Tableau de l'ADSL 032007 v3 hors instances avec déc07 v24-04_France KPIs_1" xfId="13148" xr:uid="{00000000-0005-0000-0000-000009B60000}"/>
    <cellStyle name="n_PFA 04-2003 Wanadoo_NB07 FRANCE Tableau de l'ADSL 032007 v3 hors instances avec déc07 v24-04_Group" xfId="44536" xr:uid="{00000000-0005-0000-0000-00000AB60000}"/>
    <cellStyle name="n_PFA 04-2003 Wanadoo_NB07 FRANCE Tableau de l'ADSL 032007 v3 hors instances avec déc07 v24-04_Group - financial KPIs" xfId="22954" xr:uid="{00000000-0005-0000-0000-00000BB60000}"/>
    <cellStyle name="n_PFA 04-2003 Wanadoo_NB07 FRANCE Tableau de l'ADSL 032007 v3 hors instances avec déc07 v24-04_Group - operational KPIs" xfId="11394" xr:uid="{00000000-0005-0000-0000-00000CB60000}"/>
    <cellStyle name="n_PFA 04-2003 Wanadoo_NB07 FRANCE Tableau de l'ADSL 032007 v3 hors instances avec déc07 v24-04_Group - operational KPIs 2" xfId="19093" xr:uid="{00000000-0005-0000-0000-00000DB60000}"/>
    <cellStyle name="n_PFA 04-2003 Wanadoo_NB07 FRANCE Tableau de l'ADSL 032007 v3 hors instances avec déc07 v24-04_Group - operational KPIs_1" xfId="21210" xr:uid="{00000000-0005-0000-0000-00000EB60000}"/>
    <cellStyle name="n_PFA 04-2003 Wanadoo_NB07 FRANCE Tableau de l'ADSL 032007 v3 hors instances avec déc07 v24-04_Orange - Market France KPIs" xfId="57233" xr:uid="{00000000-0005-0000-0000-00000FB60000}"/>
    <cellStyle name="n_PFA 04-2003 Wanadoo_NB07 FRANCE Tableau de l'ADSL 032007 v3 hors instances avec déc07 v24-04_Poland KPIs" xfId="44535" xr:uid="{00000000-0005-0000-0000-000010B60000}"/>
    <cellStyle name="n_PFA 04-2003 Wanadoo_NB07 FRANCE Tableau de l'ADSL 032007 v3 hors instances avec déc07 v24-04_ROW" xfId="44537" xr:uid="{00000000-0005-0000-0000-000011B60000}"/>
    <cellStyle name="n_PFA 04-2003 Wanadoo_NB07 FRANCE Tableau de l'ADSL 032007 v3 hors instances avec déc07 v24-04_ROW ARPU" xfId="44538" xr:uid="{00000000-0005-0000-0000-000012B60000}"/>
    <cellStyle name="n_PFA 04-2003 Wanadoo_NB07 FRANCE Tableau de l'ADSL 032007 v3 hors instances avec déc07 v24-04_ROW_1" xfId="44539" xr:uid="{00000000-0005-0000-0000-000013B60000}"/>
    <cellStyle name="n_PFA 04-2003 Wanadoo_NB07 FRANCE Tableau de l'ADSL 032007 v3 hors instances avec déc07 v24-04_ROW_1_Group" xfId="44540" xr:uid="{00000000-0005-0000-0000-000014B60000}"/>
    <cellStyle name="n_PFA 04-2003 Wanadoo_NB07 FRANCE Tableau de l'ADSL 032007 v3 hors instances avec déc07 v24-04_ROW_1_ROW ARPU" xfId="44541" xr:uid="{00000000-0005-0000-0000-000015B60000}"/>
    <cellStyle name="n_PFA 04-2003 Wanadoo_NB07 FRANCE Tableau de l'ADSL 032007 v3 hors instances avec déc07 v24-04_ROW_Group" xfId="44542" xr:uid="{00000000-0005-0000-0000-000016B60000}"/>
    <cellStyle name="n_PFA 04-2003 Wanadoo_NB07 FRANCE Tableau de l'ADSL 032007 v3 hors instances avec déc07 v24-04_ROW_ROW ARPU" xfId="44543" xr:uid="{00000000-0005-0000-0000-000017B60000}"/>
    <cellStyle name="n_PFA 04-2003 Wanadoo_NB07 FRANCE Tableau de l'ADSL 032007 v3 hors instances avec déc07 v24-04_Spain ARPU + AUPU" xfId="44544" xr:uid="{00000000-0005-0000-0000-000018B60000}"/>
    <cellStyle name="n_PFA 04-2003 Wanadoo_NB07 FRANCE Tableau de l'ADSL 032007 v3 hors instances avec déc07 v24-04_Spain ARPU + AUPU_Group" xfId="44545" xr:uid="{00000000-0005-0000-0000-000019B60000}"/>
    <cellStyle name="n_PFA 04-2003 Wanadoo_NB07 FRANCE Tableau de l'ADSL 032007 v3 hors instances avec déc07 v24-04_Spain ARPU + AUPU_ROW ARPU" xfId="44546" xr:uid="{00000000-0005-0000-0000-00001AB60000}"/>
    <cellStyle name="n_PFA 04-2003 Wanadoo_NB07 FRANCE Tableau de l'ADSL 032007 v3 hors instances avec déc07 v24-04_Spain KPIs" xfId="7764" xr:uid="{00000000-0005-0000-0000-00001BB60000}"/>
    <cellStyle name="n_PFA 04-2003 Wanadoo_NB07 FRANCE Tableau de l'ADSL 032007 v3 hors instances avec déc07 v24-04_Spain KPIs 2" xfId="17130" xr:uid="{00000000-0005-0000-0000-00001CB60000}"/>
    <cellStyle name="n_PFA 04-2003 Wanadoo_NB07 FRANCE Tableau de l'ADSL 032007 v3 hors instances avec déc07 v24-04_Spain KPIs_1" xfId="52579" xr:uid="{00000000-0005-0000-0000-00001DB60000}"/>
    <cellStyle name="n_PFA 04-2003 Wanadoo_NB07 FRANCE Tableau de l'ADSL 032007 v3 hors instances avec déc07 v24-04_Telecoms - Operational KPIs" xfId="50882" xr:uid="{00000000-0005-0000-0000-00001EB60000}"/>
    <cellStyle name="n_PFA 04-2003 Wanadoo_Orange - Market France KPIs" xfId="57201" xr:uid="{00000000-0005-0000-0000-00001FB60000}"/>
    <cellStyle name="n_PFA 04-2003 Wanadoo_Output Home" xfId="7765" xr:uid="{00000000-0005-0000-0000-000020B60000}"/>
    <cellStyle name="n_PFA 04-2003 Wanadoo_Output Home 2" xfId="17131" xr:uid="{00000000-0005-0000-0000-000021B60000}"/>
    <cellStyle name="n_PFA 04-2003 Wanadoo_Output Home_A&amp;ME KPIs" xfId="54357" xr:uid="{00000000-0005-0000-0000-000022B60000}"/>
    <cellStyle name="n_PFA 04-2003 Wanadoo_Output Home_Group" xfId="44548" xr:uid="{00000000-0005-0000-0000-000023B60000}"/>
    <cellStyle name="n_PFA 04-2003 Wanadoo_Output Home_Orange - Market France KPIs" xfId="57234" xr:uid="{00000000-0005-0000-0000-000024B60000}"/>
    <cellStyle name="n_PFA 04-2003 Wanadoo_Output Home_Poland KPIs" xfId="44547" xr:uid="{00000000-0005-0000-0000-000025B60000}"/>
    <cellStyle name="n_PFA 04-2003 Wanadoo_Output Home_ROW ARPU" xfId="44549" xr:uid="{00000000-0005-0000-0000-000026B60000}"/>
    <cellStyle name="n_PFA 04-2003 Wanadoo_Output Home_Spain KPIs" xfId="52580" xr:uid="{00000000-0005-0000-0000-000027B60000}"/>
    <cellStyle name="n_PFA 04-2003 Wanadoo_Output Home_Telecoms - Operational KPIs" xfId="50883" xr:uid="{00000000-0005-0000-0000-000028B60000}"/>
    <cellStyle name="n_PFA 04-2003 Wanadoo_PFA_Mn MTV_060413" xfId="3787" xr:uid="{00000000-0005-0000-0000-000029B60000}"/>
    <cellStyle name="n_PFA 04-2003 Wanadoo_PFA_Mn MTV_060413_A&amp;ME KPIs" xfId="54358" xr:uid="{00000000-0005-0000-0000-00002AB60000}"/>
    <cellStyle name="n_PFA 04-2003 Wanadoo_PFA_Mn MTV_060413_France financials" xfId="24699" xr:uid="{00000000-0005-0000-0000-00002BB60000}"/>
    <cellStyle name="n_PFA 04-2003 Wanadoo_PFA_Mn MTV_060413_France KPIs" xfId="5909" xr:uid="{00000000-0005-0000-0000-00002CB60000}"/>
    <cellStyle name="n_PFA 04-2003 Wanadoo_PFA_Mn MTV_060413_France KPIs 2" xfId="15324" xr:uid="{00000000-0005-0000-0000-00002DB60000}"/>
    <cellStyle name="n_PFA 04-2003 Wanadoo_PFA_Mn MTV_060413_France KPIs_1" xfId="13149" xr:uid="{00000000-0005-0000-0000-00002EB60000}"/>
    <cellStyle name="n_PFA 04-2003 Wanadoo_PFA_Mn MTV_060413_Group" xfId="44551" xr:uid="{00000000-0005-0000-0000-00002FB60000}"/>
    <cellStyle name="n_PFA 04-2003 Wanadoo_PFA_Mn MTV_060413_Group - financial KPIs" xfId="22955" xr:uid="{00000000-0005-0000-0000-000030B60000}"/>
    <cellStyle name="n_PFA 04-2003 Wanadoo_PFA_Mn MTV_060413_Group - operational KPIs" xfId="11395" xr:uid="{00000000-0005-0000-0000-000031B60000}"/>
    <cellStyle name="n_PFA 04-2003 Wanadoo_PFA_Mn MTV_060413_Group - operational KPIs 2" xfId="19094" xr:uid="{00000000-0005-0000-0000-000032B60000}"/>
    <cellStyle name="n_PFA 04-2003 Wanadoo_PFA_Mn MTV_060413_Group - operational KPIs_1" xfId="21211" xr:uid="{00000000-0005-0000-0000-000033B60000}"/>
    <cellStyle name="n_PFA 04-2003 Wanadoo_PFA_Mn MTV_060413_Orange - Market France KPIs" xfId="57235" xr:uid="{00000000-0005-0000-0000-000034B60000}"/>
    <cellStyle name="n_PFA 04-2003 Wanadoo_PFA_Mn MTV_060413_Poland KPIs" xfId="44550" xr:uid="{00000000-0005-0000-0000-000035B60000}"/>
    <cellStyle name="n_PFA 04-2003 Wanadoo_PFA_Mn MTV_060413_ROW" xfId="44552" xr:uid="{00000000-0005-0000-0000-000036B60000}"/>
    <cellStyle name="n_PFA 04-2003 Wanadoo_PFA_Mn MTV_060413_ROW ARPU" xfId="44553" xr:uid="{00000000-0005-0000-0000-000037B60000}"/>
    <cellStyle name="n_PFA 04-2003 Wanadoo_PFA_Mn MTV_060413_ROW_1" xfId="44554" xr:uid="{00000000-0005-0000-0000-000038B60000}"/>
    <cellStyle name="n_PFA 04-2003 Wanadoo_PFA_Mn MTV_060413_ROW_1_Group" xfId="44555" xr:uid="{00000000-0005-0000-0000-000039B60000}"/>
    <cellStyle name="n_PFA 04-2003 Wanadoo_PFA_Mn MTV_060413_ROW_1_ROW ARPU" xfId="44556" xr:uid="{00000000-0005-0000-0000-00003AB60000}"/>
    <cellStyle name="n_PFA 04-2003 Wanadoo_PFA_Mn MTV_060413_ROW_Group" xfId="44557" xr:uid="{00000000-0005-0000-0000-00003BB60000}"/>
    <cellStyle name="n_PFA 04-2003 Wanadoo_PFA_Mn MTV_060413_ROW_ROW ARPU" xfId="44558" xr:uid="{00000000-0005-0000-0000-00003CB60000}"/>
    <cellStyle name="n_PFA 04-2003 Wanadoo_PFA_Mn MTV_060413_Spain ARPU + AUPU" xfId="44559" xr:uid="{00000000-0005-0000-0000-00003DB60000}"/>
    <cellStyle name="n_PFA 04-2003 Wanadoo_PFA_Mn MTV_060413_Spain ARPU + AUPU_Group" xfId="44560" xr:uid="{00000000-0005-0000-0000-00003EB60000}"/>
    <cellStyle name="n_PFA 04-2003 Wanadoo_PFA_Mn MTV_060413_Spain ARPU + AUPU_ROW ARPU" xfId="44561" xr:uid="{00000000-0005-0000-0000-00003FB60000}"/>
    <cellStyle name="n_PFA 04-2003 Wanadoo_PFA_Mn MTV_060413_Spain KPIs" xfId="7766" xr:uid="{00000000-0005-0000-0000-000040B60000}"/>
    <cellStyle name="n_PFA 04-2003 Wanadoo_PFA_Mn MTV_060413_Spain KPIs 2" xfId="17132" xr:uid="{00000000-0005-0000-0000-000041B60000}"/>
    <cellStyle name="n_PFA 04-2003 Wanadoo_PFA_Mn MTV_060413_Spain KPIs_1" xfId="52581" xr:uid="{00000000-0005-0000-0000-000042B60000}"/>
    <cellStyle name="n_PFA 04-2003 Wanadoo_PFA_Mn MTV_060413_Telecoms - Operational KPIs" xfId="50884" xr:uid="{00000000-0005-0000-0000-000043B60000}"/>
    <cellStyle name="n_PFA 04-2003 Wanadoo_PFA_Mn_0603_V0 0" xfId="3788" xr:uid="{00000000-0005-0000-0000-000044B60000}"/>
    <cellStyle name="n_PFA 04-2003 Wanadoo_PFA_Mn_0603_V0 0_A&amp;ME KPIs" xfId="54359" xr:uid="{00000000-0005-0000-0000-000045B60000}"/>
    <cellStyle name="n_PFA 04-2003 Wanadoo_PFA_Mn_0603_V0 0_France financials" xfId="24700" xr:uid="{00000000-0005-0000-0000-000046B60000}"/>
    <cellStyle name="n_PFA 04-2003 Wanadoo_PFA_Mn_0603_V0 0_France KPIs" xfId="5910" xr:uid="{00000000-0005-0000-0000-000047B60000}"/>
    <cellStyle name="n_PFA 04-2003 Wanadoo_PFA_Mn_0603_V0 0_France KPIs 2" xfId="15325" xr:uid="{00000000-0005-0000-0000-000048B60000}"/>
    <cellStyle name="n_PFA 04-2003 Wanadoo_PFA_Mn_0603_V0 0_France KPIs_1" xfId="13150" xr:uid="{00000000-0005-0000-0000-000049B60000}"/>
    <cellStyle name="n_PFA 04-2003 Wanadoo_PFA_Mn_0603_V0 0_Group" xfId="44563" xr:uid="{00000000-0005-0000-0000-00004AB60000}"/>
    <cellStyle name="n_PFA 04-2003 Wanadoo_PFA_Mn_0603_V0 0_Group - financial KPIs" xfId="22956" xr:uid="{00000000-0005-0000-0000-00004BB60000}"/>
    <cellStyle name="n_PFA 04-2003 Wanadoo_PFA_Mn_0603_V0 0_Group - operational KPIs" xfId="11396" xr:uid="{00000000-0005-0000-0000-00004CB60000}"/>
    <cellStyle name="n_PFA 04-2003 Wanadoo_PFA_Mn_0603_V0 0_Group - operational KPIs 2" xfId="19095" xr:uid="{00000000-0005-0000-0000-00004DB60000}"/>
    <cellStyle name="n_PFA 04-2003 Wanadoo_PFA_Mn_0603_V0 0_Group - operational KPIs_1" xfId="21212" xr:uid="{00000000-0005-0000-0000-00004EB60000}"/>
    <cellStyle name="n_PFA 04-2003 Wanadoo_PFA_Mn_0603_V0 0_Orange - Market France KPIs" xfId="57236" xr:uid="{00000000-0005-0000-0000-00004FB60000}"/>
    <cellStyle name="n_PFA 04-2003 Wanadoo_PFA_Mn_0603_V0 0_Poland KPIs" xfId="44562" xr:uid="{00000000-0005-0000-0000-000050B60000}"/>
    <cellStyle name="n_PFA 04-2003 Wanadoo_PFA_Mn_0603_V0 0_ROW" xfId="44564" xr:uid="{00000000-0005-0000-0000-000051B60000}"/>
    <cellStyle name="n_PFA 04-2003 Wanadoo_PFA_Mn_0603_V0 0_ROW ARPU" xfId="44565" xr:uid="{00000000-0005-0000-0000-000052B60000}"/>
    <cellStyle name="n_PFA 04-2003 Wanadoo_PFA_Mn_0603_V0 0_ROW_1" xfId="44566" xr:uid="{00000000-0005-0000-0000-000053B60000}"/>
    <cellStyle name="n_PFA 04-2003 Wanadoo_PFA_Mn_0603_V0 0_ROW_1_Group" xfId="44567" xr:uid="{00000000-0005-0000-0000-000054B60000}"/>
    <cellStyle name="n_PFA 04-2003 Wanadoo_PFA_Mn_0603_V0 0_ROW_1_ROW ARPU" xfId="44568" xr:uid="{00000000-0005-0000-0000-000055B60000}"/>
    <cellStyle name="n_PFA 04-2003 Wanadoo_PFA_Mn_0603_V0 0_ROW_Group" xfId="44569" xr:uid="{00000000-0005-0000-0000-000056B60000}"/>
    <cellStyle name="n_PFA 04-2003 Wanadoo_PFA_Mn_0603_V0 0_ROW_ROW ARPU" xfId="44570" xr:uid="{00000000-0005-0000-0000-000057B60000}"/>
    <cellStyle name="n_PFA 04-2003 Wanadoo_PFA_Mn_0603_V0 0_Spain ARPU + AUPU" xfId="44571" xr:uid="{00000000-0005-0000-0000-000058B60000}"/>
    <cellStyle name="n_PFA 04-2003 Wanadoo_PFA_Mn_0603_V0 0_Spain ARPU + AUPU_Group" xfId="44572" xr:uid="{00000000-0005-0000-0000-000059B60000}"/>
    <cellStyle name="n_PFA 04-2003 Wanadoo_PFA_Mn_0603_V0 0_Spain ARPU + AUPU_ROW ARPU" xfId="44573" xr:uid="{00000000-0005-0000-0000-00005AB60000}"/>
    <cellStyle name="n_PFA 04-2003 Wanadoo_PFA_Mn_0603_V0 0_Spain KPIs" xfId="7767" xr:uid="{00000000-0005-0000-0000-00005BB60000}"/>
    <cellStyle name="n_PFA 04-2003 Wanadoo_PFA_Mn_0603_V0 0_Spain KPIs 2" xfId="17133" xr:uid="{00000000-0005-0000-0000-00005CB60000}"/>
    <cellStyle name="n_PFA 04-2003 Wanadoo_PFA_Mn_0603_V0 0_Spain KPIs_1" xfId="52582" xr:uid="{00000000-0005-0000-0000-00005DB60000}"/>
    <cellStyle name="n_PFA 04-2003 Wanadoo_PFA_Mn_0603_V0 0_Telecoms - Operational KPIs" xfId="50885" xr:uid="{00000000-0005-0000-0000-00005EB60000}"/>
    <cellStyle name="n_PFA 04-2003 Wanadoo_PFA_Parcs_0600706" xfId="3789" xr:uid="{00000000-0005-0000-0000-00005FB60000}"/>
    <cellStyle name="n_PFA 04-2003 Wanadoo_PFA_Parcs_0600706_A&amp;ME KPIs" xfId="54360" xr:uid="{00000000-0005-0000-0000-000060B60000}"/>
    <cellStyle name="n_PFA 04-2003 Wanadoo_PFA_Parcs_0600706_France financials" xfId="24701" xr:uid="{00000000-0005-0000-0000-000061B60000}"/>
    <cellStyle name="n_PFA 04-2003 Wanadoo_PFA_Parcs_0600706_France KPIs" xfId="5911" xr:uid="{00000000-0005-0000-0000-000062B60000}"/>
    <cellStyle name="n_PFA 04-2003 Wanadoo_PFA_Parcs_0600706_France KPIs 2" xfId="15326" xr:uid="{00000000-0005-0000-0000-000063B60000}"/>
    <cellStyle name="n_PFA 04-2003 Wanadoo_PFA_Parcs_0600706_France KPIs_1" xfId="13151" xr:uid="{00000000-0005-0000-0000-000064B60000}"/>
    <cellStyle name="n_PFA 04-2003 Wanadoo_PFA_Parcs_0600706_Group" xfId="44575" xr:uid="{00000000-0005-0000-0000-000065B60000}"/>
    <cellStyle name="n_PFA 04-2003 Wanadoo_PFA_Parcs_0600706_Group - financial KPIs" xfId="22957" xr:uid="{00000000-0005-0000-0000-000066B60000}"/>
    <cellStyle name="n_PFA 04-2003 Wanadoo_PFA_Parcs_0600706_Group - operational KPIs" xfId="11397" xr:uid="{00000000-0005-0000-0000-000067B60000}"/>
    <cellStyle name="n_PFA 04-2003 Wanadoo_PFA_Parcs_0600706_Group - operational KPIs 2" xfId="19096" xr:uid="{00000000-0005-0000-0000-000068B60000}"/>
    <cellStyle name="n_PFA 04-2003 Wanadoo_PFA_Parcs_0600706_Group - operational KPIs_1" xfId="21213" xr:uid="{00000000-0005-0000-0000-000069B60000}"/>
    <cellStyle name="n_PFA 04-2003 Wanadoo_PFA_Parcs_0600706_Orange - Market France KPIs" xfId="57237" xr:uid="{00000000-0005-0000-0000-00006AB60000}"/>
    <cellStyle name="n_PFA 04-2003 Wanadoo_PFA_Parcs_0600706_Poland KPIs" xfId="44574" xr:uid="{00000000-0005-0000-0000-00006BB60000}"/>
    <cellStyle name="n_PFA 04-2003 Wanadoo_PFA_Parcs_0600706_ROW" xfId="44576" xr:uid="{00000000-0005-0000-0000-00006CB60000}"/>
    <cellStyle name="n_PFA 04-2003 Wanadoo_PFA_Parcs_0600706_ROW ARPU" xfId="44577" xr:uid="{00000000-0005-0000-0000-00006DB60000}"/>
    <cellStyle name="n_PFA 04-2003 Wanadoo_PFA_Parcs_0600706_ROW_1" xfId="44578" xr:uid="{00000000-0005-0000-0000-00006EB60000}"/>
    <cellStyle name="n_PFA 04-2003 Wanadoo_PFA_Parcs_0600706_ROW_1_Group" xfId="44579" xr:uid="{00000000-0005-0000-0000-00006FB60000}"/>
    <cellStyle name="n_PFA 04-2003 Wanadoo_PFA_Parcs_0600706_ROW_1_ROW ARPU" xfId="44580" xr:uid="{00000000-0005-0000-0000-000070B60000}"/>
    <cellStyle name="n_PFA 04-2003 Wanadoo_PFA_Parcs_0600706_ROW_Group" xfId="44581" xr:uid="{00000000-0005-0000-0000-000071B60000}"/>
    <cellStyle name="n_PFA 04-2003 Wanadoo_PFA_Parcs_0600706_ROW_ROW ARPU" xfId="44582" xr:uid="{00000000-0005-0000-0000-000072B60000}"/>
    <cellStyle name="n_PFA 04-2003 Wanadoo_PFA_Parcs_0600706_Spain ARPU + AUPU" xfId="44583" xr:uid="{00000000-0005-0000-0000-000073B60000}"/>
    <cellStyle name="n_PFA 04-2003 Wanadoo_PFA_Parcs_0600706_Spain ARPU + AUPU_Group" xfId="44584" xr:uid="{00000000-0005-0000-0000-000074B60000}"/>
    <cellStyle name="n_PFA 04-2003 Wanadoo_PFA_Parcs_0600706_Spain ARPU + AUPU_ROW ARPU" xfId="44585" xr:uid="{00000000-0005-0000-0000-000075B60000}"/>
    <cellStyle name="n_PFA 04-2003 Wanadoo_PFA_Parcs_0600706_Spain KPIs" xfId="7768" xr:uid="{00000000-0005-0000-0000-000076B60000}"/>
    <cellStyle name="n_PFA 04-2003 Wanadoo_PFA_Parcs_0600706_Spain KPIs 2" xfId="17134" xr:uid="{00000000-0005-0000-0000-000077B60000}"/>
    <cellStyle name="n_PFA 04-2003 Wanadoo_PFA_Parcs_0600706_Spain KPIs_1" xfId="52583" xr:uid="{00000000-0005-0000-0000-000078B60000}"/>
    <cellStyle name="n_PFA 04-2003 Wanadoo_PFA_Parcs_0600706_Telecoms - Operational KPIs" xfId="50886" xr:uid="{00000000-0005-0000-0000-000079B60000}"/>
    <cellStyle name="n_PFA 04-2003 Wanadoo_Poland KPIs" xfId="44230" xr:uid="{00000000-0005-0000-0000-00007AB60000}"/>
    <cellStyle name="n_PFA 04-2003 Wanadoo_Reporting Valeur_Mobile_2010_10" xfId="44586" xr:uid="{00000000-0005-0000-0000-00007BB60000}"/>
    <cellStyle name="n_PFA 04-2003 Wanadoo_Reporting Valeur_Mobile_2010_10_Group" xfId="44587" xr:uid="{00000000-0005-0000-0000-00007CB60000}"/>
    <cellStyle name="n_PFA 04-2003 Wanadoo_Reporting Valeur_Mobile_2010_10_ROW" xfId="44588" xr:uid="{00000000-0005-0000-0000-00007DB60000}"/>
    <cellStyle name="n_PFA 04-2003 Wanadoo_Reporting Valeur_Mobile_2010_10_ROW ARPU" xfId="44589" xr:uid="{00000000-0005-0000-0000-00007EB60000}"/>
    <cellStyle name="n_PFA 04-2003 Wanadoo_Reporting Valeur_Mobile_2010_10_ROW_Group" xfId="44590" xr:uid="{00000000-0005-0000-0000-00007FB60000}"/>
    <cellStyle name="n_PFA 04-2003 Wanadoo_Reporting Valeur_Mobile_2010_10_ROW_ROW ARPU" xfId="44591" xr:uid="{00000000-0005-0000-0000-000080B60000}"/>
    <cellStyle name="n_PFA 04-2003 Wanadoo_ROW" xfId="44592" xr:uid="{00000000-0005-0000-0000-000081B60000}"/>
    <cellStyle name="n_PFA 04-2003 Wanadoo_ROW ARPU" xfId="44593" xr:uid="{00000000-0005-0000-0000-000082B60000}"/>
    <cellStyle name="n_PFA 04-2003 Wanadoo_ROW_1" xfId="44594" xr:uid="{00000000-0005-0000-0000-000083B60000}"/>
    <cellStyle name="n_PFA 04-2003 Wanadoo_ROW_1_Group" xfId="44595" xr:uid="{00000000-0005-0000-0000-000084B60000}"/>
    <cellStyle name="n_PFA 04-2003 Wanadoo_ROW_1_ROW ARPU" xfId="44596" xr:uid="{00000000-0005-0000-0000-000085B60000}"/>
    <cellStyle name="n_PFA 04-2003 Wanadoo_ROW_Group" xfId="44597" xr:uid="{00000000-0005-0000-0000-000086B60000}"/>
    <cellStyle name="n_PFA 04-2003 Wanadoo_ROW_ROW ARPU" xfId="44598" xr:uid="{00000000-0005-0000-0000-000087B60000}"/>
    <cellStyle name="n_PFA 04-2003 Wanadoo_Spain ARPU + AUPU" xfId="44599" xr:uid="{00000000-0005-0000-0000-000088B60000}"/>
    <cellStyle name="n_PFA 04-2003 Wanadoo_Spain ARPU + AUPU_Group" xfId="44600" xr:uid="{00000000-0005-0000-0000-000089B60000}"/>
    <cellStyle name="n_PFA 04-2003 Wanadoo_Spain ARPU + AUPU_ROW ARPU" xfId="44601" xr:uid="{00000000-0005-0000-0000-00008AB60000}"/>
    <cellStyle name="n_PFA 04-2003 Wanadoo_Spain KPIs" xfId="7734" xr:uid="{00000000-0005-0000-0000-00008BB60000}"/>
    <cellStyle name="n_PFA 04-2003 Wanadoo_Spain KPIs 2" xfId="17100" xr:uid="{00000000-0005-0000-0000-00008CB60000}"/>
    <cellStyle name="n_PFA 04-2003 Wanadoo_Spain KPIs_1" xfId="52549" xr:uid="{00000000-0005-0000-0000-00008DB60000}"/>
    <cellStyle name="n_PFA 04-2003 Wanadoo_Telecoms - Operational KPIs" xfId="50852" xr:uid="{00000000-0005-0000-0000-00008EB60000}"/>
    <cellStyle name="n_PFA 04-2003 Wanadoo_UAG_report_CA 06-09 (06-09-28)" xfId="3790" xr:uid="{00000000-0005-0000-0000-00008FB60000}"/>
    <cellStyle name="n_PFA 04-2003 Wanadoo_UAG_report_CA 06-09 (06-09-28)_A&amp;ME KPIs" xfId="54361" xr:uid="{00000000-0005-0000-0000-000090B60000}"/>
    <cellStyle name="n_PFA 04-2003 Wanadoo_UAG_report_CA 06-09 (06-09-28)_France financials" xfId="24702" xr:uid="{00000000-0005-0000-0000-000091B60000}"/>
    <cellStyle name="n_PFA 04-2003 Wanadoo_UAG_report_CA 06-09 (06-09-28)_France KPIs" xfId="5912" xr:uid="{00000000-0005-0000-0000-000092B60000}"/>
    <cellStyle name="n_PFA 04-2003 Wanadoo_UAG_report_CA 06-09 (06-09-28)_France KPIs 2" xfId="15327" xr:uid="{00000000-0005-0000-0000-000093B60000}"/>
    <cellStyle name="n_PFA 04-2003 Wanadoo_UAG_report_CA 06-09 (06-09-28)_France KPIs_1" xfId="13152" xr:uid="{00000000-0005-0000-0000-000094B60000}"/>
    <cellStyle name="n_PFA 04-2003 Wanadoo_UAG_report_CA 06-09 (06-09-28)_Group" xfId="44603" xr:uid="{00000000-0005-0000-0000-000095B60000}"/>
    <cellStyle name="n_PFA 04-2003 Wanadoo_UAG_report_CA 06-09 (06-09-28)_Group - financial KPIs" xfId="22958" xr:uid="{00000000-0005-0000-0000-000096B60000}"/>
    <cellStyle name="n_PFA 04-2003 Wanadoo_UAG_report_CA 06-09 (06-09-28)_Group - operational KPIs" xfId="11398" xr:uid="{00000000-0005-0000-0000-000097B60000}"/>
    <cellStyle name="n_PFA 04-2003 Wanadoo_UAG_report_CA 06-09 (06-09-28)_Group - operational KPIs 2" xfId="19097" xr:uid="{00000000-0005-0000-0000-000098B60000}"/>
    <cellStyle name="n_PFA 04-2003 Wanadoo_UAG_report_CA 06-09 (06-09-28)_Group - operational KPIs_1" xfId="21214" xr:uid="{00000000-0005-0000-0000-000099B60000}"/>
    <cellStyle name="n_PFA 04-2003 Wanadoo_UAG_report_CA 06-09 (06-09-28)_Orange - Market France KPIs" xfId="57238" xr:uid="{00000000-0005-0000-0000-00009AB60000}"/>
    <cellStyle name="n_PFA 04-2003 Wanadoo_UAG_report_CA 06-09 (06-09-28)_Poland KPIs" xfId="44602" xr:uid="{00000000-0005-0000-0000-00009BB60000}"/>
    <cellStyle name="n_PFA 04-2003 Wanadoo_UAG_report_CA 06-09 (06-09-28)_ROW" xfId="44604" xr:uid="{00000000-0005-0000-0000-00009CB60000}"/>
    <cellStyle name="n_PFA 04-2003 Wanadoo_UAG_report_CA 06-09 (06-09-28)_ROW ARPU" xfId="44605" xr:uid="{00000000-0005-0000-0000-00009DB60000}"/>
    <cellStyle name="n_PFA 04-2003 Wanadoo_UAG_report_CA 06-09 (06-09-28)_ROW_1" xfId="44606" xr:uid="{00000000-0005-0000-0000-00009EB60000}"/>
    <cellStyle name="n_PFA 04-2003 Wanadoo_UAG_report_CA 06-09 (06-09-28)_ROW_1_Group" xfId="44607" xr:uid="{00000000-0005-0000-0000-00009FB60000}"/>
    <cellStyle name="n_PFA 04-2003 Wanadoo_UAG_report_CA 06-09 (06-09-28)_ROW_1_ROW ARPU" xfId="44608" xr:uid="{00000000-0005-0000-0000-0000A0B60000}"/>
    <cellStyle name="n_PFA 04-2003 Wanadoo_UAG_report_CA 06-09 (06-09-28)_ROW_Group" xfId="44609" xr:uid="{00000000-0005-0000-0000-0000A1B60000}"/>
    <cellStyle name="n_PFA 04-2003 Wanadoo_UAG_report_CA 06-09 (06-09-28)_ROW_ROW ARPU" xfId="44610" xr:uid="{00000000-0005-0000-0000-0000A2B60000}"/>
    <cellStyle name="n_PFA 04-2003 Wanadoo_UAG_report_CA 06-09 (06-09-28)_Spain ARPU + AUPU" xfId="44611" xr:uid="{00000000-0005-0000-0000-0000A3B60000}"/>
    <cellStyle name="n_PFA 04-2003 Wanadoo_UAG_report_CA 06-09 (06-09-28)_Spain ARPU + AUPU_Group" xfId="44612" xr:uid="{00000000-0005-0000-0000-0000A4B60000}"/>
    <cellStyle name="n_PFA 04-2003 Wanadoo_UAG_report_CA 06-09 (06-09-28)_Spain ARPU + AUPU_ROW ARPU" xfId="44613" xr:uid="{00000000-0005-0000-0000-0000A5B60000}"/>
    <cellStyle name="n_PFA 04-2003 Wanadoo_UAG_report_CA 06-09 (06-09-28)_Spain KPIs" xfId="7769" xr:uid="{00000000-0005-0000-0000-0000A6B60000}"/>
    <cellStyle name="n_PFA 04-2003 Wanadoo_UAG_report_CA 06-09 (06-09-28)_Spain KPIs 2" xfId="17135" xr:uid="{00000000-0005-0000-0000-0000A7B60000}"/>
    <cellStyle name="n_PFA 04-2003 Wanadoo_UAG_report_CA 06-09 (06-09-28)_Spain KPIs_1" xfId="52584" xr:uid="{00000000-0005-0000-0000-0000A8B60000}"/>
    <cellStyle name="n_PFA 04-2003 Wanadoo_UAG_report_CA 06-09 (06-09-28)_Telecoms - Operational KPIs" xfId="50887" xr:uid="{00000000-0005-0000-0000-0000A9B60000}"/>
    <cellStyle name="n_PFA 04-2003 Wanadoo_UAG_report_CA 06-10 (06-11-06)" xfId="3791" xr:uid="{00000000-0005-0000-0000-0000AAB60000}"/>
    <cellStyle name="n_PFA 04-2003 Wanadoo_UAG_report_CA 06-10 (06-11-06)_A&amp;ME KPIs" xfId="54362" xr:uid="{00000000-0005-0000-0000-0000ABB60000}"/>
    <cellStyle name="n_PFA 04-2003 Wanadoo_UAG_report_CA 06-10 (06-11-06)_France financials" xfId="24703" xr:uid="{00000000-0005-0000-0000-0000ACB60000}"/>
    <cellStyle name="n_PFA 04-2003 Wanadoo_UAG_report_CA 06-10 (06-11-06)_France KPIs" xfId="5913" xr:uid="{00000000-0005-0000-0000-0000ADB60000}"/>
    <cellStyle name="n_PFA 04-2003 Wanadoo_UAG_report_CA 06-10 (06-11-06)_France KPIs 2" xfId="15328" xr:uid="{00000000-0005-0000-0000-0000AEB60000}"/>
    <cellStyle name="n_PFA 04-2003 Wanadoo_UAG_report_CA 06-10 (06-11-06)_France KPIs_1" xfId="13153" xr:uid="{00000000-0005-0000-0000-0000AFB60000}"/>
    <cellStyle name="n_PFA 04-2003 Wanadoo_UAG_report_CA 06-10 (06-11-06)_Group" xfId="44615" xr:uid="{00000000-0005-0000-0000-0000B0B60000}"/>
    <cellStyle name="n_PFA 04-2003 Wanadoo_UAG_report_CA 06-10 (06-11-06)_Group - financial KPIs" xfId="22959" xr:uid="{00000000-0005-0000-0000-0000B1B60000}"/>
    <cellStyle name="n_PFA 04-2003 Wanadoo_UAG_report_CA 06-10 (06-11-06)_Group - operational KPIs" xfId="11399" xr:uid="{00000000-0005-0000-0000-0000B2B60000}"/>
    <cellStyle name="n_PFA 04-2003 Wanadoo_UAG_report_CA 06-10 (06-11-06)_Group - operational KPIs 2" xfId="19098" xr:uid="{00000000-0005-0000-0000-0000B3B60000}"/>
    <cellStyle name="n_PFA 04-2003 Wanadoo_UAG_report_CA 06-10 (06-11-06)_Group - operational KPIs_1" xfId="21215" xr:uid="{00000000-0005-0000-0000-0000B4B60000}"/>
    <cellStyle name="n_PFA 04-2003 Wanadoo_UAG_report_CA 06-10 (06-11-06)_Orange - Market France KPIs" xfId="57239" xr:uid="{00000000-0005-0000-0000-0000B5B60000}"/>
    <cellStyle name="n_PFA 04-2003 Wanadoo_UAG_report_CA 06-10 (06-11-06)_Poland KPIs" xfId="44614" xr:uid="{00000000-0005-0000-0000-0000B6B60000}"/>
    <cellStyle name="n_PFA 04-2003 Wanadoo_UAG_report_CA 06-10 (06-11-06)_ROW" xfId="44616" xr:uid="{00000000-0005-0000-0000-0000B7B60000}"/>
    <cellStyle name="n_PFA 04-2003 Wanadoo_UAG_report_CA 06-10 (06-11-06)_ROW ARPU" xfId="44617" xr:uid="{00000000-0005-0000-0000-0000B8B60000}"/>
    <cellStyle name="n_PFA 04-2003 Wanadoo_UAG_report_CA 06-10 (06-11-06)_ROW_1" xfId="44618" xr:uid="{00000000-0005-0000-0000-0000B9B60000}"/>
    <cellStyle name="n_PFA 04-2003 Wanadoo_UAG_report_CA 06-10 (06-11-06)_ROW_1_Group" xfId="44619" xr:uid="{00000000-0005-0000-0000-0000BAB60000}"/>
    <cellStyle name="n_PFA 04-2003 Wanadoo_UAG_report_CA 06-10 (06-11-06)_ROW_1_ROW ARPU" xfId="44620" xr:uid="{00000000-0005-0000-0000-0000BBB60000}"/>
    <cellStyle name="n_PFA 04-2003 Wanadoo_UAG_report_CA 06-10 (06-11-06)_ROW_Group" xfId="44621" xr:uid="{00000000-0005-0000-0000-0000BCB60000}"/>
    <cellStyle name="n_PFA 04-2003 Wanadoo_UAG_report_CA 06-10 (06-11-06)_ROW_ROW ARPU" xfId="44622" xr:uid="{00000000-0005-0000-0000-0000BDB60000}"/>
    <cellStyle name="n_PFA 04-2003 Wanadoo_UAG_report_CA 06-10 (06-11-06)_Spain ARPU + AUPU" xfId="44623" xr:uid="{00000000-0005-0000-0000-0000BEB60000}"/>
    <cellStyle name="n_PFA 04-2003 Wanadoo_UAG_report_CA 06-10 (06-11-06)_Spain ARPU + AUPU_Group" xfId="44624" xr:uid="{00000000-0005-0000-0000-0000BFB60000}"/>
    <cellStyle name="n_PFA 04-2003 Wanadoo_UAG_report_CA 06-10 (06-11-06)_Spain ARPU + AUPU_ROW ARPU" xfId="44625" xr:uid="{00000000-0005-0000-0000-0000C0B60000}"/>
    <cellStyle name="n_PFA 04-2003 Wanadoo_UAG_report_CA 06-10 (06-11-06)_Spain KPIs" xfId="7770" xr:uid="{00000000-0005-0000-0000-0000C1B60000}"/>
    <cellStyle name="n_PFA 04-2003 Wanadoo_UAG_report_CA 06-10 (06-11-06)_Spain KPIs 2" xfId="17136" xr:uid="{00000000-0005-0000-0000-0000C2B60000}"/>
    <cellStyle name="n_PFA 04-2003 Wanadoo_UAG_report_CA 06-10 (06-11-06)_Spain KPIs_1" xfId="52585" xr:uid="{00000000-0005-0000-0000-0000C3B60000}"/>
    <cellStyle name="n_PFA 04-2003 Wanadoo_UAG_report_CA 06-10 (06-11-06)_Telecoms - Operational KPIs" xfId="50888" xr:uid="{00000000-0005-0000-0000-0000C4B60000}"/>
    <cellStyle name="n_PFA 04-2003 Wanadoo_V&amp;M trajectoires V1 (06-08-11)" xfId="3792" xr:uid="{00000000-0005-0000-0000-0000C5B60000}"/>
    <cellStyle name="n_PFA 04-2003 Wanadoo_V&amp;M trajectoires V1 (06-08-11)_A&amp;ME KPIs" xfId="54363" xr:uid="{00000000-0005-0000-0000-0000C6B60000}"/>
    <cellStyle name="n_PFA 04-2003 Wanadoo_V&amp;M trajectoires V1 (06-08-11)_France financials" xfId="24704" xr:uid="{00000000-0005-0000-0000-0000C7B60000}"/>
    <cellStyle name="n_PFA 04-2003 Wanadoo_V&amp;M trajectoires V1 (06-08-11)_France KPIs" xfId="5914" xr:uid="{00000000-0005-0000-0000-0000C8B60000}"/>
    <cellStyle name="n_PFA 04-2003 Wanadoo_V&amp;M trajectoires V1 (06-08-11)_France KPIs 2" xfId="15329" xr:uid="{00000000-0005-0000-0000-0000C9B60000}"/>
    <cellStyle name="n_PFA 04-2003 Wanadoo_V&amp;M trajectoires V1 (06-08-11)_France KPIs_1" xfId="13154" xr:uid="{00000000-0005-0000-0000-0000CAB60000}"/>
    <cellStyle name="n_PFA 04-2003 Wanadoo_V&amp;M trajectoires V1 (06-08-11)_Group" xfId="44627" xr:uid="{00000000-0005-0000-0000-0000CBB60000}"/>
    <cellStyle name="n_PFA 04-2003 Wanadoo_V&amp;M trajectoires V1 (06-08-11)_Group - financial KPIs" xfId="22960" xr:uid="{00000000-0005-0000-0000-0000CCB60000}"/>
    <cellStyle name="n_PFA 04-2003 Wanadoo_V&amp;M trajectoires V1 (06-08-11)_Group - operational KPIs" xfId="11400" xr:uid="{00000000-0005-0000-0000-0000CDB60000}"/>
    <cellStyle name="n_PFA 04-2003 Wanadoo_V&amp;M trajectoires V1 (06-08-11)_Group - operational KPIs 2" xfId="19099" xr:uid="{00000000-0005-0000-0000-0000CEB60000}"/>
    <cellStyle name="n_PFA 04-2003 Wanadoo_V&amp;M trajectoires V1 (06-08-11)_Group - operational KPIs_1" xfId="21216" xr:uid="{00000000-0005-0000-0000-0000CFB60000}"/>
    <cellStyle name="n_PFA 04-2003 Wanadoo_V&amp;M trajectoires V1 (06-08-11)_Orange - Market France KPIs" xfId="57240" xr:uid="{00000000-0005-0000-0000-0000D0B60000}"/>
    <cellStyle name="n_PFA 04-2003 Wanadoo_V&amp;M trajectoires V1 (06-08-11)_Poland KPIs" xfId="44626" xr:uid="{00000000-0005-0000-0000-0000D1B60000}"/>
    <cellStyle name="n_PFA 04-2003 Wanadoo_V&amp;M trajectoires V1 (06-08-11)_ROW" xfId="44628" xr:uid="{00000000-0005-0000-0000-0000D2B60000}"/>
    <cellStyle name="n_PFA 04-2003 Wanadoo_V&amp;M trajectoires V1 (06-08-11)_ROW ARPU" xfId="44629" xr:uid="{00000000-0005-0000-0000-0000D3B60000}"/>
    <cellStyle name="n_PFA 04-2003 Wanadoo_V&amp;M trajectoires V1 (06-08-11)_ROW_1" xfId="44630" xr:uid="{00000000-0005-0000-0000-0000D4B60000}"/>
    <cellStyle name="n_PFA 04-2003 Wanadoo_V&amp;M trajectoires V1 (06-08-11)_ROW_1_Group" xfId="44631" xr:uid="{00000000-0005-0000-0000-0000D5B60000}"/>
    <cellStyle name="n_PFA 04-2003 Wanadoo_V&amp;M trajectoires V1 (06-08-11)_ROW_1_ROW ARPU" xfId="44632" xr:uid="{00000000-0005-0000-0000-0000D6B60000}"/>
    <cellStyle name="n_PFA 04-2003 Wanadoo_V&amp;M trajectoires V1 (06-08-11)_ROW_Group" xfId="44633" xr:uid="{00000000-0005-0000-0000-0000D7B60000}"/>
    <cellStyle name="n_PFA 04-2003 Wanadoo_V&amp;M trajectoires V1 (06-08-11)_ROW_ROW ARPU" xfId="44634" xr:uid="{00000000-0005-0000-0000-0000D8B60000}"/>
    <cellStyle name="n_PFA 04-2003 Wanadoo_V&amp;M trajectoires V1 (06-08-11)_Spain ARPU + AUPU" xfId="44635" xr:uid="{00000000-0005-0000-0000-0000D9B60000}"/>
    <cellStyle name="n_PFA 04-2003 Wanadoo_V&amp;M trajectoires V1 (06-08-11)_Spain ARPU + AUPU_Group" xfId="44636" xr:uid="{00000000-0005-0000-0000-0000DAB60000}"/>
    <cellStyle name="n_PFA 04-2003 Wanadoo_V&amp;M trajectoires V1 (06-08-11)_Spain ARPU + AUPU_ROW ARPU" xfId="44637" xr:uid="{00000000-0005-0000-0000-0000DBB60000}"/>
    <cellStyle name="n_PFA 04-2003 Wanadoo_V&amp;M trajectoires V1 (06-08-11)_Spain KPIs" xfId="7771" xr:uid="{00000000-0005-0000-0000-0000DCB60000}"/>
    <cellStyle name="n_PFA 04-2003 Wanadoo_V&amp;M trajectoires V1 (06-08-11)_Spain KPIs 2" xfId="17137" xr:uid="{00000000-0005-0000-0000-0000DDB60000}"/>
    <cellStyle name="n_PFA 04-2003 Wanadoo_V&amp;M trajectoires V1 (06-08-11)_Spain KPIs_1" xfId="52586" xr:uid="{00000000-0005-0000-0000-0000DEB60000}"/>
    <cellStyle name="n_PFA 04-2003 Wanadoo_V&amp;M trajectoires V1 (06-08-11)_Telecoms - Operational KPIs" xfId="50889" xr:uid="{00000000-0005-0000-0000-0000DFB60000}"/>
    <cellStyle name="n_PFA_Mn MTV_060413" xfId="3793" xr:uid="{00000000-0005-0000-0000-0000E0B60000}"/>
    <cellStyle name="n_PFA_Mn MTV_060413_A&amp;ME KPIs" xfId="54364" xr:uid="{00000000-0005-0000-0000-0000E1B60000}"/>
    <cellStyle name="n_PFA_Mn MTV_060413_France financials" xfId="24705" xr:uid="{00000000-0005-0000-0000-0000E2B60000}"/>
    <cellStyle name="n_PFA_Mn MTV_060413_France KPIs" xfId="5915" xr:uid="{00000000-0005-0000-0000-0000E3B60000}"/>
    <cellStyle name="n_PFA_Mn MTV_060413_France KPIs 2" xfId="15330" xr:uid="{00000000-0005-0000-0000-0000E4B60000}"/>
    <cellStyle name="n_PFA_Mn MTV_060413_France KPIs_1" xfId="13155" xr:uid="{00000000-0005-0000-0000-0000E5B60000}"/>
    <cellStyle name="n_PFA_Mn MTV_060413_Group" xfId="44639" xr:uid="{00000000-0005-0000-0000-0000E6B60000}"/>
    <cellStyle name="n_PFA_Mn MTV_060413_Group - financial KPIs" xfId="22961" xr:uid="{00000000-0005-0000-0000-0000E7B60000}"/>
    <cellStyle name="n_PFA_Mn MTV_060413_Group - operational KPIs" xfId="11401" xr:uid="{00000000-0005-0000-0000-0000E8B60000}"/>
    <cellStyle name="n_PFA_Mn MTV_060413_Group - operational KPIs 2" xfId="19100" xr:uid="{00000000-0005-0000-0000-0000E9B60000}"/>
    <cellStyle name="n_PFA_Mn MTV_060413_Group - operational KPIs_1" xfId="21217" xr:uid="{00000000-0005-0000-0000-0000EAB60000}"/>
    <cellStyle name="n_PFA_Mn MTV_060413_Orange - Market France KPIs" xfId="57241" xr:uid="{00000000-0005-0000-0000-0000EBB60000}"/>
    <cellStyle name="n_PFA_Mn MTV_060413_Poland KPIs" xfId="44638" xr:uid="{00000000-0005-0000-0000-0000ECB60000}"/>
    <cellStyle name="n_PFA_Mn MTV_060413_ROW" xfId="44640" xr:uid="{00000000-0005-0000-0000-0000EDB60000}"/>
    <cellStyle name="n_PFA_Mn MTV_060413_ROW ARPU" xfId="44641" xr:uid="{00000000-0005-0000-0000-0000EEB60000}"/>
    <cellStyle name="n_PFA_Mn MTV_060413_ROW_1" xfId="44642" xr:uid="{00000000-0005-0000-0000-0000EFB60000}"/>
    <cellStyle name="n_PFA_Mn MTV_060413_ROW_1_Group" xfId="44643" xr:uid="{00000000-0005-0000-0000-0000F0B60000}"/>
    <cellStyle name="n_PFA_Mn MTV_060413_ROW_1_ROW ARPU" xfId="44644" xr:uid="{00000000-0005-0000-0000-0000F1B60000}"/>
    <cellStyle name="n_PFA_Mn MTV_060413_ROW_Group" xfId="44645" xr:uid="{00000000-0005-0000-0000-0000F2B60000}"/>
    <cellStyle name="n_PFA_Mn MTV_060413_ROW_ROW ARPU" xfId="44646" xr:uid="{00000000-0005-0000-0000-0000F3B60000}"/>
    <cellStyle name="n_PFA_Mn MTV_060413_Spain ARPU + AUPU" xfId="44647" xr:uid="{00000000-0005-0000-0000-0000F4B60000}"/>
    <cellStyle name="n_PFA_Mn MTV_060413_Spain ARPU + AUPU_Group" xfId="44648" xr:uid="{00000000-0005-0000-0000-0000F5B60000}"/>
    <cellStyle name="n_PFA_Mn MTV_060413_Spain ARPU + AUPU_ROW ARPU" xfId="44649" xr:uid="{00000000-0005-0000-0000-0000F6B60000}"/>
    <cellStyle name="n_PFA_Mn MTV_060413_Spain KPIs" xfId="7772" xr:uid="{00000000-0005-0000-0000-0000F7B60000}"/>
    <cellStyle name="n_PFA_Mn MTV_060413_Spain KPIs 2" xfId="17138" xr:uid="{00000000-0005-0000-0000-0000F8B60000}"/>
    <cellStyle name="n_PFA_Mn MTV_060413_Spain KPIs_1" xfId="52587" xr:uid="{00000000-0005-0000-0000-0000F9B60000}"/>
    <cellStyle name="n_PFA_Mn MTV_060413_Telecoms - Operational KPIs" xfId="50890" xr:uid="{00000000-0005-0000-0000-0000FAB60000}"/>
    <cellStyle name="n_PFA_Mn_0603_V0 0" xfId="3794" xr:uid="{00000000-0005-0000-0000-0000FBB60000}"/>
    <cellStyle name="n_PFA_Mn_0603_V0 0_A&amp;ME KPIs" xfId="54365" xr:uid="{00000000-0005-0000-0000-0000FCB60000}"/>
    <cellStyle name="n_PFA_Mn_0603_V0 0_France financials" xfId="24706" xr:uid="{00000000-0005-0000-0000-0000FDB60000}"/>
    <cellStyle name="n_PFA_Mn_0603_V0 0_France KPIs" xfId="5916" xr:uid="{00000000-0005-0000-0000-0000FEB60000}"/>
    <cellStyle name="n_PFA_Mn_0603_V0 0_France KPIs 2" xfId="15331" xr:uid="{00000000-0005-0000-0000-0000FFB60000}"/>
    <cellStyle name="n_PFA_Mn_0603_V0 0_France KPIs_1" xfId="13156" xr:uid="{00000000-0005-0000-0000-000000B70000}"/>
    <cellStyle name="n_PFA_Mn_0603_V0 0_Group" xfId="44651" xr:uid="{00000000-0005-0000-0000-000001B70000}"/>
    <cellStyle name="n_PFA_Mn_0603_V0 0_Group - financial KPIs" xfId="22962" xr:uid="{00000000-0005-0000-0000-000002B70000}"/>
    <cellStyle name="n_PFA_Mn_0603_V0 0_Group - operational KPIs" xfId="11402" xr:uid="{00000000-0005-0000-0000-000003B70000}"/>
    <cellStyle name="n_PFA_Mn_0603_V0 0_Group - operational KPIs 2" xfId="19101" xr:uid="{00000000-0005-0000-0000-000004B70000}"/>
    <cellStyle name="n_PFA_Mn_0603_V0 0_Group - operational KPIs_1" xfId="21218" xr:uid="{00000000-0005-0000-0000-000005B70000}"/>
    <cellStyle name="n_PFA_Mn_0603_V0 0_Orange - Market France KPIs" xfId="57242" xr:uid="{00000000-0005-0000-0000-000006B70000}"/>
    <cellStyle name="n_PFA_Mn_0603_V0 0_Poland KPIs" xfId="44650" xr:uid="{00000000-0005-0000-0000-000007B70000}"/>
    <cellStyle name="n_PFA_Mn_0603_V0 0_ROW" xfId="44652" xr:uid="{00000000-0005-0000-0000-000008B70000}"/>
    <cellStyle name="n_PFA_Mn_0603_V0 0_ROW ARPU" xfId="44653" xr:uid="{00000000-0005-0000-0000-000009B70000}"/>
    <cellStyle name="n_PFA_Mn_0603_V0 0_ROW_1" xfId="44654" xr:uid="{00000000-0005-0000-0000-00000AB70000}"/>
    <cellStyle name="n_PFA_Mn_0603_V0 0_ROW_1_Group" xfId="44655" xr:uid="{00000000-0005-0000-0000-00000BB70000}"/>
    <cellStyle name="n_PFA_Mn_0603_V0 0_ROW_1_ROW ARPU" xfId="44656" xr:uid="{00000000-0005-0000-0000-00000CB70000}"/>
    <cellStyle name="n_PFA_Mn_0603_V0 0_ROW_Group" xfId="44657" xr:uid="{00000000-0005-0000-0000-00000DB70000}"/>
    <cellStyle name="n_PFA_Mn_0603_V0 0_ROW_ROW ARPU" xfId="44658" xr:uid="{00000000-0005-0000-0000-00000EB70000}"/>
    <cellStyle name="n_PFA_Mn_0603_V0 0_Spain ARPU + AUPU" xfId="44659" xr:uid="{00000000-0005-0000-0000-00000FB70000}"/>
    <cellStyle name="n_PFA_Mn_0603_V0 0_Spain ARPU + AUPU_Group" xfId="44660" xr:uid="{00000000-0005-0000-0000-000010B70000}"/>
    <cellStyle name="n_PFA_Mn_0603_V0 0_Spain ARPU + AUPU_ROW ARPU" xfId="44661" xr:uid="{00000000-0005-0000-0000-000011B70000}"/>
    <cellStyle name="n_PFA_Mn_0603_V0 0_Spain KPIs" xfId="7773" xr:uid="{00000000-0005-0000-0000-000012B70000}"/>
    <cellStyle name="n_PFA_Mn_0603_V0 0_Spain KPIs 2" xfId="17139" xr:uid="{00000000-0005-0000-0000-000013B70000}"/>
    <cellStyle name="n_PFA_Mn_0603_V0 0_Spain KPIs_1" xfId="52588" xr:uid="{00000000-0005-0000-0000-000014B70000}"/>
    <cellStyle name="n_PFA_Mn_0603_V0 0_Telecoms - Operational KPIs" xfId="50891" xr:uid="{00000000-0005-0000-0000-000015B70000}"/>
    <cellStyle name="n_PFA_Parcs_0600706" xfId="3795" xr:uid="{00000000-0005-0000-0000-000016B70000}"/>
    <cellStyle name="n_PFA_Parcs_0600706_A&amp;ME KPIs" xfId="54366" xr:uid="{00000000-0005-0000-0000-000017B70000}"/>
    <cellStyle name="n_PFA_Parcs_0600706_France financials" xfId="24707" xr:uid="{00000000-0005-0000-0000-000018B70000}"/>
    <cellStyle name="n_PFA_Parcs_0600706_France KPIs" xfId="5917" xr:uid="{00000000-0005-0000-0000-000019B70000}"/>
    <cellStyle name="n_PFA_Parcs_0600706_France KPIs 2" xfId="15332" xr:uid="{00000000-0005-0000-0000-00001AB70000}"/>
    <cellStyle name="n_PFA_Parcs_0600706_France KPIs_1" xfId="13157" xr:uid="{00000000-0005-0000-0000-00001BB70000}"/>
    <cellStyle name="n_PFA_Parcs_0600706_Group" xfId="44663" xr:uid="{00000000-0005-0000-0000-00001CB70000}"/>
    <cellStyle name="n_PFA_Parcs_0600706_Group - financial KPIs" xfId="22963" xr:uid="{00000000-0005-0000-0000-00001DB70000}"/>
    <cellStyle name="n_PFA_Parcs_0600706_Group - operational KPIs" xfId="11403" xr:uid="{00000000-0005-0000-0000-00001EB70000}"/>
    <cellStyle name="n_PFA_Parcs_0600706_Group - operational KPIs 2" xfId="19102" xr:uid="{00000000-0005-0000-0000-00001FB70000}"/>
    <cellStyle name="n_PFA_Parcs_0600706_Group - operational KPIs_1" xfId="21219" xr:uid="{00000000-0005-0000-0000-000020B70000}"/>
    <cellStyle name="n_PFA_Parcs_0600706_Orange - Market France KPIs" xfId="57243" xr:uid="{00000000-0005-0000-0000-000021B70000}"/>
    <cellStyle name="n_PFA_Parcs_0600706_Poland KPIs" xfId="44662" xr:uid="{00000000-0005-0000-0000-000022B70000}"/>
    <cellStyle name="n_PFA_Parcs_0600706_ROW" xfId="44664" xr:uid="{00000000-0005-0000-0000-000023B70000}"/>
    <cellStyle name="n_PFA_Parcs_0600706_ROW ARPU" xfId="44665" xr:uid="{00000000-0005-0000-0000-000024B70000}"/>
    <cellStyle name="n_PFA_Parcs_0600706_ROW_1" xfId="44666" xr:uid="{00000000-0005-0000-0000-000025B70000}"/>
    <cellStyle name="n_PFA_Parcs_0600706_ROW_1_Group" xfId="44667" xr:uid="{00000000-0005-0000-0000-000026B70000}"/>
    <cellStyle name="n_PFA_Parcs_0600706_ROW_1_ROW ARPU" xfId="44668" xr:uid="{00000000-0005-0000-0000-000027B70000}"/>
    <cellStyle name="n_PFA_Parcs_0600706_ROW_Group" xfId="44669" xr:uid="{00000000-0005-0000-0000-000028B70000}"/>
    <cellStyle name="n_PFA_Parcs_0600706_ROW_ROW ARPU" xfId="44670" xr:uid="{00000000-0005-0000-0000-000029B70000}"/>
    <cellStyle name="n_PFA_Parcs_0600706_Spain ARPU + AUPU" xfId="44671" xr:uid="{00000000-0005-0000-0000-00002AB70000}"/>
    <cellStyle name="n_PFA_Parcs_0600706_Spain ARPU + AUPU_Group" xfId="44672" xr:uid="{00000000-0005-0000-0000-00002BB70000}"/>
    <cellStyle name="n_PFA_Parcs_0600706_Spain ARPU + AUPU_ROW ARPU" xfId="44673" xr:uid="{00000000-0005-0000-0000-00002CB70000}"/>
    <cellStyle name="n_PFA_Parcs_0600706_Spain KPIs" xfId="7774" xr:uid="{00000000-0005-0000-0000-00002DB70000}"/>
    <cellStyle name="n_PFA_Parcs_0600706_Spain KPIs 2" xfId="17140" xr:uid="{00000000-0005-0000-0000-00002EB70000}"/>
    <cellStyle name="n_PFA_Parcs_0600706_Spain KPIs_1" xfId="52589" xr:uid="{00000000-0005-0000-0000-00002FB70000}"/>
    <cellStyle name="n_PFA_Parcs_0600706_Telecoms - Operational KPIs" xfId="50892" xr:uid="{00000000-0005-0000-0000-000030B70000}"/>
    <cellStyle name="n_PJ Template BR 01-2004" xfId="3796" xr:uid="{00000000-0005-0000-0000-000031B70000}"/>
    <cellStyle name="n_PJ Template BR 01-2004_01 Synthèse DM pour modèle" xfId="3797" xr:uid="{00000000-0005-0000-0000-000032B70000}"/>
    <cellStyle name="n_PJ Template BR 01-2004_01 Synthèse DM pour modèle_A&amp;ME KPIs" xfId="54368" xr:uid="{00000000-0005-0000-0000-000033B70000}"/>
    <cellStyle name="n_PJ Template BR 01-2004_01 Synthèse DM pour modèle_France financials" xfId="24709" xr:uid="{00000000-0005-0000-0000-000034B70000}"/>
    <cellStyle name="n_PJ Template BR 01-2004_01 Synthèse DM pour modèle_France KPIs" xfId="5919" xr:uid="{00000000-0005-0000-0000-000035B70000}"/>
    <cellStyle name="n_PJ Template BR 01-2004_01 Synthèse DM pour modèle_France KPIs 2" xfId="15334" xr:uid="{00000000-0005-0000-0000-000036B70000}"/>
    <cellStyle name="n_PJ Template BR 01-2004_01 Synthèse DM pour modèle_France KPIs_1" xfId="13159" xr:uid="{00000000-0005-0000-0000-000037B70000}"/>
    <cellStyle name="n_PJ Template BR 01-2004_01 Synthèse DM pour modèle_Group" xfId="44676" xr:uid="{00000000-0005-0000-0000-000038B70000}"/>
    <cellStyle name="n_PJ Template BR 01-2004_01 Synthèse DM pour modèle_Group - financial KPIs" xfId="22965" xr:uid="{00000000-0005-0000-0000-000039B70000}"/>
    <cellStyle name="n_PJ Template BR 01-2004_01 Synthèse DM pour modèle_Group - operational KPIs" xfId="11405" xr:uid="{00000000-0005-0000-0000-00003AB70000}"/>
    <cellStyle name="n_PJ Template BR 01-2004_01 Synthèse DM pour modèle_Group - operational KPIs 2" xfId="19104" xr:uid="{00000000-0005-0000-0000-00003BB70000}"/>
    <cellStyle name="n_PJ Template BR 01-2004_01 Synthèse DM pour modèle_Group - operational KPIs_1" xfId="21221" xr:uid="{00000000-0005-0000-0000-00003CB70000}"/>
    <cellStyle name="n_PJ Template BR 01-2004_01 Synthèse DM pour modèle_Orange - Market France KPIs" xfId="57245" xr:uid="{00000000-0005-0000-0000-00003DB70000}"/>
    <cellStyle name="n_PJ Template BR 01-2004_01 Synthèse DM pour modèle_Poland KPIs" xfId="44675" xr:uid="{00000000-0005-0000-0000-00003EB70000}"/>
    <cellStyle name="n_PJ Template BR 01-2004_01 Synthèse DM pour modèle_ROW" xfId="44677" xr:uid="{00000000-0005-0000-0000-00003FB70000}"/>
    <cellStyle name="n_PJ Template BR 01-2004_01 Synthèse DM pour modèle_ROW ARPU" xfId="44678" xr:uid="{00000000-0005-0000-0000-000040B70000}"/>
    <cellStyle name="n_PJ Template BR 01-2004_01 Synthèse DM pour modèle_ROW_1" xfId="44679" xr:uid="{00000000-0005-0000-0000-000041B70000}"/>
    <cellStyle name="n_PJ Template BR 01-2004_01 Synthèse DM pour modèle_ROW_1_Group" xfId="44680" xr:uid="{00000000-0005-0000-0000-000042B70000}"/>
    <cellStyle name="n_PJ Template BR 01-2004_01 Synthèse DM pour modèle_ROW_1_ROW ARPU" xfId="44681" xr:uid="{00000000-0005-0000-0000-000043B70000}"/>
    <cellStyle name="n_PJ Template BR 01-2004_01 Synthèse DM pour modèle_ROW_Group" xfId="44682" xr:uid="{00000000-0005-0000-0000-000044B70000}"/>
    <cellStyle name="n_PJ Template BR 01-2004_01 Synthèse DM pour modèle_ROW_ROW ARPU" xfId="44683" xr:uid="{00000000-0005-0000-0000-000045B70000}"/>
    <cellStyle name="n_PJ Template BR 01-2004_01 Synthèse DM pour modèle_Spain ARPU + AUPU" xfId="44684" xr:uid="{00000000-0005-0000-0000-000046B70000}"/>
    <cellStyle name="n_PJ Template BR 01-2004_01 Synthèse DM pour modèle_Spain ARPU + AUPU_Group" xfId="44685" xr:uid="{00000000-0005-0000-0000-000047B70000}"/>
    <cellStyle name="n_PJ Template BR 01-2004_01 Synthèse DM pour modèle_Spain ARPU + AUPU_ROW ARPU" xfId="44686" xr:uid="{00000000-0005-0000-0000-000048B70000}"/>
    <cellStyle name="n_PJ Template BR 01-2004_01 Synthèse DM pour modèle_Spain KPIs" xfId="7776" xr:uid="{00000000-0005-0000-0000-000049B70000}"/>
    <cellStyle name="n_PJ Template BR 01-2004_01 Synthèse DM pour modèle_Spain KPIs 2" xfId="17142" xr:uid="{00000000-0005-0000-0000-00004AB70000}"/>
    <cellStyle name="n_PJ Template BR 01-2004_01 Synthèse DM pour modèle_Spain KPIs_1" xfId="52591" xr:uid="{00000000-0005-0000-0000-00004BB70000}"/>
    <cellStyle name="n_PJ Template BR 01-2004_01 Synthèse DM pour modèle_Telecoms - Operational KPIs" xfId="50894" xr:uid="{00000000-0005-0000-0000-00004CB70000}"/>
    <cellStyle name="n_PJ Template BR 01-2004_0703 Préflashde L23 Analyse CA trafic 07-03 (07-04-03)" xfId="3798" xr:uid="{00000000-0005-0000-0000-00004DB70000}"/>
    <cellStyle name="n_PJ Template BR 01-2004_0703 Préflashde L23 Analyse CA trafic 07-03 (07-04-03)_A&amp;ME KPIs" xfId="54369" xr:uid="{00000000-0005-0000-0000-00004EB70000}"/>
    <cellStyle name="n_PJ Template BR 01-2004_0703 Préflashde L23 Analyse CA trafic 07-03 (07-04-03)_France financials" xfId="24710" xr:uid="{00000000-0005-0000-0000-00004FB70000}"/>
    <cellStyle name="n_PJ Template BR 01-2004_0703 Préflashde L23 Analyse CA trafic 07-03 (07-04-03)_France KPIs" xfId="5920" xr:uid="{00000000-0005-0000-0000-000050B70000}"/>
    <cellStyle name="n_PJ Template BR 01-2004_0703 Préflashde L23 Analyse CA trafic 07-03 (07-04-03)_France KPIs 2" xfId="15335" xr:uid="{00000000-0005-0000-0000-000051B70000}"/>
    <cellStyle name="n_PJ Template BR 01-2004_0703 Préflashde L23 Analyse CA trafic 07-03 (07-04-03)_France KPIs_1" xfId="13160" xr:uid="{00000000-0005-0000-0000-000052B70000}"/>
    <cellStyle name="n_PJ Template BR 01-2004_0703 Préflashde L23 Analyse CA trafic 07-03 (07-04-03)_Group" xfId="44688" xr:uid="{00000000-0005-0000-0000-000053B70000}"/>
    <cellStyle name="n_PJ Template BR 01-2004_0703 Préflashde L23 Analyse CA trafic 07-03 (07-04-03)_Group - financial KPIs" xfId="22966" xr:uid="{00000000-0005-0000-0000-000054B70000}"/>
    <cellStyle name="n_PJ Template BR 01-2004_0703 Préflashde L23 Analyse CA trafic 07-03 (07-04-03)_Group - operational KPIs" xfId="11406" xr:uid="{00000000-0005-0000-0000-000055B70000}"/>
    <cellStyle name="n_PJ Template BR 01-2004_0703 Préflashde L23 Analyse CA trafic 07-03 (07-04-03)_Group - operational KPIs 2" xfId="19105" xr:uid="{00000000-0005-0000-0000-000056B70000}"/>
    <cellStyle name="n_PJ Template BR 01-2004_0703 Préflashde L23 Analyse CA trafic 07-03 (07-04-03)_Group - operational KPIs_1" xfId="21222" xr:uid="{00000000-0005-0000-0000-000057B70000}"/>
    <cellStyle name="n_PJ Template BR 01-2004_0703 Préflashde L23 Analyse CA trafic 07-03 (07-04-03)_Orange - Market France KPIs" xfId="57246" xr:uid="{00000000-0005-0000-0000-000058B70000}"/>
    <cellStyle name="n_PJ Template BR 01-2004_0703 Préflashde L23 Analyse CA trafic 07-03 (07-04-03)_Poland KPIs" xfId="44687" xr:uid="{00000000-0005-0000-0000-000059B70000}"/>
    <cellStyle name="n_PJ Template BR 01-2004_0703 Préflashde L23 Analyse CA trafic 07-03 (07-04-03)_ROW" xfId="44689" xr:uid="{00000000-0005-0000-0000-00005AB70000}"/>
    <cellStyle name="n_PJ Template BR 01-2004_0703 Préflashde L23 Analyse CA trafic 07-03 (07-04-03)_ROW ARPU" xfId="44690" xr:uid="{00000000-0005-0000-0000-00005BB70000}"/>
    <cellStyle name="n_PJ Template BR 01-2004_0703 Préflashde L23 Analyse CA trafic 07-03 (07-04-03)_ROW_1" xfId="44691" xr:uid="{00000000-0005-0000-0000-00005CB70000}"/>
    <cellStyle name="n_PJ Template BR 01-2004_0703 Préflashde L23 Analyse CA trafic 07-03 (07-04-03)_ROW_1_Group" xfId="44692" xr:uid="{00000000-0005-0000-0000-00005DB70000}"/>
    <cellStyle name="n_PJ Template BR 01-2004_0703 Préflashde L23 Analyse CA trafic 07-03 (07-04-03)_ROW_1_ROW ARPU" xfId="44693" xr:uid="{00000000-0005-0000-0000-00005EB70000}"/>
    <cellStyle name="n_PJ Template BR 01-2004_0703 Préflashde L23 Analyse CA trafic 07-03 (07-04-03)_ROW_Group" xfId="44694" xr:uid="{00000000-0005-0000-0000-00005FB70000}"/>
    <cellStyle name="n_PJ Template BR 01-2004_0703 Préflashde L23 Analyse CA trafic 07-03 (07-04-03)_ROW_ROW ARPU" xfId="44695" xr:uid="{00000000-0005-0000-0000-000060B70000}"/>
    <cellStyle name="n_PJ Template BR 01-2004_0703 Préflashde L23 Analyse CA trafic 07-03 (07-04-03)_Spain ARPU + AUPU" xfId="44696" xr:uid="{00000000-0005-0000-0000-000061B70000}"/>
    <cellStyle name="n_PJ Template BR 01-2004_0703 Préflashde L23 Analyse CA trafic 07-03 (07-04-03)_Spain ARPU + AUPU_Group" xfId="44697" xr:uid="{00000000-0005-0000-0000-000062B70000}"/>
    <cellStyle name="n_PJ Template BR 01-2004_0703 Préflashde L23 Analyse CA trafic 07-03 (07-04-03)_Spain ARPU + AUPU_ROW ARPU" xfId="44698" xr:uid="{00000000-0005-0000-0000-000063B70000}"/>
    <cellStyle name="n_PJ Template BR 01-2004_0703 Préflashde L23 Analyse CA trafic 07-03 (07-04-03)_Spain KPIs" xfId="7777" xr:uid="{00000000-0005-0000-0000-000064B70000}"/>
    <cellStyle name="n_PJ Template BR 01-2004_0703 Préflashde L23 Analyse CA trafic 07-03 (07-04-03)_Spain KPIs 2" xfId="17143" xr:uid="{00000000-0005-0000-0000-000065B70000}"/>
    <cellStyle name="n_PJ Template BR 01-2004_0703 Préflashde L23 Analyse CA trafic 07-03 (07-04-03)_Spain KPIs_1" xfId="52592" xr:uid="{00000000-0005-0000-0000-000066B70000}"/>
    <cellStyle name="n_PJ Template BR 01-2004_0703 Préflashde L23 Analyse CA trafic 07-03 (07-04-03)_Telecoms - Operational KPIs" xfId="50895" xr:uid="{00000000-0005-0000-0000-000067B70000}"/>
    <cellStyle name="n_PJ Template BR 01-2004_A&amp;ME KPIs" xfId="54367" xr:uid="{00000000-0005-0000-0000-000068B70000}"/>
    <cellStyle name="n_PJ Template BR 01-2004_Base Forfaits 06-07" xfId="3799" xr:uid="{00000000-0005-0000-0000-000069B70000}"/>
    <cellStyle name="n_PJ Template BR 01-2004_Base Forfaits 06-07_A&amp;ME KPIs" xfId="54370" xr:uid="{00000000-0005-0000-0000-00006AB70000}"/>
    <cellStyle name="n_PJ Template BR 01-2004_Base Forfaits 06-07_France financials" xfId="24711" xr:uid="{00000000-0005-0000-0000-00006BB70000}"/>
    <cellStyle name="n_PJ Template BR 01-2004_Base Forfaits 06-07_France KPIs" xfId="5921" xr:uid="{00000000-0005-0000-0000-00006CB70000}"/>
    <cellStyle name="n_PJ Template BR 01-2004_Base Forfaits 06-07_France KPIs 2" xfId="15336" xr:uid="{00000000-0005-0000-0000-00006DB70000}"/>
    <cellStyle name="n_PJ Template BR 01-2004_Base Forfaits 06-07_France KPIs_1" xfId="13161" xr:uid="{00000000-0005-0000-0000-00006EB70000}"/>
    <cellStyle name="n_PJ Template BR 01-2004_Base Forfaits 06-07_Group" xfId="44700" xr:uid="{00000000-0005-0000-0000-00006FB70000}"/>
    <cellStyle name="n_PJ Template BR 01-2004_Base Forfaits 06-07_Group - financial KPIs" xfId="22967" xr:uid="{00000000-0005-0000-0000-000070B70000}"/>
    <cellStyle name="n_PJ Template BR 01-2004_Base Forfaits 06-07_Group - operational KPIs" xfId="11407" xr:uid="{00000000-0005-0000-0000-000071B70000}"/>
    <cellStyle name="n_PJ Template BR 01-2004_Base Forfaits 06-07_Group - operational KPIs 2" xfId="19106" xr:uid="{00000000-0005-0000-0000-000072B70000}"/>
    <cellStyle name="n_PJ Template BR 01-2004_Base Forfaits 06-07_Group - operational KPIs_1" xfId="21223" xr:uid="{00000000-0005-0000-0000-000073B70000}"/>
    <cellStyle name="n_PJ Template BR 01-2004_Base Forfaits 06-07_Orange - Market France KPIs" xfId="57247" xr:uid="{00000000-0005-0000-0000-000074B70000}"/>
    <cellStyle name="n_PJ Template BR 01-2004_Base Forfaits 06-07_Poland KPIs" xfId="44699" xr:uid="{00000000-0005-0000-0000-000075B70000}"/>
    <cellStyle name="n_PJ Template BR 01-2004_Base Forfaits 06-07_ROW" xfId="44701" xr:uid="{00000000-0005-0000-0000-000076B70000}"/>
    <cellStyle name="n_PJ Template BR 01-2004_Base Forfaits 06-07_ROW ARPU" xfId="44702" xr:uid="{00000000-0005-0000-0000-000077B70000}"/>
    <cellStyle name="n_PJ Template BR 01-2004_Base Forfaits 06-07_ROW_1" xfId="44703" xr:uid="{00000000-0005-0000-0000-000078B70000}"/>
    <cellStyle name="n_PJ Template BR 01-2004_Base Forfaits 06-07_ROW_1_Group" xfId="44704" xr:uid="{00000000-0005-0000-0000-000079B70000}"/>
    <cellStyle name="n_PJ Template BR 01-2004_Base Forfaits 06-07_ROW_1_ROW ARPU" xfId="44705" xr:uid="{00000000-0005-0000-0000-00007AB70000}"/>
    <cellStyle name="n_PJ Template BR 01-2004_Base Forfaits 06-07_ROW_Group" xfId="44706" xr:uid="{00000000-0005-0000-0000-00007BB70000}"/>
    <cellStyle name="n_PJ Template BR 01-2004_Base Forfaits 06-07_ROW_ROW ARPU" xfId="44707" xr:uid="{00000000-0005-0000-0000-00007CB70000}"/>
    <cellStyle name="n_PJ Template BR 01-2004_Base Forfaits 06-07_Spain ARPU + AUPU" xfId="44708" xr:uid="{00000000-0005-0000-0000-00007DB70000}"/>
    <cellStyle name="n_PJ Template BR 01-2004_Base Forfaits 06-07_Spain ARPU + AUPU_Group" xfId="44709" xr:uid="{00000000-0005-0000-0000-00007EB70000}"/>
    <cellStyle name="n_PJ Template BR 01-2004_Base Forfaits 06-07_Spain ARPU + AUPU_ROW ARPU" xfId="44710" xr:uid="{00000000-0005-0000-0000-00007FB70000}"/>
    <cellStyle name="n_PJ Template BR 01-2004_Base Forfaits 06-07_Spain KPIs" xfId="7778" xr:uid="{00000000-0005-0000-0000-000080B70000}"/>
    <cellStyle name="n_PJ Template BR 01-2004_Base Forfaits 06-07_Spain KPIs 2" xfId="17144" xr:uid="{00000000-0005-0000-0000-000081B70000}"/>
    <cellStyle name="n_PJ Template BR 01-2004_Base Forfaits 06-07_Spain KPIs_1" xfId="52593" xr:uid="{00000000-0005-0000-0000-000082B70000}"/>
    <cellStyle name="n_PJ Template BR 01-2004_Base Forfaits 06-07_Telecoms - Operational KPIs" xfId="50896" xr:uid="{00000000-0005-0000-0000-000083B70000}"/>
    <cellStyle name="n_PJ Template BR 01-2004_CA BAC SCR-VM 06-07 (31-07-06)" xfId="3800" xr:uid="{00000000-0005-0000-0000-000084B70000}"/>
    <cellStyle name="n_PJ Template BR 01-2004_CA BAC SCR-VM 06-07 (31-07-06)_A&amp;ME KPIs" xfId="54371" xr:uid="{00000000-0005-0000-0000-000085B70000}"/>
    <cellStyle name="n_PJ Template BR 01-2004_CA BAC SCR-VM 06-07 (31-07-06)_France financials" xfId="24712" xr:uid="{00000000-0005-0000-0000-000086B70000}"/>
    <cellStyle name="n_PJ Template BR 01-2004_CA BAC SCR-VM 06-07 (31-07-06)_France KPIs" xfId="5922" xr:uid="{00000000-0005-0000-0000-000087B70000}"/>
    <cellStyle name="n_PJ Template BR 01-2004_CA BAC SCR-VM 06-07 (31-07-06)_France KPIs 2" xfId="15337" xr:uid="{00000000-0005-0000-0000-000088B70000}"/>
    <cellStyle name="n_PJ Template BR 01-2004_CA BAC SCR-VM 06-07 (31-07-06)_France KPIs_1" xfId="13162" xr:uid="{00000000-0005-0000-0000-000089B70000}"/>
    <cellStyle name="n_PJ Template BR 01-2004_CA BAC SCR-VM 06-07 (31-07-06)_Group" xfId="44712" xr:uid="{00000000-0005-0000-0000-00008AB70000}"/>
    <cellStyle name="n_PJ Template BR 01-2004_CA BAC SCR-VM 06-07 (31-07-06)_Group - financial KPIs" xfId="22968" xr:uid="{00000000-0005-0000-0000-00008BB70000}"/>
    <cellStyle name="n_PJ Template BR 01-2004_CA BAC SCR-VM 06-07 (31-07-06)_Group - operational KPIs" xfId="11408" xr:uid="{00000000-0005-0000-0000-00008CB70000}"/>
    <cellStyle name="n_PJ Template BR 01-2004_CA BAC SCR-VM 06-07 (31-07-06)_Group - operational KPIs 2" xfId="19107" xr:uid="{00000000-0005-0000-0000-00008DB70000}"/>
    <cellStyle name="n_PJ Template BR 01-2004_CA BAC SCR-VM 06-07 (31-07-06)_Group - operational KPIs_1" xfId="21224" xr:uid="{00000000-0005-0000-0000-00008EB70000}"/>
    <cellStyle name="n_PJ Template BR 01-2004_CA BAC SCR-VM 06-07 (31-07-06)_Orange - Market France KPIs" xfId="57248" xr:uid="{00000000-0005-0000-0000-00008FB70000}"/>
    <cellStyle name="n_PJ Template BR 01-2004_CA BAC SCR-VM 06-07 (31-07-06)_Poland KPIs" xfId="44711" xr:uid="{00000000-0005-0000-0000-000090B70000}"/>
    <cellStyle name="n_PJ Template BR 01-2004_CA BAC SCR-VM 06-07 (31-07-06)_ROW" xfId="44713" xr:uid="{00000000-0005-0000-0000-000091B70000}"/>
    <cellStyle name="n_PJ Template BR 01-2004_CA BAC SCR-VM 06-07 (31-07-06)_ROW ARPU" xfId="44714" xr:uid="{00000000-0005-0000-0000-000092B70000}"/>
    <cellStyle name="n_PJ Template BR 01-2004_CA BAC SCR-VM 06-07 (31-07-06)_ROW_1" xfId="44715" xr:uid="{00000000-0005-0000-0000-000093B70000}"/>
    <cellStyle name="n_PJ Template BR 01-2004_CA BAC SCR-VM 06-07 (31-07-06)_ROW_1_Group" xfId="44716" xr:uid="{00000000-0005-0000-0000-000094B70000}"/>
    <cellStyle name="n_PJ Template BR 01-2004_CA BAC SCR-VM 06-07 (31-07-06)_ROW_1_ROW ARPU" xfId="44717" xr:uid="{00000000-0005-0000-0000-000095B70000}"/>
    <cellStyle name="n_PJ Template BR 01-2004_CA BAC SCR-VM 06-07 (31-07-06)_ROW_Group" xfId="44718" xr:uid="{00000000-0005-0000-0000-000096B70000}"/>
    <cellStyle name="n_PJ Template BR 01-2004_CA BAC SCR-VM 06-07 (31-07-06)_ROW_ROW ARPU" xfId="44719" xr:uid="{00000000-0005-0000-0000-000097B70000}"/>
    <cellStyle name="n_PJ Template BR 01-2004_CA BAC SCR-VM 06-07 (31-07-06)_Spain ARPU + AUPU" xfId="44720" xr:uid="{00000000-0005-0000-0000-000098B70000}"/>
    <cellStyle name="n_PJ Template BR 01-2004_CA BAC SCR-VM 06-07 (31-07-06)_Spain ARPU + AUPU_Group" xfId="44721" xr:uid="{00000000-0005-0000-0000-000099B70000}"/>
    <cellStyle name="n_PJ Template BR 01-2004_CA BAC SCR-VM 06-07 (31-07-06)_Spain ARPU + AUPU_ROW ARPU" xfId="44722" xr:uid="{00000000-0005-0000-0000-00009AB70000}"/>
    <cellStyle name="n_PJ Template BR 01-2004_CA BAC SCR-VM 06-07 (31-07-06)_Spain KPIs" xfId="7779" xr:uid="{00000000-0005-0000-0000-00009BB70000}"/>
    <cellStyle name="n_PJ Template BR 01-2004_CA BAC SCR-VM 06-07 (31-07-06)_Spain KPIs 2" xfId="17145" xr:uid="{00000000-0005-0000-0000-00009CB70000}"/>
    <cellStyle name="n_PJ Template BR 01-2004_CA BAC SCR-VM 06-07 (31-07-06)_Spain KPIs_1" xfId="52594" xr:uid="{00000000-0005-0000-0000-00009DB70000}"/>
    <cellStyle name="n_PJ Template BR 01-2004_CA BAC SCR-VM 06-07 (31-07-06)_Telecoms - Operational KPIs" xfId="50897" xr:uid="{00000000-0005-0000-0000-00009EB70000}"/>
    <cellStyle name="n_PJ Template BR 01-2004_CA forfaits 0607 (06-08-14)" xfId="3801" xr:uid="{00000000-0005-0000-0000-00009FB70000}"/>
    <cellStyle name="n_PJ Template BR 01-2004_CA forfaits 0607 (06-08-14)_A&amp;ME KPIs" xfId="54372" xr:uid="{00000000-0005-0000-0000-0000A0B70000}"/>
    <cellStyle name="n_PJ Template BR 01-2004_CA forfaits 0607 (06-08-14)_France financials" xfId="24713" xr:uid="{00000000-0005-0000-0000-0000A1B70000}"/>
    <cellStyle name="n_PJ Template BR 01-2004_CA forfaits 0607 (06-08-14)_France KPIs" xfId="5923" xr:uid="{00000000-0005-0000-0000-0000A2B70000}"/>
    <cellStyle name="n_PJ Template BR 01-2004_CA forfaits 0607 (06-08-14)_France KPIs 2" xfId="15338" xr:uid="{00000000-0005-0000-0000-0000A3B70000}"/>
    <cellStyle name="n_PJ Template BR 01-2004_CA forfaits 0607 (06-08-14)_France KPIs_1" xfId="13163" xr:uid="{00000000-0005-0000-0000-0000A4B70000}"/>
    <cellStyle name="n_PJ Template BR 01-2004_CA forfaits 0607 (06-08-14)_Group" xfId="44724" xr:uid="{00000000-0005-0000-0000-0000A5B70000}"/>
    <cellStyle name="n_PJ Template BR 01-2004_CA forfaits 0607 (06-08-14)_Group - financial KPIs" xfId="22969" xr:uid="{00000000-0005-0000-0000-0000A6B70000}"/>
    <cellStyle name="n_PJ Template BR 01-2004_CA forfaits 0607 (06-08-14)_Group - operational KPIs" xfId="11409" xr:uid="{00000000-0005-0000-0000-0000A7B70000}"/>
    <cellStyle name="n_PJ Template BR 01-2004_CA forfaits 0607 (06-08-14)_Group - operational KPIs 2" xfId="19108" xr:uid="{00000000-0005-0000-0000-0000A8B70000}"/>
    <cellStyle name="n_PJ Template BR 01-2004_CA forfaits 0607 (06-08-14)_Group - operational KPIs_1" xfId="21225" xr:uid="{00000000-0005-0000-0000-0000A9B70000}"/>
    <cellStyle name="n_PJ Template BR 01-2004_CA forfaits 0607 (06-08-14)_Orange - Market France KPIs" xfId="57249" xr:uid="{00000000-0005-0000-0000-0000AAB70000}"/>
    <cellStyle name="n_PJ Template BR 01-2004_CA forfaits 0607 (06-08-14)_Poland KPIs" xfId="44723" xr:uid="{00000000-0005-0000-0000-0000ABB70000}"/>
    <cellStyle name="n_PJ Template BR 01-2004_CA forfaits 0607 (06-08-14)_ROW" xfId="44725" xr:uid="{00000000-0005-0000-0000-0000ACB70000}"/>
    <cellStyle name="n_PJ Template BR 01-2004_CA forfaits 0607 (06-08-14)_ROW ARPU" xfId="44726" xr:uid="{00000000-0005-0000-0000-0000ADB70000}"/>
    <cellStyle name="n_PJ Template BR 01-2004_CA forfaits 0607 (06-08-14)_ROW_1" xfId="44727" xr:uid="{00000000-0005-0000-0000-0000AEB70000}"/>
    <cellStyle name="n_PJ Template BR 01-2004_CA forfaits 0607 (06-08-14)_ROW_1_Group" xfId="44728" xr:uid="{00000000-0005-0000-0000-0000AFB70000}"/>
    <cellStyle name="n_PJ Template BR 01-2004_CA forfaits 0607 (06-08-14)_ROW_1_ROW ARPU" xfId="44729" xr:uid="{00000000-0005-0000-0000-0000B0B70000}"/>
    <cellStyle name="n_PJ Template BR 01-2004_CA forfaits 0607 (06-08-14)_ROW_Group" xfId="44730" xr:uid="{00000000-0005-0000-0000-0000B1B70000}"/>
    <cellStyle name="n_PJ Template BR 01-2004_CA forfaits 0607 (06-08-14)_ROW_ROW ARPU" xfId="44731" xr:uid="{00000000-0005-0000-0000-0000B2B70000}"/>
    <cellStyle name="n_PJ Template BR 01-2004_CA forfaits 0607 (06-08-14)_Spain ARPU + AUPU" xfId="44732" xr:uid="{00000000-0005-0000-0000-0000B3B70000}"/>
    <cellStyle name="n_PJ Template BR 01-2004_CA forfaits 0607 (06-08-14)_Spain ARPU + AUPU_Group" xfId="44733" xr:uid="{00000000-0005-0000-0000-0000B4B70000}"/>
    <cellStyle name="n_PJ Template BR 01-2004_CA forfaits 0607 (06-08-14)_Spain ARPU + AUPU_ROW ARPU" xfId="44734" xr:uid="{00000000-0005-0000-0000-0000B5B70000}"/>
    <cellStyle name="n_PJ Template BR 01-2004_CA forfaits 0607 (06-08-14)_Spain KPIs" xfId="7780" xr:uid="{00000000-0005-0000-0000-0000B6B70000}"/>
    <cellStyle name="n_PJ Template BR 01-2004_CA forfaits 0607 (06-08-14)_Spain KPIs 2" xfId="17146" xr:uid="{00000000-0005-0000-0000-0000B7B70000}"/>
    <cellStyle name="n_PJ Template BR 01-2004_CA forfaits 0607 (06-08-14)_Spain KPIs_1" xfId="52595" xr:uid="{00000000-0005-0000-0000-0000B8B70000}"/>
    <cellStyle name="n_PJ Template BR 01-2004_CA forfaits 0607 (06-08-14)_Telecoms - Operational KPIs" xfId="50898" xr:uid="{00000000-0005-0000-0000-0000B9B70000}"/>
    <cellStyle name="n_PJ Template BR 01-2004_Classeur2" xfId="3802" xr:uid="{00000000-0005-0000-0000-0000BAB70000}"/>
    <cellStyle name="n_PJ Template BR 01-2004_Classeur2_A&amp;ME KPIs" xfId="54373" xr:uid="{00000000-0005-0000-0000-0000BBB70000}"/>
    <cellStyle name="n_PJ Template BR 01-2004_Classeur2_France financials" xfId="24714" xr:uid="{00000000-0005-0000-0000-0000BCB70000}"/>
    <cellStyle name="n_PJ Template BR 01-2004_Classeur2_France KPIs" xfId="5924" xr:uid="{00000000-0005-0000-0000-0000BDB70000}"/>
    <cellStyle name="n_PJ Template BR 01-2004_Classeur2_France KPIs 2" xfId="15339" xr:uid="{00000000-0005-0000-0000-0000BEB70000}"/>
    <cellStyle name="n_PJ Template BR 01-2004_Classeur2_France KPIs_1" xfId="13164" xr:uid="{00000000-0005-0000-0000-0000BFB70000}"/>
    <cellStyle name="n_PJ Template BR 01-2004_Classeur2_Group" xfId="44736" xr:uid="{00000000-0005-0000-0000-0000C0B70000}"/>
    <cellStyle name="n_PJ Template BR 01-2004_Classeur2_Group - financial KPIs" xfId="22970" xr:uid="{00000000-0005-0000-0000-0000C1B70000}"/>
    <cellStyle name="n_PJ Template BR 01-2004_Classeur2_Group - operational KPIs" xfId="11410" xr:uid="{00000000-0005-0000-0000-0000C2B70000}"/>
    <cellStyle name="n_PJ Template BR 01-2004_Classeur2_Group - operational KPIs 2" xfId="19109" xr:uid="{00000000-0005-0000-0000-0000C3B70000}"/>
    <cellStyle name="n_PJ Template BR 01-2004_Classeur2_Group - operational KPIs_1" xfId="21226" xr:uid="{00000000-0005-0000-0000-0000C4B70000}"/>
    <cellStyle name="n_PJ Template BR 01-2004_Classeur2_Orange - Market France KPIs" xfId="57250" xr:uid="{00000000-0005-0000-0000-0000C5B70000}"/>
    <cellStyle name="n_PJ Template BR 01-2004_Classeur2_Poland KPIs" xfId="44735" xr:uid="{00000000-0005-0000-0000-0000C6B70000}"/>
    <cellStyle name="n_PJ Template BR 01-2004_Classeur2_ROW" xfId="44737" xr:uid="{00000000-0005-0000-0000-0000C7B70000}"/>
    <cellStyle name="n_PJ Template BR 01-2004_Classeur2_ROW ARPU" xfId="44738" xr:uid="{00000000-0005-0000-0000-0000C8B70000}"/>
    <cellStyle name="n_PJ Template BR 01-2004_Classeur2_ROW_1" xfId="44739" xr:uid="{00000000-0005-0000-0000-0000C9B70000}"/>
    <cellStyle name="n_PJ Template BR 01-2004_Classeur2_ROW_1_Group" xfId="44740" xr:uid="{00000000-0005-0000-0000-0000CAB70000}"/>
    <cellStyle name="n_PJ Template BR 01-2004_Classeur2_ROW_1_ROW ARPU" xfId="44741" xr:uid="{00000000-0005-0000-0000-0000CBB70000}"/>
    <cellStyle name="n_PJ Template BR 01-2004_Classeur2_ROW_Group" xfId="44742" xr:uid="{00000000-0005-0000-0000-0000CCB70000}"/>
    <cellStyle name="n_PJ Template BR 01-2004_Classeur2_ROW_ROW ARPU" xfId="44743" xr:uid="{00000000-0005-0000-0000-0000CDB70000}"/>
    <cellStyle name="n_PJ Template BR 01-2004_Classeur2_Spain ARPU + AUPU" xfId="44744" xr:uid="{00000000-0005-0000-0000-0000CEB70000}"/>
    <cellStyle name="n_PJ Template BR 01-2004_Classeur2_Spain ARPU + AUPU_Group" xfId="44745" xr:uid="{00000000-0005-0000-0000-0000CFB70000}"/>
    <cellStyle name="n_PJ Template BR 01-2004_Classeur2_Spain ARPU + AUPU_ROW ARPU" xfId="44746" xr:uid="{00000000-0005-0000-0000-0000D0B70000}"/>
    <cellStyle name="n_PJ Template BR 01-2004_Classeur2_Spain KPIs" xfId="7781" xr:uid="{00000000-0005-0000-0000-0000D1B70000}"/>
    <cellStyle name="n_PJ Template BR 01-2004_Classeur2_Spain KPIs 2" xfId="17147" xr:uid="{00000000-0005-0000-0000-0000D2B70000}"/>
    <cellStyle name="n_PJ Template BR 01-2004_Classeur2_Spain KPIs_1" xfId="52596" xr:uid="{00000000-0005-0000-0000-0000D3B70000}"/>
    <cellStyle name="n_PJ Template BR 01-2004_Classeur2_Telecoms - Operational KPIs" xfId="50899" xr:uid="{00000000-0005-0000-0000-0000D4B70000}"/>
    <cellStyle name="n_PJ Template BR 01-2004_Classeur5" xfId="3803" xr:uid="{00000000-0005-0000-0000-0000D5B70000}"/>
    <cellStyle name="n_PJ Template BR 01-2004_Classeur5_A&amp;ME KPIs" xfId="54374" xr:uid="{00000000-0005-0000-0000-0000D6B70000}"/>
    <cellStyle name="n_PJ Template BR 01-2004_Classeur5_France financials" xfId="24715" xr:uid="{00000000-0005-0000-0000-0000D7B70000}"/>
    <cellStyle name="n_PJ Template BR 01-2004_Classeur5_France KPIs" xfId="5925" xr:uid="{00000000-0005-0000-0000-0000D8B70000}"/>
    <cellStyle name="n_PJ Template BR 01-2004_Classeur5_France KPIs 2" xfId="15340" xr:uid="{00000000-0005-0000-0000-0000D9B70000}"/>
    <cellStyle name="n_PJ Template BR 01-2004_Classeur5_France KPIs_1" xfId="13165" xr:uid="{00000000-0005-0000-0000-0000DAB70000}"/>
    <cellStyle name="n_PJ Template BR 01-2004_Classeur5_Group" xfId="44748" xr:uid="{00000000-0005-0000-0000-0000DBB70000}"/>
    <cellStyle name="n_PJ Template BR 01-2004_Classeur5_Group - financial KPIs" xfId="22971" xr:uid="{00000000-0005-0000-0000-0000DCB70000}"/>
    <cellStyle name="n_PJ Template BR 01-2004_Classeur5_Group - operational KPIs" xfId="11411" xr:uid="{00000000-0005-0000-0000-0000DDB70000}"/>
    <cellStyle name="n_PJ Template BR 01-2004_Classeur5_Group - operational KPIs 2" xfId="19110" xr:uid="{00000000-0005-0000-0000-0000DEB70000}"/>
    <cellStyle name="n_PJ Template BR 01-2004_Classeur5_Group - operational KPIs_1" xfId="21227" xr:uid="{00000000-0005-0000-0000-0000DFB70000}"/>
    <cellStyle name="n_PJ Template BR 01-2004_Classeur5_Orange - Market France KPIs" xfId="57251" xr:uid="{00000000-0005-0000-0000-0000E0B70000}"/>
    <cellStyle name="n_PJ Template BR 01-2004_Classeur5_Poland KPIs" xfId="44747" xr:uid="{00000000-0005-0000-0000-0000E1B70000}"/>
    <cellStyle name="n_PJ Template BR 01-2004_Classeur5_ROW" xfId="44749" xr:uid="{00000000-0005-0000-0000-0000E2B70000}"/>
    <cellStyle name="n_PJ Template BR 01-2004_Classeur5_ROW ARPU" xfId="44750" xr:uid="{00000000-0005-0000-0000-0000E3B70000}"/>
    <cellStyle name="n_PJ Template BR 01-2004_Classeur5_ROW_1" xfId="44751" xr:uid="{00000000-0005-0000-0000-0000E4B70000}"/>
    <cellStyle name="n_PJ Template BR 01-2004_Classeur5_ROW_1_Group" xfId="44752" xr:uid="{00000000-0005-0000-0000-0000E5B70000}"/>
    <cellStyle name="n_PJ Template BR 01-2004_Classeur5_ROW_1_ROW ARPU" xfId="44753" xr:uid="{00000000-0005-0000-0000-0000E6B70000}"/>
    <cellStyle name="n_PJ Template BR 01-2004_Classeur5_ROW_Group" xfId="44754" xr:uid="{00000000-0005-0000-0000-0000E7B70000}"/>
    <cellStyle name="n_PJ Template BR 01-2004_Classeur5_ROW_ROW ARPU" xfId="44755" xr:uid="{00000000-0005-0000-0000-0000E8B70000}"/>
    <cellStyle name="n_PJ Template BR 01-2004_Classeur5_Spain ARPU + AUPU" xfId="44756" xr:uid="{00000000-0005-0000-0000-0000E9B70000}"/>
    <cellStyle name="n_PJ Template BR 01-2004_Classeur5_Spain ARPU + AUPU_Group" xfId="44757" xr:uid="{00000000-0005-0000-0000-0000EAB70000}"/>
    <cellStyle name="n_PJ Template BR 01-2004_Classeur5_Spain ARPU + AUPU_ROW ARPU" xfId="44758" xr:uid="{00000000-0005-0000-0000-0000EBB70000}"/>
    <cellStyle name="n_PJ Template BR 01-2004_Classeur5_Spain KPIs" xfId="7782" xr:uid="{00000000-0005-0000-0000-0000ECB70000}"/>
    <cellStyle name="n_PJ Template BR 01-2004_Classeur5_Spain KPIs 2" xfId="17148" xr:uid="{00000000-0005-0000-0000-0000EDB70000}"/>
    <cellStyle name="n_PJ Template BR 01-2004_Classeur5_Spain KPIs_1" xfId="52597" xr:uid="{00000000-0005-0000-0000-0000EEB70000}"/>
    <cellStyle name="n_PJ Template BR 01-2004_Classeur5_Telecoms - Operational KPIs" xfId="50900" xr:uid="{00000000-0005-0000-0000-0000EFB70000}"/>
    <cellStyle name="n_PJ Template BR 01-2004_DATA KPI Personal" xfId="44759" xr:uid="{00000000-0005-0000-0000-0000F0B70000}"/>
    <cellStyle name="n_PJ Template BR 01-2004_DATA KPI Personal_Group" xfId="44760" xr:uid="{00000000-0005-0000-0000-0000F1B70000}"/>
    <cellStyle name="n_PJ Template BR 01-2004_DATA KPI Personal_ROW ARPU" xfId="44761" xr:uid="{00000000-0005-0000-0000-0000F2B70000}"/>
    <cellStyle name="n_PJ Template BR 01-2004_EE_CoA_BS - mapped V4" xfId="44762" xr:uid="{00000000-0005-0000-0000-0000F3B70000}"/>
    <cellStyle name="n_PJ Template BR 01-2004_EE_CoA_BS - mapped V4_Group" xfId="44763" xr:uid="{00000000-0005-0000-0000-0000F4B70000}"/>
    <cellStyle name="n_PJ Template BR 01-2004_EE_CoA_BS - mapped V4_ROW ARPU" xfId="44764" xr:uid="{00000000-0005-0000-0000-0000F5B70000}"/>
    <cellStyle name="n_PJ Template BR 01-2004_France financials" xfId="24708" xr:uid="{00000000-0005-0000-0000-0000F6B70000}"/>
    <cellStyle name="n_PJ Template BR 01-2004_France KPIs" xfId="5918" xr:uid="{00000000-0005-0000-0000-0000F7B70000}"/>
    <cellStyle name="n_PJ Template BR 01-2004_France KPIs 2" xfId="15333" xr:uid="{00000000-0005-0000-0000-0000F8B70000}"/>
    <cellStyle name="n_PJ Template BR 01-2004_France KPIs_1" xfId="13158" xr:uid="{00000000-0005-0000-0000-0000F9B70000}"/>
    <cellStyle name="n_PJ Template BR 01-2004_Group" xfId="44765" xr:uid="{00000000-0005-0000-0000-0000FAB70000}"/>
    <cellStyle name="n_PJ Template BR 01-2004_Group - financial KPIs" xfId="22964" xr:uid="{00000000-0005-0000-0000-0000FBB70000}"/>
    <cellStyle name="n_PJ Template BR 01-2004_Group - operational KPIs" xfId="11404" xr:uid="{00000000-0005-0000-0000-0000FCB70000}"/>
    <cellStyle name="n_PJ Template BR 01-2004_Group - operational KPIs 2" xfId="19103" xr:uid="{00000000-0005-0000-0000-0000FDB70000}"/>
    <cellStyle name="n_PJ Template BR 01-2004_Group - operational KPIs_1" xfId="21220" xr:uid="{00000000-0005-0000-0000-0000FEB70000}"/>
    <cellStyle name="n_PJ Template BR 01-2004_Orange - Market France KPIs" xfId="57244" xr:uid="{00000000-0005-0000-0000-0000FFB70000}"/>
    <cellStyle name="n_PJ Template BR 01-2004_PFA_Mn MTV_060413" xfId="3804" xr:uid="{00000000-0005-0000-0000-000000B80000}"/>
    <cellStyle name="n_PJ Template BR 01-2004_PFA_Mn MTV_060413_A&amp;ME KPIs" xfId="54375" xr:uid="{00000000-0005-0000-0000-000001B80000}"/>
    <cellStyle name="n_PJ Template BR 01-2004_PFA_Mn MTV_060413_France financials" xfId="24716" xr:uid="{00000000-0005-0000-0000-000002B80000}"/>
    <cellStyle name="n_PJ Template BR 01-2004_PFA_Mn MTV_060413_France KPIs" xfId="5926" xr:uid="{00000000-0005-0000-0000-000003B80000}"/>
    <cellStyle name="n_PJ Template BR 01-2004_PFA_Mn MTV_060413_France KPIs 2" xfId="15341" xr:uid="{00000000-0005-0000-0000-000004B80000}"/>
    <cellStyle name="n_PJ Template BR 01-2004_PFA_Mn MTV_060413_France KPIs_1" xfId="13166" xr:uid="{00000000-0005-0000-0000-000005B80000}"/>
    <cellStyle name="n_PJ Template BR 01-2004_PFA_Mn MTV_060413_Group" xfId="44767" xr:uid="{00000000-0005-0000-0000-000006B80000}"/>
    <cellStyle name="n_PJ Template BR 01-2004_PFA_Mn MTV_060413_Group - financial KPIs" xfId="22972" xr:uid="{00000000-0005-0000-0000-000007B80000}"/>
    <cellStyle name="n_PJ Template BR 01-2004_PFA_Mn MTV_060413_Group - operational KPIs" xfId="11412" xr:uid="{00000000-0005-0000-0000-000008B80000}"/>
    <cellStyle name="n_PJ Template BR 01-2004_PFA_Mn MTV_060413_Group - operational KPIs 2" xfId="19111" xr:uid="{00000000-0005-0000-0000-000009B80000}"/>
    <cellStyle name="n_PJ Template BR 01-2004_PFA_Mn MTV_060413_Group - operational KPIs_1" xfId="21228" xr:uid="{00000000-0005-0000-0000-00000AB80000}"/>
    <cellStyle name="n_PJ Template BR 01-2004_PFA_Mn MTV_060413_Orange - Market France KPIs" xfId="57252" xr:uid="{00000000-0005-0000-0000-00000BB80000}"/>
    <cellStyle name="n_PJ Template BR 01-2004_PFA_Mn MTV_060413_Poland KPIs" xfId="44766" xr:uid="{00000000-0005-0000-0000-00000CB80000}"/>
    <cellStyle name="n_PJ Template BR 01-2004_PFA_Mn MTV_060413_ROW" xfId="44768" xr:uid="{00000000-0005-0000-0000-00000DB80000}"/>
    <cellStyle name="n_PJ Template BR 01-2004_PFA_Mn MTV_060413_ROW ARPU" xfId="44769" xr:uid="{00000000-0005-0000-0000-00000EB80000}"/>
    <cellStyle name="n_PJ Template BR 01-2004_PFA_Mn MTV_060413_ROW_1" xfId="44770" xr:uid="{00000000-0005-0000-0000-00000FB80000}"/>
    <cellStyle name="n_PJ Template BR 01-2004_PFA_Mn MTV_060413_ROW_1_Group" xfId="44771" xr:uid="{00000000-0005-0000-0000-000010B80000}"/>
    <cellStyle name="n_PJ Template BR 01-2004_PFA_Mn MTV_060413_ROW_1_ROW ARPU" xfId="44772" xr:uid="{00000000-0005-0000-0000-000011B80000}"/>
    <cellStyle name="n_PJ Template BR 01-2004_PFA_Mn MTV_060413_ROW_Group" xfId="44773" xr:uid="{00000000-0005-0000-0000-000012B80000}"/>
    <cellStyle name="n_PJ Template BR 01-2004_PFA_Mn MTV_060413_ROW_ROW ARPU" xfId="44774" xr:uid="{00000000-0005-0000-0000-000013B80000}"/>
    <cellStyle name="n_PJ Template BR 01-2004_PFA_Mn MTV_060413_Spain ARPU + AUPU" xfId="44775" xr:uid="{00000000-0005-0000-0000-000014B80000}"/>
    <cellStyle name="n_PJ Template BR 01-2004_PFA_Mn MTV_060413_Spain ARPU + AUPU_Group" xfId="44776" xr:uid="{00000000-0005-0000-0000-000015B80000}"/>
    <cellStyle name="n_PJ Template BR 01-2004_PFA_Mn MTV_060413_Spain ARPU + AUPU_ROW ARPU" xfId="44777" xr:uid="{00000000-0005-0000-0000-000016B80000}"/>
    <cellStyle name="n_PJ Template BR 01-2004_PFA_Mn MTV_060413_Spain KPIs" xfId="7783" xr:uid="{00000000-0005-0000-0000-000017B80000}"/>
    <cellStyle name="n_PJ Template BR 01-2004_PFA_Mn MTV_060413_Spain KPIs 2" xfId="17149" xr:uid="{00000000-0005-0000-0000-000018B80000}"/>
    <cellStyle name="n_PJ Template BR 01-2004_PFA_Mn MTV_060413_Spain KPIs_1" xfId="52598" xr:uid="{00000000-0005-0000-0000-000019B80000}"/>
    <cellStyle name="n_PJ Template BR 01-2004_PFA_Mn MTV_060413_Telecoms - Operational KPIs" xfId="50901" xr:uid="{00000000-0005-0000-0000-00001AB80000}"/>
    <cellStyle name="n_PJ Template BR 01-2004_PFA_Mn_0603_V0 0" xfId="3805" xr:uid="{00000000-0005-0000-0000-00001BB80000}"/>
    <cellStyle name="n_PJ Template BR 01-2004_PFA_Mn_0603_V0 0_A&amp;ME KPIs" xfId="54376" xr:uid="{00000000-0005-0000-0000-00001CB80000}"/>
    <cellStyle name="n_PJ Template BR 01-2004_PFA_Mn_0603_V0 0_France financials" xfId="24717" xr:uid="{00000000-0005-0000-0000-00001DB80000}"/>
    <cellStyle name="n_PJ Template BR 01-2004_PFA_Mn_0603_V0 0_France KPIs" xfId="5927" xr:uid="{00000000-0005-0000-0000-00001EB80000}"/>
    <cellStyle name="n_PJ Template BR 01-2004_PFA_Mn_0603_V0 0_France KPIs 2" xfId="15342" xr:uid="{00000000-0005-0000-0000-00001FB80000}"/>
    <cellStyle name="n_PJ Template BR 01-2004_PFA_Mn_0603_V0 0_France KPIs_1" xfId="13167" xr:uid="{00000000-0005-0000-0000-000020B80000}"/>
    <cellStyle name="n_PJ Template BR 01-2004_PFA_Mn_0603_V0 0_Group" xfId="44779" xr:uid="{00000000-0005-0000-0000-000021B80000}"/>
    <cellStyle name="n_PJ Template BR 01-2004_PFA_Mn_0603_V0 0_Group - financial KPIs" xfId="22973" xr:uid="{00000000-0005-0000-0000-000022B80000}"/>
    <cellStyle name="n_PJ Template BR 01-2004_PFA_Mn_0603_V0 0_Group - operational KPIs" xfId="11413" xr:uid="{00000000-0005-0000-0000-000023B80000}"/>
    <cellStyle name="n_PJ Template BR 01-2004_PFA_Mn_0603_V0 0_Group - operational KPIs 2" xfId="19112" xr:uid="{00000000-0005-0000-0000-000024B80000}"/>
    <cellStyle name="n_PJ Template BR 01-2004_PFA_Mn_0603_V0 0_Group - operational KPIs_1" xfId="21229" xr:uid="{00000000-0005-0000-0000-000025B80000}"/>
    <cellStyle name="n_PJ Template BR 01-2004_PFA_Mn_0603_V0 0_Orange - Market France KPIs" xfId="57253" xr:uid="{00000000-0005-0000-0000-000026B80000}"/>
    <cellStyle name="n_PJ Template BR 01-2004_PFA_Mn_0603_V0 0_Poland KPIs" xfId="44778" xr:uid="{00000000-0005-0000-0000-000027B80000}"/>
    <cellStyle name="n_PJ Template BR 01-2004_PFA_Mn_0603_V0 0_ROW" xfId="44780" xr:uid="{00000000-0005-0000-0000-000028B80000}"/>
    <cellStyle name="n_PJ Template BR 01-2004_PFA_Mn_0603_V0 0_ROW ARPU" xfId="44781" xr:uid="{00000000-0005-0000-0000-000029B80000}"/>
    <cellStyle name="n_PJ Template BR 01-2004_PFA_Mn_0603_V0 0_ROW_1" xfId="44782" xr:uid="{00000000-0005-0000-0000-00002AB80000}"/>
    <cellStyle name="n_PJ Template BR 01-2004_PFA_Mn_0603_V0 0_ROW_1_Group" xfId="44783" xr:uid="{00000000-0005-0000-0000-00002BB80000}"/>
    <cellStyle name="n_PJ Template BR 01-2004_PFA_Mn_0603_V0 0_ROW_1_ROW ARPU" xfId="44784" xr:uid="{00000000-0005-0000-0000-00002CB80000}"/>
    <cellStyle name="n_PJ Template BR 01-2004_PFA_Mn_0603_V0 0_ROW_Group" xfId="44785" xr:uid="{00000000-0005-0000-0000-00002DB80000}"/>
    <cellStyle name="n_PJ Template BR 01-2004_PFA_Mn_0603_V0 0_ROW_ROW ARPU" xfId="44786" xr:uid="{00000000-0005-0000-0000-00002EB80000}"/>
    <cellStyle name="n_PJ Template BR 01-2004_PFA_Mn_0603_V0 0_Spain ARPU + AUPU" xfId="44787" xr:uid="{00000000-0005-0000-0000-00002FB80000}"/>
    <cellStyle name="n_PJ Template BR 01-2004_PFA_Mn_0603_V0 0_Spain ARPU + AUPU_Group" xfId="44788" xr:uid="{00000000-0005-0000-0000-000030B80000}"/>
    <cellStyle name="n_PJ Template BR 01-2004_PFA_Mn_0603_V0 0_Spain ARPU + AUPU_ROW ARPU" xfId="44789" xr:uid="{00000000-0005-0000-0000-000031B80000}"/>
    <cellStyle name="n_PJ Template BR 01-2004_PFA_Mn_0603_V0 0_Spain KPIs" xfId="7784" xr:uid="{00000000-0005-0000-0000-000032B80000}"/>
    <cellStyle name="n_PJ Template BR 01-2004_PFA_Mn_0603_V0 0_Spain KPIs 2" xfId="17150" xr:uid="{00000000-0005-0000-0000-000033B80000}"/>
    <cellStyle name="n_PJ Template BR 01-2004_PFA_Mn_0603_V0 0_Spain KPIs_1" xfId="52599" xr:uid="{00000000-0005-0000-0000-000034B80000}"/>
    <cellStyle name="n_PJ Template BR 01-2004_PFA_Mn_0603_V0 0_Telecoms - Operational KPIs" xfId="50902" xr:uid="{00000000-0005-0000-0000-000035B80000}"/>
    <cellStyle name="n_PJ Template BR 01-2004_PFA_Parcs_0600706" xfId="3806" xr:uid="{00000000-0005-0000-0000-000036B80000}"/>
    <cellStyle name="n_PJ Template BR 01-2004_PFA_Parcs_0600706_A&amp;ME KPIs" xfId="54377" xr:uid="{00000000-0005-0000-0000-000037B80000}"/>
    <cellStyle name="n_PJ Template BR 01-2004_PFA_Parcs_0600706_France financials" xfId="24718" xr:uid="{00000000-0005-0000-0000-000038B80000}"/>
    <cellStyle name="n_PJ Template BR 01-2004_PFA_Parcs_0600706_France KPIs" xfId="5928" xr:uid="{00000000-0005-0000-0000-000039B80000}"/>
    <cellStyle name="n_PJ Template BR 01-2004_PFA_Parcs_0600706_France KPIs 2" xfId="15343" xr:uid="{00000000-0005-0000-0000-00003AB80000}"/>
    <cellStyle name="n_PJ Template BR 01-2004_PFA_Parcs_0600706_France KPIs_1" xfId="13168" xr:uid="{00000000-0005-0000-0000-00003BB80000}"/>
    <cellStyle name="n_PJ Template BR 01-2004_PFA_Parcs_0600706_Group" xfId="44791" xr:uid="{00000000-0005-0000-0000-00003CB80000}"/>
    <cellStyle name="n_PJ Template BR 01-2004_PFA_Parcs_0600706_Group - financial KPIs" xfId="22974" xr:uid="{00000000-0005-0000-0000-00003DB80000}"/>
    <cellStyle name="n_PJ Template BR 01-2004_PFA_Parcs_0600706_Group - operational KPIs" xfId="11414" xr:uid="{00000000-0005-0000-0000-00003EB80000}"/>
    <cellStyle name="n_PJ Template BR 01-2004_PFA_Parcs_0600706_Group - operational KPIs 2" xfId="19113" xr:uid="{00000000-0005-0000-0000-00003FB80000}"/>
    <cellStyle name="n_PJ Template BR 01-2004_PFA_Parcs_0600706_Group - operational KPIs_1" xfId="21230" xr:uid="{00000000-0005-0000-0000-000040B80000}"/>
    <cellStyle name="n_PJ Template BR 01-2004_PFA_Parcs_0600706_Orange - Market France KPIs" xfId="57254" xr:uid="{00000000-0005-0000-0000-000041B80000}"/>
    <cellStyle name="n_PJ Template BR 01-2004_PFA_Parcs_0600706_Poland KPIs" xfId="44790" xr:uid="{00000000-0005-0000-0000-000042B80000}"/>
    <cellStyle name="n_PJ Template BR 01-2004_PFA_Parcs_0600706_ROW" xfId="44792" xr:uid="{00000000-0005-0000-0000-000043B80000}"/>
    <cellStyle name="n_PJ Template BR 01-2004_PFA_Parcs_0600706_ROW ARPU" xfId="44793" xr:uid="{00000000-0005-0000-0000-000044B80000}"/>
    <cellStyle name="n_PJ Template BR 01-2004_PFA_Parcs_0600706_ROW_1" xfId="44794" xr:uid="{00000000-0005-0000-0000-000045B80000}"/>
    <cellStyle name="n_PJ Template BR 01-2004_PFA_Parcs_0600706_ROW_1_Group" xfId="44795" xr:uid="{00000000-0005-0000-0000-000046B80000}"/>
    <cellStyle name="n_PJ Template BR 01-2004_PFA_Parcs_0600706_ROW_1_ROW ARPU" xfId="44796" xr:uid="{00000000-0005-0000-0000-000047B80000}"/>
    <cellStyle name="n_PJ Template BR 01-2004_PFA_Parcs_0600706_ROW_Group" xfId="44797" xr:uid="{00000000-0005-0000-0000-000048B80000}"/>
    <cellStyle name="n_PJ Template BR 01-2004_PFA_Parcs_0600706_ROW_ROW ARPU" xfId="44798" xr:uid="{00000000-0005-0000-0000-000049B80000}"/>
    <cellStyle name="n_PJ Template BR 01-2004_PFA_Parcs_0600706_Spain ARPU + AUPU" xfId="44799" xr:uid="{00000000-0005-0000-0000-00004AB80000}"/>
    <cellStyle name="n_PJ Template BR 01-2004_PFA_Parcs_0600706_Spain ARPU + AUPU_Group" xfId="44800" xr:uid="{00000000-0005-0000-0000-00004BB80000}"/>
    <cellStyle name="n_PJ Template BR 01-2004_PFA_Parcs_0600706_Spain ARPU + AUPU_ROW ARPU" xfId="44801" xr:uid="{00000000-0005-0000-0000-00004CB80000}"/>
    <cellStyle name="n_PJ Template BR 01-2004_PFA_Parcs_0600706_Spain KPIs" xfId="7785" xr:uid="{00000000-0005-0000-0000-00004DB80000}"/>
    <cellStyle name="n_PJ Template BR 01-2004_PFA_Parcs_0600706_Spain KPIs 2" xfId="17151" xr:uid="{00000000-0005-0000-0000-00004EB80000}"/>
    <cellStyle name="n_PJ Template BR 01-2004_PFA_Parcs_0600706_Spain KPIs_1" xfId="52600" xr:uid="{00000000-0005-0000-0000-00004FB80000}"/>
    <cellStyle name="n_PJ Template BR 01-2004_PFA_Parcs_0600706_Telecoms - Operational KPIs" xfId="50903" xr:uid="{00000000-0005-0000-0000-000050B80000}"/>
    <cellStyle name="n_PJ Template BR 01-2004_Poland KPIs" xfId="44674" xr:uid="{00000000-0005-0000-0000-000051B80000}"/>
    <cellStyle name="n_PJ Template BR 01-2004_Reporting Valeur_Mobile_2010_10" xfId="44802" xr:uid="{00000000-0005-0000-0000-000052B80000}"/>
    <cellStyle name="n_PJ Template BR 01-2004_Reporting Valeur_Mobile_2010_10_Group" xfId="44803" xr:uid="{00000000-0005-0000-0000-000053B80000}"/>
    <cellStyle name="n_PJ Template BR 01-2004_Reporting Valeur_Mobile_2010_10_ROW" xfId="44804" xr:uid="{00000000-0005-0000-0000-000054B80000}"/>
    <cellStyle name="n_PJ Template BR 01-2004_Reporting Valeur_Mobile_2010_10_ROW ARPU" xfId="44805" xr:uid="{00000000-0005-0000-0000-000055B80000}"/>
    <cellStyle name="n_PJ Template BR 01-2004_Reporting Valeur_Mobile_2010_10_ROW_Group" xfId="44806" xr:uid="{00000000-0005-0000-0000-000056B80000}"/>
    <cellStyle name="n_PJ Template BR 01-2004_Reporting Valeur_Mobile_2010_10_ROW_ROW ARPU" xfId="44807" xr:uid="{00000000-0005-0000-0000-000057B80000}"/>
    <cellStyle name="n_PJ Template BR 01-2004_ROW" xfId="44808" xr:uid="{00000000-0005-0000-0000-000058B80000}"/>
    <cellStyle name="n_PJ Template BR 01-2004_ROW ARPU" xfId="44809" xr:uid="{00000000-0005-0000-0000-000059B80000}"/>
    <cellStyle name="n_PJ Template BR 01-2004_ROW_1" xfId="44810" xr:uid="{00000000-0005-0000-0000-00005AB80000}"/>
    <cellStyle name="n_PJ Template BR 01-2004_ROW_1_Group" xfId="44811" xr:uid="{00000000-0005-0000-0000-00005BB80000}"/>
    <cellStyle name="n_PJ Template BR 01-2004_ROW_1_ROW ARPU" xfId="44812" xr:uid="{00000000-0005-0000-0000-00005CB80000}"/>
    <cellStyle name="n_PJ Template BR 01-2004_ROW_Group" xfId="44813" xr:uid="{00000000-0005-0000-0000-00005DB80000}"/>
    <cellStyle name="n_PJ Template BR 01-2004_ROW_ROW ARPU" xfId="44814" xr:uid="{00000000-0005-0000-0000-00005EB80000}"/>
    <cellStyle name="n_PJ Template BR 01-2004_Spain ARPU + AUPU" xfId="44815" xr:uid="{00000000-0005-0000-0000-00005FB80000}"/>
    <cellStyle name="n_PJ Template BR 01-2004_Spain ARPU + AUPU_Group" xfId="44816" xr:uid="{00000000-0005-0000-0000-000060B80000}"/>
    <cellStyle name="n_PJ Template BR 01-2004_Spain ARPU + AUPU_ROW ARPU" xfId="44817" xr:uid="{00000000-0005-0000-0000-000061B80000}"/>
    <cellStyle name="n_PJ Template BR 01-2004_Spain KPIs" xfId="7775" xr:uid="{00000000-0005-0000-0000-000062B80000}"/>
    <cellStyle name="n_PJ Template BR 01-2004_Spain KPIs 2" xfId="17141" xr:uid="{00000000-0005-0000-0000-000063B80000}"/>
    <cellStyle name="n_PJ Template BR 01-2004_Spain KPIs_1" xfId="52590" xr:uid="{00000000-0005-0000-0000-000064B80000}"/>
    <cellStyle name="n_PJ Template BR 01-2004_Telecoms - Operational KPIs" xfId="50893" xr:uid="{00000000-0005-0000-0000-000065B80000}"/>
    <cellStyle name="n_PJ Template BR 01-2004_UAG_report_CA 06-09 (06-09-28)" xfId="3807" xr:uid="{00000000-0005-0000-0000-000066B80000}"/>
    <cellStyle name="n_PJ Template BR 01-2004_UAG_report_CA 06-09 (06-09-28)_A&amp;ME KPIs" xfId="54378" xr:uid="{00000000-0005-0000-0000-000067B80000}"/>
    <cellStyle name="n_PJ Template BR 01-2004_UAG_report_CA 06-09 (06-09-28)_France financials" xfId="24719" xr:uid="{00000000-0005-0000-0000-000068B80000}"/>
    <cellStyle name="n_PJ Template BR 01-2004_UAG_report_CA 06-09 (06-09-28)_France KPIs" xfId="5929" xr:uid="{00000000-0005-0000-0000-000069B80000}"/>
    <cellStyle name="n_PJ Template BR 01-2004_UAG_report_CA 06-09 (06-09-28)_France KPIs 2" xfId="15344" xr:uid="{00000000-0005-0000-0000-00006AB80000}"/>
    <cellStyle name="n_PJ Template BR 01-2004_UAG_report_CA 06-09 (06-09-28)_France KPIs_1" xfId="13169" xr:uid="{00000000-0005-0000-0000-00006BB80000}"/>
    <cellStyle name="n_PJ Template BR 01-2004_UAG_report_CA 06-09 (06-09-28)_Group" xfId="44819" xr:uid="{00000000-0005-0000-0000-00006CB80000}"/>
    <cellStyle name="n_PJ Template BR 01-2004_UAG_report_CA 06-09 (06-09-28)_Group - financial KPIs" xfId="22975" xr:uid="{00000000-0005-0000-0000-00006DB80000}"/>
    <cellStyle name="n_PJ Template BR 01-2004_UAG_report_CA 06-09 (06-09-28)_Group - operational KPIs" xfId="11415" xr:uid="{00000000-0005-0000-0000-00006EB80000}"/>
    <cellStyle name="n_PJ Template BR 01-2004_UAG_report_CA 06-09 (06-09-28)_Group - operational KPIs 2" xfId="19114" xr:uid="{00000000-0005-0000-0000-00006FB80000}"/>
    <cellStyle name="n_PJ Template BR 01-2004_UAG_report_CA 06-09 (06-09-28)_Group - operational KPIs_1" xfId="21231" xr:uid="{00000000-0005-0000-0000-000070B80000}"/>
    <cellStyle name="n_PJ Template BR 01-2004_UAG_report_CA 06-09 (06-09-28)_Orange - Market France KPIs" xfId="57255" xr:uid="{00000000-0005-0000-0000-000071B80000}"/>
    <cellStyle name="n_PJ Template BR 01-2004_UAG_report_CA 06-09 (06-09-28)_Poland KPIs" xfId="44818" xr:uid="{00000000-0005-0000-0000-000072B80000}"/>
    <cellStyle name="n_PJ Template BR 01-2004_UAG_report_CA 06-09 (06-09-28)_ROW" xfId="44820" xr:uid="{00000000-0005-0000-0000-000073B80000}"/>
    <cellStyle name="n_PJ Template BR 01-2004_UAG_report_CA 06-09 (06-09-28)_ROW ARPU" xfId="44821" xr:uid="{00000000-0005-0000-0000-000074B80000}"/>
    <cellStyle name="n_PJ Template BR 01-2004_UAG_report_CA 06-09 (06-09-28)_ROW_1" xfId="44822" xr:uid="{00000000-0005-0000-0000-000075B80000}"/>
    <cellStyle name="n_PJ Template BR 01-2004_UAG_report_CA 06-09 (06-09-28)_ROW_1_Group" xfId="44823" xr:uid="{00000000-0005-0000-0000-000076B80000}"/>
    <cellStyle name="n_PJ Template BR 01-2004_UAG_report_CA 06-09 (06-09-28)_ROW_1_ROW ARPU" xfId="44824" xr:uid="{00000000-0005-0000-0000-000077B80000}"/>
    <cellStyle name="n_PJ Template BR 01-2004_UAG_report_CA 06-09 (06-09-28)_ROW_Group" xfId="44825" xr:uid="{00000000-0005-0000-0000-000078B80000}"/>
    <cellStyle name="n_PJ Template BR 01-2004_UAG_report_CA 06-09 (06-09-28)_ROW_ROW ARPU" xfId="44826" xr:uid="{00000000-0005-0000-0000-000079B80000}"/>
    <cellStyle name="n_PJ Template BR 01-2004_UAG_report_CA 06-09 (06-09-28)_Spain ARPU + AUPU" xfId="44827" xr:uid="{00000000-0005-0000-0000-00007AB80000}"/>
    <cellStyle name="n_PJ Template BR 01-2004_UAG_report_CA 06-09 (06-09-28)_Spain ARPU + AUPU_Group" xfId="44828" xr:uid="{00000000-0005-0000-0000-00007BB80000}"/>
    <cellStyle name="n_PJ Template BR 01-2004_UAG_report_CA 06-09 (06-09-28)_Spain ARPU + AUPU_ROW ARPU" xfId="44829" xr:uid="{00000000-0005-0000-0000-00007CB80000}"/>
    <cellStyle name="n_PJ Template BR 01-2004_UAG_report_CA 06-09 (06-09-28)_Spain KPIs" xfId="7786" xr:uid="{00000000-0005-0000-0000-00007DB80000}"/>
    <cellStyle name="n_PJ Template BR 01-2004_UAG_report_CA 06-09 (06-09-28)_Spain KPIs 2" xfId="17152" xr:uid="{00000000-0005-0000-0000-00007EB80000}"/>
    <cellStyle name="n_PJ Template BR 01-2004_UAG_report_CA 06-09 (06-09-28)_Spain KPIs_1" xfId="52601" xr:uid="{00000000-0005-0000-0000-00007FB80000}"/>
    <cellStyle name="n_PJ Template BR 01-2004_UAG_report_CA 06-09 (06-09-28)_Telecoms - Operational KPIs" xfId="50904" xr:uid="{00000000-0005-0000-0000-000080B80000}"/>
    <cellStyle name="n_PJ Template BR 01-2004_UAG_report_CA 06-10 (06-11-06)" xfId="3808" xr:uid="{00000000-0005-0000-0000-000081B80000}"/>
    <cellStyle name="n_PJ Template BR 01-2004_UAG_report_CA 06-10 (06-11-06)_A&amp;ME KPIs" xfId="54379" xr:uid="{00000000-0005-0000-0000-000082B80000}"/>
    <cellStyle name="n_PJ Template BR 01-2004_UAG_report_CA 06-10 (06-11-06)_France financials" xfId="24720" xr:uid="{00000000-0005-0000-0000-000083B80000}"/>
    <cellStyle name="n_PJ Template BR 01-2004_UAG_report_CA 06-10 (06-11-06)_France KPIs" xfId="5930" xr:uid="{00000000-0005-0000-0000-000084B80000}"/>
    <cellStyle name="n_PJ Template BR 01-2004_UAG_report_CA 06-10 (06-11-06)_France KPIs 2" xfId="15345" xr:uid="{00000000-0005-0000-0000-000085B80000}"/>
    <cellStyle name="n_PJ Template BR 01-2004_UAG_report_CA 06-10 (06-11-06)_France KPIs_1" xfId="13170" xr:uid="{00000000-0005-0000-0000-000086B80000}"/>
    <cellStyle name="n_PJ Template BR 01-2004_UAG_report_CA 06-10 (06-11-06)_Group" xfId="44831" xr:uid="{00000000-0005-0000-0000-000087B80000}"/>
    <cellStyle name="n_PJ Template BR 01-2004_UAG_report_CA 06-10 (06-11-06)_Group - financial KPIs" xfId="22976" xr:uid="{00000000-0005-0000-0000-000088B80000}"/>
    <cellStyle name="n_PJ Template BR 01-2004_UAG_report_CA 06-10 (06-11-06)_Group - operational KPIs" xfId="11416" xr:uid="{00000000-0005-0000-0000-000089B80000}"/>
    <cellStyle name="n_PJ Template BR 01-2004_UAG_report_CA 06-10 (06-11-06)_Group - operational KPIs 2" xfId="19115" xr:uid="{00000000-0005-0000-0000-00008AB80000}"/>
    <cellStyle name="n_PJ Template BR 01-2004_UAG_report_CA 06-10 (06-11-06)_Group - operational KPIs_1" xfId="21232" xr:uid="{00000000-0005-0000-0000-00008BB80000}"/>
    <cellStyle name="n_PJ Template BR 01-2004_UAG_report_CA 06-10 (06-11-06)_Orange - Market France KPIs" xfId="57256" xr:uid="{00000000-0005-0000-0000-00008CB80000}"/>
    <cellStyle name="n_PJ Template BR 01-2004_UAG_report_CA 06-10 (06-11-06)_Poland KPIs" xfId="44830" xr:uid="{00000000-0005-0000-0000-00008DB80000}"/>
    <cellStyle name="n_PJ Template BR 01-2004_UAG_report_CA 06-10 (06-11-06)_ROW" xfId="44832" xr:uid="{00000000-0005-0000-0000-00008EB80000}"/>
    <cellStyle name="n_PJ Template BR 01-2004_UAG_report_CA 06-10 (06-11-06)_ROW ARPU" xfId="44833" xr:uid="{00000000-0005-0000-0000-00008FB80000}"/>
    <cellStyle name="n_PJ Template BR 01-2004_UAG_report_CA 06-10 (06-11-06)_ROW_1" xfId="44834" xr:uid="{00000000-0005-0000-0000-000090B80000}"/>
    <cellStyle name="n_PJ Template BR 01-2004_UAG_report_CA 06-10 (06-11-06)_ROW_1_Group" xfId="44835" xr:uid="{00000000-0005-0000-0000-000091B80000}"/>
    <cellStyle name="n_PJ Template BR 01-2004_UAG_report_CA 06-10 (06-11-06)_ROW_1_ROW ARPU" xfId="44836" xr:uid="{00000000-0005-0000-0000-000092B80000}"/>
    <cellStyle name="n_PJ Template BR 01-2004_UAG_report_CA 06-10 (06-11-06)_ROW_Group" xfId="44837" xr:uid="{00000000-0005-0000-0000-000093B80000}"/>
    <cellStyle name="n_PJ Template BR 01-2004_UAG_report_CA 06-10 (06-11-06)_ROW_ROW ARPU" xfId="44838" xr:uid="{00000000-0005-0000-0000-000094B80000}"/>
    <cellStyle name="n_PJ Template BR 01-2004_UAG_report_CA 06-10 (06-11-06)_Spain ARPU + AUPU" xfId="44839" xr:uid="{00000000-0005-0000-0000-000095B80000}"/>
    <cellStyle name="n_PJ Template BR 01-2004_UAG_report_CA 06-10 (06-11-06)_Spain ARPU + AUPU_Group" xfId="44840" xr:uid="{00000000-0005-0000-0000-000096B80000}"/>
    <cellStyle name="n_PJ Template BR 01-2004_UAG_report_CA 06-10 (06-11-06)_Spain ARPU + AUPU_ROW ARPU" xfId="44841" xr:uid="{00000000-0005-0000-0000-000097B80000}"/>
    <cellStyle name="n_PJ Template BR 01-2004_UAG_report_CA 06-10 (06-11-06)_Spain KPIs" xfId="7787" xr:uid="{00000000-0005-0000-0000-000098B80000}"/>
    <cellStyle name="n_PJ Template BR 01-2004_UAG_report_CA 06-10 (06-11-06)_Spain KPIs 2" xfId="17153" xr:uid="{00000000-0005-0000-0000-000099B80000}"/>
    <cellStyle name="n_PJ Template BR 01-2004_UAG_report_CA 06-10 (06-11-06)_Spain KPIs_1" xfId="52602" xr:uid="{00000000-0005-0000-0000-00009AB80000}"/>
    <cellStyle name="n_PJ Template BR 01-2004_UAG_report_CA 06-10 (06-11-06)_Telecoms - Operational KPIs" xfId="50905" xr:uid="{00000000-0005-0000-0000-00009BB80000}"/>
    <cellStyle name="n_PJ Template BR 01-2004_V&amp;M trajectoires V1 (06-08-11)" xfId="3809" xr:uid="{00000000-0005-0000-0000-00009CB80000}"/>
    <cellStyle name="n_PJ Template BR 01-2004_V&amp;M trajectoires V1 (06-08-11)_A&amp;ME KPIs" xfId="54380" xr:uid="{00000000-0005-0000-0000-00009DB80000}"/>
    <cellStyle name="n_PJ Template BR 01-2004_V&amp;M trajectoires V1 (06-08-11)_France financials" xfId="24721" xr:uid="{00000000-0005-0000-0000-00009EB80000}"/>
    <cellStyle name="n_PJ Template BR 01-2004_V&amp;M trajectoires V1 (06-08-11)_France KPIs" xfId="5931" xr:uid="{00000000-0005-0000-0000-00009FB80000}"/>
    <cellStyle name="n_PJ Template BR 01-2004_V&amp;M trajectoires V1 (06-08-11)_France KPIs 2" xfId="15346" xr:uid="{00000000-0005-0000-0000-0000A0B80000}"/>
    <cellStyle name="n_PJ Template BR 01-2004_V&amp;M trajectoires V1 (06-08-11)_France KPIs_1" xfId="13171" xr:uid="{00000000-0005-0000-0000-0000A1B80000}"/>
    <cellStyle name="n_PJ Template BR 01-2004_V&amp;M trajectoires V1 (06-08-11)_Group" xfId="44843" xr:uid="{00000000-0005-0000-0000-0000A2B80000}"/>
    <cellStyle name="n_PJ Template BR 01-2004_V&amp;M trajectoires V1 (06-08-11)_Group - financial KPIs" xfId="22977" xr:uid="{00000000-0005-0000-0000-0000A3B80000}"/>
    <cellStyle name="n_PJ Template BR 01-2004_V&amp;M trajectoires V1 (06-08-11)_Group - operational KPIs" xfId="11417" xr:uid="{00000000-0005-0000-0000-0000A4B80000}"/>
    <cellStyle name="n_PJ Template BR 01-2004_V&amp;M trajectoires V1 (06-08-11)_Group - operational KPIs 2" xfId="19116" xr:uid="{00000000-0005-0000-0000-0000A5B80000}"/>
    <cellStyle name="n_PJ Template BR 01-2004_V&amp;M trajectoires V1 (06-08-11)_Group - operational KPIs_1" xfId="21233" xr:uid="{00000000-0005-0000-0000-0000A6B80000}"/>
    <cellStyle name="n_PJ Template BR 01-2004_V&amp;M trajectoires V1 (06-08-11)_Orange - Market France KPIs" xfId="57257" xr:uid="{00000000-0005-0000-0000-0000A7B80000}"/>
    <cellStyle name="n_PJ Template BR 01-2004_V&amp;M trajectoires V1 (06-08-11)_Poland KPIs" xfId="44842" xr:uid="{00000000-0005-0000-0000-0000A8B80000}"/>
    <cellStyle name="n_PJ Template BR 01-2004_V&amp;M trajectoires V1 (06-08-11)_ROW" xfId="44844" xr:uid="{00000000-0005-0000-0000-0000A9B80000}"/>
    <cellStyle name="n_PJ Template BR 01-2004_V&amp;M trajectoires V1 (06-08-11)_ROW ARPU" xfId="44845" xr:uid="{00000000-0005-0000-0000-0000AAB80000}"/>
    <cellStyle name="n_PJ Template BR 01-2004_V&amp;M trajectoires V1 (06-08-11)_ROW_1" xfId="44846" xr:uid="{00000000-0005-0000-0000-0000ABB80000}"/>
    <cellStyle name="n_PJ Template BR 01-2004_V&amp;M trajectoires V1 (06-08-11)_ROW_1_Group" xfId="44847" xr:uid="{00000000-0005-0000-0000-0000ACB80000}"/>
    <cellStyle name="n_PJ Template BR 01-2004_V&amp;M trajectoires V1 (06-08-11)_ROW_1_ROW ARPU" xfId="44848" xr:uid="{00000000-0005-0000-0000-0000ADB80000}"/>
    <cellStyle name="n_PJ Template BR 01-2004_V&amp;M trajectoires V1 (06-08-11)_ROW_Group" xfId="44849" xr:uid="{00000000-0005-0000-0000-0000AEB80000}"/>
    <cellStyle name="n_PJ Template BR 01-2004_V&amp;M trajectoires V1 (06-08-11)_ROW_ROW ARPU" xfId="44850" xr:uid="{00000000-0005-0000-0000-0000AFB80000}"/>
    <cellStyle name="n_PJ Template BR 01-2004_V&amp;M trajectoires V1 (06-08-11)_Spain ARPU + AUPU" xfId="44851" xr:uid="{00000000-0005-0000-0000-0000B0B80000}"/>
    <cellStyle name="n_PJ Template BR 01-2004_V&amp;M trajectoires V1 (06-08-11)_Spain ARPU + AUPU_Group" xfId="44852" xr:uid="{00000000-0005-0000-0000-0000B1B80000}"/>
    <cellStyle name="n_PJ Template BR 01-2004_V&amp;M trajectoires V1 (06-08-11)_Spain ARPU + AUPU_ROW ARPU" xfId="44853" xr:uid="{00000000-0005-0000-0000-0000B2B80000}"/>
    <cellStyle name="n_PJ Template BR 01-2004_V&amp;M trajectoires V1 (06-08-11)_Spain KPIs" xfId="7788" xr:uid="{00000000-0005-0000-0000-0000B3B80000}"/>
    <cellStyle name="n_PJ Template BR 01-2004_V&amp;M trajectoires V1 (06-08-11)_Spain KPIs 2" xfId="17154" xr:uid="{00000000-0005-0000-0000-0000B4B80000}"/>
    <cellStyle name="n_PJ Template BR 01-2004_V&amp;M trajectoires V1 (06-08-11)_Spain KPIs_1" xfId="52603" xr:uid="{00000000-0005-0000-0000-0000B5B80000}"/>
    <cellStyle name="n_PJ Template BR 01-2004_V&amp;M trajectoires V1 (06-08-11)_Telecoms - Operational KPIs" xfId="50906" xr:uid="{00000000-0005-0000-0000-0000B6B80000}"/>
    <cellStyle name="n_Poland KPIs" xfId="8187" xr:uid="{00000000-0005-0000-0000-0000B7B80000}"/>
    <cellStyle name="n_Pre-Flash Meeting template (3)" xfId="3810" xr:uid="{00000000-0005-0000-0000-0000B8B80000}"/>
    <cellStyle name="n_Pre-Flash Meeting template (3)_A&amp;ME KPIs" xfId="54381" xr:uid="{00000000-0005-0000-0000-0000B9B80000}"/>
    <cellStyle name="n_Pre-Flash Meeting template (3)_France financials" xfId="24722" xr:uid="{00000000-0005-0000-0000-0000BAB80000}"/>
    <cellStyle name="n_Pre-Flash Meeting template (3)_France KPIs" xfId="5932" xr:uid="{00000000-0005-0000-0000-0000BBB80000}"/>
    <cellStyle name="n_Pre-Flash Meeting template (3)_France KPIs 2" xfId="15347" xr:uid="{00000000-0005-0000-0000-0000BCB80000}"/>
    <cellStyle name="n_Pre-Flash Meeting template (3)_France KPIs_1" xfId="13172" xr:uid="{00000000-0005-0000-0000-0000BDB80000}"/>
    <cellStyle name="n_Pre-Flash Meeting template (3)_Group" xfId="44855" xr:uid="{00000000-0005-0000-0000-0000BEB80000}"/>
    <cellStyle name="n_Pre-Flash Meeting template (3)_Group - financial KPIs" xfId="22978" xr:uid="{00000000-0005-0000-0000-0000BFB80000}"/>
    <cellStyle name="n_Pre-Flash Meeting template (3)_Group - operational KPIs" xfId="11418" xr:uid="{00000000-0005-0000-0000-0000C0B80000}"/>
    <cellStyle name="n_Pre-Flash Meeting template (3)_Group - operational KPIs 2" xfId="19117" xr:uid="{00000000-0005-0000-0000-0000C1B80000}"/>
    <cellStyle name="n_Pre-Flash Meeting template (3)_Group - operational KPIs_1" xfId="21234" xr:uid="{00000000-0005-0000-0000-0000C2B80000}"/>
    <cellStyle name="n_Pre-Flash Meeting template (3)_Orange - Market France KPIs" xfId="57258" xr:uid="{00000000-0005-0000-0000-0000C3B80000}"/>
    <cellStyle name="n_Pre-Flash Meeting template (3)_Poland KPIs" xfId="44854" xr:uid="{00000000-0005-0000-0000-0000C4B80000}"/>
    <cellStyle name="n_Pre-Flash Meeting template (3)_ROW" xfId="44856" xr:uid="{00000000-0005-0000-0000-0000C5B80000}"/>
    <cellStyle name="n_Pre-Flash Meeting template (3)_ROW ARPU" xfId="44857" xr:uid="{00000000-0005-0000-0000-0000C6B80000}"/>
    <cellStyle name="n_Pre-Flash Meeting template (3)_ROW_1" xfId="44858" xr:uid="{00000000-0005-0000-0000-0000C7B80000}"/>
    <cellStyle name="n_Pre-Flash Meeting template (3)_ROW_1_Group" xfId="44859" xr:uid="{00000000-0005-0000-0000-0000C8B80000}"/>
    <cellStyle name="n_Pre-Flash Meeting template (3)_ROW_1_ROW ARPU" xfId="44860" xr:uid="{00000000-0005-0000-0000-0000C9B80000}"/>
    <cellStyle name="n_Pre-Flash Meeting template (3)_ROW_Group" xfId="44861" xr:uid="{00000000-0005-0000-0000-0000CAB80000}"/>
    <cellStyle name="n_Pre-Flash Meeting template (3)_ROW_ROW ARPU" xfId="44862" xr:uid="{00000000-0005-0000-0000-0000CBB80000}"/>
    <cellStyle name="n_Pre-Flash Meeting template (3)_Spain ARPU + AUPU" xfId="44863" xr:uid="{00000000-0005-0000-0000-0000CCB80000}"/>
    <cellStyle name="n_Pre-Flash Meeting template (3)_Spain ARPU + AUPU_Group" xfId="44864" xr:uid="{00000000-0005-0000-0000-0000CDB80000}"/>
    <cellStyle name="n_Pre-Flash Meeting template (3)_Spain ARPU + AUPU_ROW ARPU" xfId="44865" xr:uid="{00000000-0005-0000-0000-0000CEB80000}"/>
    <cellStyle name="n_Pre-Flash Meeting template (3)_Spain KPIs" xfId="7789" xr:uid="{00000000-0005-0000-0000-0000CFB80000}"/>
    <cellStyle name="n_Pre-Flash Meeting template (3)_Spain KPIs 2" xfId="17155" xr:uid="{00000000-0005-0000-0000-0000D0B80000}"/>
    <cellStyle name="n_Pre-Flash Meeting template (3)_Spain KPIs_1" xfId="52604" xr:uid="{00000000-0005-0000-0000-0000D1B80000}"/>
    <cellStyle name="n_Pre-Flash Meeting template (3)_Telecoms - Operational KPIs" xfId="50907" xr:uid="{00000000-0005-0000-0000-0000D2B80000}"/>
    <cellStyle name="n_Prés TB B2005 France" xfId="3811" xr:uid="{00000000-0005-0000-0000-0000D3B80000}"/>
    <cellStyle name="n_Prés TB B2005 France_A&amp;ME KPIs" xfId="54382" xr:uid="{00000000-0005-0000-0000-0000D4B80000}"/>
    <cellStyle name="n_Prés TB B2005 France_DATA KPI Personal" xfId="44867" xr:uid="{00000000-0005-0000-0000-0000D5B80000}"/>
    <cellStyle name="n_Prés TB B2005 France_DATA KPI Personal_Group" xfId="44868" xr:uid="{00000000-0005-0000-0000-0000D6B80000}"/>
    <cellStyle name="n_Prés TB B2005 France_DATA KPI Personal_ROW ARPU" xfId="44869" xr:uid="{00000000-0005-0000-0000-0000D7B80000}"/>
    <cellStyle name="n_Prés TB B2005 France_EE_CoA_BS - mapped V4" xfId="44870" xr:uid="{00000000-0005-0000-0000-0000D8B80000}"/>
    <cellStyle name="n_Prés TB B2005 France_EE_CoA_BS - mapped V4_Group" xfId="44871" xr:uid="{00000000-0005-0000-0000-0000D9B80000}"/>
    <cellStyle name="n_Prés TB B2005 France_EE_CoA_BS - mapped V4_ROW ARPU" xfId="44872" xr:uid="{00000000-0005-0000-0000-0000DAB80000}"/>
    <cellStyle name="n_Prés TB B2005 France_France financials" xfId="24723" xr:uid="{00000000-0005-0000-0000-0000DBB80000}"/>
    <cellStyle name="n_Prés TB B2005 France_France KPIs" xfId="5933" xr:uid="{00000000-0005-0000-0000-0000DCB80000}"/>
    <cellStyle name="n_Prés TB B2005 France_France KPIs 2" xfId="15348" xr:uid="{00000000-0005-0000-0000-0000DDB80000}"/>
    <cellStyle name="n_Prés TB B2005 France_France KPIs_1" xfId="13173" xr:uid="{00000000-0005-0000-0000-0000DEB80000}"/>
    <cellStyle name="n_Prés TB B2005 France_Group" xfId="44873" xr:uid="{00000000-0005-0000-0000-0000DFB80000}"/>
    <cellStyle name="n_Prés TB B2005 France_Group - financial KPIs" xfId="22979" xr:uid="{00000000-0005-0000-0000-0000E0B80000}"/>
    <cellStyle name="n_Prés TB B2005 France_Group - operational KPIs" xfId="11419" xr:uid="{00000000-0005-0000-0000-0000E1B80000}"/>
    <cellStyle name="n_Prés TB B2005 France_Group - operational KPIs 2" xfId="19118" xr:uid="{00000000-0005-0000-0000-0000E2B80000}"/>
    <cellStyle name="n_Prés TB B2005 France_Group - operational KPIs_1" xfId="21235" xr:uid="{00000000-0005-0000-0000-0000E3B80000}"/>
    <cellStyle name="n_Prés TB B2005 France_Orange - Market France KPIs" xfId="57259" xr:uid="{00000000-0005-0000-0000-0000E4B80000}"/>
    <cellStyle name="n_Prés TB B2005 France_Poland KPIs" xfId="44866" xr:uid="{00000000-0005-0000-0000-0000E5B80000}"/>
    <cellStyle name="n_Prés TB B2005 France_Reporting Valeur_Mobile_2010_10" xfId="44874" xr:uid="{00000000-0005-0000-0000-0000E6B80000}"/>
    <cellStyle name="n_Prés TB B2005 France_Reporting Valeur_Mobile_2010_10_Group" xfId="44875" xr:uid="{00000000-0005-0000-0000-0000E7B80000}"/>
    <cellStyle name="n_Prés TB B2005 France_Reporting Valeur_Mobile_2010_10_ROW" xfId="44876" xr:uid="{00000000-0005-0000-0000-0000E8B80000}"/>
    <cellStyle name="n_Prés TB B2005 France_Reporting Valeur_Mobile_2010_10_ROW ARPU" xfId="44877" xr:uid="{00000000-0005-0000-0000-0000E9B80000}"/>
    <cellStyle name="n_Prés TB B2005 France_Reporting Valeur_Mobile_2010_10_ROW_Group" xfId="44878" xr:uid="{00000000-0005-0000-0000-0000EAB80000}"/>
    <cellStyle name="n_Prés TB B2005 France_Reporting Valeur_Mobile_2010_10_ROW_ROW ARPU" xfId="44879" xr:uid="{00000000-0005-0000-0000-0000EBB80000}"/>
    <cellStyle name="n_Prés TB B2005 France_ROW" xfId="44880" xr:uid="{00000000-0005-0000-0000-0000ECB80000}"/>
    <cellStyle name="n_Prés TB B2005 France_ROW ARPU" xfId="44881" xr:uid="{00000000-0005-0000-0000-0000EDB80000}"/>
    <cellStyle name="n_Prés TB B2005 France_ROW_1" xfId="44882" xr:uid="{00000000-0005-0000-0000-0000EEB80000}"/>
    <cellStyle name="n_Prés TB B2005 France_ROW_1_Group" xfId="44883" xr:uid="{00000000-0005-0000-0000-0000EFB80000}"/>
    <cellStyle name="n_Prés TB B2005 France_ROW_1_ROW ARPU" xfId="44884" xr:uid="{00000000-0005-0000-0000-0000F0B80000}"/>
    <cellStyle name="n_Prés TB B2005 France_ROW_Group" xfId="44885" xr:uid="{00000000-0005-0000-0000-0000F1B80000}"/>
    <cellStyle name="n_Prés TB B2005 France_ROW_ROW ARPU" xfId="44886" xr:uid="{00000000-0005-0000-0000-0000F2B80000}"/>
    <cellStyle name="n_Prés TB B2005 France_Spain ARPU + AUPU" xfId="44887" xr:uid="{00000000-0005-0000-0000-0000F3B80000}"/>
    <cellStyle name="n_Prés TB B2005 France_Spain ARPU + AUPU_Group" xfId="44888" xr:uid="{00000000-0005-0000-0000-0000F4B80000}"/>
    <cellStyle name="n_Prés TB B2005 France_Spain ARPU + AUPU_ROW ARPU" xfId="44889" xr:uid="{00000000-0005-0000-0000-0000F5B80000}"/>
    <cellStyle name="n_Prés TB B2005 France_Spain KPIs" xfId="7790" xr:uid="{00000000-0005-0000-0000-0000F6B80000}"/>
    <cellStyle name="n_Prés TB B2005 France_Spain KPIs 2" xfId="17156" xr:uid="{00000000-0005-0000-0000-0000F7B80000}"/>
    <cellStyle name="n_Prés TB B2005 France_Spain KPIs_1" xfId="52605" xr:uid="{00000000-0005-0000-0000-0000F8B80000}"/>
    <cellStyle name="n_Prés TB B2005 France_Telecoms - Operational KPIs" xfId="50908" xr:uid="{00000000-0005-0000-0000-0000F9B80000}"/>
    <cellStyle name="n_Présentation B2005 France" xfId="3812" xr:uid="{00000000-0005-0000-0000-0000FAB80000}"/>
    <cellStyle name="n_Présentation B2005 France_A&amp;ME KPIs" xfId="54383" xr:uid="{00000000-0005-0000-0000-0000FBB80000}"/>
    <cellStyle name="n_Présentation B2005 France_DATA KPI Personal" xfId="44891" xr:uid="{00000000-0005-0000-0000-0000FCB80000}"/>
    <cellStyle name="n_Présentation B2005 France_DATA KPI Personal_Group" xfId="44892" xr:uid="{00000000-0005-0000-0000-0000FDB80000}"/>
    <cellStyle name="n_Présentation B2005 France_DATA KPI Personal_ROW ARPU" xfId="44893" xr:uid="{00000000-0005-0000-0000-0000FEB80000}"/>
    <cellStyle name="n_Présentation B2005 France_EE_CoA_BS - mapped V4" xfId="44894" xr:uid="{00000000-0005-0000-0000-0000FFB80000}"/>
    <cellStyle name="n_Présentation B2005 France_EE_CoA_BS - mapped V4_Group" xfId="44895" xr:uid="{00000000-0005-0000-0000-000000B90000}"/>
    <cellStyle name="n_Présentation B2005 France_EE_CoA_BS - mapped V4_ROW ARPU" xfId="44896" xr:uid="{00000000-0005-0000-0000-000001B90000}"/>
    <cellStyle name="n_Présentation B2005 France_France financials" xfId="24724" xr:uid="{00000000-0005-0000-0000-000002B90000}"/>
    <cellStyle name="n_Présentation B2005 France_France KPIs" xfId="5934" xr:uid="{00000000-0005-0000-0000-000003B90000}"/>
    <cellStyle name="n_Présentation B2005 France_France KPIs 2" xfId="15349" xr:uid="{00000000-0005-0000-0000-000004B90000}"/>
    <cellStyle name="n_Présentation B2005 France_France KPIs_1" xfId="13174" xr:uid="{00000000-0005-0000-0000-000005B90000}"/>
    <cellStyle name="n_Présentation B2005 France_Group" xfId="44897" xr:uid="{00000000-0005-0000-0000-000006B90000}"/>
    <cellStyle name="n_Présentation B2005 France_Group - financial KPIs" xfId="22980" xr:uid="{00000000-0005-0000-0000-000007B90000}"/>
    <cellStyle name="n_Présentation B2005 France_Group - operational KPIs" xfId="11420" xr:uid="{00000000-0005-0000-0000-000008B90000}"/>
    <cellStyle name="n_Présentation B2005 France_Group - operational KPIs 2" xfId="19119" xr:uid="{00000000-0005-0000-0000-000009B90000}"/>
    <cellStyle name="n_Présentation B2005 France_Group - operational KPIs_1" xfId="21236" xr:uid="{00000000-0005-0000-0000-00000AB90000}"/>
    <cellStyle name="n_Présentation B2005 France_Orange - Market France KPIs" xfId="57260" xr:uid="{00000000-0005-0000-0000-00000BB90000}"/>
    <cellStyle name="n_Présentation B2005 France_Poland KPIs" xfId="44890" xr:uid="{00000000-0005-0000-0000-00000CB90000}"/>
    <cellStyle name="n_Présentation B2005 France_Reporting Valeur_Mobile_2010_10" xfId="44898" xr:uid="{00000000-0005-0000-0000-00000DB90000}"/>
    <cellStyle name="n_Présentation B2005 France_Reporting Valeur_Mobile_2010_10_Group" xfId="44899" xr:uid="{00000000-0005-0000-0000-00000EB90000}"/>
    <cellStyle name="n_Présentation B2005 France_Reporting Valeur_Mobile_2010_10_ROW" xfId="44900" xr:uid="{00000000-0005-0000-0000-00000FB90000}"/>
    <cellStyle name="n_Présentation B2005 France_Reporting Valeur_Mobile_2010_10_ROW ARPU" xfId="44901" xr:uid="{00000000-0005-0000-0000-000010B90000}"/>
    <cellStyle name="n_Présentation B2005 France_Reporting Valeur_Mobile_2010_10_ROW_Group" xfId="44902" xr:uid="{00000000-0005-0000-0000-000011B90000}"/>
    <cellStyle name="n_Présentation B2005 France_Reporting Valeur_Mobile_2010_10_ROW_ROW ARPU" xfId="44903" xr:uid="{00000000-0005-0000-0000-000012B90000}"/>
    <cellStyle name="n_Présentation B2005 France_ROW" xfId="44904" xr:uid="{00000000-0005-0000-0000-000013B90000}"/>
    <cellStyle name="n_Présentation B2005 France_ROW ARPU" xfId="44905" xr:uid="{00000000-0005-0000-0000-000014B90000}"/>
    <cellStyle name="n_Présentation B2005 France_ROW_1" xfId="44906" xr:uid="{00000000-0005-0000-0000-000015B90000}"/>
    <cellStyle name="n_Présentation B2005 France_ROW_1_Group" xfId="44907" xr:uid="{00000000-0005-0000-0000-000016B90000}"/>
    <cellStyle name="n_Présentation B2005 France_ROW_1_ROW ARPU" xfId="44908" xr:uid="{00000000-0005-0000-0000-000017B90000}"/>
    <cellStyle name="n_Présentation B2005 France_ROW_Group" xfId="44909" xr:uid="{00000000-0005-0000-0000-000018B90000}"/>
    <cellStyle name="n_Présentation B2005 France_ROW_ROW ARPU" xfId="44910" xr:uid="{00000000-0005-0000-0000-000019B90000}"/>
    <cellStyle name="n_Présentation B2005 France_Spain ARPU + AUPU" xfId="44911" xr:uid="{00000000-0005-0000-0000-00001AB90000}"/>
    <cellStyle name="n_Présentation B2005 France_Spain ARPU + AUPU_Group" xfId="44912" xr:uid="{00000000-0005-0000-0000-00001BB90000}"/>
    <cellStyle name="n_Présentation B2005 France_Spain ARPU + AUPU_ROW ARPU" xfId="44913" xr:uid="{00000000-0005-0000-0000-00001CB90000}"/>
    <cellStyle name="n_Présentation B2005 France_Spain KPIs" xfId="7791" xr:uid="{00000000-0005-0000-0000-00001DB90000}"/>
    <cellStyle name="n_Présentation B2005 France_Spain KPIs 2" xfId="17157" xr:uid="{00000000-0005-0000-0000-00001EB90000}"/>
    <cellStyle name="n_Présentation B2005 France_Spain KPIs_1" xfId="52606" xr:uid="{00000000-0005-0000-0000-00001FB90000}"/>
    <cellStyle name="n_Présentation B2005 France_Telecoms - Operational KPIs" xfId="50909" xr:uid="{00000000-0005-0000-0000-000020B90000}"/>
    <cellStyle name="n_QRF 07-2003 Wanadoo V2" xfId="3813" xr:uid="{00000000-0005-0000-0000-000021B90000}"/>
    <cellStyle name="n_QRF 07-2003 Wanadoo V2_01 Synthèse DM pour modèle" xfId="3814" xr:uid="{00000000-0005-0000-0000-000022B90000}"/>
    <cellStyle name="n_QRF 07-2003 Wanadoo V2_01 Synthèse DM pour modèle_A&amp;ME KPIs" xfId="54385" xr:uid="{00000000-0005-0000-0000-000023B90000}"/>
    <cellStyle name="n_QRF 07-2003 Wanadoo V2_01 Synthèse DM pour modèle_France financials" xfId="24726" xr:uid="{00000000-0005-0000-0000-000024B90000}"/>
    <cellStyle name="n_QRF 07-2003 Wanadoo V2_01 Synthèse DM pour modèle_France KPIs" xfId="5936" xr:uid="{00000000-0005-0000-0000-000025B90000}"/>
    <cellStyle name="n_QRF 07-2003 Wanadoo V2_01 Synthèse DM pour modèle_France KPIs 2" xfId="15351" xr:uid="{00000000-0005-0000-0000-000026B90000}"/>
    <cellStyle name="n_QRF 07-2003 Wanadoo V2_01 Synthèse DM pour modèle_France KPIs_1" xfId="13176" xr:uid="{00000000-0005-0000-0000-000027B90000}"/>
    <cellStyle name="n_QRF 07-2003 Wanadoo V2_01 Synthèse DM pour modèle_Group" xfId="44916" xr:uid="{00000000-0005-0000-0000-000028B90000}"/>
    <cellStyle name="n_QRF 07-2003 Wanadoo V2_01 Synthèse DM pour modèle_Group - financial KPIs" xfId="22982" xr:uid="{00000000-0005-0000-0000-000029B90000}"/>
    <cellStyle name="n_QRF 07-2003 Wanadoo V2_01 Synthèse DM pour modèle_Group - operational KPIs" xfId="11422" xr:uid="{00000000-0005-0000-0000-00002AB90000}"/>
    <cellStyle name="n_QRF 07-2003 Wanadoo V2_01 Synthèse DM pour modèle_Group - operational KPIs 2" xfId="19121" xr:uid="{00000000-0005-0000-0000-00002BB90000}"/>
    <cellStyle name="n_QRF 07-2003 Wanadoo V2_01 Synthèse DM pour modèle_Group - operational KPIs_1" xfId="21238" xr:uid="{00000000-0005-0000-0000-00002CB90000}"/>
    <cellStyle name="n_QRF 07-2003 Wanadoo V2_01 Synthèse DM pour modèle_Orange - Market France KPIs" xfId="57262" xr:uid="{00000000-0005-0000-0000-00002DB90000}"/>
    <cellStyle name="n_QRF 07-2003 Wanadoo V2_01 Synthèse DM pour modèle_Poland KPIs" xfId="44915" xr:uid="{00000000-0005-0000-0000-00002EB90000}"/>
    <cellStyle name="n_QRF 07-2003 Wanadoo V2_01 Synthèse DM pour modèle_ROW" xfId="44917" xr:uid="{00000000-0005-0000-0000-00002FB90000}"/>
    <cellStyle name="n_QRF 07-2003 Wanadoo V2_01 Synthèse DM pour modèle_ROW ARPU" xfId="44918" xr:uid="{00000000-0005-0000-0000-000030B90000}"/>
    <cellStyle name="n_QRF 07-2003 Wanadoo V2_01 Synthèse DM pour modèle_ROW_1" xfId="44919" xr:uid="{00000000-0005-0000-0000-000031B90000}"/>
    <cellStyle name="n_QRF 07-2003 Wanadoo V2_01 Synthèse DM pour modèle_ROW_1_Group" xfId="44920" xr:uid="{00000000-0005-0000-0000-000032B90000}"/>
    <cellStyle name="n_QRF 07-2003 Wanadoo V2_01 Synthèse DM pour modèle_ROW_1_ROW ARPU" xfId="44921" xr:uid="{00000000-0005-0000-0000-000033B90000}"/>
    <cellStyle name="n_QRF 07-2003 Wanadoo V2_01 Synthèse DM pour modèle_ROW_Group" xfId="44922" xr:uid="{00000000-0005-0000-0000-000034B90000}"/>
    <cellStyle name="n_QRF 07-2003 Wanadoo V2_01 Synthèse DM pour modèle_ROW_ROW ARPU" xfId="44923" xr:uid="{00000000-0005-0000-0000-000035B90000}"/>
    <cellStyle name="n_QRF 07-2003 Wanadoo V2_01 Synthèse DM pour modèle_Spain ARPU + AUPU" xfId="44924" xr:uid="{00000000-0005-0000-0000-000036B90000}"/>
    <cellStyle name="n_QRF 07-2003 Wanadoo V2_01 Synthèse DM pour modèle_Spain ARPU + AUPU_Group" xfId="44925" xr:uid="{00000000-0005-0000-0000-000037B90000}"/>
    <cellStyle name="n_QRF 07-2003 Wanadoo V2_01 Synthèse DM pour modèle_Spain ARPU + AUPU_ROW ARPU" xfId="44926" xr:uid="{00000000-0005-0000-0000-000038B90000}"/>
    <cellStyle name="n_QRF 07-2003 Wanadoo V2_01 Synthèse DM pour modèle_Spain KPIs" xfId="7793" xr:uid="{00000000-0005-0000-0000-000039B90000}"/>
    <cellStyle name="n_QRF 07-2003 Wanadoo V2_01 Synthèse DM pour modèle_Spain KPIs 2" xfId="17159" xr:uid="{00000000-0005-0000-0000-00003AB90000}"/>
    <cellStyle name="n_QRF 07-2003 Wanadoo V2_01 Synthèse DM pour modèle_Spain KPIs_1" xfId="52608" xr:uid="{00000000-0005-0000-0000-00003BB90000}"/>
    <cellStyle name="n_QRF 07-2003 Wanadoo V2_01 Synthèse DM pour modèle_Telecoms - Operational KPIs" xfId="50911" xr:uid="{00000000-0005-0000-0000-00003CB90000}"/>
    <cellStyle name="n_QRF 07-2003 Wanadoo V2_0703 Préflashde L23 Analyse CA trafic 07-03 (07-04-03)" xfId="3815" xr:uid="{00000000-0005-0000-0000-00003DB90000}"/>
    <cellStyle name="n_QRF 07-2003 Wanadoo V2_0703 Préflashde L23 Analyse CA trafic 07-03 (07-04-03)_A&amp;ME KPIs" xfId="54386" xr:uid="{00000000-0005-0000-0000-00003EB90000}"/>
    <cellStyle name="n_QRF 07-2003 Wanadoo V2_0703 Préflashde L23 Analyse CA trafic 07-03 (07-04-03)_France financials" xfId="24727" xr:uid="{00000000-0005-0000-0000-00003FB90000}"/>
    <cellStyle name="n_QRF 07-2003 Wanadoo V2_0703 Préflashde L23 Analyse CA trafic 07-03 (07-04-03)_France KPIs" xfId="5937" xr:uid="{00000000-0005-0000-0000-000040B90000}"/>
    <cellStyle name="n_QRF 07-2003 Wanadoo V2_0703 Préflashde L23 Analyse CA trafic 07-03 (07-04-03)_France KPIs 2" xfId="15352" xr:uid="{00000000-0005-0000-0000-000041B90000}"/>
    <cellStyle name="n_QRF 07-2003 Wanadoo V2_0703 Préflashde L23 Analyse CA trafic 07-03 (07-04-03)_France KPIs_1" xfId="13177" xr:uid="{00000000-0005-0000-0000-000042B90000}"/>
    <cellStyle name="n_QRF 07-2003 Wanadoo V2_0703 Préflashde L23 Analyse CA trafic 07-03 (07-04-03)_Group" xfId="44928" xr:uid="{00000000-0005-0000-0000-000043B90000}"/>
    <cellStyle name="n_QRF 07-2003 Wanadoo V2_0703 Préflashde L23 Analyse CA trafic 07-03 (07-04-03)_Group - financial KPIs" xfId="22983" xr:uid="{00000000-0005-0000-0000-000044B90000}"/>
    <cellStyle name="n_QRF 07-2003 Wanadoo V2_0703 Préflashde L23 Analyse CA trafic 07-03 (07-04-03)_Group - operational KPIs" xfId="11423" xr:uid="{00000000-0005-0000-0000-000045B90000}"/>
    <cellStyle name="n_QRF 07-2003 Wanadoo V2_0703 Préflashde L23 Analyse CA trafic 07-03 (07-04-03)_Group - operational KPIs 2" xfId="19122" xr:uid="{00000000-0005-0000-0000-000046B90000}"/>
    <cellStyle name="n_QRF 07-2003 Wanadoo V2_0703 Préflashde L23 Analyse CA trafic 07-03 (07-04-03)_Group - operational KPIs_1" xfId="21239" xr:uid="{00000000-0005-0000-0000-000047B90000}"/>
    <cellStyle name="n_QRF 07-2003 Wanadoo V2_0703 Préflashde L23 Analyse CA trafic 07-03 (07-04-03)_Orange - Market France KPIs" xfId="57263" xr:uid="{00000000-0005-0000-0000-000048B90000}"/>
    <cellStyle name="n_QRF 07-2003 Wanadoo V2_0703 Préflashde L23 Analyse CA trafic 07-03 (07-04-03)_Poland KPIs" xfId="44927" xr:uid="{00000000-0005-0000-0000-000049B90000}"/>
    <cellStyle name="n_QRF 07-2003 Wanadoo V2_0703 Préflashde L23 Analyse CA trafic 07-03 (07-04-03)_ROW" xfId="44929" xr:uid="{00000000-0005-0000-0000-00004AB90000}"/>
    <cellStyle name="n_QRF 07-2003 Wanadoo V2_0703 Préflashde L23 Analyse CA trafic 07-03 (07-04-03)_ROW ARPU" xfId="44930" xr:uid="{00000000-0005-0000-0000-00004BB90000}"/>
    <cellStyle name="n_QRF 07-2003 Wanadoo V2_0703 Préflashde L23 Analyse CA trafic 07-03 (07-04-03)_ROW_1" xfId="44931" xr:uid="{00000000-0005-0000-0000-00004CB90000}"/>
    <cellStyle name="n_QRF 07-2003 Wanadoo V2_0703 Préflashde L23 Analyse CA trafic 07-03 (07-04-03)_ROW_1_Group" xfId="44932" xr:uid="{00000000-0005-0000-0000-00004DB90000}"/>
    <cellStyle name="n_QRF 07-2003 Wanadoo V2_0703 Préflashde L23 Analyse CA trafic 07-03 (07-04-03)_ROW_1_ROW ARPU" xfId="44933" xr:uid="{00000000-0005-0000-0000-00004EB90000}"/>
    <cellStyle name="n_QRF 07-2003 Wanadoo V2_0703 Préflashde L23 Analyse CA trafic 07-03 (07-04-03)_ROW_Group" xfId="44934" xr:uid="{00000000-0005-0000-0000-00004FB90000}"/>
    <cellStyle name="n_QRF 07-2003 Wanadoo V2_0703 Préflashde L23 Analyse CA trafic 07-03 (07-04-03)_ROW_ROW ARPU" xfId="44935" xr:uid="{00000000-0005-0000-0000-000050B90000}"/>
    <cellStyle name="n_QRF 07-2003 Wanadoo V2_0703 Préflashde L23 Analyse CA trafic 07-03 (07-04-03)_Spain ARPU + AUPU" xfId="44936" xr:uid="{00000000-0005-0000-0000-000051B90000}"/>
    <cellStyle name="n_QRF 07-2003 Wanadoo V2_0703 Préflashde L23 Analyse CA trafic 07-03 (07-04-03)_Spain ARPU + AUPU_Group" xfId="44937" xr:uid="{00000000-0005-0000-0000-000052B90000}"/>
    <cellStyle name="n_QRF 07-2003 Wanadoo V2_0703 Préflashde L23 Analyse CA trafic 07-03 (07-04-03)_Spain ARPU + AUPU_ROW ARPU" xfId="44938" xr:uid="{00000000-0005-0000-0000-000053B90000}"/>
    <cellStyle name="n_QRF 07-2003 Wanadoo V2_0703 Préflashde L23 Analyse CA trafic 07-03 (07-04-03)_Spain KPIs" xfId="7794" xr:uid="{00000000-0005-0000-0000-000054B90000}"/>
    <cellStyle name="n_QRF 07-2003 Wanadoo V2_0703 Préflashde L23 Analyse CA trafic 07-03 (07-04-03)_Spain KPIs 2" xfId="17160" xr:uid="{00000000-0005-0000-0000-000055B90000}"/>
    <cellStyle name="n_QRF 07-2003 Wanadoo V2_0703 Préflashde L23 Analyse CA trafic 07-03 (07-04-03)_Spain KPIs_1" xfId="52609" xr:uid="{00000000-0005-0000-0000-000056B90000}"/>
    <cellStyle name="n_QRF 07-2003 Wanadoo V2_0703 Préflashde L23 Analyse CA trafic 07-03 (07-04-03)_Telecoms - Operational KPIs" xfId="50912" xr:uid="{00000000-0005-0000-0000-000057B90000}"/>
    <cellStyle name="n_QRF 07-2003 Wanadoo V2_A&amp;ME KPIs" xfId="54384" xr:uid="{00000000-0005-0000-0000-000058B90000}"/>
    <cellStyle name="n_QRF 07-2003 Wanadoo V2_Base Forfaits 06-07" xfId="3816" xr:uid="{00000000-0005-0000-0000-000059B90000}"/>
    <cellStyle name="n_QRF 07-2003 Wanadoo V2_Base Forfaits 06-07_A&amp;ME KPIs" xfId="54387" xr:uid="{00000000-0005-0000-0000-00005AB90000}"/>
    <cellStyle name="n_QRF 07-2003 Wanadoo V2_Base Forfaits 06-07_France financials" xfId="24728" xr:uid="{00000000-0005-0000-0000-00005BB90000}"/>
    <cellStyle name="n_QRF 07-2003 Wanadoo V2_Base Forfaits 06-07_France KPIs" xfId="5938" xr:uid="{00000000-0005-0000-0000-00005CB90000}"/>
    <cellStyle name="n_QRF 07-2003 Wanadoo V2_Base Forfaits 06-07_France KPIs 2" xfId="15353" xr:uid="{00000000-0005-0000-0000-00005DB90000}"/>
    <cellStyle name="n_QRF 07-2003 Wanadoo V2_Base Forfaits 06-07_France KPIs_1" xfId="13178" xr:uid="{00000000-0005-0000-0000-00005EB90000}"/>
    <cellStyle name="n_QRF 07-2003 Wanadoo V2_Base Forfaits 06-07_Group" xfId="44940" xr:uid="{00000000-0005-0000-0000-00005FB90000}"/>
    <cellStyle name="n_QRF 07-2003 Wanadoo V2_Base Forfaits 06-07_Group - financial KPIs" xfId="22984" xr:uid="{00000000-0005-0000-0000-000060B90000}"/>
    <cellStyle name="n_QRF 07-2003 Wanadoo V2_Base Forfaits 06-07_Group - operational KPIs" xfId="11424" xr:uid="{00000000-0005-0000-0000-000061B90000}"/>
    <cellStyle name="n_QRF 07-2003 Wanadoo V2_Base Forfaits 06-07_Group - operational KPIs 2" xfId="19123" xr:uid="{00000000-0005-0000-0000-000062B90000}"/>
    <cellStyle name="n_QRF 07-2003 Wanadoo V2_Base Forfaits 06-07_Group - operational KPIs_1" xfId="21240" xr:uid="{00000000-0005-0000-0000-000063B90000}"/>
    <cellStyle name="n_QRF 07-2003 Wanadoo V2_Base Forfaits 06-07_Orange - Market France KPIs" xfId="57264" xr:uid="{00000000-0005-0000-0000-000064B90000}"/>
    <cellStyle name="n_QRF 07-2003 Wanadoo V2_Base Forfaits 06-07_Poland KPIs" xfId="44939" xr:uid="{00000000-0005-0000-0000-000065B90000}"/>
    <cellStyle name="n_QRF 07-2003 Wanadoo V2_Base Forfaits 06-07_ROW" xfId="44941" xr:uid="{00000000-0005-0000-0000-000066B90000}"/>
    <cellStyle name="n_QRF 07-2003 Wanadoo V2_Base Forfaits 06-07_ROW ARPU" xfId="44942" xr:uid="{00000000-0005-0000-0000-000067B90000}"/>
    <cellStyle name="n_QRF 07-2003 Wanadoo V2_Base Forfaits 06-07_ROW_1" xfId="44943" xr:uid="{00000000-0005-0000-0000-000068B90000}"/>
    <cellStyle name="n_QRF 07-2003 Wanadoo V2_Base Forfaits 06-07_ROW_1_Group" xfId="44944" xr:uid="{00000000-0005-0000-0000-000069B90000}"/>
    <cellStyle name="n_QRF 07-2003 Wanadoo V2_Base Forfaits 06-07_ROW_1_ROW ARPU" xfId="44945" xr:uid="{00000000-0005-0000-0000-00006AB90000}"/>
    <cellStyle name="n_QRF 07-2003 Wanadoo V2_Base Forfaits 06-07_ROW_Group" xfId="44946" xr:uid="{00000000-0005-0000-0000-00006BB90000}"/>
    <cellStyle name="n_QRF 07-2003 Wanadoo V2_Base Forfaits 06-07_ROW_ROW ARPU" xfId="44947" xr:uid="{00000000-0005-0000-0000-00006CB90000}"/>
    <cellStyle name="n_QRF 07-2003 Wanadoo V2_Base Forfaits 06-07_Spain ARPU + AUPU" xfId="44948" xr:uid="{00000000-0005-0000-0000-00006DB90000}"/>
    <cellStyle name="n_QRF 07-2003 Wanadoo V2_Base Forfaits 06-07_Spain ARPU + AUPU_Group" xfId="44949" xr:uid="{00000000-0005-0000-0000-00006EB90000}"/>
    <cellStyle name="n_QRF 07-2003 Wanadoo V2_Base Forfaits 06-07_Spain ARPU + AUPU_ROW ARPU" xfId="44950" xr:uid="{00000000-0005-0000-0000-00006FB90000}"/>
    <cellStyle name="n_QRF 07-2003 Wanadoo V2_Base Forfaits 06-07_Spain KPIs" xfId="7795" xr:uid="{00000000-0005-0000-0000-000070B90000}"/>
    <cellStyle name="n_QRF 07-2003 Wanadoo V2_Base Forfaits 06-07_Spain KPIs 2" xfId="17161" xr:uid="{00000000-0005-0000-0000-000071B90000}"/>
    <cellStyle name="n_QRF 07-2003 Wanadoo V2_Base Forfaits 06-07_Spain KPIs_1" xfId="52610" xr:uid="{00000000-0005-0000-0000-000072B90000}"/>
    <cellStyle name="n_QRF 07-2003 Wanadoo V2_Base Forfaits 06-07_Telecoms - Operational KPIs" xfId="50913" xr:uid="{00000000-0005-0000-0000-000073B90000}"/>
    <cellStyle name="n_QRF 07-2003 Wanadoo V2_CA BAC SCR-VM 06-07 (31-07-06)" xfId="3817" xr:uid="{00000000-0005-0000-0000-000074B90000}"/>
    <cellStyle name="n_QRF 07-2003 Wanadoo V2_CA BAC SCR-VM 06-07 (31-07-06)_A&amp;ME KPIs" xfId="54388" xr:uid="{00000000-0005-0000-0000-000075B90000}"/>
    <cellStyle name="n_QRF 07-2003 Wanadoo V2_CA BAC SCR-VM 06-07 (31-07-06)_France financials" xfId="24729" xr:uid="{00000000-0005-0000-0000-000076B90000}"/>
    <cellStyle name="n_QRF 07-2003 Wanadoo V2_CA BAC SCR-VM 06-07 (31-07-06)_France KPIs" xfId="5939" xr:uid="{00000000-0005-0000-0000-000077B90000}"/>
    <cellStyle name="n_QRF 07-2003 Wanadoo V2_CA BAC SCR-VM 06-07 (31-07-06)_France KPIs 2" xfId="15354" xr:uid="{00000000-0005-0000-0000-000078B90000}"/>
    <cellStyle name="n_QRF 07-2003 Wanadoo V2_CA BAC SCR-VM 06-07 (31-07-06)_France KPIs_1" xfId="13179" xr:uid="{00000000-0005-0000-0000-000079B90000}"/>
    <cellStyle name="n_QRF 07-2003 Wanadoo V2_CA BAC SCR-VM 06-07 (31-07-06)_Group" xfId="44952" xr:uid="{00000000-0005-0000-0000-00007AB90000}"/>
    <cellStyle name="n_QRF 07-2003 Wanadoo V2_CA BAC SCR-VM 06-07 (31-07-06)_Group - financial KPIs" xfId="22985" xr:uid="{00000000-0005-0000-0000-00007BB90000}"/>
    <cellStyle name="n_QRF 07-2003 Wanadoo V2_CA BAC SCR-VM 06-07 (31-07-06)_Group - operational KPIs" xfId="11425" xr:uid="{00000000-0005-0000-0000-00007CB90000}"/>
    <cellStyle name="n_QRF 07-2003 Wanadoo V2_CA BAC SCR-VM 06-07 (31-07-06)_Group - operational KPIs 2" xfId="19124" xr:uid="{00000000-0005-0000-0000-00007DB90000}"/>
    <cellStyle name="n_QRF 07-2003 Wanadoo V2_CA BAC SCR-VM 06-07 (31-07-06)_Group - operational KPIs_1" xfId="21241" xr:uid="{00000000-0005-0000-0000-00007EB90000}"/>
    <cellStyle name="n_QRF 07-2003 Wanadoo V2_CA BAC SCR-VM 06-07 (31-07-06)_Orange - Market France KPIs" xfId="57265" xr:uid="{00000000-0005-0000-0000-00007FB90000}"/>
    <cellStyle name="n_QRF 07-2003 Wanadoo V2_CA BAC SCR-VM 06-07 (31-07-06)_Poland KPIs" xfId="44951" xr:uid="{00000000-0005-0000-0000-000080B90000}"/>
    <cellStyle name="n_QRF 07-2003 Wanadoo V2_CA BAC SCR-VM 06-07 (31-07-06)_ROW" xfId="44953" xr:uid="{00000000-0005-0000-0000-000081B90000}"/>
    <cellStyle name="n_QRF 07-2003 Wanadoo V2_CA BAC SCR-VM 06-07 (31-07-06)_ROW ARPU" xfId="44954" xr:uid="{00000000-0005-0000-0000-000082B90000}"/>
    <cellStyle name="n_QRF 07-2003 Wanadoo V2_CA BAC SCR-VM 06-07 (31-07-06)_ROW_1" xfId="44955" xr:uid="{00000000-0005-0000-0000-000083B90000}"/>
    <cellStyle name="n_QRF 07-2003 Wanadoo V2_CA BAC SCR-VM 06-07 (31-07-06)_ROW_1_Group" xfId="44956" xr:uid="{00000000-0005-0000-0000-000084B90000}"/>
    <cellStyle name="n_QRF 07-2003 Wanadoo V2_CA BAC SCR-VM 06-07 (31-07-06)_ROW_1_ROW ARPU" xfId="44957" xr:uid="{00000000-0005-0000-0000-000085B90000}"/>
    <cellStyle name="n_QRF 07-2003 Wanadoo V2_CA BAC SCR-VM 06-07 (31-07-06)_ROW_Group" xfId="44958" xr:uid="{00000000-0005-0000-0000-000086B90000}"/>
    <cellStyle name="n_QRF 07-2003 Wanadoo V2_CA BAC SCR-VM 06-07 (31-07-06)_ROW_ROW ARPU" xfId="44959" xr:uid="{00000000-0005-0000-0000-000087B90000}"/>
    <cellStyle name="n_QRF 07-2003 Wanadoo V2_CA BAC SCR-VM 06-07 (31-07-06)_Spain ARPU + AUPU" xfId="44960" xr:uid="{00000000-0005-0000-0000-000088B90000}"/>
    <cellStyle name="n_QRF 07-2003 Wanadoo V2_CA BAC SCR-VM 06-07 (31-07-06)_Spain ARPU + AUPU_Group" xfId="44961" xr:uid="{00000000-0005-0000-0000-000089B90000}"/>
    <cellStyle name="n_QRF 07-2003 Wanadoo V2_CA BAC SCR-VM 06-07 (31-07-06)_Spain ARPU + AUPU_ROW ARPU" xfId="44962" xr:uid="{00000000-0005-0000-0000-00008AB90000}"/>
    <cellStyle name="n_QRF 07-2003 Wanadoo V2_CA BAC SCR-VM 06-07 (31-07-06)_Spain KPIs" xfId="7796" xr:uid="{00000000-0005-0000-0000-00008BB90000}"/>
    <cellStyle name="n_QRF 07-2003 Wanadoo V2_CA BAC SCR-VM 06-07 (31-07-06)_Spain KPIs 2" xfId="17162" xr:uid="{00000000-0005-0000-0000-00008CB90000}"/>
    <cellStyle name="n_QRF 07-2003 Wanadoo V2_CA BAC SCR-VM 06-07 (31-07-06)_Spain KPIs_1" xfId="52611" xr:uid="{00000000-0005-0000-0000-00008DB90000}"/>
    <cellStyle name="n_QRF 07-2003 Wanadoo V2_CA BAC SCR-VM 06-07 (31-07-06)_Telecoms - Operational KPIs" xfId="50914" xr:uid="{00000000-0005-0000-0000-00008EB90000}"/>
    <cellStyle name="n_QRF 07-2003 Wanadoo V2_CA forfaits 0607 (06-08-14)" xfId="3818" xr:uid="{00000000-0005-0000-0000-00008FB90000}"/>
    <cellStyle name="n_QRF 07-2003 Wanadoo V2_CA forfaits 0607 (06-08-14)_A&amp;ME KPIs" xfId="54389" xr:uid="{00000000-0005-0000-0000-000090B90000}"/>
    <cellStyle name="n_QRF 07-2003 Wanadoo V2_CA forfaits 0607 (06-08-14)_France financials" xfId="24730" xr:uid="{00000000-0005-0000-0000-000091B90000}"/>
    <cellStyle name="n_QRF 07-2003 Wanadoo V2_CA forfaits 0607 (06-08-14)_France KPIs" xfId="5940" xr:uid="{00000000-0005-0000-0000-000092B90000}"/>
    <cellStyle name="n_QRF 07-2003 Wanadoo V2_CA forfaits 0607 (06-08-14)_France KPIs 2" xfId="15355" xr:uid="{00000000-0005-0000-0000-000093B90000}"/>
    <cellStyle name="n_QRF 07-2003 Wanadoo V2_CA forfaits 0607 (06-08-14)_France KPIs_1" xfId="13180" xr:uid="{00000000-0005-0000-0000-000094B90000}"/>
    <cellStyle name="n_QRF 07-2003 Wanadoo V2_CA forfaits 0607 (06-08-14)_Group" xfId="44964" xr:uid="{00000000-0005-0000-0000-000095B90000}"/>
    <cellStyle name="n_QRF 07-2003 Wanadoo V2_CA forfaits 0607 (06-08-14)_Group - financial KPIs" xfId="22986" xr:uid="{00000000-0005-0000-0000-000096B90000}"/>
    <cellStyle name="n_QRF 07-2003 Wanadoo V2_CA forfaits 0607 (06-08-14)_Group - operational KPIs" xfId="11426" xr:uid="{00000000-0005-0000-0000-000097B90000}"/>
    <cellStyle name="n_QRF 07-2003 Wanadoo V2_CA forfaits 0607 (06-08-14)_Group - operational KPIs 2" xfId="19125" xr:uid="{00000000-0005-0000-0000-000098B90000}"/>
    <cellStyle name="n_QRF 07-2003 Wanadoo V2_CA forfaits 0607 (06-08-14)_Group - operational KPIs_1" xfId="21242" xr:uid="{00000000-0005-0000-0000-000099B90000}"/>
    <cellStyle name="n_QRF 07-2003 Wanadoo V2_CA forfaits 0607 (06-08-14)_Orange - Market France KPIs" xfId="57266" xr:uid="{00000000-0005-0000-0000-00009AB90000}"/>
    <cellStyle name="n_QRF 07-2003 Wanadoo V2_CA forfaits 0607 (06-08-14)_Poland KPIs" xfId="44963" xr:uid="{00000000-0005-0000-0000-00009BB90000}"/>
    <cellStyle name="n_QRF 07-2003 Wanadoo V2_CA forfaits 0607 (06-08-14)_ROW" xfId="44965" xr:uid="{00000000-0005-0000-0000-00009CB90000}"/>
    <cellStyle name="n_QRF 07-2003 Wanadoo V2_CA forfaits 0607 (06-08-14)_ROW ARPU" xfId="44966" xr:uid="{00000000-0005-0000-0000-00009DB90000}"/>
    <cellStyle name="n_QRF 07-2003 Wanadoo V2_CA forfaits 0607 (06-08-14)_ROW_1" xfId="44967" xr:uid="{00000000-0005-0000-0000-00009EB90000}"/>
    <cellStyle name="n_QRF 07-2003 Wanadoo V2_CA forfaits 0607 (06-08-14)_ROW_1_Group" xfId="44968" xr:uid="{00000000-0005-0000-0000-00009FB90000}"/>
    <cellStyle name="n_QRF 07-2003 Wanadoo V2_CA forfaits 0607 (06-08-14)_ROW_1_ROW ARPU" xfId="44969" xr:uid="{00000000-0005-0000-0000-0000A0B90000}"/>
    <cellStyle name="n_QRF 07-2003 Wanadoo V2_CA forfaits 0607 (06-08-14)_ROW_Group" xfId="44970" xr:uid="{00000000-0005-0000-0000-0000A1B90000}"/>
    <cellStyle name="n_QRF 07-2003 Wanadoo V2_CA forfaits 0607 (06-08-14)_ROW_ROW ARPU" xfId="44971" xr:uid="{00000000-0005-0000-0000-0000A2B90000}"/>
    <cellStyle name="n_QRF 07-2003 Wanadoo V2_CA forfaits 0607 (06-08-14)_Spain ARPU + AUPU" xfId="44972" xr:uid="{00000000-0005-0000-0000-0000A3B90000}"/>
    <cellStyle name="n_QRF 07-2003 Wanadoo V2_CA forfaits 0607 (06-08-14)_Spain ARPU + AUPU_Group" xfId="44973" xr:uid="{00000000-0005-0000-0000-0000A4B90000}"/>
    <cellStyle name="n_QRF 07-2003 Wanadoo V2_CA forfaits 0607 (06-08-14)_Spain ARPU + AUPU_ROW ARPU" xfId="44974" xr:uid="{00000000-0005-0000-0000-0000A5B90000}"/>
    <cellStyle name="n_QRF 07-2003 Wanadoo V2_CA forfaits 0607 (06-08-14)_Spain KPIs" xfId="7797" xr:uid="{00000000-0005-0000-0000-0000A6B90000}"/>
    <cellStyle name="n_QRF 07-2003 Wanadoo V2_CA forfaits 0607 (06-08-14)_Spain KPIs 2" xfId="17163" xr:uid="{00000000-0005-0000-0000-0000A7B90000}"/>
    <cellStyle name="n_QRF 07-2003 Wanadoo V2_CA forfaits 0607 (06-08-14)_Spain KPIs_1" xfId="52612" xr:uid="{00000000-0005-0000-0000-0000A8B90000}"/>
    <cellStyle name="n_QRF 07-2003 Wanadoo V2_CA forfaits 0607 (06-08-14)_Telecoms - Operational KPIs" xfId="50915" xr:uid="{00000000-0005-0000-0000-0000A9B90000}"/>
    <cellStyle name="n_QRF 07-2003 Wanadoo V2_Classeur2" xfId="3819" xr:uid="{00000000-0005-0000-0000-0000AAB90000}"/>
    <cellStyle name="n_QRF 07-2003 Wanadoo V2_Classeur2_A&amp;ME KPIs" xfId="54390" xr:uid="{00000000-0005-0000-0000-0000ABB90000}"/>
    <cellStyle name="n_QRF 07-2003 Wanadoo V2_Classeur2_France financials" xfId="24731" xr:uid="{00000000-0005-0000-0000-0000ACB90000}"/>
    <cellStyle name="n_QRF 07-2003 Wanadoo V2_Classeur2_France KPIs" xfId="5941" xr:uid="{00000000-0005-0000-0000-0000ADB90000}"/>
    <cellStyle name="n_QRF 07-2003 Wanadoo V2_Classeur2_France KPIs 2" xfId="15356" xr:uid="{00000000-0005-0000-0000-0000AEB90000}"/>
    <cellStyle name="n_QRF 07-2003 Wanadoo V2_Classeur2_France KPIs_1" xfId="13181" xr:uid="{00000000-0005-0000-0000-0000AFB90000}"/>
    <cellStyle name="n_QRF 07-2003 Wanadoo V2_Classeur2_Group" xfId="44976" xr:uid="{00000000-0005-0000-0000-0000B0B90000}"/>
    <cellStyle name="n_QRF 07-2003 Wanadoo V2_Classeur2_Group - financial KPIs" xfId="22987" xr:uid="{00000000-0005-0000-0000-0000B1B90000}"/>
    <cellStyle name="n_QRF 07-2003 Wanadoo V2_Classeur2_Group - operational KPIs" xfId="11427" xr:uid="{00000000-0005-0000-0000-0000B2B90000}"/>
    <cellStyle name="n_QRF 07-2003 Wanadoo V2_Classeur2_Group - operational KPIs 2" xfId="19126" xr:uid="{00000000-0005-0000-0000-0000B3B90000}"/>
    <cellStyle name="n_QRF 07-2003 Wanadoo V2_Classeur2_Group - operational KPIs_1" xfId="21243" xr:uid="{00000000-0005-0000-0000-0000B4B90000}"/>
    <cellStyle name="n_QRF 07-2003 Wanadoo V2_Classeur2_Orange - Market France KPIs" xfId="57267" xr:uid="{00000000-0005-0000-0000-0000B5B90000}"/>
    <cellStyle name="n_QRF 07-2003 Wanadoo V2_Classeur2_Poland KPIs" xfId="44975" xr:uid="{00000000-0005-0000-0000-0000B6B90000}"/>
    <cellStyle name="n_QRF 07-2003 Wanadoo V2_Classeur2_ROW" xfId="44977" xr:uid="{00000000-0005-0000-0000-0000B7B90000}"/>
    <cellStyle name="n_QRF 07-2003 Wanadoo V2_Classeur2_ROW ARPU" xfId="44978" xr:uid="{00000000-0005-0000-0000-0000B8B90000}"/>
    <cellStyle name="n_QRF 07-2003 Wanadoo V2_Classeur2_ROW_1" xfId="44979" xr:uid="{00000000-0005-0000-0000-0000B9B90000}"/>
    <cellStyle name="n_QRF 07-2003 Wanadoo V2_Classeur2_ROW_1_Group" xfId="44980" xr:uid="{00000000-0005-0000-0000-0000BAB90000}"/>
    <cellStyle name="n_QRF 07-2003 Wanadoo V2_Classeur2_ROW_1_ROW ARPU" xfId="44981" xr:uid="{00000000-0005-0000-0000-0000BBB90000}"/>
    <cellStyle name="n_QRF 07-2003 Wanadoo V2_Classeur2_ROW_Group" xfId="44982" xr:uid="{00000000-0005-0000-0000-0000BCB90000}"/>
    <cellStyle name="n_QRF 07-2003 Wanadoo V2_Classeur2_ROW_ROW ARPU" xfId="44983" xr:uid="{00000000-0005-0000-0000-0000BDB90000}"/>
    <cellStyle name="n_QRF 07-2003 Wanadoo V2_Classeur2_Spain ARPU + AUPU" xfId="44984" xr:uid="{00000000-0005-0000-0000-0000BEB90000}"/>
    <cellStyle name="n_QRF 07-2003 Wanadoo V2_Classeur2_Spain ARPU + AUPU_Group" xfId="44985" xr:uid="{00000000-0005-0000-0000-0000BFB90000}"/>
    <cellStyle name="n_QRF 07-2003 Wanadoo V2_Classeur2_Spain ARPU + AUPU_ROW ARPU" xfId="44986" xr:uid="{00000000-0005-0000-0000-0000C0B90000}"/>
    <cellStyle name="n_QRF 07-2003 Wanadoo V2_Classeur2_Spain KPIs" xfId="7798" xr:uid="{00000000-0005-0000-0000-0000C1B90000}"/>
    <cellStyle name="n_QRF 07-2003 Wanadoo V2_Classeur2_Spain KPIs 2" xfId="17164" xr:uid="{00000000-0005-0000-0000-0000C2B90000}"/>
    <cellStyle name="n_QRF 07-2003 Wanadoo V2_Classeur2_Spain KPIs_1" xfId="52613" xr:uid="{00000000-0005-0000-0000-0000C3B90000}"/>
    <cellStyle name="n_QRF 07-2003 Wanadoo V2_Classeur2_Telecoms - Operational KPIs" xfId="50916" xr:uid="{00000000-0005-0000-0000-0000C4B90000}"/>
    <cellStyle name="n_QRF 07-2003 Wanadoo V2_Classeur5" xfId="3820" xr:uid="{00000000-0005-0000-0000-0000C5B90000}"/>
    <cellStyle name="n_QRF 07-2003 Wanadoo V2_Classeur5_A&amp;ME KPIs" xfId="54391" xr:uid="{00000000-0005-0000-0000-0000C6B90000}"/>
    <cellStyle name="n_QRF 07-2003 Wanadoo V2_Classeur5_France financials" xfId="24732" xr:uid="{00000000-0005-0000-0000-0000C7B90000}"/>
    <cellStyle name="n_QRF 07-2003 Wanadoo V2_Classeur5_France KPIs" xfId="5942" xr:uid="{00000000-0005-0000-0000-0000C8B90000}"/>
    <cellStyle name="n_QRF 07-2003 Wanadoo V2_Classeur5_France KPIs 2" xfId="15357" xr:uid="{00000000-0005-0000-0000-0000C9B90000}"/>
    <cellStyle name="n_QRF 07-2003 Wanadoo V2_Classeur5_France KPIs_1" xfId="13182" xr:uid="{00000000-0005-0000-0000-0000CAB90000}"/>
    <cellStyle name="n_QRF 07-2003 Wanadoo V2_Classeur5_Group" xfId="44988" xr:uid="{00000000-0005-0000-0000-0000CBB90000}"/>
    <cellStyle name="n_QRF 07-2003 Wanadoo V2_Classeur5_Group - financial KPIs" xfId="22988" xr:uid="{00000000-0005-0000-0000-0000CCB90000}"/>
    <cellStyle name="n_QRF 07-2003 Wanadoo V2_Classeur5_Group - operational KPIs" xfId="11428" xr:uid="{00000000-0005-0000-0000-0000CDB90000}"/>
    <cellStyle name="n_QRF 07-2003 Wanadoo V2_Classeur5_Group - operational KPIs 2" xfId="19127" xr:uid="{00000000-0005-0000-0000-0000CEB90000}"/>
    <cellStyle name="n_QRF 07-2003 Wanadoo V2_Classeur5_Group - operational KPIs_1" xfId="21244" xr:uid="{00000000-0005-0000-0000-0000CFB90000}"/>
    <cellStyle name="n_QRF 07-2003 Wanadoo V2_Classeur5_Orange - Market France KPIs" xfId="57268" xr:uid="{00000000-0005-0000-0000-0000D0B90000}"/>
    <cellStyle name="n_QRF 07-2003 Wanadoo V2_Classeur5_Poland KPIs" xfId="44987" xr:uid="{00000000-0005-0000-0000-0000D1B90000}"/>
    <cellStyle name="n_QRF 07-2003 Wanadoo V2_Classeur5_ROW" xfId="44989" xr:uid="{00000000-0005-0000-0000-0000D2B90000}"/>
    <cellStyle name="n_QRF 07-2003 Wanadoo V2_Classeur5_ROW ARPU" xfId="44990" xr:uid="{00000000-0005-0000-0000-0000D3B90000}"/>
    <cellStyle name="n_QRF 07-2003 Wanadoo V2_Classeur5_ROW_1" xfId="44991" xr:uid="{00000000-0005-0000-0000-0000D4B90000}"/>
    <cellStyle name="n_QRF 07-2003 Wanadoo V2_Classeur5_ROW_1_Group" xfId="44992" xr:uid="{00000000-0005-0000-0000-0000D5B90000}"/>
    <cellStyle name="n_QRF 07-2003 Wanadoo V2_Classeur5_ROW_1_ROW ARPU" xfId="44993" xr:uid="{00000000-0005-0000-0000-0000D6B90000}"/>
    <cellStyle name="n_QRF 07-2003 Wanadoo V2_Classeur5_ROW_Group" xfId="44994" xr:uid="{00000000-0005-0000-0000-0000D7B90000}"/>
    <cellStyle name="n_QRF 07-2003 Wanadoo V2_Classeur5_ROW_ROW ARPU" xfId="44995" xr:uid="{00000000-0005-0000-0000-0000D8B90000}"/>
    <cellStyle name="n_QRF 07-2003 Wanadoo V2_Classeur5_Spain ARPU + AUPU" xfId="44996" xr:uid="{00000000-0005-0000-0000-0000D9B90000}"/>
    <cellStyle name="n_QRF 07-2003 Wanadoo V2_Classeur5_Spain ARPU + AUPU_Group" xfId="44997" xr:uid="{00000000-0005-0000-0000-0000DAB90000}"/>
    <cellStyle name="n_QRF 07-2003 Wanadoo V2_Classeur5_Spain ARPU + AUPU_ROW ARPU" xfId="44998" xr:uid="{00000000-0005-0000-0000-0000DBB90000}"/>
    <cellStyle name="n_QRF 07-2003 Wanadoo V2_Classeur5_Spain KPIs" xfId="7799" xr:uid="{00000000-0005-0000-0000-0000DCB90000}"/>
    <cellStyle name="n_QRF 07-2003 Wanadoo V2_Classeur5_Spain KPIs 2" xfId="17165" xr:uid="{00000000-0005-0000-0000-0000DDB90000}"/>
    <cellStyle name="n_QRF 07-2003 Wanadoo V2_Classeur5_Spain KPIs_1" xfId="52614" xr:uid="{00000000-0005-0000-0000-0000DEB90000}"/>
    <cellStyle name="n_QRF 07-2003 Wanadoo V2_Classeur5_Telecoms - Operational KPIs" xfId="50917" xr:uid="{00000000-0005-0000-0000-0000DFB90000}"/>
    <cellStyle name="n_QRF 07-2003 Wanadoo V2_DATA KPI Personal" xfId="44999" xr:uid="{00000000-0005-0000-0000-0000E0B90000}"/>
    <cellStyle name="n_QRF 07-2003 Wanadoo V2_DATA KPI Personal_Group" xfId="45000" xr:uid="{00000000-0005-0000-0000-0000E1B90000}"/>
    <cellStyle name="n_QRF 07-2003 Wanadoo V2_DATA KPI Personal_ROW ARPU" xfId="45001" xr:uid="{00000000-0005-0000-0000-0000E2B90000}"/>
    <cellStyle name="n_QRF 07-2003 Wanadoo V2_EE_CoA_BS - mapped V4" xfId="45002" xr:uid="{00000000-0005-0000-0000-0000E3B90000}"/>
    <cellStyle name="n_QRF 07-2003 Wanadoo V2_EE_CoA_BS - mapped V4_Group" xfId="45003" xr:uid="{00000000-0005-0000-0000-0000E4B90000}"/>
    <cellStyle name="n_QRF 07-2003 Wanadoo V2_EE_CoA_BS - mapped V4_ROW ARPU" xfId="45004" xr:uid="{00000000-0005-0000-0000-0000E5B90000}"/>
    <cellStyle name="n_QRF 07-2003 Wanadoo V2_France financials" xfId="24725" xr:uid="{00000000-0005-0000-0000-0000E6B90000}"/>
    <cellStyle name="n_QRF 07-2003 Wanadoo V2_France KPIs" xfId="5935" xr:uid="{00000000-0005-0000-0000-0000E7B90000}"/>
    <cellStyle name="n_QRF 07-2003 Wanadoo V2_France KPIs 2" xfId="15350" xr:uid="{00000000-0005-0000-0000-0000E8B90000}"/>
    <cellStyle name="n_QRF 07-2003 Wanadoo V2_France KPIs_1" xfId="13175" xr:uid="{00000000-0005-0000-0000-0000E9B90000}"/>
    <cellStyle name="n_QRF 07-2003 Wanadoo V2_Group" xfId="45005" xr:uid="{00000000-0005-0000-0000-0000EAB90000}"/>
    <cellStyle name="n_QRF 07-2003 Wanadoo V2_Group - financial KPIs" xfId="22981" xr:uid="{00000000-0005-0000-0000-0000EBB90000}"/>
    <cellStyle name="n_QRF 07-2003 Wanadoo V2_Group - operational KPIs" xfId="11421" xr:uid="{00000000-0005-0000-0000-0000ECB90000}"/>
    <cellStyle name="n_QRF 07-2003 Wanadoo V2_Group - operational KPIs 2" xfId="19120" xr:uid="{00000000-0005-0000-0000-0000EDB90000}"/>
    <cellStyle name="n_QRF 07-2003 Wanadoo V2_Group - operational KPIs_1" xfId="21237" xr:uid="{00000000-0005-0000-0000-0000EEB90000}"/>
    <cellStyle name="n_QRF 07-2003 Wanadoo V2_Orange - Market France KPIs" xfId="57261" xr:uid="{00000000-0005-0000-0000-0000EFB90000}"/>
    <cellStyle name="n_QRF 07-2003 Wanadoo V2_PFA_Mn MTV_060413" xfId="3821" xr:uid="{00000000-0005-0000-0000-0000F0B90000}"/>
    <cellStyle name="n_QRF 07-2003 Wanadoo V2_PFA_Mn MTV_060413_A&amp;ME KPIs" xfId="54392" xr:uid="{00000000-0005-0000-0000-0000F1B90000}"/>
    <cellStyle name="n_QRF 07-2003 Wanadoo V2_PFA_Mn MTV_060413_France financials" xfId="24733" xr:uid="{00000000-0005-0000-0000-0000F2B90000}"/>
    <cellStyle name="n_QRF 07-2003 Wanadoo V2_PFA_Mn MTV_060413_France KPIs" xfId="5943" xr:uid="{00000000-0005-0000-0000-0000F3B90000}"/>
    <cellStyle name="n_QRF 07-2003 Wanadoo V2_PFA_Mn MTV_060413_France KPIs 2" xfId="15358" xr:uid="{00000000-0005-0000-0000-0000F4B90000}"/>
    <cellStyle name="n_QRF 07-2003 Wanadoo V2_PFA_Mn MTV_060413_France KPIs_1" xfId="13183" xr:uid="{00000000-0005-0000-0000-0000F5B90000}"/>
    <cellStyle name="n_QRF 07-2003 Wanadoo V2_PFA_Mn MTV_060413_Group" xfId="45007" xr:uid="{00000000-0005-0000-0000-0000F6B90000}"/>
    <cellStyle name="n_QRF 07-2003 Wanadoo V2_PFA_Mn MTV_060413_Group - financial KPIs" xfId="22989" xr:uid="{00000000-0005-0000-0000-0000F7B90000}"/>
    <cellStyle name="n_QRF 07-2003 Wanadoo V2_PFA_Mn MTV_060413_Group - operational KPIs" xfId="11429" xr:uid="{00000000-0005-0000-0000-0000F8B90000}"/>
    <cellStyle name="n_QRF 07-2003 Wanadoo V2_PFA_Mn MTV_060413_Group - operational KPIs 2" xfId="19128" xr:uid="{00000000-0005-0000-0000-0000F9B90000}"/>
    <cellStyle name="n_QRF 07-2003 Wanadoo V2_PFA_Mn MTV_060413_Group - operational KPIs_1" xfId="21245" xr:uid="{00000000-0005-0000-0000-0000FAB90000}"/>
    <cellStyle name="n_QRF 07-2003 Wanadoo V2_PFA_Mn MTV_060413_Orange - Market France KPIs" xfId="57269" xr:uid="{00000000-0005-0000-0000-0000FBB90000}"/>
    <cellStyle name="n_QRF 07-2003 Wanadoo V2_PFA_Mn MTV_060413_Poland KPIs" xfId="45006" xr:uid="{00000000-0005-0000-0000-0000FCB90000}"/>
    <cellStyle name="n_QRF 07-2003 Wanadoo V2_PFA_Mn MTV_060413_ROW" xfId="45008" xr:uid="{00000000-0005-0000-0000-0000FDB90000}"/>
    <cellStyle name="n_QRF 07-2003 Wanadoo V2_PFA_Mn MTV_060413_ROW ARPU" xfId="45009" xr:uid="{00000000-0005-0000-0000-0000FEB90000}"/>
    <cellStyle name="n_QRF 07-2003 Wanadoo V2_PFA_Mn MTV_060413_ROW_1" xfId="45010" xr:uid="{00000000-0005-0000-0000-0000FFB90000}"/>
    <cellStyle name="n_QRF 07-2003 Wanadoo V2_PFA_Mn MTV_060413_ROW_1_Group" xfId="45011" xr:uid="{00000000-0005-0000-0000-000000BA0000}"/>
    <cellStyle name="n_QRF 07-2003 Wanadoo V2_PFA_Mn MTV_060413_ROW_1_ROW ARPU" xfId="45012" xr:uid="{00000000-0005-0000-0000-000001BA0000}"/>
    <cellStyle name="n_QRF 07-2003 Wanadoo V2_PFA_Mn MTV_060413_ROW_Group" xfId="45013" xr:uid="{00000000-0005-0000-0000-000002BA0000}"/>
    <cellStyle name="n_QRF 07-2003 Wanadoo V2_PFA_Mn MTV_060413_ROW_ROW ARPU" xfId="45014" xr:uid="{00000000-0005-0000-0000-000003BA0000}"/>
    <cellStyle name="n_QRF 07-2003 Wanadoo V2_PFA_Mn MTV_060413_Spain ARPU + AUPU" xfId="45015" xr:uid="{00000000-0005-0000-0000-000004BA0000}"/>
    <cellStyle name="n_QRF 07-2003 Wanadoo V2_PFA_Mn MTV_060413_Spain ARPU + AUPU_Group" xfId="45016" xr:uid="{00000000-0005-0000-0000-000005BA0000}"/>
    <cellStyle name="n_QRF 07-2003 Wanadoo V2_PFA_Mn MTV_060413_Spain ARPU + AUPU_ROW ARPU" xfId="45017" xr:uid="{00000000-0005-0000-0000-000006BA0000}"/>
    <cellStyle name="n_QRF 07-2003 Wanadoo V2_PFA_Mn MTV_060413_Spain KPIs" xfId="7800" xr:uid="{00000000-0005-0000-0000-000007BA0000}"/>
    <cellStyle name="n_QRF 07-2003 Wanadoo V2_PFA_Mn MTV_060413_Spain KPIs 2" xfId="17166" xr:uid="{00000000-0005-0000-0000-000008BA0000}"/>
    <cellStyle name="n_QRF 07-2003 Wanadoo V2_PFA_Mn MTV_060413_Spain KPIs_1" xfId="52615" xr:uid="{00000000-0005-0000-0000-000009BA0000}"/>
    <cellStyle name="n_QRF 07-2003 Wanadoo V2_PFA_Mn MTV_060413_Telecoms - Operational KPIs" xfId="50918" xr:uid="{00000000-0005-0000-0000-00000ABA0000}"/>
    <cellStyle name="n_QRF 07-2003 Wanadoo V2_PFA_Mn_0603_V0 0" xfId="3822" xr:uid="{00000000-0005-0000-0000-00000BBA0000}"/>
    <cellStyle name="n_QRF 07-2003 Wanadoo V2_PFA_Mn_0603_V0 0_A&amp;ME KPIs" xfId="54393" xr:uid="{00000000-0005-0000-0000-00000CBA0000}"/>
    <cellStyle name="n_QRF 07-2003 Wanadoo V2_PFA_Mn_0603_V0 0_France financials" xfId="24734" xr:uid="{00000000-0005-0000-0000-00000DBA0000}"/>
    <cellStyle name="n_QRF 07-2003 Wanadoo V2_PFA_Mn_0603_V0 0_France KPIs" xfId="5944" xr:uid="{00000000-0005-0000-0000-00000EBA0000}"/>
    <cellStyle name="n_QRF 07-2003 Wanadoo V2_PFA_Mn_0603_V0 0_France KPIs 2" xfId="15359" xr:uid="{00000000-0005-0000-0000-00000FBA0000}"/>
    <cellStyle name="n_QRF 07-2003 Wanadoo V2_PFA_Mn_0603_V0 0_France KPIs_1" xfId="13184" xr:uid="{00000000-0005-0000-0000-000010BA0000}"/>
    <cellStyle name="n_QRF 07-2003 Wanadoo V2_PFA_Mn_0603_V0 0_Group" xfId="45019" xr:uid="{00000000-0005-0000-0000-000011BA0000}"/>
    <cellStyle name="n_QRF 07-2003 Wanadoo V2_PFA_Mn_0603_V0 0_Group - financial KPIs" xfId="22990" xr:uid="{00000000-0005-0000-0000-000012BA0000}"/>
    <cellStyle name="n_QRF 07-2003 Wanadoo V2_PFA_Mn_0603_V0 0_Group - operational KPIs" xfId="11430" xr:uid="{00000000-0005-0000-0000-000013BA0000}"/>
    <cellStyle name="n_QRF 07-2003 Wanadoo V2_PFA_Mn_0603_V0 0_Group - operational KPIs 2" xfId="19129" xr:uid="{00000000-0005-0000-0000-000014BA0000}"/>
    <cellStyle name="n_QRF 07-2003 Wanadoo V2_PFA_Mn_0603_V0 0_Group - operational KPIs_1" xfId="21246" xr:uid="{00000000-0005-0000-0000-000015BA0000}"/>
    <cellStyle name="n_QRF 07-2003 Wanadoo V2_PFA_Mn_0603_V0 0_Orange - Market France KPIs" xfId="57270" xr:uid="{00000000-0005-0000-0000-000016BA0000}"/>
    <cellStyle name="n_QRF 07-2003 Wanadoo V2_PFA_Mn_0603_V0 0_Poland KPIs" xfId="45018" xr:uid="{00000000-0005-0000-0000-000017BA0000}"/>
    <cellStyle name="n_QRF 07-2003 Wanadoo V2_PFA_Mn_0603_V0 0_ROW" xfId="45020" xr:uid="{00000000-0005-0000-0000-000018BA0000}"/>
    <cellStyle name="n_QRF 07-2003 Wanadoo V2_PFA_Mn_0603_V0 0_ROW ARPU" xfId="45021" xr:uid="{00000000-0005-0000-0000-000019BA0000}"/>
    <cellStyle name="n_QRF 07-2003 Wanadoo V2_PFA_Mn_0603_V0 0_ROW_1" xfId="45022" xr:uid="{00000000-0005-0000-0000-00001ABA0000}"/>
    <cellStyle name="n_QRF 07-2003 Wanadoo V2_PFA_Mn_0603_V0 0_ROW_1_Group" xfId="45023" xr:uid="{00000000-0005-0000-0000-00001BBA0000}"/>
    <cellStyle name="n_QRF 07-2003 Wanadoo V2_PFA_Mn_0603_V0 0_ROW_1_ROW ARPU" xfId="45024" xr:uid="{00000000-0005-0000-0000-00001CBA0000}"/>
    <cellStyle name="n_QRF 07-2003 Wanadoo V2_PFA_Mn_0603_V0 0_ROW_Group" xfId="45025" xr:uid="{00000000-0005-0000-0000-00001DBA0000}"/>
    <cellStyle name="n_QRF 07-2003 Wanadoo V2_PFA_Mn_0603_V0 0_ROW_ROW ARPU" xfId="45026" xr:uid="{00000000-0005-0000-0000-00001EBA0000}"/>
    <cellStyle name="n_QRF 07-2003 Wanadoo V2_PFA_Mn_0603_V0 0_Spain ARPU + AUPU" xfId="45027" xr:uid="{00000000-0005-0000-0000-00001FBA0000}"/>
    <cellStyle name="n_QRF 07-2003 Wanadoo V2_PFA_Mn_0603_V0 0_Spain ARPU + AUPU_Group" xfId="45028" xr:uid="{00000000-0005-0000-0000-000020BA0000}"/>
    <cellStyle name="n_QRF 07-2003 Wanadoo V2_PFA_Mn_0603_V0 0_Spain ARPU + AUPU_ROW ARPU" xfId="45029" xr:uid="{00000000-0005-0000-0000-000021BA0000}"/>
    <cellStyle name="n_QRF 07-2003 Wanadoo V2_PFA_Mn_0603_V0 0_Spain KPIs" xfId="7801" xr:uid="{00000000-0005-0000-0000-000022BA0000}"/>
    <cellStyle name="n_QRF 07-2003 Wanadoo V2_PFA_Mn_0603_V0 0_Spain KPIs 2" xfId="17167" xr:uid="{00000000-0005-0000-0000-000023BA0000}"/>
    <cellStyle name="n_QRF 07-2003 Wanadoo V2_PFA_Mn_0603_V0 0_Spain KPIs_1" xfId="52616" xr:uid="{00000000-0005-0000-0000-000024BA0000}"/>
    <cellStyle name="n_QRF 07-2003 Wanadoo V2_PFA_Mn_0603_V0 0_Telecoms - Operational KPIs" xfId="50919" xr:uid="{00000000-0005-0000-0000-000025BA0000}"/>
    <cellStyle name="n_QRF 07-2003 Wanadoo V2_PFA_Parcs_0600706" xfId="3823" xr:uid="{00000000-0005-0000-0000-000026BA0000}"/>
    <cellStyle name="n_QRF 07-2003 Wanadoo V2_PFA_Parcs_0600706_A&amp;ME KPIs" xfId="54394" xr:uid="{00000000-0005-0000-0000-000027BA0000}"/>
    <cellStyle name="n_QRF 07-2003 Wanadoo V2_PFA_Parcs_0600706_France financials" xfId="24735" xr:uid="{00000000-0005-0000-0000-000028BA0000}"/>
    <cellStyle name="n_QRF 07-2003 Wanadoo V2_PFA_Parcs_0600706_France KPIs" xfId="5945" xr:uid="{00000000-0005-0000-0000-000029BA0000}"/>
    <cellStyle name="n_QRF 07-2003 Wanadoo V2_PFA_Parcs_0600706_France KPIs 2" xfId="15360" xr:uid="{00000000-0005-0000-0000-00002ABA0000}"/>
    <cellStyle name="n_QRF 07-2003 Wanadoo V2_PFA_Parcs_0600706_France KPIs_1" xfId="13185" xr:uid="{00000000-0005-0000-0000-00002BBA0000}"/>
    <cellStyle name="n_QRF 07-2003 Wanadoo V2_PFA_Parcs_0600706_Group" xfId="45031" xr:uid="{00000000-0005-0000-0000-00002CBA0000}"/>
    <cellStyle name="n_QRF 07-2003 Wanadoo V2_PFA_Parcs_0600706_Group - financial KPIs" xfId="22991" xr:uid="{00000000-0005-0000-0000-00002DBA0000}"/>
    <cellStyle name="n_QRF 07-2003 Wanadoo V2_PFA_Parcs_0600706_Group - operational KPIs" xfId="11431" xr:uid="{00000000-0005-0000-0000-00002EBA0000}"/>
    <cellStyle name="n_QRF 07-2003 Wanadoo V2_PFA_Parcs_0600706_Group - operational KPIs 2" xfId="19130" xr:uid="{00000000-0005-0000-0000-00002FBA0000}"/>
    <cellStyle name="n_QRF 07-2003 Wanadoo V2_PFA_Parcs_0600706_Group - operational KPIs_1" xfId="21247" xr:uid="{00000000-0005-0000-0000-000030BA0000}"/>
    <cellStyle name="n_QRF 07-2003 Wanadoo V2_PFA_Parcs_0600706_Orange - Market France KPIs" xfId="57271" xr:uid="{00000000-0005-0000-0000-000031BA0000}"/>
    <cellStyle name="n_QRF 07-2003 Wanadoo V2_PFA_Parcs_0600706_Poland KPIs" xfId="45030" xr:uid="{00000000-0005-0000-0000-000032BA0000}"/>
    <cellStyle name="n_QRF 07-2003 Wanadoo V2_PFA_Parcs_0600706_ROW" xfId="45032" xr:uid="{00000000-0005-0000-0000-000033BA0000}"/>
    <cellStyle name="n_QRF 07-2003 Wanadoo V2_PFA_Parcs_0600706_ROW ARPU" xfId="45033" xr:uid="{00000000-0005-0000-0000-000034BA0000}"/>
    <cellStyle name="n_QRF 07-2003 Wanadoo V2_PFA_Parcs_0600706_ROW_1" xfId="45034" xr:uid="{00000000-0005-0000-0000-000035BA0000}"/>
    <cellStyle name="n_QRF 07-2003 Wanadoo V2_PFA_Parcs_0600706_ROW_1_Group" xfId="45035" xr:uid="{00000000-0005-0000-0000-000036BA0000}"/>
    <cellStyle name="n_QRF 07-2003 Wanadoo V2_PFA_Parcs_0600706_ROW_1_ROW ARPU" xfId="45036" xr:uid="{00000000-0005-0000-0000-000037BA0000}"/>
    <cellStyle name="n_QRF 07-2003 Wanadoo V2_PFA_Parcs_0600706_ROW_Group" xfId="45037" xr:uid="{00000000-0005-0000-0000-000038BA0000}"/>
    <cellStyle name="n_QRF 07-2003 Wanadoo V2_PFA_Parcs_0600706_ROW_ROW ARPU" xfId="45038" xr:uid="{00000000-0005-0000-0000-000039BA0000}"/>
    <cellStyle name="n_QRF 07-2003 Wanadoo V2_PFA_Parcs_0600706_Spain ARPU + AUPU" xfId="45039" xr:uid="{00000000-0005-0000-0000-00003ABA0000}"/>
    <cellStyle name="n_QRF 07-2003 Wanadoo V2_PFA_Parcs_0600706_Spain ARPU + AUPU_Group" xfId="45040" xr:uid="{00000000-0005-0000-0000-00003BBA0000}"/>
    <cellStyle name="n_QRF 07-2003 Wanadoo V2_PFA_Parcs_0600706_Spain ARPU + AUPU_ROW ARPU" xfId="45041" xr:uid="{00000000-0005-0000-0000-00003CBA0000}"/>
    <cellStyle name="n_QRF 07-2003 Wanadoo V2_PFA_Parcs_0600706_Spain KPIs" xfId="7802" xr:uid="{00000000-0005-0000-0000-00003DBA0000}"/>
    <cellStyle name="n_QRF 07-2003 Wanadoo V2_PFA_Parcs_0600706_Spain KPIs 2" xfId="17168" xr:uid="{00000000-0005-0000-0000-00003EBA0000}"/>
    <cellStyle name="n_QRF 07-2003 Wanadoo V2_PFA_Parcs_0600706_Spain KPIs_1" xfId="52617" xr:uid="{00000000-0005-0000-0000-00003FBA0000}"/>
    <cellStyle name="n_QRF 07-2003 Wanadoo V2_PFA_Parcs_0600706_Telecoms - Operational KPIs" xfId="50920" xr:uid="{00000000-0005-0000-0000-000040BA0000}"/>
    <cellStyle name="n_QRF 07-2003 Wanadoo V2_Poland KPIs" xfId="44914" xr:uid="{00000000-0005-0000-0000-000041BA0000}"/>
    <cellStyle name="n_QRF 07-2003 Wanadoo V2_Reporting Valeur_Mobile_2010_10" xfId="45042" xr:uid="{00000000-0005-0000-0000-000042BA0000}"/>
    <cellStyle name="n_QRF 07-2003 Wanadoo V2_Reporting Valeur_Mobile_2010_10_Group" xfId="45043" xr:uid="{00000000-0005-0000-0000-000043BA0000}"/>
    <cellStyle name="n_QRF 07-2003 Wanadoo V2_Reporting Valeur_Mobile_2010_10_ROW" xfId="45044" xr:uid="{00000000-0005-0000-0000-000044BA0000}"/>
    <cellStyle name="n_QRF 07-2003 Wanadoo V2_Reporting Valeur_Mobile_2010_10_ROW ARPU" xfId="45045" xr:uid="{00000000-0005-0000-0000-000045BA0000}"/>
    <cellStyle name="n_QRF 07-2003 Wanadoo V2_Reporting Valeur_Mobile_2010_10_ROW_Group" xfId="45046" xr:uid="{00000000-0005-0000-0000-000046BA0000}"/>
    <cellStyle name="n_QRF 07-2003 Wanadoo V2_Reporting Valeur_Mobile_2010_10_ROW_ROW ARPU" xfId="45047" xr:uid="{00000000-0005-0000-0000-000047BA0000}"/>
    <cellStyle name="n_QRF 07-2003 Wanadoo V2_ROW" xfId="45048" xr:uid="{00000000-0005-0000-0000-000048BA0000}"/>
    <cellStyle name="n_QRF 07-2003 Wanadoo V2_ROW ARPU" xfId="45049" xr:uid="{00000000-0005-0000-0000-000049BA0000}"/>
    <cellStyle name="n_QRF 07-2003 Wanadoo V2_ROW_1" xfId="45050" xr:uid="{00000000-0005-0000-0000-00004ABA0000}"/>
    <cellStyle name="n_QRF 07-2003 Wanadoo V2_ROW_1_Group" xfId="45051" xr:uid="{00000000-0005-0000-0000-00004BBA0000}"/>
    <cellStyle name="n_QRF 07-2003 Wanadoo V2_ROW_1_ROW ARPU" xfId="45052" xr:uid="{00000000-0005-0000-0000-00004CBA0000}"/>
    <cellStyle name="n_QRF 07-2003 Wanadoo V2_ROW_Group" xfId="45053" xr:uid="{00000000-0005-0000-0000-00004DBA0000}"/>
    <cellStyle name="n_QRF 07-2003 Wanadoo V2_ROW_ROW ARPU" xfId="45054" xr:uid="{00000000-0005-0000-0000-00004EBA0000}"/>
    <cellStyle name="n_QRF 07-2003 Wanadoo V2_Spain ARPU + AUPU" xfId="45055" xr:uid="{00000000-0005-0000-0000-00004FBA0000}"/>
    <cellStyle name="n_QRF 07-2003 Wanadoo V2_Spain ARPU + AUPU_Group" xfId="45056" xr:uid="{00000000-0005-0000-0000-000050BA0000}"/>
    <cellStyle name="n_QRF 07-2003 Wanadoo V2_Spain ARPU + AUPU_ROW ARPU" xfId="45057" xr:uid="{00000000-0005-0000-0000-000051BA0000}"/>
    <cellStyle name="n_QRF 07-2003 Wanadoo V2_Spain KPIs" xfId="7792" xr:uid="{00000000-0005-0000-0000-000052BA0000}"/>
    <cellStyle name="n_QRF 07-2003 Wanadoo V2_Spain KPIs 2" xfId="17158" xr:uid="{00000000-0005-0000-0000-000053BA0000}"/>
    <cellStyle name="n_QRF 07-2003 Wanadoo V2_Spain KPIs_1" xfId="52607" xr:uid="{00000000-0005-0000-0000-000054BA0000}"/>
    <cellStyle name="n_QRF 07-2003 Wanadoo V2_Telecoms - Operational KPIs" xfId="50910" xr:uid="{00000000-0005-0000-0000-000055BA0000}"/>
    <cellStyle name="n_QRF 07-2003 Wanadoo V2_UAG_report_CA 06-09 (06-09-28)" xfId="3824" xr:uid="{00000000-0005-0000-0000-000056BA0000}"/>
    <cellStyle name="n_QRF 07-2003 Wanadoo V2_UAG_report_CA 06-09 (06-09-28)_A&amp;ME KPIs" xfId="54395" xr:uid="{00000000-0005-0000-0000-000057BA0000}"/>
    <cellStyle name="n_QRF 07-2003 Wanadoo V2_UAG_report_CA 06-09 (06-09-28)_France financials" xfId="24736" xr:uid="{00000000-0005-0000-0000-000058BA0000}"/>
    <cellStyle name="n_QRF 07-2003 Wanadoo V2_UAG_report_CA 06-09 (06-09-28)_France KPIs" xfId="5946" xr:uid="{00000000-0005-0000-0000-000059BA0000}"/>
    <cellStyle name="n_QRF 07-2003 Wanadoo V2_UAG_report_CA 06-09 (06-09-28)_France KPIs 2" xfId="15361" xr:uid="{00000000-0005-0000-0000-00005ABA0000}"/>
    <cellStyle name="n_QRF 07-2003 Wanadoo V2_UAG_report_CA 06-09 (06-09-28)_France KPIs_1" xfId="13186" xr:uid="{00000000-0005-0000-0000-00005BBA0000}"/>
    <cellStyle name="n_QRF 07-2003 Wanadoo V2_UAG_report_CA 06-09 (06-09-28)_Group" xfId="45059" xr:uid="{00000000-0005-0000-0000-00005CBA0000}"/>
    <cellStyle name="n_QRF 07-2003 Wanadoo V2_UAG_report_CA 06-09 (06-09-28)_Group - financial KPIs" xfId="22992" xr:uid="{00000000-0005-0000-0000-00005DBA0000}"/>
    <cellStyle name="n_QRF 07-2003 Wanadoo V2_UAG_report_CA 06-09 (06-09-28)_Group - operational KPIs" xfId="11432" xr:uid="{00000000-0005-0000-0000-00005EBA0000}"/>
    <cellStyle name="n_QRF 07-2003 Wanadoo V2_UAG_report_CA 06-09 (06-09-28)_Group - operational KPIs 2" xfId="19131" xr:uid="{00000000-0005-0000-0000-00005FBA0000}"/>
    <cellStyle name="n_QRF 07-2003 Wanadoo V2_UAG_report_CA 06-09 (06-09-28)_Group - operational KPIs_1" xfId="21248" xr:uid="{00000000-0005-0000-0000-000060BA0000}"/>
    <cellStyle name="n_QRF 07-2003 Wanadoo V2_UAG_report_CA 06-09 (06-09-28)_Orange - Market France KPIs" xfId="57272" xr:uid="{00000000-0005-0000-0000-000061BA0000}"/>
    <cellStyle name="n_QRF 07-2003 Wanadoo V2_UAG_report_CA 06-09 (06-09-28)_Poland KPIs" xfId="45058" xr:uid="{00000000-0005-0000-0000-000062BA0000}"/>
    <cellStyle name="n_QRF 07-2003 Wanadoo V2_UAG_report_CA 06-09 (06-09-28)_ROW" xfId="45060" xr:uid="{00000000-0005-0000-0000-000063BA0000}"/>
    <cellStyle name="n_QRF 07-2003 Wanadoo V2_UAG_report_CA 06-09 (06-09-28)_ROW ARPU" xfId="45061" xr:uid="{00000000-0005-0000-0000-000064BA0000}"/>
    <cellStyle name="n_QRF 07-2003 Wanadoo V2_UAG_report_CA 06-09 (06-09-28)_ROW_1" xfId="45062" xr:uid="{00000000-0005-0000-0000-000065BA0000}"/>
    <cellStyle name="n_QRF 07-2003 Wanadoo V2_UAG_report_CA 06-09 (06-09-28)_ROW_1_Group" xfId="45063" xr:uid="{00000000-0005-0000-0000-000066BA0000}"/>
    <cellStyle name="n_QRF 07-2003 Wanadoo V2_UAG_report_CA 06-09 (06-09-28)_ROW_1_ROW ARPU" xfId="45064" xr:uid="{00000000-0005-0000-0000-000067BA0000}"/>
    <cellStyle name="n_QRF 07-2003 Wanadoo V2_UAG_report_CA 06-09 (06-09-28)_ROW_Group" xfId="45065" xr:uid="{00000000-0005-0000-0000-000068BA0000}"/>
    <cellStyle name="n_QRF 07-2003 Wanadoo V2_UAG_report_CA 06-09 (06-09-28)_ROW_ROW ARPU" xfId="45066" xr:uid="{00000000-0005-0000-0000-000069BA0000}"/>
    <cellStyle name="n_QRF 07-2003 Wanadoo V2_UAG_report_CA 06-09 (06-09-28)_Spain ARPU + AUPU" xfId="45067" xr:uid="{00000000-0005-0000-0000-00006ABA0000}"/>
    <cellStyle name="n_QRF 07-2003 Wanadoo V2_UAG_report_CA 06-09 (06-09-28)_Spain ARPU + AUPU_Group" xfId="45068" xr:uid="{00000000-0005-0000-0000-00006BBA0000}"/>
    <cellStyle name="n_QRF 07-2003 Wanadoo V2_UAG_report_CA 06-09 (06-09-28)_Spain ARPU + AUPU_ROW ARPU" xfId="45069" xr:uid="{00000000-0005-0000-0000-00006CBA0000}"/>
    <cellStyle name="n_QRF 07-2003 Wanadoo V2_UAG_report_CA 06-09 (06-09-28)_Spain KPIs" xfId="7803" xr:uid="{00000000-0005-0000-0000-00006DBA0000}"/>
    <cellStyle name="n_QRF 07-2003 Wanadoo V2_UAG_report_CA 06-09 (06-09-28)_Spain KPIs 2" xfId="17169" xr:uid="{00000000-0005-0000-0000-00006EBA0000}"/>
    <cellStyle name="n_QRF 07-2003 Wanadoo V2_UAG_report_CA 06-09 (06-09-28)_Spain KPIs_1" xfId="52618" xr:uid="{00000000-0005-0000-0000-00006FBA0000}"/>
    <cellStyle name="n_QRF 07-2003 Wanadoo V2_UAG_report_CA 06-09 (06-09-28)_Telecoms - Operational KPIs" xfId="50921" xr:uid="{00000000-0005-0000-0000-000070BA0000}"/>
    <cellStyle name="n_QRF 07-2003 Wanadoo V2_UAG_report_CA 06-10 (06-11-06)" xfId="3825" xr:uid="{00000000-0005-0000-0000-000071BA0000}"/>
    <cellStyle name="n_QRF 07-2003 Wanadoo V2_UAG_report_CA 06-10 (06-11-06)_A&amp;ME KPIs" xfId="54396" xr:uid="{00000000-0005-0000-0000-000072BA0000}"/>
    <cellStyle name="n_QRF 07-2003 Wanadoo V2_UAG_report_CA 06-10 (06-11-06)_France financials" xfId="24737" xr:uid="{00000000-0005-0000-0000-000073BA0000}"/>
    <cellStyle name="n_QRF 07-2003 Wanadoo V2_UAG_report_CA 06-10 (06-11-06)_France KPIs" xfId="5947" xr:uid="{00000000-0005-0000-0000-000074BA0000}"/>
    <cellStyle name="n_QRF 07-2003 Wanadoo V2_UAG_report_CA 06-10 (06-11-06)_France KPIs 2" xfId="15362" xr:uid="{00000000-0005-0000-0000-000075BA0000}"/>
    <cellStyle name="n_QRF 07-2003 Wanadoo V2_UAG_report_CA 06-10 (06-11-06)_France KPIs_1" xfId="13187" xr:uid="{00000000-0005-0000-0000-000076BA0000}"/>
    <cellStyle name="n_QRF 07-2003 Wanadoo V2_UAG_report_CA 06-10 (06-11-06)_Group" xfId="45071" xr:uid="{00000000-0005-0000-0000-000077BA0000}"/>
    <cellStyle name="n_QRF 07-2003 Wanadoo V2_UAG_report_CA 06-10 (06-11-06)_Group - financial KPIs" xfId="22993" xr:uid="{00000000-0005-0000-0000-000078BA0000}"/>
    <cellStyle name="n_QRF 07-2003 Wanadoo V2_UAG_report_CA 06-10 (06-11-06)_Group - operational KPIs" xfId="11433" xr:uid="{00000000-0005-0000-0000-000079BA0000}"/>
    <cellStyle name="n_QRF 07-2003 Wanadoo V2_UAG_report_CA 06-10 (06-11-06)_Group - operational KPIs 2" xfId="19132" xr:uid="{00000000-0005-0000-0000-00007ABA0000}"/>
    <cellStyle name="n_QRF 07-2003 Wanadoo V2_UAG_report_CA 06-10 (06-11-06)_Group - operational KPIs_1" xfId="21249" xr:uid="{00000000-0005-0000-0000-00007BBA0000}"/>
    <cellStyle name="n_QRF 07-2003 Wanadoo V2_UAG_report_CA 06-10 (06-11-06)_Orange - Market France KPIs" xfId="57273" xr:uid="{00000000-0005-0000-0000-00007CBA0000}"/>
    <cellStyle name="n_QRF 07-2003 Wanadoo V2_UAG_report_CA 06-10 (06-11-06)_Poland KPIs" xfId="45070" xr:uid="{00000000-0005-0000-0000-00007DBA0000}"/>
    <cellStyle name="n_QRF 07-2003 Wanadoo V2_UAG_report_CA 06-10 (06-11-06)_ROW" xfId="45072" xr:uid="{00000000-0005-0000-0000-00007EBA0000}"/>
    <cellStyle name="n_QRF 07-2003 Wanadoo V2_UAG_report_CA 06-10 (06-11-06)_ROW ARPU" xfId="45073" xr:uid="{00000000-0005-0000-0000-00007FBA0000}"/>
    <cellStyle name="n_QRF 07-2003 Wanadoo V2_UAG_report_CA 06-10 (06-11-06)_ROW_1" xfId="45074" xr:uid="{00000000-0005-0000-0000-000080BA0000}"/>
    <cellStyle name="n_QRF 07-2003 Wanadoo V2_UAG_report_CA 06-10 (06-11-06)_ROW_1_Group" xfId="45075" xr:uid="{00000000-0005-0000-0000-000081BA0000}"/>
    <cellStyle name="n_QRF 07-2003 Wanadoo V2_UAG_report_CA 06-10 (06-11-06)_ROW_1_ROW ARPU" xfId="45076" xr:uid="{00000000-0005-0000-0000-000082BA0000}"/>
    <cellStyle name="n_QRF 07-2003 Wanadoo V2_UAG_report_CA 06-10 (06-11-06)_ROW_Group" xfId="45077" xr:uid="{00000000-0005-0000-0000-000083BA0000}"/>
    <cellStyle name="n_QRF 07-2003 Wanadoo V2_UAG_report_CA 06-10 (06-11-06)_ROW_ROW ARPU" xfId="45078" xr:uid="{00000000-0005-0000-0000-000084BA0000}"/>
    <cellStyle name="n_QRF 07-2003 Wanadoo V2_UAG_report_CA 06-10 (06-11-06)_Spain ARPU + AUPU" xfId="45079" xr:uid="{00000000-0005-0000-0000-000085BA0000}"/>
    <cellStyle name="n_QRF 07-2003 Wanadoo V2_UAG_report_CA 06-10 (06-11-06)_Spain ARPU + AUPU_Group" xfId="45080" xr:uid="{00000000-0005-0000-0000-000086BA0000}"/>
    <cellStyle name="n_QRF 07-2003 Wanadoo V2_UAG_report_CA 06-10 (06-11-06)_Spain ARPU + AUPU_ROW ARPU" xfId="45081" xr:uid="{00000000-0005-0000-0000-000087BA0000}"/>
    <cellStyle name="n_QRF 07-2003 Wanadoo V2_UAG_report_CA 06-10 (06-11-06)_Spain KPIs" xfId="7804" xr:uid="{00000000-0005-0000-0000-000088BA0000}"/>
    <cellStyle name="n_QRF 07-2003 Wanadoo V2_UAG_report_CA 06-10 (06-11-06)_Spain KPIs 2" xfId="17170" xr:uid="{00000000-0005-0000-0000-000089BA0000}"/>
    <cellStyle name="n_QRF 07-2003 Wanadoo V2_UAG_report_CA 06-10 (06-11-06)_Spain KPIs_1" xfId="52619" xr:uid="{00000000-0005-0000-0000-00008ABA0000}"/>
    <cellStyle name="n_QRF 07-2003 Wanadoo V2_UAG_report_CA 06-10 (06-11-06)_Telecoms - Operational KPIs" xfId="50922" xr:uid="{00000000-0005-0000-0000-00008BBA0000}"/>
    <cellStyle name="n_QRF 07-2003 Wanadoo V2_V&amp;M trajectoires V1 (06-08-11)" xfId="3826" xr:uid="{00000000-0005-0000-0000-00008CBA0000}"/>
    <cellStyle name="n_QRF 07-2003 Wanadoo V2_V&amp;M trajectoires V1 (06-08-11)_A&amp;ME KPIs" xfId="54397" xr:uid="{00000000-0005-0000-0000-00008DBA0000}"/>
    <cellStyle name="n_QRF 07-2003 Wanadoo V2_V&amp;M trajectoires V1 (06-08-11)_France financials" xfId="24738" xr:uid="{00000000-0005-0000-0000-00008EBA0000}"/>
    <cellStyle name="n_QRF 07-2003 Wanadoo V2_V&amp;M trajectoires V1 (06-08-11)_France KPIs" xfId="5948" xr:uid="{00000000-0005-0000-0000-00008FBA0000}"/>
    <cellStyle name="n_QRF 07-2003 Wanadoo V2_V&amp;M trajectoires V1 (06-08-11)_France KPIs 2" xfId="15363" xr:uid="{00000000-0005-0000-0000-000090BA0000}"/>
    <cellStyle name="n_QRF 07-2003 Wanadoo V2_V&amp;M trajectoires V1 (06-08-11)_France KPIs_1" xfId="13188" xr:uid="{00000000-0005-0000-0000-000091BA0000}"/>
    <cellStyle name="n_QRF 07-2003 Wanadoo V2_V&amp;M trajectoires V1 (06-08-11)_Group" xfId="45083" xr:uid="{00000000-0005-0000-0000-000092BA0000}"/>
    <cellStyle name="n_QRF 07-2003 Wanadoo V2_V&amp;M trajectoires V1 (06-08-11)_Group - financial KPIs" xfId="22994" xr:uid="{00000000-0005-0000-0000-000093BA0000}"/>
    <cellStyle name="n_QRF 07-2003 Wanadoo V2_V&amp;M trajectoires V1 (06-08-11)_Group - operational KPIs" xfId="11434" xr:uid="{00000000-0005-0000-0000-000094BA0000}"/>
    <cellStyle name="n_QRF 07-2003 Wanadoo V2_V&amp;M trajectoires V1 (06-08-11)_Group - operational KPIs 2" xfId="19133" xr:uid="{00000000-0005-0000-0000-000095BA0000}"/>
    <cellStyle name="n_QRF 07-2003 Wanadoo V2_V&amp;M trajectoires V1 (06-08-11)_Group - operational KPIs_1" xfId="21250" xr:uid="{00000000-0005-0000-0000-000096BA0000}"/>
    <cellStyle name="n_QRF 07-2003 Wanadoo V2_V&amp;M trajectoires V1 (06-08-11)_Orange - Market France KPIs" xfId="57274" xr:uid="{00000000-0005-0000-0000-000097BA0000}"/>
    <cellStyle name="n_QRF 07-2003 Wanadoo V2_V&amp;M trajectoires V1 (06-08-11)_Poland KPIs" xfId="45082" xr:uid="{00000000-0005-0000-0000-000098BA0000}"/>
    <cellStyle name="n_QRF 07-2003 Wanadoo V2_V&amp;M trajectoires V1 (06-08-11)_ROW" xfId="45084" xr:uid="{00000000-0005-0000-0000-000099BA0000}"/>
    <cellStyle name="n_QRF 07-2003 Wanadoo V2_V&amp;M trajectoires V1 (06-08-11)_ROW ARPU" xfId="45085" xr:uid="{00000000-0005-0000-0000-00009ABA0000}"/>
    <cellStyle name="n_QRF 07-2003 Wanadoo V2_V&amp;M trajectoires V1 (06-08-11)_ROW_1" xfId="45086" xr:uid="{00000000-0005-0000-0000-00009BBA0000}"/>
    <cellStyle name="n_QRF 07-2003 Wanadoo V2_V&amp;M trajectoires V1 (06-08-11)_ROW_1_Group" xfId="45087" xr:uid="{00000000-0005-0000-0000-00009CBA0000}"/>
    <cellStyle name="n_QRF 07-2003 Wanadoo V2_V&amp;M trajectoires V1 (06-08-11)_ROW_1_ROW ARPU" xfId="45088" xr:uid="{00000000-0005-0000-0000-00009DBA0000}"/>
    <cellStyle name="n_QRF 07-2003 Wanadoo V2_V&amp;M trajectoires V1 (06-08-11)_ROW_Group" xfId="45089" xr:uid="{00000000-0005-0000-0000-00009EBA0000}"/>
    <cellStyle name="n_QRF 07-2003 Wanadoo V2_V&amp;M trajectoires V1 (06-08-11)_ROW_ROW ARPU" xfId="45090" xr:uid="{00000000-0005-0000-0000-00009FBA0000}"/>
    <cellStyle name="n_QRF 07-2003 Wanadoo V2_V&amp;M trajectoires V1 (06-08-11)_Spain ARPU + AUPU" xfId="45091" xr:uid="{00000000-0005-0000-0000-0000A0BA0000}"/>
    <cellStyle name="n_QRF 07-2003 Wanadoo V2_V&amp;M trajectoires V1 (06-08-11)_Spain ARPU + AUPU_Group" xfId="45092" xr:uid="{00000000-0005-0000-0000-0000A1BA0000}"/>
    <cellStyle name="n_QRF 07-2003 Wanadoo V2_V&amp;M trajectoires V1 (06-08-11)_Spain ARPU + AUPU_ROW ARPU" xfId="45093" xr:uid="{00000000-0005-0000-0000-0000A2BA0000}"/>
    <cellStyle name="n_QRF 07-2003 Wanadoo V2_V&amp;M trajectoires V1 (06-08-11)_Spain KPIs" xfId="7805" xr:uid="{00000000-0005-0000-0000-0000A3BA0000}"/>
    <cellStyle name="n_QRF 07-2003 Wanadoo V2_V&amp;M trajectoires V1 (06-08-11)_Spain KPIs 2" xfId="17171" xr:uid="{00000000-0005-0000-0000-0000A4BA0000}"/>
    <cellStyle name="n_QRF 07-2003 Wanadoo V2_V&amp;M trajectoires V1 (06-08-11)_Spain KPIs_1" xfId="52620" xr:uid="{00000000-0005-0000-0000-0000A5BA0000}"/>
    <cellStyle name="n_QRF 07-2003 Wanadoo V2_V&amp;M trajectoires V1 (06-08-11)_Telecoms - Operational KPIs" xfId="50923" xr:uid="{00000000-0005-0000-0000-0000A6BA0000}"/>
    <cellStyle name="n_R&amp;O" xfId="3827" xr:uid="{00000000-0005-0000-0000-0000A7BA0000}"/>
    <cellStyle name="n_R&amp;O reporting SCR_200602 template" xfId="3828" xr:uid="{00000000-0005-0000-0000-0000A8BA0000}"/>
    <cellStyle name="n_R&amp;O reporting SCR_200602 template_A&amp;ME KPIs" xfId="54399" xr:uid="{00000000-0005-0000-0000-0000A9BA0000}"/>
    <cellStyle name="n_R&amp;O reporting SCR_200602 template_France financials" xfId="24740" xr:uid="{00000000-0005-0000-0000-0000AABA0000}"/>
    <cellStyle name="n_R&amp;O reporting SCR_200602 template_France KPIs" xfId="5950" xr:uid="{00000000-0005-0000-0000-0000ABBA0000}"/>
    <cellStyle name="n_R&amp;O reporting SCR_200602 template_France KPIs 2" xfId="15365" xr:uid="{00000000-0005-0000-0000-0000ACBA0000}"/>
    <cellStyle name="n_R&amp;O reporting SCR_200602 template_France KPIs_1" xfId="13190" xr:uid="{00000000-0005-0000-0000-0000ADBA0000}"/>
    <cellStyle name="n_R&amp;O reporting SCR_200602 template_Group" xfId="45096" xr:uid="{00000000-0005-0000-0000-0000AEBA0000}"/>
    <cellStyle name="n_R&amp;O reporting SCR_200602 template_Group - financial KPIs" xfId="22996" xr:uid="{00000000-0005-0000-0000-0000AFBA0000}"/>
    <cellStyle name="n_R&amp;O reporting SCR_200602 template_Group - operational KPIs" xfId="11436" xr:uid="{00000000-0005-0000-0000-0000B0BA0000}"/>
    <cellStyle name="n_R&amp;O reporting SCR_200602 template_Group - operational KPIs 2" xfId="19135" xr:uid="{00000000-0005-0000-0000-0000B1BA0000}"/>
    <cellStyle name="n_R&amp;O reporting SCR_200602 template_Group - operational KPIs_1" xfId="21252" xr:uid="{00000000-0005-0000-0000-0000B2BA0000}"/>
    <cellStyle name="n_R&amp;O reporting SCR_200602 template_Orange - Market France KPIs" xfId="57276" xr:uid="{00000000-0005-0000-0000-0000B3BA0000}"/>
    <cellStyle name="n_R&amp;O reporting SCR_200602 template_Poland KPIs" xfId="45095" xr:uid="{00000000-0005-0000-0000-0000B4BA0000}"/>
    <cellStyle name="n_R&amp;O reporting SCR_200602 template_ROW" xfId="45097" xr:uid="{00000000-0005-0000-0000-0000B5BA0000}"/>
    <cellStyle name="n_R&amp;O reporting SCR_200602 template_ROW ARPU" xfId="45098" xr:uid="{00000000-0005-0000-0000-0000B6BA0000}"/>
    <cellStyle name="n_R&amp;O reporting SCR_200602 template_ROW_1" xfId="45099" xr:uid="{00000000-0005-0000-0000-0000B7BA0000}"/>
    <cellStyle name="n_R&amp;O reporting SCR_200602 template_ROW_1_Group" xfId="45100" xr:uid="{00000000-0005-0000-0000-0000B8BA0000}"/>
    <cellStyle name="n_R&amp;O reporting SCR_200602 template_ROW_1_ROW ARPU" xfId="45101" xr:uid="{00000000-0005-0000-0000-0000B9BA0000}"/>
    <cellStyle name="n_R&amp;O reporting SCR_200602 template_ROW_Group" xfId="45102" xr:uid="{00000000-0005-0000-0000-0000BABA0000}"/>
    <cellStyle name="n_R&amp;O reporting SCR_200602 template_ROW_ROW ARPU" xfId="45103" xr:uid="{00000000-0005-0000-0000-0000BBBA0000}"/>
    <cellStyle name="n_R&amp;O reporting SCR_200602 template_Spain ARPU + AUPU" xfId="45104" xr:uid="{00000000-0005-0000-0000-0000BCBA0000}"/>
    <cellStyle name="n_R&amp;O reporting SCR_200602 template_Spain ARPU + AUPU_Group" xfId="45105" xr:uid="{00000000-0005-0000-0000-0000BDBA0000}"/>
    <cellStyle name="n_R&amp;O reporting SCR_200602 template_Spain ARPU + AUPU_ROW ARPU" xfId="45106" xr:uid="{00000000-0005-0000-0000-0000BEBA0000}"/>
    <cellStyle name="n_R&amp;O reporting SCR_200602 template_Spain KPIs" xfId="7807" xr:uid="{00000000-0005-0000-0000-0000BFBA0000}"/>
    <cellStyle name="n_R&amp;O reporting SCR_200602 template_Spain KPIs 2" xfId="17173" xr:uid="{00000000-0005-0000-0000-0000C0BA0000}"/>
    <cellStyle name="n_R&amp;O reporting SCR_200602 template_Spain KPIs_1" xfId="52622" xr:uid="{00000000-0005-0000-0000-0000C1BA0000}"/>
    <cellStyle name="n_R&amp;O reporting SCR_200602 template_Telecoms - Operational KPIs" xfId="50925" xr:uid="{00000000-0005-0000-0000-0000C2BA0000}"/>
    <cellStyle name="n_R&amp;O_A&amp;ME KPIs" xfId="54398" xr:uid="{00000000-0005-0000-0000-0000C3BA0000}"/>
    <cellStyle name="n_R&amp;O_DATA KPI Personal" xfId="45107" xr:uid="{00000000-0005-0000-0000-0000C4BA0000}"/>
    <cellStyle name="n_R&amp;O_DATA KPI Personal_Group" xfId="45108" xr:uid="{00000000-0005-0000-0000-0000C5BA0000}"/>
    <cellStyle name="n_R&amp;O_DATA KPI Personal_ROW ARPU" xfId="45109" xr:uid="{00000000-0005-0000-0000-0000C6BA0000}"/>
    <cellStyle name="n_R&amp;O_EE_CoA_BS - mapped V4" xfId="45110" xr:uid="{00000000-0005-0000-0000-0000C7BA0000}"/>
    <cellStyle name="n_R&amp;O_EE_CoA_BS - mapped V4_Group" xfId="45111" xr:uid="{00000000-0005-0000-0000-0000C8BA0000}"/>
    <cellStyle name="n_R&amp;O_EE_CoA_BS - mapped V4_ROW ARPU" xfId="45112" xr:uid="{00000000-0005-0000-0000-0000C9BA0000}"/>
    <cellStyle name="n_R&amp;O_France financials" xfId="24739" xr:uid="{00000000-0005-0000-0000-0000CABA0000}"/>
    <cellStyle name="n_R&amp;O_France KPIs" xfId="5949" xr:uid="{00000000-0005-0000-0000-0000CBBA0000}"/>
    <cellStyle name="n_R&amp;O_France KPIs 2" xfId="15364" xr:uid="{00000000-0005-0000-0000-0000CCBA0000}"/>
    <cellStyle name="n_R&amp;O_France KPIs_1" xfId="13189" xr:uid="{00000000-0005-0000-0000-0000CDBA0000}"/>
    <cellStyle name="n_R&amp;O_Group" xfId="45113" xr:uid="{00000000-0005-0000-0000-0000CEBA0000}"/>
    <cellStyle name="n_R&amp;O_Group - financial KPIs" xfId="22995" xr:uid="{00000000-0005-0000-0000-0000CFBA0000}"/>
    <cellStyle name="n_R&amp;O_Group - operational KPIs" xfId="11435" xr:uid="{00000000-0005-0000-0000-0000D0BA0000}"/>
    <cellStyle name="n_R&amp;O_Group - operational KPIs 2" xfId="19134" xr:uid="{00000000-0005-0000-0000-0000D1BA0000}"/>
    <cellStyle name="n_R&amp;O_Group - operational KPIs_1" xfId="21251" xr:uid="{00000000-0005-0000-0000-0000D2BA0000}"/>
    <cellStyle name="n_R&amp;O_Orange - Market France KPIs" xfId="57275" xr:uid="{00000000-0005-0000-0000-0000D3BA0000}"/>
    <cellStyle name="n_R&amp;O_Poland KPIs" xfId="45094" xr:uid="{00000000-0005-0000-0000-0000D4BA0000}"/>
    <cellStyle name="n_R&amp;O_Reporting Valeur_Mobile_2010_10" xfId="45114" xr:uid="{00000000-0005-0000-0000-0000D5BA0000}"/>
    <cellStyle name="n_R&amp;O_Reporting Valeur_Mobile_2010_10_Group" xfId="45115" xr:uid="{00000000-0005-0000-0000-0000D6BA0000}"/>
    <cellStyle name="n_R&amp;O_Reporting Valeur_Mobile_2010_10_ROW" xfId="45116" xr:uid="{00000000-0005-0000-0000-0000D7BA0000}"/>
    <cellStyle name="n_R&amp;O_Reporting Valeur_Mobile_2010_10_ROW ARPU" xfId="45117" xr:uid="{00000000-0005-0000-0000-0000D8BA0000}"/>
    <cellStyle name="n_R&amp;O_Reporting Valeur_Mobile_2010_10_ROW_Group" xfId="45118" xr:uid="{00000000-0005-0000-0000-0000D9BA0000}"/>
    <cellStyle name="n_R&amp;O_Reporting Valeur_Mobile_2010_10_ROW_ROW ARPU" xfId="45119" xr:uid="{00000000-0005-0000-0000-0000DABA0000}"/>
    <cellStyle name="n_R&amp;O_ROW" xfId="45120" xr:uid="{00000000-0005-0000-0000-0000DBBA0000}"/>
    <cellStyle name="n_R&amp;O_ROW ARPU" xfId="45121" xr:uid="{00000000-0005-0000-0000-0000DCBA0000}"/>
    <cellStyle name="n_R&amp;O_ROW_1" xfId="45122" xr:uid="{00000000-0005-0000-0000-0000DDBA0000}"/>
    <cellStyle name="n_R&amp;O_ROW_1_Group" xfId="45123" xr:uid="{00000000-0005-0000-0000-0000DEBA0000}"/>
    <cellStyle name="n_R&amp;O_ROW_1_ROW ARPU" xfId="45124" xr:uid="{00000000-0005-0000-0000-0000DFBA0000}"/>
    <cellStyle name="n_R&amp;O_ROW_Group" xfId="45125" xr:uid="{00000000-0005-0000-0000-0000E0BA0000}"/>
    <cellStyle name="n_R&amp;O_ROW_ROW ARPU" xfId="45126" xr:uid="{00000000-0005-0000-0000-0000E1BA0000}"/>
    <cellStyle name="n_R&amp;O_Spain ARPU + AUPU" xfId="45127" xr:uid="{00000000-0005-0000-0000-0000E2BA0000}"/>
    <cellStyle name="n_R&amp;O_Spain ARPU + AUPU_Group" xfId="45128" xr:uid="{00000000-0005-0000-0000-0000E3BA0000}"/>
    <cellStyle name="n_R&amp;O_Spain ARPU + AUPU_ROW ARPU" xfId="45129" xr:uid="{00000000-0005-0000-0000-0000E4BA0000}"/>
    <cellStyle name="n_R&amp;O_Spain KPIs" xfId="7806" xr:uid="{00000000-0005-0000-0000-0000E5BA0000}"/>
    <cellStyle name="n_R&amp;O_Spain KPIs 2" xfId="17172" xr:uid="{00000000-0005-0000-0000-0000E6BA0000}"/>
    <cellStyle name="n_R&amp;O_Spain KPIs_1" xfId="52621" xr:uid="{00000000-0005-0000-0000-0000E7BA0000}"/>
    <cellStyle name="n_R&amp;O_Telecoms - Operational KPIs" xfId="50924" xr:uid="{00000000-0005-0000-0000-0000E8BA0000}"/>
    <cellStyle name="n_Reporting FT 2004-03" xfId="3829" xr:uid="{00000000-0005-0000-0000-0000E9BA0000}"/>
    <cellStyle name="n_Reporting FT 2004-03_01 Synthèse DM pour modèle" xfId="3830" xr:uid="{00000000-0005-0000-0000-0000EABA0000}"/>
    <cellStyle name="n_Reporting FT 2004-03_01 Synthèse DM pour modèle_A&amp;ME KPIs" xfId="54401" xr:uid="{00000000-0005-0000-0000-0000EBBA0000}"/>
    <cellStyle name="n_Reporting FT 2004-03_01 Synthèse DM pour modèle_France financials" xfId="24742" xr:uid="{00000000-0005-0000-0000-0000ECBA0000}"/>
    <cellStyle name="n_Reporting FT 2004-03_01 Synthèse DM pour modèle_France KPIs" xfId="5952" xr:uid="{00000000-0005-0000-0000-0000EDBA0000}"/>
    <cellStyle name="n_Reporting FT 2004-03_01 Synthèse DM pour modèle_France KPIs 2" xfId="15367" xr:uid="{00000000-0005-0000-0000-0000EEBA0000}"/>
    <cellStyle name="n_Reporting FT 2004-03_01 Synthèse DM pour modèle_France KPIs_1" xfId="13192" xr:uid="{00000000-0005-0000-0000-0000EFBA0000}"/>
    <cellStyle name="n_Reporting FT 2004-03_01 Synthèse DM pour modèle_Group" xfId="45132" xr:uid="{00000000-0005-0000-0000-0000F0BA0000}"/>
    <cellStyle name="n_Reporting FT 2004-03_01 Synthèse DM pour modèle_Group - financial KPIs" xfId="22998" xr:uid="{00000000-0005-0000-0000-0000F1BA0000}"/>
    <cellStyle name="n_Reporting FT 2004-03_01 Synthèse DM pour modèle_Group - operational KPIs" xfId="11438" xr:uid="{00000000-0005-0000-0000-0000F2BA0000}"/>
    <cellStyle name="n_Reporting FT 2004-03_01 Synthèse DM pour modèle_Group - operational KPIs 2" xfId="19137" xr:uid="{00000000-0005-0000-0000-0000F3BA0000}"/>
    <cellStyle name="n_Reporting FT 2004-03_01 Synthèse DM pour modèle_Group - operational KPIs_1" xfId="21254" xr:uid="{00000000-0005-0000-0000-0000F4BA0000}"/>
    <cellStyle name="n_Reporting FT 2004-03_01 Synthèse DM pour modèle_Orange - Market France KPIs" xfId="57278" xr:uid="{00000000-0005-0000-0000-0000F5BA0000}"/>
    <cellStyle name="n_Reporting FT 2004-03_01 Synthèse DM pour modèle_Poland KPIs" xfId="45131" xr:uid="{00000000-0005-0000-0000-0000F6BA0000}"/>
    <cellStyle name="n_Reporting FT 2004-03_01 Synthèse DM pour modèle_ROW" xfId="45133" xr:uid="{00000000-0005-0000-0000-0000F7BA0000}"/>
    <cellStyle name="n_Reporting FT 2004-03_01 Synthèse DM pour modèle_ROW ARPU" xfId="45134" xr:uid="{00000000-0005-0000-0000-0000F8BA0000}"/>
    <cellStyle name="n_Reporting FT 2004-03_01 Synthèse DM pour modèle_ROW_1" xfId="45135" xr:uid="{00000000-0005-0000-0000-0000F9BA0000}"/>
    <cellStyle name="n_Reporting FT 2004-03_01 Synthèse DM pour modèle_ROW_1_Group" xfId="45136" xr:uid="{00000000-0005-0000-0000-0000FABA0000}"/>
    <cellStyle name="n_Reporting FT 2004-03_01 Synthèse DM pour modèle_ROW_1_ROW ARPU" xfId="45137" xr:uid="{00000000-0005-0000-0000-0000FBBA0000}"/>
    <cellStyle name="n_Reporting FT 2004-03_01 Synthèse DM pour modèle_ROW_Group" xfId="45138" xr:uid="{00000000-0005-0000-0000-0000FCBA0000}"/>
    <cellStyle name="n_Reporting FT 2004-03_01 Synthèse DM pour modèle_ROW_ROW ARPU" xfId="45139" xr:uid="{00000000-0005-0000-0000-0000FDBA0000}"/>
    <cellStyle name="n_Reporting FT 2004-03_01 Synthèse DM pour modèle_Spain ARPU + AUPU" xfId="45140" xr:uid="{00000000-0005-0000-0000-0000FEBA0000}"/>
    <cellStyle name="n_Reporting FT 2004-03_01 Synthèse DM pour modèle_Spain ARPU + AUPU_Group" xfId="45141" xr:uid="{00000000-0005-0000-0000-0000FFBA0000}"/>
    <cellStyle name="n_Reporting FT 2004-03_01 Synthèse DM pour modèle_Spain ARPU + AUPU_ROW ARPU" xfId="45142" xr:uid="{00000000-0005-0000-0000-000000BB0000}"/>
    <cellStyle name="n_Reporting FT 2004-03_01 Synthèse DM pour modèle_Spain KPIs" xfId="7809" xr:uid="{00000000-0005-0000-0000-000001BB0000}"/>
    <cellStyle name="n_Reporting FT 2004-03_01 Synthèse DM pour modèle_Spain KPIs 2" xfId="17175" xr:uid="{00000000-0005-0000-0000-000002BB0000}"/>
    <cellStyle name="n_Reporting FT 2004-03_01 Synthèse DM pour modèle_Spain KPIs_1" xfId="52624" xr:uid="{00000000-0005-0000-0000-000003BB0000}"/>
    <cellStyle name="n_Reporting FT 2004-03_01 Synthèse DM pour modèle_Telecoms - Operational KPIs" xfId="50927" xr:uid="{00000000-0005-0000-0000-000004BB0000}"/>
    <cellStyle name="n_Reporting FT 2004-03_0703 Préflashde L23 Analyse CA trafic 07-03 (07-04-03)" xfId="3831" xr:uid="{00000000-0005-0000-0000-000005BB0000}"/>
    <cellStyle name="n_Reporting FT 2004-03_0703 Préflashde L23 Analyse CA trafic 07-03 (07-04-03)_A&amp;ME KPIs" xfId="54402" xr:uid="{00000000-0005-0000-0000-000006BB0000}"/>
    <cellStyle name="n_Reporting FT 2004-03_0703 Préflashde L23 Analyse CA trafic 07-03 (07-04-03)_France financials" xfId="24743" xr:uid="{00000000-0005-0000-0000-000007BB0000}"/>
    <cellStyle name="n_Reporting FT 2004-03_0703 Préflashde L23 Analyse CA trafic 07-03 (07-04-03)_France KPIs" xfId="5953" xr:uid="{00000000-0005-0000-0000-000008BB0000}"/>
    <cellStyle name="n_Reporting FT 2004-03_0703 Préflashde L23 Analyse CA trafic 07-03 (07-04-03)_France KPIs 2" xfId="15368" xr:uid="{00000000-0005-0000-0000-000009BB0000}"/>
    <cellStyle name="n_Reporting FT 2004-03_0703 Préflashde L23 Analyse CA trafic 07-03 (07-04-03)_France KPIs_1" xfId="13193" xr:uid="{00000000-0005-0000-0000-00000ABB0000}"/>
    <cellStyle name="n_Reporting FT 2004-03_0703 Préflashde L23 Analyse CA trafic 07-03 (07-04-03)_Group" xfId="45144" xr:uid="{00000000-0005-0000-0000-00000BBB0000}"/>
    <cellStyle name="n_Reporting FT 2004-03_0703 Préflashde L23 Analyse CA trafic 07-03 (07-04-03)_Group - financial KPIs" xfId="22999" xr:uid="{00000000-0005-0000-0000-00000CBB0000}"/>
    <cellStyle name="n_Reporting FT 2004-03_0703 Préflashde L23 Analyse CA trafic 07-03 (07-04-03)_Group - operational KPIs" xfId="11439" xr:uid="{00000000-0005-0000-0000-00000DBB0000}"/>
    <cellStyle name="n_Reporting FT 2004-03_0703 Préflashde L23 Analyse CA trafic 07-03 (07-04-03)_Group - operational KPIs 2" xfId="19138" xr:uid="{00000000-0005-0000-0000-00000EBB0000}"/>
    <cellStyle name="n_Reporting FT 2004-03_0703 Préflashde L23 Analyse CA trafic 07-03 (07-04-03)_Group - operational KPIs_1" xfId="21255" xr:uid="{00000000-0005-0000-0000-00000FBB0000}"/>
    <cellStyle name="n_Reporting FT 2004-03_0703 Préflashde L23 Analyse CA trafic 07-03 (07-04-03)_Orange - Market France KPIs" xfId="57279" xr:uid="{00000000-0005-0000-0000-000010BB0000}"/>
    <cellStyle name="n_Reporting FT 2004-03_0703 Préflashde L23 Analyse CA trafic 07-03 (07-04-03)_Poland KPIs" xfId="45143" xr:uid="{00000000-0005-0000-0000-000011BB0000}"/>
    <cellStyle name="n_Reporting FT 2004-03_0703 Préflashde L23 Analyse CA trafic 07-03 (07-04-03)_ROW" xfId="45145" xr:uid="{00000000-0005-0000-0000-000012BB0000}"/>
    <cellStyle name="n_Reporting FT 2004-03_0703 Préflashde L23 Analyse CA trafic 07-03 (07-04-03)_ROW ARPU" xfId="45146" xr:uid="{00000000-0005-0000-0000-000013BB0000}"/>
    <cellStyle name="n_Reporting FT 2004-03_0703 Préflashde L23 Analyse CA trafic 07-03 (07-04-03)_ROW_1" xfId="45147" xr:uid="{00000000-0005-0000-0000-000014BB0000}"/>
    <cellStyle name="n_Reporting FT 2004-03_0703 Préflashde L23 Analyse CA trafic 07-03 (07-04-03)_ROW_1_Group" xfId="45148" xr:uid="{00000000-0005-0000-0000-000015BB0000}"/>
    <cellStyle name="n_Reporting FT 2004-03_0703 Préflashde L23 Analyse CA trafic 07-03 (07-04-03)_ROW_1_ROW ARPU" xfId="45149" xr:uid="{00000000-0005-0000-0000-000016BB0000}"/>
    <cellStyle name="n_Reporting FT 2004-03_0703 Préflashde L23 Analyse CA trafic 07-03 (07-04-03)_ROW_Group" xfId="45150" xr:uid="{00000000-0005-0000-0000-000017BB0000}"/>
    <cellStyle name="n_Reporting FT 2004-03_0703 Préflashde L23 Analyse CA trafic 07-03 (07-04-03)_ROW_ROW ARPU" xfId="45151" xr:uid="{00000000-0005-0000-0000-000018BB0000}"/>
    <cellStyle name="n_Reporting FT 2004-03_0703 Préflashde L23 Analyse CA trafic 07-03 (07-04-03)_Spain ARPU + AUPU" xfId="45152" xr:uid="{00000000-0005-0000-0000-000019BB0000}"/>
    <cellStyle name="n_Reporting FT 2004-03_0703 Préflashde L23 Analyse CA trafic 07-03 (07-04-03)_Spain ARPU + AUPU_Group" xfId="45153" xr:uid="{00000000-0005-0000-0000-00001ABB0000}"/>
    <cellStyle name="n_Reporting FT 2004-03_0703 Préflashde L23 Analyse CA trafic 07-03 (07-04-03)_Spain ARPU + AUPU_ROW ARPU" xfId="45154" xr:uid="{00000000-0005-0000-0000-00001BBB0000}"/>
    <cellStyle name="n_Reporting FT 2004-03_0703 Préflashde L23 Analyse CA trafic 07-03 (07-04-03)_Spain KPIs" xfId="7810" xr:uid="{00000000-0005-0000-0000-00001CBB0000}"/>
    <cellStyle name="n_Reporting FT 2004-03_0703 Préflashde L23 Analyse CA trafic 07-03 (07-04-03)_Spain KPIs 2" xfId="17176" xr:uid="{00000000-0005-0000-0000-00001DBB0000}"/>
    <cellStyle name="n_Reporting FT 2004-03_0703 Préflashde L23 Analyse CA trafic 07-03 (07-04-03)_Spain KPIs_1" xfId="52625" xr:uid="{00000000-0005-0000-0000-00001EBB0000}"/>
    <cellStyle name="n_Reporting FT 2004-03_0703 Préflashde L23 Analyse CA trafic 07-03 (07-04-03)_Telecoms - Operational KPIs" xfId="50928" xr:uid="{00000000-0005-0000-0000-00001FBB0000}"/>
    <cellStyle name="n_Reporting FT 2004-03_A&amp;ME KPIs" xfId="54400" xr:uid="{00000000-0005-0000-0000-000020BB0000}"/>
    <cellStyle name="n_Reporting FT 2004-03_Base Forfaits 06-07" xfId="3832" xr:uid="{00000000-0005-0000-0000-000021BB0000}"/>
    <cellStyle name="n_Reporting FT 2004-03_Base Forfaits 06-07_A&amp;ME KPIs" xfId="54403" xr:uid="{00000000-0005-0000-0000-000022BB0000}"/>
    <cellStyle name="n_Reporting FT 2004-03_Base Forfaits 06-07_France financials" xfId="24744" xr:uid="{00000000-0005-0000-0000-000023BB0000}"/>
    <cellStyle name="n_Reporting FT 2004-03_Base Forfaits 06-07_France KPIs" xfId="5954" xr:uid="{00000000-0005-0000-0000-000024BB0000}"/>
    <cellStyle name="n_Reporting FT 2004-03_Base Forfaits 06-07_France KPIs 2" xfId="15369" xr:uid="{00000000-0005-0000-0000-000025BB0000}"/>
    <cellStyle name="n_Reporting FT 2004-03_Base Forfaits 06-07_France KPIs_1" xfId="13194" xr:uid="{00000000-0005-0000-0000-000026BB0000}"/>
    <cellStyle name="n_Reporting FT 2004-03_Base Forfaits 06-07_Group" xfId="45156" xr:uid="{00000000-0005-0000-0000-000027BB0000}"/>
    <cellStyle name="n_Reporting FT 2004-03_Base Forfaits 06-07_Group - financial KPIs" xfId="23000" xr:uid="{00000000-0005-0000-0000-000028BB0000}"/>
    <cellStyle name="n_Reporting FT 2004-03_Base Forfaits 06-07_Group - operational KPIs" xfId="11440" xr:uid="{00000000-0005-0000-0000-000029BB0000}"/>
    <cellStyle name="n_Reporting FT 2004-03_Base Forfaits 06-07_Group - operational KPIs 2" xfId="19139" xr:uid="{00000000-0005-0000-0000-00002ABB0000}"/>
    <cellStyle name="n_Reporting FT 2004-03_Base Forfaits 06-07_Group - operational KPIs_1" xfId="21256" xr:uid="{00000000-0005-0000-0000-00002BBB0000}"/>
    <cellStyle name="n_Reporting FT 2004-03_Base Forfaits 06-07_Orange - Market France KPIs" xfId="57280" xr:uid="{00000000-0005-0000-0000-00002CBB0000}"/>
    <cellStyle name="n_Reporting FT 2004-03_Base Forfaits 06-07_Poland KPIs" xfId="45155" xr:uid="{00000000-0005-0000-0000-00002DBB0000}"/>
    <cellStyle name="n_Reporting FT 2004-03_Base Forfaits 06-07_ROW" xfId="45157" xr:uid="{00000000-0005-0000-0000-00002EBB0000}"/>
    <cellStyle name="n_Reporting FT 2004-03_Base Forfaits 06-07_ROW ARPU" xfId="45158" xr:uid="{00000000-0005-0000-0000-00002FBB0000}"/>
    <cellStyle name="n_Reporting FT 2004-03_Base Forfaits 06-07_ROW_1" xfId="45159" xr:uid="{00000000-0005-0000-0000-000030BB0000}"/>
    <cellStyle name="n_Reporting FT 2004-03_Base Forfaits 06-07_ROW_1_Group" xfId="45160" xr:uid="{00000000-0005-0000-0000-000031BB0000}"/>
    <cellStyle name="n_Reporting FT 2004-03_Base Forfaits 06-07_ROW_1_ROW ARPU" xfId="45161" xr:uid="{00000000-0005-0000-0000-000032BB0000}"/>
    <cellStyle name="n_Reporting FT 2004-03_Base Forfaits 06-07_ROW_Group" xfId="45162" xr:uid="{00000000-0005-0000-0000-000033BB0000}"/>
    <cellStyle name="n_Reporting FT 2004-03_Base Forfaits 06-07_ROW_ROW ARPU" xfId="45163" xr:uid="{00000000-0005-0000-0000-000034BB0000}"/>
    <cellStyle name="n_Reporting FT 2004-03_Base Forfaits 06-07_Spain ARPU + AUPU" xfId="45164" xr:uid="{00000000-0005-0000-0000-000035BB0000}"/>
    <cellStyle name="n_Reporting FT 2004-03_Base Forfaits 06-07_Spain ARPU + AUPU_Group" xfId="45165" xr:uid="{00000000-0005-0000-0000-000036BB0000}"/>
    <cellStyle name="n_Reporting FT 2004-03_Base Forfaits 06-07_Spain ARPU + AUPU_ROW ARPU" xfId="45166" xr:uid="{00000000-0005-0000-0000-000037BB0000}"/>
    <cellStyle name="n_Reporting FT 2004-03_Base Forfaits 06-07_Spain KPIs" xfId="7811" xr:uid="{00000000-0005-0000-0000-000038BB0000}"/>
    <cellStyle name="n_Reporting FT 2004-03_Base Forfaits 06-07_Spain KPIs 2" xfId="17177" xr:uid="{00000000-0005-0000-0000-000039BB0000}"/>
    <cellStyle name="n_Reporting FT 2004-03_Base Forfaits 06-07_Spain KPIs_1" xfId="52626" xr:uid="{00000000-0005-0000-0000-00003ABB0000}"/>
    <cellStyle name="n_Reporting FT 2004-03_Base Forfaits 06-07_Telecoms - Operational KPIs" xfId="50929" xr:uid="{00000000-0005-0000-0000-00003BBB0000}"/>
    <cellStyle name="n_Reporting FT 2004-03_CA BAC SCR-VM 06-07 (31-07-06)" xfId="3833" xr:uid="{00000000-0005-0000-0000-00003CBB0000}"/>
    <cellStyle name="n_Reporting FT 2004-03_CA BAC SCR-VM 06-07 (31-07-06)_A&amp;ME KPIs" xfId="54404" xr:uid="{00000000-0005-0000-0000-00003DBB0000}"/>
    <cellStyle name="n_Reporting FT 2004-03_CA BAC SCR-VM 06-07 (31-07-06)_France financials" xfId="24745" xr:uid="{00000000-0005-0000-0000-00003EBB0000}"/>
    <cellStyle name="n_Reporting FT 2004-03_CA BAC SCR-VM 06-07 (31-07-06)_France KPIs" xfId="5955" xr:uid="{00000000-0005-0000-0000-00003FBB0000}"/>
    <cellStyle name="n_Reporting FT 2004-03_CA BAC SCR-VM 06-07 (31-07-06)_France KPIs 2" xfId="15370" xr:uid="{00000000-0005-0000-0000-000040BB0000}"/>
    <cellStyle name="n_Reporting FT 2004-03_CA BAC SCR-VM 06-07 (31-07-06)_France KPIs_1" xfId="13195" xr:uid="{00000000-0005-0000-0000-000041BB0000}"/>
    <cellStyle name="n_Reporting FT 2004-03_CA BAC SCR-VM 06-07 (31-07-06)_Group" xfId="45168" xr:uid="{00000000-0005-0000-0000-000042BB0000}"/>
    <cellStyle name="n_Reporting FT 2004-03_CA BAC SCR-VM 06-07 (31-07-06)_Group - financial KPIs" xfId="23001" xr:uid="{00000000-0005-0000-0000-000043BB0000}"/>
    <cellStyle name="n_Reporting FT 2004-03_CA BAC SCR-VM 06-07 (31-07-06)_Group - operational KPIs" xfId="11441" xr:uid="{00000000-0005-0000-0000-000044BB0000}"/>
    <cellStyle name="n_Reporting FT 2004-03_CA BAC SCR-VM 06-07 (31-07-06)_Group - operational KPIs 2" xfId="19140" xr:uid="{00000000-0005-0000-0000-000045BB0000}"/>
    <cellStyle name="n_Reporting FT 2004-03_CA BAC SCR-VM 06-07 (31-07-06)_Group - operational KPIs_1" xfId="21257" xr:uid="{00000000-0005-0000-0000-000046BB0000}"/>
    <cellStyle name="n_Reporting FT 2004-03_CA BAC SCR-VM 06-07 (31-07-06)_Orange - Market France KPIs" xfId="57281" xr:uid="{00000000-0005-0000-0000-000047BB0000}"/>
    <cellStyle name="n_Reporting FT 2004-03_CA BAC SCR-VM 06-07 (31-07-06)_Poland KPIs" xfId="45167" xr:uid="{00000000-0005-0000-0000-000048BB0000}"/>
    <cellStyle name="n_Reporting FT 2004-03_CA BAC SCR-VM 06-07 (31-07-06)_ROW" xfId="45169" xr:uid="{00000000-0005-0000-0000-000049BB0000}"/>
    <cellStyle name="n_Reporting FT 2004-03_CA BAC SCR-VM 06-07 (31-07-06)_ROW ARPU" xfId="45170" xr:uid="{00000000-0005-0000-0000-00004ABB0000}"/>
    <cellStyle name="n_Reporting FT 2004-03_CA BAC SCR-VM 06-07 (31-07-06)_ROW_1" xfId="45171" xr:uid="{00000000-0005-0000-0000-00004BBB0000}"/>
    <cellStyle name="n_Reporting FT 2004-03_CA BAC SCR-VM 06-07 (31-07-06)_ROW_1_Group" xfId="45172" xr:uid="{00000000-0005-0000-0000-00004CBB0000}"/>
    <cellStyle name="n_Reporting FT 2004-03_CA BAC SCR-VM 06-07 (31-07-06)_ROW_1_ROW ARPU" xfId="45173" xr:uid="{00000000-0005-0000-0000-00004DBB0000}"/>
    <cellStyle name="n_Reporting FT 2004-03_CA BAC SCR-VM 06-07 (31-07-06)_ROW_Group" xfId="45174" xr:uid="{00000000-0005-0000-0000-00004EBB0000}"/>
    <cellStyle name="n_Reporting FT 2004-03_CA BAC SCR-VM 06-07 (31-07-06)_ROW_ROW ARPU" xfId="45175" xr:uid="{00000000-0005-0000-0000-00004FBB0000}"/>
    <cellStyle name="n_Reporting FT 2004-03_CA BAC SCR-VM 06-07 (31-07-06)_Spain ARPU + AUPU" xfId="45176" xr:uid="{00000000-0005-0000-0000-000050BB0000}"/>
    <cellStyle name="n_Reporting FT 2004-03_CA BAC SCR-VM 06-07 (31-07-06)_Spain ARPU + AUPU_Group" xfId="45177" xr:uid="{00000000-0005-0000-0000-000051BB0000}"/>
    <cellStyle name="n_Reporting FT 2004-03_CA BAC SCR-VM 06-07 (31-07-06)_Spain ARPU + AUPU_ROW ARPU" xfId="45178" xr:uid="{00000000-0005-0000-0000-000052BB0000}"/>
    <cellStyle name="n_Reporting FT 2004-03_CA BAC SCR-VM 06-07 (31-07-06)_Spain KPIs" xfId="7812" xr:uid="{00000000-0005-0000-0000-000053BB0000}"/>
    <cellStyle name="n_Reporting FT 2004-03_CA BAC SCR-VM 06-07 (31-07-06)_Spain KPIs 2" xfId="17178" xr:uid="{00000000-0005-0000-0000-000054BB0000}"/>
    <cellStyle name="n_Reporting FT 2004-03_CA BAC SCR-VM 06-07 (31-07-06)_Spain KPIs_1" xfId="52627" xr:uid="{00000000-0005-0000-0000-000055BB0000}"/>
    <cellStyle name="n_Reporting FT 2004-03_CA BAC SCR-VM 06-07 (31-07-06)_Telecoms - Operational KPIs" xfId="50930" xr:uid="{00000000-0005-0000-0000-000056BB0000}"/>
    <cellStyle name="n_Reporting FT 2004-03_CA forfaits 0607 (06-08-14)" xfId="3834" xr:uid="{00000000-0005-0000-0000-000057BB0000}"/>
    <cellStyle name="n_Reporting FT 2004-03_CA forfaits 0607 (06-08-14)_A&amp;ME KPIs" xfId="54405" xr:uid="{00000000-0005-0000-0000-000058BB0000}"/>
    <cellStyle name="n_Reporting FT 2004-03_CA forfaits 0607 (06-08-14)_France financials" xfId="24746" xr:uid="{00000000-0005-0000-0000-000059BB0000}"/>
    <cellStyle name="n_Reporting FT 2004-03_CA forfaits 0607 (06-08-14)_France KPIs" xfId="5956" xr:uid="{00000000-0005-0000-0000-00005ABB0000}"/>
    <cellStyle name="n_Reporting FT 2004-03_CA forfaits 0607 (06-08-14)_France KPIs 2" xfId="15371" xr:uid="{00000000-0005-0000-0000-00005BBB0000}"/>
    <cellStyle name="n_Reporting FT 2004-03_CA forfaits 0607 (06-08-14)_France KPIs_1" xfId="13196" xr:uid="{00000000-0005-0000-0000-00005CBB0000}"/>
    <cellStyle name="n_Reporting FT 2004-03_CA forfaits 0607 (06-08-14)_Group" xfId="45180" xr:uid="{00000000-0005-0000-0000-00005DBB0000}"/>
    <cellStyle name="n_Reporting FT 2004-03_CA forfaits 0607 (06-08-14)_Group - financial KPIs" xfId="23002" xr:uid="{00000000-0005-0000-0000-00005EBB0000}"/>
    <cellStyle name="n_Reporting FT 2004-03_CA forfaits 0607 (06-08-14)_Group - operational KPIs" xfId="11442" xr:uid="{00000000-0005-0000-0000-00005FBB0000}"/>
    <cellStyle name="n_Reporting FT 2004-03_CA forfaits 0607 (06-08-14)_Group - operational KPIs 2" xfId="19141" xr:uid="{00000000-0005-0000-0000-000060BB0000}"/>
    <cellStyle name="n_Reporting FT 2004-03_CA forfaits 0607 (06-08-14)_Group - operational KPIs_1" xfId="21258" xr:uid="{00000000-0005-0000-0000-000061BB0000}"/>
    <cellStyle name="n_Reporting FT 2004-03_CA forfaits 0607 (06-08-14)_Orange - Market France KPIs" xfId="57282" xr:uid="{00000000-0005-0000-0000-000062BB0000}"/>
    <cellStyle name="n_Reporting FT 2004-03_CA forfaits 0607 (06-08-14)_Poland KPIs" xfId="45179" xr:uid="{00000000-0005-0000-0000-000063BB0000}"/>
    <cellStyle name="n_Reporting FT 2004-03_CA forfaits 0607 (06-08-14)_ROW" xfId="45181" xr:uid="{00000000-0005-0000-0000-000064BB0000}"/>
    <cellStyle name="n_Reporting FT 2004-03_CA forfaits 0607 (06-08-14)_ROW ARPU" xfId="45182" xr:uid="{00000000-0005-0000-0000-000065BB0000}"/>
    <cellStyle name="n_Reporting FT 2004-03_CA forfaits 0607 (06-08-14)_ROW_1" xfId="45183" xr:uid="{00000000-0005-0000-0000-000066BB0000}"/>
    <cellStyle name="n_Reporting FT 2004-03_CA forfaits 0607 (06-08-14)_ROW_1_Group" xfId="45184" xr:uid="{00000000-0005-0000-0000-000067BB0000}"/>
    <cellStyle name="n_Reporting FT 2004-03_CA forfaits 0607 (06-08-14)_ROW_1_ROW ARPU" xfId="45185" xr:uid="{00000000-0005-0000-0000-000068BB0000}"/>
    <cellStyle name="n_Reporting FT 2004-03_CA forfaits 0607 (06-08-14)_ROW_Group" xfId="45186" xr:uid="{00000000-0005-0000-0000-000069BB0000}"/>
    <cellStyle name="n_Reporting FT 2004-03_CA forfaits 0607 (06-08-14)_ROW_ROW ARPU" xfId="45187" xr:uid="{00000000-0005-0000-0000-00006ABB0000}"/>
    <cellStyle name="n_Reporting FT 2004-03_CA forfaits 0607 (06-08-14)_Spain ARPU + AUPU" xfId="45188" xr:uid="{00000000-0005-0000-0000-00006BBB0000}"/>
    <cellStyle name="n_Reporting FT 2004-03_CA forfaits 0607 (06-08-14)_Spain ARPU + AUPU_Group" xfId="45189" xr:uid="{00000000-0005-0000-0000-00006CBB0000}"/>
    <cellStyle name="n_Reporting FT 2004-03_CA forfaits 0607 (06-08-14)_Spain ARPU + AUPU_ROW ARPU" xfId="45190" xr:uid="{00000000-0005-0000-0000-00006DBB0000}"/>
    <cellStyle name="n_Reporting FT 2004-03_CA forfaits 0607 (06-08-14)_Spain KPIs" xfId="7813" xr:uid="{00000000-0005-0000-0000-00006EBB0000}"/>
    <cellStyle name="n_Reporting FT 2004-03_CA forfaits 0607 (06-08-14)_Spain KPIs 2" xfId="17179" xr:uid="{00000000-0005-0000-0000-00006FBB0000}"/>
    <cellStyle name="n_Reporting FT 2004-03_CA forfaits 0607 (06-08-14)_Spain KPIs_1" xfId="52628" xr:uid="{00000000-0005-0000-0000-000070BB0000}"/>
    <cellStyle name="n_Reporting FT 2004-03_CA forfaits 0607 (06-08-14)_Telecoms - Operational KPIs" xfId="50931" xr:uid="{00000000-0005-0000-0000-000071BB0000}"/>
    <cellStyle name="n_Reporting FT 2004-03_Classeur2" xfId="3835" xr:uid="{00000000-0005-0000-0000-000072BB0000}"/>
    <cellStyle name="n_Reporting FT 2004-03_Classeur2_A&amp;ME KPIs" xfId="54406" xr:uid="{00000000-0005-0000-0000-000073BB0000}"/>
    <cellStyle name="n_Reporting FT 2004-03_Classeur2_France financials" xfId="24747" xr:uid="{00000000-0005-0000-0000-000074BB0000}"/>
    <cellStyle name="n_Reporting FT 2004-03_Classeur2_France KPIs" xfId="5957" xr:uid="{00000000-0005-0000-0000-000075BB0000}"/>
    <cellStyle name="n_Reporting FT 2004-03_Classeur2_France KPIs 2" xfId="15372" xr:uid="{00000000-0005-0000-0000-000076BB0000}"/>
    <cellStyle name="n_Reporting FT 2004-03_Classeur2_France KPIs_1" xfId="13197" xr:uid="{00000000-0005-0000-0000-000077BB0000}"/>
    <cellStyle name="n_Reporting FT 2004-03_Classeur2_Group" xfId="45192" xr:uid="{00000000-0005-0000-0000-000078BB0000}"/>
    <cellStyle name="n_Reporting FT 2004-03_Classeur2_Group - financial KPIs" xfId="23003" xr:uid="{00000000-0005-0000-0000-000079BB0000}"/>
    <cellStyle name="n_Reporting FT 2004-03_Classeur2_Group - operational KPIs" xfId="11443" xr:uid="{00000000-0005-0000-0000-00007ABB0000}"/>
    <cellStyle name="n_Reporting FT 2004-03_Classeur2_Group - operational KPIs 2" xfId="19142" xr:uid="{00000000-0005-0000-0000-00007BBB0000}"/>
    <cellStyle name="n_Reporting FT 2004-03_Classeur2_Group - operational KPIs_1" xfId="21259" xr:uid="{00000000-0005-0000-0000-00007CBB0000}"/>
    <cellStyle name="n_Reporting FT 2004-03_Classeur2_Orange - Market France KPIs" xfId="57283" xr:uid="{00000000-0005-0000-0000-00007DBB0000}"/>
    <cellStyle name="n_Reporting FT 2004-03_Classeur2_Poland KPIs" xfId="45191" xr:uid="{00000000-0005-0000-0000-00007EBB0000}"/>
    <cellStyle name="n_Reporting FT 2004-03_Classeur2_ROW" xfId="45193" xr:uid="{00000000-0005-0000-0000-00007FBB0000}"/>
    <cellStyle name="n_Reporting FT 2004-03_Classeur2_ROW ARPU" xfId="45194" xr:uid="{00000000-0005-0000-0000-000080BB0000}"/>
    <cellStyle name="n_Reporting FT 2004-03_Classeur2_ROW_1" xfId="45195" xr:uid="{00000000-0005-0000-0000-000081BB0000}"/>
    <cellStyle name="n_Reporting FT 2004-03_Classeur2_ROW_1_Group" xfId="45196" xr:uid="{00000000-0005-0000-0000-000082BB0000}"/>
    <cellStyle name="n_Reporting FT 2004-03_Classeur2_ROW_1_ROW ARPU" xfId="45197" xr:uid="{00000000-0005-0000-0000-000083BB0000}"/>
    <cellStyle name="n_Reporting FT 2004-03_Classeur2_ROW_Group" xfId="45198" xr:uid="{00000000-0005-0000-0000-000084BB0000}"/>
    <cellStyle name="n_Reporting FT 2004-03_Classeur2_ROW_ROW ARPU" xfId="45199" xr:uid="{00000000-0005-0000-0000-000085BB0000}"/>
    <cellStyle name="n_Reporting FT 2004-03_Classeur2_Spain ARPU + AUPU" xfId="45200" xr:uid="{00000000-0005-0000-0000-000086BB0000}"/>
    <cellStyle name="n_Reporting FT 2004-03_Classeur2_Spain ARPU + AUPU_Group" xfId="45201" xr:uid="{00000000-0005-0000-0000-000087BB0000}"/>
    <cellStyle name="n_Reporting FT 2004-03_Classeur2_Spain ARPU + AUPU_ROW ARPU" xfId="45202" xr:uid="{00000000-0005-0000-0000-000088BB0000}"/>
    <cellStyle name="n_Reporting FT 2004-03_Classeur2_Spain KPIs" xfId="7814" xr:uid="{00000000-0005-0000-0000-000089BB0000}"/>
    <cellStyle name="n_Reporting FT 2004-03_Classeur2_Spain KPIs 2" xfId="17180" xr:uid="{00000000-0005-0000-0000-00008ABB0000}"/>
    <cellStyle name="n_Reporting FT 2004-03_Classeur2_Spain KPIs_1" xfId="52629" xr:uid="{00000000-0005-0000-0000-00008BBB0000}"/>
    <cellStyle name="n_Reporting FT 2004-03_Classeur2_Telecoms - Operational KPIs" xfId="50932" xr:uid="{00000000-0005-0000-0000-00008CBB0000}"/>
    <cellStyle name="n_Reporting FT 2004-03_Classeur5" xfId="3836" xr:uid="{00000000-0005-0000-0000-00008DBB0000}"/>
    <cellStyle name="n_Reporting FT 2004-03_Classeur5_A&amp;ME KPIs" xfId="54407" xr:uid="{00000000-0005-0000-0000-00008EBB0000}"/>
    <cellStyle name="n_Reporting FT 2004-03_Classeur5_France financials" xfId="24748" xr:uid="{00000000-0005-0000-0000-00008FBB0000}"/>
    <cellStyle name="n_Reporting FT 2004-03_Classeur5_France KPIs" xfId="5958" xr:uid="{00000000-0005-0000-0000-000090BB0000}"/>
    <cellStyle name="n_Reporting FT 2004-03_Classeur5_France KPIs 2" xfId="15373" xr:uid="{00000000-0005-0000-0000-000091BB0000}"/>
    <cellStyle name="n_Reporting FT 2004-03_Classeur5_France KPIs_1" xfId="13198" xr:uid="{00000000-0005-0000-0000-000092BB0000}"/>
    <cellStyle name="n_Reporting FT 2004-03_Classeur5_Group" xfId="45204" xr:uid="{00000000-0005-0000-0000-000093BB0000}"/>
    <cellStyle name="n_Reporting FT 2004-03_Classeur5_Group - financial KPIs" xfId="23004" xr:uid="{00000000-0005-0000-0000-000094BB0000}"/>
    <cellStyle name="n_Reporting FT 2004-03_Classeur5_Group - operational KPIs" xfId="11444" xr:uid="{00000000-0005-0000-0000-000095BB0000}"/>
    <cellStyle name="n_Reporting FT 2004-03_Classeur5_Group - operational KPIs 2" xfId="19143" xr:uid="{00000000-0005-0000-0000-000096BB0000}"/>
    <cellStyle name="n_Reporting FT 2004-03_Classeur5_Group - operational KPIs_1" xfId="21260" xr:uid="{00000000-0005-0000-0000-000097BB0000}"/>
    <cellStyle name="n_Reporting FT 2004-03_Classeur5_Orange - Market France KPIs" xfId="57284" xr:uid="{00000000-0005-0000-0000-000098BB0000}"/>
    <cellStyle name="n_Reporting FT 2004-03_Classeur5_Poland KPIs" xfId="45203" xr:uid="{00000000-0005-0000-0000-000099BB0000}"/>
    <cellStyle name="n_Reporting FT 2004-03_Classeur5_ROW" xfId="45205" xr:uid="{00000000-0005-0000-0000-00009ABB0000}"/>
    <cellStyle name="n_Reporting FT 2004-03_Classeur5_ROW ARPU" xfId="45206" xr:uid="{00000000-0005-0000-0000-00009BBB0000}"/>
    <cellStyle name="n_Reporting FT 2004-03_Classeur5_ROW_1" xfId="45207" xr:uid="{00000000-0005-0000-0000-00009CBB0000}"/>
    <cellStyle name="n_Reporting FT 2004-03_Classeur5_ROW_1_Group" xfId="45208" xr:uid="{00000000-0005-0000-0000-00009DBB0000}"/>
    <cellStyle name="n_Reporting FT 2004-03_Classeur5_ROW_1_ROW ARPU" xfId="45209" xr:uid="{00000000-0005-0000-0000-00009EBB0000}"/>
    <cellStyle name="n_Reporting FT 2004-03_Classeur5_ROW_Group" xfId="45210" xr:uid="{00000000-0005-0000-0000-00009FBB0000}"/>
    <cellStyle name="n_Reporting FT 2004-03_Classeur5_ROW_ROW ARPU" xfId="45211" xr:uid="{00000000-0005-0000-0000-0000A0BB0000}"/>
    <cellStyle name="n_Reporting FT 2004-03_Classeur5_Spain ARPU + AUPU" xfId="45212" xr:uid="{00000000-0005-0000-0000-0000A1BB0000}"/>
    <cellStyle name="n_Reporting FT 2004-03_Classeur5_Spain ARPU + AUPU_Group" xfId="45213" xr:uid="{00000000-0005-0000-0000-0000A2BB0000}"/>
    <cellStyle name="n_Reporting FT 2004-03_Classeur5_Spain ARPU + AUPU_ROW ARPU" xfId="45214" xr:uid="{00000000-0005-0000-0000-0000A3BB0000}"/>
    <cellStyle name="n_Reporting FT 2004-03_Classeur5_Spain KPIs" xfId="7815" xr:uid="{00000000-0005-0000-0000-0000A4BB0000}"/>
    <cellStyle name="n_Reporting FT 2004-03_Classeur5_Spain KPIs 2" xfId="17181" xr:uid="{00000000-0005-0000-0000-0000A5BB0000}"/>
    <cellStyle name="n_Reporting FT 2004-03_Classeur5_Spain KPIs_1" xfId="52630" xr:uid="{00000000-0005-0000-0000-0000A6BB0000}"/>
    <cellStyle name="n_Reporting FT 2004-03_Classeur5_Telecoms - Operational KPIs" xfId="50933" xr:uid="{00000000-0005-0000-0000-0000A7BB0000}"/>
    <cellStyle name="n_Reporting FT 2004-03_DATA KPI Personal" xfId="45215" xr:uid="{00000000-0005-0000-0000-0000A8BB0000}"/>
    <cellStyle name="n_Reporting FT 2004-03_DATA KPI Personal_Group" xfId="45216" xr:uid="{00000000-0005-0000-0000-0000A9BB0000}"/>
    <cellStyle name="n_Reporting FT 2004-03_DATA KPI Personal_ROW ARPU" xfId="45217" xr:uid="{00000000-0005-0000-0000-0000AABB0000}"/>
    <cellStyle name="n_Reporting FT 2004-03_EE_CoA_BS - mapped V4" xfId="45218" xr:uid="{00000000-0005-0000-0000-0000ABBB0000}"/>
    <cellStyle name="n_Reporting FT 2004-03_EE_CoA_BS - mapped V4_Group" xfId="45219" xr:uid="{00000000-0005-0000-0000-0000ACBB0000}"/>
    <cellStyle name="n_Reporting FT 2004-03_EE_CoA_BS - mapped V4_ROW ARPU" xfId="45220" xr:uid="{00000000-0005-0000-0000-0000ADBB0000}"/>
    <cellStyle name="n_Reporting FT 2004-03_France financials" xfId="24741" xr:uid="{00000000-0005-0000-0000-0000AEBB0000}"/>
    <cellStyle name="n_Reporting FT 2004-03_France KPIs" xfId="5951" xr:uid="{00000000-0005-0000-0000-0000AFBB0000}"/>
    <cellStyle name="n_Reporting FT 2004-03_France KPIs 2" xfId="15366" xr:uid="{00000000-0005-0000-0000-0000B0BB0000}"/>
    <cellStyle name="n_Reporting FT 2004-03_France KPIs_1" xfId="13191" xr:uid="{00000000-0005-0000-0000-0000B1BB0000}"/>
    <cellStyle name="n_Reporting FT 2004-03_Group" xfId="45221" xr:uid="{00000000-0005-0000-0000-0000B2BB0000}"/>
    <cellStyle name="n_Reporting FT 2004-03_Group - financial KPIs" xfId="22997" xr:uid="{00000000-0005-0000-0000-0000B3BB0000}"/>
    <cellStyle name="n_Reporting FT 2004-03_Group - operational KPIs" xfId="11437" xr:uid="{00000000-0005-0000-0000-0000B4BB0000}"/>
    <cellStyle name="n_Reporting FT 2004-03_Group - operational KPIs 2" xfId="19136" xr:uid="{00000000-0005-0000-0000-0000B5BB0000}"/>
    <cellStyle name="n_Reporting FT 2004-03_Group - operational KPIs_1" xfId="21253" xr:uid="{00000000-0005-0000-0000-0000B6BB0000}"/>
    <cellStyle name="n_Reporting FT 2004-03_Orange - Market France KPIs" xfId="57277" xr:uid="{00000000-0005-0000-0000-0000B7BB0000}"/>
    <cellStyle name="n_Reporting FT 2004-03_PFA_Mn MTV_060413" xfId="3837" xr:uid="{00000000-0005-0000-0000-0000B8BB0000}"/>
    <cellStyle name="n_Reporting FT 2004-03_PFA_Mn MTV_060413_A&amp;ME KPIs" xfId="54408" xr:uid="{00000000-0005-0000-0000-0000B9BB0000}"/>
    <cellStyle name="n_Reporting FT 2004-03_PFA_Mn MTV_060413_France financials" xfId="24749" xr:uid="{00000000-0005-0000-0000-0000BABB0000}"/>
    <cellStyle name="n_Reporting FT 2004-03_PFA_Mn MTV_060413_France KPIs" xfId="5959" xr:uid="{00000000-0005-0000-0000-0000BBBB0000}"/>
    <cellStyle name="n_Reporting FT 2004-03_PFA_Mn MTV_060413_France KPIs 2" xfId="15374" xr:uid="{00000000-0005-0000-0000-0000BCBB0000}"/>
    <cellStyle name="n_Reporting FT 2004-03_PFA_Mn MTV_060413_France KPIs_1" xfId="13199" xr:uid="{00000000-0005-0000-0000-0000BDBB0000}"/>
    <cellStyle name="n_Reporting FT 2004-03_PFA_Mn MTV_060413_Group" xfId="45223" xr:uid="{00000000-0005-0000-0000-0000BEBB0000}"/>
    <cellStyle name="n_Reporting FT 2004-03_PFA_Mn MTV_060413_Group - financial KPIs" xfId="23005" xr:uid="{00000000-0005-0000-0000-0000BFBB0000}"/>
    <cellStyle name="n_Reporting FT 2004-03_PFA_Mn MTV_060413_Group - operational KPIs" xfId="11445" xr:uid="{00000000-0005-0000-0000-0000C0BB0000}"/>
    <cellStyle name="n_Reporting FT 2004-03_PFA_Mn MTV_060413_Group - operational KPIs 2" xfId="19144" xr:uid="{00000000-0005-0000-0000-0000C1BB0000}"/>
    <cellStyle name="n_Reporting FT 2004-03_PFA_Mn MTV_060413_Group - operational KPIs_1" xfId="21261" xr:uid="{00000000-0005-0000-0000-0000C2BB0000}"/>
    <cellStyle name="n_Reporting FT 2004-03_PFA_Mn MTV_060413_Orange - Market France KPIs" xfId="57285" xr:uid="{00000000-0005-0000-0000-0000C3BB0000}"/>
    <cellStyle name="n_Reporting FT 2004-03_PFA_Mn MTV_060413_Poland KPIs" xfId="45222" xr:uid="{00000000-0005-0000-0000-0000C4BB0000}"/>
    <cellStyle name="n_Reporting FT 2004-03_PFA_Mn MTV_060413_ROW" xfId="45224" xr:uid="{00000000-0005-0000-0000-0000C5BB0000}"/>
    <cellStyle name="n_Reporting FT 2004-03_PFA_Mn MTV_060413_ROW ARPU" xfId="45225" xr:uid="{00000000-0005-0000-0000-0000C6BB0000}"/>
    <cellStyle name="n_Reporting FT 2004-03_PFA_Mn MTV_060413_ROW_1" xfId="45226" xr:uid="{00000000-0005-0000-0000-0000C7BB0000}"/>
    <cellStyle name="n_Reporting FT 2004-03_PFA_Mn MTV_060413_ROW_1_Group" xfId="45227" xr:uid="{00000000-0005-0000-0000-0000C8BB0000}"/>
    <cellStyle name="n_Reporting FT 2004-03_PFA_Mn MTV_060413_ROW_1_ROW ARPU" xfId="45228" xr:uid="{00000000-0005-0000-0000-0000C9BB0000}"/>
    <cellStyle name="n_Reporting FT 2004-03_PFA_Mn MTV_060413_ROW_Group" xfId="45229" xr:uid="{00000000-0005-0000-0000-0000CABB0000}"/>
    <cellStyle name="n_Reporting FT 2004-03_PFA_Mn MTV_060413_ROW_ROW ARPU" xfId="45230" xr:uid="{00000000-0005-0000-0000-0000CBBB0000}"/>
    <cellStyle name="n_Reporting FT 2004-03_PFA_Mn MTV_060413_Spain ARPU + AUPU" xfId="45231" xr:uid="{00000000-0005-0000-0000-0000CCBB0000}"/>
    <cellStyle name="n_Reporting FT 2004-03_PFA_Mn MTV_060413_Spain ARPU + AUPU_Group" xfId="45232" xr:uid="{00000000-0005-0000-0000-0000CDBB0000}"/>
    <cellStyle name="n_Reporting FT 2004-03_PFA_Mn MTV_060413_Spain ARPU + AUPU_ROW ARPU" xfId="45233" xr:uid="{00000000-0005-0000-0000-0000CEBB0000}"/>
    <cellStyle name="n_Reporting FT 2004-03_PFA_Mn MTV_060413_Spain KPIs" xfId="7816" xr:uid="{00000000-0005-0000-0000-0000CFBB0000}"/>
    <cellStyle name="n_Reporting FT 2004-03_PFA_Mn MTV_060413_Spain KPIs 2" xfId="17182" xr:uid="{00000000-0005-0000-0000-0000D0BB0000}"/>
    <cellStyle name="n_Reporting FT 2004-03_PFA_Mn MTV_060413_Spain KPIs_1" xfId="52631" xr:uid="{00000000-0005-0000-0000-0000D1BB0000}"/>
    <cellStyle name="n_Reporting FT 2004-03_PFA_Mn MTV_060413_Telecoms - Operational KPIs" xfId="50934" xr:uid="{00000000-0005-0000-0000-0000D2BB0000}"/>
    <cellStyle name="n_Reporting FT 2004-03_PFA_Mn_0603_V0 0" xfId="3838" xr:uid="{00000000-0005-0000-0000-0000D3BB0000}"/>
    <cellStyle name="n_Reporting FT 2004-03_PFA_Mn_0603_V0 0_A&amp;ME KPIs" xfId="54409" xr:uid="{00000000-0005-0000-0000-0000D4BB0000}"/>
    <cellStyle name="n_Reporting FT 2004-03_PFA_Mn_0603_V0 0_France financials" xfId="24750" xr:uid="{00000000-0005-0000-0000-0000D5BB0000}"/>
    <cellStyle name="n_Reporting FT 2004-03_PFA_Mn_0603_V0 0_France KPIs" xfId="5960" xr:uid="{00000000-0005-0000-0000-0000D6BB0000}"/>
    <cellStyle name="n_Reporting FT 2004-03_PFA_Mn_0603_V0 0_France KPIs 2" xfId="15375" xr:uid="{00000000-0005-0000-0000-0000D7BB0000}"/>
    <cellStyle name="n_Reporting FT 2004-03_PFA_Mn_0603_V0 0_France KPIs_1" xfId="13200" xr:uid="{00000000-0005-0000-0000-0000D8BB0000}"/>
    <cellStyle name="n_Reporting FT 2004-03_PFA_Mn_0603_V0 0_Group" xfId="45235" xr:uid="{00000000-0005-0000-0000-0000D9BB0000}"/>
    <cellStyle name="n_Reporting FT 2004-03_PFA_Mn_0603_V0 0_Group - financial KPIs" xfId="23006" xr:uid="{00000000-0005-0000-0000-0000DABB0000}"/>
    <cellStyle name="n_Reporting FT 2004-03_PFA_Mn_0603_V0 0_Group - operational KPIs" xfId="11446" xr:uid="{00000000-0005-0000-0000-0000DBBB0000}"/>
    <cellStyle name="n_Reporting FT 2004-03_PFA_Mn_0603_V0 0_Group - operational KPIs 2" xfId="19145" xr:uid="{00000000-0005-0000-0000-0000DCBB0000}"/>
    <cellStyle name="n_Reporting FT 2004-03_PFA_Mn_0603_V0 0_Group - operational KPIs_1" xfId="21262" xr:uid="{00000000-0005-0000-0000-0000DDBB0000}"/>
    <cellStyle name="n_Reporting FT 2004-03_PFA_Mn_0603_V0 0_Orange - Market France KPIs" xfId="57286" xr:uid="{00000000-0005-0000-0000-0000DEBB0000}"/>
    <cellStyle name="n_Reporting FT 2004-03_PFA_Mn_0603_V0 0_Poland KPIs" xfId="45234" xr:uid="{00000000-0005-0000-0000-0000DFBB0000}"/>
    <cellStyle name="n_Reporting FT 2004-03_PFA_Mn_0603_V0 0_ROW" xfId="45236" xr:uid="{00000000-0005-0000-0000-0000E0BB0000}"/>
    <cellStyle name="n_Reporting FT 2004-03_PFA_Mn_0603_V0 0_ROW ARPU" xfId="45237" xr:uid="{00000000-0005-0000-0000-0000E1BB0000}"/>
    <cellStyle name="n_Reporting FT 2004-03_PFA_Mn_0603_V0 0_ROW_1" xfId="45238" xr:uid="{00000000-0005-0000-0000-0000E2BB0000}"/>
    <cellStyle name="n_Reporting FT 2004-03_PFA_Mn_0603_V0 0_ROW_1_Group" xfId="45239" xr:uid="{00000000-0005-0000-0000-0000E3BB0000}"/>
    <cellStyle name="n_Reporting FT 2004-03_PFA_Mn_0603_V0 0_ROW_1_ROW ARPU" xfId="45240" xr:uid="{00000000-0005-0000-0000-0000E4BB0000}"/>
    <cellStyle name="n_Reporting FT 2004-03_PFA_Mn_0603_V0 0_ROW_Group" xfId="45241" xr:uid="{00000000-0005-0000-0000-0000E5BB0000}"/>
    <cellStyle name="n_Reporting FT 2004-03_PFA_Mn_0603_V0 0_ROW_ROW ARPU" xfId="45242" xr:uid="{00000000-0005-0000-0000-0000E6BB0000}"/>
    <cellStyle name="n_Reporting FT 2004-03_PFA_Mn_0603_V0 0_Spain ARPU + AUPU" xfId="45243" xr:uid="{00000000-0005-0000-0000-0000E7BB0000}"/>
    <cellStyle name="n_Reporting FT 2004-03_PFA_Mn_0603_V0 0_Spain ARPU + AUPU_Group" xfId="45244" xr:uid="{00000000-0005-0000-0000-0000E8BB0000}"/>
    <cellStyle name="n_Reporting FT 2004-03_PFA_Mn_0603_V0 0_Spain ARPU + AUPU_ROW ARPU" xfId="45245" xr:uid="{00000000-0005-0000-0000-0000E9BB0000}"/>
    <cellStyle name="n_Reporting FT 2004-03_PFA_Mn_0603_V0 0_Spain KPIs" xfId="7817" xr:uid="{00000000-0005-0000-0000-0000EABB0000}"/>
    <cellStyle name="n_Reporting FT 2004-03_PFA_Mn_0603_V0 0_Spain KPIs 2" xfId="17183" xr:uid="{00000000-0005-0000-0000-0000EBBB0000}"/>
    <cellStyle name="n_Reporting FT 2004-03_PFA_Mn_0603_V0 0_Spain KPIs_1" xfId="52632" xr:uid="{00000000-0005-0000-0000-0000ECBB0000}"/>
    <cellStyle name="n_Reporting FT 2004-03_PFA_Mn_0603_V0 0_Telecoms - Operational KPIs" xfId="50935" xr:uid="{00000000-0005-0000-0000-0000EDBB0000}"/>
    <cellStyle name="n_Reporting FT 2004-03_PFA_Parcs_0600706" xfId="3839" xr:uid="{00000000-0005-0000-0000-0000EEBB0000}"/>
    <cellStyle name="n_Reporting FT 2004-03_PFA_Parcs_0600706_A&amp;ME KPIs" xfId="54410" xr:uid="{00000000-0005-0000-0000-0000EFBB0000}"/>
    <cellStyle name="n_Reporting FT 2004-03_PFA_Parcs_0600706_France financials" xfId="24751" xr:uid="{00000000-0005-0000-0000-0000F0BB0000}"/>
    <cellStyle name="n_Reporting FT 2004-03_PFA_Parcs_0600706_France KPIs" xfId="5961" xr:uid="{00000000-0005-0000-0000-0000F1BB0000}"/>
    <cellStyle name="n_Reporting FT 2004-03_PFA_Parcs_0600706_France KPIs 2" xfId="15376" xr:uid="{00000000-0005-0000-0000-0000F2BB0000}"/>
    <cellStyle name="n_Reporting FT 2004-03_PFA_Parcs_0600706_France KPIs_1" xfId="13201" xr:uid="{00000000-0005-0000-0000-0000F3BB0000}"/>
    <cellStyle name="n_Reporting FT 2004-03_PFA_Parcs_0600706_Group" xfId="45247" xr:uid="{00000000-0005-0000-0000-0000F4BB0000}"/>
    <cellStyle name="n_Reporting FT 2004-03_PFA_Parcs_0600706_Group - financial KPIs" xfId="23007" xr:uid="{00000000-0005-0000-0000-0000F5BB0000}"/>
    <cellStyle name="n_Reporting FT 2004-03_PFA_Parcs_0600706_Group - operational KPIs" xfId="11447" xr:uid="{00000000-0005-0000-0000-0000F6BB0000}"/>
    <cellStyle name="n_Reporting FT 2004-03_PFA_Parcs_0600706_Group - operational KPIs 2" xfId="19146" xr:uid="{00000000-0005-0000-0000-0000F7BB0000}"/>
    <cellStyle name="n_Reporting FT 2004-03_PFA_Parcs_0600706_Group - operational KPIs_1" xfId="21263" xr:uid="{00000000-0005-0000-0000-0000F8BB0000}"/>
    <cellStyle name="n_Reporting FT 2004-03_PFA_Parcs_0600706_Orange - Market France KPIs" xfId="57287" xr:uid="{00000000-0005-0000-0000-0000F9BB0000}"/>
    <cellStyle name="n_Reporting FT 2004-03_PFA_Parcs_0600706_Poland KPIs" xfId="45246" xr:uid="{00000000-0005-0000-0000-0000FABB0000}"/>
    <cellStyle name="n_Reporting FT 2004-03_PFA_Parcs_0600706_ROW" xfId="45248" xr:uid="{00000000-0005-0000-0000-0000FBBB0000}"/>
    <cellStyle name="n_Reporting FT 2004-03_PFA_Parcs_0600706_ROW ARPU" xfId="45249" xr:uid="{00000000-0005-0000-0000-0000FCBB0000}"/>
    <cellStyle name="n_Reporting FT 2004-03_PFA_Parcs_0600706_ROW_1" xfId="45250" xr:uid="{00000000-0005-0000-0000-0000FDBB0000}"/>
    <cellStyle name="n_Reporting FT 2004-03_PFA_Parcs_0600706_ROW_1_Group" xfId="45251" xr:uid="{00000000-0005-0000-0000-0000FEBB0000}"/>
    <cellStyle name="n_Reporting FT 2004-03_PFA_Parcs_0600706_ROW_1_ROW ARPU" xfId="45252" xr:uid="{00000000-0005-0000-0000-0000FFBB0000}"/>
    <cellStyle name="n_Reporting FT 2004-03_PFA_Parcs_0600706_ROW_Group" xfId="45253" xr:uid="{00000000-0005-0000-0000-000000BC0000}"/>
    <cellStyle name="n_Reporting FT 2004-03_PFA_Parcs_0600706_ROW_ROW ARPU" xfId="45254" xr:uid="{00000000-0005-0000-0000-000001BC0000}"/>
    <cellStyle name="n_Reporting FT 2004-03_PFA_Parcs_0600706_Spain ARPU + AUPU" xfId="45255" xr:uid="{00000000-0005-0000-0000-000002BC0000}"/>
    <cellStyle name="n_Reporting FT 2004-03_PFA_Parcs_0600706_Spain ARPU + AUPU_Group" xfId="45256" xr:uid="{00000000-0005-0000-0000-000003BC0000}"/>
    <cellStyle name="n_Reporting FT 2004-03_PFA_Parcs_0600706_Spain ARPU + AUPU_ROW ARPU" xfId="45257" xr:uid="{00000000-0005-0000-0000-000004BC0000}"/>
    <cellStyle name="n_Reporting FT 2004-03_PFA_Parcs_0600706_Spain KPIs" xfId="7818" xr:uid="{00000000-0005-0000-0000-000005BC0000}"/>
    <cellStyle name="n_Reporting FT 2004-03_PFA_Parcs_0600706_Spain KPIs 2" xfId="17184" xr:uid="{00000000-0005-0000-0000-000006BC0000}"/>
    <cellStyle name="n_Reporting FT 2004-03_PFA_Parcs_0600706_Spain KPIs_1" xfId="52633" xr:uid="{00000000-0005-0000-0000-000007BC0000}"/>
    <cellStyle name="n_Reporting FT 2004-03_PFA_Parcs_0600706_Telecoms - Operational KPIs" xfId="50936" xr:uid="{00000000-0005-0000-0000-000008BC0000}"/>
    <cellStyle name="n_Reporting FT 2004-03_Poland KPIs" xfId="45130" xr:uid="{00000000-0005-0000-0000-000009BC0000}"/>
    <cellStyle name="n_Reporting FT 2004-03_Reporting Valeur_Mobile_2010_10" xfId="45258" xr:uid="{00000000-0005-0000-0000-00000ABC0000}"/>
    <cellStyle name="n_Reporting FT 2004-03_Reporting Valeur_Mobile_2010_10_Group" xfId="45259" xr:uid="{00000000-0005-0000-0000-00000BBC0000}"/>
    <cellStyle name="n_Reporting FT 2004-03_Reporting Valeur_Mobile_2010_10_ROW" xfId="45260" xr:uid="{00000000-0005-0000-0000-00000CBC0000}"/>
    <cellStyle name="n_Reporting FT 2004-03_Reporting Valeur_Mobile_2010_10_ROW ARPU" xfId="45261" xr:uid="{00000000-0005-0000-0000-00000DBC0000}"/>
    <cellStyle name="n_Reporting FT 2004-03_Reporting Valeur_Mobile_2010_10_ROW_Group" xfId="45262" xr:uid="{00000000-0005-0000-0000-00000EBC0000}"/>
    <cellStyle name="n_Reporting FT 2004-03_Reporting Valeur_Mobile_2010_10_ROW_ROW ARPU" xfId="45263" xr:uid="{00000000-0005-0000-0000-00000FBC0000}"/>
    <cellStyle name="n_Reporting FT 2004-03_ROW" xfId="45264" xr:uid="{00000000-0005-0000-0000-000010BC0000}"/>
    <cellStyle name="n_Reporting FT 2004-03_ROW ARPU" xfId="45265" xr:uid="{00000000-0005-0000-0000-000011BC0000}"/>
    <cellStyle name="n_Reporting FT 2004-03_ROW_1" xfId="45266" xr:uid="{00000000-0005-0000-0000-000012BC0000}"/>
    <cellStyle name="n_Reporting FT 2004-03_ROW_1_Group" xfId="45267" xr:uid="{00000000-0005-0000-0000-000013BC0000}"/>
    <cellStyle name="n_Reporting FT 2004-03_ROW_1_ROW ARPU" xfId="45268" xr:uid="{00000000-0005-0000-0000-000014BC0000}"/>
    <cellStyle name="n_Reporting FT 2004-03_ROW_Group" xfId="45269" xr:uid="{00000000-0005-0000-0000-000015BC0000}"/>
    <cellStyle name="n_Reporting FT 2004-03_ROW_ROW ARPU" xfId="45270" xr:uid="{00000000-0005-0000-0000-000016BC0000}"/>
    <cellStyle name="n_Reporting FT 2004-03_Spain ARPU + AUPU" xfId="45271" xr:uid="{00000000-0005-0000-0000-000017BC0000}"/>
    <cellStyle name="n_Reporting FT 2004-03_Spain ARPU + AUPU_Group" xfId="45272" xr:uid="{00000000-0005-0000-0000-000018BC0000}"/>
    <cellStyle name="n_Reporting FT 2004-03_Spain ARPU + AUPU_ROW ARPU" xfId="45273" xr:uid="{00000000-0005-0000-0000-000019BC0000}"/>
    <cellStyle name="n_Reporting FT 2004-03_Spain KPIs" xfId="7808" xr:uid="{00000000-0005-0000-0000-00001ABC0000}"/>
    <cellStyle name="n_Reporting FT 2004-03_Spain KPIs 2" xfId="17174" xr:uid="{00000000-0005-0000-0000-00001BBC0000}"/>
    <cellStyle name="n_Reporting FT 2004-03_Spain KPIs_1" xfId="52623" xr:uid="{00000000-0005-0000-0000-00001CBC0000}"/>
    <cellStyle name="n_Reporting FT 2004-03_Telecoms - Operational KPIs" xfId="50926" xr:uid="{00000000-0005-0000-0000-00001DBC0000}"/>
    <cellStyle name="n_Reporting FT 2004-03_UAG_report_CA 06-09 (06-09-28)" xfId="3840" xr:uid="{00000000-0005-0000-0000-00001EBC0000}"/>
    <cellStyle name="n_Reporting FT 2004-03_UAG_report_CA 06-09 (06-09-28)_A&amp;ME KPIs" xfId="54411" xr:uid="{00000000-0005-0000-0000-00001FBC0000}"/>
    <cellStyle name="n_Reporting FT 2004-03_UAG_report_CA 06-09 (06-09-28)_France financials" xfId="24752" xr:uid="{00000000-0005-0000-0000-000020BC0000}"/>
    <cellStyle name="n_Reporting FT 2004-03_UAG_report_CA 06-09 (06-09-28)_France KPIs" xfId="5962" xr:uid="{00000000-0005-0000-0000-000021BC0000}"/>
    <cellStyle name="n_Reporting FT 2004-03_UAG_report_CA 06-09 (06-09-28)_France KPIs 2" xfId="15377" xr:uid="{00000000-0005-0000-0000-000022BC0000}"/>
    <cellStyle name="n_Reporting FT 2004-03_UAG_report_CA 06-09 (06-09-28)_France KPIs_1" xfId="13202" xr:uid="{00000000-0005-0000-0000-000023BC0000}"/>
    <cellStyle name="n_Reporting FT 2004-03_UAG_report_CA 06-09 (06-09-28)_Group" xfId="45275" xr:uid="{00000000-0005-0000-0000-000024BC0000}"/>
    <cellStyle name="n_Reporting FT 2004-03_UAG_report_CA 06-09 (06-09-28)_Group - financial KPIs" xfId="23008" xr:uid="{00000000-0005-0000-0000-000025BC0000}"/>
    <cellStyle name="n_Reporting FT 2004-03_UAG_report_CA 06-09 (06-09-28)_Group - operational KPIs" xfId="11448" xr:uid="{00000000-0005-0000-0000-000026BC0000}"/>
    <cellStyle name="n_Reporting FT 2004-03_UAG_report_CA 06-09 (06-09-28)_Group - operational KPIs 2" xfId="19147" xr:uid="{00000000-0005-0000-0000-000027BC0000}"/>
    <cellStyle name="n_Reporting FT 2004-03_UAG_report_CA 06-09 (06-09-28)_Group - operational KPIs_1" xfId="21264" xr:uid="{00000000-0005-0000-0000-000028BC0000}"/>
    <cellStyle name="n_Reporting FT 2004-03_UAG_report_CA 06-09 (06-09-28)_Orange - Market France KPIs" xfId="57288" xr:uid="{00000000-0005-0000-0000-000029BC0000}"/>
    <cellStyle name="n_Reporting FT 2004-03_UAG_report_CA 06-09 (06-09-28)_Poland KPIs" xfId="45274" xr:uid="{00000000-0005-0000-0000-00002ABC0000}"/>
    <cellStyle name="n_Reporting FT 2004-03_UAG_report_CA 06-09 (06-09-28)_ROW" xfId="45276" xr:uid="{00000000-0005-0000-0000-00002BBC0000}"/>
    <cellStyle name="n_Reporting FT 2004-03_UAG_report_CA 06-09 (06-09-28)_ROW ARPU" xfId="45277" xr:uid="{00000000-0005-0000-0000-00002CBC0000}"/>
    <cellStyle name="n_Reporting FT 2004-03_UAG_report_CA 06-09 (06-09-28)_ROW_1" xfId="45278" xr:uid="{00000000-0005-0000-0000-00002DBC0000}"/>
    <cellStyle name="n_Reporting FT 2004-03_UAG_report_CA 06-09 (06-09-28)_ROW_1_Group" xfId="45279" xr:uid="{00000000-0005-0000-0000-00002EBC0000}"/>
    <cellStyle name="n_Reporting FT 2004-03_UAG_report_CA 06-09 (06-09-28)_ROW_1_ROW ARPU" xfId="45280" xr:uid="{00000000-0005-0000-0000-00002FBC0000}"/>
    <cellStyle name="n_Reporting FT 2004-03_UAG_report_CA 06-09 (06-09-28)_ROW_Group" xfId="45281" xr:uid="{00000000-0005-0000-0000-000030BC0000}"/>
    <cellStyle name="n_Reporting FT 2004-03_UAG_report_CA 06-09 (06-09-28)_ROW_ROW ARPU" xfId="45282" xr:uid="{00000000-0005-0000-0000-000031BC0000}"/>
    <cellStyle name="n_Reporting FT 2004-03_UAG_report_CA 06-09 (06-09-28)_Spain ARPU + AUPU" xfId="45283" xr:uid="{00000000-0005-0000-0000-000032BC0000}"/>
    <cellStyle name="n_Reporting FT 2004-03_UAG_report_CA 06-09 (06-09-28)_Spain ARPU + AUPU_Group" xfId="45284" xr:uid="{00000000-0005-0000-0000-000033BC0000}"/>
    <cellStyle name="n_Reporting FT 2004-03_UAG_report_CA 06-09 (06-09-28)_Spain ARPU + AUPU_ROW ARPU" xfId="45285" xr:uid="{00000000-0005-0000-0000-000034BC0000}"/>
    <cellStyle name="n_Reporting FT 2004-03_UAG_report_CA 06-09 (06-09-28)_Spain KPIs" xfId="7819" xr:uid="{00000000-0005-0000-0000-000035BC0000}"/>
    <cellStyle name="n_Reporting FT 2004-03_UAG_report_CA 06-09 (06-09-28)_Spain KPIs 2" xfId="17185" xr:uid="{00000000-0005-0000-0000-000036BC0000}"/>
    <cellStyle name="n_Reporting FT 2004-03_UAG_report_CA 06-09 (06-09-28)_Spain KPIs_1" xfId="52634" xr:uid="{00000000-0005-0000-0000-000037BC0000}"/>
    <cellStyle name="n_Reporting FT 2004-03_UAG_report_CA 06-09 (06-09-28)_Telecoms - Operational KPIs" xfId="50937" xr:uid="{00000000-0005-0000-0000-000038BC0000}"/>
    <cellStyle name="n_Reporting FT 2004-03_UAG_report_CA 06-10 (06-11-06)" xfId="3841" xr:uid="{00000000-0005-0000-0000-000039BC0000}"/>
    <cellStyle name="n_Reporting FT 2004-03_UAG_report_CA 06-10 (06-11-06)_A&amp;ME KPIs" xfId="54412" xr:uid="{00000000-0005-0000-0000-00003ABC0000}"/>
    <cellStyle name="n_Reporting FT 2004-03_UAG_report_CA 06-10 (06-11-06)_France financials" xfId="24753" xr:uid="{00000000-0005-0000-0000-00003BBC0000}"/>
    <cellStyle name="n_Reporting FT 2004-03_UAG_report_CA 06-10 (06-11-06)_France KPIs" xfId="5963" xr:uid="{00000000-0005-0000-0000-00003CBC0000}"/>
    <cellStyle name="n_Reporting FT 2004-03_UAG_report_CA 06-10 (06-11-06)_France KPIs 2" xfId="15378" xr:uid="{00000000-0005-0000-0000-00003DBC0000}"/>
    <cellStyle name="n_Reporting FT 2004-03_UAG_report_CA 06-10 (06-11-06)_France KPIs_1" xfId="13203" xr:uid="{00000000-0005-0000-0000-00003EBC0000}"/>
    <cellStyle name="n_Reporting FT 2004-03_UAG_report_CA 06-10 (06-11-06)_Group" xfId="45287" xr:uid="{00000000-0005-0000-0000-00003FBC0000}"/>
    <cellStyle name="n_Reporting FT 2004-03_UAG_report_CA 06-10 (06-11-06)_Group - financial KPIs" xfId="23009" xr:uid="{00000000-0005-0000-0000-000040BC0000}"/>
    <cellStyle name="n_Reporting FT 2004-03_UAG_report_CA 06-10 (06-11-06)_Group - operational KPIs" xfId="11449" xr:uid="{00000000-0005-0000-0000-000041BC0000}"/>
    <cellStyle name="n_Reporting FT 2004-03_UAG_report_CA 06-10 (06-11-06)_Group - operational KPIs 2" xfId="19148" xr:uid="{00000000-0005-0000-0000-000042BC0000}"/>
    <cellStyle name="n_Reporting FT 2004-03_UAG_report_CA 06-10 (06-11-06)_Group - operational KPIs_1" xfId="21265" xr:uid="{00000000-0005-0000-0000-000043BC0000}"/>
    <cellStyle name="n_Reporting FT 2004-03_UAG_report_CA 06-10 (06-11-06)_Orange - Market France KPIs" xfId="57289" xr:uid="{00000000-0005-0000-0000-000044BC0000}"/>
    <cellStyle name="n_Reporting FT 2004-03_UAG_report_CA 06-10 (06-11-06)_Poland KPIs" xfId="45286" xr:uid="{00000000-0005-0000-0000-000045BC0000}"/>
    <cellStyle name="n_Reporting FT 2004-03_UAG_report_CA 06-10 (06-11-06)_ROW" xfId="45288" xr:uid="{00000000-0005-0000-0000-000046BC0000}"/>
    <cellStyle name="n_Reporting FT 2004-03_UAG_report_CA 06-10 (06-11-06)_ROW ARPU" xfId="45289" xr:uid="{00000000-0005-0000-0000-000047BC0000}"/>
    <cellStyle name="n_Reporting FT 2004-03_UAG_report_CA 06-10 (06-11-06)_ROW_1" xfId="45290" xr:uid="{00000000-0005-0000-0000-000048BC0000}"/>
    <cellStyle name="n_Reporting FT 2004-03_UAG_report_CA 06-10 (06-11-06)_ROW_1_Group" xfId="45291" xr:uid="{00000000-0005-0000-0000-000049BC0000}"/>
    <cellStyle name="n_Reporting FT 2004-03_UAG_report_CA 06-10 (06-11-06)_ROW_1_ROW ARPU" xfId="45292" xr:uid="{00000000-0005-0000-0000-00004ABC0000}"/>
    <cellStyle name="n_Reporting FT 2004-03_UAG_report_CA 06-10 (06-11-06)_ROW_Group" xfId="45293" xr:uid="{00000000-0005-0000-0000-00004BBC0000}"/>
    <cellStyle name="n_Reporting FT 2004-03_UAG_report_CA 06-10 (06-11-06)_ROW_ROW ARPU" xfId="45294" xr:uid="{00000000-0005-0000-0000-00004CBC0000}"/>
    <cellStyle name="n_Reporting FT 2004-03_UAG_report_CA 06-10 (06-11-06)_Spain ARPU + AUPU" xfId="45295" xr:uid="{00000000-0005-0000-0000-00004DBC0000}"/>
    <cellStyle name="n_Reporting FT 2004-03_UAG_report_CA 06-10 (06-11-06)_Spain ARPU + AUPU_Group" xfId="45296" xr:uid="{00000000-0005-0000-0000-00004EBC0000}"/>
    <cellStyle name="n_Reporting FT 2004-03_UAG_report_CA 06-10 (06-11-06)_Spain ARPU + AUPU_ROW ARPU" xfId="45297" xr:uid="{00000000-0005-0000-0000-00004FBC0000}"/>
    <cellStyle name="n_Reporting FT 2004-03_UAG_report_CA 06-10 (06-11-06)_Spain KPIs" xfId="7820" xr:uid="{00000000-0005-0000-0000-000050BC0000}"/>
    <cellStyle name="n_Reporting FT 2004-03_UAG_report_CA 06-10 (06-11-06)_Spain KPIs 2" xfId="17186" xr:uid="{00000000-0005-0000-0000-000051BC0000}"/>
    <cellStyle name="n_Reporting FT 2004-03_UAG_report_CA 06-10 (06-11-06)_Spain KPIs_1" xfId="52635" xr:uid="{00000000-0005-0000-0000-000052BC0000}"/>
    <cellStyle name="n_Reporting FT 2004-03_UAG_report_CA 06-10 (06-11-06)_Telecoms - Operational KPIs" xfId="50938" xr:uid="{00000000-0005-0000-0000-000053BC0000}"/>
    <cellStyle name="n_Reporting FT 2004-03_V&amp;M trajectoires V1 (06-08-11)" xfId="3842" xr:uid="{00000000-0005-0000-0000-000054BC0000}"/>
    <cellStyle name="n_Reporting FT 2004-03_V&amp;M trajectoires V1 (06-08-11)_A&amp;ME KPIs" xfId="54413" xr:uid="{00000000-0005-0000-0000-000055BC0000}"/>
    <cellStyle name="n_Reporting FT 2004-03_V&amp;M trajectoires V1 (06-08-11)_France financials" xfId="24754" xr:uid="{00000000-0005-0000-0000-000056BC0000}"/>
    <cellStyle name="n_Reporting FT 2004-03_V&amp;M trajectoires V1 (06-08-11)_France KPIs" xfId="5964" xr:uid="{00000000-0005-0000-0000-000057BC0000}"/>
    <cellStyle name="n_Reporting FT 2004-03_V&amp;M trajectoires V1 (06-08-11)_France KPIs 2" xfId="15379" xr:uid="{00000000-0005-0000-0000-000058BC0000}"/>
    <cellStyle name="n_Reporting FT 2004-03_V&amp;M trajectoires V1 (06-08-11)_France KPIs_1" xfId="13204" xr:uid="{00000000-0005-0000-0000-000059BC0000}"/>
    <cellStyle name="n_Reporting FT 2004-03_V&amp;M trajectoires V1 (06-08-11)_Group" xfId="45299" xr:uid="{00000000-0005-0000-0000-00005ABC0000}"/>
    <cellStyle name="n_Reporting FT 2004-03_V&amp;M trajectoires V1 (06-08-11)_Group - financial KPIs" xfId="23010" xr:uid="{00000000-0005-0000-0000-00005BBC0000}"/>
    <cellStyle name="n_Reporting FT 2004-03_V&amp;M trajectoires V1 (06-08-11)_Group - operational KPIs" xfId="11450" xr:uid="{00000000-0005-0000-0000-00005CBC0000}"/>
    <cellStyle name="n_Reporting FT 2004-03_V&amp;M trajectoires V1 (06-08-11)_Group - operational KPIs 2" xfId="19149" xr:uid="{00000000-0005-0000-0000-00005DBC0000}"/>
    <cellStyle name="n_Reporting FT 2004-03_V&amp;M trajectoires V1 (06-08-11)_Group - operational KPIs_1" xfId="21266" xr:uid="{00000000-0005-0000-0000-00005EBC0000}"/>
    <cellStyle name="n_Reporting FT 2004-03_V&amp;M trajectoires V1 (06-08-11)_Orange - Market France KPIs" xfId="57290" xr:uid="{00000000-0005-0000-0000-00005FBC0000}"/>
    <cellStyle name="n_Reporting FT 2004-03_V&amp;M trajectoires V1 (06-08-11)_Poland KPIs" xfId="45298" xr:uid="{00000000-0005-0000-0000-000060BC0000}"/>
    <cellStyle name="n_Reporting FT 2004-03_V&amp;M trajectoires V1 (06-08-11)_ROW" xfId="45300" xr:uid="{00000000-0005-0000-0000-000061BC0000}"/>
    <cellStyle name="n_Reporting FT 2004-03_V&amp;M trajectoires V1 (06-08-11)_ROW ARPU" xfId="45301" xr:uid="{00000000-0005-0000-0000-000062BC0000}"/>
    <cellStyle name="n_Reporting FT 2004-03_V&amp;M trajectoires V1 (06-08-11)_ROW_1" xfId="45302" xr:uid="{00000000-0005-0000-0000-000063BC0000}"/>
    <cellStyle name="n_Reporting FT 2004-03_V&amp;M trajectoires V1 (06-08-11)_ROW_1_Group" xfId="45303" xr:uid="{00000000-0005-0000-0000-000064BC0000}"/>
    <cellStyle name="n_Reporting FT 2004-03_V&amp;M trajectoires V1 (06-08-11)_ROW_1_ROW ARPU" xfId="45304" xr:uid="{00000000-0005-0000-0000-000065BC0000}"/>
    <cellStyle name="n_Reporting FT 2004-03_V&amp;M trajectoires V1 (06-08-11)_ROW_Group" xfId="45305" xr:uid="{00000000-0005-0000-0000-000066BC0000}"/>
    <cellStyle name="n_Reporting FT 2004-03_V&amp;M trajectoires V1 (06-08-11)_ROW_ROW ARPU" xfId="45306" xr:uid="{00000000-0005-0000-0000-000067BC0000}"/>
    <cellStyle name="n_Reporting FT 2004-03_V&amp;M trajectoires V1 (06-08-11)_Spain ARPU + AUPU" xfId="45307" xr:uid="{00000000-0005-0000-0000-000068BC0000}"/>
    <cellStyle name="n_Reporting FT 2004-03_V&amp;M trajectoires V1 (06-08-11)_Spain ARPU + AUPU_Group" xfId="45308" xr:uid="{00000000-0005-0000-0000-000069BC0000}"/>
    <cellStyle name="n_Reporting FT 2004-03_V&amp;M trajectoires V1 (06-08-11)_Spain ARPU + AUPU_ROW ARPU" xfId="45309" xr:uid="{00000000-0005-0000-0000-00006ABC0000}"/>
    <cellStyle name="n_Reporting FT 2004-03_V&amp;M trajectoires V1 (06-08-11)_Spain KPIs" xfId="7821" xr:uid="{00000000-0005-0000-0000-00006BBC0000}"/>
    <cellStyle name="n_Reporting FT 2004-03_V&amp;M trajectoires V1 (06-08-11)_Spain KPIs 2" xfId="17187" xr:uid="{00000000-0005-0000-0000-00006CBC0000}"/>
    <cellStyle name="n_Reporting FT 2004-03_V&amp;M trajectoires V1 (06-08-11)_Spain KPIs_1" xfId="52636" xr:uid="{00000000-0005-0000-0000-00006DBC0000}"/>
    <cellStyle name="n_Reporting FT 2004-03_V&amp;M trajectoires V1 (06-08-11)_Telecoms - Operational KPIs" xfId="50939" xr:uid="{00000000-0005-0000-0000-00006EBC0000}"/>
    <cellStyle name="n_Reporting Valeur_Mobile_2010_10" xfId="45310" xr:uid="{00000000-0005-0000-0000-00006FBC0000}"/>
    <cellStyle name="n_Reporting Valeur_Mobile_2010_10_Group" xfId="45311" xr:uid="{00000000-0005-0000-0000-000070BC0000}"/>
    <cellStyle name="n_Reporting Valeur_Mobile_2010_10_ROW" xfId="45312" xr:uid="{00000000-0005-0000-0000-000071BC0000}"/>
    <cellStyle name="n_Reporting Valeur_Mobile_2010_10_ROW ARPU" xfId="45313" xr:uid="{00000000-0005-0000-0000-000072BC0000}"/>
    <cellStyle name="n_Reporting Valeur_Mobile_2010_10_ROW_Group" xfId="45314" xr:uid="{00000000-0005-0000-0000-000073BC0000}"/>
    <cellStyle name="n_Reporting Valeur_Mobile_2010_10_ROW_ROW ARPU" xfId="45315" xr:uid="{00000000-0005-0000-0000-000074BC0000}"/>
    <cellStyle name="n_retail revenue F P" xfId="3843" xr:uid="{00000000-0005-0000-0000-000075BC0000}"/>
    <cellStyle name="n_retail revenue F P_A&amp;ME KPIs" xfId="54414" xr:uid="{00000000-0005-0000-0000-000076BC0000}"/>
    <cellStyle name="n_retail revenue F P_France financials" xfId="24755" xr:uid="{00000000-0005-0000-0000-000077BC0000}"/>
    <cellStyle name="n_retail revenue F P_France KPIs" xfId="5965" xr:uid="{00000000-0005-0000-0000-000078BC0000}"/>
    <cellStyle name="n_retail revenue F P_France KPIs 2" xfId="15380" xr:uid="{00000000-0005-0000-0000-000079BC0000}"/>
    <cellStyle name="n_retail revenue F P_France KPIs_1" xfId="13205" xr:uid="{00000000-0005-0000-0000-00007ABC0000}"/>
    <cellStyle name="n_retail revenue F P_Group" xfId="45317" xr:uid="{00000000-0005-0000-0000-00007BBC0000}"/>
    <cellStyle name="n_retail revenue F P_Group - financial KPIs" xfId="23011" xr:uid="{00000000-0005-0000-0000-00007CBC0000}"/>
    <cellStyle name="n_retail revenue F P_Group - operational KPIs" xfId="11451" xr:uid="{00000000-0005-0000-0000-00007DBC0000}"/>
    <cellStyle name="n_retail revenue F P_Group - operational KPIs 2" xfId="19150" xr:uid="{00000000-0005-0000-0000-00007EBC0000}"/>
    <cellStyle name="n_retail revenue F P_Group - operational KPIs_1" xfId="21267" xr:uid="{00000000-0005-0000-0000-00007FBC0000}"/>
    <cellStyle name="n_retail revenue F P_Orange - Market France KPIs" xfId="57291" xr:uid="{00000000-0005-0000-0000-000080BC0000}"/>
    <cellStyle name="n_retail revenue F P_Poland KPIs" xfId="45316" xr:uid="{00000000-0005-0000-0000-000081BC0000}"/>
    <cellStyle name="n_retail revenue F P_ROW" xfId="45318" xr:uid="{00000000-0005-0000-0000-000082BC0000}"/>
    <cellStyle name="n_retail revenue F P_ROW ARPU" xfId="45319" xr:uid="{00000000-0005-0000-0000-000083BC0000}"/>
    <cellStyle name="n_retail revenue F P_ROW_1" xfId="45320" xr:uid="{00000000-0005-0000-0000-000084BC0000}"/>
    <cellStyle name="n_retail revenue F P_ROW_1_Group" xfId="45321" xr:uid="{00000000-0005-0000-0000-000085BC0000}"/>
    <cellStyle name="n_retail revenue F P_ROW_1_ROW ARPU" xfId="45322" xr:uid="{00000000-0005-0000-0000-000086BC0000}"/>
    <cellStyle name="n_retail revenue F P_ROW_Group" xfId="45323" xr:uid="{00000000-0005-0000-0000-000087BC0000}"/>
    <cellStyle name="n_retail revenue F P_ROW_ROW ARPU" xfId="45324" xr:uid="{00000000-0005-0000-0000-000088BC0000}"/>
    <cellStyle name="n_retail revenue F P_Spain ARPU + AUPU" xfId="45325" xr:uid="{00000000-0005-0000-0000-000089BC0000}"/>
    <cellStyle name="n_retail revenue F P_Spain ARPU + AUPU_Group" xfId="45326" xr:uid="{00000000-0005-0000-0000-00008ABC0000}"/>
    <cellStyle name="n_retail revenue F P_Spain ARPU + AUPU_ROW ARPU" xfId="45327" xr:uid="{00000000-0005-0000-0000-00008BBC0000}"/>
    <cellStyle name="n_retail revenue F P_Spain KPIs" xfId="7822" xr:uid="{00000000-0005-0000-0000-00008CBC0000}"/>
    <cellStyle name="n_retail revenue F P_Spain KPIs 2" xfId="17188" xr:uid="{00000000-0005-0000-0000-00008DBC0000}"/>
    <cellStyle name="n_retail revenue F P_Spain KPIs_1" xfId="52637" xr:uid="{00000000-0005-0000-0000-00008EBC0000}"/>
    <cellStyle name="n_retail revenue F P_Telecoms - Operational KPIs" xfId="50940" xr:uid="{00000000-0005-0000-0000-00008FBC0000}"/>
    <cellStyle name="n_ROW" xfId="45328" xr:uid="{00000000-0005-0000-0000-000090BC0000}"/>
    <cellStyle name="n_RoW KPIs" xfId="8899" xr:uid="{00000000-0005-0000-0000-000091BC0000}"/>
    <cellStyle name="n_ROW_1" xfId="45329" xr:uid="{00000000-0005-0000-0000-000092BC0000}"/>
    <cellStyle name="n_ROW_1_Group" xfId="45330" xr:uid="{00000000-0005-0000-0000-000093BC0000}"/>
    <cellStyle name="n_ROW_1_ROW ARPU" xfId="45331" xr:uid="{00000000-0005-0000-0000-000094BC0000}"/>
    <cellStyle name="n_ROW_Group" xfId="45332" xr:uid="{00000000-0005-0000-0000-000095BC0000}"/>
    <cellStyle name="n_ROW_ROW ARPU" xfId="45333" xr:uid="{00000000-0005-0000-0000-000096BC0000}"/>
    <cellStyle name="n_SCR 2005_06Tool" xfId="3844" xr:uid="{00000000-0005-0000-0000-000097BC0000}"/>
    <cellStyle name="n_SCR 2005_06Tool_A&amp;ME KPIs" xfId="54415" xr:uid="{00000000-0005-0000-0000-000098BC0000}"/>
    <cellStyle name="n_SCR 2005_06Tool_DATA KPI Personal" xfId="45335" xr:uid="{00000000-0005-0000-0000-000099BC0000}"/>
    <cellStyle name="n_SCR 2005_06Tool_DATA KPI Personal_Group" xfId="45336" xr:uid="{00000000-0005-0000-0000-00009ABC0000}"/>
    <cellStyle name="n_SCR 2005_06Tool_DATA KPI Personal_ROW ARPU" xfId="45337" xr:uid="{00000000-0005-0000-0000-00009BBC0000}"/>
    <cellStyle name="n_SCR 2005_06Tool_EE_CoA_BS - mapped V4" xfId="45338" xr:uid="{00000000-0005-0000-0000-00009CBC0000}"/>
    <cellStyle name="n_SCR 2005_06Tool_EE_CoA_BS - mapped V4_Group" xfId="45339" xr:uid="{00000000-0005-0000-0000-00009DBC0000}"/>
    <cellStyle name="n_SCR 2005_06Tool_EE_CoA_BS - mapped V4_ROW ARPU" xfId="45340" xr:uid="{00000000-0005-0000-0000-00009EBC0000}"/>
    <cellStyle name="n_SCR 2005_06Tool_France financials" xfId="24756" xr:uid="{00000000-0005-0000-0000-00009FBC0000}"/>
    <cellStyle name="n_SCR 2005_06Tool_France KPIs" xfId="5966" xr:uid="{00000000-0005-0000-0000-0000A0BC0000}"/>
    <cellStyle name="n_SCR 2005_06Tool_France KPIs 2" xfId="15381" xr:uid="{00000000-0005-0000-0000-0000A1BC0000}"/>
    <cellStyle name="n_SCR 2005_06Tool_France KPIs_1" xfId="13206" xr:uid="{00000000-0005-0000-0000-0000A2BC0000}"/>
    <cellStyle name="n_SCR 2005_06Tool_Group" xfId="45341" xr:uid="{00000000-0005-0000-0000-0000A3BC0000}"/>
    <cellStyle name="n_SCR 2005_06Tool_Group - financial KPIs" xfId="23012" xr:uid="{00000000-0005-0000-0000-0000A4BC0000}"/>
    <cellStyle name="n_SCR 2005_06Tool_Group - operational KPIs" xfId="11452" xr:uid="{00000000-0005-0000-0000-0000A5BC0000}"/>
    <cellStyle name="n_SCR 2005_06Tool_Group - operational KPIs 2" xfId="19151" xr:uid="{00000000-0005-0000-0000-0000A6BC0000}"/>
    <cellStyle name="n_SCR 2005_06Tool_Group - operational KPIs_1" xfId="21268" xr:uid="{00000000-0005-0000-0000-0000A7BC0000}"/>
    <cellStyle name="n_SCR 2005_06Tool_Orange - Market France KPIs" xfId="57292" xr:uid="{00000000-0005-0000-0000-0000A8BC0000}"/>
    <cellStyle name="n_SCR 2005_06Tool_Poland KPIs" xfId="45334" xr:uid="{00000000-0005-0000-0000-0000A9BC0000}"/>
    <cellStyle name="n_SCR 2005_06Tool_Reporting Valeur_Mobile_2010_10" xfId="45342" xr:uid="{00000000-0005-0000-0000-0000AABC0000}"/>
    <cellStyle name="n_SCR 2005_06Tool_Reporting Valeur_Mobile_2010_10_Group" xfId="45343" xr:uid="{00000000-0005-0000-0000-0000ABBC0000}"/>
    <cellStyle name="n_SCR 2005_06Tool_Reporting Valeur_Mobile_2010_10_ROW" xfId="45344" xr:uid="{00000000-0005-0000-0000-0000ACBC0000}"/>
    <cellStyle name="n_SCR 2005_06Tool_Reporting Valeur_Mobile_2010_10_ROW ARPU" xfId="45345" xr:uid="{00000000-0005-0000-0000-0000ADBC0000}"/>
    <cellStyle name="n_SCR 2005_06Tool_Reporting Valeur_Mobile_2010_10_ROW_Group" xfId="45346" xr:uid="{00000000-0005-0000-0000-0000AEBC0000}"/>
    <cellStyle name="n_SCR 2005_06Tool_Reporting Valeur_Mobile_2010_10_ROW_ROW ARPU" xfId="45347" xr:uid="{00000000-0005-0000-0000-0000AFBC0000}"/>
    <cellStyle name="n_SCR 2005_06Tool_ROW" xfId="45348" xr:uid="{00000000-0005-0000-0000-0000B0BC0000}"/>
    <cellStyle name="n_SCR 2005_06Tool_ROW ARPU" xfId="45349" xr:uid="{00000000-0005-0000-0000-0000B1BC0000}"/>
    <cellStyle name="n_SCR 2005_06Tool_ROW_1" xfId="45350" xr:uid="{00000000-0005-0000-0000-0000B2BC0000}"/>
    <cellStyle name="n_SCR 2005_06Tool_ROW_1_Group" xfId="45351" xr:uid="{00000000-0005-0000-0000-0000B3BC0000}"/>
    <cellStyle name="n_SCR 2005_06Tool_ROW_1_ROW ARPU" xfId="45352" xr:uid="{00000000-0005-0000-0000-0000B4BC0000}"/>
    <cellStyle name="n_SCR 2005_06Tool_ROW_Group" xfId="45353" xr:uid="{00000000-0005-0000-0000-0000B5BC0000}"/>
    <cellStyle name="n_SCR 2005_06Tool_ROW_ROW ARPU" xfId="45354" xr:uid="{00000000-0005-0000-0000-0000B6BC0000}"/>
    <cellStyle name="n_SCR 2005_06Tool_Spain ARPU + AUPU" xfId="45355" xr:uid="{00000000-0005-0000-0000-0000B7BC0000}"/>
    <cellStyle name="n_SCR 2005_06Tool_Spain ARPU + AUPU_Group" xfId="45356" xr:uid="{00000000-0005-0000-0000-0000B8BC0000}"/>
    <cellStyle name="n_SCR 2005_06Tool_Spain ARPU + AUPU_ROW ARPU" xfId="45357" xr:uid="{00000000-0005-0000-0000-0000B9BC0000}"/>
    <cellStyle name="n_SCR 2005_06Tool_Spain KPIs" xfId="7823" xr:uid="{00000000-0005-0000-0000-0000BABC0000}"/>
    <cellStyle name="n_SCR 2005_06Tool_Spain KPIs 2" xfId="17189" xr:uid="{00000000-0005-0000-0000-0000BBBC0000}"/>
    <cellStyle name="n_SCR 2005_06Tool_Spain KPIs_1" xfId="52638" xr:uid="{00000000-0005-0000-0000-0000BCBC0000}"/>
    <cellStyle name="n_SCR 2005_06Tool_Telecoms - Operational KPIs" xfId="50941" xr:uid="{00000000-0005-0000-0000-0000BDBC0000}"/>
    <cellStyle name="n_SCR Excel Reporting Tool" xfId="3845" xr:uid="{00000000-0005-0000-0000-0000BEBC0000}"/>
    <cellStyle name="n_SCR Excel Reporting Tool_A&amp;ME KPIs" xfId="54416" xr:uid="{00000000-0005-0000-0000-0000BFBC0000}"/>
    <cellStyle name="n_SCR Excel Reporting Tool_DATA KPI Personal" xfId="45359" xr:uid="{00000000-0005-0000-0000-0000C0BC0000}"/>
    <cellStyle name="n_SCR Excel Reporting Tool_DATA KPI Personal_Group" xfId="45360" xr:uid="{00000000-0005-0000-0000-0000C1BC0000}"/>
    <cellStyle name="n_SCR Excel Reporting Tool_DATA KPI Personal_ROW ARPU" xfId="45361" xr:uid="{00000000-0005-0000-0000-0000C2BC0000}"/>
    <cellStyle name="n_SCR Excel Reporting Tool_EE_CoA_BS - mapped V4" xfId="45362" xr:uid="{00000000-0005-0000-0000-0000C3BC0000}"/>
    <cellStyle name="n_SCR Excel Reporting Tool_EE_CoA_BS - mapped V4_Group" xfId="45363" xr:uid="{00000000-0005-0000-0000-0000C4BC0000}"/>
    <cellStyle name="n_SCR Excel Reporting Tool_EE_CoA_BS - mapped V4_ROW ARPU" xfId="45364" xr:uid="{00000000-0005-0000-0000-0000C5BC0000}"/>
    <cellStyle name="n_SCR Excel Reporting Tool_France financials" xfId="24757" xr:uid="{00000000-0005-0000-0000-0000C6BC0000}"/>
    <cellStyle name="n_SCR Excel Reporting Tool_France KPIs" xfId="5967" xr:uid="{00000000-0005-0000-0000-0000C7BC0000}"/>
    <cellStyle name="n_SCR Excel Reporting Tool_France KPIs 2" xfId="15382" xr:uid="{00000000-0005-0000-0000-0000C8BC0000}"/>
    <cellStyle name="n_SCR Excel Reporting Tool_France KPIs_1" xfId="13207" xr:uid="{00000000-0005-0000-0000-0000C9BC0000}"/>
    <cellStyle name="n_SCR Excel Reporting Tool_Group" xfId="45365" xr:uid="{00000000-0005-0000-0000-0000CABC0000}"/>
    <cellStyle name="n_SCR Excel Reporting Tool_Group - financial KPIs" xfId="23013" xr:uid="{00000000-0005-0000-0000-0000CBBC0000}"/>
    <cellStyle name="n_SCR Excel Reporting Tool_Group - operational KPIs" xfId="11453" xr:uid="{00000000-0005-0000-0000-0000CCBC0000}"/>
    <cellStyle name="n_SCR Excel Reporting Tool_Group - operational KPIs 2" xfId="19152" xr:uid="{00000000-0005-0000-0000-0000CDBC0000}"/>
    <cellStyle name="n_SCR Excel Reporting Tool_Group - operational KPIs_1" xfId="21269" xr:uid="{00000000-0005-0000-0000-0000CEBC0000}"/>
    <cellStyle name="n_SCR Excel Reporting Tool_Orange - Market France KPIs" xfId="57293" xr:uid="{00000000-0005-0000-0000-0000CFBC0000}"/>
    <cellStyle name="n_SCR Excel Reporting Tool_Poland KPIs" xfId="45358" xr:uid="{00000000-0005-0000-0000-0000D0BC0000}"/>
    <cellStyle name="n_SCR Excel Reporting Tool_Reporting Valeur_Mobile_2010_10" xfId="45366" xr:uid="{00000000-0005-0000-0000-0000D1BC0000}"/>
    <cellStyle name="n_SCR Excel Reporting Tool_Reporting Valeur_Mobile_2010_10_Group" xfId="45367" xr:uid="{00000000-0005-0000-0000-0000D2BC0000}"/>
    <cellStyle name="n_SCR Excel Reporting Tool_Reporting Valeur_Mobile_2010_10_ROW" xfId="45368" xr:uid="{00000000-0005-0000-0000-0000D3BC0000}"/>
    <cellStyle name="n_SCR Excel Reporting Tool_Reporting Valeur_Mobile_2010_10_ROW ARPU" xfId="45369" xr:uid="{00000000-0005-0000-0000-0000D4BC0000}"/>
    <cellStyle name="n_SCR Excel Reporting Tool_Reporting Valeur_Mobile_2010_10_ROW_Group" xfId="45370" xr:uid="{00000000-0005-0000-0000-0000D5BC0000}"/>
    <cellStyle name="n_SCR Excel Reporting Tool_Reporting Valeur_Mobile_2010_10_ROW_ROW ARPU" xfId="45371" xr:uid="{00000000-0005-0000-0000-0000D6BC0000}"/>
    <cellStyle name="n_SCR Excel Reporting Tool_ROW" xfId="45372" xr:uid="{00000000-0005-0000-0000-0000D7BC0000}"/>
    <cellStyle name="n_SCR Excel Reporting Tool_ROW ARPU" xfId="45373" xr:uid="{00000000-0005-0000-0000-0000D8BC0000}"/>
    <cellStyle name="n_SCR Excel Reporting Tool_ROW_1" xfId="45374" xr:uid="{00000000-0005-0000-0000-0000D9BC0000}"/>
    <cellStyle name="n_SCR Excel Reporting Tool_ROW_1_Group" xfId="45375" xr:uid="{00000000-0005-0000-0000-0000DABC0000}"/>
    <cellStyle name="n_SCR Excel Reporting Tool_ROW_1_ROW ARPU" xfId="45376" xr:uid="{00000000-0005-0000-0000-0000DBBC0000}"/>
    <cellStyle name="n_SCR Excel Reporting Tool_ROW_Group" xfId="45377" xr:uid="{00000000-0005-0000-0000-0000DCBC0000}"/>
    <cellStyle name="n_SCR Excel Reporting Tool_ROW_ROW ARPU" xfId="45378" xr:uid="{00000000-0005-0000-0000-0000DDBC0000}"/>
    <cellStyle name="n_SCR Excel Reporting Tool_Spain ARPU + AUPU" xfId="45379" xr:uid="{00000000-0005-0000-0000-0000DEBC0000}"/>
    <cellStyle name="n_SCR Excel Reporting Tool_Spain ARPU + AUPU_Group" xfId="45380" xr:uid="{00000000-0005-0000-0000-0000DFBC0000}"/>
    <cellStyle name="n_SCR Excel Reporting Tool_Spain ARPU + AUPU_ROW ARPU" xfId="45381" xr:uid="{00000000-0005-0000-0000-0000E0BC0000}"/>
    <cellStyle name="n_SCR Excel Reporting Tool_Spain KPIs" xfId="7824" xr:uid="{00000000-0005-0000-0000-0000E1BC0000}"/>
    <cellStyle name="n_SCR Excel Reporting Tool_Spain KPIs 2" xfId="17190" xr:uid="{00000000-0005-0000-0000-0000E2BC0000}"/>
    <cellStyle name="n_SCR Excel Reporting Tool_Spain KPIs_1" xfId="52639" xr:uid="{00000000-0005-0000-0000-0000E3BC0000}"/>
    <cellStyle name="n_SCR Excel Reporting Tool_Telecoms - Operational KPIs" xfId="50942" xr:uid="{00000000-0005-0000-0000-0000E4BC0000}"/>
    <cellStyle name="n_Spain ARPU + AUPU" xfId="45382" xr:uid="{00000000-0005-0000-0000-0000E5BC0000}"/>
    <cellStyle name="n_Spain ARPU + AUPU_Group" xfId="45383" xr:uid="{00000000-0005-0000-0000-0000E6BC0000}"/>
    <cellStyle name="n_Spain ARPU + AUPU_ROW ARPU" xfId="45384" xr:uid="{00000000-0005-0000-0000-0000E7BC0000}"/>
    <cellStyle name="n_Spain KPIs" xfId="6402" xr:uid="{00000000-0005-0000-0000-0000E8BC0000}"/>
    <cellStyle name="n_Spain KPIs 2" xfId="15771" xr:uid="{00000000-0005-0000-0000-0000E9BC0000}"/>
    <cellStyle name="n_Spain KPIs_1" xfId="51265" xr:uid="{00000000-0005-0000-0000-0000EABC0000}"/>
    <cellStyle name="n_Synthèse 03-2004" xfId="3846" xr:uid="{00000000-0005-0000-0000-0000EBBC0000}"/>
    <cellStyle name="n_Synthèse 03-2004_01 Synthèse DM pour modèle" xfId="3847" xr:uid="{00000000-0005-0000-0000-0000ECBC0000}"/>
    <cellStyle name="n_Synthèse 03-2004_01 Synthèse DM pour modèle_A&amp;ME KPIs" xfId="54418" xr:uid="{00000000-0005-0000-0000-0000EDBC0000}"/>
    <cellStyle name="n_Synthèse 03-2004_01 Synthèse DM pour modèle_France financials" xfId="24759" xr:uid="{00000000-0005-0000-0000-0000EEBC0000}"/>
    <cellStyle name="n_Synthèse 03-2004_01 Synthèse DM pour modèle_France KPIs" xfId="5969" xr:uid="{00000000-0005-0000-0000-0000EFBC0000}"/>
    <cellStyle name="n_Synthèse 03-2004_01 Synthèse DM pour modèle_France KPIs 2" xfId="15384" xr:uid="{00000000-0005-0000-0000-0000F0BC0000}"/>
    <cellStyle name="n_Synthèse 03-2004_01 Synthèse DM pour modèle_France KPIs_1" xfId="13209" xr:uid="{00000000-0005-0000-0000-0000F1BC0000}"/>
    <cellStyle name="n_Synthèse 03-2004_01 Synthèse DM pour modèle_Group" xfId="45387" xr:uid="{00000000-0005-0000-0000-0000F2BC0000}"/>
    <cellStyle name="n_Synthèse 03-2004_01 Synthèse DM pour modèle_Group - financial KPIs" xfId="23015" xr:uid="{00000000-0005-0000-0000-0000F3BC0000}"/>
    <cellStyle name="n_Synthèse 03-2004_01 Synthèse DM pour modèle_Group - operational KPIs" xfId="11455" xr:uid="{00000000-0005-0000-0000-0000F4BC0000}"/>
    <cellStyle name="n_Synthèse 03-2004_01 Synthèse DM pour modèle_Group - operational KPIs 2" xfId="19154" xr:uid="{00000000-0005-0000-0000-0000F5BC0000}"/>
    <cellStyle name="n_Synthèse 03-2004_01 Synthèse DM pour modèle_Group - operational KPIs_1" xfId="21271" xr:uid="{00000000-0005-0000-0000-0000F6BC0000}"/>
    <cellStyle name="n_Synthèse 03-2004_01 Synthèse DM pour modèle_Orange - Market France KPIs" xfId="57295" xr:uid="{00000000-0005-0000-0000-0000F7BC0000}"/>
    <cellStyle name="n_Synthèse 03-2004_01 Synthèse DM pour modèle_Poland KPIs" xfId="45386" xr:uid="{00000000-0005-0000-0000-0000F8BC0000}"/>
    <cellStyle name="n_Synthèse 03-2004_01 Synthèse DM pour modèle_ROW" xfId="45388" xr:uid="{00000000-0005-0000-0000-0000F9BC0000}"/>
    <cellStyle name="n_Synthèse 03-2004_01 Synthèse DM pour modèle_ROW ARPU" xfId="45389" xr:uid="{00000000-0005-0000-0000-0000FABC0000}"/>
    <cellStyle name="n_Synthèse 03-2004_01 Synthèse DM pour modèle_ROW_1" xfId="45390" xr:uid="{00000000-0005-0000-0000-0000FBBC0000}"/>
    <cellStyle name="n_Synthèse 03-2004_01 Synthèse DM pour modèle_ROW_1_Group" xfId="45391" xr:uid="{00000000-0005-0000-0000-0000FCBC0000}"/>
    <cellStyle name="n_Synthèse 03-2004_01 Synthèse DM pour modèle_ROW_1_ROW ARPU" xfId="45392" xr:uid="{00000000-0005-0000-0000-0000FDBC0000}"/>
    <cellStyle name="n_Synthèse 03-2004_01 Synthèse DM pour modèle_ROW_Group" xfId="45393" xr:uid="{00000000-0005-0000-0000-0000FEBC0000}"/>
    <cellStyle name="n_Synthèse 03-2004_01 Synthèse DM pour modèle_ROW_ROW ARPU" xfId="45394" xr:uid="{00000000-0005-0000-0000-0000FFBC0000}"/>
    <cellStyle name="n_Synthèse 03-2004_01 Synthèse DM pour modèle_Spain ARPU + AUPU" xfId="45395" xr:uid="{00000000-0005-0000-0000-000000BD0000}"/>
    <cellStyle name="n_Synthèse 03-2004_01 Synthèse DM pour modèle_Spain ARPU + AUPU_Group" xfId="45396" xr:uid="{00000000-0005-0000-0000-000001BD0000}"/>
    <cellStyle name="n_Synthèse 03-2004_01 Synthèse DM pour modèle_Spain ARPU + AUPU_ROW ARPU" xfId="45397" xr:uid="{00000000-0005-0000-0000-000002BD0000}"/>
    <cellStyle name="n_Synthèse 03-2004_01 Synthèse DM pour modèle_Spain KPIs" xfId="7826" xr:uid="{00000000-0005-0000-0000-000003BD0000}"/>
    <cellStyle name="n_Synthèse 03-2004_01 Synthèse DM pour modèle_Spain KPIs 2" xfId="17192" xr:uid="{00000000-0005-0000-0000-000004BD0000}"/>
    <cellStyle name="n_Synthèse 03-2004_01 Synthèse DM pour modèle_Spain KPIs_1" xfId="52641" xr:uid="{00000000-0005-0000-0000-000005BD0000}"/>
    <cellStyle name="n_Synthèse 03-2004_01 Synthèse DM pour modèle_Telecoms - Operational KPIs" xfId="50944" xr:uid="{00000000-0005-0000-0000-000006BD0000}"/>
    <cellStyle name="n_Synthèse 03-2004_0703 Préflashde L23 Analyse CA trafic 07-03 (07-04-03)" xfId="3848" xr:uid="{00000000-0005-0000-0000-000007BD0000}"/>
    <cellStyle name="n_Synthèse 03-2004_0703 Préflashde L23 Analyse CA trafic 07-03 (07-04-03)_A&amp;ME KPIs" xfId="54419" xr:uid="{00000000-0005-0000-0000-000008BD0000}"/>
    <cellStyle name="n_Synthèse 03-2004_0703 Préflashde L23 Analyse CA trafic 07-03 (07-04-03)_France financials" xfId="24760" xr:uid="{00000000-0005-0000-0000-000009BD0000}"/>
    <cellStyle name="n_Synthèse 03-2004_0703 Préflashde L23 Analyse CA trafic 07-03 (07-04-03)_France KPIs" xfId="5970" xr:uid="{00000000-0005-0000-0000-00000ABD0000}"/>
    <cellStyle name="n_Synthèse 03-2004_0703 Préflashde L23 Analyse CA trafic 07-03 (07-04-03)_France KPIs 2" xfId="15385" xr:uid="{00000000-0005-0000-0000-00000BBD0000}"/>
    <cellStyle name="n_Synthèse 03-2004_0703 Préflashde L23 Analyse CA trafic 07-03 (07-04-03)_France KPIs_1" xfId="13210" xr:uid="{00000000-0005-0000-0000-00000CBD0000}"/>
    <cellStyle name="n_Synthèse 03-2004_0703 Préflashde L23 Analyse CA trafic 07-03 (07-04-03)_Group" xfId="45399" xr:uid="{00000000-0005-0000-0000-00000DBD0000}"/>
    <cellStyle name="n_Synthèse 03-2004_0703 Préflashde L23 Analyse CA trafic 07-03 (07-04-03)_Group - financial KPIs" xfId="23016" xr:uid="{00000000-0005-0000-0000-00000EBD0000}"/>
    <cellStyle name="n_Synthèse 03-2004_0703 Préflashde L23 Analyse CA trafic 07-03 (07-04-03)_Group - operational KPIs" xfId="11456" xr:uid="{00000000-0005-0000-0000-00000FBD0000}"/>
    <cellStyle name="n_Synthèse 03-2004_0703 Préflashde L23 Analyse CA trafic 07-03 (07-04-03)_Group - operational KPIs 2" xfId="19155" xr:uid="{00000000-0005-0000-0000-000010BD0000}"/>
    <cellStyle name="n_Synthèse 03-2004_0703 Préflashde L23 Analyse CA trafic 07-03 (07-04-03)_Group - operational KPIs_1" xfId="21272" xr:uid="{00000000-0005-0000-0000-000011BD0000}"/>
    <cellStyle name="n_Synthèse 03-2004_0703 Préflashde L23 Analyse CA trafic 07-03 (07-04-03)_Orange - Market France KPIs" xfId="57296" xr:uid="{00000000-0005-0000-0000-000012BD0000}"/>
    <cellStyle name="n_Synthèse 03-2004_0703 Préflashde L23 Analyse CA trafic 07-03 (07-04-03)_Poland KPIs" xfId="45398" xr:uid="{00000000-0005-0000-0000-000013BD0000}"/>
    <cellStyle name="n_Synthèse 03-2004_0703 Préflashde L23 Analyse CA trafic 07-03 (07-04-03)_ROW" xfId="45400" xr:uid="{00000000-0005-0000-0000-000014BD0000}"/>
    <cellStyle name="n_Synthèse 03-2004_0703 Préflashde L23 Analyse CA trafic 07-03 (07-04-03)_ROW ARPU" xfId="45401" xr:uid="{00000000-0005-0000-0000-000015BD0000}"/>
    <cellStyle name="n_Synthèse 03-2004_0703 Préflashde L23 Analyse CA trafic 07-03 (07-04-03)_ROW_1" xfId="45402" xr:uid="{00000000-0005-0000-0000-000016BD0000}"/>
    <cellStyle name="n_Synthèse 03-2004_0703 Préflashde L23 Analyse CA trafic 07-03 (07-04-03)_ROW_1_Group" xfId="45403" xr:uid="{00000000-0005-0000-0000-000017BD0000}"/>
    <cellStyle name="n_Synthèse 03-2004_0703 Préflashde L23 Analyse CA trafic 07-03 (07-04-03)_ROW_1_ROW ARPU" xfId="45404" xr:uid="{00000000-0005-0000-0000-000018BD0000}"/>
    <cellStyle name="n_Synthèse 03-2004_0703 Préflashde L23 Analyse CA trafic 07-03 (07-04-03)_ROW_Group" xfId="45405" xr:uid="{00000000-0005-0000-0000-000019BD0000}"/>
    <cellStyle name="n_Synthèse 03-2004_0703 Préflashde L23 Analyse CA trafic 07-03 (07-04-03)_ROW_ROW ARPU" xfId="45406" xr:uid="{00000000-0005-0000-0000-00001ABD0000}"/>
    <cellStyle name="n_Synthèse 03-2004_0703 Préflashde L23 Analyse CA trafic 07-03 (07-04-03)_Spain ARPU + AUPU" xfId="45407" xr:uid="{00000000-0005-0000-0000-00001BBD0000}"/>
    <cellStyle name="n_Synthèse 03-2004_0703 Préflashde L23 Analyse CA trafic 07-03 (07-04-03)_Spain ARPU + AUPU_Group" xfId="45408" xr:uid="{00000000-0005-0000-0000-00001CBD0000}"/>
    <cellStyle name="n_Synthèse 03-2004_0703 Préflashde L23 Analyse CA trafic 07-03 (07-04-03)_Spain ARPU + AUPU_ROW ARPU" xfId="45409" xr:uid="{00000000-0005-0000-0000-00001DBD0000}"/>
    <cellStyle name="n_Synthèse 03-2004_0703 Préflashde L23 Analyse CA trafic 07-03 (07-04-03)_Spain KPIs" xfId="7827" xr:uid="{00000000-0005-0000-0000-00001EBD0000}"/>
    <cellStyle name="n_Synthèse 03-2004_0703 Préflashde L23 Analyse CA trafic 07-03 (07-04-03)_Spain KPIs 2" xfId="17193" xr:uid="{00000000-0005-0000-0000-00001FBD0000}"/>
    <cellStyle name="n_Synthèse 03-2004_0703 Préflashde L23 Analyse CA trafic 07-03 (07-04-03)_Spain KPIs_1" xfId="52642" xr:uid="{00000000-0005-0000-0000-000020BD0000}"/>
    <cellStyle name="n_Synthèse 03-2004_0703 Préflashde L23 Analyse CA trafic 07-03 (07-04-03)_Telecoms - Operational KPIs" xfId="50945" xr:uid="{00000000-0005-0000-0000-000021BD0000}"/>
    <cellStyle name="n_Synthèse 03-2004_A&amp;ME KPIs" xfId="54417" xr:uid="{00000000-0005-0000-0000-000022BD0000}"/>
    <cellStyle name="n_Synthèse 03-2004_Base Forfaits 06-07" xfId="3849" xr:uid="{00000000-0005-0000-0000-000023BD0000}"/>
    <cellStyle name="n_Synthèse 03-2004_Base Forfaits 06-07_A&amp;ME KPIs" xfId="54420" xr:uid="{00000000-0005-0000-0000-000024BD0000}"/>
    <cellStyle name="n_Synthèse 03-2004_Base Forfaits 06-07_France financials" xfId="24761" xr:uid="{00000000-0005-0000-0000-000025BD0000}"/>
    <cellStyle name="n_Synthèse 03-2004_Base Forfaits 06-07_France KPIs" xfId="5971" xr:uid="{00000000-0005-0000-0000-000026BD0000}"/>
    <cellStyle name="n_Synthèse 03-2004_Base Forfaits 06-07_France KPIs 2" xfId="15386" xr:uid="{00000000-0005-0000-0000-000027BD0000}"/>
    <cellStyle name="n_Synthèse 03-2004_Base Forfaits 06-07_France KPIs_1" xfId="13211" xr:uid="{00000000-0005-0000-0000-000028BD0000}"/>
    <cellStyle name="n_Synthèse 03-2004_Base Forfaits 06-07_Group" xfId="45411" xr:uid="{00000000-0005-0000-0000-000029BD0000}"/>
    <cellStyle name="n_Synthèse 03-2004_Base Forfaits 06-07_Group - financial KPIs" xfId="23017" xr:uid="{00000000-0005-0000-0000-00002ABD0000}"/>
    <cellStyle name="n_Synthèse 03-2004_Base Forfaits 06-07_Group - operational KPIs" xfId="11457" xr:uid="{00000000-0005-0000-0000-00002BBD0000}"/>
    <cellStyle name="n_Synthèse 03-2004_Base Forfaits 06-07_Group - operational KPIs 2" xfId="19156" xr:uid="{00000000-0005-0000-0000-00002CBD0000}"/>
    <cellStyle name="n_Synthèse 03-2004_Base Forfaits 06-07_Group - operational KPIs_1" xfId="21273" xr:uid="{00000000-0005-0000-0000-00002DBD0000}"/>
    <cellStyle name="n_Synthèse 03-2004_Base Forfaits 06-07_Orange - Market France KPIs" xfId="57297" xr:uid="{00000000-0005-0000-0000-00002EBD0000}"/>
    <cellStyle name="n_Synthèse 03-2004_Base Forfaits 06-07_Poland KPIs" xfId="45410" xr:uid="{00000000-0005-0000-0000-00002FBD0000}"/>
    <cellStyle name="n_Synthèse 03-2004_Base Forfaits 06-07_ROW" xfId="45412" xr:uid="{00000000-0005-0000-0000-000030BD0000}"/>
    <cellStyle name="n_Synthèse 03-2004_Base Forfaits 06-07_ROW ARPU" xfId="45413" xr:uid="{00000000-0005-0000-0000-000031BD0000}"/>
    <cellStyle name="n_Synthèse 03-2004_Base Forfaits 06-07_ROW_1" xfId="45414" xr:uid="{00000000-0005-0000-0000-000032BD0000}"/>
    <cellStyle name="n_Synthèse 03-2004_Base Forfaits 06-07_ROW_1_Group" xfId="45415" xr:uid="{00000000-0005-0000-0000-000033BD0000}"/>
    <cellStyle name="n_Synthèse 03-2004_Base Forfaits 06-07_ROW_1_ROW ARPU" xfId="45416" xr:uid="{00000000-0005-0000-0000-000034BD0000}"/>
    <cellStyle name="n_Synthèse 03-2004_Base Forfaits 06-07_ROW_Group" xfId="45417" xr:uid="{00000000-0005-0000-0000-000035BD0000}"/>
    <cellStyle name="n_Synthèse 03-2004_Base Forfaits 06-07_ROW_ROW ARPU" xfId="45418" xr:uid="{00000000-0005-0000-0000-000036BD0000}"/>
    <cellStyle name="n_Synthèse 03-2004_Base Forfaits 06-07_Spain ARPU + AUPU" xfId="45419" xr:uid="{00000000-0005-0000-0000-000037BD0000}"/>
    <cellStyle name="n_Synthèse 03-2004_Base Forfaits 06-07_Spain ARPU + AUPU_Group" xfId="45420" xr:uid="{00000000-0005-0000-0000-000038BD0000}"/>
    <cellStyle name="n_Synthèse 03-2004_Base Forfaits 06-07_Spain ARPU + AUPU_ROW ARPU" xfId="45421" xr:uid="{00000000-0005-0000-0000-000039BD0000}"/>
    <cellStyle name="n_Synthèse 03-2004_Base Forfaits 06-07_Spain KPIs" xfId="7828" xr:uid="{00000000-0005-0000-0000-00003ABD0000}"/>
    <cellStyle name="n_Synthèse 03-2004_Base Forfaits 06-07_Spain KPIs 2" xfId="17194" xr:uid="{00000000-0005-0000-0000-00003BBD0000}"/>
    <cellStyle name="n_Synthèse 03-2004_Base Forfaits 06-07_Spain KPIs_1" xfId="52643" xr:uid="{00000000-0005-0000-0000-00003CBD0000}"/>
    <cellStyle name="n_Synthèse 03-2004_Base Forfaits 06-07_Telecoms - Operational KPIs" xfId="50946" xr:uid="{00000000-0005-0000-0000-00003DBD0000}"/>
    <cellStyle name="n_Synthèse 03-2004_CA BAC SCR-VM 06-07 (31-07-06)" xfId="3850" xr:uid="{00000000-0005-0000-0000-00003EBD0000}"/>
    <cellStyle name="n_Synthèse 03-2004_CA BAC SCR-VM 06-07 (31-07-06)_A&amp;ME KPIs" xfId="54421" xr:uid="{00000000-0005-0000-0000-00003FBD0000}"/>
    <cellStyle name="n_Synthèse 03-2004_CA BAC SCR-VM 06-07 (31-07-06)_France financials" xfId="24762" xr:uid="{00000000-0005-0000-0000-000040BD0000}"/>
    <cellStyle name="n_Synthèse 03-2004_CA BAC SCR-VM 06-07 (31-07-06)_France KPIs" xfId="5972" xr:uid="{00000000-0005-0000-0000-000041BD0000}"/>
    <cellStyle name="n_Synthèse 03-2004_CA BAC SCR-VM 06-07 (31-07-06)_France KPIs 2" xfId="15387" xr:uid="{00000000-0005-0000-0000-000042BD0000}"/>
    <cellStyle name="n_Synthèse 03-2004_CA BAC SCR-VM 06-07 (31-07-06)_France KPIs_1" xfId="13212" xr:uid="{00000000-0005-0000-0000-000043BD0000}"/>
    <cellStyle name="n_Synthèse 03-2004_CA BAC SCR-VM 06-07 (31-07-06)_Group" xfId="45423" xr:uid="{00000000-0005-0000-0000-000044BD0000}"/>
    <cellStyle name="n_Synthèse 03-2004_CA BAC SCR-VM 06-07 (31-07-06)_Group - financial KPIs" xfId="23018" xr:uid="{00000000-0005-0000-0000-000045BD0000}"/>
    <cellStyle name="n_Synthèse 03-2004_CA BAC SCR-VM 06-07 (31-07-06)_Group - operational KPIs" xfId="11458" xr:uid="{00000000-0005-0000-0000-000046BD0000}"/>
    <cellStyle name="n_Synthèse 03-2004_CA BAC SCR-VM 06-07 (31-07-06)_Group - operational KPIs 2" xfId="19157" xr:uid="{00000000-0005-0000-0000-000047BD0000}"/>
    <cellStyle name="n_Synthèse 03-2004_CA BAC SCR-VM 06-07 (31-07-06)_Group - operational KPIs_1" xfId="21274" xr:uid="{00000000-0005-0000-0000-000048BD0000}"/>
    <cellStyle name="n_Synthèse 03-2004_CA BAC SCR-VM 06-07 (31-07-06)_Orange - Market France KPIs" xfId="57298" xr:uid="{00000000-0005-0000-0000-000049BD0000}"/>
    <cellStyle name="n_Synthèse 03-2004_CA BAC SCR-VM 06-07 (31-07-06)_Poland KPIs" xfId="45422" xr:uid="{00000000-0005-0000-0000-00004ABD0000}"/>
    <cellStyle name="n_Synthèse 03-2004_CA BAC SCR-VM 06-07 (31-07-06)_ROW" xfId="45424" xr:uid="{00000000-0005-0000-0000-00004BBD0000}"/>
    <cellStyle name="n_Synthèse 03-2004_CA BAC SCR-VM 06-07 (31-07-06)_ROW ARPU" xfId="45425" xr:uid="{00000000-0005-0000-0000-00004CBD0000}"/>
    <cellStyle name="n_Synthèse 03-2004_CA BAC SCR-VM 06-07 (31-07-06)_ROW_1" xfId="45426" xr:uid="{00000000-0005-0000-0000-00004DBD0000}"/>
    <cellStyle name="n_Synthèse 03-2004_CA BAC SCR-VM 06-07 (31-07-06)_ROW_1_Group" xfId="45427" xr:uid="{00000000-0005-0000-0000-00004EBD0000}"/>
    <cellStyle name="n_Synthèse 03-2004_CA BAC SCR-VM 06-07 (31-07-06)_ROW_1_ROW ARPU" xfId="45428" xr:uid="{00000000-0005-0000-0000-00004FBD0000}"/>
    <cellStyle name="n_Synthèse 03-2004_CA BAC SCR-VM 06-07 (31-07-06)_ROW_Group" xfId="45429" xr:uid="{00000000-0005-0000-0000-000050BD0000}"/>
    <cellStyle name="n_Synthèse 03-2004_CA BAC SCR-VM 06-07 (31-07-06)_ROW_ROW ARPU" xfId="45430" xr:uid="{00000000-0005-0000-0000-000051BD0000}"/>
    <cellStyle name="n_Synthèse 03-2004_CA BAC SCR-VM 06-07 (31-07-06)_Spain ARPU + AUPU" xfId="45431" xr:uid="{00000000-0005-0000-0000-000052BD0000}"/>
    <cellStyle name="n_Synthèse 03-2004_CA BAC SCR-VM 06-07 (31-07-06)_Spain ARPU + AUPU_Group" xfId="45432" xr:uid="{00000000-0005-0000-0000-000053BD0000}"/>
    <cellStyle name="n_Synthèse 03-2004_CA BAC SCR-VM 06-07 (31-07-06)_Spain ARPU + AUPU_ROW ARPU" xfId="45433" xr:uid="{00000000-0005-0000-0000-000054BD0000}"/>
    <cellStyle name="n_Synthèse 03-2004_CA BAC SCR-VM 06-07 (31-07-06)_Spain KPIs" xfId="7829" xr:uid="{00000000-0005-0000-0000-000055BD0000}"/>
    <cellStyle name="n_Synthèse 03-2004_CA BAC SCR-VM 06-07 (31-07-06)_Spain KPIs 2" xfId="17195" xr:uid="{00000000-0005-0000-0000-000056BD0000}"/>
    <cellStyle name="n_Synthèse 03-2004_CA BAC SCR-VM 06-07 (31-07-06)_Spain KPIs_1" xfId="52644" xr:uid="{00000000-0005-0000-0000-000057BD0000}"/>
    <cellStyle name="n_Synthèse 03-2004_CA BAC SCR-VM 06-07 (31-07-06)_Telecoms - Operational KPIs" xfId="50947" xr:uid="{00000000-0005-0000-0000-000058BD0000}"/>
    <cellStyle name="n_Synthèse 03-2004_CA forfaits 0607 (06-08-14)" xfId="3851" xr:uid="{00000000-0005-0000-0000-000059BD0000}"/>
    <cellStyle name="n_Synthèse 03-2004_CA forfaits 0607 (06-08-14)_A&amp;ME KPIs" xfId="54422" xr:uid="{00000000-0005-0000-0000-00005ABD0000}"/>
    <cellStyle name="n_Synthèse 03-2004_CA forfaits 0607 (06-08-14)_France financials" xfId="24763" xr:uid="{00000000-0005-0000-0000-00005BBD0000}"/>
    <cellStyle name="n_Synthèse 03-2004_CA forfaits 0607 (06-08-14)_France KPIs" xfId="5973" xr:uid="{00000000-0005-0000-0000-00005CBD0000}"/>
    <cellStyle name="n_Synthèse 03-2004_CA forfaits 0607 (06-08-14)_France KPIs 2" xfId="15388" xr:uid="{00000000-0005-0000-0000-00005DBD0000}"/>
    <cellStyle name="n_Synthèse 03-2004_CA forfaits 0607 (06-08-14)_France KPIs_1" xfId="13213" xr:uid="{00000000-0005-0000-0000-00005EBD0000}"/>
    <cellStyle name="n_Synthèse 03-2004_CA forfaits 0607 (06-08-14)_Group" xfId="45435" xr:uid="{00000000-0005-0000-0000-00005FBD0000}"/>
    <cellStyle name="n_Synthèse 03-2004_CA forfaits 0607 (06-08-14)_Group - financial KPIs" xfId="23019" xr:uid="{00000000-0005-0000-0000-000060BD0000}"/>
    <cellStyle name="n_Synthèse 03-2004_CA forfaits 0607 (06-08-14)_Group - operational KPIs" xfId="11459" xr:uid="{00000000-0005-0000-0000-000061BD0000}"/>
    <cellStyle name="n_Synthèse 03-2004_CA forfaits 0607 (06-08-14)_Group - operational KPIs 2" xfId="19158" xr:uid="{00000000-0005-0000-0000-000062BD0000}"/>
    <cellStyle name="n_Synthèse 03-2004_CA forfaits 0607 (06-08-14)_Group - operational KPIs_1" xfId="21275" xr:uid="{00000000-0005-0000-0000-000063BD0000}"/>
    <cellStyle name="n_Synthèse 03-2004_CA forfaits 0607 (06-08-14)_Orange - Market France KPIs" xfId="57299" xr:uid="{00000000-0005-0000-0000-000064BD0000}"/>
    <cellStyle name="n_Synthèse 03-2004_CA forfaits 0607 (06-08-14)_Poland KPIs" xfId="45434" xr:uid="{00000000-0005-0000-0000-000065BD0000}"/>
    <cellStyle name="n_Synthèse 03-2004_CA forfaits 0607 (06-08-14)_ROW" xfId="45436" xr:uid="{00000000-0005-0000-0000-000066BD0000}"/>
    <cellStyle name="n_Synthèse 03-2004_CA forfaits 0607 (06-08-14)_ROW ARPU" xfId="45437" xr:uid="{00000000-0005-0000-0000-000067BD0000}"/>
    <cellStyle name="n_Synthèse 03-2004_CA forfaits 0607 (06-08-14)_ROW_1" xfId="45438" xr:uid="{00000000-0005-0000-0000-000068BD0000}"/>
    <cellStyle name="n_Synthèse 03-2004_CA forfaits 0607 (06-08-14)_ROW_1_Group" xfId="45439" xr:uid="{00000000-0005-0000-0000-000069BD0000}"/>
    <cellStyle name="n_Synthèse 03-2004_CA forfaits 0607 (06-08-14)_ROW_1_ROW ARPU" xfId="45440" xr:uid="{00000000-0005-0000-0000-00006ABD0000}"/>
    <cellStyle name="n_Synthèse 03-2004_CA forfaits 0607 (06-08-14)_ROW_Group" xfId="45441" xr:uid="{00000000-0005-0000-0000-00006BBD0000}"/>
    <cellStyle name="n_Synthèse 03-2004_CA forfaits 0607 (06-08-14)_ROW_ROW ARPU" xfId="45442" xr:uid="{00000000-0005-0000-0000-00006CBD0000}"/>
    <cellStyle name="n_Synthèse 03-2004_CA forfaits 0607 (06-08-14)_Spain ARPU + AUPU" xfId="45443" xr:uid="{00000000-0005-0000-0000-00006DBD0000}"/>
    <cellStyle name="n_Synthèse 03-2004_CA forfaits 0607 (06-08-14)_Spain ARPU + AUPU_Group" xfId="45444" xr:uid="{00000000-0005-0000-0000-00006EBD0000}"/>
    <cellStyle name="n_Synthèse 03-2004_CA forfaits 0607 (06-08-14)_Spain ARPU + AUPU_ROW ARPU" xfId="45445" xr:uid="{00000000-0005-0000-0000-00006FBD0000}"/>
    <cellStyle name="n_Synthèse 03-2004_CA forfaits 0607 (06-08-14)_Spain KPIs" xfId="7830" xr:uid="{00000000-0005-0000-0000-000070BD0000}"/>
    <cellStyle name="n_Synthèse 03-2004_CA forfaits 0607 (06-08-14)_Spain KPIs 2" xfId="17196" xr:uid="{00000000-0005-0000-0000-000071BD0000}"/>
    <cellStyle name="n_Synthèse 03-2004_CA forfaits 0607 (06-08-14)_Spain KPIs_1" xfId="52645" xr:uid="{00000000-0005-0000-0000-000072BD0000}"/>
    <cellStyle name="n_Synthèse 03-2004_CA forfaits 0607 (06-08-14)_Telecoms - Operational KPIs" xfId="50948" xr:uid="{00000000-0005-0000-0000-000073BD0000}"/>
    <cellStyle name="n_Synthèse 03-2004_Classeur2" xfId="3852" xr:uid="{00000000-0005-0000-0000-000074BD0000}"/>
    <cellStyle name="n_Synthèse 03-2004_Classeur2_A&amp;ME KPIs" xfId="54423" xr:uid="{00000000-0005-0000-0000-000075BD0000}"/>
    <cellStyle name="n_Synthèse 03-2004_Classeur2_France financials" xfId="24764" xr:uid="{00000000-0005-0000-0000-000076BD0000}"/>
    <cellStyle name="n_Synthèse 03-2004_Classeur2_France KPIs" xfId="5974" xr:uid="{00000000-0005-0000-0000-000077BD0000}"/>
    <cellStyle name="n_Synthèse 03-2004_Classeur2_France KPIs 2" xfId="15389" xr:uid="{00000000-0005-0000-0000-000078BD0000}"/>
    <cellStyle name="n_Synthèse 03-2004_Classeur2_France KPIs_1" xfId="13214" xr:uid="{00000000-0005-0000-0000-000079BD0000}"/>
    <cellStyle name="n_Synthèse 03-2004_Classeur2_Group" xfId="45447" xr:uid="{00000000-0005-0000-0000-00007ABD0000}"/>
    <cellStyle name="n_Synthèse 03-2004_Classeur2_Group - financial KPIs" xfId="23020" xr:uid="{00000000-0005-0000-0000-00007BBD0000}"/>
    <cellStyle name="n_Synthèse 03-2004_Classeur2_Group - operational KPIs" xfId="11460" xr:uid="{00000000-0005-0000-0000-00007CBD0000}"/>
    <cellStyle name="n_Synthèse 03-2004_Classeur2_Group - operational KPIs 2" xfId="19159" xr:uid="{00000000-0005-0000-0000-00007DBD0000}"/>
    <cellStyle name="n_Synthèse 03-2004_Classeur2_Group - operational KPIs_1" xfId="21276" xr:uid="{00000000-0005-0000-0000-00007EBD0000}"/>
    <cellStyle name="n_Synthèse 03-2004_Classeur2_Orange - Market France KPIs" xfId="57300" xr:uid="{00000000-0005-0000-0000-00007FBD0000}"/>
    <cellStyle name="n_Synthèse 03-2004_Classeur2_Poland KPIs" xfId="45446" xr:uid="{00000000-0005-0000-0000-000080BD0000}"/>
    <cellStyle name="n_Synthèse 03-2004_Classeur2_ROW" xfId="45448" xr:uid="{00000000-0005-0000-0000-000081BD0000}"/>
    <cellStyle name="n_Synthèse 03-2004_Classeur2_ROW ARPU" xfId="45449" xr:uid="{00000000-0005-0000-0000-000082BD0000}"/>
    <cellStyle name="n_Synthèse 03-2004_Classeur2_ROW_1" xfId="45450" xr:uid="{00000000-0005-0000-0000-000083BD0000}"/>
    <cellStyle name="n_Synthèse 03-2004_Classeur2_ROW_1_Group" xfId="45451" xr:uid="{00000000-0005-0000-0000-000084BD0000}"/>
    <cellStyle name="n_Synthèse 03-2004_Classeur2_ROW_1_ROW ARPU" xfId="45452" xr:uid="{00000000-0005-0000-0000-000085BD0000}"/>
    <cellStyle name="n_Synthèse 03-2004_Classeur2_ROW_Group" xfId="45453" xr:uid="{00000000-0005-0000-0000-000086BD0000}"/>
    <cellStyle name="n_Synthèse 03-2004_Classeur2_ROW_ROW ARPU" xfId="45454" xr:uid="{00000000-0005-0000-0000-000087BD0000}"/>
    <cellStyle name="n_Synthèse 03-2004_Classeur2_Spain ARPU + AUPU" xfId="45455" xr:uid="{00000000-0005-0000-0000-000088BD0000}"/>
    <cellStyle name="n_Synthèse 03-2004_Classeur2_Spain ARPU + AUPU_Group" xfId="45456" xr:uid="{00000000-0005-0000-0000-000089BD0000}"/>
    <cellStyle name="n_Synthèse 03-2004_Classeur2_Spain ARPU + AUPU_ROW ARPU" xfId="45457" xr:uid="{00000000-0005-0000-0000-00008ABD0000}"/>
    <cellStyle name="n_Synthèse 03-2004_Classeur2_Spain KPIs" xfId="7831" xr:uid="{00000000-0005-0000-0000-00008BBD0000}"/>
    <cellStyle name="n_Synthèse 03-2004_Classeur2_Spain KPIs 2" xfId="17197" xr:uid="{00000000-0005-0000-0000-00008CBD0000}"/>
    <cellStyle name="n_Synthèse 03-2004_Classeur2_Spain KPIs_1" xfId="52646" xr:uid="{00000000-0005-0000-0000-00008DBD0000}"/>
    <cellStyle name="n_Synthèse 03-2004_Classeur2_Telecoms - Operational KPIs" xfId="50949" xr:uid="{00000000-0005-0000-0000-00008EBD0000}"/>
    <cellStyle name="n_Synthèse 03-2004_Classeur5" xfId="3853" xr:uid="{00000000-0005-0000-0000-00008FBD0000}"/>
    <cellStyle name="n_Synthèse 03-2004_Classeur5_A&amp;ME KPIs" xfId="54424" xr:uid="{00000000-0005-0000-0000-000090BD0000}"/>
    <cellStyle name="n_Synthèse 03-2004_Classeur5_France financials" xfId="24765" xr:uid="{00000000-0005-0000-0000-000091BD0000}"/>
    <cellStyle name="n_Synthèse 03-2004_Classeur5_France KPIs" xfId="5975" xr:uid="{00000000-0005-0000-0000-000092BD0000}"/>
    <cellStyle name="n_Synthèse 03-2004_Classeur5_France KPIs 2" xfId="15390" xr:uid="{00000000-0005-0000-0000-000093BD0000}"/>
    <cellStyle name="n_Synthèse 03-2004_Classeur5_France KPIs_1" xfId="13215" xr:uid="{00000000-0005-0000-0000-000094BD0000}"/>
    <cellStyle name="n_Synthèse 03-2004_Classeur5_Group" xfId="45459" xr:uid="{00000000-0005-0000-0000-000095BD0000}"/>
    <cellStyle name="n_Synthèse 03-2004_Classeur5_Group - financial KPIs" xfId="23021" xr:uid="{00000000-0005-0000-0000-000096BD0000}"/>
    <cellStyle name="n_Synthèse 03-2004_Classeur5_Group - operational KPIs" xfId="11461" xr:uid="{00000000-0005-0000-0000-000097BD0000}"/>
    <cellStyle name="n_Synthèse 03-2004_Classeur5_Group - operational KPIs 2" xfId="19160" xr:uid="{00000000-0005-0000-0000-000098BD0000}"/>
    <cellStyle name="n_Synthèse 03-2004_Classeur5_Group - operational KPIs_1" xfId="21277" xr:uid="{00000000-0005-0000-0000-000099BD0000}"/>
    <cellStyle name="n_Synthèse 03-2004_Classeur5_Orange - Market France KPIs" xfId="57301" xr:uid="{00000000-0005-0000-0000-00009ABD0000}"/>
    <cellStyle name="n_Synthèse 03-2004_Classeur5_Poland KPIs" xfId="45458" xr:uid="{00000000-0005-0000-0000-00009BBD0000}"/>
    <cellStyle name="n_Synthèse 03-2004_Classeur5_ROW" xfId="45460" xr:uid="{00000000-0005-0000-0000-00009CBD0000}"/>
    <cellStyle name="n_Synthèse 03-2004_Classeur5_ROW ARPU" xfId="45461" xr:uid="{00000000-0005-0000-0000-00009DBD0000}"/>
    <cellStyle name="n_Synthèse 03-2004_Classeur5_ROW_1" xfId="45462" xr:uid="{00000000-0005-0000-0000-00009EBD0000}"/>
    <cellStyle name="n_Synthèse 03-2004_Classeur5_ROW_1_Group" xfId="45463" xr:uid="{00000000-0005-0000-0000-00009FBD0000}"/>
    <cellStyle name="n_Synthèse 03-2004_Classeur5_ROW_1_ROW ARPU" xfId="45464" xr:uid="{00000000-0005-0000-0000-0000A0BD0000}"/>
    <cellStyle name="n_Synthèse 03-2004_Classeur5_ROW_Group" xfId="45465" xr:uid="{00000000-0005-0000-0000-0000A1BD0000}"/>
    <cellStyle name="n_Synthèse 03-2004_Classeur5_ROW_ROW ARPU" xfId="45466" xr:uid="{00000000-0005-0000-0000-0000A2BD0000}"/>
    <cellStyle name="n_Synthèse 03-2004_Classeur5_Spain ARPU + AUPU" xfId="45467" xr:uid="{00000000-0005-0000-0000-0000A3BD0000}"/>
    <cellStyle name="n_Synthèse 03-2004_Classeur5_Spain ARPU + AUPU_Group" xfId="45468" xr:uid="{00000000-0005-0000-0000-0000A4BD0000}"/>
    <cellStyle name="n_Synthèse 03-2004_Classeur5_Spain ARPU + AUPU_ROW ARPU" xfId="45469" xr:uid="{00000000-0005-0000-0000-0000A5BD0000}"/>
    <cellStyle name="n_Synthèse 03-2004_Classeur5_Spain KPIs" xfId="7832" xr:uid="{00000000-0005-0000-0000-0000A6BD0000}"/>
    <cellStyle name="n_Synthèse 03-2004_Classeur5_Spain KPIs 2" xfId="17198" xr:uid="{00000000-0005-0000-0000-0000A7BD0000}"/>
    <cellStyle name="n_Synthèse 03-2004_Classeur5_Spain KPIs_1" xfId="52647" xr:uid="{00000000-0005-0000-0000-0000A8BD0000}"/>
    <cellStyle name="n_Synthèse 03-2004_Classeur5_Telecoms - Operational KPIs" xfId="50950" xr:uid="{00000000-0005-0000-0000-0000A9BD0000}"/>
    <cellStyle name="n_Synthèse 03-2004_DATA KPI Personal" xfId="45470" xr:uid="{00000000-0005-0000-0000-0000AABD0000}"/>
    <cellStyle name="n_Synthèse 03-2004_DATA KPI Personal_Group" xfId="45471" xr:uid="{00000000-0005-0000-0000-0000ABBD0000}"/>
    <cellStyle name="n_Synthèse 03-2004_DATA KPI Personal_ROW ARPU" xfId="45472" xr:uid="{00000000-0005-0000-0000-0000ACBD0000}"/>
    <cellStyle name="n_Synthèse 03-2004_EE_CoA_BS - mapped V4" xfId="45473" xr:uid="{00000000-0005-0000-0000-0000ADBD0000}"/>
    <cellStyle name="n_Synthèse 03-2004_EE_CoA_BS - mapped V4_Group" xfId="45474" xr:uid="{00000000-0005-0000-0000-0000AEBD0000}"/>
    <cellStyle name="n_Synthèse 03-2004_EE_CoA_BS - mapped V4_ROW ARPU" xfId="45475" xr:uid="{00000000-0005-0000-0000-0000AFBD0000}"/>
    <cellStyle name="n_Synthèse 03-2004_France financials" xfId="24758" xr:uid="{00000000-0005-0000-0000-0000B0BD0000}"/>
    <cellStyle name="n_Synthèse 03-2004_France KPIs" xfId="5968" xr:uid="{00000000-0005-0000-0000-0000B1BD0000}"/>
    <cellStyle name="n_Synthèse 03-2004_France KPIs 2" xfId="15383" xr:uid="{00000000-0005-0000-0000-0000B2BD0000}"/>
    <cellStyle name="n_Synthèse 03-2004_France KPIs_1" xfId="13208" xr:uid="{00000000-0005-0000-0000-0000B3BD0000}"/>
    <cellStyle name="n_Synthèse 03-2004_Group" xfId="45476" xr:uid="{00000000-0005-0000-0000-0000B4BD0000}"/>
    <cellStyle name="n_Synthèse 03-2004_Group - financial KPIs" xfId="23014" xr:uid="{00000000-0005-0000-0000-0000B5BD0000}"/>
    <cellStyle name="n_Synthèse 03-2004_Group - operational KPIs" xfId="11454" xr:uid="{00000000-0005-0000-0000-0000B6BD0000}"/>
    <cellStyle name="n_Synthèse 03-2004_Group - operational KPIs 2" xfId="19153" xr:uid="{00000000-0005-0000-0000-0000B7BD0000}"/>
    <cellStyle name="n_Synthèse 03-2004_Group - operational KPIs_1" xfId="21270" xr:uid="{00000000-0005-0000-0000-0000B8BD0000}"/>
    <cellStyle name="n_Synthèse 03-2004_Orange - Market France KPIs" xfId="57294" xr:uid="{00000000-0005-0000-0000-0000B9BD0000}"/>
    <cellStyle name="n_Synthèse 03-2004_PFA_Mn MTV_060413" xfId="3854" xr:uid="{00000000-0005-0000-0000-0000BABD0000}"/>
    <cellStyle name="n_Synthèse 03-2004_PFA_Mn MTV_060413_A&amp;ME KPIs" xfId="54425" xr:uid="{00000000-0005-0000-0000-0000BBBD0000}"/>
    <cellStyle name="n_Synthèse 03-2004_PFA_Mn MTV_060413_France financials" xfId="24766" xr:uid="{00000000-0005-0000-0000-0000BCBD0000}"/>
    <cellStyle name="n_Synthèse 03-2004_PFA_Mn MTV_060413_France KPIs" xfId="5976" xr:uid="{00000000-0005-0000-0000-0000BDBD0000}"/>
    <cellStyle name="n_Synthèse 03-2004_PFA_Mn MTV_060413_France KPIs 2" xfId="15391" xr:uid="{00000000-0005-0000-0000-0000BEBD0000}"/>
    <cellStyle name="n_Synthèse 03-2004_PFA_Mn MTV_060413_France KPIs_1" xfId="13216" xr:uid="{00000000-0005-0000-0000-0000BFBD0000}"/>
    <cellStyle name="n_Synthèse 03-2004_PFA_Mn MTV_060413_Group" xfId="45478" xr:uid="{00000000-0005-0000-0000-0000C0BD0000}"/>
    <cellStyle name="n_Synthèse 03-2004_PFA_Mn MTV_060413_Group - financial KPIs" xfId="23022" xr:uid="{00000000-0005-0000-0000-0000C1BD0000}"/>
    <cellStyle name="n_Synthèse 03-2004_PFA_Mn MTV_060413_Group - operational KPIs" xfId="11462" xr:uid="{00000000-0005-0000-0000-0000C2BD0000}"/>
    <cellStyle name="n_Synthèse 03-2004_PFA_Mn MTV_060413_Group - operational KPIs 2" xfId="19161" xr:uid="{00000000-0005-0000-0000-0000C3BD0000}"/>
    <cellStyle name="n_Synthèse 03-2004_PFA_Mn MTV_060413_Group - operational KPIs_1" xfId="21278" xr:uid="{00000000-0005-0000-0000-0000C4BD0000}"/>
    <cellStyle name="n_Synthèse 03-2004_PFA_Mn MTV_060413_Orange - Market France KPIs" xfId="57302" xr:uid="{00000000-0005-0000-0000-0000C5BD0000}"/>
    <cellStyle name="n_Synthèse 03-2004_PFA_Mn MTV_060413_Poland KPIs" xfId="45477" xr:uid="{00000000-0005-0000-0000-0000C6BD0000}"/>
    <cellStyle name="n_Synthèse 03-2004_PFA_Mn MTV_060413_ROW" xfId="45479" xr:uid="{00000000-0005-0000-0000-0000C7BD0000}"/>
    <cellStyle name="n_Synthèse 03-2004_PFA_Mn MTV_060413_ROW ARPU" xfId="45480" xr:uid="{00000000-0005-0000-0000-0000C8BD0000}"/>
    <cellStyle name="n_Synthèse 03-2004_PFA_Mn MTV_060413_ROW_1" xfId="45481" xr:uid="{00000000-0005-0000-0000-0000C9BD0000}"/>
    <cellStyle name="n_Synthèse 03-2004_PFA_Mn MTV_060413_ROW_1_Group" xfId="45482" xr:uid="{00000000-0005-0000-0000-0000CABD0000}"/>
    <cellStyle name="n_Synthèse 03-2004_PFA_Mn MTV_060413_ROW_1_ROW ARPU" xfId="45483" xr:uid="{00000000-0005-0000-0000-0000CBBD0000}"/>
    <cellStyle name="n_Synthèse 03-2004_PFA_Mn MTV_060413_ROW_Group" xfId="45484" xr:uid="{00000000-0005-0000-0000-0000CCBD0000}"/>
    <cellStyle name="n_Synthèse 03-2004_PFA_Mn MTV_060413_ROW_ROW ARPU" xfId="45485" xr:uid="{00000000-0005-0000-0000-0000CDBD0000}"/>
    <cellStyle name="n_Synthèse 03-2004_PFA_Mn MTV_060413_Spain ARPU + AUPU" xfId="45486" xr:uid="{00000000-0005-0000-0000-0000CEBD0000}"/>
    <cellStyle name="n_Synthèse 03-2004_PFA_Mn MTV_060413_Spain ARPU + AUPU_Group" xfId="45487" xr:uid="{00000000-0005-0000-0000-0000CFBD0000}"/>
    <cellStyle name="n_Synthèse 03-2004_PFA_Mn MTV_060413_Spain ARPU + AUPU_ROW ARPU" xfId="45488" xr:uid="{00000000-0005-0000-0000-0000D0BD0000}"/>
    <cellStyle name="n_Synthèse 03-2004_PFA_Mn MTV_060413_Spain KPIs" xfId="7833" xr:uid="{00000000-0005-0000-0000-0000D1BD0000}"/>
    <cellStyle name="n_Synthèse 03-2004_PFA_Mn MTV_060413_Spain KPIs 2" xfId="17199" xr:uid="{00000000-0005-0000-0000-0000D2BD0000}"/>
    <cellStyle name="n_Synthèse 03-2004_PFA_Mn MTV_060413_Spain KPIs_1" xfId="52648" xr:uid="{00000000-0005-0000-0000-0000D3BD0000}"/>
    <cellStyle name="n_Synthèse 03-2004_PFA_Mn MTV_060413_Telecoms - Operational KPIs" xfId="50951" xr:uid="{00000000-0005-0000-0000-0000D4BD0000}"/>
    <cellStyle name="n_Synthèse 03-2004_PFA_Mn_0603_V0 0" xfId="3855" xr:uid="{00000000-0005-0000-0000-0000D5BD0000}"/>
    <cellStyle name="n_Synthèse 03-2004_PFA_Mn_0603_V0 0_A&amp;ME KPIs" xfId="54426" xr:uid="{00000000-0005-0000-0000-0000D6BD0000}"/>
    <cellStyle name="n_Synthèse 03-2004_PFA_Mn_0603_V0 0_France financials" xfId="24767" xr:uid="{00000000-0005-0000-0000-0000D7BD0000}"/>
    <cellStyle name="n_Synthèse 03-2004_PFA_Mn_0603_V0 0_France KPIs" xfId="5977" xr:uid="{00000000-0005-0000-0000-0000D8BD0000}"/>
    <cellStyle name="n_Synthèse 03-2004_PFA_Mn_0603_V0 0_France KPIs 2" xfId="15392" xr:uid="{00000000-0005-0000-0000-0000D9BD0000}"/>
    <cellStyle name="n_Synthèse 03-2004_PFA_Mn_0603_V0 0_France KPIs_1" xfId="13217" xr:uid="{00000000-0005-0000-0000-0000DABD0000}"/>
    <cellStyle name="n_Synthèse 03-2004_PFA_Mn_0603_V0 0_Group" xfId="45490" xr:uid="{00000000-0005-0000-0000-0000DBBD0000}"/>
    <cellStyle name="n_Synthèse 03-2004_PFA_Mn_0603_V0 0_Group - financial KPIs" xfId="23023" xr:uid="{00000000-0005-0000-0000-0000DCBD0000}"/>
    <cellStyle name="n_Synthèse 03-2004_PFA_Mn_0603_V0 0_Group - operational KPIs" xfId="11463" xr:uid="{00000000-0005-0000-0000-0000DDBD0000}"/>
    <cellStyle name="n_Synthèse 03-2004_PFA_Mn_0603_V0 0_Group - operational KPIs 2" xfId="19162" xr:uid="{00000000-0005-0000-0000-0000DEBD0000}"/>
    <cellStyle name="n_Synthèse 03-2004_PFA_Mn_0603_V0 0_Group - operational KPIs_1" xfId="21279" xr:uid="{00000000-0005-0000-0000-0000DFBD0000}"/>
    <cellStyle name="n_Synthèse 03-2004_PFA_Mn_0603_V0 0_Orange - Market France KPIs" xfId="57303" xr:uid="{00000000-0005-0000-0000-0000E0BD0000}"/>
    <cellStyle name="n_Synthèse 03-2004_PFA_Mn_0603_V0 0_Poland KPIs" xfId="45489" xr:uid="{00000000-0005-0000-0000-0000E1BD0000}"/>
    <cellStyle name="n_Synthèse 03-2004_PFA_Mn_0603_V0 0_ROW" xfId="45491" xr:uid="{00000000-0005-0000-0000-0000E2BD0000}"/>
    <cellStyle name="n_Synthèse 03-2004_PFA_Mn_0603_V0 0_ROW ARPU" xfId="45492" xr:uid="{00000000-0005-0000-0000-0000E3BD0000}"/>
    <cellStyle name="n_Synthèse 03-2004_PFA_Mn_0603_V0 0_ROW_1" xfId="45493" xr:uid="{00000000-0005-0000-0000-0000E4BD0000}"/>
    <cellStyle name="n_Synthèse 03-2004_PFA_Mn_0603_V0 0_ROW_1_Group" xfId="45494" xr:uid="{00000000-0005-0000-0000-0000E5BD0000}"/>
    <cellStyle name="n_Synthèse 03-2004_PFA_Mn_0603_V0 0_ROW_1_ROW ARPU" xfId="45495" xr:uid="{00000000-0005-0000-0000-0000E6BD0000}"/>
    <cellStyle name="n_Synthèse 03-2004_PFA_Mn_0603_V0 0_ROW_Group" xfId="45496" xr:uid="{00000000-0005-0000-0000-0000E7BD0000}"/>
    <cellStyle name="n_Synthèse 03-2004_PFA_Mn_0603_V0 0_ROW_ROW ARPU" xfId="45497" xr:uid="{00000000-0005-0000-0000-0000E8BD0000}"/>
    <cellStyle name="n_Synthèse 03-2004_PFA_Mn_0603_V0 0_Spain ARPU + AUPU" xfId="45498" xr:uid="{00000000-0005-0000-0000-0000E9BD0000}"/>
    <cellStyle name="n_Synthèse 03-2004_PFA_Mn_0603_V0 0_Spain ARPU + AUPU_Group" xfId="45499" xr:uid="{00000000-0005-0000-0000-0000EABD0000}"/>
    <cellStyle name="n_Synthèse 03-2004_PFA_Mn_0603_V0 0_Spain ARPU + AUPU_ROW ARPU" xfId="45500" xr:uid="{00000000-0005-0000-0000-0000EBBD0000}"/>
    <cellStyle name="n_Synthèse 03-2004_PFA_Mn_0603_V0 0_Spain KPIs" xfId="7834" xr:uid="{00000000-0005-0000-0000-0000ECBD0000}"/>
    <cellStyle name="n_Synthèse 03-2004_PFA_Mn_0603_V0 0_Spain KPIs 2" xfId="17200" xr:uid="{00000000-0005-0000-0000-0000EDBD0000}"/>
    <cellStyle name="n_Synthèse 03-2004_PFA_Mn_0603_V0 0_Spain KPIs_1" xfId="52649" xr:uid="{00000000-0005-0000-0000-0000EEBD0000}"/>
    <cellStyle name="n_Synthèse 03-2004_PFA_Mn_0603_V0 0_Telecoms - Operational KPIs" xfId="50952" xr:uid="{00000000-0005-0000-0000-0000EFBD0000}"/>
    <cellStyle name="n_Synthèse 03-2004_PFA_Parcs_0600706" xfId="3856" xr:uid="{00000000-0005-0000-0000-0000F0BD0000}"/>
    <cellStyle name="n_Synthèse 03-2004_PFA_Parcs_0600706_A&amp;ME KPIs" xfId="54427" xr:uid="{00000000-0005-0000-0000-0000F1BD0000}"/>
    <cellStyle name="n_Synthèse 03-2004_PFA_Parcs_0600706_France financials" xfId="24768" xr:uid="{00000000-0005-0000-0000-0000F2BD0000}"/>
    <cellStyle name="n_Synthèse 03-2004_PFA_Parcs_0600706_France KPIs" xfId="5978" xr:uid="{00000000-0005-0000-0000-0000F3BD0000}"/>
    <cellStyle name="n_Synthèse 03-2004_PFA_Parcs_0600706_France KPIs 2" xfId="15393" xr:uid="{00000000-0005-0000-0000-0000F4BD0000}"/>
    <cellStyle name="n_Synthèse 03-2004_PFA_Parcs_0600706_France KPIs_1" xfId="13218" xr:uid="{00000000-0005-0000-0000-0000F5BD0000}"/>
    <cellStyle name="n_Synthèse 03-2004_PFA_Parcs_0600706_Group" xfId="45502" xr:uid="{00000000-0005-0000-0000-0000F6BD0000}"/>
    <cellStyle name="n_Synthèse 03-2004_PFA_Parcs_0600706_Group - financial KPIs" xfId="23024" xr:uid="{00000000-0005-0000-0000-0000F7BD0000}"/>
    <cellStyle name="n_Synthèse 03-2004_PFA_Parcs_0600706_Group - operational KPIs" xfId="11464" xr:uid="{00000000-0005-0000-0000-0000F8BD0000}"/>
    <cellStyle name="n_Synthèse 03-2004_PFA_Parcs_0600706_Group - operational KPIs 2" xfId="19163" xr:uid="{00000000-0005-0000-0000-0000F9BD0000}"/>
    <cellStyle name="n_Synthèse 03-2004_PFA_Parcs_0600706_Group - operational KPIs_1" xfId="21280" xr:uid="{00000000-0005-0000-0000-0000FABD0000}"/>
    <cellStyle name="n_Synthèse 03-2004_PFA_Parcs_0600706_Orange - Market France KPIs" xfId="57304" xr:uid="{00000000-0005-0000-0000-0000FBBD0000}"/>
    <cellStyle name="n_Synthèse 03-2004_PFA_Parcs_0600706_Poland KPIs" xfId="45501" xr:uid="{00000000-0005-0000-0000-0000FCBD0000}"/>
    <cellStyle name="n_Synthèse 03-2004_PFA_Parcs_0600706_ROW" xfId="45503" xr:uid="{00000000-0005-0000-0000-0000FDBD0000}"/>
    <cellStyle name="n_Synthèse 03-2004_PFA_Parcs_0600706_ROW ARPU" xfId="45504" xr:uid="{00000000-0005-0000-0000-0000FEBD0000}"/>
    <cellStyle name="n_Synthèse 03-2004_PFA_Parcs_0600706_ROW_1" xfId="45505" xr:uid="{00000000-0005-0000-0000-0000FFBD0000}"/>
    <cellStyle name="n_Synthèse 03-2004_PFA_Parcs_0600706_ROW_1_Group" xfId="45506" xr:uid="{00000000-0005-0000-0000-000000BE0000}"/>
    <cellStyle name="n_Synthèse 03-2004_PFA_Parcs_0600706_ROW_1_ROW ARPU" xfId="45507" xr:uid="{00000000-0005-0000-0000-000001BE0000}"/>
    <cellStyle name="n_Synthèse 03-2004_PFA_Parcs_0600706_ROW_Group" xfId="45508" xr:uid="{00000000-0005-0000-0000-000002BE0000}"/>
    <cellStyle name="n_Synthèse 03-2004_PFA_Parcs_0600706_ROW_ROW ARPU" xfId="45509" xr:uid="{00000000-0005-0000-0000-000003BE0000}"/>
    <cellStyle name="n_Synthèse 03-2004_PFA_Parcs_0600706_Spain ARPU + AUPU" xfId="45510" xr:uid="{00000000-0005-0000-0000-000004BE0000}"/>
    <cellStyle name="n_Synthèse 03-2004_PFA_Parcs_0600706_Spain ARPU + AUPU_Group" xfId="45511" xr:uid="{00000000-0005-0000-0000-000005BE0000}"/>
    <cellStyle name="n_Synthèse 03-2004_PFA_Parcs_0600706_Spain ARPU + AUPU_ROW ARPU" xfId="45512" xr:uid="{00000000-0005-0000-0000-000006BE0000}"/>
    <cellStyle name="n_Synthèse 03-2004_PFA_Parcs_0600706_Spain KPIs" xfId="7835" xr:uid="{00000000-0005-0000-0000-000007BE0000}"/>
    <cellStyle name="n_Synthèse 03-2004_PFA_Parcs_0600706_Spain KPIs 2" xfId="17201" xr:uid="{00000000-0005-0000-0000-000008BE0000}"/>
    <cellStyle name="n_Synthèse 03-2004_PFA_Parcs_0600706_Spain KPIs_1" xfId="52650" xr:uid="{00000000-0005-0000-0000-000009BE0000}"/>
    <cellStyle name="n_Synthèse 03-2004_PFA_Parcs_0600706_Telecoms - Operational KPIs" xfId="50953" xr:uid="{00000000-0005-0000-0000-00000ABE0000}"/>
    <cellStyle name="n_Synthèse 03-2004_Poland KPIs" xfId="45385" xr:uid="{00000000-0005-0000-0000-00000BBE0000}"/>
    <cellStyle name="n_Synthèse 03-2004_Reporting Valeur_Mobile_2010_10" xfId="45513" xr:uid="{00000000-0005-0000-0000-00000CBE0000}"/>
    <cellStyle name="n_Synthèse 03-2004_Reporting Valeur_Mobile_2010_10_Group" xfId="45514" xr:uid="{00000000-0005-0000-0000-00000DBE0000}"/>
    <cellStyle name="n_Synthèse 03-2004_Reporting Valeur_Mobile_2010_10_ROW" xfId="45515" xr:uid="{00000000-0005-0000-0000-00000EBE0000}"/>
    <cellStyle name="n_Synthèse 03-2004_Reporting Valeur_Mobile_2010_10_ROW ARPU" xfId="45516" xr:uid="{00000000-0005-0000-0000-00000FBE0000}"/>
    <cellStyle name="n_Synthèse 03-2004_Reporting Valeur_Mobile_2010_10_ROW_Group" xfId="45517" xr:uid="{00000000-0005-0000-0000-000010BE0000}"/>
    <cellStyle name="n_Synthèse 03-2004_Reporting Valeur_Mobile_2010_10_ROW_ROW ARPU" xfId="45518" xr:uid="{00000000-0005-0000-0000-000011BE0000}"/>
    <cellStyle name="n_Synthèse 03-2004_ROW" xfId="45519" xr:uid="{00000000-0005-0000-0000-000012BE0000}"/>
    <cellStyle name="n_Synthèse 03-2004_ROW ARPU" xfId="45520" xr:uid="{00000000-0005-0000-0000-000013BE0000}"/>
    <cellStyle name="n_Synthèse 03-2004_ROW_1" xfId="45521" xr:uid="{00000000-0005-0000-0000-000014BE0000}"/>
    <cellStyle name="n_Synthèse 03-2004_ROW_1_Group" xfId="45522" xr:uid="{00000000-0005-0000-0000-000015BE0000}"/>
    <cellStyle name="n_Synthèse 03-2004_ROW_1_ROW ARPU" xfId="45523" xr:uid="{00000000-0005-0000-0000-000016BE0000}"/>
    <cellStyle name="n_Synthèse 03-2004_ROW_Group" xfId="45524" xr:uid="{00000000-0005-0000-0000-000017BE0000}"/>
    <cellStyle name="n_Synthèse 03-2004_ROW_ROW ARPU" xfId="45525" xr:uid="{00000000-0005-0000-0000-000018BE0000}"/>
    <cellStyle name="n_Synthèse 03-2004_Spain ARPU + AUPU" xfId="45526" xr:uid="{00000000-0005-0000-0000-000019BE0000}"/>
    <cellStyle name="n_Synthèse 03-2004_Spain ARPU + AUPU_Group" xfId="45527" xr:uid="{00000000-0005-0000-0000-00001ABE0000}"/>
    <cellStyle name="n_Synthèse 03-2004_Spain ARPU + AUPU_ROW ARPU" xfId="45528" xr:uid="{00000000-0005-0000-0000-00001BBE0000}"/>
    <cellStyle name="n_Synthèse 03-2004_Spain KPIs" xfId="7825" xr:uid="{00000000-0005-0000-0000-00001CBE0000}"/>
    <cellStyle name="n_Synthèse 03-2004_Spain KPIs 2" xfId="17191" xr:uid="{00000000-0005-0000-0000-00001DBE0000}"/>
    <cellStyle name="n_Synthèse 03-2004_Spain KPIs_1" xfId="52640" xr:uid="{00000000-0005-0000-0000-00001EBE0000}"/>
    <cellStyle name="n_Synthèse 03-2004_Telecoms - Operational KPIs" xfId="50943" xr:uid="{00000000-0005-0000-0000-00001FBE0000}"/>
    <cellStyle name="n_Synthèse 03-2004_UAG_report_CA 06-09 (06-09-28)" xfId="3857" xr:uid="{00000000-0005-0000-0000-000020BE0000}"/>
    <cellStyle name="n_Synthèse 03-2004_UAG_report_CA 06-09 (06-09-28)_A&amp;ME KPIs" xfId="54428" xr:uid="{00000000-0005-0000-0000-000021BE0000}"/>
    <cellStyle name="n_Synthèse 03-2004_UAG_report_CA 06-09 (06-09-28)_France financials" xfId="24769" xr:uid="{00000000-0005-0000-0000-000022BE0000}"/>
    <cellStyle name="n_Synthèse 03-2004_UAG_report_CA 06-09 (06-09-28)_France KPIs" xfId="5979" xr:uid="{00000000-0005-0000-0000-000023BE0000}"/>
    <cellStyle name="n_Synthèse 03-2004_UAG_report_CA 06-09 (06-09-28)_France KPIs 2" xfId="15394" xr:uid="{00000000-0005-0000-0000-000024BE0000}"/>
    <cellStyle name="n_Synthèse 03-2004_UAG_report_CA 06-09 (06-09-28)_France KPIs_1" xfId="13219" xr:uid="{00000000-0005-0000-0000-000025BE0000}"/>
    <cellStyle name="n_Synthèse 03-2004_UAG_report_CA 06-09 (06-09-28)_Group" xfId="45530" xr:uid="{00000000-0005-0000-0000-000026BE0000}"/>
    <cellStyle name="n_Synthèse 03-2004_UAG_report_CA 06-09 (06-09-28)_Group - financial KPIs" xfId="23025" xr:uid="{00000000-0005-0000-0000-000027BE0000}"/>
    <cellStyle name="n_Synthèse 03-2004_UAG_report_CA 06-09 (06-09-28)_Group - operational KPIs" xfId="11465" xr:uid="{00000000-0005-0000-0000-000028BE0000}"/>
    <cellStyle name="n_Synthèse 03-2004_UAG_report_CA 06-09 (06-09-28)_Group - operational KPIs 2" xfId="19164" xr:uid="{00000000-0005-0000-0000-000029BE0000}"/>
    <cellStyle name="n_Synthèse 03-2004_UAG_report_CA 06-09 (06-09-28)_Group - operational KPIs_1" xfId="21281" xr:uid="{00000000-0005-0000-0000-00002ABE0000}"/>
    <cellStyle name="n_Synthèse 03-2004_UAG_report_CA 06-09 (06-09-28)_Orange - Market France KPIs" xfId="57305" xr:uid="{00000000-0005-0000-0000-00002BBE0000}"/>
    <cellStyle name="n_Synthèse 03-2004_UAG_report_CA 06-09 (06-09-28)_Poland KPIs" xfId="45529" xr:uid="{00000000-0005-0000-0000-00002CBE0000}"/>
    <cellStyle name="n_Synthèse 03-2004_UAG_report_CA 06-09 (06-09-28)_ROW" xfId="45531" xr:uid="{00000000-0005-0000-0000-00002DBE0000}"/>
    <cellStyle name="n_Synthèse 03-2004_UAG_report_CA 06-09 (06-09-28)_ROW ARPU" xfId="45532" xr:uid="{00000000-0005-0000-0000-00002EBE0000}"/>
    <cellStyle name="n_Synthèse 03-2004_UAG_report_CA 06-09 (06-09-28)_ROW_1" xfId="45533" xr:uid="{00000000-0005-0000-0000-00002FBE0000}"/>
    <cellStyle name="n_Synthèse 03-2004_UAG_report_CA 06-09 (06-09-28)_ROW_1_Group" xfId="45534" xr:uid="{00000000-0005-0000-0000-000030BE0000}"/>
    <cellStyle name="n_Synthèse 03-2004_UAG_report_CA 06-09 (06-09-28)_ROW_1_ROW ARPU" xfId="45535" xr:uid="{00000000-0005-0000-0000-000031BE0000}"/>
    <cellStyle name="n_Synthèse 03-2004_UAG_report_CA 06-09 (06-09-28)_ROW_Group" xfId="45536" xr:uid="{00000000-0005-0000-0000-000032BE0000}"/>
    <cellStyle name="n_Synthèse 03-2004_UAG_report_CA 06-09 (06-09-28)_ROW_ROW ARPU" xfId="45537" xr:uid="{00000000-0005-0000-0000-000033BE0000}"/>
    <cellStyle name="n_Synthèse 03-2004_UAG_report_CA 06-09 (06-09-28)_Spain ARPU + AUPU" xfId="45538" xr:uid="{00000000-0005-0000-0000-000034BE0000}"/>
    <cellStyle name="n_Synthèse 03-2004_UAG_report_CA 06-09 (06-09-28)_Spain ARPU + AUPU_Group" xfId="45539" xr:uid="{00000000-0005-0000-0000-000035BE0000}"/>
    <cellStyle name="n_Synthèse 03-2004_UAG_report_CA 06-09 (06-09-28)_Spain ARPU + AUPU_ROW ARPU" xfId="45540" xr:uid="{00000000-0005-0000-0000-000036BE0000}"/>
    <cellStyle name="n_Synthèse 03-2004_UAG_report_CA 06-09 (06-09-28)_Spain KPIs" xfId="7836" xr:uid="{00000000-0005-0000-0000-000037BE0000}"/>
    <cellStyle name="n_Synthèse 03-2004_UAG_report_CA 06-09 (06-09-28)_Spain KPIs 2" xfId="17202" xr:uid="{00000000-0005-0000-0000-000038BE0000}"/>
    <cellStyle name="n_Synthèse 03-2004_UAG_report_CA 06-09 (06-09-28)_Spain KPIs_1" xfId="52651" xr:uid="{00000000-0005-0000-0000-000039BE0000}"/>
    <cellStyle name="n_Synthèse 03-2004_UAG_report_CA 06-09 (06-09-28)_Telecoms - Operational KPIs" xfId="50954" xr:uid="{00000000-0005-0000-0000-00003ABE0000}"/>
    <cellStyle name="n_Synthèse 03-2004_UAG_report_CA 06-10 (06-11-06)" xfId="3858" xr:uid="{00000000-0005-0000-0000-00003BBE0000}"/>
    <cellStyle name="n_Synthèse 03-2004_UAG_report_CA 06-10 (06-11-06)_A&amp;ME KPIs" xfId="54429" xr:uid="{00000000-0005-0000-0000-00003CBE0000}"/>
    <cellStyle name="n_Synthèse 03-2004_UAG_report_CA 06-10 (06-11-06)_France financials" xfId="24770" xr:uid="{00000000-0005-0000-0000-00003DBE0000}"/>
    <cellStyle name="n_Synthèse 03-2004_UAG_report_CA 06-10 (06-11-06)_France KPIs" xfId="5980" xr:uid="{00000000-0005-0000-0000-00003EBE0000}"/>
    <cellStyle name="n_Synthèse 03-2004_UAG_report_CA 06-10 (06-11-06)_France KPIs 2" xfId="15395" xr:uid="{00000000-0005-0000-0000-00003FBE0000}"/>
    <cellStyle name="n_Synthèse 03-2004_UAG_report_CA 06-10 (06-11-06)_France KPIs_1" xfId="13220" xr:uid="{00000000-0005-0000-0000-000040BE0000}"/>
    <cellStyle name="n_Synthèse 03-2004_UAG_report_CA 06-10 (06-11-06)_Group" xfId="45542" xr:uid="{00000000-0005-0000-0000-000041BE0000}"/>
    <cellStyle name="n_Synthèse 03-2004_UAG_report_CA 06-10 (06-11-06)_Group - financial KPIs" xfId="23026" xr:uid="{00000000-0005-0000-0000-000042BE0000}"/>
    <cellStyle name="n_Synthèse 03-2004_UAG_report_CA 06-10 (06-11-06)_Group - operational KPIs" xfId="11466" xr:uid="{00000000-0005-0000-0000-000043BE0000}"/>
    <cellStyle name="n_Synthèse 03-2004_UAG_report_CA 06-10 (06-11-06)_Group - operational KPIs 2" xfId="19165" xr:uid="{00000000-0005-0000-0000-000044BE0000}"/>
    <cellStyle name="n_Synthèse 03-2004_UAG_report_CA 06-10 (06-11-06)_Group - operational KPIs_1" xfId="21282" xr:uid="{00000000-0005-0000-0000-000045BE0000}"/>
    <cellStyle name="n_Synthèse 03-2004_UAG_report_CA 06-10 (06-11-06)_Orange - Market France KPIs" xfId="57306" xr:uid="{00000000-0005-0000-0000-000046BE0000}"/>
    <cellStyle name="n_Synthèse 03-2004_UAG_report_CA 06-10 (06-11-06)_Poland KPIs" xfId="45541" xr:uid="{00000000-0005-0000-0000-000047BE0000}"/>
    <cellStyle name="n_Synthèse 03-2004_UAG_report_CA 06-10 (06-11-06)_ROW" xfId="45543" xr:uid="{00000000-0005-0000-0000-000048BE0000}"/>
    <cellStyle name="n_Synthèse 03-2004_UAG_report_CA 06-10 (06-11-06)_ROW ARPU" xfId="45544" xr:uid="{00000000-0005-0000-0000-000049BE0000}"/>
    <cellStyle name="n_Synthèse 03-2004_UAG_report_CA 06-10 (06-11-06)_ROW_1" xfId="45545" xr:uid="{00000000-0005-0000-0000-00004ABE0000}"/>
    <cellStyle name="n_Synthèse 03-2004_UAG_report_CA 06-10 (06-11-06)_ROW_1_Group" xfId="45546" xr:uid="{00000000-0005-0000-0000-00004BBE0000}"/>
    <cellStyle name="n_Synthèse 03-2004_UAG_report_CA 06-10 (06-11-06)_ROW_1_ROW ARPU" xfId="45547" xr:uid="{00000000-0005-0000-0000-00004CBE0000}"/>
    <cellStyle name="n_Synthèse 03-2004_UAG_report_CA 06-10 (06-11-06)_ROW_Group" xfId="45548" xr:uid="{00000000-0005-0000-0000-00004DBE0000}"/>
    <cellStyle name="n_Synthèse 03-2004_UAG_report_CA 06-10 (06-11-06)_ROW_ROW ARPU" xfId="45549" xr:uid="{00000000-0005-0000-0000-00004EBE0000}"/>
    <cellStyle name="n_Synthèse 03-2004_UAG_report_CA 06-10 (06-11-06)_Spain ARPU + AUPU" xfId="45550" xr:uid="{00000000-0005-0000-0000-00004FBE0000}"/>
    <cellStyle name="n_Synthèse 03-2004_UAG_report_CA 06-10 (06-11-06)_Spain ARPU + AUPU_Group" xfId="45551" xr:uid="{00000000-0005-0000-0000-000050BE0000}"/>
    <cellStyle name="n_Synthèse 03-2004_UAG_report_CA 06-10 (06-11-06)_Spain ARPU + AUPU_ROW ARPU" xfId="45552" xr:uid="{00000000-0005-0000-0000-000051BE0000}"/>
    <cellStyle name="n_Synthèse 03-2004_UAG_report_CA 06-10 (06-11-06)_Spain KPIs" xfId="7837" xr:uid="{00000000-0005-0000-0000-000052BE0000}"/>
    <cellStyle name="n_Synthèse 03-2004_UAG_report_CA 06-10 (06-11-06)_Spain KPIs 2" xfId="17203" xr:uid="{00000000-0005-0000-0000-000053BE0000}"/>
    <cellStyle name="n_Synthèse 03-2004_UAG_report_CA 06-10 (06-11-06)_Spain KPIs_1" xfId="52652" xr:uid="{00000000-0005-0000-0000-000054BE0000}"/>
    <cellStyle name="n_Synthèse 03-2004_UAG_report_CA 06-10 (06-11-06)_Telecoms - Operational KPIs" xfId="50955" xr:uid="{00000000-0005-0000-0000-000055BE0000}"/>
    <cellStyle name="n_Synthèse 03-2004_V&amp;M trajectoires V1 (06-08-11)" xfId="3859" xr:uid="{00000000-0005-0000-0000-000056BE0000}"/>
    <cellStyle name="n_Synthèse 03-2004_V&amp;M trajectoires V1 (06-08-11)_A&amp;ME KPIs" xfId="54430" xr:uid="{00000000-0005-0000-0000-000057BE0000}"/>
    <cellStyle name="n_Synthèse 03-2004_V&amp;M trajectoires V1 (06-08-11)_France financials" xfId="24771" xr:uid="{00000000-0005-0000-0000-000058BE0000}"/>
    <cellStyle name="n_Synthèse 03-2004_V&amp;M trajectoires V1 (06-08-11)_France KPIs" xfId="5981" xr:uid="{00000000-0005-0000-0000-000059BE0000}"/>
    <cellStyle name="n_Synthèse 03-2004_V&amp;M trajectoires V1 (06-08-11)_France KPIs 2" xfId="15396" xr:uid="{00000000-0005-0000-0000-00005ABE0000}"/>
    <cellStyle name="n_Synthèse 03-2004_V&amp;M trajectoires V1 (06-08-11)_France KPIs_1" xfId="13221" xr:uid="{00000000-0005-0000-0000-00005BBE0000}"/>
    <cellStyle name="n_Synthèse 03-2004_V&amp;M trajectoires V1 (06-08-11)_Group" xfId="45554" xr:uid="{00000000-0005-0000-0000-00005CBE0000}"/>
    <cellStyle name="n_Synthèse 03-2004_V&amp;M trajectoires V1 (06-08-11)_Group - financial KPIs" xfId="23027" xr:uid="{00000000-0005-0000-0000-00005DBE0000}"/>
    <cellStyle name="n_Synthèse 03-2004_V&amp;M trajectoires V1 (06-08-11)_Group - operational KPIs" xfId="11467" xr:uid="{00000000-0005-0000-0000-00005EBE0000}"/>
    <cellStyle name="n_Synthèse 03-2004_V&amp;M trajectoires V1 (06-08-11)_Group - operational KPIs 2" xfId="19166" xr:uid="{00000000-0005-0000-0000-00005FBE0000}"/>
    <cellStyle name="n_Synthèse 03-2004_V&amp;M trajectoires V1 (06-08-11)_Group - operational KPIs_1" xfId="21283" xr:uid="{00000000-0005-0000-0000-000060BE0000}"/>
    <cellStyle name="n_Synthèse 03-2004_V&amp;M trajectoires V1 (06-08-11)_Orange - Market France KPIs" xfId="57307" xr:uid="{00000000-0005-0000-0000-000061BE0000}"/>
    <cellStyle name="n_Synthèse 03-2004_V&amp;M trajectoires V1 (06-08-11)_Poland KPIs" xfId="45553" xr:uid="{00000000-0005-0000-0000-000062BE0000}"/>
    <cellStyle name="n_Synthèse 03-2004_V&amp;M trajectoires V1 (06-08-11)_ROW" xfId="45555" xr:uid="{00000000-0005-0000-0000-000063BE0000}"/>
    <cellStyle name="n_Synthèse 03-2004_V&amp;M trajectoires V1 (06-08-11)_ROW ARPU" xfId="45556" xr:uid="{00000000-0005-0000-0000-000064BE0000}"/>
    <cellStyle name="n_Synthèse 03-2004_V&amp;M trajectoires V1 (06-08-11)_ROW_1" xfId="45557" xr:uid="{00000000-0005-0000-0000-000065BE0000}"/>
    <cellStyle name="n_Synthèse 03-2004_V&amp;M trajectoires V1 (06-08-11)_ROW_1_Group" xfId="45558" xr:uid="{00000000-0005-0000-0000-000066BE0000}"/>
    <cellStyle name="n_Synthèse 03-2004_V&amp;M trajectoires V1 (06-08-11)_ROW_1_ROW ARPU" xfId="45559" xr:uid="{00000000-0005-0000-0000-000067BE0000}"/>
    <cellStyle name="n_Synthèse 03-2004_V&amp;M trajectoires V1 (06-08-11)_ROW_Group" xfId="45560" xr:uid="{00000000-0005-0000-0000-000068BE0000}"/>
    <cellStyle name="n_Synthèse 03-2004_V&amp;M trajectoires V1 (06-08-11)_ROW_ROW ARPU" xfId="45561" xr:uid="{00000000-0005-0000-0000-000069BE0000}"/>
    <cellStyle name="n_Synthèse 03-2004_V&amp;M trajectoires V1 (06-08-11)_Spain ARPU + AUPU" xfId="45562" xr:uid="{00000000-0005-0000-0000-00006ABE0000}"/>
    <cellStyle name="n_Synthèse 03-2004_V&amp;M trajectoires V1 (06-08-11)_Spain ARPU + AUPU_Group" xfId="45563" xr:uid="{00000000-0005-0000-0000-00006BBE0000}"/>
    <cellStyle name="n_Synthèse 03-2004_V&amp;M trajectoires V1 (06-08-11)_Spain ARPU + AUPU_ROW ARPU" xfId="45564" xr:uid="{00000000-0005-0000-0000-00006CBE0000}"/>
    <cellStyle name="n_Synthèse 03-2004_V&amp;M trajectoires V1 (06-08-11)_Spain KPIs" xfId="7838" xr:uid="{00000000-0005-0000-0000-00006DBE0000}"/>
    <cellStyle name="n_Synthèse 03-2004_V&amp;M trajectoires V1 (06-08-11)_Spain KPIs 2" xfId="17204" xr:uid="{00000000-0005-0000-0000-00006EBE0000}"/>
    <cellStyle name="n_Synthèse 03-2004_V&amp;M trajectoires V1 (06-08-11)_Spain KPIs_1" xfId="52653" xr:uid="{00000000-0005-0000-0000-00006FBE0000}"/>
    <cellStyle name="n_Synthèse 03-2004_V&amp;M trajectoires V1 (06-08-11)_Telecoms - Operational KPIs" xfId="50956" xr:uid="{00000000-0005-0000-0000-000070BE0000}"/>
    <cellStyle name="n_Synthèse 1b" xfId="3860" xr:uid="{00000000-0005-0000-0000-000071BE0000}"/>
    <cellStyle name="n_Synthèse 1b_A&amp;ME KPIs" xfId="54431" xr:uid="{00000000-0005-0000-0000-000072BE0000}"/>
    <cellStyle name="n_Synthèse 1b_CA BAC SCR-VM 06-07 (31-07-06)" xfId="3861" xr:uid="{00000000-0005-0000-0000-000073BE0000}"/>
    <cellStyle name="n_Synthèse 1b_CA BAC SCR-VM 06-07 (31-07-06)_A&amp;ME KPIs" xfId="54432" xr:uid="{00000000-0005-0000-0000-000074BE0000}"/>
    <cellStyle name="n_Synthèse 1b_CA BAC SCR-VM 06-07 (31-07-06)_France financials" xfId="24773" xr:uid="{00000000-0005-0000-0000-000075BE0000}"/>
    <cellStyle name="n_Synthèse 1b_CA BAC SCR-VM 06-07 (31-07-06)_France KPIs" xfId="5983" xr:uid="{00000000-0005-0000-0000-000076BE0000}"/>
    <cellStyle name="n_Synthèse 1b_CA BAC SCR-VM 06-07 (31-07-06)_France KPIs 2" xfId="15398" xr:uid="{00000000-0005-0000-0000-000077BE0000}"/>
    <cellStyle name="n_Synthèse 1b_CA BAC SCR-VM 06-07 (31-07-06)_France KPIs_1" xfId="13223" xr:uid="{00000000-0005-0000-0000-000078BE0000}"/>
    <cellStyle name="n_Synthèse 1b_CA BAC SCR-VM 06-07 (31-07-06)_Group" xfId="45567" xr:uid="{00000000-0005-0000-0000-000079BE0000}"/>
    <cellStyle name="n_Synthèse 1b_CA BAC SCR-VM 06-07 (31-07-06)_Group - financial KPIs" xfId="23029" xr:uid="{00000000-0005-0000-0000-00007ABE0000}"/>
    <cellStyle name="n_Synthèse 1b_CA BAC SCR-VM 06-07 (31-07-06)_Group - operational KPIs" xfId="11469" xr:uid="{00000000-0005-0000-0000-00007BBE0000}"/>
    <cellStyle name="n_Synthèse 1b_CA BAC SCR-VM 06-07 (31-07-06)_Group - operational KPIs 2" xfId="19168" xr:uid="{00000000-0005-0000-0000-00007CBE0000}"/>
    <cellStyle name="n_Synthèse 1b_CA BAC SCR-VM 06-07 (31-07-06)_Group - operational KPIs_1" xfId="21285" xr:uid="{00000000-0005-0000-0000-00007DBE0000}"/>
    <cellStyle name="n_Synthèse 1b_CA BAC SCR-VM 06-07 (31-07-06)_Orange - Market France KPIs" xfId="57309" xr:uid="{00000000-0005-0000-0000-00007EBE0000}"/>
    <cellStyle name="n_Synthèse 1b_CA BAC SCR-VM 06-07 (31-07-06)_Poland KPIs" xfId="45566" xr:uid="{00000000-0005-0000-0000-00007FBE0000}"/>
    <cellStyle name="n_Synthèse 1b_CA BAC SCR-VM 06-07 (31-07-06)_ROW" xfId="45568" xr:uid="{00000000-0005-0000-0000-000080BE0000}"/>
    <cellStyle name="n_Synthèse 1b_CA BAC SCR-VM 06-07 (31-07-06)_ROW ARPU" xfId="45569" xr:uid="{00000000-0005-0000-0000-000081BE0000}"/>
    <cellStyle name="n_Synthèse 1b_CA BAC SCR-VM 06-07 (31-07-06)_ROW_1" xfId="45570" xr:uid="{00000000-0005-0000-0000-000082BE0000}"/>
    <cellStyle name="n_Synthèse 1b_CA BAC SCR-VM 06-07 (31-07-06)_ROW_1_Group" xfId="45571" xr:uid="{00000000-0005-0000-0000-000083BE0000}"/>
    <cellStyle name="n_Synthèse 1b_CA BAC SCR-VM 06-07 (31-07-06)_ROW_1_ROW ARPU" xfId="45572" xr:uid="{00000000-0005-0000-0000-000084BE0000}"/>
    <cellStyle name="n_Synthèse 1b_CA BAC SCR-VM 06-07 (31-07-06)_ROW_Group" xfId="45573" xr:uid="{00000000-0005-0000-0000-000085BE0000}"/>
    <cellStyle name="n_Synthèse 1b_CA BAC SCR-VM 06-07 (31-07-06)_ROW_ROW ARPU" xfId="45574" xr:uid="{00000000-0005-0000-0000-000086BE0000}"/>
    <cellStyle name="n_Synthèse 1b_CA BAC SCR-VM 06-07 (31-07-06)_Spain ARPU + AUPU" xfId="45575" xr:uid="{00000000-0005-0000-0000-000087BE0000}"/>
    <cellStyle name="n_Synthèse 1b_CA BAC SCR-VM 06-07 (31-07-06)_Spain ARPU + AUPU_Group" xfId="45576" xr:uid="{00000000-0005-0000-0000-000088BE0000}"/>
    <cellStyle name="n_Synthèse 1b_CA BAC SCR-VM 06-07 (31-07-06)_Spain ARPU + AUPU_ROW ARPU" xfId="45577" xr:uid="{00000000-0005-0000-0000-000089BE0000}"/>
    <cellStyle name="n_Synthèse 1b_CA BAC SCR-VM 06-07 (31-07-06)_Spain KPIs" xfId="7840" xr:uid="{00000000-0005-0000-0000-00008ABE0000}"/>
    <cellStyle name="n_Synthèse 1b_CA BAC SCR-VM 06-07 (31-07-06)_Spain KPIs 2" xfId="17206" xr:uid="{00000000-0005-0000-0000-00008BBE0000}"/>
    <cellStyle name="n_Synthèse 1b_CA BAC SCR-VM 06-07 (31-07-06)_Spain KPIs_1" xfId="52655" xr:uid="{00000000-0005-0000-0000-00008CBE0000}"/>
    <cellStyle name="n_Synthèse 1b_CA BAC SCR-VM 06-07 (31-07-06)_Telecoms - Operational KPIs" xfId="50958" xr:uid="{00000000-0005-0000-0000-00008DBE0000}"/>
    <cellStyle name="n_Synthèse 1b_Classeur2" xfId="3862" xr:uid="{00000000-0005-0000-0000-00008EBE0000}"/>
    <cellStyle name="n_Synthèse 1b_Classeur2_A&amp;ME KPIs" xfId="54433" xr:uid="{00000000-0005-0000-0000-00008FBE0000}"/>
    <cellStyle name="n_Synthèse 1b_Classeur2_France financials" xfId="24774" xr:uid="{00000000-0005-0000-0000-000090BE0000}"/>
    <cellStyle name="n_Synthèse 1b_Classeur2_France KPIs" xfId="5984" xr:uid="{00000000-0005-0000-0000-000091BE0000}"/>
    <cellStyle name="n_Synthèse 1b_Classeur2_France KPIs 2" xfId="15399" xr:uid="{00000000-0005-0000-0000-000092BE0000}"/>
    <cellStyle name="n_Synthèse 1b_Classeur2_France KPIs_1" xfId="13224" xr:uid="{00000000-0005-0000-0000-000093BE0000}"/>
    <cellStyle name="n_Synthèse 1b_Classeur2_Group" xfId="45579" xr:uid="{00000000-0005-0000-0000-000094BE0000}"/>
    <cellStyle name="n_Synthèse 1b_Classeur2_Group - financial KPIs" xfId="23030" xr:uid="{00000000-0005-0000-0000-000095BE0000}"/>
    <cellStyle name="n_Synthèse 1b_Classeur2_Group - operational KPIs" xfId="11470" xr:uid="{00000000-0005-0000-0000-000096BE0000}"/>
    <cellStyle name="n_Synthèse 1b_Classeur2_Group - operational KPIs 2" xfId="19169" xr:uid="{00000000-0005-0000-0000-000097BE0000}"/>
    <cellStyle name="n_Synthèse 1b_Classeur2_Group - operational KPIs_1" xfId="21286" xr:uid="{00000000-0005-0000-0000-000098BE0000}"/>
    <cellStyle name="n_Synthèse 1b_Classeur2_Orange - Market France KPIs" xfId="57310" xr:uid="{00000000-0005-0000-0000-000099BE0000}"/>
    <cellStyle name="n_Synthèse 1b_Classeur2_Poland KPIs" xfId="45578" xr:uid="{00000000-0005-0000-0000-00009ABE0000}"/>
    <cellStyle name="n_Synthèse 1b_Classeur2_ROW" xfId="45580" xr:uid="{00000000-0005-0000-0000-00009BBE0000}"/>
    <cellStyle name="n_Synthèse 1b_Classeur2_ROW ARPU" xfId="45581" xr:uid="{00000000-0005-0000-0000-00009CBE0000}"/>
    <cellStyle name="n_Synthèse 1b_Classeur2_ROW_1" xfId="45582" xr:uid="{00000000-0005-0000-0000-00009DBE0000}"/>
    <cellStyle name="n_Synthèse 1b_Classeur2_ROW_1_Group" xfId="45583" xr:uid="{00000000-0005-0000-0000-00009EBE0000}"/>
    <cellStyle name="n_Synthèse 1b_Classeur2_ROW_1_ROW ARPU" xfId="45584" xr:uid="{00000000-0005-0000-0000-00009FBE0000}"/>
    <cellStyle name="n_Synthèse 1b_Classeur2_ROW_Group" xfId="45585" xr:uid="{00000000-0005-0000-0000-0000A0BE0000}"/>
    <cellStyle name="n_Synthèse 1b_Classeur2_ROW_ROW ARPU" xfId="45586" xr:uid="{00000000-0005-0000-0000-0000A1BE0000}"/>
    <cellStyle name="n_Synthèse 1b_Classeur2_Spain ARPU + AUPU" xfId="45587" xr:uid="{00000000-0005-0000-0000-0000A2BE0000}"/>
    <cellStyle name="n_Synthèse 1b_Classeur2_Spain ARPU + AUPU_Group" xfId="45588" xr:uid="{00000000-0005-0000-0000-0000A3BE0000}"/>
    <cellStyle name="n_Synthèse 1b_Classeur2_Spain ARPU + AUPU_ROW ARPU" xfId="45589" xr:uid="{00000000-0005-0000-0000-0000A4BE0000}"/>
    <cellStyle name="n_Synthèse 1b_Classeur2_Spain KPIs" xfId="7841" xr:uid="{00000000-0005-0000-0000-0000A5BE0000}"/>
    <cellStyle name="n_Synthèse 1b_Classeur2_Spain KPIs 2" xfId="17207" xr:uid="{00000000-0005-0000-0000-0000A6BE0000}"/>
    <cellStyle name="n_Synthèse 1b_Classeur2_Spain KPIs_1" xfId="52656" xr:uid="{00000000-0005-0000-0000-0000A7BE0000}"/>
    <cellStyle name="n_Synthèse 1b_Classeur2_Telecoms - Operational KPIs" xfId="50959" xr:uid="{00000000-0005-0000-0000-0000A8BE0000}"/>
    <cellStyle name="n_Synthèse 1b_DATA KPI Personal" xfId="45590" xr:uid="{00000000-0005-0000-0000-0000A9BE0000}"/>
    <cellStyle name="n_Synthèse 1b_DATA KPI Personal_Group" xfId="45591" xr:uid="{00000000-0005-0000-0000-0000AABE0000}"/>
    <cellStyle name="n_Synthèse 1b_DATA KPI Personal_ROW ARPU" xfId="45592" xr:uid="{00000000-0005-0000-0000-0000ABBE0000}"/>
    <cellStyle name="n_Synthèse 1b_EE_CoA_BS - mapped V4" xfId="45593" xr:uid="{00000000-0005-0000-0000-0000ACBE0000}"/>
    <cellStyle name="n_Synthèse 1b_EE_CoA_BS - mapped V4_Group" xfId="45594" xr:uid="{00000000-0005-0000-0000-0000ADBE0000}"/>
    <cellStyle name="n_Synthèse 1b_EE_CoA_BS - mapped V4_ROW ARPU" xfId="45595" xr:uid="{00000000-0005-0000-0000-0000AEBE0000}"/>
    <cellStyle name="n_Synthèse 1b_Feuil1" xfId="3863" xr:uid="{00000000-0005-0000-0000-0000AFBE0000}"/>
    <cellStyle name="n_Synthèse 1b_Feuil1_A&amp;ME KPIs" xfId="54434" xr:uid="{00000000-0005-0000-0000-0000B0BE0000}"/>
    <cellStyle name="n_Synthèse 1b_Feuil1_France financials" xfId="24775" xr:uid="{00000000-0005-0000-0000-0000B1BE0000}"/>
    <cellStyle name="n_Synthèse 1b_Feuil1_France KPIs" xfId="5985" xr:uid="{00000000-0005-0000-0000-0000B2BE0000}"/>
    <cellStyle name="n_Synthèse 1b_Feuil1_France KPIs 2" xfId="15400" xr:uid="{00000000-0005-0000-0000-0000B3BE0000}"/>
    <cellStyle name="n_Synthèse 1b_Feuil1_France KPIs_1" xfId="13225" xr:uid="{00000000-0005-0000-0000-0000B4BE0000}"/>
    <cellStyle name="n_Synthèse 1b_Feuil1_Group" xfId="45597" xr:uid="{00000000-0005-0000-0000-0000B5BE0000}"/>
    <cellStyle name="n_Synthèse 1b_Feuil1_Group - financial KPIs" xfId="23031" xr:uid="{00000000-0005-0000-0000-0000B6BE0000}"/>
    <cellStyle name="n_Synthèse 1b_Feuil1_Group - operational KPIs" xfId="11471" xr:uid="{00000000-0005-0000-0000-0000B7BE0000}"/>
    <cellStyle name="n_Synthèse 1b_Feuil1_Group - operational KPIs 2" xfId="19170" xr:uid="{00000000-0005-0000-0000-0000B8BE0000}"/>
    <cellStyle name="n_Synthèse 1b_Feuil1_Group - operational KPIs_1" xfId="21287" xr:uid="{00000000-0005-0000-0000-0000B9BE0000}"/>
    <cellStyle name="n_Synthèse 1b_Feuil1_Orange - Market France KPIs" xfId="57311" xr:uid="{00000000-0005-0000-0000-0000BABE0000}"/>
    <cellStyle name="n_Synthèse 1b_Feuil1_Poland KPIs" xfId="45596" xr:uid="{00000000-0005-0000-0000-0000BBBE0000}"/>
    <cellStyle name="n_Synthèse 1b_Feuil1_ROW" xfId="45598" xr:uid="{00000000-0005-0000-0000-0000BCBE0000}"/>
    <cellStyle name="n_Synthèse 1b_Feuil1_ROW ARPU" xfId="45599" xr:uid="{00000000-0005-0000-0000-0000BDBE0000}"/>
    <cellStyle name="n_Synthèse 1b_Feuil1_ROW_1" xfId="45600" xr:uid="{00000000-0005-0000-0000-0000BEBE0000}"/>
    <cellStyle name="n_Synthèse 1b_Feuil1_ROW_1_Group" xfId="45601" xr:uid="{00000000-0005-0000-0000-0000BFBE0000}"/>
    <cellStyle name="n_Synthèse 1b_Feuil1_ROW_1_ROW ARPU" xfId="45602" xr:uid="{00000000-0005-0000-0000-0000C0BE0000}"/>
    <cellStyle name="n_Synthèse 1b_Feuil1_ROW_Group" xfId="45603" xr:uid="{00000000-0005-0000-0000-0000C1BE0000}"/>
    <cellStyle name="n_Synthèse 1b_Feuil1_ROW_ROW ARPU" xfId="45604" xr:uid="{00000000-0005-0000-0000-0000C2BE0000}"/>
    <cellStyle name="n_Synthèse 1b_Feuil1_Spain ARPU + AUPU" xfId="45605" xr:uid="{00000000-0005-0000-0000-0000C3BE0000}"/>
    <cellStyle name="n_Synthèse 1b_Feuil1_Spain ARPU + AUPU_Group" xfId="45606" xr:uid="{00000000-0005-0000-0000-0000C4BE0000}"/>
    <cellStyle name="n_Synthèse 1b_Feuil1_Spain ARPU + AUPU_ROW ARPU" xfId="45607" xr:uid="{00000000-0005-0000-0000-0000C5BE0000}"/>
    <cellStyle name="n_Synthèse 1b_Feuil1_Spain KPIs" xfId="7842" xr:uid="{00000000-0005-0000-0000-0000C6BE0000}"/>
    <cellStyle name="n_Synthèse 1b_Feuil1_Spain KPIs 2" xfId="17208" xr:uid="{00000000-0005-0000-0000-0000C7BE0000}"/>
    <cellStyle name="n_Synthèse 1b_Feuil1_Spain KPIs_1" xfId="52657" xr:uid="{00000000-0005-0000-0000-0000C8BE0000}"/>
    <cellStyle name="n_Synthèse 1b_Feuil1_Telecoms - Operational KPIs" xfId="50960" xr:uid="{00000000-0005-0000-0000-0000C9BE0000}"/>
    <cellStyle name="n_Synthèse 1b_France financials" xfId="24772" xr:uid="{00000000-0005-0000-0000-0000CABE0000}"/>
    <cellStyle name="n_Synthèse 1b_France KPIs" xfId="5982" xr:uid="{00000000-0005-0000-0000-0000CBBE0000}"/>
    <cellStyle name="n_Synthèse 1b_France KPIs 2" xfId="15397" xr:uid="{00000000-0005-0000-0000-0000CCBE0000}"/>
    <cellStyle name="n_Synthèse 1b_France KPIs_1" xfId="13222" xr:uid="{00000000-0005-0000-0000-0000CDBE0000}"/>
    <cellStyle name="n_Synthèse 1b_Group" xfId="45608" xr:uid="{00000000-0005-0000-0000-0000CEBE0000}"/>
    <cellStyle name="n_Synthèse 1b_Group - financial KPIs" xfId="23028" xr:uid="{00000000-0005-0000-0000-0000CFBE0000}"/>
    <cellStyle name="n_Synthèse 1b_Group - operational KPIs" xfId="11468" xr:uid="{00000000-0005-0000-0000-0000D0BE0000}"/>
    <cellStyle name="n_Synthèse 1b_Group - operational KPIs 2" xfId="19167" xr:uid="{00000000-0005-0000-0000-0000D1BE0000}"/>
    <cellStyle name="n_Synthèse 1b_Group - operational KPIs_1" xfId="21284" xr:uid="{00000000-0005-0000-0000-0000D2BE0000}"/>
    <cellStyle name="n_Synthèse 1b_New L23 CA trafic 06-09 (06-10-20)" xfId="3864" xr:uid="{00000000-0005-0000-0000-0000D3BE0000}"/>
    <cellStyle name="n_Synthèse 1b_New L23 CA trafic 06-09 (06-10-20)_A&amp;ME KPIs" xfId="54435" xr:uid="{00000000-0005-0000-0000-0000D4BE0000}"/>
    <cellStyle name="n_Synthèse 1b_New L23 CA trafic 06-09 (06-10-20)_France financials" xfId="24776" xr:uid="{00000000-0005-0000-0000-0000D5BE0000}"/>
    <cellStyle name="n_Synthèse 1b_New L23 CA trafic 06-09 (06-10-20)_France KPIs" xfId="5986" xr:uid="{00000000-0005-0000-0000-0000D6BE0000}"/>
    <cellStyle name="n_Synthèse 1b_New L23 CA trafic 06-09 (06-10-20)_France KPIs 2" xfId="15401" xr:uid="{00000000-0005-0000-0000-0000D7BE0000}"/>
    <cellStyle name="n_Synthèse 1b_New L23 CA trafic 06-09 (06-10-20)_France KPIs_1" xfId="13226" xr:uid="{00000000-0005-0000-0000-0000D8BE0000}"/>
    <cellStyle name="n_Synthèse 1b_New L23 CA trafic 06-09 (06-10-20)_Group" xfId="45610" xr:uid="{00000000-0005-0000-0000-0000D9BE0000}"/>
    <cellStyle name="n_Synthèse 1b_New L23 CA trafic 06-09 (06-10-20)_Group - financial KPIs" xfId="23032" xr:uid="{00000000-0005-0000-0000-0000DABE0000}"/>
    <cellStyle name="n_Synthèse 1b_New L23 CA trafic 06-09 (06-10-20)_Group - operational KPIs" xfId="11472" xr:uid="{00000000-0005-0000-0000-0000DBBE0000}"/>
    <cellStyle name="n_Synthèse 1b_New L23 CA trafic 06-09 (06-10-20)_Group - operational KPIs 2" xfId="19171" xr:uid="{00000000-0005-0000-0000-0000DCBE0000}"/>
    <cellStyle name="n_Synthèse 1b_New L23 CA trafic 06-09 (06-10-20)_Group - operational KPIs_1" xfId="21288" xr:uid="{00000000-0005-0000-0000-0000DDBE0000}"/>
    <cellStyle name="n_Synthèse 1b_New L23 CA trafic 06-09 (06-10-20)_Orange - Market France KPIs" xfId="57312" xr:uid="{00000000-0005-0000-0000-0000DEBE0000}"/>
    <cellStyle name="n_Synthèse 1b_New L23 CA trafic 06-09 (06-10-20)_Poland KPIs" xfId="45609" xr:uid="{00000000-0005-0000-0000-0000DFBE0000}"/>
    <cellStyle name="n_Synthèse 1b_New L23 CA trafic 06-09 (06-10-20)_ROW" xfId="45611" xr:uid="{00000000-0005-0000-0000-0000E0BE0000}"/>
    <cellStyle name="n_Synthèse 1b_New L23 CA trafic 06-09 (06-10-20)_ROW ARPU" xfId="45612" xr:uid="{00000000-0005-0000-0000-0000E1BE0000}"/>
    <cellStyle name="n_Synthèse 1b_New L23 CA trafic 06-09 (06-10-20)_ROW_1" xfId="45613" xr:uid="{00000000-0005-0000-0000-0000E2BE0000}"/>
    <cellStyle name="n_Synthèse 1b_New L23 CA trafic 06-09 (06-10-20)_ROW_1_Group" xfId="45614" xr:uid="{00000000-0005-0000-0000-0000E3BE0000}"/>
    <cellStyle name="n_Synthèse 1b_New L23 CA trafic 06-09 (06-10-20)_ROW_1_ROW ARPU" xfId="45615" xr:uid="{00000000-0005-0000-0000-0000E4BE0000}"/>
    <cellStyle name="n_Synthèse 1b_New L23 CA trafic 06-09 (06-10-20)_ROW_Group" xfId="45616" xr:uid="{00000000-0005-0000-0000-0000E5BE0000}"/>
    <cellStyle name="n_Synthèse 1b_New L23 CA trafic 06-09 (06-10-20)_ROW_ROW ARPU" xfId="45617" xr:uid="{00000000-0005-0000-0000-0000E6BE0000}"/>
    <cellStyle name="n_Synthèse 1b_New L23 CA trafic 06-09 (06-10-20)_Spain ARPU + AUPU" xfId="45618" xr:uid="{00000000-0005-0000-0000-0000E7BE0000}"/>
    <cellStyle name="n_Synthèse 1b_New L23 CA trafic 06-09 (06-10-20)_Spain ARPU + AUPU_Group" xfId="45619" xr:uid="{00000000-0005-0000-0000-0000E8BE0000}"/>
    <cellStyle name="n_Synthèse 1b_New L23 CA trafic 06-09 (06-10-20)_Spain ARPU + AUPU_ROW ARPU" xfId="45620" xr:uid="{00000000-0005-0000-0000-0000E9BE0000}"/>
    <cellStyle name="n_Synthèse 1b_New L23 CA trafic 06-09 (06-10-20)_Spain KPIs" xfId="7843" xr:uid="{00000000-0005-0000-0000-0000EABE0000}"/>
    <cellStyle name="n_Synthèse 1b_New L23 CA trafic 06-09 (06-10-20)_Spain KPIs 2" xfId="17209" xr:uid="{00000000-0005-0000-0000-0000EBBE0000}"/>
    <cellStyle name="n_Synthèse 1b_New L23 CA trafic 06-09 (06-10-20)_Spain KPIs_1" xfId="52658" xr:uid="{00000000-0005-0000-0000-0000ECBE0000}"/>
    <cellStyle name="n_Synthèse 1b_New L23 CA trafic 06-09 (06-10-20)_Telecoms - Operational KPIs" xfId="50961" xr:uid="{00000000-0005-0000-0000-0000EDBE0000}"/>
    <cellStyle name="n_Synthèse 1b_Orange - Market France KPIs" xfId="57308" xr:uid="{00000000-0005-0000-0000-0000EEBE0000}"/>
    <cellStyle name="n_Synthèse 1b_PFA_Mn MTV_060413" xfId="3865" xr:uid="{00000000-0005-0000-0000-0000EFBE0000}"/>
    <cellStyle name="n_Synthèse 1b_PFA_Mn MTV_060413_A&amp;ME KPIs" xfId="54436" xr:uid="{00000000-0005-0000-0000-0000F0BE0000}"/>
    <cellStyle name="n_Synthèse 1b_PFA_Mn MTV_060413_France financials" xfId="24777" xr:uid="{00000000-0005-0000-0000-0000F1BE0000}"/>
    <cellStyle name="n_Synthèse 1b_PFA_Mn MTV_060413_France KPIs" xfId="5987" xr:uid="{00000000-0005-0000-0000-0000F2BE0000}"/>
    <cellStyle name="n_Synthèse 1b_PFA_Mn MTV_060413_France KPIs 2" xfId="15402" xr:uid="{00000000-0005-0000-0000-0000F3BE0000}"/>
    <cellStyle name="n_Synthèse 1b_PFA_Mn MTV_060413_France KPIs_1" xfId="13227" xr:uid="{00000000-0005-0000-0000-0000F4BE0000}"/>
    <cellStyle name="n_Synthèse 1b_PFA_Mn MTV_060413_Group" xfId="45622" xr:uid="{00000000-0005-0000-0000-0000F5BE0000}"/>
    <cellStyle name="n_Synthèse 1b_PFA_Mn MTV_060413_Group - financial KPIs" xfId="23033" xr:uid="{00000000-0005-0000-0000-0000F6BE0000}"/>
    <cellStyle name="n_Synthèse 1b_PFA_Mn MTV_060413_Group - operational KPIs" xfId="11473" xr:uid="{00000000-0005-0000-0000-0000F7BE0000}"/>
    <cellStyle name="n_Synthèse 1b_PFA_Mn MTV_060413_Group - operational KPIs 2" xfId="19172" xr:uid="{00000000-0005-0000-0000-0000F8BE0000}"/>
    <cellStyle name="n_Synthèse 1b_PFA_Mn MTV_060413_Group - operational KPIs_1" xfId="21289" xr:uid="{00000000-0005-0000-0000-0000F9BE0000}"/>
    <cellStyle name="n_Synthèse 1b_PFA_Mn MTV_060413_Orange - Market France KPIs" xfId="57313" xr:uid="{00000000-0005-0000-0000-0000FABE0000}"/>
    <cellStyle name="n_Synthèse 1b_PFA_Mn MTV_060413_Poland KPIs" xfId="45621" xr:uid="{00000000-0005-0000-0000-0000FBBE0000}"/>
    <cellStyle name="n_Synthèse 1b_PFA_Mn MTV_060413_ROW" xfId="45623" xr:uid="{00000000-0005-0000-0000-0000FCBE0000}"/>
    <cellStyle name="n_Synthèse 1b_PFA_Mn MTV_060413_ROW ARPU" xfId="45624" xr:uid="{00000000-0005-0000-0000-0000FDBE0000}"/>
    <cellStyle name="n_Synthèse 1b_PFA_Mn MTV_060413_ROW_1" xfId="45625" xr:uid="{00000000-0005-0000-0000-0000FEBE0000}"/>
    <cellStyle name="n_Synthèse 1b_PFA_Mn MTV_060413_ROW_1_Group" xfId="45626" xr:uid="{00000000-0005-0000-0000-0000FFBE0000}"/>
    <cellStyle name="n_Synthèse 1b_PFA_Mn MTV_060413_ROW_1_ROW ARPU" xfId="45627" xr:uid="{00000000-0005-0000-0000-000000BF0000}"/>
    <cellStyle name="n_Synthèse 1b_PFA_Mn MTV_060413_ROW_Group" xfId="45628" xr:uid="{00000000-0005-0000-0000-000001BF0000}"/>
    <cellStyle name="n_Synthèse 1b_PFA_Mn MTV_060413_ROW_ROW ARPU" xfId="45629" xr:uid="{00000000-0005-0000-0000-000002BF0000}"/>
    <cellStyle name="n_Synthèse 1b_PFA_Mn MTV_060413_Spain ARPU + AUPU" xfId="45630" xr:uid="{00000000-0005-0000-0000-000003BF0000}"/>
    <cellStyle name="n_Synthèse 1b_PFA_Mn MTV_060413_Spain ARPU + AUPU_Group" xfId="45631" xr:uid="{00000000-0005-0000-0000-000004BF0000}"/>
    <cellStyle name="n_Synthèse 1b_PFA_Mn MTV_060413_Spain ARPU + AUPU_ROW ARPU" xfId="45632" xr:uid="{00000000-0005-0000-0000-000005BF0000}"/>
    <cellStyle name="n_Synthèse 1b_PFA_Mn MTV_060413_Spain KPIs" xfId="7844" xr:uid="{00000000-0005-0000-0000-000006BF0000}"/>
    <cellStyle name="n_Synthèse 1b_PFA_Mn MTV_060413_Spain KPIs 2" xfId="17210" xr:uid="{00000000-0005-0000-0000-000007BF0000}"/>
    <cellStyle name="n_Synthèse 1b_PFA_Mn MTV_060413_Spain KPIs_1" xfId="52659" xr:uid="{00000000-0005-0000-0000-000008BF0000}"/>
    <cellStyle name="n_Synthèse 1b_PFA_Mn MTV_060413_Telecoms - Operational KPIs" xfId="50962" xr:uid="{00000000-0005-0000-0000-000009BF0000}"/>
    <cellStyle name="n_Synthèse 1b_PFA_Mn_0603_V0 0" xfId="3866" xr:uid="{00000000-0005-0000-0000-00000ABF0000}"/>
    <cellStyle name="n_Synthèse 1b_PFA_Mn_0603_V0 0_A&amp;ME KPIs" xfId="54437" xr:uid="{00000000-0005-0000-0000-00000BBF0000}"/>
    <cellStyle name="n_Synthèse 1b_PFA_Mn_0603_V0 0_France financials" xfId="24778" xr:uid="{00000000-0005-0000-0000-00000CBF0000}"/>
    <cellStyle name="n_Synthèse 1b_PFA_Mn_0603_V0 0_France KPIs" xfId="5988" xr:uid="{00000000-0005-0000-0000-00000DBF0000}"/>
    <cellStyle name="n_Synthèse 1b_PFA_Mn_0603_V0 0_France KPIs 2" xfId="15403" xr:uid="{00000000-0005-0000-0000-00000EBF0000}"/>
    <cellStyle name="n_Synthèse 1b_PFA_Mn_0603_V0 0_France KPIs_1" xfId="13228" xr:uid="{00000000-0005-0000-0000-00000FBF0000}"/>
    <cellStyle name="n_Synthèse 1b_PFA_Mn_0603_V0 0_Group" xfId="45634" xr:uid="{00000000-0005-0000-0000-000010BF0000}"/>
    <cellStyle name="n_Synthèse 1b_PFA_Mn_0603_V0 0_Group - financial KPIs" xfId="23034" xr:uid="{00000000-0005-0000-0000-000011BF0000}"/>
    <cellStyle name="n_Synthèse 1b_PFA_Mn_0603_V0 0_Group - operational KPIs" xfId="11474" xr:uid="{00000000-0005-0000-0000-000012BF0000}"/>
    <cellStyle name="n_Synthèse 1b_PFA_Mn_0603_V0 0_Group - operational KPIs 2" xfId="19173" xr:uid="{00000000-0005-0000-0000-000013BF0000}"/>
    <cellStyle name="n_Synthèse 1b_PFA_Mn_0603_V0 0_Group - operational KPIs_1" xfId="21290" xr:uid="{00000000-0005-0000-0000-000014BF0000}"/>
    <cellStyle name="n_Synthèse 1b_PFA_Mn_0603_V0 0_Orange - Market France KPIs" xfId="57314" xr:uid="{00000000-0005-0000-0000-000015BF0000}"/>
    <cellStyle name="n_Synthèse 1b_PFA_Mn_0603_V0 0_Poland KPIs" xfId="45633" xr:uid="{00000000-0005-0000-0000-000016BF0000}"/>
    <cellStyle name="n_Synthèse 1b_PFA_Mn_0603_V0 0_ROW" xfId="45635" xr:uid="{00000000-0005-0000-0000-000017BF0000}"/>
    <cellStyle name="n_Synthèse 1b_PFA_Mn_0603_V0 0_ROW ARPU" xfId="45636" xr:uid="{00000000-0005-0000-0000-000018BF0000}"/>
    <cellStyle name="n_Synthèse 1b_PFA_Mn_0603_V0 0_ROW_1" xfId="45637" xr:uid="{00000000-0005-0000-0000-000019BF0000}"/>
    <cellStyle name="n_Synthèse 1b_PFA_Mn_0603_V0 0_ROW_1_Group" xfId="45638" xr:uid="{00000000-0005-0000-0000-00001ABF0000}"/>
    <cellStyle name="n_Synthèse 1b_PFA_Mn_0603_V0 0_ROW_1_ROW ARPU" xfId="45639" xr:uid="{00000000-0005-0000-0000-00001BBF0000}"/>
    <cellStyle name="n_Synthèse 1b_PFA_Mn_0603_V0 0_ROW_Group" xfId="45640" xr:uid="{00000000-0005-0000-0000-00001CBF0000}"/>
    <cellStyle name="n_Synthèse 1b_PFA_Mn_0603_V0 0_ROW_ROW ARPU" xfId="45641" xr:uid="{00000000-0005-0000-0000-00001DBF0000}"/>
    <cellStyle name="n_Synthèse 1b_PFA_Mn_0603_V0 0_Spain ARPU + AUPU" xfId="45642" xr:uid="{00000000-0005-0000-0000-00001EBF0000}"/>
    <cellStyle name="n_Synthèse 1b_PFA_Mn_0603_V0 0_Spain ARPU + AUPU_Group" xfId="45643" xr:uid="{00000000-0005-0000-0000-00001FBF0000}"/>
    <cellStyle name="n_Synthèse 1b_PFA_Mn_0603_V0 0_Spain ARPU + AUPU_ROW ARPU" xfId="45644" xr:uid="{00000000-0005-0000-0000-000020BF0000}"/>
    <cellStyle name="n_Synthèse 1b_PFA_Mn_0603_V0 0_Spain KPIs" xfId="7845" xr:uid="{00000000-0005-0000-0000-000021BF0000}"/>
    <cellStyle name="n_Synthèse 1b_PFA_Mn_0603_V0 0_Spain KPIs 2" xfId="17211" xr:uid="{00000000-0005-0000-0000-000022BF0000}"/>
    <cellStyle name="n_Synthèse 1b_PFA_Mn_0603_V0 0_Spain KPIs_1" xfId="52660" xr:uid="{00000000-0005-0000-0000-000023BF0000}"/>
    <cellStyle name="n_Synthèse 1b_PFA_Mn_0603_V0 0_Telecoms - Operational KPIs" xfId="50963" xr:uid="{00000000-0005-0000-0000-000024BF0000}"/>
    <cellStyle name="n_Synthèse 1b_Poland KPIs" xfId="45565" xr:uid="{00000000-0005-0000-0000-000025BF0000}"/>
    <cellStyle name="n_Synthèse 1b_Reporting Valeur_Mobile_2010_10" xfId="45645" xr:uid="{00000000-0005-0000-0000-000026BF0000}"/>
    <cellStyle name="n_Synthèse 1b_Reporting Valeur_Mobile_2010_10_Group" xfId="45646" xr:uid="{00000000-0005-0000-0000-000027BF0000}"/>
    <cellStyle name="n_Synthèse 1b_Reporting Valeur_Mobile_2010_10_ROW" xfId="45647" xr:uid="{00000000-0005-0000-0000-000028BF0000}"/>
    <cellStyle name="n_Synthèse 1b_Reporting Valeur_Mobile_2010_10_ROW ARPU" xfId="45648" xr:uid="{00000000-0005-0000-0000-000029BF0000}"/>
    <cellStyle name="n_Synthèse 1b_Reporting Valeur_Mobile_2010_10_ROW_Group" xfId="45649" xr:uid="{00000000-0005-0000-0000-00002ABF0000}"/>
    <cellStyle name="n_Synthèse 1b_Reporting Valeur_Mobile_2010_10_ROW_ROW ARPU" xfId="45650" xr:uid="{00000000-0005-0000-0000-00002BBF0000}"/>
    <cellStyle name="n_Synthèse 1b_ROW" xfId="45651" xr:uid="{00000000-0005-0000-0000-00002CBF0000}"/>
    <cellStyle name="n_Synthèse 1b_ROW ARPU" xfId="45652" xr:uid="{00000000-0005-0000-0000-00002DBF0000}"/>
    <cellStyle name="n_Synthèse 1b_ROW_1" xfId="45653" xr:uid="{00000000-0005-0000-0000-00002EBF0000}"/>
    <cellStyle name="n_Synthèse 1b_ROW_1_Group" xfId="45654" xr:uid="{00000000-0005-0000-0000-00002FBF0000}"/>
    <cellStyle name="n_Synthèse 1b_ROW_1_ROW ARPU" xfId="45655" xr:uid="{00000000-0005-0000-0000-000030BF0000}"/>
    <cellStyle name="n_Synthèse 1b_ROW_Group" xfId="45656" xr:uid="{00000000-0005-0000-0000-000031BF0000}"/>
    <cellStyle name="n_Synthèse 1b_ROW_ROW ARPU" xfId="45657" xr:uid="{00000000-0005-0000-0000-000032BF0000}"/>
    <cellStyle name="n_Synthèse 1b_Spain ARPU + AUPU" xfId="45658" xr:uid="{00000000-0005-0000-0000-000033BF0000}"/>
    <cellStyle name="n_Synthèse 1b_Spain ARPU + AUPU_Group" xfId="45659" xr:uid="{00000000-0005-0000-0000-000034BF0000}"/>
    <cellStyle name="n_Synthèse 1b_Spain ARPU + AUPU_ROW ARPU" xfId="45660" xr:uid="{00000000-0005-0000-0000-000035BF0000}"/>
    <cellStyle name="n_Synthèse 1b_Spain KPIs" xfId="7839" xr:uid="{00000000-0005-0000-0000-000036BF0000}"/>
    <cellStyle name="n_Synthèse 1b_Spain KPIs 2" xfId="17205" xr:uid="{00000000-0005-0000-0000-000037BF0000}"/>
    <cellStyle name="n_Synthèse 1b_Spain KPIs_1" xfId="52654" xr:uid="{00000000-0005-0000-0000-000038BF0000}"/>
    <cellStyle name="n_Synthèse 1b_Telecoms - Operational KPIs" xfId="50957" xr:uid="{00000000-0005-0000-0000-000039BF0000}"/>
    <cellStyle name="n_Synthèse 1b_UAG_report_CA 06-09 (06-09-28)" xfId="3867" xr:uid="{00000000-0005-0000-0000-00003ABF0000}"/>
    <cellStyle name="n_Synthèse 1b_UAG_report_CA 06-09 (06-09-28)_A&amp;ME KPIs" xfId="54438" xr:uid="{00000000-0005-0000-0000-00003BBF0000}"/>
    <cellStyle name="n_Synthèse 1b_UAG_report_CA 06-09 (06-09-28)_France financials" xfId="24779" xr:uid="{00000000-0005-0000-0000-00003CBF0000}"/>
    <cellStyle name="n_Synthèse 1b_UAG_report_CA 06-09 (06-09-28)_France KPIs" xfId="5989" xr:uid="{00000000-0005-0000-0000-00003DBF0000}"/>
    <cellStyle name="n_Synthèse 1b_UAG_report_CA 06-09 (06-09-28)_France KPIs 2" xfId="15404" xr:uid="{00000000-0005-0000-0000-00003EBF0000}"/>
    <cellStyle name="n_Synthèse 1b_UAG_report_CA 06-09 (06-09-28)_France KPIs_1" xfId="13229" xr:uid="{00000000-0005-0000-0000-00003FBF0000}"/>
    <cellStyle name="n_Synthèse 1b_UAG_report_CA 06-09 (06-09-28)_Group" xfId="45662" xr:uid="{00000000-0005-0000-0000-000040BF0000}"/>
    <cellStyle name="n_Synthèse 1b_UAG_report_CA 06-09 (06-09-28)_Group - financial KPIs" xfId="23035" xr:uid="{00000000-0005-0000-0000-000041BF0000}"/>
    <cellStyle name="n_Synthèse 1b_UAG_report_CA 06-09 (06-09-28)_Group - operational KPIs" xfId="11475" xr:uid="{00000000-0005-0000-0000-000042BF0000}"/>
    <cellStyle name="n_Synthèse 1b_UAG_report_CA 06-09 (06-09-28)_Group - operational KPIs 2" xfId="19174" xr:uid="{00000000-0005-0000-0000-000043BF0000}"/>
    <cellStyle name="n_Synthèse 1b_UAG_report_CA 06-09 (06-09-28)_Group - operational KPIs_1" xfId="21291" xr:uid="{00000000-0005-0000-0000-000044BF0000}"/>
    <cellStyle name="n_Synthèse 1b_UAG_report_CA 06-09 (06-09-28)_Orange - Market France KPIs" xfId="57315" xr:uid="{00000000-0005-0000-0000-000045BF0000}"/>
    <cellStyle name="n_Synthèse 1b_UAG_report_CA 06-09 (06-09-28)_Poland KPIs" xfId="45661" xr:uid="{00000000-0005-0000-0000-000046BF0000}"/>
    <cellStyle name="n_Synthèse 1b_UAG_report_CA 06-09 (06-09-28)_ROW" xfId="45663" xr:uid="{00000000-0005-0000-0000-000047BF0000}"/>
    <cellStyle name="n_Synthèse 1b_UAG_report_CA 06-09 (06-09-28)_ROW ARPU" xfId="45664" xr:uid="{00000000-0005-0000-0000-000048BF0000}"/>
    <cellStyle name="n_Synthèse 1b_UAG_report_CA 06-09 (06-09-28)_ROW_1" xfId="45665" xr:uid="{00000000-0005-0000-0000-000049BF0000}"/>
    <cellStyle name="n_Synthèse 1b_UAG_report_CA 06-09 (06-09-28)_ROW_1_Group" xfId="45666" xr:uid="{00000000-0005-0000-0000-00004ABF0000}"/>
    <cellStyle name="n_Synthèse 1b_UAG_report_CA 06-09 (06-09-28)_ROW_1_ROW ARPU" xfId="45667" xr:uid="{00000000-0005-0000-0000-00004BBF0000}"/>
    <cellStyle name="n_Synthèse 1b_UAG_report_CA 06-09 (06-09-28)_ROW_Group" xfId="45668" xr:uid="{00000000-0005-0000-0000-00004CBF0000}"/>
    <cellStyle name="n_Synthèse 1b_UAG_report_CA 06-09 (06-09-28)_ROW_ROW ARPU" xfId="45669" xr:uid="{00000000-0005-0000-0000-00004DBF0000}"/>
    <cellStyle name="n_Synthèse 1b_UAG_report_CA 06-09 (06-09-28)_Spain ARPU + AUPU" xfId="45670" xr:uid="{00000000-0005-0000-0000-00004EBF0000}"/>
    <cellStyle name="n_Synthèse 1b_UAG_report_CA 06-09 (06-09-28)_Spain ARPU + AUPU_Group" xfId="45671" xr:uid="{00000000-0005-0000-0000-00004FBF0000}"/>
    <cellStyle name="n_Synthèse 1b_UAG_report_CA 06-09 (06-09-28)_Spain ARPU + AUPU_ROW ARPU" xfId="45672" xr:uid="{00000000-0005-0000-0000-000050BF0000}"/>
    <cellStyle name="n_Synthèse 1b_UAG_report_CA 06-09 (06-09-28)_Spain KPIs" xfId="7846" xr:uid="{00000000-0005-0000-0000-000051BF0000}"/>
    <cellStyle name="n_Synthèse 1b_UAG_report_CA 06-09 (06-09-28)_Spain KPIs 2" xfId="17212" xr:uid="{00000000-0005-0000-0000-000052BF0000}"/>
    <cellStyle name="n_Synthèse 1b_UAG_report_CA 06-09 (06-09-28)_Spain KPIs_1" xfId="52661" xr:uid="{00000000-0005-0000-0000-000053BF0000}"/>
    <cellStyle name="n_Synthèse 1b_UAG_report_CA 06-09 (06-09-28)_Telecoms - Operational KPIs" xfId="50964" xr:uid="{00000000-0005-0000-0000-000054BF0000}"/>
    <cellStyle name="n_Synthèse 1b_UAG_report_CA 06-10 (06-11-06)" xfId="3868" xr:uid="{00000000-0005-0000-0000-000055BF0000}"/>
    <cellStyle name="n_Synthèse 1b_UAG_report_CA 06-10 (06-11-06)_A&amp;ME KPIs" xfId="54439" xr:uid="{00000000-0005-0000-0000-000056BF0000}"/>
    <cellStyle name="n_Synthèse 1b_UAG_report_CA 06-10 (06-11-06)_France financials" xfId="24780" xr:uid="{00000000-0005-0000-0000-000057BF0000}"/>
    <cellStyle name="n_Synthèse 1b_UAG_report_CA 06-10 (06-11-06)_France KPIs" xfId="5990" xr:uid="{00000000-0005-0000-0000-000058BF0000}"/>
    <cellStyle name="n_Synthèse 1b_UAG_report_CA 06-10 (06-11-06)_France KPIs 2" xfId="15405" xr:uid="{00000000-0005-0000-0000-000059BF0000}"/>
    <cellStyle name="n_Synthèse 1b_UAG_report_CA 06-10 (06-11-06)_France KPIs_1" xfId="13230" xr:uid="{00000000-0005-0000-0000-00005ABF0000}"/>
    <cellStyle name="n_Synthèse 1b_UAG_report_CA 06-10 (06-11-06)_Group" xfId="45674" xr:uid="{00000000-0005-0000-0000-00005BBF0000}"/>
    <cellStyle name="n_Synthèse 1b_UAG_report_CA 06-10 (06-11-06)_Group - financial KPIs" xfId="23036" xr:uid="{00000000-0005-0000-0000-00005CBF0000}"/>
    <cellStyle name="n_Synthèse 1b_UAG_report_CA 06-10 (06-11-06)_Group - operational KPIs" xfId="11476" xr:uid="{00000000-0005-0000-0000-00005DBF0000}"/>
    <cellStyle name="n_Synthèse 1b_UAG_report_CA 06-10 (06-11-06)_Group - operational KPIs 2" xfId="19175" xr:uid="{00000000-0005-0000-0000-00005EBF0000}"/>
    <cellStyle name="n_Synthèse 1b_UAG_report_CA 06-10 (06-11-06)_Group - operational KPIs_1" xfId="21292" xr:uid="{00000000-0005-0000-0000-00005FBF0000}"/>
    <cellStyle name="n_Synthèse 1b_UAG_report_CA 06-10 (06-11-06)_Orange - Market France KPIs" xfId="57316" xr:uid="{00000000-0005-0000-0000-000060BF0000}"/>
    <cellStyle name="n_Synthèse 1b_UAG_report_CA 06-10 (06-11-06)_Poland KPIs" xfId="45673" xr:uid="{00000000-0005-0000-0000-000061BF0000}"/>
    <cellStyle name="n_Synthèse 1b_UAG_report_CA 06-10 (06-11-06)_ROW" xfId="45675" xr:uid="{00000000-0005-0000-0000-000062BF0000}"/>
    <cellStyle name="n_Synthèse 1b_UAG_report_CA 06-10 (06-11-06)_ROW ARPU" xfId="45676" xr:uid="{00000000-0005-0000-0000-000063BF0000}"/>
    <cellStyle name="n_Synthèse 1b_UAG_report_CA 06-10 (06-11-06)_ROW_1" xfId="45677" xr:uid="{00000000-0005-0000-0000-000064BF0000}"/>
    <cellStyle name="n_Synthèse 1b_UAG_report_CA 06-10 (06-11-06)_ROW_1_Group" xfId="45678" xr:uid="{00000000-0005-0000-0000-000065BF0000}"/>
    <cellStyle name="n_Synthèse 1b_UAG_report_CA 06-10 (06-11-06)_ROW_1_ROW ARPU" xfId="45679" xr:uid="{00000000-0005-0000-0000-000066BF0000}"/>
    <cellStyle name="n_Synthèse 1b_UAG_report_CA 06-10 (06-11-06)_ROW_Group" xfId="45680" xr:uid="{00000000-0005-0000-0000-000067BF0000}"/>
    <cellStyle name="n_Synthèse 1b_UAG_report_CA 06-10 (06-11-06)_ROW_ROW ARPU" xfId="45681" xr:uid="{00000000-0005-0000-0000-000068BF0000}"/>
    <cellStyle name="n_Synthèse 1b_UAG_report_CA 06-10 (06-11-06)_Spain ARPU + AUPU" xfId="45682" xr:uid="{00000000-0005-0000-0000-000069BF0000}"/>
    <cellStyle name="n_Synthèse 1b_UAG_report_CA 06-10 (06-11-06)_Spain ARPU + AUPU_Group" xfId="45683" xr:uid="{00000000-0005-0000-0000-00006ABF0000}"/>
    <cellStyle name="n_Synthèse 1b_UAG_report_CA 06-10 (06-11-06)_Spain ARPU + AUPU_ROW ARPU" xfId="45684" xr:uid="{00000000-0005-0000-0000-00006BBF0000}"/>
    <cellStyle name="n_Synthèse 1b_UAG_report_CA 06-10 (06-11-06)_Spain KPIs" xfId="7847" xr:uid="{00000000-0005-0000-0000-00006CBF0000}"/>
    <cellStyle name="n_Synthèse 1b_UAG_report_CA 06-10 (06-11-06)_Spain KPIs 2" xfId="17213" xr:uid="{00000000-0005-0000-0000-00006DBF0000}"/>
    <cellStyle name="n_Synthèse 1b_UAG_report_CA 06-10 (06-11-06)_Spain KPIs_1" xfId="52662" xr:uid="{00000000-0005-0000-0000-00006EBF0000}"/>
    <cellStyle name="n_Synthèse 1b_UAG_report_CA 06-10 (06-11-06)_Telecoms - Operational KPIs" xfId="50965" xr:uid="{00000000-0005-0000-0000-00006FBF0000}"/>
    <cellStyle name="n_Synthèse 1c" xfId="3869" xr:uid="{00000000-0005-0000-0000-000070BF0000}"/>
    <cellStyle name="n_Synthèse 1c_A&amp;ME KPIs" xfId="54440" xr:uid="{00000000-0005-0000-0000-000071BF0000}"/>
    <cellStyle name="n_Synthèse 1c_DATA KPI Personal" xfId="45686" xr:uid="{00000000-0005-0000-0000-000072BF0000}"/>
    <cellStyle name="n_Synthèse 1c_DATA KPI Personal_Group" xfId="45687" xr:uid="{00000000-0005-0000-0000-000073BF0000}"/>
    <cellStyle name="n_Synthèse 1c_DATA KPI Personal_ROW ARPU" xfId="45688" xr:uid="{00000000-0005-0000-0000-000074BF0000}"/>
    <cellStyle name="n_Synthèse 1c_EE_CoA_BS - mapped V4" xfId="45689" xr:uid="{00000000-0005-0000-0000-000075BF0000}"/>
    <cellStyle name="n_Synthèse 1c_EE_CoA_BS - mapped V4_Group" xfId="45690" xr:uid="{00000000-0005-0000-0000-000076BF0000}"/>
    <cellStyle name="n_Synthèse 1c_EE_CoA_BS - mapped V4_ROW ARPU" xfId="45691" xr:uid="{00000000-0005-0000-0000-000077BF0000}"/>
    <cellStyle name="n_Synthèse 1c_France financials" xfId="24781" xr:uid="{00000000-0005-0000-0000-000078BF0000}"/>
    <cellStyle name="n_Synthèse 1c_France KPIs" xfId="5991" xr:uid="{00000000-0005-0000-0000-000079BF0000}"/>
    <cellStyle name="n_Synthèse 1c_France KPIs 2" xfId="15406" xr:uid="{00000000-0005-0000-0000-00007ABF0000}"/>
    <cellStyle name="n_Synthèse 1c_France KPIs_1" xfId="13231" xr:uid="{00000000-0005-0000-0000-00007BBF0000}"/>
    <cellStyle name="n_Synthèse 1c_Group" xfId="45692" xr:uid="{00000000-0005-0000-0000-00007CBF0000}"/>
    <cellStyle name="n_Synthèse 1c_Group - financial KPIs" xfId="23037" xr:uid="{00000000-0005-0000-0000-00007DBF0000}"/>
    <cellStyle name="n_Synthèse 1c_Group - operational KPIs" xfId="11477" xr:uid="{00000000-0005-0000-0000-00007EBF0000}"/>
    <cellStyle name="n_Synthèse 1c_Group - operational KPIs 2" xfId="19176" xr:uid="{00000000-0005-0000-0000-00007FBF0000}"/>
    <cellStyle name="n_Synthèse 1c_Group - operational KPIs_1" xfId="21293" xr:uid="{00000000-0005-0000-0000-000080BF0000}"/>
    <cellStyle name="n_Synthèse 1c_Orange - Market France KPIs" xfId="57317" xr:uid="{00000000-0005-0000-0000-000081BF0000}"/>
    <cellStyle name="n_Synthèse 1c_Poland KPIs" xfId="45685" xr:uid="{00000000-0005-0000-0000-000082BF0000}"/>
    <cellStyle name="n_Synthèse 1c_Reporting Valeur_Mobile_2010_10" xfId="45693" xr:uid="{00000000-0005-0000-0000-000083BF0000}"/>
    <cellStyle name="n_Synthèse 1c_Reporting Valeur_Mobile_2010_10_Group" xfId="45694" xr:uid="{00000000-0005-0000-0000-000084BF0000}"/>
    <cellStyle name="n_Synthèse 1c_Reporting Valeur_Mobile_2010_10_ROW" xfId="45695" xr:uid="{00000000-0005-0000-0000-000085BF0000}"/>
    <cellStyle name="n_Synthèse 1c_Reporting Valeur_Mobile_2010_10_ROW ARPU" xfId="45696" xr:uid="{00000000-0005-0000-0000-000086BF0000}"/>
    <cellStyle name="n_Synthèse 1c_Reporting Valeur_Mobile_2010_10_ROW_Group" xfId="45697" xr:uid="{00000000-0005-0000-0000-000087BF0000}"/>
    <cellStyle name="n_Synthèse 1c_Reporting Valeur_Mobile_2010_10_ROW_ROW ARPU" xfId="45698" xr:uid="{00000000-0005-0000-0000-000088BF0000}"/>
    <cellStyle name="n_Synthèse 1c_ROW" xfId="45699" xr:uid="{00000000-0005-0000-0000-000089BF0000}"/>
    <cellStyle name="n_Synthèse 1c_ROW ARPU" xfId="45700" xr:uid="{00000000-0005-0000-0000-00008ABF0000}"/>
    <cellStyle name="n_Synthèse 1c_ROW_1" xfId="45701" xr:uid="{00000000-0005-0000-0000-00008BBF0000}"/>
    <cellStyle name="n_Synthèse 1c_ROW_1_Group" xfId="45702" xr:uid="{00000000-0005-0000-0000-00008CBF0000}"/>
    <cellStyle name="n_Synthèse 1c_ROW_1_ROW ARPU" xfId="45703" xr:uid="{00000000-0005-0000-0000-00008DBF0000}"/>
    <cellStyle name="n_Synthèse 1c_ROW_Group" xfId="45704" xr:uid="{00000000-0005-0000-0000-00008EBF0000}"/>
    <cellStyle name="n_Synthèse 1c_ROW_ROW ARPU" xfId="45705" xr:uid="{00000000-0005-0000-0000-00008FBF0000}"/>
    <cellStyle name="n_Synthèse 1c_Spain ARPU + AUPU" xfId="45706" xr:uid="{00000000-0005-0000-0000-000090BF0000}"/>
    <cellStyle name="n_Synthèse 1c_Spain ARPU + AUPU_Group" xfId="45707" xr:uid="{00000000-0005-0000-0000-000091BF0000}"/>
    <cellStyle name="n_Synthèse 1c_Spain ARPU + AUPU_ROW ARPU" xfId="45708" xr:uid="{00000000-0005-0000-0000-000092BF0000}"/>
    <cellStyle name="n_Synthèse 1c_Spain KPIs" xfId="7848" xr:uid="{00000000-0005-0000-0000-000093BF0000}"/>
    <cellStyle name="n_Synthèse 1c_Spain KPIs 2" xfId="17214" xr:uid="{00000000-0005-0000-0000-000094BF0000}"/>
    <cellStyle name="n_Synthèse 1c_Spain KPIs_1" xfId="52663" xr:uid="{00000000-0005-0000-0000-000095BF0000}"/>
    <cellStyle name="n_Synthèse 1c_Telecoms - Operational KPIs" xfId="50966" xr:uid="{00000000-0005-0000-0000-000096BF0000}"/>
    <cellStyle name="n_Synthèse Accès" xfId="3870" xr:uid="{00000000-0005-0000-0000-000097BF0000}"/>
    <cellStyle name="n_Synthèse Accès_01 Synthèse DM pour modèle" xfId="3871" xr:uid="{00000000-0005-0000-0000-000098BF0000}"/>
    <cellStyle name="n_Synthèse Accès_01 Synthèse DM pour modèle_A&amp;ME KPIs" xfId="54442" xr:uid="{00000000-0005-0000-0000-000099BF0000}"/>
    <cellStyle name="n_Synthèse Accès_01 Synthèse DM pour modèle_France financials" xfId="24783" xr:uid="{00000000-0005-0000-0000-00009ABF0000}"/>
    <cellStyle name="n_Synthèse Accès_01 Synthèse DM pour modèle_France KPIs" xfId="5993" xr:uid="{00000000-0005-0000-0000-00009BBF0000}"/>
    <cellStyle name="n_Synthèse Accès_01 Synthèse DM pour modèle_France KPIs 2" xfId="15408" xr:uid="{00000000-0005-0000-0000-00009CBF0000}"/>
    <cellStyle name="n_Synthèse Accès_01 Synthèse DM pour modèle_France KPIs_1" xfId="13233" xr:uid="{00000000-0005-0000-0000-00009DBF0000}"/>
    <cellStyle name="n_Synthèse Accès_01 Synthèse DM pour modèle_Group" xfId="45711" xr:uid="{00000000-0005-0000-0000-00009EBF0000}"/>
    <cellStyle name="n_Synthèse Accès_01 Synthèse DM pour modèle_Group - financial KPIs" xfId="23039" xr:uid="{00000000-0005-0000-0000-00009FBF0000}"/>
    <cellStyle name="n_Synthèse Accès_01 Synthèse DM pour modèle_Group - operational KPIs" xfId="11479" xr:uid="{00000000-0005-0000-0000-0000A0BF0000}"/>
    <cellStyle name="n_Synthèse Accès_01 Synthèse DM pour modèle_Group - operational KPIs 2" xfId="19178" xr:uid="{00000000-0005-0000-0000-0000A1BF0000}"/>
    <cellStyle name="n_Synthèse Accès_01 Synthèse DM pour modèle_Group - operational KPIs_1" xfId="21295" xr:uid="{00000000-0005-0000-0000-0000A2BF0000}"/>
    <cellStyle name="n_Synthèse Accès_01 Synthèse DM pour modèle_Orange - Market France KPIs" xfId="57319" xr:uid="{00000000-0005-0000-0000-0000A3BF0000}"/>
    <cellStyle name="n_Synthèse Accès_01 Synthèse DM pour modèle_Poland KPIs" xfId="45710" xr:uid="{00000000-0005-0000-0000-0000A4BF0000}"/>
    <cellStyle name="n_Synthèse Accès_01 Synthèse DM pour modèle_ROW" xfId="45712" xr:uid="{00000000-0005-0000-0000-0000A5BF0000}"/>
    <cellStyle name="n_Synthèse Accès_01 Synthèse DM pour modèle_ROW ARPU" xfId="45713" xr:uid="{00000000-0005-0000-0000-0000A6BF0000}"/>
    <cellStyle name="n_Synthèse Accès_01 Synthèse DM pour modèle_ROW_1" xfId="45714" xr:uid="{00000000-0005-0000-0000-0000A7BF0000}"/>
    <cellStyle name="n_Synthèse Accès_01 Synthèse DM pour modèle_ROW_1_Group" xfId="45715" xr:uid="{00000000-0005-0000-0000-0000A8BF0000}"/>
    <cellStyle name="n_Synthèse Accès_01 Synthèse DM pour modèle_ROW_1_ROW ARPU" xfId="45716" xr:uid="{00000000-0005-0000-0000-0000A9BF0000}"/>
    <cellStyle name="n_Synthèse Accès_01 Synthèse DM pour modèle_ROW_Group" xfId="45717" xr:uid="{00000000-0005-0000-0000-0000AABF0000}"/>
    <cellStyle name="n_Synthèse Accès_01 Synthèse DM pour modèle_ROW_ROW ARPU" xfId="45718" xr:uid="{00000000-0005-0000-0000-0000ABBF0000}"/>
    <cellStyle name="n_Synthèse Accès_01 Synthèse DM pour modèle_Spain ARPU + AUPU" xfId="45719" xr:uid="{00000000-0005-0000-0000-0000ACBF0000}"/>
    <cellStyle name="n_Synthèse Accès_01 Synthèse DM pour modèle_Spain ARPU + AUPU_Group" xfId="45720" xr:uid="{00000000-0005-0000-0000-0000ADBF0000}"/>
    <cellStyle name="n_Synthèse Accès_01 Synthèse DM pour modèle_Spain ARPU + AUPU_ROW ARPU" xfId="45721" xr:uid="{00000000-0005-0000-0000-0000AEBF0000}"/>
    <cellStyle name="n_Synthèse Accès_01 Synthèse DM pour modèle_Spain KPIs" xfId="7850" xr:uid="{00000000-0005-0000-0000-0000AFBF0000}"/>
    <cellStyle name="n_Synthèse Accès_01 Synthèse DM pour modèle_Spain KPIs 2" xfId="17216" xr:uid="{00000000-0005-0000-0000-0000B0BF0000}"/>
    <cellStyle name="n_Synthèse Accès_01 Synthèse DM pour modèle_Spain KPIs_1" xfId="52665" xr:uid="{00000000-0005-0000-0000-0000B1BF0000}"/>
    <cellStyle name="n_Synthèse Accès_01 Synthèse DM pour modèle_Telecoms - Operational KPIs" xfId="50968" xr:uid="{00000000-0005-0000-0000-0000B2BF0000}"/>
    <cellStyle name="n_Synthèse Accès_0703 Préflashde L23 Analyse CA trafic 07-03 (07-04-03)" xfId="3872" xr:uid="{00000000-0005-0000-0000-0000B3BF0000}"/>
    <cellStyle name="n_Synthèse Accès_0703 Préflashde L23 Analyse CA trafic 07-03 (07-04-03)_A&amp;ME KPIs" xfId="54443" xr:uid="{00000000-0005-0000-0000-0000B4BF0000}"/>
    <cellStyle name="n_Synthèse Accès_0703 Préflashde L23 Analyse CA trafic 07-03 (07-04-03)_France financials" xfId="24784" xr:uid="{00000000-0005-0000-0000-0000B5BF0000}"/>
    <cellStyle name="n_Synthèse Accès_0703 Préflashde L23 Analyse CA trafic 07-03 (07-04-03)_France KPIs" xfId="5994" xr:uid="{00000000-0005-0000-0000-0000B6BF0000}"/>
    <cellStyle name="n_Synthèse Accès_0703 Préflashde L23 Analyse CA trafic 07-03 (07-04-03)_France KPIs 2" xfId="15409" xr:uid="{00000000-0005-0000-0000-0000B7BF0000}"/>
    <cellStyle name="n_Synthèse Accès_0703 Préflashde L23 Analyse CA trafic 07-03 (07-04-03)_France KPIs_1" xfId="13234" xr:uid="{00000000-0005-0000-0000-0000B8BF0000}"/>
    <cellStyle name="n_Synthèse Accès_0703 Préflashde L23 Analyse CA trafic 07-03 (07-04-03)_Group" xfId="45723" xr:uid="{00000000-0005-0000-0000-0000B9BF0000}"/>
    <cellStyle name="n_Synthèse Accès_0703 Préflashde L23 Analyse CA trafic 07-03 (07-04-03)_Group - financial KPIs" xfId="23040" xr:uid="{00000000-0005-0000-0000-0000BABF0000}"/>
    <cellStyle name="n_Synthèse Accès_0703 Préflashde L23 Analyse CA trafic 07-03 (07-04-03)_Group - operational KPIs" xfId="11480" xr:uid="{00000000-0005-0000-0000-0000BBBF0000}"/>
    <cellStyle name="n_Synthèse Accès_0703 Préflashde L23 Analyse CA trafic 07-03 (07-04-03)_Group - operational KPIs 2" xfId="19179" xr:uid="{00000000-0005-0000-0000-0000BCBF0000}"/>
    <cellStyle name="n_Synthèse Accès_0703 Préflashde L23 Analyse CA trafic 07-03 (07-04-03)_Group - operational KPIs_1" xfId="21296" xr:uid="{00000000-0005-0000-0000-0000BDBF0000}"/>
    <cellStyle name="n_Synthèse Accès_0703 Préflashde L23 Analyse CA trafic 07-03 (07-04-03)_Orange - Market France KPIs" xfId="57320" xr:uid="{00000000-0005-0000-0000-0000BEBF0000}"/>
    <cellStyle name="n_Synthèse Accès_0703 Préflashde L23 Analyse CA trafic 07-03 (07-04-03)_Poland KPIs" xfId="45722" xr:uid="{00000000-0005-0000-0000-0000BFBF0000}"/>
    <cellStyle name="n_Synthèse Accès_0703 Préflashde L23 Analyse CA trafic 07-03 (07-04-03)_ROW" xfId="45724" xr:uid="{00000000-0005-0000-0000-0000C0BF0000}"/>
    <cellStyle name="n_Synthèse Accès_0703 Préflashde L23 Analyse CA trafic 07-03 (07-04-03)_ROW ARPU" xfId="45725" xr:uid="{00000000-0005-0000-0000-0000C1BF0000}"/>
    <cellStyle name="n_Synthèse Accès_0703 Préflashde L23 Analyse CA trafic 07-03 (07-04-03)_ROW_1" xfId="45726" xr:uid="{00000000-0005-0000-0000-0000C2BF0000}"/>
    <cellStyle name="n_Synthèse Accès_0703 Préflashde L23 Analyse CA trafic 07-03 (07-04-03)_ROW_1_Group" xfId="45727" xr:uid="{00000000-0005-0000-0000-0000C3BF0000}"/>
    <cellStyle name="n_Synthèse Accès_0703 Préflashde L23 Analyse CA trafic 07-03 (07-04-03)_ROW_1_ROW ARPU" xfId="45728" xr:uid="{00000000-0005-0000-0000-0000C4BF0000}"/>
    <cellStyle name="n_Synthèse Accès_0703 Préflashde L23 Analyse CA trafic 07-03 (07-04-03)_ROW_Group" xfId="45729" xr:uid="{00000000-0005-0000-0000-0000C5BF0000}"/>
    <cellStyle name="n_Synthèse Accès_0703 Préflashde L23 Analyse CA trafic 07-03 (07-04-03)_ROW_ROW ARPU" xfId="45730" xr:uid="{00000000-0005-0000-0000-0000C6BF0000}"/>
    <cellStyle name="n_Synthèse Accès_0703 Préflashde L23 Analyse CA trafic 07-03 (07-04-03)_Spain ARPU + AUPU" xfId="45731" xr:uid="{00000000-0005-0000-0000-0000C7BF0000}"/>
    <cellStyle name="n_Synthèse Accès_0703 Préflashde L23 Analyse CA trafic 07-03 (07-04-03)_Spain ARPU + AUPU_Group" xfId="45732" xr:uid="{00000000-0005-0000-0000-0000C8BF0000}"/>
    <cellStyle name="n_Synthèse Accès_0703 Préflashde L23 Analyse CA trafic 07-03 (07-04-03)_Spain ARPU + AUPU_ROW ARPU" xfId="45733" xr:uid="{00000000-0005-0000-0000-0000C9BF0000}"/>
    <cellStyle name="n_Synthèse Accès_0703 Préflashde L23 Analyse CA trafic 07-03 (07-04-03)_Spain KPIs" xfId="7851" xr:uid="{00000000-0005-0000-0000-0000CABF0000}"/>
    <cellStyle name="n_Synthèse Accès_0703 Préflashde L23 Analyse CA trafic 07-03 (07-04-03)_Spain KPIs 2" xfId="17217" xr:uid="{00000000-0005-0000-0000-0000CBBF0000}"/>
    <cellStyle name="n_Synthèse Accès_0703 Préflashde L23 Analyse CA trafic 07-03 (07-04-03)_Spain KPIs_1" xfId="52666" xr:uid="{00000000-0005-0000-0000-0000CCBF0000}"/>
    <cellStyle name="n_Synthèse Accès_0703 Préflashde L23 Analyse CA trafic 07-03 (07-04-03)_Telecoms - Operational KPIs" xfId="50969" xr:uid="{00000000-0005-0000-0000-0000CDBF0000}"/>
    <cellStyle name="n_Synthèse Accès_A&amp;ME KPIs" xfId="54441" xr:uid="{00000000-0005-0000-0000-0000CEBF0000}"/>
    <cellStyle name="n_Synthèse Accès_Base Forfaits 06-07" xfId="3873" xr:uid="{00000000-0005-0000-0000-0000CFBF0000}"/>
    <cellStyle name="n_Synthèse Accès_Base Forfaits 06-07_A&amp;ME KPIs" xfId="54444" xr:uid="{00000000-0005-0000-0000-0000D0BF0000}"/>
    <cellStyle name="n_Synthèse Accès_Base Forfaits 06-07_France financials" xfId="24785" xr:uid="{00000000-0005-0000-0000-0000D1BF0000}"/>
    <cellStyle name="n_Synthèse Accès_Base Forfaits 06-07_France KPIs" xfId="5995" xr:uid="{00000000-0005-0000-0000-0000D2BF0000}"/>
    <cellStyle name="n_Synthèse Accès_Base Forfaits 06-07_France KPIs 2" xfId="15410" xr:uid="{00000000-0005-0000-0000-0000D3BF0000}"/>
    <cellStyle name="n_Synthèse Accès_Base Forfaits 06-07_France KPIs_1" xfId="13235" xr:uid="{00000000-0005-0000-0000-0000D4BF0000}"/>
    <cellStyle name="n_Synthèse Accès_Base Forfaits 06-07_Group" xfId="45735" xr:uid="{00000000-0005-0000-0000-0000D5BF0000}"/>
    <cellStyle name="n_Synthèse Accès_Base Forfaits 06-07_Group - financial KPIs" xfId="23041" xr:uid="{00000000-0005-0000-0000-0000D6BF0000}"/>
    <cellStyle name="n_Synthèse Accès_Base Forfaits 06-07_Group - operational KPIs" xfId="11481" xr:uid="{00000000-0005-0000-0000-0000D7BF0000}"/>
    <cellStyle name="n_Synthèse Accès_Base Forfaits 06-07_Group - operational KPIs 2" xfId="19180" xr:uid="{00000000-0005-0000-0000-0000D8BF0000}"/>
    <cellStyle name="n_Synthèse Accès_Base Forfaits 06-07_Group - operational KPIs_1" xfId="21297" xr:uid="{00000000-0005-0000-0000-0000D9BF0000}"/>
    <cellStyle name="n_Synthèse Accès_Base Forfaits 06-07_Orange - Market France KPIs" xfId="57321" xr:uid="{00000000-0005-0000-0000-0000DABF0000}"/>
    <cellStyle name="n_Synthèse Accès_Base Forfaits 06-07_Poland KPIs" xfId="45734" xr:uid="{00000000-0005-0000-0000-0000DBBF0000}"/>
    <cellStyle name="n_Synthèse Accès_Base Forfaits 06-07_ROW" xfId="45736" xr:uid="{00000000-0005-0000-0000-0000DCBF0000}"/>
    <cellStyle name="n_Synthèse Accès_Base Forfaits 06-07_ROW ARPU" xfId="45737" xr:uid="{00000000-0005-0000-0000-0000DDBF0000}"/>
    <cellStyle name="n_Synthèse Accès_Base Forfaits 06-07_ROW_1" xfId="45738" xr:uid="{00000000-0005-0000-0000-0000DEBF0000}"/>
    <cellStyle name="n_Synthèse Accès_Base Forfaits 06-07_ROW_1_Group" xfId="45739" xr:uid="{00000000-0005-0000-0000-0000DFBF0000}"/>
    <cellStyle name="n_Synthèse Accès_Base Forfaits 06-07_ROW_1_ROW ARPU" xfId="45740" xr:uid="{00000000-0005-0000-0000-0000E0BF0000}"/>
    <cellStyle name="n_Synthèse Accès_Base Forfaits 06-07_ROW_Group" xfId="45741" xr:uid="{00000000-0005-0000-0000-0000E1BF0000}"/>
    <cellStyle name="n_Synthèse Accès_Base Forfaits 06-07_ROW_ROW ARPU" xfId="45742" xr:uid="{00000000-0005-0000-0000-0000E2BF0000}"/>
    <cellStyle name="n_Synthèse Accès_Base Forfaits 06-07_Spain ARPU + AUPU" xfId="45743" xr:uid="{00000000-0005-0000-0000-0000E3BF0000}"/>
    <cellStyle name="n_Synthèse Accès_Base Forfaits 06-07_Spain ARPU + AUPU_Group" xfId="45744" xr:uid="{00000000-0005-0000-0000-0000E4BF0000}"/>
    <cellStyle name="n_Synthèse Accès_Base Forfaits 06-07_Spain ARPU + AUPU_ROW ARPU" xfId="45745" xr:uid="{00000000-0005-0000-0000-0000E5BF0000}"/>
    <cellStyle name="n_Synthèse Accès_Base Forfaits 06-07_Spain KPIs" xfId="7852" xr:uid="{00000000-0005-0000-0000-0000E6BF0000}"/>
    <cellStyle name="n_Synthèse Accès_Base Forfaits 06-07_Spain KPIs 2" xfId="17218" xr:uid="{00000000-0005-0000-0000-0000E7BF0000}"/>
    <cellStyle name="n_Synthèse Accès_Base Forfaits 06-07_Spain KPIs_1" xfId="52667" xr:uid="{00000000-0005-0000-0000-0000E8BF0000}"/>
    <cellStyle name="n_Synthèse Accès_Base Forfaits 06-07_Telecoms - Operational KPIs" xfId="50970" xr:uid="{00000000-0005-0000-0000-0000E9BF0000}"/>
    <cellStyle name="n_Synthèse Accès_CA BAC SCR-VM 06-07 (31-07-06)" xfId="3874" xr:uid="{00000000-0005-0000-0000-0000EABF0000}"/>
    <cellStyle name="n_Synthèse Accès_CA BAC SCR-VM 06-07 (31-07-06)_A&amp;ME KPIs" xfId="54445" xr:uid="{00000000-0005-0000-0000-0000EBBF0000}"/>
    <cellStyle name="n_Synthèse Accès_CA BAC SCR-VM 06-07 (31-07-06)_France financials" xfId="24786" xr:uid="{00000000-0005-0000-0000-0000ECBF0000}"/>
    <cellStyle name="n_Synthèse Accès_CA BAC SCR-VM 06-07 (31-07-06)_France KPIs" xfId="5996" xr:uid="{00000000-0005-0000-0000-0000EDBF0000}"/>
    <cellStyle name="n_Synthèse Accès_CA BAC SCR-VM 06-07 (31-07-06)_France KPIs 2" xfId="15411" xr:uid="{00000000-0005-0000-0000-0000EEBF0000}"/>
    <cellStyle name="n_Synthèse Accès_CA BAC SCR-VM 06-07 (31-07-06)_France KPIs_1" xfId="13236" xr:uid="{00000000-0005-0000-0000-0000EFBF0000}"/>
    <cellStyle name="n_Synthèse Accès_CA BAC SCR-VM 06-07 (31-07-06)_Group" xfId="45747" xr:uid="{00000000-0005-0000-0000-0000F0BF0000}"/>
    <cellStyle name="n_Synthèse Accès_CA BAC SCR-VM 06-07 (31-07-06)_Group - financial KPIs" xfId="23042" xr:uid="{00000000-0005-0000-0000-0000F1BF0000}"/>
    <cellStyle name="n_Synthèse Accès_CA BAC SCR-VM 06-07 (31-07-06)_Group - operational KPIs" xfId="11482" xr:uid="{00000000-0005-0000-0000-0000F2BF0000}"/>
    <cellStyle name="n_Synthèse Accès_CA BAC SCR-VM 06-07 (31-07-06)_Group - operational KPIs 2" xfId="19181" xr:uid="{00000000-0005-0000-0000-0000F3BF0000}"/>
    <cellStyle name="n_Synthèse Accès_CA BAC SCR-VM 06-07 (31-07-06)_Group - operational KPIs_1" xfId="21298" xr:uid="{00000000-0005-0000-0000-0000F4BF0000}"/>
    <cellStyle name="n_Synthèse Accès_CA BAC SCR-VM 06-07 (31-07-06)_Orange - Market France KPIs" xfId="57322" xr:uid="{00000000-0005-0000-0000-0000F5BF0000}"/>
    <cellStyle name="n_Synthèse Accès_CA BAC SCR-VM 06-07 (31-07-06)_Poland KPIs" xfId="45746" xr:uid="{00000000-0005-0000-0000-0000F6BF0000}"/>
    <cellStyle name="n_Synthèse Accès_CA BAC SCR-VM 06-07 (31-07-06)_ROW" xfId="45748" xr:uid="{00000000-0005-0000-0000-0000F7BF0000}"/>
    <cellStyle name="n_Synthèse Accès_CA BAC SCR-VM 06-07 (31-07-06)_ROW ARPU" xfId="45749" xr:uid="{00000000-0005-0000-0000-0000F8BF0000}"/>
    <cellStyle name="n_Synthèse Accès_CA BAC SCR-VM 06-07 (31-07-06)_ROW_1" xfId="45750" xr:uid="{00000000-0005-0000-0000-0000F9BF0000}"/>
    <cellStyle name="n_Synthèse Accès_CA BAC SCR-VM 06-07 (31-07-06)_ROW_1_Group" xfId="45751" xr:uid="{00000000-0005-0000-0000-0000FABF0000}"/>
    <cellStyle name="n_Synthèse Accès_CA BAC SCR-VM 06-07 (31-07-06)_ROW_1_ROW ARPU" xfId="45752" xr:uid="{00000000-0005-0000-0000-0000FBBF0000}"/>
    <cellStyle name="n_Synthèse Accès_CA BAC SCR-VM 06-07 (31-07-06)_ROW_Group" xfId="45753" xr:uid="{00000000-0005-0000-0000-0000FCBF0000}"/>
    <cellStyle name="n_Synthèse Accès_CA BAC SCR-VM 06-07 (31-07-06)_ROW_ROW ARPU" xfId="45754" xr:uid="{00000000-0005-0000-0000-0000FDBF0000}"/>
    <cellStyle name="n_Synthèse Accès_CA BAC SCR-VM 06-07 (31-07-06)_Spain ARPU + AUPU" xfId="45755" xr:uid="{00000000-0005-0000-0000-0000FEBF0000}"/>
    <cellStyle name="n_Synthèse Accès_CA BAC SCR-VM 06-07 (31-07-06)_Spain ARPU + AUPU_Group" xfId="45756" xr:uid="{00000000-0005-0000-0000-0000FFBF0000}"/>
    <cellStyle name="n_Synthèse Accès_CA BAC SCR-VM 06-07 (31-07-06)_Spain ARPU + AUPU_ROW ARPU" xfId="45757" xr:uid="{00000000-0005-0000-0000-000000C00000}"/>
    <cellStyle name="n_Synthèse Accès_CA BAC SCR-VM 06-07 (31-07-06)_Spain KPIs" xfId="7853" xr:uid="{00000000-0005-0000-0000-000001C00000}"/>
    <cellStyle name="n_Synthèse Accès_CA BAC SCR-VM 06-07 (31-07-06)_Spain KPIs 2" xfId="17219" xr:uid="{00000000-0005-0000-0000-000002C00000}"/>
    <cellStyle name="n_Synthèse Accès_CA BAC SCR-VM 06-07 (31-07-06)_Spain KPIs_1" xfId="52668" xr:uid="{00000000-0005-0000-0000-000003C00000}"/>
    <cellStyle name="n_Synthèse Accès_CA BAC SCR-VM 06-07 (31-07-06)_Telecoms - Operational KPIs" xfId="50971" xr:uid="{00000000-0005-0000-0000-000004C00000}"/>
    <cellStyle name="n_Synthèse Accès_CA forfaits 0607 (06-08-14)" xfId="3875" xr:uid="{00000000-0005-0000-0000-000005C00000}"/>
    <cellStyle name="n_Synthèse Accès_CA forfaits 0607 (06-08-14)_A&amp;ME KPIs" xfId="54446" xr:uid="{00000000-0005-0000-0000-000006C00000}"/>
    <cellStyle name="n_Synthèse Accès_CA forfaits 0607 (06-08-14)_France financials" xfId="24787" xr:uid="{00000000-0005-0000-0000-000007C00000}"/>
    <cellStyle name="n_Synthèse Accès_CA forfaits 0607 (06-08-14)_France KPIs" xfId="5997" xr:uid="{00000000-0005-0000-0000-000008C00000}"/>
    <cellStyle name="n_Synthèse Accès_CA forfaits 0607 (06-08-14)_France KPIs 2" xfId="15412" xr:uid="{00000000-0005-0000-0000-000009C00000}"/>
    <cellStyle name="n_Synthèse Accès_CA forfaits 0607 (06-08-14)_France KPIs_1" xfId="13237" xr:uid="{00000000-0005-0000-0000-00000AC00000}"/>
    <cellStyle name="n_Synthèse Accès_CA forfaits 0607 (06-08-14)_Group" xfId="45759" xr:uid="{00000000-0005-0000-0000-00000BC00000}"/>
    <cellStyle name="n_Synthèse Accès_CA forfaits 0607 (06-08-14)_Group - financial KPIs" xfId="23043" xr:uid="{00000000-0005-0000-0000-00000CC00000}"/>
    <cellStyle name="n_Synthèse Accès_CA forfaits 0607 (06-08-14)_Group - operational KPIs" xfId="11483" xr:uid="{00000000-0005-0000-0000-00000DC00000}"/>
    <cellStyle name="n_Synthèse Accès_CA forfaits 0607 (06-08-14)_Group - operational KPIs 2" xfId="19182" xr:uid="{00000000-0005-0000-0000-00000EC00000}"/>
    <cellStyle name="n_Synthèse Accès_CA forfaits 0607 (06-08-14)_Group - operational KPIs_1" xfId="21299" xr:uid="{00000000-0005-0000-0000-00000FC00000}"/>
    <cellStyle name="n_Synthèse Accès_CA forfaits 0607 (06-08-14)_Orange - Market France KPIs" xfId="57323" xr:uid="{00000000-0005-0000-0000-000010C00000}"/>
    <cellStyle name="n_Synthèse Accès_CA forfaits 0607 (06-08-14)_Poland KPIs" xfId="45758" xr:uid="{00000000-0005-0000-0000-000011C00000}"/>
    <cellStyle name="n_Synthèse Accès_CA forfaits 0607 (06-08-14)_ROW" xfId="45760" xr:uid="{00000000-0005-0000-0000-000012C00000}"/>
    <cellStyle name="n_Synthèse Accès_CA forfaits 0607 (06-08-14)_ROW ARPU" xfId="45761" xr:uid="{00000000-0005-0000-0000-000013C00000}"/>
    <cellStyle name="n_Synthèse Accès_CA forfaits 0607 (06-08-14)_ROW_1" xfId="45762" xr:uid="{00000000-0005-0000-0000-000014C00000}"/>
    <cellStyle name="n_Synthèse Accès_CA forfaits 0607 (06-08-14)_ROW_1_Group" xfId="45763" xr:uid="{00000000-0005-0000-0000-000015C00000}"/>
    <cellStyle name="n_Synthèse Accès_CA forfaits 0607 (06-08-14)_ROW_1_ROW ARPU" xfId="45764" xr:uid="{00000000-0005-0000-0000-000016C00000}"/>
    <cellStyle name="n_Synthèse Accès_CA forfaits 0607 (06-08-14)_ROW_Group" xfId="45765" xr:uid="{00000000-0005-0000-0000-000017C00000}"/>
    <cellStyle name="n_Synthèse Accès_CA forfaits 0607 (06-08-14)_ROW_ROW ARPU" xfId="45766" xr:uid="{00000000-0005-0000-0000-000018C00000}"/>
    <cellStyle name="n_Synthèse Accès_CA forfaits 0607 (06-08-14)_Spain ARPU + AUPU" xfId="45767" xr:uid="{00000000-0005-0000-0000-000019C00000}"/>
    <cellStyle name="n_Synthèse Accès_CA forfaits 0607 (06-08-14)_Spain ARPU + AUPU_Group" xfId="45768" xr:uid="{00000000-0005-0000-0000-00001AC00000}"/>
    <cellStyle name="n_Synthèse Accès_CA forfaits 0607 (06-08-14)_Spain ARPU + AUPU_ROW ARPU" xfId="45769" xr:uid="{00000000-0005-0000-0000-00001BC00000}"/>
    <cellStyle name="n_Synthèse Accès_CA forfaits 0607 (06-08-14)_Spain KPIs" xfId="7854" xr:uid="{00000000-0005-0000-0000-00001CC00000}"/>
    <cellStyle name="n_Synthèse Accès_CA forfaits 0607 (06-08-14)_Spain KPIs 2" xfId="17220" xr:uid="{00000000-0005-0000-0000-00001DC00000}"/>
    <cellStyle name="n_Synthèse Accès_CA forfaits 0607 (06-08-14)_Spain KPIs_1" xfId="52669" xr:uid="{00000000-0005-0000-0000-00001EC00000}"/>
    <cellStyle name="n_Synthèse Accès_CA forfaits 0607 (06-08-14)_Telecoms - Operational KPIs" xfId="50972" xr:uid="{00000000-0005-0000-0000-00001FC00000}"/>
    <cellStyle name="n_Synthèse Accès_Classeur2" xfId="3876" xr:uid="{00000000-0005-0000-0000-000020C00000}"/>
    <cellStyle name="n_Synthèse Accès_Classeur2_A&amp;ME KPIs" xfId="54447" xr:uid="{00000000-0005-0000-0000-000021C00000}"/>
    <cellStyle name="n_Synthèse Accès_Classeur2_France financials" xfId="24788" xr:uid="{00000000-0005-0000-0000-000022C00000}"/>
    <cellStyle name="n_Synthèse Accès_Classeur2_France KPIs" xfId="5998" xr:uid="{00000000-0005-0000-0000-000023C00000}"/>
    <cellStyle name="n_Synthèse Accès_Classeur2_France KPIs 2" xfId="15413" xr:uid="{00000000-0005-0000-0000-000024C00000}"/>
    <cellStyle name="n_Synthèse Accès_Classeur2_France KPIs_1" xfId="13238" xr:uid="{00000000-0005-0000-0000-000025C00000}"/>
    <cellStyle name="n_Synthèse Accès_Classeur2_Group" xfId="45771" xr:uid="{00000000-0005-0000-0000-000026C00000}"/>
    <cellStyle name="n_Synthèse Accès_Classeur2_Group - financial KPIs" xfId="23044" xr:uid="{00000000-0005-0000-0000-000027C00000}"/>
    <cellStyle name="n_Synthèse Accès_Classeur2_Group - operational KPIs" xfId="11484" xr:uid="{00000000-0005-0000-0000-000028C00000}"/>
    <cellStyle name="n_Synthèse Accès_Classeur2_Group - operational KPIs 2" xfId="19183" xr:uid="{00000000-0005-0000-0000-000029C00000}"/>
    <cellStyle name="n_Synthèse Accès_Classeur2_Group - operational KPIs_1" xfId="21300" xr:uid="{00000000-0005-0000-0000-00002AC00000}"/>
    <cellStyle name="n_Synthèse Accès_Classeur2_Orange - Market France KPIs" xfId="57324" xr:uid="{00000000-0005-0000-0000-00002BC00000}"/>
    <cellStyle name="n_Synthèse Accès_Classeur2_Poland KPIs" xfId="45770" xr:uid="{00000000-0005-0000-0000-00002CC00000}"/>
    <cellStyle name="n_Synthèse Accès_Classeur2_ROW" xfId="45772" xr:uid="{00000000-0005-0000-0000-00002DC00000}"/>
    <cellStyle name="n_Synthèse Accès_Classeur2_ROW ARPU" xfId="45773" xr:uid="{00000000-0005-0000-0000-00002EC00000}"/>
    <cellStyle name="n_Synthèse Accès_Classeur2_ROW_1" xfId="45774" xr:uid="{00000000-0005-0000-0000-00002FC00000}"/>
    <cellStyle name="n_Synthèse Accès_Classeur2_ROW_1_Group" xfId="45775" xr:uid="{00000000-0005-0000-0000-000030C00000}"/>
    <cellStyle name="n_Synthèse Accès_Classeur2_ROW_1_ROW ARPU" xfId="45776" xr:uid="{00000000-0005-0000-0000-000031C00000}"/>
    <cellStyle name="n_Synthèse Accès_Classeur2_ROW_Group" xfId="45777" xr:uid="{00000000-0005-0000-0000-000032C00000}"/>
    <cellStyle name="n_Synthèse Accès_Classeur2_ROW_ROW ARPU" xfId="45778" xr:uid="{00000000-0005-0000-0000-000033C00000}"/>
    <cellStyle name="n_Synthèse Accès_Classeur2_Spain ARPU + AUPU" xfId="45779" xr:uid="{00000000-0005-0000-0000-000034C00000}"/>
    <cellStyle name="n_Synthèse Accès_Classeur2_Spain ARPU + AUPU_Group" xfId="45780" xr:uid="{00000000-0005-0000-0000-000035C00000}"/>
    <cellStyle name="n_Synthèse Accès_Classeur2_Spain ARPU + AUPU_ROW ARPU" xfId="45781" xr:uid="{00000000-0005-0000-0000-000036C00000}"/>
    <cellStyle name="n_Synthèse Accès_Classeur2_Spain KPIs" xfId="7855" xr:uid="{00000000-0005-0000-0000-000037C00000}"/>
    <cellStyle name="n_Synthèse Accès_Classeur2_Spain KPIs 2" xfId="17221" xr:uid="{00000000-0005-0000-0000-000038C00000}"/>
    <cellStyle name="n_Synthèse Accès_Classeur2_Spain KPIs_1" xfId="52670" xr:uid="{00000000-0005-0000-0000-000039C00000}"/>
    <cellStyle name="n_Synthèse Accès_Classeur2_Telecoms - Operational KPIs" xfId="50973" xr:uid="{00000000-0005-0000-0000-00003AC00000}"/>
    <cellStyle name="n_Synthèse Accès_Classeur5" xfId="3877" xr:uid="{00000000-0005-0000-0000-00003BC00000}"/>
    <cellStyle name="n_Synthèse Accès_Classeur5_A&amp;ME KPIs" xfId="54448" xr:uid="{00000000-0005-0000-0000-00003CC00000}"/>
    <cellStyle name="n_Synthèse Accès_Classeur5_France financials" xfId="24789" xr:uid="{00000000-0005-0000-0000-00003DC00000}"/>
    <cellStyle name="n_Synthèse Accès_Classeur5_France KPIs" xfId="5999" xr:uid="{00000000-0005-0000-0000-00003EC00000}"/>
    <cellStyle name="n_Synthèse Accès_Classeur5_France KPIs 2" xfId="15414" xr:uid="{00000000-0005-0000-0000-00003FC00000}"/>
    <cellStyle name="n_Synthèse Accès_Classeur5_France KPIs_1" xfId="13239" xr:uid="{00000000-0005-0000-0000-000040C00000}"/>
    <cellStyle name="n_Synthèse Accès_Classeur5_Group" xfId="45783" xr:uid="{00000000-0005-0000-0000-000041C00000}"/>
    <cellStyle name="n_Synthèse Accès_Classeur5_Group - financial KPIs" xfId="23045" xr:uid="{00000000-0005-0000-0000-000042C00000}"/>
    <cellStyle name="n_Synthèse Accès_Classeur5_Group - operational KPIs" xfId="11485" xr:uid="{00000000-0005-0000-0000-000043C00000}"/>
    <cellStyle name="n_Synthèse Accès_Classeur5_Group - operational KPIs 2" xfId="19184" xr:uid="{00000000-0005-0000-0000-000044C00000}"/>
    <cellStyle name="n_Synthèse Accès_Classeur5_Group - operational KPIs_1" xfId="21301" xr:uid="{00000000-0005-0000-0000-000045C00000}"/>
    <cellStyle name="n_Synthèse Accès_Classeur5_Orange - Market France KPIs" xfId="57325" xr:uid="{00000000-0005-0000-0000-000046C00000}"/>
    <cellStyle name="n_Synthèse Accès_Classeur5_Poland KPIs" xfId="45782" xr:uid="{00000000-0005-0000-0000-000047C00000}"/>
    <cellStyle name="n_Synthèse Accès_Classeur5_ROW" xfId="45784" xr:uid="{00000000-0005-0000-0000-000048C00000}"/>
    <cellStyle name="n_Synthèse Accès_Classeur5_ROW ARPU" xfId="45785" xr:uid="{00000000-0005-0000-0000-000049C00000}"/>
    <cellStyle name="n_Synthèse Accès_Classeur5_ROW_1" xfId="45786" xr:uid="{00000000-0005-0000-0000-00004AC00000}"/>
    <cellStyle name="n_Synthèse Accès_Classeur5_ROW_1_Group" xfId="45787" xr:uid="{00000000-0005-0000-0000-00004BC00000}"/>
    <cellStyle name="n_Synthèse Accès_Classeur5_ROW_1_ROW ARPU" xfId="45788" xr:uid="{00000000-0005-0000-0000-00004CC00000}"/>
    <cellStyle name="n_Synthèse Accès_Classeur5_ROW_Group" xfId="45789" xr:uid="{00000000-0005-0000-0000-00004DC00000}"/>
    <cellStyle name="n_Synthèse Accès_Classeur5_ROW_ROW ARPU" xfId="45790" xr:uid="{00000000-0005-0000-0000-00004EC00000}"/>
    <cellStyle name="n_Synthèse Accès_Classeur5_Spain ARPU + AUPU" xfId="45791" xr:uid="{00000000-0005-0000-0000-00004FC00000}"/>
    <cellStyle name="n_Synthèse Accès_Classeur5_Spain ARPU + AUPU_Group" xfId="45792" xr:uid="{00000000-0005-0000-0000-000050C00000}"/>
    <cellStyle name="n_Synthèse Accès_Classeur5_Spain ARPU + AUPU_ROW ARPU" xfId="45793" xr:uid="{00000000-0005-0000-0000-000051C00000}"/>
    <cellStyle name="n_Synthèse Accès_Classeur5_Spain KPIs" xfId="7856" xr:uid="{00000000-0005-0000-0000-000052C00000}"/>
    <cellStyle name="n_Synthèse Accès_Classeur5_Spain KPIs 2" xfId="17222" xr:uid="{00000000-0005-0000-0000-000053C00000}"/>
    <cellStyle name="n_Synthèse Accès_Classeur5_Spain KPIs_1" xfId="52671" xr:uid="{00000000-0005-0000-0000-000054C00000}"/>
    <cellStyle name="n_Synthèse Accès_Classeur5_Telecoms - Operational KPIs" xfId="50974" xr:uid="{00000000-0005-0000-0000-000055C00000}"/>
    <cellStyle name="n_Synthèse Accès_DATA KPI Personal" xfId="45794" xr:uid="{00000000-0005-0000-0000-000056C00000}"/>
    <cellStyle name="n_Synthèse Accès_DATA KPI Personal_Group" xfId="45795" xr:uid="{00000000-0005-0000-0000-000057C00000}"/>
    <cellStyle name="n_Synthèse Accès_DATA KPI Personal_ROW ARPU" xfId="45796" xr:uid="{00000000-0005-0000-0000-000058C00000}"/>
    <cellStyle name="n_Synthèse Accès_EE_CoA_BS - mapped V4" xfId="45797" xr:uid="{00000000-0005-0000-0000-000059C00000}"/>
    <cellStyle name="n_Synthèse Accès_EE_CoA_BS - mapped V4_Group" xfId="45798" xr:uid="{00000000-0005-0000-0000-00005AC00000}"/>
    <cellStyle name="n_Synthèse Accès_EE_CoA_BS - mapped V4_ROW ARPU" xfId="45799" xr:uid="{00000000-0005-0000-0000-00005BC00000}"/>
    <cellStyle name="n_Synthèse Accès_France financials" xfId="24782" xr:uid="{00000000-0005-0000-0000-00005CC00000}"/>
    <cellStyle name="n_Synthèse Accès_France KPIs" xfId="5992" xr:uid="{00000000-0005-0000-0000-00005DC00000}"/>
    <cellStyle name="n_Synthèse Accès_France KPIs 2" xfId="15407" xr:uid="{00000000-0005-0000-0000-00005EC00000}"/>
    <cellStyle name="n_Synthèse Accès_France KPIs_1" xfId="13232" xr:uid="{00000000-0005-0000-0000-00005FC00000}"/>
    <cellStyle name="n_Synthèse Accès_GetCA Groupe Seg 2012-Q4 Soc" xfId="57326" xr:uid="{00000000-0005-0000-0000-000060C00000}"/>
    <cellStyle name="n_Synthèse Accès_Group" xfId="45800" xr:uid="{00000000-0005-0000-0000-000061C00000}"/>
    <cellStyle name="n_Synthèse Accès_Group - financial KPIs" xfId="23038" xr:uid="{00000000-0005-0000-0000-000062C00000}"/>
    <cellStyle name="n_Synthèse Accès_Group - operational KPIs" xfId="11478" xr:uid="{00000000-0005-0000-0000-000063C00000}"/>
    <cellStyle name="n_Synthèse Accès_Group - operational KPIs 2" xfId="19177" xr:uid="{00000000-0005-0000-0000-000064C00000}"/>
    <cellStyle name="n_Synthèse Accès_Group - operational KPIs_1" xfId="21294" xr:uid="{00000000-0005-0000-0000-000065C00000}"/>
    <cellStyle name="n_Synthèse Accès_NB07 FRANCE Tableau de l'ADSL 032007 v3 hors instances avec déc07 v24-04" xfId="3878" xr:uid="{00000000-0005-0000-0000-000066C00000}"/>
    <cellStyle name="n_Synthèse Accès_NB07 FRANCE Tableau de l'ADSL 032007 v3 hors instances avec déc07 v24-04_A&amp;ME KPIs" xfId="54449" xr:uid="{00000000-0005-0000-0000-000067C00000}"/>
    <cellStyle name="n_Synthèse Accès_NB07 FRANCE Tableau de l'ADSL 032007 v3 hors instances avec déc07 v24-04_France financials" xfId="24790" xr:uid="{00000000-0005-0000-0000-000068C00000}"/>
    <cellStyle name="n_Synthèse Accès_NB07 FRANCE Tableau de l'ADSL 032007 v3 hors instances avec déc07 v24-04_France KPIs" xfId="6000" xr:uid="{00000000-0005-0000-0000-000069C00000}"/>
    <cellStyle name="n_Synthèse Accès_NB07 FRANCE Tableau de l'ADSL 032007 v3 hors instances avec déc07 v24-04_France KPIs 2" xfId="15415" xr:uid="{00000000-0005-0000-0000-00006AC00000}"/>
    <cellStyle name="n_Synthèse Accès_NB07 FRANCE Tableau de l'ADSL 032007 v3 hors instances avec déc07 v24-04_France KPIs_1" xfId="13240" xr:uid="{00000000-0005-0000-0000-00006BC00000}"/>
    <cellStyle name="n_Synthèse Accès_NB07 FRANCE Tableau de l'ADSL 032007 v3 hors instances avec déc07 v24-04_Group" xfId="45802" xr:uid="{00000000-0005-0000-0000-00006CC00000}"/>
    <cellStyle name="n_Synthèse Accès_NB07 FRANCE Tableau de l'ADSL 032007 v3 hors instances avec déc07 v24-04_Group - financial KPIs" xfId="23046" xr:uid="{00000000-0005-0000-0000-00006DC00000}"/>
    <cellStyle name="n_Synthèse Accès_NB07 FRANCE Tableau de l'ADSL 032007 v3 hors instances avec déc07 v24-04_Group - operational KPIs" xfId="11486" xr:uid="{00000000-0005-0000-0000-00006EC00000}"/>
    <cellStyle name="n_Synthèse Accès_NB07 FRANCE Tableau de l'ADSL 032007 v3 hors instances avec déc07 v24-04_Group - operational KPIs 2" xfId="19185" xr:uid="{00000000-0005-0000-0000-00006FC00000}"/>
    <cellStyle name="n_Synthèse Accès_NB07 FRANCE Tableau de l'ADSL 032007 v3 hors instances avec déc07 v24-04_Group - operational KPIs_1" xfId="21302" xr:uid="{00000000-0005-0000-0000-000070C00000}"/>
    <cellStyle name="n_Synthèse Accès_NB07 FRANCE Tableau de l'ADSL 032007 v3 hors instances avec déc07 v24-04_Orange - Market France KPIs" xfId="57327" xr:uid="{00000000-0005-0000-0000-000071C00000}"/>
    <cellStyle name="n_Synthèse Accès_NB07 FRANCE Tableau de l'ADSL 032007 v3 hors instances avec déc07 v24-04_Poland KPIs" xfId="45801" xr:uid="{00000000-0005-0000-0000-000072C00000}"/>
    <cellStyle name="n_Synthèse Accès_NB07 FRANCE Tableau de l'ADSL 032007 v3 hors instances avec déc07 v24-04_ROW" xfId="45803" xr:uid="{00000000-0005-0000-0000-000073C00000}"/>
    <cellStyle name="n_Synthèse Accès_NB07 FRANCE Tableau de l'ADSL 032007 v3 hors instances avec déc07 v24-04_ROW ARPU" xfId="45804" xr:uid="{00000000-0005-0000-0000-000074C00000}"/>
    <cellStyle name="n_Synthèse Accès_NB07 FRANCE Tableau de l'ADSL 032007 v3 hors instances avec déc07 v24-04_ROW_1" xfId="45805" xr:uid="{00000000-0005-0000-0000-000075C00000}"/>
    <cellStyle name="n_Synthèse Accès_NB07 FRANCE Tableau de l'ADSL 032007 v3 hors instances avec déc07 v24-04_ROW_1_Group" xfId="45806" xr:uid="{00000000-0005-0000-0000-000076C00000}"/>
    <cellStyle name="n_Synthèse Accès_NB07 FRANCE Tableau de l'ADSL 032007 v3 hors instances avec déc07 v24-04_ROW_1_ROW ARPU" xfId="45807" xr:uid="{00000000-0005-0000-0000-000077C00000}"/>
    <cellStyle name="n_Synthèse Accès_NB07 FRANCE Tableau de l'ADSL 032007 v3 hors instances avec déc07 v24-04_ROW_Group" xfId="45808" xr:uid="{00000000-0005-0000-0000-000078C00000}"/>
    <cellStyle name="n_Synthèse Accès_NB07 FRANCE Tableau de l'ADSL 032007 v3 hors instances avec déc07 v24-04_ROW_ROW ARPU" xfId="45809" xr:uid="{00000000-0005-0000-0000-000079C00000}"/>
    <cellStyle name="n_Synthèse Accès_NB07 FRANCE Tableau de l'ADSL 032007 v3 hors instances avec déc07 v24-04_Spain ARPU + AUPU" xfId="45810" xr:uid="{00000000-0005-0000-0000-00007AC00000}"/>
    <cellStyle name="n_Synthèse Accès_NB07 FRANCE Tableau de l'ADSL 032007 v3 hors instances avec déc07 v24-04_Spain ARPU + AUPU_Group" xfId="45811" xr:uid="{00000000-0005-0000-0000-00007BC00000}"/>
    <cellStyle name="n_Synthèse Accès_NB07 FRANCE Tableau de l'ADSL 032007 v3 hors instances avec déc07 v24-04_Spain ARPU + AUPU_ROW ARPU" xfId="45812" xr:uid="{00000000-0005-0000-0000-00007CC00000}"/>
    <cellStyle name="n_Synthèse Accès_NB07 FRANCE Tableau de l'ADSL 032007 v3 hors instances avec déc07 v24-04_Spain KPIs" xfId="7857" xr:uid="{00000000-0005-0000-0000-00007DC00000}"/>
    <cellStyle name="n_Synthèse Accès_NB07 FRANCE Tableau de l'ADSL 032007 v3 hors instances avec déc07 v24-04_Spain KPIs 2" xfId="17223" xr:uid="{00000000-0005-0000-0000-00007EC00000}"/>
    <cellStyle name="n_Synthèse Accès_NB07 FRANCE Tableau de l'ADSL 032007 v3 hors instances avec déc07 v24-04_Spain KPIs_1" xfId="52672" xr:uid="{00000000-0005-0000-0000-00007FC00000}"/>
    <cellStyle name="n_Synthèse Accès_NB07 FRANCE Tableau de l'ADSL 032007 v3 hors instances avec déc07 v24-04_Telecoms - Operational KPIs" xfId="50975" xr:uid="{00000000-0005-0000-0000-000080C00000}"/>
    <cellStyle name="n_Synthèse Accès_Orange - Market France KPIs" xfId="57318" xr:uid="{00000000-0005-0000-0000-000081C00000}"/>
    <cellStyle name="n_Synthèse Accès_PFA_Mn MTV_060413" xfId="3879" xr:uid="{00000000-0005-0000-0000-000082C00000}"/>
    <cellStyle name="n_Synthèse Accès_PFA_Mn MTV_060413_A&amp;ME KPIs" xfId="54450" xr:uid="{00000000-0005-0000-0000-000083C00000}"/>
    <cellStyle name="n_Synthèse Accès_PFA_Mn MTV_060413_France financials" xfId="24791" xr:uid="{00000000-0005-0000-0000-000084C00000}"/>
    <cellStyle name="n_Synthèse Accès_PFA_Mn MTV_060413_France KPIs" xfId="6001" xr:uid="{00000000-0005-0000-0000-000085C00000}"/>
    <cellStyle name="n_Synthèse Accès_PFA_Mn MTV_060413_France KPIs 2" xfId="15416" xr:uid="{00000000-0005-0000-0000-000086C00000}"/>
    <cellStyle name="n_Synthèse Accès_PFA_Mn MTV_060413_France KPIs_1" xfId="13241" xr:uid="{00000000-0005-0000-0000-000087C00000}"/>
    <cellStyle name="n_Synthèse Accès_PFA_Mn MTV_060413_Group" xfId="45814" xr:uid="{00000000-0005-0000-0000-000088C00000}"/>
    <cellStyle name="n_Synthèse Accès_PFA_Mn MTV_060413_Group - financial KPIs" xfId="23047" xr:uid="{00000000-0005-0000-0000-000089C00000}"/>
    <cellStyle name="n_Synthèse Accès_PFA_Mn MTV_060413_Group - operational KPIs" xfId="11487" xr:uid="{00000000-0005-0000-0000-00008AC00000}"/>
    <cellStyle name="n_Synthèse Accès_PFA_Mn MTV_060413_Group - operational KPIs 2" xfId="19186" xr:uid="{00000000-0005-0000-0000-00008BC00000}"/>
    <cellStyle name="n_Synthèse Accès_PFA_Mn MTV_060413_Group - operational KPIs_1" xfId="21303" xr:uid="{00000000-0005-0000-0000-00008CC00000}"/>
    <cellStyle name="n_Synthèse Accès_PFA_Mn MTV_060413_Orange - Market France KPIs" xfId="57328" xr:uid="{00000000-0005-0000-0000-00008DC00000}"/>
    <cellStyle name="n_Synthèse Accès_PFA_Mn MTV_060413_Poland KPIs" xfId="45813" xr:uid="{00000000-0005-0000-0000-00008EC00000}"/>
    <cellStyle name="n_Synthèse Accès_PFA_Mn MTV_060413_ROW" xfId="45815" xr:uid="{00000000-0005-0000-0000-00008FC00000}"/>
    <cellStyle name="n_Synthèse Accès_PFA_Mn MTV_060413_ROW ARPU" xfId="45816" xr:uid="{00000000-0005-0000-0000-000090C00000}"/>
    <cellStyle name="n_Synthèse Accès_PFA_Mn MTV_060413_ROW_1" xfId="45817" xr:uid="{00000000-0005-0000-0000-000091C00000}"/>
    <cellStyle name="n_Synthèse Accès_PFA_Mn MTV_060413_ROW_1_Group" xfId="45818" xr:uid="{00000000-0005-0000-0000-000092C00000}"/>
    <cellStyle name="n_Synthèse Accès_PFA_Mn MTV_060413_ROW_1_ROW ARPU" xfId="45819" xr:uid="{00000000-0005-0000-0000-000093C00000}"/>
    <cellStyle name="n_Synthèse Accès_PFA_Mn MTV_060413_ROW_Group" xfId="45820" xr:uid="{00000000-0005-0000-0000-000094C00000}"/>
    <cellStyle name="n_Synthèse Accès_PFA_Mn MTV_060413_ROW_ROW ARPU" xfId="45821" xr:uid="{00000000-0005-0000-0000-000095C00000}"/>
    <cellStyle name="n_Synthèse Accès_PFA_Mn MTV_060413_Spain ARPU + AUPU" xfId="45822" xr:uid="{00000000-0005-0000-0000-000096C00000}"/>
    <cellStyle name="n_Synthèse Accès_PFA_Mn MTV_060413_Spain ARPU + AUPU_Group" xfId="45823" xr:uid="{00000000-0005-0000-0000-000097C00000}"/>
    <cellStyle name="n_Synthèse Accès_PFA_Mn MTV_060413_Spain ARPU + AUPU_ROW ARPU" xfId="45824" xr:uid="{00000000-0005-0000-0000-000098C00000}"/>
    <cellStyle name="n_Synthèse Accès_PFA_Mn MTV_060413_Spain KPIs" xfId="7858" xr:uid="{00000000-0005-0000-0000-000099C00000}"/>
    <cellStyle name="n_Synthèse Accès_PFA_Mn MTV_060413_Spain KPIs 2" xfId="17224" xr:uid="{00000000-0005-0000-0000-00009AC00000}"/>
    <cellStyle name="n_Synthèse Accès_PFA_Mn MTV_060413_Spain KPIs_1" xfId="52673" xr:uid="{00000000-0005-0000-0000-00009BC00000}"/>
    <cellStyle name="n_Synthèse Accès_PFA_Mn MTV_060413_Telecoms - Operational KPIs" xfId="50976" xr:uid="{00000000-0005-0000-0000-00009CC00000}"/>
    <cellStyle name="n_Synthèse Accès_PFA_Mn_0603_V0 0" xfId="3880" xr:uid="{00000000-0005-0000-0000-00009DC00000}"/>
    <cellStyle name="n_Synthèse Accès_PFA_Mn_0603_V0 0_A&amp;ME KPIs" xfId="54451" xr:uid="{00000000-0005-0000-0000-00009EC00000}"/>
    <cellStyle name="n_Synthèse Accès_PFA_Mn_0603_V0 0_France financials" xfId="24792" xr:uid="{00000000-0005-0000-0000-00009FC00000}"/>
    <cellStyle name="n_Synthèse Accès_PFA_Mn_0603_V0 0_France KPIs" xfId="6002" xr:uid="{00000000-0005-0000-0000-0000A0C00000}"/>
    <cellStyle name="n_Synthèse Accès_PFA_Mn_0603_V0 0_France KPIs 2" xfId="15417" xr:uid="{00000000-0005-0000-0000-0000A1C00000}"/>
    <cellStyle name="n_Synthèse Accès_PFA_Mn_0603_V0 0_France KPIs_1" xfId="13242" xr:uid="{00000000-0005-0000-0000-0000A2C00000}"/>
    <cellStyle name="n_Synthèse Accès_PFA_Mn_0603_V0 0_Group" xfId="45826" xr:uid="{00000000-0005-0000-0000-0000A3C00000}"/>
    <cellStyle name="n_Synthèse Accès_PFA_Mn_0603_V0 0_Group - financial KPIs" xfId="23048" xr:uid="{00000000-0005-0000-0000-0000A4C00000}"/>
    <cellStyle name="n_Synthèse Accès_PFA_Mn_0603_V0 0_Group - operational KPIs" xfId="11488" xr:uid="{00000000-0005-0000-0000-0000A5C00000}"/>
    <cellStyle name="n_Synthèse Accès_PFA_Mn_0603_V0 0_Group - operational KPIs 2" xfId="19187" xr:uid="{00000000-0005-0000-0000-0000A6C00000}"/>
    <cellStyle name="n_Synthèse Accès_PFA_Mn_0603_V0 0_Group - operational KPIs_1" xfId="21304" xr:uid="{00000000-0005-0000-0000-0000A7C00000}"/>
    <cellStyle name="n_Synthèse Accès_PFA_Mn_0603_V0 0_Orange - Market France KPIs" xfId="57329" xr:uid="{00000000-0005-0000-0000-0000A8C00000}"/>
    <cellStyle name="n_Synthèse Accès_PFA_Mn_0603_V0 0_Poland KPIs" xfId="45825" xr:uid="{00000000-0005-0000-0000-0000A9C00000}"/>
    <cellStyle name="n_Synthèse Accès_PFA_Mn_0603_V0 0_ROW" xfId="45827" xr:uid="{00000000-0005-0000-0000-0000AAC00000}"/>
    <cellStyle name="n_Synthèse Accès_PFA_Mn_0603_V0 0_ROW ARPU" xfId="45828" xr:uid="{00000000-0005-0000-0000-0000ABC00000}"/>
    <cellStyle name="n_Synthèse Accès_PFA_Mn_0603_V0 0_ROW_1" xfId="45829" xr:uid="{00000000-0005-0000-0000-0000ACC00000}"/>
    <cellStyle name="n_Synthèse Accès_PFA_Mn_0603_V0 0_ROW_1_Group" xfId="45830" xr:uid="{00000000-0005-0000-0000-0000ADC00000}"/>
    <cellStyle name="n_Synthèse Accès_PFA_Mn_0603_V0 0_ROW_1_ROW ARPU" xfId="45831" xr:uid="{00000000-0005-0000-0000-0000AEC00000}"/>
    <cellStyle name="n_Synthèse Accès_PFA_Mn_0603_V0 0_ROW_Group" xfId="45832" xr:uid="{00000000-0005-0000-0000-0000AFC00000}"/>
    <cellStyle name="n_Synthèse Accès_PFA_Mn_0603_V0 0_ROW_ROW ARPU" xfId="45833" xr:uid="{00000000-0005-0000-0000-0000B0C00000}"/>
    <cellStyle name="n_Synthèse Accès_PFA_Mn_0603_V0 0_Spain ARPU + AUPU" xfId="45834" xr:uid="{00000000-0005-0000-0000-0000B1C00000}"/>
    <cellStyle name="n_Synthèse Accès_PFA_Mn_0603_V0 0_Spain ARPU + AUPU_Group" xfId="45835" xr:uid="{00000000-0005-0000-0000-0000B2C00000}"/>
    <cellStyle name="n_Synthèse Accès_PFA_Mn_0603_V0 0_Spain ARPU + AUPU_ROW ARPU" xfId="45836" xr:uid="{00000000-0005-0000-0000-0000B3C00000}"/>
    <cellStyle name="n_Synthèse Accès_PFA_Mn_0603_V0 0_Spain KPIs" xfId="7859" xr:uid="{00000000-0005-0000-0000-0000B4C00000}"/>
    <cellStyle name="n_Synthèse Accès_PFA_Mn_0603_V0 0_Spain KPIs 2" xfId="17225" xr:uid="{00000000-0005-0000-0000-0000B5C00000}"/>
    <cellStyle name="n_Synthèse Accès_PFA_Mn_0603_V0 0_Spain KPIs_1" xfId="52674" xr:uid="{00000000-0005-0000-0000-0000B6C00000}"/>
    <cellStyle name="n_Synthèse Accès_PFA_Mn_0603_V0 0_Telecoms - Operational KPIs" xfId="50977" xr:uid="{00000000-0005-0000-0000-0000B7C00000}"/>
    <cellStyle name="n_Synthèse Accès_PFA_Parcs_0600706" xfId="3881" xr:uid="{00000000-0005-0000-0000-0000B8C00000}"/>
    <cellStyle name="n_Synthèse Accès_PFA_Parcs_0600706_A&amp;ME KPIs" xfId="54452" xr:uid="{00000000-0005-0000-0000-0000B9C00000}"/>
    <cellStyle name="n_Synthèse Accès_PFA_Parcs_0600706_France financials" xfId="24793" xr:uid="{00000000-0005-0000-0000-0000BAC00000}"/>
    <cellStyle name="n_Synthèse Accès_PFA_Parcs_0600706_France KPIs" xfId="6003" xr:uid="{00000000-0005-0000-0000-0000BBC00000}"/>
    <cellStyle name="n_Synthèse Accès_PFA_Parcs_0600706_France KPIs 2" xfId="15418" xr:uid="{00000000-0005-0000-0000-0000BCC00000}"/>
    <cellStyle name="n_Synthèse Accès_PFA_Parcs_0600706_France KPIs_1" xfId="13243" xr:uid="{00000000-0005-0000-0000-0000BDC00000}"/>
    <cellStyle name="n_Synthèse Accès_PFA_Parcs_0600706_Group" xfId="45838" xr:uid="{00000000-0005-0000-0000-0000BEC00000}"/>
    <cellStyle name="n_Synthèse Accès_PFA_Parcs_0600706_Group - financial KPIs" xfId="23049" xr:uid="{00000000-0005-0000-0000-0000BFC00000}"/>
    <cellStyle name="n_Synthèse Accès_PFA_Parcs_0600706_Group - operational KPIs" xfId="11489" xr:uid="{00000000-0005-0000-0000-0000C0C00000}"/>
    <cellStyle name="n_Synthèse Accès_PFA_Parcs_0600706_Group - operational KPIs 2" xfId="19188" xr:uid="{00000000-0005-0000-0000-0000C1C00000}"/>
    <cellStyle name="n_Synthèse Accès_PFA_Parcs_0600706_Group - operational KPIs_1" xfId="21305" xr:uid="{00000000-0005-0000-0000-0000C2C00000}"/>
    <cellStyle name="n_Synthèse Accès_PFA_Parcs_0600706_Orange - Market France KPIs" xfId="57330" xr:uid="{00000000-0005-0000-0000-0000C3C00000}"/>
    <cellStyle name="n_Synthèse Accès_PFA_Parcs_0600706_Poland KPIs" xfId="45837" xr:uid="{00000000-0005-0000-0000-0000C4C00000}"/>
    <cellStyle name="n_Synthèse Accès_PFA_Parcs_0600706_ROW" xfId="45839" xr:uid="{00000000-0005-0000-0000-0000C5C00000}"/>
    <cellStyle name="n_Synthèse Accès_PFA_Parcs_0600706_ROW ARPU" xfId="45840" xr:uid="{00000000-0005-0000-0000-0000C6C00000}"/>
    <cellStyle name="n_Synthèse Accès_PFA_Parcs_0600706_ROW_1" xfId="45841" xr:uid="{00000000-0005-0000-0000-0000C7C00000}"/>
    <cellStyle name="n_Synthèse Accès_PFA_Parcs_0600706_ROW_1_Group" xfId="45842" xr:uid="{00000000-0005-0000-0000-0000C8C00000}"/>
    <cellStyle name="n_Synthèse Accès_PFA_Parcs_0600706_ROW_1_ROW ARPU" xfId="45843" xr:uid="{00000000-0005-0000-0000-0000C9C00000}"/>
    <cellStyle name="n_Synthèse Accès_PFA_Parcs_0600706_ROW_Group" xfId="45844" xr:uid="{00000000-0005-0000-0000-0000CAC00000}"/>
    <cellStyle name="n_Synthèse Accès_PFA_Parcs_0600706_ROW_ROW ARPU" xfId="45845" xr:uid="{00000000-0005-0000-0000-0000CBC00000}"/>
    <cellStyle name="n_Synthèse Accès_PFA_Parcs_0600706_Spain ARPU + AUPU" xfId="45846" xr:uid="{00000000-0005-0000-0000-0000CCC00000}"/>
    <cellStyle name="n_Synthèse Accès_PFA_Parcs_0600706_Spain ARPU + AUPU_Group" xfId="45847" xr:uid="{00000000-0005-0000-0000-0000CDC00000}"/>
    <cellStyle name="n_Synthèse Accès_PFA_Parcs_0600706_Spain ARPU + AUPU_ROW ARPU" xfId="45848" xr:uid="{00000000-0005-0000-0000-0000CEC00000}"/>
    <cellStyle name="n_Synthèse Accès_PFA_Parcs_0600706_Spain KPIs" xfId="7860" xr:uid="{00000000-0005-0000-0000-0000CFC00000}"/>
    <cellStyle name="n_Synthèse Accès_PFA_Parcs_0600706_Spain KPIs 2" xfId="17226" xr:uid="{00000000-0005-0000-0000-0000D0C00000}"/>
    <cellStyle name="n_Synthèse Accès_PFA_Parcs_0600706_Spain KPIs_1" xfId="52675" xr:uid="{00000000-0005-0000-0000-0000D1C00000}"/>
    <cellStyle name="n_Synthèse Accès_PFA_Parcs_0600706_Telecoms - Operational KPIs" xfId="50978" xr:uid="{00000000-0005-0000-0000-0000D2C00000}"/>
    <cellStyle name="n_Synthèse Accès_Poland KPIs" xfId="45709" xr:uid="{00000000-0005-0000-0000-0000D3C00000}"/>
    <cellStyle name="n_Synthèse Accès_Reporting Valeur_Mobile_2010_10" xfId="45849" xr:uid="{00000000-0005-0000-0000-0000D4C00000}"/>
    <cellStyle name="n_Synthèse Accès_Reporting Valeur_Mobile_2010_10_Group" xfId="45850" xr:uid="{00000000-0005-0000-0000-0000D5C00000}"/>
    <cellStyle name="n_Synthèse Accès_Reporting Valeur_Mobile_2010_10_ROW" xfId="45851" xr:uid="{00000000-0005-0000-0000-0000D6C00000}"/>
    <cellStyle name="n_Synthèse Accès_Reporting Valeur_Mobile_2010_10_ROW ARPU" xfId="45852" xr:uid="{00000000-0005-0000-0000-0000D7C00000}"/>
    <cellStyle name="n_Synthèse Accès_Reporting Valeur_Mobile_2010_10_ROW_Group" xfId="45853" xr:uid="{00000000-0005-0000-0000-0000D8C00000}"/>
    <cellStyle name="n_Synthèse Accès_Reporting Valeur_Mobile_2010_10_ROW_ROW ARPU" xfId="45854" xr:uid="{00000000-0005-0000-0000-0000D9C00000}"/>
    <cellStyle name="n_Synthèse Accès_ROW" xfId="45855" xr:uid="{00000000-0005-0000-0000-0000DAC00000}"/>
    <cellStyle name="n_Synthèse Accès_ROW ARPU" xfId="45856" xr:uid="{00000000-0005-0000-0000-0000DBC00000}"/>
    <cellStyle name="n_Synthèse Accès_ROW_1" xfId="45857" xr:uid="{00000000-0005-0000-0000-0000DCC00000}"/>
    <cellStyle name="n_Synthèse Accès_ROW_1_Group" xfId="45858" xr:uid="{00000000-0005-0000-0000-0000DDC00000}"/>
    <cellStyle name="n_Synthèse Accès_ROW_1_ROW ARPU" xfId="45859" xr:uid="{00000000-0005-0000-0000-0000DEC00000}"/>
    <cellStyle name="n_Synthèse Accès_ROW_Group" xfId="45860" xr:uid="{00000000-0005-0000-0000-0000DFC00000}"/>
    <cellStyle name="n_Synthèse Accès_ROW_ROW ARPU" xfId="45861" xr:uid="{00000000-0005-0000-0000-0000E0C00000}"/>
    <cellStyle name="n_Synthèse Accès_Spain ARPU + AUPU" xfId="45862" xr:uid="{00000000-0005-0000-0000-0000E1C00000}"/>
    <cellStyle name="n_Synthèse Accès_Spain ARPU + AUPU_Group" xfId="45863" xr:uid="{00000000-0005-0000-0000-0000E2C00000}"/>
    <cellStyle name="n_Synthèse Accès_Spain ARPU + AUPU_ROW ARPU" xfId="45864" xr:uid="{00000000-0005-0000-0000-0000E3C00000}"/>
    <cellStyle name="n_Synthèse Accès_Spain KPIs" xfId="7849" xr:uid="{00000000-0005-0000-0000-0000E4C00000}"/>
    <cellStyle name="n_Synthèse Accès_Spain KPIs 2" xfId="17215" xr:uid="{00000000-0005-0000-0000-0000E5C00000}"/>
    <cellStyle name="n_Synthèse Accès_Spain KPIs_1" xfId="52664" xr:uid="{00000000-0005-0000-0000-0000E6C00000}"/>
    <cellStyle name="n_Synthèse Accès_Telecoms - Operational KPIs" xfId="50967" xr:uid="{00000000-0005-0000-0000-0000E7C00000}"/>
    <cellStyle name="n_Synthèse Accès_UAG_report_CA 06-09 (06-09-28)" xfId="3882" xr:uid="{00000000-0005-0000-0000-0000E8C00000}"/>
    <cellStyle name="n_Synthèse Accès_UAG_report_CA 06-09 (06-09-28)_A&amp;ME KPIs" xfId="54453" xr:uid="{00000000-0005-0000-0000-0000E9C00000}"/>
    <cellStyle name="n_Synthèse Accès_UAG_report_CA 06-09 (06-09-28)_France financials" xfId="24794" xr:uid="{00000000-0005-0000-0000-0000EAC00000}"/>
    <cellStyle name="n_Synthèse Accès_UAG_report_CA 06-09 (06-09-28)_France KPIs" xfId="6004" xr:uid="{00000000-0005-0000-0000-0000EBC00000}"/>
    <cellStyle name="n_Synthèse Accès_UAG_report_CA 06-09 (06-09-28)_France KPIs 2" xfId="15419" xr:uid="{00000000-0005-0000-0000-0000ECC00000}"/>
    <cellStyle name="n_Synthèse Accès_UAG_report_CA 06-09 (06-09-28)_France KPIs_1" xfId="13244" xr:uid="{00000000-0005-0000-0000-0000EDC00000}"/>
    <cellStyle name="n_Synthèse Accès_UAG_report_CA 06-09 (06-09-28)_Group" xfId="45866" xr:uid="{00000000-0005-0000-0000-0000EEC00000}"/>
    <cellStyle name="n_Synthèse Accès_UAG_report_CA 06-09 (06-09-28)_Group - financial KPIs" xfId="23050" xr:uid="{00000000-0005-0000-0000-0000EFC00000}"/>
    <cellStyle name="n_Synthèse Accès_UAG_report_CA 06-09 (06-09-28)_Group - operational KPIs" xfId="11490" xr:uid="{00000000-0005-0000-0000-0000F0C00000}"/>
    <cellStyle name="n_Synthèse Accès_UAG_report_CA 06-09 (06-09-28)_Group - operational KPIs 2" xfId="19189" xr:uid="{00000000-0005-0000-0000-0000F1C00000}"/>
    <cellStyle name="n_Synthèse Accès_UAG_report_CA 06-09 (06-09-28)_Group - operational KPIs_1" xfId="21306" xr:uid="{00000000-0005-0000-0000-0000F2C00000}"/>
    <cellStyle name="n_Synthèse Accès_UAG_report_CA 06-09 (06-09-28)_Orange - Market France KPIs" xfId="57331" xr:uid="{00000000-0005-0000-0000-0000F3C00000}"/>
    <cellStyle name="n_Synthèse Accès_UAG_report_CA 06-09 (06-09-28)_Poland KPIs" xfId="45865" xr:uid="{00000000-0005-0000-0000-0000F4C00000}"/>
    <cellStyle name="n_Synthèse Accès_UAG_report_CA 06-09 (06-09-28)_ROW" xfId="45867" xr:uid="{00000000-0005-0000-0000-0000F5C00000}"/>
    <cellStyle name="n_Synthèse Accès_UAG_report_CA 06-09 (06-09-28)_ROW ARPU" xfId="45868" xr:uid="{00000000-0005-0000-0000-0000F6C00000}"/>
    <cellStyle name="n_Synthèse Accès_UAG_report_CA 06-09 (06-09-28)_ROW_1" xfId="45869" xr:uid="{00000000-0005-0000-0000-0000F7C00000}"/>
    <cellStyle name="n_Synthèse Accès_UAG_report_CA 06-09 (06-09-28)_ROW_1_Group" xfId="45870" xr:uid="{00000000-0005-0000-0000-0000F8C00000}"/>
    <cellStyle name="n_Synthèse Accès_UAG_report_CA 06-09 (06-09-28)_ROW_1_ROW ARPU" xfId="45871" xr:uid="{00000000-0005-0000-0000-0000F9C00000}"/>
    <cellStyle name="n_Synthèse Accès_UAG_report_CA 06-09 (06-09-28)_ROW_Group" xfId="45872" xr:uid="{00000000-0005-0000-0000-0000FAC00000}"/>
    <cellStyle name="n_Synthèse Accès_UAG_report_CA 06-09 (06-09-28)_ROW_ROW ARPU" xfId="45873" xr:uid="{00000000-0005-0000-0000-0000FBC00000}"/>
    <cellStyle name="n_Synthèse Accès_UAG_report_CA 06-09 (06-09-28)_Spain ARPU + AUPU" xfId="45874" xr:uid="{00000000-0005-0000-0000-0000FCC00000}"/>
    <cellStyle name="n_Synthèse Accès_UAG_report_CA 06-09 (06-09-28)_Spain ARPU + AUPU_Group" xfId="45875" xr:uid="{00000000-0005-0000-0000-0000FDC00000}"/>
    <cellStyle name="n_Synthèse Accès_UAG_report_CA 06-09 (06-09-28)_Spain ARPU + AUPU_ROW ARPU" xfId="45876" xr:uid="{00000000-0005-0000-0000-0000FEC00000}"/>
    <cellStyle name="n_Synthèse Accès_UAG_report_CA 06-09 (06-09-28)_Spain KPIs" xfId="7861" xr:uid="{00000000-0005-0000-0000-0000FFC00000}"/>
    <cellStyle name="n_Synthèse Accès_UAG_report_CA 06-09 (06-09-28)_Spain KPIs 2" xfId="17227" xr:uid="{00000000-0005-0000-0000-000000C10000}"/>
    <cellStyle name="n_Synthèse Accès_UAG_report_CA 06-09 (06-09-28)_Spain KPIs_1" xfId="52676" xr:uid="{00000000-0005-0000-0000-000001C10000}"/>
    <cellStyle name="n_Synthèse Accès_UAG_report_CA 06-09 (06-09-28)_Telecoms - Operational KPIs" xfId="50979" xr:uid="{00000000-0005-0000-0000-000002C10000}"/>
    <cellStyle name="n_Synthèse Accès_UAG_report_CA 06-10 (06-11-06)" xfId="3883" xr:uid="{00000000-0005-0000-0000-000003C10000}"/>
    <cellStyle name="n_Synthèse Accès_UAG_report_CA 06-10 (06-11-06)_A&amp;ME KPIs" xfId="54454" xr:uid="{00000000-0005-0000-0000-000004C10000}"/>
    <cellStyle name="n_Synthèse Accès_UAG_report_CA 06-10 (06-11-06)_France financials" xfId="24795" xr:uid="{00000000-0005-0000-0000-000005C10000}"/>
    <cellStyle name="n_Synthèse Accès_UAG_report_CA 06-10 (06-11-06)_France KPIs" xfId="6005" xr:uid="{00000000-0005-0000-0000-000006C10000}"/>
    <cellStyle name="n_Synthèse Accès_UAG_report_CA 06-10 (06-11-06)_France KPIs 2" xfId="15420" xr:uid="{00000000-0005-0000-0000-000007C10000}"/>
    <cellStyle name="n_Synthèse Accès_UAG_report_CA 06-10 (06-11-06)_France KPIs_1" xfId="13245" xr:uid="{00000000-0005-0000-0000-000008C10000}"/>
    <cellStyle name="n_Synthèse Accès_UAG_report_CA 06-10 (06-11-06)_Group" xfId="45878" xr:uid="{00000000-0005-0000-0000-000009C10000}"/>
    <cellStyle name="n_Synthèse Accès_UAG_report_CA 06-10 (06-11-06)_Group - financial KPIs" xfId="23051" xr:uid="{00000000-0005-0000-0000-00000AC10000}"/>
    <cellStyle name="n_Synthèse Accès_UAG_report_CA 06-10 (06-11-06)_Group - operational KPIs" xfId="11491" xr:uid="{00000000-0005-0000-0000-00000BC10000}"/>
    <cellStyle name="n_Synthèse Accès_UAG_report_CA 06-10 (06-11-06)_Group - operational KPIs 2" xfId="19190" xr:uid="{00000000-0005-0000-0000-00000CC10000}"/>
    <cellStyle name="n_Synthèse Accès_UAG_report_CA 06-10 (06-11-06)_Group - operational KPIs_1" xfId="21307" xr:uid="{00000000-0005-0000-0000-00000DC10000}"/>
    <cellStyle name="n_Synthèse Accès_UAG_report_CA 06-10 (06-11-06)_Orange - Market France KPIs" xfId="57332" xr:uid="{00000000-0005-0000-0000-00000EC10000}"/>
    <cellStyle name="n_Synthèse Accès_UAG_report_CA 06-10 (06-11-06)_Poland KPIs" xfId="45877" xr:uid="{00000000-0005-0000-0000-00000FC10000}"/>
    <cellStyle name="n_Synthèse Accès_UAG_report_CA 06-10 (06-11-06)_ROW" xfId="45879" xr:uid="{00000000-0005-0000-0000-000010C10000}"/>
    <cellStyle name="n_Synthèse Accès_UAG_report_CA 06-10 (06-11-06)_ROW ARPU" xfId="45880" xr:uid="{00000000-0005-0000-0000-000011C10000}"/>
    <cellStyle name="n_Synthèse Accès_UAG_report_CA 06-10 (06-11-06)_ROW_1" xfId="45881" xr:uid="{00000000-0005-0000-0000-000012C10000}"/>
    <cellStyle name="n_Synthèse Accès_UAG_report_CA 06-10 (06-11-06)_ROW_1_Group" xfId="45882" xr:uid="{00000000-0005-0000-0000-000013C10000}"/>
    <cellStyle name="n_Synthèse Accès_UAG_report_CA 06-10 (06-11-06)_ROW_1_ROW ARPU" xfId="45883" xr:uid="{00000000-0005-0000-0000-000014C10000}"/>
    <cellStyle name="n_Synthèse Accès_UAG_report_CA 06-10 (06-11-06)_ROW_Group" xfId="45884" xr:uid="{00000000-0005-0000-0000-000015C10000}"/>
    <cellStyle name="n_Synthèse Accès_UAG_report_CA 06-10 (06-11-06)_ROW_ROW ARPU" xfId="45885" xr:uid="{00000000-0005-0000-0000-000016C10000}"/>
    <cellStyle name="n_Synthèse Accès_UAG_report_CA 06-10 (06-11-06)_Spain ARPU + AUPU" xfId="45886" xr:uid="{00000000-0005-0000-0000-000017C10000}"/>
    <cellStyle name="n_Synthèse Accès_UAG_report_CA 06-10 (06-11-06)_Spain ARPU + AUPU_Group" xfId="45887" xr:uid="{00000000-0005-0000-0000-000018C10000}"/>
    <cellStyle name="n_Synthèse Accès_UAG_report_CA 06-10 (06-11-06)_Spain ARPU + AUPU_ROW ARPU" xfId="45888" xr:uid="{00000000-0005-0000-0000-000019C10000}"/>
    <cellStyle name="n_Synthèse Accès_UAG_report_CA 06-10 (06-11-06)_Spain KPIs" xfId="7862" xr:uid="{00000000-0005-0000-0000-00001AC10000}"/>
    <cellStyle name="n_Synthèse Accès_UAG_report_CA 06-10 (06-11-06)_Spain KPIs 2" xfId="17228" xr:uid="{00000000-0005-0000-0000-00001BC10000}"/>
    <cellStyle name="n_Synthèse Accès_UAG_report_CA 06-10 (06-11-06)_Spain KPIs_1" xfId="52677" xr:uid="{00000000-0005-0000-0000-00001CC10000}"/>
    <cellStyle name="n_Synthèse Accès_UAG_report_CA 06-10 (06-11-06)_Telecoms - Operational KPIs" xfId="50980" xr:uid="{00000000-0005-0000-0000-00001DC10000}"/>
    <cellStyle name="n_Synthèse Accès_V&amp;M trajectoires V1 (06-08-11)" xfId="3884" xr:uid="{00000000-0005-0000-0000-00001EC10000}"/>
    <cellStyle name="n_Synthèse Accès_V&amp;M trajectoires V1 (06-08-11)_A&amp;ME KPIs" xfId="54455" xr:uid="{00000000-0005-0000-0000-00001FC10000}"/>
    <cellStyle name="n_Synthèse Accès_V&amp;M trajectoires V1 (06-08-11)_France financials" xfId="24796" xr:uid="{00000000-0005-0000-0000-000020C10000}"/>
    <cellStyle name="n_Synthèse Accès_V&amp;M trajectoires V1 (06-08-11)_France KPIs" xfId="6006" xr:uid="{00000000-0005-0000-0000-000021C10000}"/>
    <cellStyle name="n_Synthèse Accès_V&amp;M trajectoires V1 (06-08-11)_France KPIs 2" xfId="15421" xr:uid="{00000000-0005-0000-0000-000022C10000}"/>
    <cellStyle name="n_Synthèse Accès_V&amp;M trajectoires V1 (06-08-11)_France KPIs_1" xfId="13246" xr:uid="{00000000-0005-0000-0000-000023C10000}"/>
    <cellStyle name="n_Synthèse Accès_V&amp;M trajectoires V1 (06-08-11)_Group" xfId="45890" xr:uid="{00000000-0005-0000-0000-000024C10000}"/>
    <cellStyle name="n_Synthèse Accès_V&amp;M trajectoires V1 (06-08-11)_Group - financial KPIs" xfId="23052" xr:uid="{00000000-0005-0000-0000-000025C10000}"/>
    <cellStyle name="n_Synthèse Accès_V&amp;M trajectoires V1 (06-08-11)_Group - operational KPIs" xfId="11492" xr:uid="{00000000-0005-0000-0000-000026C10000}"/>
    <cellStyle name="n_Synthèse Accès_V&amp;M trajectoires V1 (06-08-11)_Group - operational KPIs 2" xfId="19191" xr:uid="{00000000-0005-0000-0000-000027C10000}"/>
    <cellStyle name="n_Synthèse Accès_V&amp;M trajectoires V1 (06-08-11)_Group - operational KPIs_1" xfId="21308" xr:uid="{00000000-0005-0000-0000-000028C10000}"/>
    <cellStyle name="n_Synthèse Accès_V&amp;M trajectoires V1 (06-08-11)_Orange - Market France KPIs" xfId="57333" xr:uid="{00000000-0005-0000-0000-000029C10000}"/>
    <cellStyle name="n_Synthèse Accès_V&amp;M trajectoires V1 (06-08-11)_Poland KPIs" xfId="45889" xr:uid="{00000000-0005-0000-0000-00002AC10000}"/>
    <cellStyle name="n_Synthèse Accès_V&amp;M trajectoires V1 (06-08-11)_ROW" xfId="45891" xr:uid="{00000000-0005-0000-0000-00002BC10000}"/>
    <cellStyle name="n_Synthèse Accès_V&amp;M trajectoires V1 (06-08-11)_ROW ARPU" xfId="45892" xr:uid="{00000000-0005-0000-0000-00002CC10000}"/>
    <cellStyle name="n_Synthèse Accès_V&amp;M trajectoires V1 (06-08-11)_ROW_1" xfId="45893" xr:uid="{00000000-0005-0000-0000-00002DC10000}"/>
    <cellStyle name="n_Synthèse Accès_V&amp;M trajectoires V1 (06-08-11)_ROW_1_Group" xfId="45894" xr:uid="{00000000-0005-0000-0000-00002EC10000}"/>
    <cellStyle name="n_Synthèse Accès_V&amp;M trajectoires V1 (06-08-11)_ROW_1_ROW ARPU" xfId="45895" xr:uid="{00000000-0005-0000-0000-00002FC10000}"/>
    <cellStyle name="n_Synthèse Accès_V&amp;M trajectoires V1 (06-08-11)_ROW_Group" xfId="45896" xr:uid="{00000000-0005-0000-0000-000030C10000}"/>
    <cellStyle name="n_Synthèse Accès_V&amp;M trajectoires V1 (06-08-11)_ROW_ROW ARPU" xfId="45897" xr:uid="{00000000-0005-0000-0000-000031C10000}"/>
    <cellStyle name="n_Synthèse Accès_V&amp;M trajectoires V1 (06-08-11)_Spain ARPU + AUPU" xfId="45898" xr:uid="{00000000-0005-0000-0000-000032C10000}"/>
    <cellStyle name="n_Synthèse Accès_V&amp;M trajectoires V1 (06-08-11)_Spain ARPU + AUPU_Group" xfId="45899" xr:uid="{00000000-0005-0000-0000-000033C10000}"/>
    <cellStyle name="n_Synthèse Accès_V&amp;M trajectoires V1 (06-08-11)_Spain ARPU + AUPU_ROW ARPU" xfId="45900" xr:uid="{00000000-0005-0000-0000-000034C10000}"/>
    <cellStyle name="n_Synthèse Accès_V&amp;M trajectoires V1 (06-08-11)_Spain KPIs" xfId="7863" xr:uid="{00000000-0005-0000-0000-000035C10000}"/>
    <cellStyle name="n_Synthèse Accès_V&amp;M trajectoires V1 (06-08-11)_Spain KPIs 2" xfId="17229" xr:uid="{00000000-0005-0000-0000-000036C10000}"/>
    <cellStyle name="n_Synthèse Accès_V&amp;M trajectoires V1 (06-08-11)_Spain KPIs_1" xfId="52678" xr:uid="{00000000-0005-0000-0000-000037C10000}"/>
    <cellStyle name="n_Synthèse Accès_V&amp;M trajectoires V1 (06-08-11)_Telecoms - Operational KPIs" xfId="50981" xr:uid="{00000000-0005-0000-0000-000038C10000}"/>
    <cellStyle name="n_Synthèse Achievements" xfId="3885" xr:uid="{00000000-0005-0000-0000-000039C10000}"/>
    <cellStyle name="n_Synthèse Achievements_A&amp;ME KPIs" xfId="54456" xr:uid="{00000000-0005-0000-0000-00003AC10000}"/>
    <cellStyle name="n_Synthèse Achievements_DATA KPI Personal" xfId="45902" xr:uid="{00000000-0005-0000-0000-00003BC10000}"/>
    <cellStyle name="n_Synthèse Achievements_DATA KPI Personal_Group" xfId="45903" xr:uid="{00000000-0005-0000-0000-00003CC10000}"/>
    <cellStyle name="n_Synthèse Achievements_DATA KPI Personal_ROW ARPU" xfId="45904" xr:uid="{00000000-0005-0000-0000-00003DC10000}"/>
    <cellStyle name="n_Synthèse Achievements_EE_CoA_BS - mapped V4" xfId="45905" xr:uid="{00000000-0005-0000-0000-00003EC10000}"/>
    <cellStyle name="n_Synthèse Achievements_EE_CoA_BS - mapped V4_Group" xfId="45906" xr:uid="{00000000-0005-0000-0000-00003FC10000}"/>
    <cellStyle name="n_Synthèse Achievements_EE_CoA_BS - mapped V4_ROW ARPU" xfId="45907" xr:uid="{00000000-0005-0000-0000-000040C10000}"/>
    <cellStyle name="n_Synthèse Achievements_France financials" xfId="24797" xr:uid="{00000000-0005-0000-0000-000041C10000}"/>
    <cellStyle name="n_Synthèse Achievements_France KPIs" xfId="6007" xr:uid="{00000000-0005-0000-0000-000042C10000}"/>
    <cellStyle name="n_Synthèse Achievements_France KPIs 2" xfId="15422" xr:uid="{00000000-0005-0000-0000-000043C10000}"/>
    <cellStyle name="n_Synthèse Achievements_France KPIs_1" xfId="13247" xr:uid="{00000000-0005-0000-0000-000044C10000}"/>
    <cellStyle name="n_Synthèse Achievements_Group" xfId="45908" xr:uid="{00000000-0005-0000-0000-000045C10000}"/>
    <cellStyle name="n_Synthèse Achievements_Group - financial KPIs" xfId="23053" xr:uid="{00000000-0005-0000-0000-000046C10000}"/>
    <cellStyle name="n_Synthèse Achievements_Group - operational KPIs" xfId="11493" xr:uid="{00000000-0005-0000-0000-000047C10000}"/>
    <cellStyle name="n_Synthèse Achievements_Group - operational KPIs 2" xfId="19192" xr:uid="{00000000-0005-0000-0000-000048C10000}"/>
    <cellStyle name="n_Synthèse Achievements_Group - operational KPIs_1" xfId="21309" xr:uid="{00000000-0005-0000-0000-000049C10000}"/>
    <cellStyle name="n_Synthèse Achievements_Orange - Market France KPIs" xfId="57334" xr:uid="{00000000-0005-0000-0000-00004AC10000}"/>
    <cellStyle name="n_Synthèse Achievements_Poland KPIs" xfId="45901" xr:uid="{00000000-0005-0000-0000-00004BC10000}"/>
    <cellStyle name="n_Synthèse Achievements_Reporting Valeur_Mobile_2010_10" xfId="45909" xr:uid="{00000000-0005-0000-0000-00004CC10000}"/>
    <cellStyle name="n_Synthèse Achievements_Reporting Valeur_Mobile_2010_10_Group" xfId="45910" xr:uid="{00000000-0005-0000-0000-00004DC10000}"/>
    <cellStyle name="n_Synthèse Achievements_Reporting Valeur_Mobile_2010_10_ROW" xfId="45911" xr:uid="{00000000-0005-0000-0000-00004EC10000}"/>
    <cellStyle name="n_Synthèse Achievements_Reporting Valeur_Mobile_2010_10_ROW ARPU" xfId="45912" xr:uid="{00000000-0005-0000-0000-00004FC10000}"/>
    <cellStyle name="n_Synthèse Achievements_Reporting Valeur_Mobile_2010_10_ROW_Group" xfId="45913" xr:uid="{00000000-0005-0000-0000-000050C10000}"/>
    <cellStyle name="n_Synthèse Achievements_Reporting Valeur_Mobile_2010_10_ROW_ROW ARPU" xfId="45914" xr:uid="{00000000-0005-0000-0000-000051C10000}"/>
    <cellStyle name="n_Synthèse Achievements_ROW" xfId="45915" xr:uid="{00000000-0005-0000-0000-000052C10000}"/>
    <cellStyle name="n_Synthèse Achievements_ROW ARPU" xfId="45916" xr:uid="{00000000-0005-0000-0000-000053C10000}"/>
    <cellStyle name="n_Synthèse Achievements_ROW_1" xfId="45917" xr:uid="{00000000-0005-0000-0000-000054C10000}"/>
    <cellStyle name="n_Synthèse Achievements_ROW_1_Group" xfId="45918" xr:uid="{00000000-0005-0000-0000-000055C10000}"/>
    <cellStyle name="n_Synthèse Achievements_ROW_1_ROW ARPU" xfId="45919" xr:uid="{00000000-0005-0000-0000-000056C10000}"/>
    <cellStyle name="n_Synthèse Achievements_ROW_Group" xfId="45920" xr:uid="{00000000-0005-0000-0000-000057C10000}"/>
    <cellStyle name="n_Synthèse Achievements_ROW_ROW ARPU" xfId="45921" xr:uid="{00000000-0005-0000-0000-000058C10000}"/>
    <cellStyle name="n_Synthèse Achievements_Spain ARPU + AUPU" xfId="45922" xr:uid="{00000000-0005-0000-0000-000059C10000}"/>
    <cellStyle name="n_Synthèse Achievements_Spain ARPU + AUPU_Group" xfId="45923" xr:uid="{00000000-0005-0000-0000-00005AC10000}"/>
    <cellStyle name="n_Synthèse Achievements_Spain ARPU + AUPU_ROW ARPU" xfId="45924" xr:uid="{00000000-0005-0000-0000-00005BC10000}"/>
    <cellStyle name="n_Synthèse Achievements_Spain KPIs" xfId="7864" xr:uid="{00000000-0005-0000-0000-00005CC10000}"/>
    <cellStyle name="n_Synthèse Achievements_Spain KPIs 2" xfId="17230" xr:uid="{00000000-0005-0000-0000-00005DC10000}"/>
    <cellStyle name="n_Synthèse Achievements_Spain KPIs_1" xfId="52679" xr:uid="{00000000-0005-0000-0000-00005EC10000}"/>
    <cellStyle name="n_Synthèse Achievements_Telecoms - Operational KPIs" xfId="50982" xr:uid="{00000000-0005-0000-0000-00005FC10000}"/>
    <cellStyle name="n_Synthèse France" xfId="3886" xr:uid="{00000000-0005-0000-0000-000060C10000}"/>
    <cellStyle name="n_Synthèse France_A&amp;ME KPIs" xfId="54457" xr:uid="{00000000-0005-0000-0000-000061C10000}"/>
    <cellStyle name="n_Synthèse France_France financials" xfId="24798" xr:uid="{00000000-0005-0000-0000-000062C10000}"/>
    <cellStyle name="n_Synthèse France_France KPIs" xfId="6008" xr:uid="{00000000-0005-0000-0000-000063C10000}"/>
    <cellStyle name="n_Synthèse France_France KPIs 2" xfId="15423" xr:uid="{00000000-0005-0000-0000-000064C10000}"/>
    <cellStyle name="n_Synthèse France_France KPIs_1" xfId="13248" xr:uid="{00000000-0005-0000-0000-000065C10000}"/>
    <cellStyle name="n_Synthèse France_Group" xfId="45926" xr:uid="{00000000-0005-0000-0000-000066C10000}"/>
    <cellStyle name="n_Synthèse France_Group - financial KPIs" xfId="23054" xr:uid="{00000000-0005-0000-0000-000067C10000}"/>
    <cellStyle name="n_Synthèse France_Group - operational KPIs" xfId="11494" xr:uid="{00000000-0005-0000-0000-000068C10000}"/>
    <cellStyle name="n_Synthèse France_Group - operational KPIs 2" xfId="19193" xr:uid="{00000000-0005-0000-0000-000069C10000}"/>
    <cellStyle name="n_Synthèse France_Group - operational KPIs_1" xfId="21310" xr:uid="{00000000-0005-0000-0000-00006AC10000}"/>
    <cellStyle name="n_Synthèse France_Orange - Market France KPIs" xfId="57335" xr:uid="{00000000-0005-0000-0000-00006BC10000}"/>
    <cellStyle name="n_Synthèse France_Poland KPIs" xfId="45925" xr:uid="{00000000-0005-0000-0000-00006CC10000}"/>
    <cellStyle name="n_Synthèse France_ROW" xfId="45927" xr:uid="{00000000-0005-0000-0000-00006DC10000}"/>
    <cellStyle name="n_Synthèse France_ROW ARPU" xfId="45928" xr:uid="{00000000-0005-0000-0000-00006EC10000}"/>
    <cellStyle name="n_Synthèse France_ROW_1" xfId="45929" xr:uid="{00000000-0005-0000-0000-00006FC10000}"/>
    <cellStyle name="n_Synthèse France_ROW_1_Group" xfId="45930" xr:uid="{00000000-0005-0000-0000-000070C10000}"/>
    <cellStyle name="n_Synthèse France_ROW_1_ROW ARPU" xfId="45931" xr:uid="{00000000-0005-0000-0000-000071C10000}"/>
    <cellStyle name="n_Synthèse France_ROW_Group" xfId="45932" xr:uid="{00000000-0005-0000-0000-000072C10000}"/>
    <cellStyle name="n_Synthèse France_ROW_ROW ARPU" xfId="45933" xr:uid="{00000000-0005-0000-0000-000073C10000}"/>
    <cellStyle name="n_Synthèse France_Spain ARPU + AUPU" xfId="45934" xr:uid="{00000000-0005-0000-0000-000074C10000}"/>
    <cellStyle name="n_Synthèse France_Spain ARPU + AUPU_Group" xfId="45935" xr:uid="{00000000-0005-0000-0000-000075C10000}"/>
    <cellStyle name="n_Synthèse France_Spain ARPU + AUPU_ROW ARPU" xfId="45936" xr:uid="{00000000-0005-0000-0000-000076C10000}"/>
    <cellStyle name="n_Synthèse France_Spain KPIs" xfId="7865" xr:uid="{00000000-0005-0000-0000-000077C10000}"/>
    <cellStyle name="n_Synthèse France_Spain KPIs 2" xfId="17231" xr:uid="{00000000-0005-0000-0000-000078C10000}"/>
    <cellStyle name="n_Synthèse France_Spain KPIs_1" xfId="52680" xr:uid="{00000000-0005-0000-0000-000079C10000}"/>
    <cellStyle name="n_Synthèse France_Telecoms - Operational KPIs" xfId="50983" xr:uid="{00000000-0005-0000-0000-00007AC10000}"/>
    <cellStyle name="n_Synthèse PFA 04" xfId="3887" xr:uid="{00000000-0005-0000-0000-00007BC10000}"/>
    <cellStyle name="n_Synthèse PFA 04_01 Synthèse DM pour modèle" xfId="3888" xr:uid="{00000000-0005-0000-0000-00007CC10000}"/>
    <cellStyle name="n_Synthèse PFA 04_01 Synthèse DM pour modèle_A&amp;ME KPIs" xfId="54459" xr:uid="{00000000-0005-0000-0000-00007DC10000}"/>
    <cellStyle name="n_Synthèse PFA 04_01 Synthèse DM pour modèle_France financials" xfId="24800" xr:uid="{00000000-0005-0000-0000-00007EC10000}"/>
    <cellStyle name="n_Synthèse PFA 04_01 Synthèse DM pour modèle_France KPIs" xfId="6010" xr:uid="{00000000-0005-0000-0000-00007FC10000}"/>
    <cellStyle name="n_Synthèse PFA 04_01 Synthèse DM pour modèle_France KPIs 2" xfId="15425" xr:uid="{00000000-0005-0000-0000-000080C10000}"/>
    <cellStyle name="n_Synthèse PFA 04_01 Synthèse DM pour modèle_France KPIs_1" xfId="13250" xr:uid="{00000000-0005-0000-0000-000081C10000}"/>
    <cellStyle name="n_Synthèse PFA 04_01 Synthèse DM pour modèle_Group" xfId="45939" xr:uid="{00000000-0005-0000-0000-000082C10000}"/>
    <cellStyle name="n_Synthèse PFA 04_01 Synthèse DM pour modèle_Group - financial KPIs" xfId="23056" xr:uid="{00000000-0005-0000-0000-000083C10000}"/>
    <cellStyle name="n_Synthèse PFA 04_01 Synthèse DM pour modèle_Group - operational KPIs" xfId="11496" xr:uid="{00000000-0005-0000-0000-000084C10000}"/>
    <cellStyle name="n_Synthèse PFA 04_01 Synthèse DM pour modèle_Group - operational KPIs 2" xfId="19195" xr:uid="{00000000-0005-0000-0000-000085C10000}"/>
    <cellStyle name="n_Synthèse PFA 04_01 Synthèse DM pour modèle_Group - operational KPIs_1" xfId="21312" xr:uid="{00000000-0005-0000-0000-000086C10000}"/>
    <cellStyle name="n_Synthèse PFA 04_01 Synthèse DM pour modèle_Orange - Market France KPIs" xfId="57337" xr:uid="{00000000-0005-0000-0000-000087C10000}"/>
    <cellStyle name="n_Synthèse PFA 04_01 Synthèse DM pour modèle_Poland KPIs" xfId="45938" xr:uid="{00000000-0005-0000-0000-000088C10000}"/>
    <cellStyle name="n_Synthèse PFA 04_01 Synthèse DM pour modèle_ROW" xfId="45940" xr:uid="{00000000-0005-0000-0000-000089C10000}"/>
    <cellStyle name="n_Synthèse PFA 04_01 Synthèse DM pour modèle_ROW ARPU" xfId="45941" xr:uid="{00000000-0005-0000-0000-00008AC10000}"/>
    <cellStyle name="n_Synthèse PFA 04_01 Synthèse DM pour modèle_ROW_1" xfId="45942" xr:uid="{00000000-0005-0000-0000-00008BC10000}"/>
    <cellStyle name="n_Synthèse PFA 04_01 Synthèse DM pour modèle_ROW_1_Group" xfId="45943" xr:uid="{00000000-0005-0000-0000-00008CC10000}"/>
    <cellStyle name="n_Synthèse PFA 04_01 Synthèse DM pour modèle_ROW_1_ROW ARPU" xfId="45944" xr:uid="{00000000-0005-0000-0000-00008DC10000}"/>
    <cellStyle name="n_Synthèse PFA 04_01 Synthèse DM pour modèle_ROW_Group" xfId="45945" xr:uid="{00000000-0005-0000-0000-00008EC10000}"/>
    <cellStyle name="n_Synthèse PFA 04_01 Synthèse DM pour modèle_ROW_ROW ARPU" xfId="45946" xr:uid="{00000000-0005-0000-0000-00008FC10000}"/>
    <cellStyle name="n_Synthèse PFA 04_01 Synthèse DM pour modèle_Spain ARPU + AUPU" xfId="45947" xr:uid="{00000000-0005-0000-0000-000090C10000}"/>
    <cellStyle name="n_Synthèse PFA 04_01 Synthèse DM pour modèle_Spain ARPU + AUPU_Group" xfId="45948" xr:uid="{00000000-0005-0000-0000-000091C10000}"/>
    <cellStyle name="n_Synthèse PFA 04_01 Synthèse DM pour modèle_Spain ARPU + AUPU_ROW ARPU" xfId="45949" xr:uid="{00000000-0005-0000-0000-000092C10000}"/>
    <cellStyle name="n_Synthèse PFA 04_01 Synthèse DM pour modèle_Spain KPIs" xfId="7867" xr:uid="{00000000-0005-0000-0000-000093C10000}"/>
    <cellStyle name="n_Synthèse PFA 04_01 Synthèse DM pour modèle_Spain KPIs 2" xfId="17233" xr:uid="{00000000-0005-0000-0000-000094C10000}"/>
    <cellStyle name="n_Synthèse PFA 04_01 Synthèse DM pour modèle_Spain KPIs_1" xfId="52682" xr:uid="{00000000-0005-0000-0000-000095C10000}"/>
    <cellStyle name="n_Synthèse PFA 04_01 Synthèse DM pour modèle_Telecoms - Operational KPIs" xfId="50985" xr:uid="{00000000-0005-0000-0000-000096C10000}"/>
    <cellStyle name="n_Synthèse PFA 04_0703 Préflashde L23 Analyse CA trafic 07-03 (07-04-03)" xfId="3889" xr:uid="{00000000-0005-0000-0000-000097C10000}"/>
    <cellStyle name="n_Synthèse PFA 04_0703 Préflashde L23 Analyse CA trafic 07-03 (07-04-03)_A&amp;ME KPIs" xfId="54460" xr:uid="{00000000-0005-0000-0000-000098C10000}"/>
    <cellStyle name="n_Synthèse PFA 04_0703 Préflashde L23 Analyse CA trafic 07-03 (07-04-03)_France financials" xfId="24801" xr:uid="{00000000-0005-0000-0000-000099C10000}"/>
    <cellStyle name="n_Synthèse PFA 04_0703 Préflashde L23 Analyse CA trafic 07-03 (07-04-03)_France KPIs" xfId="6011" xr:uid="{00000000-0005-0000-0000-00009AC10000}"/>
    <cellStyle name="n_Synthèse PFA 04_0703 Préflashde L23 Analyse CA trafic 07-03 (07-04-03)_France KPIs 2" xfId="15426" xr:uid="{00000000-0005-0000-0000-00009BC10000}"/>
    <cellStyle name="n_Synthèse PFA 04_0703 Préflashde L23 Analyse CA trafic 07-03 (07-04-03)_France KPIs_1" xfId="13251" xr:uid="{00000000-0005-0000-0000-00009CC10000}"/>
    <cellStyle name="n_Synthèse PFA 04_0703 Préflashde L23 Analyse CA trafic 07-03 (07-04-03)_Group" xfId="45951" xr:uid="{00000000-0005-0000-0000-00009DC10000}"/>
    <cellStyle name="n_Synthèse PFA 04_0703 Préflashde L23 Analyse CA trafic 07-03 (07-04-03)_Group - financial KPIs" xfId="23057" xr:uid="{00000000-0005-0000-0000-00009EC10000}"/>
    <cellStyle name="n_Synthèse PFA 04_0703 Préflashde L23 Analyse CA trafic 07-03 (07-04-03)_Group - operational KPIs" xfId="11497" xr:uid="{00000000-0005-0000-0000-00009FC10000}"/>
    <cellStyle name="n_Synthèse PFA 04_0703 Préflashde L23 Analyse CA trafic 07-03 (07-04-03)_Group - operational KPIs 2" xfId="19196" xr:uid="{00000000-0005-0000-0000-0000A0C10000}"/>
    <cellStyle name="n_Synthèse PFA 04_0703 Préflashde L23 Analyse CA trafic 07-03 (07-04-03)_Group - operational KPIs_1" xfId="21313" xr:uid="{00000000-0005-0000-0000-0000A1C10000}"/>
    <cellStyle name="n_Synthèse PFA 04_0703 Préflashde L23 Analyse CA trafic 07-03 (07-04-03)_Orange - Market France KPIs" xfId="57338" xr:uid="{00000000-0005-0000-0000-0000A2C10000}"/>
    <cellStyle name="n_Synthèse PFA 04_0703 Préflashde L23 Analyse CA trafic 07-03 (07-04-03)_Poland KPIs" xfId="45950" xr:uid="{00000000-0005-0000-0000-0000A3C10000}"/>
    <cellStyle name="n_Synthèse PFA 04_0703 Préflashde L23 Analyse CA trafic 07-03 (07-04-03)_ROW" xfId="45952" xr:uid="{00000000-0005-0000-0000-0000A4C10000}"/>
    <cellStyle name="n_Synthèse PFA 04_0703 Préflashde L23 Analyse CA trafic 07-03 (07-04-03)_ROW ARPU" xfId="45953" xr:uid="{00000000-0005-0000-0000-0000A5C10000}"/>
    <cellStyle name="n_Synthèse PFA 04_0703 Préflashde L23 Analyse CA trafic 07-03 (07-04-03)_ROW_1" xfId="45954" xr:uid="{00000000-0005-0000-0000-0000A6C10000}"/>
    <cellStyle name="n_Synthèse PFA 04_0703 Préflashde L23 Analyse CA trafic 07-03 (07-04-03)_ROW_1_Group" xfId="45955" xr:uid="{00000000-0005-0000-0000-0000A7C10000}"/>
    <cellStyle name="n_Synthèse PFA 04_0703 Préflashde L23 Analyse CA trafic 07-03 (07-04-03)_ROW_1_ROW ARPU" xfId="45956" xr:uid="{00000000-0005-0000-0000-0000A8C10000}"/>
    <cellStyle name="n_Synthèse PFA 04_0703 Préflashde L23 Analyse CA trafic 07-03 (07-04-03)_ROW_Group" xfId="45957" xr:uid="{00000000-0005-0000-0000-0000A9C10000}"/>
    <cellStyle name="n_Synthèse PFA 04_0703 Préflashde L23 Analyse CA trafic 07-03 (07-04-03)_ROW_ROW ARPU" xfId="45958" xr:uid="{00000000-0005-0000-0000-0000AAC10000}"/>
    <cellStyle name="n_Synthèse PFA 04_0703 Préflashde L23 Analyse CA trafic 07-03 (07-04-03)_Spain ARPU + AUPU" xfId="45959" xr:uid="{00000000-0005-0000-0000-0000ABC10000}"/>
    <cellStyle name="n_Synthèse PFA 04_0703 Préflashde L23 Analyse CA trafic 07-03 (07-04-03)_Spain ARPU + AUPU_Group" xfId="45960" xr:uid="{00000000-0005-0000-0000-0000ACC10000}"/>
    <cellStyle name="n_Synthèse PFA 04_0703 Préflashde L23 Analyse CA trafic 07-03 (07-04-03)_Spain ARPU + AUPU_ROW ARPU" xfId="45961" xr:uid="{00000000-0005-0000-0000-0000ADC10000}"/>
    <cellStyle name="n_Synthèse PFA 04_0703 Préflashde L23 Analyse CA trafic 07-03 (07-04-03)_Spain KPIs" xfId="7868" xr:uid="{00000000-0005-0000-0000-0000AEC10000}"/>
    <cellStyle name="n_Synthèse PFA 04_0703 Préflashde L23 Analyse CA trafic 07-03 (07-04-03)_Spain KPIs 2" xfId="17234" xr:uid="{00000000-0005-0000-0000-0000AFC10000}"/>
    <cellStyle name="n_Synthèse PFA 04_0703 Préflashde L23 Analyse CA trafic 07-03 (07-04-03)_Spain KPIs_1" xfId="52683" xr:uid="{00000000-0005-0000-0000-0000B0C10000}"/>
    <cellStyle name="n_Synthèse PFA 04_0703 Préflashde L23 Analyse CA trafic 07-03 (07-04-03)_Telecoms - Operational KPIs" xfId="50986" xr:uid="{00000000-0005-0000-0000-0000B1C10000}"/>
    <cellStyle name="n_Synthèse PFA 04_A&amp;ME KPIs" xfId="54458" xr:uid="{00000000-0005-0000-0000-0000B2C10000}"/>
    <cellStyle name="n_Synthèse PFA 04_Base Forfaits 06-07" xfId="3890" xr:uid="{00000000-0005-0000-0000-0000B3C10000}"/>
    <cellStyle name="n_Synthèse PFA 04_Base Forfaits 06-07_A&amp;ME KPIs" xfId="54461" xr:uid="{00000000-0005-0000-0000-0000B4C10000}"/>
    <cellStyle name="n_Synthèse PFA 04_Base Forfaits 06-07_France financials" xfId="24802" xr:uid="{00000000-0005-0000-0000-0000B5C10000}"/>
    <cellStyle name="n_Synthèse PFA 04_Base Forfaits 06-07_France KPIs" xfId="6012" xr:uid="{00000000-0005-0000-0000-0000B6C10000}"/>
    <cellStyle name="n_Synthèse PFA 04_Base Forfaits 06-07_France KPIs 2" xfId="15427" xr:uid="{00000000-0005-0000-0000-0000B7C10000}"/>
    <cellStyle name="n_Synthèse PFA 04_Base Forfaits 06-07_France KPIs_1" xfId="13252" xr:uid="{00000000-0005-0000-0000-0000B8C10000}"/>
    <cellStyle name="n_Synthèse PFA 04_Base Forfaits 06-07_Group" xfId="45963" xr:uid="{00000000-0005-0000-0000-0000B9C10000}"/>
    <cellStyle name="n_Synthèse PFA 04_Base Forfaits 06-07_Group - financial KPIs" xfId="23058" xr:uid="{00000000-0005-0000-0000-0000BAC10000}"/>
    <cellStyle name="n_Synthèse PFA 04_Base Forfaits 06-07_Group - operational KPIs" xfId="11498" xr:uid="{00000000-0005-0000-0000-0000BBC10000}"/>
    <cellStyle name="n_Synthèse PFA 04_Base Forfaits 06-07_Group - operational KPIs 2" xfId="19197" xr:uid="{00000000-0005-0000-0000-0000BCC10000}"/>
    <cellStyle name="n_Synthèse PFA 04_Base Forfaits 06-07_Group - operational KPIs_1" xfId="21314" xr:uid="{00000000-0005-0000-0000-0000BDC10000}"/>
    <cellStyle name="n_Synthèse PFA 04_Base Forfaits 06-07_Orange - Market France KPIs" xfId="57339" xr:uid="{00000000-0005-0000-0000-0000BEC10000}"/>
    <cellStyle name="n_Synthèse PFA 04_Base Forfaits 06-07_Poland KPIs" xfId="45962" xr:uid="{00000000-0005-0000-0000-0000BFC10000}"/>
    <cellStyle name="n_Synthèse PFA 04_Base Forfaits 06-07_ROW" xfId="45964" xr:uid="{00000000-0005-0000-0000-0000C0C10000}"/>
    <cellStyle name="n_Synthèse PFA 04_Base Forfaits 06-07_ROW ARPU" xfId="45965" xr:uid="{00000000-0005-0000-0000-0000C1C10000}"/>
    <cellStyle name="n_Synthèse PFA 04_Base Forfaits 06-07_ROW_1" xfId="45966" xr:uid="{00000000-0005-0000-0000-0000C2C10000}"/>
    <cellStyle name="n_Synthèse PFA 04_Base Forfaits 06-07_ROW_1_Group" xfId="45967" xr:uid="{00000000-0005-0000-0000-0000C3C10000}"/>
    <cellStyle name="n_Synthèse PFA 04_Base Forfaits 06-07_ROW_1_ROW ARPU" xfId="45968" xr:uid="{00000000-0005-0000-0000-0000C4C10000}"/>
    <cellStyle name="n_Synthèse PFA 04_Base Forfaits 06-07_ROW_Group" xfId="45969" xr:uid="{00000000-0005-0000-0000-0000C5C10000}"/>
    <cellStyle name="n_Synthèse PFA 04_Base Forfaits 06-07_ROW_ROW ARPU" xfId="45970" xr:uid="{00000000-0005-0000-0000-0000C6C10000}"/>
    <cellStyle name="n_Synthèse PFA 04_Base Forfaits 06-07_Spain ARPU + AUPU" xfId="45971" xr:uid="{00000000-0005-0000-0000-0000C7C10000}"/>
    <cellStyle name="n_Synthèse PFA 04_Base Forfaits 06-07_Spain ARPU + AUPU_Group" xfId="45972" xr:uid="{00000000-0005-0000-0000-0000C8C10000}"/>
    <cellStyle name="n_Synthèse PFA 04_Base Forfaits 06-07_Spain ARPU + AUPU_ROW ARPU" xfId="45973" xr:uid="{00000000-0005-0000-0000-0000C9C10000}"/>
    <cellStyle name="n_Synthèse PFA 04_Base Forfaits 06-07_Spain KPIs" xfId="7869" xr:uid="{00000000-0005-0000-0000-0000CAC10000}"/>
    <cellStyle name="n_Synthèse PFA 04_Base Forfaits 06-07_Spain KPIs 2" xfId="17235" xr:uid="{00000000-0005-0000-0000-0000CBC10000}"/>
    <cellStyle name="n_Synthèse PFA 04_Base Forfaits 06-07_Spain KPIs_1" xfId="52684" xr:uid="{00000000-0005-0000-0000-0000CCC10000}"/>
    <cellStyle name="n_Synthèse PFA 04_Base Forfaits 06-07_Telecoms - Operational KPIs" xfId="50987" xr:uid="{00000000-0005-0000-0000-0000CDC10000}"/>
    <cellStyle name="n_Synthèse PFA 04_CA BAC SCR-VM 06-07 (31-07-06)" xfId="3891" xr:uid="{00000000-0005-0000-0000-0000CEC10000}"/>
    <cellStyle name="n_Synthèse PFA 04_CA BAC SCR-VM 06-07 (31-07-06)_A&amp;ME KPIs" xfId="54462" xr:uid="{00000000-0005-0000-0000-0000CFC10000}"/>
    <cellStyle name="n_Synthèse PFA 04_CA BAC SCR-VM 06-07 (31-07-06)_France financials" xfId="24803" xr:uid="{00000000-0005-0000-0000-0000D0C10000}"/>
    <cellStyle name="n_Synthèse PFA 04_CA BAC SCR-VM 06-07 (31-07-06)_France KPIs" xfId="6013" xr:uid="{00000000-0005-0000-0000-0000D1C10000}"/>
    <cellStyle name="n_Synthèse PFA 04_CA BAC SCR-VM 06-07 (31-07-06)_France KPIs 2" xfId="15428" xr:uid="{00000000-0005-0000-0000-0000D2C10000}"/>
    <cellStyle name="n_Synthèse PFA 04_CA BAC SCR-VM 06-07 (31-07-06)_France KPIs_1" xfId="13253" xr:uid="{00000000-0005-0000-0000-0000D3C10000}"/>
    <cellStyle name="n_Synthèse PFA 04_CA BAC SCR-VM 06-07 (31-07-06)_Group" xfId="45975" xr:uid="{00000000-0005-0000-0000-0000D4C10000}"/>
    <cellStyle name="n_Synthèse PFA 04_CA BAC SCR-VM 06-07 (31-07-06)_Group - financial KPIs" xfId="23059" xr:uid="{00000000-0005-0000-0000-0000D5C10000}"/>
    <cellStyle name="n_Synthèse PFA 04_CA BAC SCR-VM 06-07 (31-07-06)_Group - operational KPIs" xfId="11499" xr:uid="{00000000-0005-0000-0000-0000D6C10000}"/>
    <cellStyle name="n_Synthèse PFA 04_CA BAC SCR-VM 06-07 (31-07-06)_Group - operational KPIs 2" xfId="19198" xr:uid="{00000000-0005-0000-0000-0000D7C10000}"/>
    <cellStyle name="n_Synthèse PFA 04_CA BAC SCR-VM 06-07 (31-07-06)_Group - operational KPIs_1" xfId="21315" xr:uid="{00000000-0005-0000-0000-0000D8C10000}"/>
    <cellStyle name="n_Synthèse PFA 04_CA BAC SCR-VM 06-07 (31-07-06)_Orange - Market France KPIs" xfId="57340" xr:uid="{00000000-0005-0000-0000-0000D9C10000}"/>
    <cellStyle name="n_Synthèse PFA 04_CA BAC SCR-VM 06-07 (31-07-06)_Poland KPIs" xfId="45974" xr:uid="{00000000-0005-0000-0000-0000DAC10000}"/>
    <cellStyle name="n_Synthèse PFA 04_CA BAC SCR-VM 06-07 (31-07-06)_ROW" xfId="45976" xr:uid="{00000000-0005-0000-0000-0000DBC10000}"/>
    <cellStyle name="n_Synthèse PFA 04_CA BAC SCR-VM 06-07 (31-07-06)_ROW ARPU" xfId="45977" xr:uid="{00000000-0005-0000-0000-0000DCC10000}"/>
    <cellStyle name="n_Synthèse PFA 04_CA BAC SCR-VM 06-07 (31-07-06)_ROW_1" xfId="45978" xr:uid="{00000000-0005-0000-0000-0000DDC10000}"/>
    <cellStyle name="n_Synthèse PFA 04_CA BAC SCR-VM 06-07 (31-07-06)_ROW_1_Group" xfId="45979" xr:uid="{00000000-0005-0000-0000-0000DEC10000}"/>
    <cellStyle name="n_Synthèse PFA 04_CA BAC SCR-VM 06-07 (31-07-06)_ROW_1_ROW ARPU" xfId="45980" xr:uid="{00000000-0005-0000-0000-0000DFC10000}"/>
    <cellStyle name="n_Synthèse PFA 04_CA BAC SCR-VM 06-07 (31-07-06)_ROW_Group" xfId="45981" xr:uid="{00000000-0005-0000-0000-0000E0C10000}"/>
    <cellStyle name="n_Synthèse PFA 04_CA BAC SCR-VM 06-07 (31-07-06)_ROW_ROW ARPU" xfId="45982" xr:uid="{00000000-0005-0000-0000-0000E1C10000}"/>
    <cellStyle name="n_Synthèse PFA 04_CA BAC SCR-VM 06-07 (31-07-06)_Spain ARPU + AUPU" xfId="45983" xr:uid="{00000000-0005-0000-0000-0000E2C10000}"/>
    <cellStyle name="n_Synthèse PFA 04_CA BAC SCR-VM 06-07 (31-07-06)_Spain ARPU + AUPU_Group" xfId="45984" xr:uid="{00000000-0005-0000-0000-0000E3C10000}"/>
    <cellStyle name="n_Synthèse PFA 04_CA BAC SCR-VM 06-07 (31-07-06)_Spain ARPU + AUPU_ROW ARPU" xfId="45985" xr:uid="{00000000-0005-0000-0000-0000E4C10000}"/>
    <cellStyle name="n_Synthèse PFA 04_CA BAC SCR-VM 06-07 (31-07-06)_Spain KPIs" xfId="7870" xr:uid="{00000000-0005-0000-0000-0000E5C10000}"/>
    <cellStyle name="n_Synthèse PFA 04_CA BAC SCR-VM 06-07 (31-07-06)_Spain KPIs 2" xfId="17236" xr:uid="{00000000-0005-0000-0000-0000E6C10000}"/>
    <cellStyle name="n_Synthèse PFA 04_CA BAC SCR-VM 06-07 (31-07-06)_Spain KPIs_1" xfId="52685" xr:uid="{00000000-0005-0000-0000-0000E7C10000}"/>
    <cellStyle name="n_Synthèse PFA 04_CA BAC SCR-VM 06-07 (31-07-06)_Telecoms - Operational KPIs" xfId="50988" xr:uid="{00000000-0005-0000-0000-0000E8C10000}"/>
    <cellStyle name="n_Synthèse PFA 04_CA forfaits 0607 (06-08-14)" xfId="3892" xr:uid="{00000000-0005-0000-0000-0000E9C10000}"/>
    <cellStyle name="n_Synthèse PFA 04_CA forfaits 0607 (06-08-14)_A&amp;ME KPIs" xfId="54463" xr:uid="{00000000-0005-0000-0000-0000EAC10000}"/>
    <cellStyle name="n_Synthèse PFA 04_CA forfaits 0607 (06-08-14)_France financials" xfId="24804" xr:uid="{00000000-0005-0000-0000-0000EBC10000}"/>
    <cellStyle name="n_Synthèse PFA 04_CA forfaits 0607 (06-08-14)_France KPIs" xfId="6014" xr:uid="{00000000-0005-0000-0000-0000ECC10000}"/>
    <cellStyle name="n_Synthèse PFA 04_CA forfaits 0607 (06-08-14)_France KPIs 2" xfId="15429" xr:uid="{00000000-0005-0000-0000-0000EDC10000}"/>
    <cellStyle name="n_Synthèse PFA 04_CA forfaits 0607 (06-08-14)_France KPIs_1" xfId="13254" xr:uid="{00000000-0005-0000-0000-0000EEC10000}"/>
    <cellStyle name="n_Synthèse PFA 04_CA forfaits 0607 (06-08-14)_Group" xfId="45987" xr:uid="{00000000-0005-0000-0000-0000EFC10000}"/>
    <cellStyle name="n_Synthèse PFA 04_CA forfaits 0607 (06-08-14)_Group - financial KPIs" xfId="23060" xr:uid="{00000000-0005-0000-0000-0000F0C10000}"/>
    <cellStyle name="n_Synthèse PFA 04_CA forfaits 0607 (06-08-14)_Group - operational KPIs" xfId="11500" xr:uid="{00000000-0005-0000-0000-0000F1C10000}"/>
    <cellStyle name="n_Synthèse PFA 04_CA forfaits 0607 (06-08-14)_Group - operational KPIs 2" xfId="19199" xr:uid="{00000000-0005-0000-0000-0000F2C10000}"/>
    <cellStyle name="n_Synthèse PFA 04_CA forfaits 0607 (06-08-14)_Group - operational KPIs_1" xfId="21316" xr:uid="{00000000-0005-0000-0000-0000F3C10000}"/>
    <cellStyle name="n_Synthèse PFA 04_CA forfaits 0607 (06-08-14)_Orange - Market France KPIs" xfId="57341" xr:uid="{00000000-0005-0000-0000-0000F4C10000}"/>
    <cellStyle name="n_Synthèse PFA 04_CA forfaits 0607 (06-08-14)_Poland KPIs" xfId="45986" xr:uid="{00000000-0005-0000-0000-0000F5C10000}"/>
    <cellStyle name="n_Synthèse PFA 04_CA forfaits 0607 (06-08-14)_ROW" xfId="45988" xr:uid="{00000000-0005-0000-0000-0000F6C10000}"/>
    <cellStyle name="n_Synthèse PFA 04_CA forfaits 0607 (06-08-14)_ROW ARPU" xfId="45989" xr:uid="{00000000-0005-0000-0000-0000F7C10000}"/>
    <cellStyle name="n_Synthèse PFA 04_CA forfaits 0607 (06-08-14)_ROW_1" xfId="45990" xr:uid="{00000000-0005-0000-0000-0000F8C10000}"/>
    <cellStyle name="n_Synthèse PFA 04_CA forfaits 0607 (06-08-14)_ROW_1_Group" xfId="45991" xr:uid="{00000000-0005-0000-0000-0000F9C10000}"/>
    <cellStyle name="n_Synthèse PFA 04_CA forfaits 0607 (06-08-14)_ROW_1_ROW ARPU" xfId="45992" xr:uid="{00000000-0005-0000-0000-0000FAC10000}"/>
    <cellStyle name="n_Synthèse PFA 04_CA forfaits 0607 (06-08-14)_ROW_Group" xfId="45993" xr:uid="{00000000-0005-0000-0000-0000FBC10000}"/>
    <cellStyle name="n_Synthèse PFA 04_CA forfaits 0607 (06-08-14)_ROW_ROW ARPU" xfId="45994" xr:uid="{00000000-0005-0000-0000-0000FCC10000}"/>
    <cellStyle name="n_Synthèse PFA 04_CA forfaits 0607 (06-08-14)_Spain ARPU + AUPU" xfId="45995" xr:uid="{00000000-0005-0000-0000-0000FDC10000}"/>
    <cellStyle name="n_Synthèse PFA 04_CA forfaits 0607 (06-08-14)_Spain ARPU + AUPU_Group" xfId="45996" xr:uid="{00000000-0005-0000-0000-0000FEC10000}"/>
    <cellStyle name="n_Synthèse PFA 04_CA forfaits 0607 (06-08-14)_Spain ARPU + AUPU_ROW ARPU" xfId="45997" xr:uid="{00000000-0005-0000-0000-0000FFC10000}"/>
    <cellStyle name="n_Synthèse PFA 04_CA forfaits 0607 (06-08-14)_Spain KPIs" xfId="7871" xr:uid="{00000000-0005-0000-0000-000000C20000}"/>
    <cellStyle name="n_Synthèse PFA 04_CA forfaits 0607 (06-08-14)_Spain KPIs 2" xfId="17237" xr:uid="{00000000-0005-0000-0000-000001C20000}"/>
    <cellStyle name="n_Synthèse PFA 04_CA forfaits 0607 (06-08-14)_Spain KPIs_1" xfId="52686" xr:uid="{00000000-0005-0000-0000-000002C20000}"/>
    <cellStyle name="n_Synthèse PFA 04_CA forfaits 0607 (06-08-14)_Telecoms - Operational KPIs" xfId="50989" xr:uid="{00000000-0005-0000-0000-000003C20000}"/>
    <cellStyle name="n_Synthèse PFA 04_Classeur2" xfId="3893" xr:uid="{00000000-0005-0000-0000-000004C20000}"/>
    <cellStyle name="n_Synthèse PFA 04_Classeur2_A&amp;ME KPIs" xfId="54464" xr:uid="{00000000-0005-0000-0000-000005C20000}"/>
    <cellStyle name="n_Synthèse PFA 04_Classeur2_France financials" xfId="24805" xr:uid="{00000000-0005-0000-0000-000006C20000}"/>
    <cellStyle name="n_Synthèse PFA 04_Classeur2_France KPIs" xfId="6015" xr:uid="{00000000-0005-0000-0000-000007C20000}"/>
    <cellStyle name="n_Synthèse PFA 04_Classeur2_France KPIs 2" xfId="15430" xr:uid="{00000000-0005-0000-0000-000008C20000}"/>
    <cellStyle name="n_Synthèse PFA 04_Classeur2_France KPIs_1" xfId="13255" xr:uid="{00000000-0005-0000-0000-000009C20000}"/>
    <cellStyle name="n_Synthèse PFA 04_Classeur2_Group" xfId="45999" xr:uid="{00000000-0005-0000-0000-00000AC20000}"/>
    <cellStyle name="n_Synthèse PFA 04_Classeur2_Group - financial KPIs" xfId="23061" xr:uid="{00000000-0005-0000-0000-00000BC20000}"/>
    <cellStyle name="n_Synthèse PFA 04_Classeur2_Group - operational KPIs" xfId="11501" xr:uid="{00000000-0005-0000-0000-00000CC20000}"/>
    <cellStyle name="n_Synthèse PFA 04_Classeur2_Group - operational KPIs 2" xfId="19200" xr:uid="{00000000-0005-0000-0000-00000DC20000}"/>
    <cellStyle name="n_Synthèse PFA 04_Classeur2_Group - operational KPIs_1" xfId="21317" xr:uid="{00000000-0005-0000-0000-00000EC20000}"/>
    <cellStyle name="n_Synthèse PFA 04_Classeur2_Orange - Market France KPIs" xfId="57342" xr:uid="{00000000-0005-0000-0000-00000FC20000}"/>
    <cellStyle name="n_Synthèse PFA 04_Classeur2_Poland KPIs" xfId="45998" xr:uid="{00000000-0005-0000-0000-000010C20000}"/>
    <cellStyle name="n_Synthèse PFA 04_Classeur2_ROW" xfId="46000" xr:uid="{00000000-0005-0000-0000-000011C20000}"/>
    <cellStyle name="n_Synthèse PFA 04_Classeur2_ROW ARPU" xfId="46001" xr:uid="{00000000-0005-0000-0000-000012C20000}"/>
    <cellStyle name="n_Synthèse PFA 04_Classeur2_ROW_1" xfId="46002" xr:uid="{00000000-0005-0000-0000-000013C20000}"/>
    <cellStyle name="n_Synthèse PFA 04_Classeur2_ROW_1_Group" xfId="46003" xr:uid="{00000000-0005-0000-0000-000014C20000}"/>
    <cellStyle name="n_Synthèse PFA 04_Classeur2_ROW_1_ROW ARPU" xfId="46004" xr:uid="{00000000-0005-0000-0000-000015C20000}"/>
    <cellStyle name="n_Synthèse PFA 04_Classeur2_ROW_Group" xfId="46005" xr:uid="{00000000-0005-0000-0000-000016C20000}"/>
    <cellStyle name="n_Synthèse PFA 04_Classeur2_ROW_ROW ARPU" xfId="46006" xr:uid="{00000000-0005-0000-0000-000017C20000}"/>
    <cellStyle name="n_Synthèse PFA 04_Classeur2_Spain ARPU + AUPU" xfId="46007" xr:uid="{00000000-0005-0000-0000-000018C20000}"/>
    <cellStyle name="n_Synthèse PFA 04_Classeur2_Spain ARPU + AUPU_Group" xfId="46008" xr:uid="{00000000-0005-0000-0000-000019C20000}"/>
    <cellStyle name="n_Synthèse PFA 04_Classeur2_Spain ARPU + AUPU_ROW ARPU" xfId="46009" xr:uid="{00000000-0005-0000-0000-00001AC20000}"/>
    <cellStyle name="n_Synthèse PFA 04_Classeur2_Spain KPIs" xfId="7872" xr:uid="{00000000-0005-0000-0000-00001BC20000}"/>
    <cellStyle name="n_Synthèse PFA 04_Classeur2_Spain KPIs 2" xfId="17238" xr:uid="{00000000-0005-0000-0000-00001CC20000}"/>
    <cellStyle name="n_Synthèse PFA 04_Classeur2_Spain KPIs_1" xfId="52687" xr:uid="{00000000-0005-0000-0000-00001DC20000}"/>
    <cellStyle name="n_Synthèse PFA 04_Classeur2_Telecoms - Operational KPIs" xfId="50990" xr:uid="{00000000-0005-0000-0000-00001EC20000}"/>
    <cellStyle name="n_Synthèse PFA 04_Classeur5" xfId="3894" xr:uid="{00000000-0005-0000-0000-00001FC20000}"/>
    <cellStyle name="n_Synthèse PFA 04_Classeur5_A&amp;ME KPIs" xfId="54465" xr:uid="{00000000-0005-0000-0000-000020C20000}"/>
    <cellStyle name="n_Synthèse PFA 04_Classeur5_France financials" xfId="24806" xr:uid="{00000000-0005-0000-0000-000021C20000}"/>
    <cellStyle name="n_Synthèse PFA 04_Classeur5_France KPIs" xfId="6016" xr:uid="{00000000-0005-0000-0000-000022C20000}"/>
    <cellStyle name="n_Synthèse PFA 04_Classeur5_France KPIs 2" xfId="15431" xr:uid="{00000000-0005-0000-0000-000023C20000}"/>
    <cellStyle name="n_Synthèse PFA 04_Classeur5_France KPIs_1" xfId="13256" xr:uid="{00000000-0005-0000-0000-000024C20000}"/>
    <cellStyle name="n_Synthèse PFA 04_Classeur5_Group" xfId="46011" xr:uid="{00000000-0005-0000-0000-000025C20000}"/>
    <cellStyle name="n_Synthèse PFA 04_Classeur5_Group - financial KPIs" xfId="23062" xr:uid="{00000000-0005-0000-0000-000026C20000}"/>
    <cellStyle name="n_Synthèse PFA 04_Classeur5_Group - operational KPIs" xfId="11502" xr:uid="{00000000-0005-0000-0000-000027C20000}"/>
    <cellStyle name="n_Synthèse PFA 04_Classeur5_Group - operational KPIs 2" xfId="19201" xr:uid="{00000000-0005-0000-0000-000028C20000}"/>
    <cellStyle name="n_Synthèse PFA 04_Classeur5_Group - operational KPIs_1" xfId="21318" xr:uid="{00000000-0005-0000-0000-000029C20000}"/>
    <cellStyle name="n_Synthèse PFA 04_Classeur5_Orange - Market France KPIs" xfId="57343" xr:uid="{00000000-0005-0000-0000-00002AC20000}"/>
    <cellStyle name="n_Synthèse PFA 04_Classeur5_Poland KPIs" xfId="46010" xr:uid="{00000000-0005-0000-0000-00002BC20000}"/>
    <cellStyle name="n_Synthèse PFA 04_Classeur5_ROW" xfId="46012" xr:uid="{00000000-0005-0000-0000-00002CC20000}"/>
    <cellStyle name="n_Synthèse PFA 04_Classeur5_ROW ARPU" xfId="46013" xr:uid="{00000000-0005-0000-0000-00002DC20000}"/>
    <cellStyle name="n_Synthèse PFA 04_Classeur5_ROW_1" xfId="46014" xr:uid="{00000000-0005-0000-0000-00002EC20000}"/>
    <cellStyle name="n_Synthèse PFA 04_Classeur5_ROW_1_Group" xfId="46015" xr:uid="{00000000-0005-0000-0000-00002FC20000}"/>
    <cellStyle name="n_Synthèse PFA 04_Classeur5_ROW_1_ROW ARPU" xfId="46016" xr:uid="{00000000-0005-0000-0000-000030C20000}"/>
    <cellStyle name="n_Synthèse PFA 04_Classeur5_ROW_Group" xfId="46017" xr:uid="{00000000-0005-0000-0000-000031C20000}"/>
    <cellStyle name="n_Synthèse PFA 04_Classeur5_ROW_ROW ARPU" xfId="46018" xr:uid="{00000000-0005-0000-0000-000032C20000}"/>
    <cellStyle name="n_Synthèse PFA 04_Classeur5_Spain ARPU + AUPU" xfId="46019" xr:uid="{00000000-0005-0000-0000-000033C20000}"/>
    <cellStyle name="n_Synthèse PFA 04_Classeur5_Spain ARPU + AUPU_Group" xfId="46020" xr:uid="{00000000-0005-0000-0000-000034C20000}"/>
    <cellStyle name="n_Synthèse PFA 04_Classeur5_Spain ARPU + AUPU_ROW ARPU" xfId="46021" xr:uid="{00000000-0005-0000-0000-000035C20000}"/>
    <cellStyle name="n_Synthèse PFA 04_Classeur5_Spain KPIs" xfId="7873" xr:uid="{00000000-0005-0000-0000-000036C20000}"/>
    <cellStyle name="n_Synthèse PFA 04_Classeur5_Spain KPIs 2" xfId="17239" xr:uid="{00000000-0005-0000-0000-000037C20000}"/>
    <cellStyle name="n_Synthèse PFA 04_Classeur5_Spain KPIs_1" xfId="52688" xr:uid="{00000000-0005-0000-0000-000038C20000}"/>
    <cellStyle name="n_Synthèse PFA 04_Classeur5_Telecoms - Operational KPIs" xfId="50991" xr:uid="{00000000-0005-0000-0000-000039C20000}"/>
    <cellStyle name="n_Synthèse PFA 04_DATA KPI Personal" xfId="46022" xr:uid="{00000000-0005-0000-0000-00003AC20000}"/>
    <cellStyle name="n_Synthèse PFA 04_DATA KPI Personal_Group" xfId="46023" xr:uid="{00000000-0005-0000-0000-00003BC20000}"/>
    <cellStyle name="n_Synthèse PFA 04_DATA KPI Personal_ROW ARPU" xfId="46024" xr:uid="{00000000-0005-0000-0000-00003CC20000}"/>
    <cellStyle name="n_Synthèse PFA 04_EE_CoA_BS - mapped V4" xfId="46025" xr:uid="{00000000-0005-0000-0000-00003DC20000}"/>
    <cellStyle name="n_Synthèse PFA 04_EE_CoA_BS - mapped V4_Group" xfId="46026" xr:uid="{00000000-0005-0000-0000-00003EC20000}"/>
    <cellStyle name="n_Synthèse PFA 04_EE_CoA_BS - mapped V4_ROW ARPU" xfId="46027" xr:uid="{00000000-0005-0000-0000-00003FC20000}"/>
    <cellStyle name="n_Synthèse PFA 04_France financials" xfId="24799" xr:uid="{00000000-0005-0000-0000-000040C20000}"/>
    <cellStyle name="n_Synthèse PFA 04_France KPIs" xfId="6009" xr:uid="{00000000-0005-0000-0000-000041C20000}"/>
    <cellStyle name="n_Synthèse PFA 04_France KPIs 2" xfId="15424" xr:uid="{00000000-0005-0000-0000-000042C20000}"/>
    <cellStyle name="n_Synthèse PFA 04_France KPIs_1" xfId="13249" xr:uid="{00000000-0005-0000-0000-000043C20000}"/>
    <cellStyle name="n_Synthèse PFA 04_Group" xfId="46028" xr:uid="{00000000-0005-0000-0000-000044C20000}"/>
    <cellStyle name="n_Synthèse PFA 04_Group - financial KPIs" xfId="23055" xr:uid="{00000000-0005-0000-0000-000045C20000}"/>
    <cellStyle name="n_Synthèse PFA 04_Group - operational KPIs" xfId="11495" xr:uid="{00000000-0005-0000-0000-000046C20000}"/>
    <cellStyle name="n_Synthèse PFA 04_Group - operational KPIs 2" xfId="19194" xr:uid="{00000000-0005-0000-0000-000047C20000}"/>
    <cellStyle name="n_Synthèse PFA 04_Group - operational KPIs_1" xfId="21311" xr:uid="{00000000-0005-0000-0000-000048C20000}"/>
    <cellStyle name="n_Synthèse PFA 04_Orange - Market France KPIs" xfId="57336" xr:uid="{00000000-0005-0000-0000-000049C20000}"/>
    <cellStyle name="n_Synthèse PFA 04_PFA_Mn MTV_060413" xfId="3895" xr:uid="{00000000-0005-0000-0000-00004AC20000}"/>
    <cellStyle name="n_Synthèse PFA 04_PFA_Mn MTV_060413_A&amp;ME KPIs" xfId="54466" xr:uid="{00000000-0005-0000-0000-00004BC20000}"/>
    <cellStyle name="n_Synthèse PFA 04_PFA_Mn MTV_060413_France financials" xfId="24807" xr:uid="{00000000-0005-0000-0000-00004CC20000}"/>
    <cellStyle name="n_Synthèse PFA 04_PFA_Mn MTV_060413_France KPIs" xfId="6017" xr:uid="{00000000-0005-0000-0000-00004DC20000}"/>
    <cellStyle name="n_Synthèse PFA 04_PFA_Mn MTV_060413_France KPIs 2" xfId="15432" xr:uid="{00000000-0005-0000-0000-00004EC20000}"/>
    <cellStyle name="n_Synthèse PFA 04_PFA_Mn MTV_060413_France KPIs_1" xfId="13257" xr:uid="{00000000-0005-0000-0000-00004FC20000}"/>
    <cellStyle name="n_Synthèse PFA 04_PFA_Mn MTV_060413_Group" xfId="46030" xr:uid="{00000000-0005-0000-0000-000050C20000}"/>
    <cellStyle name="n_Synthèse PFA 04_PFA_Mn MTV_060413_Group - financial KPIs" xfId="23063" xr:uid="{00000000-0005-0000-0000-000051C20000}"/>
    <cellStyle name="n_Synthèse PFA 04_PFA_Mn MTV_060413_Group - operational KPIs" xfId="11503" xr:uid="{00000000-0005-0000-0000-000052C20000}"/>
    <cellStyle name="n_Synthèse PFA 04_PFA_Mn MTV_060413_Group - operational KPIs 2" xfId="19202" xr:uid="{00000000-0005-0000-0000-000053C20000}"/>
    <cellStyle name="n_Synthèse PFA 04_PFA_Mn MTV_060413_Group - operational KPIs_1" xfId="21319" xr:uid="{00000000-0005-0000-0000-000054C20000}"/>
    <cellStyle name="n_Synthèse PFA 04_PFA_Mn MTV_060413_Orange - Market France KPIs" xfId="57344" xr:uid="{00000000-0005-0000-0000-000055C20000}"/>
    <cellStyle name="n_Synthèse PFA 04_PFA_Mn MTV_060413_Poland KPIs" xfId="46029" xr:uid="{00000000-0005-0000-0000-000056C20000}"/>
    <cellStyle name="n_Synthèse PFA 04_PFA_Mn MTV_060413_ROW" xfId="46031" xr:uid="{00000000-0005-0000-0000-000057C20000}"/>
    <cellStyle name="n_Synthèse PFA 04_PFA_Mn MTV_060413_ROW ARPU" xfId="46032" xr:uid="{00000000-0005-0000-0000-000058C20000}"/>
    <cellStyle name="n_Synthèse PFA 04_PFA_Mn MTV_060413_ROW_1" xfId="46033" xr:uid="{00000000-0005-0000-0000-000059C20000}"/>
    <cellStyle name="n_Synthèse PFA 04_PFA_Mn MTV_060413_ROW_1_Group" xfId="46034" xr:uid="{00000000-0005-0000-0000-00005AC20000}"/>
    <cellStyle name="n_Synthèse PFA 04_PFA_Mn MTV_060413_ROW_1_ROW ARPU" xfId="46035" xr:uid="{00000000-0005-0000-0000-00005BC20000}"/>
    <cellStyle name="n_Synthèse PFA 04_PFA_Mn MTV_060413_ROW_Group" xfId="46036" xr:uid="{00000000-0005-0000-0000-00005CC20000}"/>
    <cellStyle name="n_Synthèse PFA 04_PFA_Mn MTV_060413_ROW_ROW ARPU" xfId="46037" xr:uid="{00000000-0005-0000-0000-00005DC20000}"/>
    <cellStyle name="n_Synthèse PFA 04_PFA_Mn MTV_060413_Spain ARPU + AUPU" xfId="46038" xr:uid="{00000000-0005-0000-0000-00005EC20000}"/>
    <cellStyle name="n_Synthèse PFA 04_PFA_Mn MTV_060413_Spain ARPU + AUPU_Group" xfId="46039" xr:uid="{00000000-0005-0000-0000-00005FC20000}"/>
    <cellStyle name="n_Synthèse PFA 04_PFA_Mn MTV_060413_Spain ARPU + AUPU_ROW ARPU" xfId="46040" xr:uid="{00000000-0005-0000-0000-000060C20000}"/>
    <cellStyle name="n_Synthèse PFA 04_PFA_Mn MTV_060413_Spain KPIs" xfId="7874" xr:uid="{00000000-0005-0000-0000-000061C20000}"/>
    <cellStyle name="n_Synthèse PFA 04_PFA_Mn MTV_060413_Spain KPIs 2" xfId="17240" xr:uid="{00000000-0005-0000-0000-000062C20000}"/>
    <cellStyle name="n_Synthèse PFA 04_PFA_Mn MTV_060413_Spain KPIs_1" xfId="52689" xr:uid="{00000000-0005-0000-0000-000063C20000}"/>
    <cellStyle name="n_Synthèse PFA 04_PFA_Mn MTV_060413_Telecoms - Operational KPIs" xfId="50992" xr:uid="{00000000-0005-0000-0000-000064C20000}"/>
    <cellStyle name="n_Synthèse PFA 04_PFA_Mn_0603_V0 0" xfId="3896" xr:uid="{00000000-0005-0000-0000-000065C20000}"/>
    <cellStyle name="n_Synthèse PFA 04_PFA_Mn_0603_V0 0_A&amp;ME KPIs" xfId="54467" xr:uid="{00000000-0005-0000-0000-000066C20000}"/>
    <cellStyle name="n_Synthèse PFA 04_PFA_Mn_0603_V0 0_France financials" xfId="24808" xr:uid="{00000000-0005-0000-0000-000067C20000}"/>
    <cellStyle name="n_Synthèse PFA 04_PFA_Mn_0603_V0 0_France KPIs" xfId="6018" xr:uid="{00000000-0005-0000-0000-000068C20000}"/>
    <cellStyle name="n_Synthèse PFA 04_PFA_Mn_0603_V0 0_France KPIs 2" xfId="15433" xr:uid="{00000000-0005-0000-0000-000069C20000}"/>
    <cellStyle name="n_Synthèse PFA 04_PFA_Mn_0603_V0 0_France KPIs_1" xfId="13258" xr:uid="{00000000-0005-0000-0000-00006AC20000}"/>
    <cellStyle name="n_Synthèse PFA 04_PFA_Mn_0603_V0 0_Group" xfId="46042" xr:uid="{00000000-0005-0000-0000-00006BC20000}"/>
    <cellStyle name="n_Synthèse PFA 04_PFA_Mn_0603_V0 0_Group - financial KPIs" xfId="23064" xr:uid="{00000000-0005-0000-0000-00006CC20000}"/>
    <cellStyle name="n_Synthèse PFA 04_PFA_Mn_0603_V0 0_Group - operational KPIs" xfId="11504" xr:uid="{00000000-0005-0000-0000-00006DC20000}"/>
    <cellStyle name="n_Synthèse PFA 04_PFA_Mn_0603_V0 0_Group - operational KPIs 2" xfId="19203" xr:uid="{00000000-0005-0000-0000-00006EC20000}"/>
    <cellStyle name="n_Synthèse PFA 04_PFA_Mn_0603_V0 0_Group - operational KPIs_1" xfId="21320" xr:uid="{00000000-0005-0000-0000-00006FC20000}"/>
    <cellStyle name="n_Synthèse PFA 04_PFA_Mn_0603_V0 0_Orange - Market France KPIs" xfId="57345" xr:uid="{00000000-0005-0000-0000-000070C20000}"/>
    <cellStyle name="n_Synthèse PFA 04_PFA_Mn_0603_V0 0_Poland KPIs" xfId="46041" xr:uid="{00000000-0005-0000-0000-000071C20000}"/>
    <cellStyle name="n_Synthèse PFA 04_PFA_Mn_0603_V0 0_ROW" xfId="46043" xr:uid="{00000000-0005-0000-0000-000072C20000}"/>
    <cellStyle name="n_Synthèse PFA 04_PFA_Mn_0603_V0 0_ROW ARPU" xfId="46044" xr:uid="{00000000-0005-0000-0000-000073C20000}"/>
    <cellStyle name="n_Synthèse PFA 04_PFA_Mn_0603_V0 0_ROW_1" xfId="46045" xr:uid="{00000000-0005-0000-0000-000074C20000}"/>
    <cellStyle name="n_Synthèse PFA 04_PFA_Mn_0603_V0 0_ROW_1_Group" xfId="46046" xr:uid="{00000000-0005-0000-0000-000075C20000}"/>
    <cellStyle name="n_Synthèse PFA 04_PFA_Mn_0603_V0 0_ROW_1_ROW ARPU" xfId="46047" xr:uid="{00000000-0005-0000-0000-000076C20000}"/>
    <cellStyle name="n_Synthèse PFA 04_PFA_Mn_0603_V0 0_ROW_Group" xfId="46048" xr:uid="{00000000-0005-0000-0000-000077C20000}"/>
    <cellStyle name="n_Synthèse PFA 04_PFA_Mn_0603_V0 0_ROW_ROW ARPU" xfId="46049" xr:uid="{00000000-0005-0000-0000-000078C20000}"/>
    <cellStyle name="n_Synthèse PFA 04_PFA_Mn_0603_V0 0_Spain ARPU + AUPU" xfId="46050" xr:uid="{00000000-0005-0000-0000-000079C20000}"/>
    <cellStyle name="n_Synthèse PFA 04_PFA_Mn_0603_V0 0_Spain ARPU + AUPU_Group" xfId="46051" xr:uid="{00000000-0005-0000-0000-00007AC20000}"/>
    <cellStyle name="n_Synthèse PFA 04_PFA_Mn_0603_V0 0_Spain ARPU + AUPU_ROW ARPU" xfId="46052" xr:uid="{00000000-0005-0000-0000-00007BC20000}"/>
    <cellStyle name="n_Synthèse PFA 04_PFA_Mn_0603_V0 0_Spain KPIs" xfId="7875" xr:uid="{00000000-0005-0000-0000-00007CC20000}"/>
    <cellStyle name="n_Synthèse PFA 04_PFA_Mn_0603_V0 0_Spain KPIs 2" xfId="17241" xr:uid="{00000000-0005-0000-0000-00007DC20000}"/>
    <cellStyle name="n_Synthèse PFA 04_PFA_Mn_0603_V0 0_Spain KPIs_1" xfId="52690" xr:uid="{00000000-0005-0000-0000-00007EC20000}"/>
    <cellStyle name="n_Synthèse PFA 04_PFA_Mn_0603_V0 0_Telecoms - Operational KPIs" xfId="50993" xr:uid="{00000000-0005-0000-0000-00007FC20000}"/>
    <cellStyle name="n_Synthèse PFA 04_PFA_Parcs_0600706" xfId="3897" xr:uid="{00000000-0005-0000-0000-000080C20000}"/>
    <cellStyle name="n_Synthèse PFA 04_PFA_Parcs_0600706_A&amp;ME KPIs" xfId="54468" xr:uid="{00000000-0005-0000-0000-000081C20000}"/>
    <cellStyle name="n_Synthèse PFA 04_PFA_Parcs_0600706_France financials" xfId="24809" xr:uid="{00000000-0005-0000-0000-000082C20000}"/>
    <cellStyle name="n_Synthèse PFA 04_PFA_Parcs_0600706_France KPIs" xfId="6019" xr:uid="{00000000-0005-0000-0000-000083C20000}"/>
    <cellStyle name="n_Synthèse PFA 04_PFA_Parcs_0600706_France KPIs 2" xfId="15434" xr:uid="{00000000-0005-0000-0000-000084C20000}"/>
    <cellStyle name="n_Synthèse PFA 04_PFA_Parcs_0600706_France KPIs_1" xfId="13259" xr:uid="{00000000-0005-0000-0000-000085C20000}"/>
    <cellStyle name="n_Synthèse PFA 04_PFA_Parcs_0600706_Group" xfId="46054" xr:uid="{00000000-0005-0000-0000-000086C20000}"/>
    <cellStyle name="n_Synthèse PFA 04_PFA_Parcs_0600706_Group - financial KPIs" xfId="23065" xr:uid="{00000000-0005-0000-0000-000087C20000}"/>
    <cellStyle name="n_Synthèse PFA 04_PFA_Parcs_0600706_Group - operational KPIs" xfId="11505" xr:uid="{00000000-0005-0000-0000-000088C20000}"/>
    <cellStyle name="n_Synthèse PFA 04_PFA_Parcs_0600706_Group - operational KPIs 2" xfId="19204" xr:uid="{00000000-0005-0000-0000-000089C20000}"/>
    <cellStyle name="n_Synthèse PFA 04_PFA_Parcs_0600706_Group - operational KPIs_1" xfId="21321" xr:uid="{00000000-0005-0000-0000-00008AC20000}"/>
    <cellStyle name="n_Synthèse PFA 04_PFA_Parcs_0600706_Orange - Market France KPIs" xfId="57346" xr:uid="{00000000-0005-0000-0000-00008BC20000}"/>
    <cellStyle name="n_Synthèse PFA 04_PFA_Parcs_0600706_Poland KPIs" xfId="46053" xr:uid="{00000000-0005-0000-0000-00008CC20000}"/>
    <cellStyle name="n_Synthèse PFA 04_PFA_Parcs_0600706_ROW" xfId="46055" xr:uid="{00000000-0005-0000-0000-00008DC20000}"/>
    <cellStyle name="n_Synthèse PFA 04_PFA_Parcs_0600706_ROW ARPU" xfId="46056" xr:uid="{00000000-0005-0000-0000-00008EC20000}"/>
    <cellStyle name="n_Synthèse PFA 04_PFA_Parcs_0600706_ROW_1" xfId="46057" xr:uid="{00000000-0005-0000-0000-00008FC20000}"/>
    <cellStyle name="n_Synthèse PFA 04_PFA_Parcs_0600706_ROW_1_Group" xfId="46058" xr:uid="{00000000-0005-0000-0000-000090C20000}"/>
    <cellStyle name="n_Synthèse PFA 04_PFA_Parcs_0600706_ROW_1_ROW ARPU" xfId="46059" xr:uid="{00000000-0005-0000-0000-000091C20000}"/>
    <cellStyle name="n_Synthèse PFA 04_PFA_Parcs_0600706_ROW_Group" xfId="46060" xr:uid="{00000000-0005-0000-0000-000092C20000}"/>
    <cellStyle name="n_Synthèse PFA 04_PFA_Parcs_0600706_ROW_ROW ARPU" xfId="46061" xr:uid="{00000000-0005-0000-0000-000093C20000}"/>
    <cellStyle name="n_Synthèse PFA 04_PFA_Parcs_0600706_Spain ARPU + AUPU" xfId="46062" xr:uid="{00000000-0005-0000-0000-000094C20000}"/>
    <cellStyle name="n_Synthèse PFA 04_PFA_Parcs_0600706_Spain ARPU + AUPU_Group" xfId="46063" xr:uid="{00000000-0005-0000-0000-000095C20000}"/>
    <cellStyle name="n_Synthèse PFA 04_PFA_Parcs_0600706_Spain ARPU + AUPU_ROW ARPU" xfId="46064" xr:uid="{00000000-0005-0000-0000-000096C20000}"/>
    <cellStyle name="n_Synthèse PFA 04_PFA_Parcs_0600706_Spain KPIs" xfId="7876" xr:uid="{00000000-0005-0000-0000-000097C20000}"/>
    <cellStyle name="n_Synthèse PFA 04_PFA_Parcs_0600706_Spain KPIs 2" xfId="17242" xr:uid="{00000000-0005-0000-0000-000098C20000}"/>
    <cellStyle name="n_Synthèse PFA 04_PFA_Parcs_0600706_Spain KPIs_1" xfId="52691" xr:uid="{00000000-0005-0000-0000-000099C20000}"/>
    <cellStyle name="n_Synthèse PFA 04_PFA_Parcs_0600706_Telecoms - Operational KPIs" xfId="50994" xr:uid="{00000000-0005-0000-0000-00009AC20000}"/>
    <cellStyle name="n_Synthèse PFA 04_Poland KPIs" xfId="45937" xr:uid="{00000000-0005-0000-0000-00009BC20000}"/>
    <cellStyle name="n_Synthèse PFA 04_Reporting Valeur_Mobile_2010_10" xfId="46065" xr:uid="{00000000-0005-0000-0000-00009CC20000}"/>
    <cellStyle name="n_Synthèse PFA 04_Reporting Valeur_Mobile_2010_10_Group" xfId="46066" xr:uid="{00000000-0005-0000-0000-00009DC20000}"/>
    <cellStyle name="n_Synthèse PFA 04_Reporting Valeur_Mobile_2010_10_ROW" xfId="46067" xr:uid="{00000000-0005-0000-0000-00009EC20000}"/>
    <cellStyle name="n_Synthèse PFA 04_Reporting Valeur_Mobile_2010_10_ROW ARPU" xfId="46068" xr:uid="{00000000-0005-0000-0000-00009FC20000}"/>
    <cellStyle name="n_Synthèse PFA 04_Reporting Valeur_Mobile_2010_10_ROW_Group" xfId="46069" xr:uid="{00000000-0005-0000-0000-0000A0C20000}"/>
    <cellStyle name="n_Synthèse PFA 04_Reporting Valeur_Mobile_2010_10_ROW_ROW ARPU" xfId="46070" xr:uid="{00000000-0005-0000-0000-0000A1C20000}"/>
    <cellStyle name="n_Synthèse PFA 04_ROW" xfId="46071" xr:uid="{00000000-0005-0000-0000-0000A2C20000}"/>
    <cellStyle name="n_Synthèse PFA 04_ROW ARPU" xfId="46072" xr:uid="{00000000-0005-0000-0000-0000A3C20000}"/>
    <cellStyle name="n_Synthèse PFA 04_ROW_1" xfId="46073" xr:uid="{00000000-0005-0000-0000-0000A4C20000}"/>
    <cellStyle name="n_Synthèse PFA 04_ROW_1_Group" xfId="46074" xr:uid="{00000000-0005-0000-0000-0000A5C20000}"/>
    <cellStyle name="n_Synthèse PFA 04_ROW_1_ROW ARPU" xfId="46075" xr:uid="{00000000-0005-0000-0000-0000A6C20000}"/>
    <cellStyle name="n_Synthèse PFA 04_ROW_Group" xfId="46076" xr:uid="{00000000-0005-0000-0000-0000A7C20000}"/>
    <cellStyle name="n_Synthèse PFA 04_ROW_ROW ARPU" xfId="46077" xr:uid="{00000000-0005-0000-0000-0000A8C20000}"/>
    <cellStyle name="n_Synthèse PFA 04_Spain ARPU + AUPU" xfId="46078" xr:uid="{00000000-0005-0000-0000-0000A9C20000}"/>
    <cellStyle name="n_Synthèse PFA 04_Spain ARPU + AUPU_Group" xfId="46079" xr:uid="{00000000-0005-0000-0000-0000AAC20000}"/>
    <cellStyle name="n_Synthèse PFA 04_Spain ARPU + AUPU_ROW ARPU" xfId="46080" xr:uid="{00000000-0005-0000-0000-0000ABC20000}"/>
    <cellStyle name="n_Synthèse PFA 04_Spain KPIs" xfId="7866" xr:uid="{00000000-0005-0000-0000-0000ACC20000}"/>
    <cellStyle name="n_Synthèse PFA 04_Spain KPIs 2" xfId="17232" xr:uid="{00000000-0005-0000-0000-0000ADC20000}"/>
    <cellStyle name="n_Synthèse PFA 04_Spain KPIs_1" xfId="52681" xr:uid="{00000000-0005-0000-0000-0000AEC20000}"/>
    <cellStyle name="n_Synthèse PFA 04_Telecoms - Operational KPIs" xfId="50984" xr:uid="{00000000-0005-0000-0000-0000AFC20000}"/>
    <cellStyle name="n_Synthèse PFA 04_UAG_report_CA 06-09 (06-09-28)" xfId="3898" xr:uid="{00000000-0005-0000-0000-0000B0C20000}"/>
    <cellStyle name="n_Synthèse PFA 04_UAG_report_CA 06-09 (06-09-28)_A&amp;ME KPIs" xfId="54469" xr:uid="{00000000-0005-0000-0000-0000B1C20000}"/>
    <cellStyle name="n_Synthèse PFA 04_UAG_report_CA 06-09 (06-09-28)_France financials" xfId="24810" xr:uid="{00000000-0005-0000-0000-0000B2C20000}"/>
    <cellStyle name="n_Synthèse PFA 04_UAG_report_CA 06-09 (06-09-28)_France KPIs" xfId="6020" xr:uid="{00000000-0005-0000-0000-0000B3C20000}"/>
    <cellStyle name="n_Synthèse PFA 04_UAG_report_CA 06-09 (06-09-28)_France KPIs 2" xfId="15435" xr:uid="{00000000-0005-0000-0000-0000B4C20000}"/>
    <cellStyle name="n_Synthèse PFA 04_UAG_report_CA 06-09 (06-09-28)_France KPIs_1" xfId="13260" xr:uid="{00000000-0005-0000-0000-0000B5C20000}"/>
    <cellStyle name="n_Synthèse PFA 04_UAG_report_CA 06-09 (06-09-28)_Group" xfId="46082" xr:uid="{00000000-0005-0000-0000-0000B6C20000}"/>
    <cellStyle name="n_Synthèse PFA 04_UAG_report_CA 06-09 (06-09-28)_Group - financial KPIs" xfId="23066" xr:uid="{00000000-0005-0000-0000-0000B7C20000}"/>
    <cellStyle name="n_Synthèse PFA 04_UAG_report_CA 06-09 (06-09-28)_Group - operational KPIs" xfId="11506" xr:uid="{00000000-0005-0000-0000-0000B8C20000}"/>
    <cellStyle name="n_Synthèse PFA 04_UAG_report_CA 06-09 (06-09-28)_Group - operational KPIs 2" xfId="19205" xr:uid="{00000000-0005-0000-0000-0000B9C20000}"/>
    <cellStyle name="n_Synthèse PFA 04_UAG_report_CA 06-09 (06-09-28)_Group - operational KPIs_1" xfId="21322" xr:uid="{00000000-0005-0000-0000-0000BAC20000}"/>
    <cellStyle name="n_Synthèse PFA 04_UAG_report_CA 06-09 (06-09-28)_Orange - Market France KPIs" xfId="57347" xr:uid="{00000000-0005-0000-0000-0000BBC20000}"/>
    <cellStyle name="n_Synthèse PFA 04_UAG_report_CA 06-09 (06-09-28)_Poland KPIs" xfId="46081" xr:uid="{00000000-0005-0000-0000-0000BCC20000}"/>
    <cellStyle name="n_Synthèse PFA 04_UAG_report_CA 06-09 (06-09-28)_ROW" xfId="46083" xr:uid="{00000000-0005-0000-0000-0000BDC20000}"/>
    <cellStyle name="n_Synthèse PFA 04_UAG_report_CA 06-09 (06-09-28)_ROW ARPU" xfId="46084" xr:uid="{00000000-0005-0000-0000-0000BEC20000}"/>
    <cellStyle name="n_Synthèse PFA 04_UAG_report_CA 06-09 (06-09-28)_ROW_1" xfId="46085" xr:uid="{00000000-0005-0000-0000-0000BFC20000}"/>
    <cellStyle name="n_Synthèse PFA 04_UAG_report_CA 06-09 (06-09-28)_ROW_1_Group" xfId="46086" xr:uid="{00000000-0005-0000-0000-0000C0C20000}"/>
    <cellStyle name="n_Synthèse PFA 04_UAG_report_CA 06-09 (06-09-28)_ROW_1_ROW ARPU" xfId="46087" xr:uid="{00000000-0005-0000-0000-0000C1C20000}"/>
    <cellStyle name="n_Synthèse PFA 04_UAG_report_CA 06-09 (06-09-28)_ROW_Group" xfId="46088" xr:uid="{00000000-0005-0000-0000-0000C2C20000}"/>
    <cellStyle name="n_Synthèse PFA 04_UAG_report_CA 06-09 (06-09-28)_ROW_ROW ARPU" xfId="46089" xr:uid="{00000000-0005-0000-0000-0000C3C20000}"/>
    <cellStyle name="n_Synthèse PFA 04_UAG_report_CA 06-09 (06-09-28)_Spain ARPU + AUPU" xfId="46090" xr:uid="{00000000-0005-0000-0000-0000C4C20000}"/>
    <cellStyle name="n_Synthèse PFA 04_UAG_report_CA 06-09 (06-09-28)_Spain ARPU + AUPU_Group" xfId="46091" xr:uid="{00000000-0005-0000-0000-0000C5C20000}"/>
    <cellStyle name="n_Synthèse PFA 04_UAG_report_CA 06-09 (06-09-28)_Spain ARPU + AUPU_ROW ARPU" xfId="46092" xr:uid="{00000000-0005-0000-0000-0000C6C20000}"/>
    <cellStyle name="n_Synthèse PFA 04_UAG_report_CA 06-09 (06-09-28)_Spain KPIs" xfId="7877" xr:uid="{00000000-0005-0000-0000-0000C7C20000}"/>
    <cellStyle name="n_Synthèse PFA 04_UAG_report_CA 06-09 (06-09-28)_Spain KPIs 2" xfId="17243" xr:uid="{00000000-0005-0000-0000-0000C8C20000}"/>
    <cellStyle name="n_Synthèse PFA 04_UAG_report_CA 06-09 (06-09-28)_Spain KPIs_1" xfId="52692" xr:uid="{00000000-0005-0000-0000-0000C9C20000}"/>
    <cellStyle name="n_Synthèse PFA 04_UAG_report_CA 06-09 (06-09-28)_Telecoms - Operational KPIs" xfId="50995" xr:uid="{00000000-0005-0000-0000-0000CAC20000}"/>
    <cellStyle name="n_Synthèse PFA 04_UAG_report_CA 06-10 (06-11-06)" xfId="3899" xr:uid="{00000000-0005-0000-0000-0000CBC20000}"/>
    <cellStyle name="n_Synthèse PFA 04_UAG_report_CA 06-10 (06-11-06)_A&amp;ME KPIs" xfId="54470" xr:uid="{00000000-0005-0000-0000-0000CCC20000}"/>
    <cellStyle name="n_Synthèse PFA 04_UAG_report_CA 06-10 (06-11-06)_France financials" xfId="24811" xr:uid="{00000000-0005-0000-0000-0000CDC20000}"/>
    <cellStyle name="n_Synthèse PFA 04_UAG_report_CA 06-10 (06-11-06)_France KPIs" xfId="6021" xr:uid="{00000000-0005-0000-0000-0000CEC20000}"/>
    <cellStyle name="n_Synthèse PFA 04_UAG_report_CA 06-10 (06-11-06)_France KPIs 2" xfId="15436" xr:uid="{00000000-0005-0000-0000-0000CFC20000}"/>
    <cellStyle name="n_Synthèse PFA 04_UAG_report_CA 06-10 (06-11-06)_France KPIs_1" xfId="13261" xr:uid="{00000000-0005-0000-0000-0000D0C20000}"/>
    <cellStyle name="n_Synthèse PFA 04_UAG_report_CA 06-10 (06-11-06)_Group" xfId="46094" xr:uid="{00000000-0005-0000-0000-0000D1C20000}"/>
    <cellStyle name="n_Synthèse PFA 04_UAG_report_CA 06-10 (06-11-06)_Group - financial KPIs" xfId="23067" xr:uid="{00000000-0005-0000-0000-0000D2C20000}"/>
    <cellStyle name="n_Synthèse PFA 04_UAG_report_CA 06-10 (06-11-06)_Group - operational KPIs" xfId="11507" xr:uid="{00000000-0005-0000-0000-0000D3C20000}"/>
    <cellStyle name="n_Synthèse PFA 04_UAG_report_CA 06-10 (06-11-06)_Group - operational KPIs 2" xfId="19206" xr:uid="{00000000-0005-0000-0000-0000D4C20000}"/>
    <cellStyle name="n_Synthèse PFA 04_UAG_report_CA 06-10 (06-11-06)_Group - operational KPIs_1" xfId="21323" xr:uid="{00000000-0005-0000-0000-0000D5C20000}"/>
    <cellStyle name="n_Synthèse PFA 04_UAG_report_CA 06-10 (06-11-06)_Orange - Market France KPIs" xfId="57348" xr:uid="{00000000-0005-0000-0000-0000D6C20000}"/>
    <cellStyle name="n_Synthèse PFA 04_UAG_report_CA 06-10 (06-11-06)_Poland KPIs" xfId="46093" xr:uid="{00000000-0005-0000-0000-0000D7C20000}"/>
    <cellStyle name="n_Synthèse PFA 04_UAG_report_CA 06-10 (06-11-06)_ROW" xfId="46095" xr:uid="{00000000-0005-0000-0000-0000D8C20000}"/>
    <cellStyle name="n_Synthèse PFA 04_UAG_report_CA 06-10 (06-11-06)_ROW ARPU" xfId="46096" xr:uid="{00000000-0005-0000-0000-0000D9C20000}"/>
    <cellStyle name="n_Synthèse PFA 04_UAG_report_CA 06-10 (06-11-06)_ROW_1" xfId="46097" xr:uid="{00000000-0005-0000-0000-0000DAC20000}"/>
    <cellStyle name="n_Synthèse PFA 04_UAG_report_CA 06-10 (06-11-06)_ROW_1_Group" xfId="46098" xr:uid="{00000000-0005-0000-0000-0000DBC20000}"/>
    <cellStyle name="n_Synthèse PFA 04_UAG_report_CA 06-10 (06-11-06)_ROW_1_ROW ARPU" xfId="46099" xr:uid="{00000000-0005-0000-0000-0000DCC20000}"/>
    <cellStyle name="n_Synthèse PFA 04_UAG_report_CA 06-10 (06-11-06)_ROW_Group" xfId="46100" xr:uid="{00000000-0005-0000-0000-0000DDC20000}"/>
    <cellStyle name="n_Synthèse PFA 04_UAG_report_CA 06-10 (06-11-06)_ROW_ROW ARPU" xfId="46101" xr:uid="{00000000-0005-0000-0000-0000DEC20000}"/>
    <cellStyle name="n_Synthèse PFA 04_UAG_report_CA 06-10 (06-11-06)_Spain ARPU + AUPU" xfId="46102" xr:uid="{00000000-0005-0000-0000-0000DFC20000}"/>
    <cellStyle name="n_Synthèse PFA 04_UAG_report_CA 06-10 (06-11-06)_Spain ARPU + AUPU_Group" xfId="46103" xr:uid="{00000000-0005-0000-0000-0000E0C20000}"/>
    <cellStyle name="n_Synthèse PFA 04_UAG_report_CA 06-10 (06-11-06)_Spain ARPU + AUPU_ROW ARPU" xfId="46104" xr:uid="{00000000-0005-0000-0000-0000E1C20000}"/>
    <cellStyle name="n_Synthèse PFA 04_UAG_report_CA 06-10 (06-11-06)_Spain KPIs" xfId="7878" xr:uid="{00000000-0005-0000-0000-0000E2C20000}"/>
    <cellStyle name="n_Synthèse PFA 04_UAG_report_CA 06-10 (06-11-06)_Spain KPIs 2" xfId="17244" xr:uid="{00000000-0005-0000-0000-0000E3C20000}"/>
    <cellStyle name="n_Synthèse PFA 04_UAG_report_CA 06-10 (06-11-06)_Spain KPIs_1" xfId="52693" xr:uid="{00000000-0005-0000-0000-0000E4C20000}"/>
    <cellStyle name="n_Synthèse PFA 04_UAG_report_CA 06-10 (06-11-06)_Telecoms - Operational KPIs" xfId="50996" xr:uid="{00000000-0005-0000-0000-0000E5C20000}"/>
    <cellStyle name="n_Synthèse PFA 04_V&amp;M trajectoires V1 (06-08-11)" xfId="3900" xr:uid="{00000000-0005-0000-0000-0000E6C20000}"/>
    <cellStyle name="n_Synthèse PFA 04_V&amp;M trajectoires V1 (06-08-11)_A&amp;ME KPIs" xfId="54471" xr:uid="{00000000-0005-0000-0000-0000E7C20000}"/>
    <cellStyle name="n_Synthèse PFA 04_V&amp;M trajectoires V1 (06-08-11)_France financials" xfId="24812" xr:uid="{00000000-0005-0000-0000-0000E8C20000}"/>
    <cellStyle name="n_Synthèse PFA 04_V&amp;M trajectoires V1 (06-08-11)_France KPIs" xfId="6022" xr:uid="{00000000-0005-0000-0000-0000E9C20000}"/>
    <cellStyle name="n_Synthèse PFA 04_V&amp;M trajectoires V1 (06-08-11)_France KPIs 2" xfId="15437" xr:uid="{00000000-0005-0000-0000-0000EAC20000}"/>
    <cellStyle name="n_Synthèse PFA 04_V&amp;M trajectoires V1 (06-08-11)_France KPIs_1" xfId="13262" xr:uid="{00000000-0005-0000-0000-0000EBC20000}"/>
    <cellStyle name="n_Synthèse PFA 04_V&amp;M trajectoires V1 (06-08-11)_Group" xfId="46106" xr:uid="{00000000-0005-0000-0000-0000ECC20000}"/>
    <cellStyle name="n_Synthèse PFA 04_V&amp;M trajectoires V1 (06-08-11)_Group - financial KPIs" xfId="23068" xr:uid="{00000000-0005-0000-0000-0000EDC20000}"/>
    <cellStyle name="n_Synthèse PFA 04_V&amp;M trajectoires V1 (06-08-11)_Group - operational KPIs" xfId="11508" xr:uid="{00000000-0005-0000-0000-0000EEC20000}"/>
    <cellStyle name="n_Synthèse PFA 04_V&amp;M trajectoires V1 (06-08-11)_Group - operational KPIs 2" xfId="19207" xr:uid="{00000000-0005-0000-0000-0000EFC20000}"/>
    <cellStyle name="n_Synthèse PFA 04_V&amp;M trajectoires V1 (06-08-11)_Group - operational KPIs_1" xfId="21324" xr:uid="{00000000-0005-0000-0000-0000F0C20000}"/>
    <cellStyle name="n_Synthèse PFA 04_V&amp;M trajectoires V1 (06-08-11)_Orange - Market France KPIs" xfId="57349" xr:uid="{00000000-0005-0000-0000-0000F1C20000}"/>
    <cellStyle name="n_Synthèse PFA 04_V&amp;M trajectoires V1 (06-08-11)_Poland KPIs" xfId="46105" xr:uid="{00000000-0005-0000-0000-0000F2C20000}"/>
    <cellStyle name="n_Synthèse PFA 04_V&amp;M trajectoires V1 (06-08-11)_ROW" xfId="46107" xr:uid="{00000000-0005-0000-0000-0000F3C20000}"/>
    <cellStyle name="n_Synthèse PFA 04_V&amp;M trajectoires V1 (06-08-11)_ROW ARPU" xfId="46108" xr:uid="{00000000-0005-0000-0000-0000F4C20000}"/>
    <cellStyle name="n_Synthèse PFA 04_V&amp;M trajectoires V1 (06-08-11)_ROW_1" xfId="46109" xr:uid="{00000000-0005-0000-0000-0000F5C20000}"/>
    <cellStyle name="n_Synthèse PFA 04_V&amp;M trajectoires V1 (06-08-11)_ROW_1_Group" xfId="46110" xr:uid="{00000000-0005-0000-0000-0000F6C20000}"/>
    <cellStyle name="n_Synthèse PFA 04_V&amp;M trajectoires V1 (06-08-11)_ROW_1_ROW ARPU" xfId="46111" xr:uid="{00000000-0005-0000-0000-0000F7C20000}"/>
    <cellStyle name="n_Synthèse PFA 04_V&amp;M trajectoires V1 (06-08-11)_ROW_Group" xfId="46112" xr:uid="{00000000-0005-0000-0000-0000F8C20000}"/>
    <cellStyle name="n_Synthèse PFA 04_V&amp;M trajectoires V1 (06-08-11)_ROW_ROW ARPU" xfId="46113" xr:uid="{00000000-0005-0000-0000-0000F9C20000}"/>
    <cellStyle name="n_Synthèse PFA 04_V&amp;M trajectoires V1 (06-08-11)_Spain ARPU + AUPU" xfId="46114" xr:uid="{00000000-0005-0000-0000-0000FAC20000}"/>
    <cellStyle name="n_Synthèse PFA 04_V&amp;M trajectoires V1 (06-08-11)_Spain ARPU + AUPU_Group" xfId="46115" xr:uid="{00000000-0005-0000-0000-0000FBC20000}"/>
    <cellStyle name="n_Synthèse PFA 04_V&amp;M trajectoires V1 (06-08-11)_Spain ARPU + AUPU_ROW ARPU" xfId="46116" xr:uid="{00000000-0005-0000-0000-0000FCC20000}"/>
    <cellStyle name="n_Synthèse PFA 04_V&amp;M trajectoires V1 (06-08-11)_Spain KPIs" xfId="7879" xr:uid="{00000000-0005-0000-0000-0000FDC20000}"/>
    <cellStyle name="n_Synthèse PFA 04_V&amp;M trajectoires V1 (06-08-11)_Spain KPIs 2" xfId="17245" xr:uid="{00000000-0005-0000-0000-0000FEC20000}"/>
    <cellStyle name="n_Synthèse PFA 04_V&amp;M trajectoires V1 (06-08-11)_Spain KPIs_1" xfId="52694" xr:uid="{00000000-0005-0000-0000-0000FFC20000}"/>
    <cellStyle name="n_Synthèse PFA 04_V&amp;M trajectoires V1 (06-08-11)_Telecoms - Operational KPIs" xfId="50997" xr:uid="{00000000-0005-0000-0000-000000C30000}"/>
    <cellStyle name="n_Tableau_récapitulatif" xfId="3901" xr:uid="{00000000-0005-0000-0000-000001C30000}"/>
    <cellStyle name="n_Tableau_récapitulatif_A&amp;ME KPIs" xfId="54472" xr:uid="{00000000-0005-0000-0000-000002C30000}"/>
    <cellStyle name="n_Tableau_récapitulatif_France financials" xfId="24813" xr:uid="{00000000-0005-0000-0000-000003C30000}"/>
    <cellStyle name="n_Tableau_récapitulatif_France KPIs" xfId="6023" xr:uid="{00000000-0005-0000-0000-000004C30000}"/>
    <cellStyle name="n_Tableau_récapitulatif_France KPIs 2" xfId="15438" xr:uid="{00000000-0005-0000-0000-000005C30000}"/>
    <cellStyle name="n_Tableau_récapitulatif_France KPIs_1" xfId="13263" xr:uid="{00000000-0005-0000-0000-000006C30000}"/>
    <cellStyle name="n_Tableau_récapitulatif_Group" xfId="46118" xr:uid="{00000000-0005-0000-0000-000007C30000}"/>
    <cellStyle name="n_Tableau_récapitulatif_Group - financial KPIs" xfId="23069" xr:uid="{00000000-0005-0000-0000-000008C30000}"/>
    <cellStyle name="n_Tableau_récapitulatif_Group - operational KPIs" xfId="11509" xr:uid="{00000000-0005-0000-0000-000009C30000}"/>
    <cellStyle name="n_Tableau_récapitulatif_Group - operational KPIs 2" xfId="19208" xr:uid="{00000000-0005-0000-0000-00000AC30000}"/>
    <cellStyle name="n_Tableau_récapitulatif_Group - operational KPIs_1" xfId="21325" xr:uid="{00000000-0005-0000-0000-00000BC30000}"/>
    <cellStyle name="n_Tableau_récapitulatif_Orange - Market France KPIs" xfId="57350" xr:uid="{00000000-0005-0000-0000-00000CC30000}"/>
    <cellStyle name="n_Tableau_récapitulatif_Poland KPIs" xfId="46117" xr:uid="{00000000-0005-0000-0000-00000DC30000}"/>
    <cellStyle name="n_Tableau_récapitulatif_ROW" xfId="46119" xr:uid="{00000000-0005-0000-0000-00000EC30000}"/>
    <cellStyle name="n_Tableau_récapitulatif_ROW ARPU" xfId="46120" xr:uid="{00000000-0005-0000-0000-00000FC30000}"/>
    <cellStyle name="n_Tableau_récapitulatif_ROW_1" xfId="46121" xr:uid="{00000000-0005-0000-0000-000010C30000}"/>
    <cellStyle name="n_Tableau_récapitulatif_ROW_1_Group" xfId="46122" xr:uid="{00000000-0005-0000-0000-000011C30000}"/>
    <cellStyle name="n_Tableau_récapitulatif_ROW_1_ROW ARPU" xfId="46123" xr:uid="{00000000-0005-0000-0000-000012C30000}"/>
    <cellStyle name="n_Tableau_récapitulatif_ROW_Group" xfId="46124" xr:uid="{00000000-0005-0000-0000-000013C30000}"/>
    <cellStyle name="n_Tableau_récapitulatif_ROW_ROW ARPU" xfId="46125" xr:uid="{00000000-0005-0000-0000-000014C30000}"/>
    <cellStyle name="n_Tableau_récapitulatif_Spain ARPU + AUPU" xfId="46126" xr:uid="{00000000-0005-0000-0000-000015C30000}"/>
    <cellStyle name="n_Tableau_récapitulatif_Spain ARPU + AUPU_Group" xfId="46127" xr:uid="{00000000-0005-0000-0000-000016C30000}"/>
    <cellStyle name="n_Tableau_récapitulatif_Spain ARPU + AUPU_ROW ARPU" xfId="46128" xr:uid="{00000000-0005-0000-0000-000017C30000}"/>
    <cellStyle name="n_Tableau_récapitulatif_Spain KPIs" xfId="7880" xr:uid="{00000000-0005-0000-0000-000018C30000}"/>
    <cellStyle name="n_Tableau_récapitulatif_Spain KPIs 2" xfId="17246" xr:uid="{00000000-0005-0000-0000-000019C30000}"/>
    <cellStyle name="n_Tableau_récapitulatif_Spain KPIs_1" xfId="52695" xr:uid="{00000000-0005-0000-0000-00001AC30000}"/>
    <cellStyle name="n_Tableau_récapitulatif_Telecoms - Operational KPIs" xfId="50998" xr:uid="{00000000-0005-0000-0000-00001BC30000}"/>
    <cellStyle name="n_Telecoms - Operational KPIs" xfId="49569" xr:uid="{00000000-0005-0000-0000-00001CC30000}"/>
    <cellStyle name="n_Terminals &amp; CPEs" xfId="3902" xr:uid="{00000000-0005-0000-0000-00001DC30000}"/>
    <cellStyle name="n_Terminals &amp; CPEs_A&amp;ME KPIs" xfId="54473" xr:uid="{00000000-0005-0000-0000-00001EC30000}"/>
    <cellStyle name="n_Terminals &amp; CPEs_France financials" xfId="24814" xr:uid="{00000000-0005-0000-0000-00001FC30000}"/>
    <cellStyle name="n_Terminals &amp; CPEs_France KPIs" xfId="6024" xr:uid="{00000000-0005-0000-0000-000020C30000}"/>
    <cellStyle name="n_Terminals &amp; CPEs_France KPIs 2" xfId="15439" xr:uid="{00000000-0005-0000-0000-000021C30000}"/>
    <cellStyle name="n_Terminals &amp; CPEs_France KPIs_1" xfId="13264" xr:uid="{00000000-0005-0000-0000-000022C30000}"/>
    <cellStyle name="n_Terminals &amp; CPEs_Group" xfId="46130" xr:uid="{00000000-0005-0000-0000-000023C30000}"/>
    <cellStyle name="n_Terminals &amp; CPEs_Group - financial KPIs" xfId="23070" xr:uid="{00000000-0005-0000-0000-000024C30000}"/>
    <cellStyle name="n_Terminals &amp; CPEs_Group - operational KPIs" xfId="11510" xr:uid="{00000000-0005-0000-0000-000025C30000}"/>
    <cellStyle name="n_Terminals &amp; CPEs_Group - operational KPIs 2" xfId="19209" xr:uid="{00000000-0005-0000-0000-000026C30000}"/>
    <cellStyle name="n_Terminals &amp; CPEs_Group - operational KPIs_1" xfId="21326" xr:uid="{00000000-0005-0000-0000-000027C30000}"/>
    <cellStyle name="n_Terminals &amp; CPEs_Orange - Market France KPIs" xfId="57351" xr:uid="{00000000-0005-0000-0000-000028C30000}"/>
    <cellStyle name="n_Terminals &amp; CPEs_Poland KPIs" xfId="46129" xr:uid="{00000000-0005-0000-0000-000029C30000}"/>
    <cellStyle name="n_Terminals &amp; CPEs_ROW" xfId="46131" xr:uid="{00000000-0005-0000-0000-00002AC30000}"/>
    <cellStyle name="n_Terminals &amp; CPEs_ROW ARPU" xfId="46132" xr:uid="{00000000-0005-0000-0000-00002BC30000}"/>
    <cellStyle name="n_Terminals &amp; CPEs_ROW_1" xfId="46133" xr:uid="{00000000-0005-0000-0000-00002CC30000}"/>
    <cellStyle name="n_Terminals &amp; CPEs_ROW_1_Group" xfId="46134" xr:uid="{00000000-0005-0000-0000-00002DC30000}"/>
    <cellStyle name="n_Terminals &amp; CPEs_ROW_1_ROW ARPU" xfId="46135" xr:uid="{00000000-0005-0000-0000-00002EC30000}"/>
    <cellStyle name="n_Terminals &amp; CPEs_ROW_Group" xfId="46136" xr:uid="{00000000-0005-0000-0000-00002FC30000}"/>
    <cellStyle name="n_Terminals &amp; CPEs_ROW_ROW ARPU" xfId="46137" xr:uid="{00000000-0005-0000-0000-000030C30000}"/>
    <cellStyle name="n_Terminals &amp; CPEs_Spain ARPU + AUPU" xfId="46138" xr:uid="{00000000-0005-0000-0000-000031C30000}"/>
    <cellStyle name="n_Terminals &amp; CPEs_Spain ARPU + AUPU_Group" xfId="46139" xr:uid="{00000000-0005-0000-0000-000032C30000}"/>
    <cellStyle name="n_Terminals &amp; CPEs_Spain ARPU + AUPU_ROW ARPU" xfId="46140" xr:uid="{00000000-0005-0000-0000-000033C30000}"/>
    <cellStyle name="n_Terminals &amp; CPEs_Spain KPIs" xfId="7881" xr:uid="{00000000-0005-0000-0000-000034C30000}"/>
    <cellStyle name="n_Terminals &amp; CPEs_Spain KPIs 2" xfId="17247" xr:uid="{00000000-0005-0000-0000-000035C30000}"/>
    <cellStyle name="n_Terminals &amp; CPEs_Spain KPIs_1" xfId="52696" xr:uid="{00000000-0005-0000-0000-000036C30000}"/>
    <cellStyle name="n_Terminals &amp; CPEs_Telecoms - Operational KPIs" xfId="50999" xr:uid="{00000000-0005-0000-0000-000037C30000}"/>
    <cellStyle name="n_TOP synthèse Chantier 02-2004 copy" xfId="3903" xr:uid="{00000000-0005-0000-0000-000038C30000}"/>
    <cellStyle name="n_TOP synthèse Chantier 02-2004 copy_01 Synthèse DM pour modèle" xfId="3904" xr:uid="{00000000-0005-0000-0000-000039C30000}"/>
    <cellStyle name="n_TOP synthèse Chantier 02-2004 copy_01 Synthèse DM pour modèle_A&amp;ME KPIs" xfId="54475" xr:uid="{00000000-0005-0000-0000-00003AC30000}"/>
    <cellStyle name="n_TOP synthèse Chantier 02-2004 copy_01 Synthèse DM pour modèle_France financials" xfId="24816" xr:uid="{00000000-0005-0000-0000-00003BC30000}"/>
    <cellStyle name="n_TOP synthèse Chantier 02-2004 copy_01 Synthèse DM pour modèle_France KPIs" xfId="6026" xr:uid="{00000000-0005-0000-0000-00003CC30000}"/>
    <cellStyle name="n_TOP synthèse Chantier 02-2004 copy_01 Synthèse DM pour modèle_France KPIs 2" xfId="15441" xr:uid="{00000000-0005-0000-0000-00003DC30000}"/>
    <cellStyle name="n_TOP synthèse Chantier 02-2004 copy_01 Synthèse DM pour modèle_France KPIs_1" xfId="13266" xr:uid="{00000000-0005-0000-0000-00003EC30000}"/>
    <cellStyle name="n_TOP synthèse Chantier 02-2004 copy_01 Synthèse DM pour modèle_Group" xfId="46143" xr:uid="{00000000-0005-0000-0000-00003FC30000}"/>
    <cellStyle name="n_TOP synthèse Chantier 02-2004 copy_01 Synthèse DM pour modèle_Group - financial KPIs" xfId="23072" xr:uid="{00000000-0005-0000-0000-000040C30000}"/>
    <cellStyle name="n_TOP synthèse Chantier 02-2004 copy_01 Synthèse DM pour modèle_Group - operational KPIs" xfId="11512" xr:uid="{00000000-0005-0000-0000-000041C30000}"/>
    <cellStyle name="n_TOP synthèse Chantier 02-2004 copy_01 Synthèse DM pour modèle_Group - operational KPIs 2" xfId="19211" xr:uid="{00000000-0005-0000-0000-000042C30000}"/>
    <cellStyle name="n_TOP synthèse Chantier 02-2004 copy_01 Synthèse DM pour modèle_Group - operational KPIs_1" xfId="21328" xr:uid="{00000000-0005-0000-0000-000043C30000}"/>
    <cellStyle name="n_TOP synthèse Chantier 02-2004 copy_01 Synthèse DM pour modèle_Orange - Market France KPIs" xfId="57353" xr:uid="{00000000-0005-0000-0000-000044C30000}"/>
    <cellStyle name="n_TOP synthèse Chantier 02-2004 copy_01 Synthèse DM pour modèle_Poland KPIs" xfId="46142" xr:uid="{00000000-0005-0000-0000-000045C30000}"/>
    <cellStyle name="n_TOP synthèse Chantier 02-2004 copy_01 Synthèse DM pour modèle_ROW" xfId="46144" xr:uid="{00000000-0005-0000-0000-000046C30000}"/>
    <cellStyle name="n_TOP synthèse Chantier 02-2004 copy_01 Synthèse DM pour modèle_ROW ARPU" xfId="46145" xr:uid="{00000000-0005-0000-0000-000047C30000}"/>
    <cellStyle name="n_TOP synthèse Chantier 02-2004 copy_01 Synthèse DM pour modèle_ROW_1" xfId="46146" xr:uid="{00000000-0005-0000-0000-000048C30000}"/>
    <cellStyle name="n_TOP synthèse Chantier 02-2004 copy_01 Synthèse DM pour modèle_ROW_1_Group" xfId="46147" xr:uid="{00000000-0005-0000-0000-000049C30000}"/>
    <cellStyle name="n_TOP synthèse Chantier 02-2004 copy_01 Synthèse DM pour modèle_ROW_1_ROW ARPU" xfId="46148" xr:uid="{00000000-0005-0000-0000-00004AC30000}"/>
    <cellStyle name="n_TOP synthèse Chantier 02-2004 copy_01 Synthèse DM pour modèle_ROW_Group" xfId="46149" xr:uid="{00000000-0005-0000-0000-00004BC30000}"/>
    <cellStyle name="n_TOP synthèse Chantier 02-2004 copy_01 Synthèse DM pour modèle_ROW_ROW ARPU" xfId="46150" xr:uid="{00000000-0005-0000-0000-00004CC30000}"/>
    <cellStyle name="n_TOP synthèse Chantier 02-2004 copy_01 Synthèse DM pour modèle_Spain ARPU + AUPU" xfId="46151" xr:uid="{00000000-0005-0000-0000-00004DC30000}"/>
    <cellStyle name="n_TOP synthèse Chantier 02-2004 copy_01 Synthèse DM pour modèle_Spain ARPU + AUPU_Group" xfId="46152" xr:uid="{00000000-0005-0000-0000-00004EC30000}"/>
    <cellStyle name="n_TOP synthèse Chantier 02-2004 copy_01 Synthèse DM pour modèle_Spain ARPU + AUPU_ROW ARPU" xfId="46153" xr:uid="{00000000-0005-0000-0000-00004FC30000}"/>
    <cellStyle name="n_TOP synthèse Chantier 02-2004 copy_01 Synthèse DM pour modèle_Spain KPIs" xfId="7883" xr:uid="{00000000-0005-0000-0000-000050C30000}"/>
    <cellStyle name="n_TOP synthèse Chantier 02-2004 copy_01 Synthèse DM pour modèle_Spain KPIs 2" xfId="17249" xr:uid="{00000000-0005-0000-0000-000051C30000}"/>
    <cellStyle name="n_TOP synthèse Chantier 02-2004 copy_01 Synthèse DM pour modèle_Spain KPIs_1" xfId="52698" xr:uid="{00000000-0005-0000-0000-000052C30000}"/>
    <cellStyle name="n_TOP synthèse Chantier 02-2004 copy_01 Synthèse DM pour modèle_Telecoms - Operational KPIs" xfId="51001" xr:uid="{00000000-0005-0000-0000-000053C30000}"/>
    <cellStyle name="n_TOP synthèse Chantier 02-2004 copy_0703 Préflashde L23 Analyse CA trafic 07-03 (07-04-03)" xfId="3905" xr:uid="{00000000-0005-0000-0000-000054C30000}"/>
    <cellStyle name="n_TOP synthèse Chantier 02-2004 copy_0703 Préflashde L23 Analyse CA trafic 07-03 (07-04-03)_A&amp;ME KPIs" xfId="54476" xr:uid="{00000000-0005-0000-0000-000055C30000}"/>
    <cellStyle name="n_TOP synthèse Chantier 02-2004 copy_0703 Préflashde L23 Analyse CA trafic 07-03 (07-04-03)_France financials" xfId="24817" xr:uid="{00000000-0005-0000-0000-000056C30000}"/>
    <cellStyle name="n_TOP synthèse Chantier 02-2004 copy_0703 Préflashde L23 Analyse CA trafic 07-03 (07-04-03)_France KPIs" xfId="6027" xr:uid="{00000000-0005-0000-0000-000057C30000}"/>
    <cellStyle name="n_TOP synthèse Chantier 02-2004 copy_0703 Préflashde L23 Analyse CA trafic 07-03 (07-04-03)_France KPIs 2" xfId="15442" xr:uid="{00000000-0005-0000-0000-000058C30000}"/>
    <cellStyle name="n_TOP synthèse Chantier 02-2004 copy_0703 Préflashde L23 Analyse CA trafic 07-03 (07-04-03)_France KPIs_1" xfId="13267" xr:uid="{00000000-0005-0000-0000-000059C30000}"/>
    <cellStyle name="n_TOP synthèse Chantier 02-2004 copy_0703 Préflashde L23 Analyse CA trafic 07-03 (07-04-03)_Group" xfId="46155" xr:uid="{00000000-0005-0000-0000-00005AC30000}"/>
    <cellStyle name="n_TOP synthèse Chantier 02-2004 copy_0703 Préflashde L23 Analyse CA trafic 07-03 (07-04-03)_Group - financial KPIs" xfId="23073" xr:uid="{00000000-0005-0000-0000-00005BC30000}"/>
    <cellStyle name="n_TOP synthèse Chantier 02-2004 copy_0703 Préflashde L23 Analyse CA trafic 07-03 (07-04-03)_Group - operational KPIs" xfId="11513" xr:uid="{00000000-0005-0000-0000-00005CC30000}"/>
    <cellStyle name="n_TOP synthèse Chantier 02-2004 copy_0703 Préflashde L23 Analyse CA trafic 07-03 (07-04-03)_Group - operational KPIs 2" xfId="19212" xr:uid="{00000000-0005-0000-0000-00005DC30000}"/>
    <cellStyle name="n_TOP synthèse Chantier 02-2004 copy_0703 Préflashde L23 Analyse CA trafic 07-03 (07-04-03)_Group - operational KPIs_1" xfId="21329" xr:uid="{00000000-0005-0000-0000-00005EC30000}"/>
    <cellStyle name="n_TOP synthèse Chantier 02-2004 copy_0703 Préflashde L23 Analyse CA trafic 07-03 (07-04-03)_Orange - Market France KPIs" xfId="57354" xr:uid="{00000000-0005-0000-0000-00005FC30000}"/>
    <cellStyle name="n_TOP synthèse Chantier 02-2004 copy_0703 Préflashde L23 Analyse CA trafic 07-03 (07-04-03)_Poland KPIs" xfId="46154" xr:uid="{00000000-0005-0000-0000-000060C30000}"/>
    <cellStyle name="n_TOP synthèse Chantier 02-2004 copy_0703 Préflashde L23 Analyse CA trafic 07-03 (07-04-03)_ROW" xfId="46156" xr:uid="{00000000-0005-0000-0000-000061C30000}"/>
    <cellStyle name="n_TOP synthèse Chantier 02-2004 copy_0703 Préflashde L23 Analyse CA trafic 07-03 (07-04-03)_ROW ARPU" xfId="46157" xr:uid="{00000000-0005-0000-0000-000062C30000}"/>
    <cellStyle name="n_TOP synthèse Chantier 02-2004 copy_0703 Préflashde L23 Analyse CA trafic 07-03 (07-04-03)_ROW_1" xfId="46158" xr:uid="{00000000-0005-0000-0000-000063C30000}"/>
    <cellStyle name="n_TOP synthèse Chantier 02-2004 copy_0703 Préflashde L23 Analyse CA trafic 07-03 (07-04-03)_ROW_1_Group" xfId="46159" xr:uid="{00000000-0005-0000-0000-000064C30000}"/>
    <cellStyle name="n_TOP synthèse Chantier 02-2004 copy_0703 Préflashde L23 Analyse CA trafic 07-03 (07-04-03)_ROW_1_ROW ARPU" xfId="46160" xr:uid="{00000000-0005-0000-0000-000065C30000}"/>
    <cellStyle name="n_TOP synthèse Chantier 02-2004 copy_0703 Préflashde L23 Analyse CA trafic 07-03 (07-04-03)_ROW_Group" xfId="46161" xr:uid="{00000000-0005-0000-0000-000066C30000}"/>
    <cellStyle name="n_TOP synthèse Chantier 02-2004 copy_0703 Préflashde L23 Analyse CA trafic 07-03 (07-04-03)_ROW_ROW ARPU" xfId="46162" xr:uid="{00000000-0005-0000-0000-000067C30000}"/>
    <cellStyle name="n_TOP synthèse Chantier 02-2004 copy_0703 Préflashde L23 Analyse CA trafic 07-03 (07-04-03)_Spain ARPU + AUPU" xfId="46163" xr:uid="{00000000-0005-0000-0000-000068C30000}"/>
    <cellStyle name="n_TOP synthèse Chantier 02-2004 copy_0703 Préflashde L23 Analyse CA trafic 07-03 (07-04-03)_Spain ARPU + AUPU_Group" xfId="46164" xr:uid="{00000000-0005-0000-0000-000069C30000}"/>
    <cellStyle name="n_TOP synthèse Chantier 02-2004 copy_0703 Préflashde L23 Analyse CA trafic 07-03 (07-04-03)_Spain ARPU + AUPU_ROW ARPU" xfId="46165" xr:uid="{00000000-0005-0000-0000-00006AC30000}"/>
    <cellStyle name="n_TOP synthèse Chantier 02-2004 copy_0703 Préflashde L23 Analyse CA trafic 07-03 (07-04-03)_Spain KPIs" xfId="7884" xr:uid="{00000000-0005-0000-0000-00006BC30000}"/>
    <cellStyle name="n_TOP synthèse Chantier 02-2004 copy_0703 Préflashde L23 Analyse CA trafic 07-03 (07-04-03)_Spain KPIs 2" xfId="17250" xr:uid="{00000000-0005-0000-0000-00006CC30000}"/>
    <cellStyle name="n_TOP synthèse Chantier 02-2004 copy_0703 Préflashde L23 Analyse CA trafic 07-03 (07-04-03)_Spain KPIs_1" xfId="52699" xr:uid="{00000000-0005-0000-0000-00006DC30000}"/>
    <cellStyle name="n_TOP synthèse Chantier 02-2004 copy_0703 Préflashde L23 Analyse CA trafic 07-03 (07-04-03)_Telecoms - Operational KPIs" xfId="51002" xr:uid="{00000000-0005-0000-0000-00006EC30000}"/>
    <cellStyle name="n_TOP synthèse Chantier 02-2004 copy_A&amp;ME KPIs" xfId="54474" xr:uid="{00000000-0005-0000-0000-00006FC30000}"/>
    <cellStyle name="n_TOP synthèse Chantier 02-2004 copy_Base Forfaits 06-07" xfId="3906" xr:uid="{00000000-0005-0000-0000-000070C30000}"/>
    <cellStyle name="n_TOP synthèse Chantier 02-2004 copy_Base Forfaits 06-07_A&amp;ME KPIs" xfId="54477" xr:uid="{00000000-0005-0000-0000-000071C30000}"/>
    <cellStyle name="n_TOP synthèse Chantier 02-2004 copy_Base Forfaits 06-07_France financials" xfId="24818" xr:uid="{00000000-0005-0000-0000-000072C30000}"/>
    <cellStyle name="n_TOP synthèse Chantier 02-2004 copy_Base Forfaits 06-07_France KPIs" xfId="6028" xr:uid="{00000000-0005-0000-0000-000073C30000}"/>
    <cellStyle name="n_TOP synthèse Chantier 02-2004 copy_Base Forfaits 06-07_France KPIs 2" xfId="15443" xr:uid="{00000000-0005-0000-0000-000074C30000}"/>
    <cellStyle name="n_TOP synthèse Chantier 02-2004 copy_Base Forfaits 06-07_France KPIs_1" xfId="13268" xr:uid="{00000000-0005-0000-0000-000075C30000}"/>
    <cellStyle name="n_TOP synthèse Chantier 02-2004 copy_Base Forfaits 06-07_Group" xfId="46167" xr:uid="{00000000-0005-0000-0000-000076C30000}"/>
    <cellStyle name="n_TOP synthèse Chantier 02-2004 copy_Base Forfaits 06-07_Group - financial KPIs" xfId="23074" xr:uid="{00000000-0005-0000-0000-000077C30000}"/>
    <cellStyle name="n_TOP synthèse Chantier 02-2004 copy_Base Forfaits 06-07_Group - operational KPIs" xfId="11514" xr:uid="{00000000-0005-0000-0000-000078C30000}"/>
    <cellStyle name="n_TOP synthèse Chantier 02-2004 copy_Base Forfaits 06-07_Group - operational KPIs 2" xfId="19213" xr:uid="{00000000-0005-0000-0000-000079C30000}"/>
    <cellStyle name="n_TOP synthèse Chantier 02-2004 copy_Base Forfaits 06-07_Group - operational KPIs_1" xfId="21330" xr:uid="{00000000-0005-0000-0000-00007AC30000}"/>
    <cellStyle name="n_TOP synthèse Chantier 02-2004 copy_Base Forfaits 06-07_Orange - Market France KPIs" xfId="57355" xr:uid="{00000000-0005-0000-0000-00007BC30000}"/>
    <cellStyle name="n_TOP synthèse Chantier 02-2004 copy_Base Forfaits 06-07_Poland KPIs" xfId="46166" xr:uid="{00000000-0005-0000-0000-00007CC30000}"/>
    <cellStyle name="n_TOP synthèse Chantier 02-2004 copy_Base Forfaits 06-07_ROW" xfId="46168" xr:uid="{00000000-0005-0000-0000-00007DC30000}"/>
    <cellStyle name="n_TOP synthèse Chantier 02-2004 copy_Base Forfaits 06-07_ROW ARPU" xfId="46169" xr:uid="{00000000-0005-0000-0000-00007EC30000}"/>
    <cellStyle name="n_TOP synthèse Chantier 02-2004 copy_Base Forfaits 06-07_ROW_1" xfId="46170" xr:uid="{00000000-0005-0000-0000-00007FC30000}"/>
    <cellStyle name="n_TOP synthèse Chantier 02-2004 copy_Base Forfaits 06-07_ROW_1_Group" xfId="46171" xr:uid="{00000000-0005-0000-0000-000080C30000}"/>
    <cellStyle name="n_TOP synthèse Chantier 02-2004 copy_Base Forfaits 06-07_ROW_1_ROW ARPU" xfId="46172" xr:uid="{00000000-0005-0000-0000-000081C30000}"/>
    <cellStyle name="n_TOP synthèse Chantier 02-2004 copy_Base Forfaits 06-07_ROW_Group" xfId="46173" xr:uid="{00000000-0005-0000-0000-000082C30000}"/>
    <cellStyle name="n_TOP synthèse Chantier 02-2004 copy_Base Forfaits 06-07_ROW_ROW ARPU" xfId="46174" xr:uid="{00000000-0005-0000-0000-000083C30000}"/>
    <cellStyle name="n_TOP synthèse Chantier 02-2004 copy_Base Forfaits 06-07_Spain ARPU + AUPU" xfId="46175" xr:uid="{00000000-0005-0000-0000-000084C30000}"/>
    <cellStyle name="n_TOP synthèse Chantier 02-2004 copy_Base Forfaits 06-07_Spain ARPU + AUPU_Group" xfId="46176" xr:uid="{00000000-0005-0000-0000-000085C30000}"/>
    <cellStyle name="n_TOP synthèse Chantier 02-2004 copy_Base Forfaits 06-07_Spain ARPU + AUPU_ROW ARPU" xfId="46177" xr:uid="{00000000-0005-0000-0000-000086C30000}"/>
    <cellStyle name="n_TOP synthèse Chantier 02-2004 copy_Base Forfaits 06-07_Spain KPIs" xfId="7885" xr:uid="{00000000-0005-0000-0000-000087C30000}"/>
    <cellStyle name="n_TOP synthèse Chantier 02-2004 copy_Base Forfaits 06-07_Spain KPIs 2" xfId="17251" xr:uid="{00000000-0005-0000-0000-000088C30000}"/>
    <cellStyle name="n_TOP synthèse Chantier 02-2004 copy_Base Forfaits 06-07_Spain KPIs_1" xfId="52700" xr:uid="{00000000-0005-0000-0000-000089C30000}"/>
    <cellStyle name="n_TOP synthèse Chantier 02-2004 copy_Base Forfaits 06-07_Telecoms - Operational KPIs" xfId="51003" xr:uid="{00000000-0005-0000-0000-00008AC30000}"/>
    <cellStyle name="n_TOP synthèse Chantier 02-2004 copy_CA BAC SCR-VM 06-07 (31-07-06)" xfId="3907" xr:uid="{00000000-0005-0000-0000-00008BC30000}"/>
    <cellStyle name="n_TOP synthèse Chantier 02-2004 copy_CA BAC SCR-VM 06-07 (31-07-06)_A&amp;ME KPIs" xfId="54478" xr:uid="{00000000-0005-0000-0000-00008CC30000}"/>
    <cellStyle name="n_TOP synthèse Chantier 02-2004 copy_CA BAC SCR-VM 06-07 (31-07-06)_France financials" xfId="24819" xr:uid="{00000000-0005-0000-0000-00008DC30000}"/>
    <cellStyle name="n_TOP synthèse Chantier 02-2004 copy_CA BAC SCR-VM 06-07 (31-07-06)_France KPIs" xfId="6029" xr:uid="{00000000-0005-0000-0000-00008EC30000}"/>
    <cellStyle name="n_TOP synthèse Chantier 02-2004 copy_CA BAC SCR-VM 06-07 (31-07-06)_France KPIs 2" xfId="15444" xr:uid="{00000000-0005-0000-0000-00008FC30000}"/>
    <cellStyle name="n_TOP synthèse Chantier 02-2004 copy_CA BAC SCR-VM 06-07 (31-07-06)_France KPIs_1" xfId="13269" xr:uid="{00000000-0005-0000-0000-000090C30000}"/>
    <cellStyle name="n_TOP synthèse Chantier 02-2004 copy_CA BAC SCR-VM 06-07 (31-07-06)_Group" xfId="46179" xr:uid="{00000000-0005-0000-0000-000091C30000}"/>
    <cellStyle name="n_TOP synthèse Chantier 02-2004 copy_CA BAC SCR-VM 06-07 (31-07-06)_Group - financial KPIs" xfId="23075" xr:uid="{00000000-0005-0000-0000-000092C30000}"/>
    <cellStyle name="n_TOP synthèse Chantier 02-2004 copy_CA BAC SCR-VM 06-07 (31-07-06)_Group - operational KPIs" xfId="11515" xr:uid="{00000000-0005-0000-0000-000093C30000}"/>
    <cellStyle name="n_TOP synthèse Chantier 02-2004 copy_CA BAC SCR-VM 06-07 (31-07-06)_Group - operational KPIs 2" xfId="19214" xr:uid="{00000000-0005-0000-0000-000094C30000}"/>
    <cellStyle name="n_TOP synthèse Chantier 02-2004 copy_CA BAC SCR-VM 06-07 (31-07-06)_Group - operational KPIs_1" xfId="21331" xr:uid="{00000000-0005-0000-0000-000095C30000}"/>
    <cellStyle name="n_TOP synthèse Chantier 02-2004 copy_CA BAC SCR-VM 06-07 (31-07-06)_Orange - Market France KPIs" xfId="57356" xr:uid="{00000000-0005-0000-0000-000096C30000}"/>
    <cellStyle name="n_TOP synthèse Chantier 02-2004 copy_CA BAC SCR-VM 06-07 (31-07-06)_Poland KPIs" xfId="46178" xr:uid="{00000000-0005-0000-0000-000097C30000}"/>
    <cellStyle name="n_TOP synthèse Chantier 02-2004 copy_CA BAC SCR-VM 06-07 (31-07-06)_ROW" xfId="46180" xr:uid="{00000000-0005-0000-0000-000098C30000}"/>
    <cellStyle name="n_TOP synthèse Chantier 02-2004 copy_CA BAC SCR-VM 06-07 (31-07-06)_ROW ARPU" xfId="46181" xr:uid="{00000000-0005-0000-0000-000099C30000}"/>
    <cellStyle name="n_TOP synthèse Chantier 02-2004 copy_CA BAC SCR-VM 06-07 (31-07-06)_ROW_1" xfId="46182" xr:uid="{00000000-0005-0000-0000-00009AC30000}"/>
    <cellStyle name="n_TOP synthèse Chantier 02-2004 copy_CA BAC SCR-VM 06-07 (31-07-06)_ROW_1_Group" xfId="46183" xr:uid="{00000000-0005-0000-0000-00009BC30000}"/>
    <cellStyle name="n_TOP synthèse Chantier 02-2004 copy_CA BAC SCR-VM 06-07 (31-07-06)_ROW_1_ROW ARPU" xfId="46184" xr:uid="{00000000-0005-0000-0000-00009CC30000}"/>
    <cellStyle name="n_TOP synthèse Chantier 02-2004 copy_CA BAC SCR-VM 06-07 (31-07-06)_ROW_Group" xfId="46185" xr:uid="{00000000-0005-0000-0000-00009DC30000}"/>
    <cellStyle name="n_TOP synthèse Chantier 02-2004 copy_CA BAC SCR-VM 06-07 (31-07-06)_ROW_ROW ARPU" xfId="46186" xr:uid="{00000000-0005-0000-0000-00009EC30000}"/>
    <cellStyle name="n_TOP synthèse Chantier 02-2004 copy_CA BAC SCR-VM 06-07 (31-07-06)_Spain ARPU + AUPU" xfId="46187" xr:uid="{00000000-0005-0000-0000-00009FC30000}"/>
    <cellStyle name="n_TOP synthèse Chantier 02-2004 copy_CA BAC SCR-VM 06-07 (31-07-06)_Spain ARPU + AUPU_Group" xfId="46188" xr:uid="{00000000-0005-0000-0000-0000A0C30000}"/>
    <cellStyle name="n_TOP synthèse Chantier 02-2004 copy_CA BAC SCR-VM 06-07 (31-07-06)_Spain ARPU + AUPU_ROW ARPU" xfId="46189" xr:uid="{00000000-0005-0000-0000-0000A1C30000}"/>
    <cellStyle name="n_TOP synthèse Chantier 02-2004 copy_CA BAC SCR-VM 06-07 (31-07-06)_Spain KPIs" xfId="7886" xr:uid="{00000000-0005-0000-0000-0000A2C30000}"/>
    <cellStyle name="n_TOP synthèse Chantier 02-2004 copy_CA BAC SCR-VM 06-07 (31-07-06)_Spain KPIs 2" xfId="17252" xr:uid="{00000000-0005-0000-0000-0000A3C30000}"/>
    <cellStyle name="n_TOP synthèse Chantier 02-2004 copy_CA BAC SCR-VM 06-07 (31-07-06)_Spain KPIs_1" xfId="52701" xr:uid="{00000000-0005-0000-0000-0000A4C30000}"/>
    <cellStyle name="n_TOP synthèse Chantier 02-2004 copy_CA BAC SCR-VM 06-07 (31-07-06)_Telecoms - Operational KPIs" xfId="51004" xr:uid="{00000000-0005-0000-0000-0000A5C30000}"/>
    <cellStyle name="n_TOP synthèse Chantier 02-2004 copy_CA forfaits 0607 (06-08-14)" xfId="3908" xr:uid="{00000000-0005-0000-0000-0000A6C30000}"/>
    <cellStyle name="n_TOP synthèse Chantier 02-2004 copy_CA forfaits 0607 (06-08-14)_A&amp;ME KPIs" xfId="54479" xr:uid="{00000000-0005-0000-0000-0000A7C30000}"/>
    <cellStyle name="n_TOP synthèse Chantier 02-2004 copy_CA forfaits 0607 (06-08-14)_France financials" xfId="24820" xr:uid="{00000000-0005-0000-0000-0000A8C30000}"/>
    <cellStyle name="n_TOP synthèse Chantier 02-2004 copy_CA forfaits 0607 (06-08-14)_France KPIs" xfId="6030" xr:uid="{00000000-0005-0000-0000-0000A9C30000}"/>
    <cellStyle name="n_TOP synthèse Chantier 02-2004 copy_CA forfaits 0607 (06-08-14)_France KPIs 2" xfId="15445" xr:uid="{00000000-0005-0000-0000-0000AAC30000}"/>
    <cellStyle name="n_TOP synthèse Chantier 02-2004 copy_CA forfaits 0607 (06-08-14)_France KPIs_1" xfId="13270" xr:uid="{00000000-0005-0000-0000-0000ABC30000}"/>
    <cellStyle name="n_TOP synthèse Chantier 02-2004 copy_CA forfaits 0607 (06-08-14)_Group" xfId="46191" xr:uid="{00000000-0005-0000-0000-0000ACC30000}"/>
    <cellStyle name="n_TOP synthèse Chantier 02-2004 copy_CA forfaits 0607 (06-08-14)_Group - financial KPIs" xfId="23076" xr:uid="{00000000-0005-0000-0000-0000ADC30000}"/>
    <cellStyle name="n_TOP synthèse Chantier 02-2004 copy_CA forfaits 0607 (06-08-14)_Group - operational KPIs" xfId="11516" xr:uid="{00000000-0005-0000-0000-0000AEC30000}"/>
    <cellStyle name="n_TOP synthèse Chantier 02-2004 copy_CA forfaits 0607 (06-08-14)_Group - operational KPIs 2" xfId="19215" xr:uid="{00000000-0005-0000-0000-0000AFC30000}"/>
    <cellStyle name="n_TOP synthèse Chantier 02-2004 copy_CA forfaits 0607 (06-08-14)_Group - operational KPIs_1" xfId="21332" xr:uid="{00000000-0005-0000-0000-0000B0C30000}"/>
    <cellStyle name="n_TOP synthèse Chantier 02-2004 copy_CA forfaits 0607 (06-08-14)_Orange - Market France KPIs" xfId="57357" xr:uid="{00000000-0005-0000-0000-0000B1C30000}"/>
    <cellStyle name="n_TOP synthèse Chantier 02-2004 copy_CA forfaits 0607 (06-08-14)_Poland KPIs" xfId="46190" xr:uid="{00000000-0005-0000-0000-0000B2C30000}"/>
    <cellStyle name="n_TOP synthèse Chantier 02-2004 copy_CA forfaits 0607 (06-08-14)_ROW" xfId="46192" xr:uid="{00000000-0005-0000-0000-0000B3C30000}"/>
    <cellStyle name="n_TOP synthèse Chantier 02-2004 copy_CA forfaits 0607 (06-08-14)_ROW ARPU" xfId="46193" xr:uid="{00000000-0005-0000-0000-0000B4C30000}"/>
    <cellStyle name="n_TOP synthèse Chantier 02-2004 copy_CA forfaits 0607 (06-08-14)_ROW_1" xfId="46194" xr:uid="{00000000-0005-0000-0000-0000B5C30000}"/>
    <cellStyle name="n_TOP synthèse Chantier 02-2004 copy_CA forfaits 0607 (06-08-14)_ROW_1_Group" xfId="46195" xr:uid="{00000000-0005-0000-0000-0000B6C30000}"/>
    <cellStyle name="n_TOP synthèse Chantier 02-2004 copy_CA forfaits 0607 (06-08-14)_ROW_1_ROW ARPU" xfId="46196" xr:uid="{00000000-0005-0000-0000-0000B7C30000}"/>
    <cellStyle name="n_TOP synthèse Chantier 02-2004 copy_CA forfaits 0607 (06-08-14)_ROW_Group" xfId="46197" xr:uid="{00000000-0005-0000-0000-0000B8C30000}"/>
    <cellStyle name="n_TOP synthèse Chantier 02-2004 copy_CA forfaits 0607 (06-08-14)_ROW_ROW ARPU" xfId="46198" xr:uid="{00000000-0005-0000-0000-0000B9C30000}"/>
    <cellStyle name="n_TOP synthèse Chantier 02-2004 copy_CA forfaits 0607 (06-08-14)_Spain ARPU + AUPU" xfId="46199" xr:uid="{00000000-0005-0000-0000-0000BAC30000}"/>
    <cellStyle name="n_TOP synthèse Chantier 02-2004 copy_CA forfaits 0607 (06-08-14)_Spain ARPU + AUPU_Group" xfId="46200" xr:uid="{00000000-0005-0000-0000-0000BBC30000}"/>
    <cellStyle name="n_TOP synthèse Chantier 02-2004 copy_CA forfaits 0607 (06-08-14)_Spain ARPU + AUPU_ROW ARPU" xfId="46201" xr:uid="{00000000-0005-0000-0000-0000BCC30000}"/>
    <cellStyle name="n_TOP synthèse Chantier 02-2004 copy_CA forfaits 0607 (06-08-14)_Spain KPIs" xfId="7887" xr:uid="{00000000-0005-0000-0000-0000BDC30000}"/>
    <cellStyle name="n_TOP synthèse Chantier 02-2004 copy_CA forfaits 0607 (06-08-14)_Spain KPIs 2" xfId="17253" xr:uid="{00000000-0005-0000-0000-0000BEC30000}"/>
    <cellStyle name="n_TOP synthèse Chantier 02-2004 copy_CA forfaits 0607 (06-08-14)_Spain KPIs_1" xfId="52702" xr:uid="{00000000-0005-0000-0000-0000BFC30000}"/>
    <cellStyle name="n_TOP synthèse Chantier 02-2004 copy_CA forfaits 0607 (06-08-14)_Telecoms - Operational KPIs" xfId="51005" xr:uid="{00000000-0005-0000-0000-0000C0C30000}"/>
    <cellStyle name="n_TOP synthèse Chantier 02-2004 copy_Classeur2" xfId="3909" xr:uid="{00000000-0005-0000-0000-0000C1C30000}"/>
    <cellStyle name="n_TOP synthèse Chantier 02-2004 copy_Classeur2_A&amp;ME KPIs" xfId="54480" xr:uid="{00000000-0005-0000-0000-0000C2C30000}"/>
    <cellStyle name="n_TOP synthèse Chantier 02-2004 copy_Classeur2_France financials" xfId="24821" xr:uid="{00000000-0005-0000-0000-0000C3C30000}"/>
    <cellStyle name="n_TOP synthèse Chantier 02-2004 copy_Classeur2_France KPIs" xfId="6031" xr:uid="{00000000-0005-0000-0000-0000C4C30000}"/>
    <cellStyle name="n_TOP synthèse Chantier 02-2004 copy_Classeur2_France KPIs 2" xfId="15446" xr:uid="{00000000-0005-0000-0000-0000C5C30000}"/>
    <cellStyle name="n_TOP synthèse Chantier 02-2004 copy_Classeur2_France KPIs_1" xfId="13271" xr:uid="{00000000-0005-0000-0000-0000C6C30000}"/>
    <cellStyle name="n_TOP synthèse Chantier 02-2004 copy_Classeur2_Group" xfId="46203" xr:uid="{00000000-0005-0000-0000-0000C7C30000}"/>
    <cellStyle name="n_TOP synthèse Chantier 02-2004 copy_Classeur2_Group - financial KPIs" xfId="23077" xr:uid="{00000000-0005-0000-0000-0000C8C30000}"/>
    <cellStyle name="n_TOP synthèse Chantier 02-2004 copy_Classeur2_Group - operational KPIs" xfId="11517" xr:uid="{00000000-0005-0000-0000-0000C9C30000}"/>
    <cellStyle name="n_TOP synthèse Chantier 02-2004 copy_Classeur2_Group - operational KPIs 2" xfId="19216" xr:uid="{00000000-0005-0000-0000-0000CAC30000}"/>
    <cellStyle name="n_TOP synthèse Chantier 02-2004 copy_Classeur2_Group - operational KPIs_1" xfId="21333" xr:uid="{00000000-0005-0000-0000-0000CBC30000}"/>
    <cellStyle name="n_TOP synthèse Chantier 02-2004 copy_Classeur2_Orange - Market France KPIs" xfId="57358" xr:uid="{00000000-0005-0000-0000-0000CCC30000}"/>
    <cellStyle name="n_TOP synthèse Chantier 02-2004 copy_Classeur2_Poland KPIs" xfId="46202" xr:uid="{00000000-0005-0000-0000-0000CDC30000}"/>
    <cellStyle name="n_TOP synthèse Chantier 02-2004 copy_Classeur2_ROW" xfId="46204" xr:uid="{00000000-0005-0000-0000-0000CEC30000}"/>
    <cellStyle name="n_TOP synthèse Chantier 02-2004 copy_Classeur2_ROW ARPU" xfId="46205" xr:uid="{00000000-0005-0000-0000-0000CFC30000}"/>
    <cellStyle name="n_TOP synthèse Chantier 02-2004 copy_Classeur2_ROW_1" xfId="46206" xr:uid="{00000000-0005-0000-0000-0000D0C30000}"/>
    <cellStyle name="n_TOP synthèse Chantier 02-2004 copy_Classeur2_ROW_1_Group" xfId="46207" xr:uid="{00000000-0005-0000-0000-0000D1C30000}"/>
    <cellStyle name="n_TOP synthèse Chantier 02-2004 copy_Classeur2_ROW_1_ROW ARPU" xfId="46208" xr:uid="{00000000-0005-0000-0000-0000D2C30000}"/>
    <cellStyle name="n_TOP synthèse Chantier 02-2004 copy_Classeur2_ROW_Group" xfId="46209" xr:uid="{00000000-0005-0000-0000-0000D3C30000}"/>
    <cellStyle name="n_TOP synthèse Chantier 02-2004 copy_Classeur2_ROW_ROW ARPU" xfId="46210" xr:uid="{00000000-0005-0000-0000-0000D4C30000}"/>
    <cellStyle name="n_TOP synthèse Chantier 02-2004 copy_Classeur2_Spain ARPU + AUPU" xfId="46211" xr:uid="{00000000-0005-0000-0000-0000D5C30000}"/>
    <cellStyle name="n_TOP synthèse Chantier 02-2004 copy_Classeur2_Spain ARPU + AUPU_Group" xfId="46212" xr:uid="{00000000-0005-0000-0000-0000D6C30000}"/>
    <cellStyle name="n_TOP synthèse Chantier 02-2004 copy_Classeur2_Spain ARPU + AUPU_ROW ARPU" xfId="46213" xr:uid="{00000000-0005-0000-0000-0000D7C30000}"/>
    <cellStyle name="n_TOP synthèse Chantier 02-2004 copy_Classeur2_Spain KPIs" xfId="7888" xr:uid="{00000000-0005-0000-0000-0000D8C30000}"/>
    <cellStyle name="n_TOP synthèse Chantier 02-2004 copy_Classeur2_Spain KPIs 2" xfId="17254" xr:uid="{00000000-0005-0000-0000-0000D9C30000}"/>
    <cellStyle name="n_TOP synthèse Chantier 02-2004 copy_Classeur2_Spain KPIs_1" xfId="52703" xr:uid="{00000000-0005-0000-0000-0000DAC30000}"/>
    <cellStyle name="n_TOP synthèse Chantier 02-2004 copy_Classeur2_Telecoms - Operational KPIs" xfId="51006" xr:uid="{00000000-0005-0000-0000-0000DBC30000}"/>
    <cellStyle name="n_TOP synthèse Chantier 02-2004 copy_Classeur5" xfId="3910" xr:uid="{00000000-0005-0000-0000-0000DCC30000}"/>
    <cellStyle name="n_TOP synthèse Chantier 02-2004 copy_Classeur5_A&amp;ME KPIs" xfId="54481" xr:uid="{00000000-0005-0000-0000-0000DDC30000}"/>
    <cellStyle name="n_TOP synthèse Chantier 02-2004 copy_Classeur5_France financials" xfId="24822" xr:uid="{00000000-0005-0000-0000-0000DEC30000}"/>
    <cellStyle name="n_TOP synthèse Chantier 02-2004 copy_Classeur5_France KPIs" xfId="6032" xr:uid="{00000000-0005-0000-0000-0000DFC30000}"/>
    <cellStyle name="n_TOP synthèse Chantier 02-2004 copy_Classeur5_France KPIs 2" xfId="15447" xr:uid="{00000000-0005-0000-0000-0000E0C30000}"/>
    <cellStyle name="n_TOP synthèse Chantier 02-2004 copy_Classeur5_France KPIs_1" xfId="13272" xr:uid="{00000000-0005-0000-0000-0000E1C30000}"/>
    <cellStyle name="n_TOP synthèse Chantier 02-2004 copy_Classeur5_Group" xfId="46215" xr:uid="{00000000-0005-0000-0000-0000E2C30000}"/>
    <cellStyle name="n_TOP synthèse Chantier 02-2004 copy_Classeur5_Group - financial KPIs" xfId="23078" xr:uid="{00000000-0005-0000-0000-0000E3C30000}"/>
    <cellStyle name="n_TOP synthèse Chantier 02-2004 copy_Classeur5_Group - operational KPIs" xfId="11518" xr:uid="{00000000-0005-0000-0000-0000E4C30000}"/>
    <cellStyle name="n_TOP synthèse Chantier 02-2004 copy_Classeur5_Group - operational KPIs 2" xfId="19217" xr:uid="{00000000-0005-0000-0000-0000E5C30000}"/>
    <cellStyle name="n_TOP synthèse Chantier 02-2004 copy_Classeur5_Group - operational KPIs_1" xfId="21334" xr:uid="{00000000-0005-0000-0000-0000E6C30000}"/>
    <cellStyle name="n_TOP synthèse Chantier 02-2004 copy_Classeur5_Orange - Market France KPIs" xfId="57359" xr:uid="{00000000-0005-0000-0000-0000E7C30000}"/>
    <cellStyle name="n_TOP synthèse Chantier 02-2004 copy_Classeur5_Poland KPIs" xfId="46214" xr:uid="{00000000-0005-0000-0000-0000E8C30000}"/>
    <cellStyle name="n_TOP synthèse Chantier 02-2004 copy_Classeur5_ROW" xfId="46216" xr:uid="{00000000-0005-0000-0000-0000E9C30000}"/>
    <cellStyle name="n_TOP synthèse Chantier 02-2004 copy_Classeur5_ROW ARPU" xfId="46217" xr:uid="{00000000-0005-0000-0000-0000EAC30000}"/>
    <cellStyle name="n_TOP synthèse Chantier 02-2004 copy_Classeur5_ROW_1" xfId="46218" xr:uid="{00000000-0005-0000-0000-0000EBC30000}"/>
    <cellStyle name="n_TOP synthèse Chantier 02-2004 copy_Classeur5_ROW_1_Group" xfId="46219" xr:uid="{00000000-0005-0000-0000-0000ECC30000}"/>
    <cellStyle name="n_TOP synthèse Chantier 02-2004 copy_Classeur5_ROW_1_ROW ARPU" xfId="46220" xr:uid="{00000000-0005-0000-0000-0000EDC30000}"/>
    <cellStyle name="n_TOP synthèse Chantier 02-2004 copy_Classeur5_ROW_Group" xfId="46221" xr:uid="{00000000-0005-0000-0000-0000EEC30000}"/>
    <cellStyle name="n_TOP synthèse Chantier 02-2004 copy_Classeur5_ROW_ROW ARPU" xfId="46222" xr:uid="{00000000-0005-0000-0000-0000EFC30000}"/>
    <cellStyle name="n_TOP synthèse Chantier 02-2004 copy_Classeur5_Spain ARPU + AUPU" xfId="46223" xr:uid="{00000000-0005-0000-0000-0000F0C30000}"/>
    <cellStyle name="n_TOP synthèse Chantier 02-2004 copy_Classeur5_Spain ARPU + AUPU_Group" xfId="46224" xr:uid="{00000000-0005-0000-0000-0000F1C30000}"/>
    <cellStyle name="n_TOP synthèse Chantier 02-2004 copy_Classeur5_Spain ARPU + AUPU_ROW ARPU" xfId="46225" xr:uid="{00000000-0005-0000-0000-0000F2C30000}"/>
    <cellStyle name="n_TOP synthèse Chantier 02-2004 copy_Classeur5_Spain KPIs" xfId="7889" xr:uid="{00000000-0005-0000-0000-0000F3C30000}"/>
    <cellStyle name="n_TOP synthèse Chantier 02-2004 copy_Classeur5_Spain KPIs 2" xfId="17255" xr:uid="{00000000-0005-0000-0000-0000F4C30000}"/>
    <cellStyle name="n_TOP synthèse Chantier 02-2004 copy_Classeur5_Spain KPIs_1" xfId="52704" xr:uid="{00000000-0005-0000-0000-0000F5C30000}"/>
    <cellStyle name="n_TOP synthèse Chantier 02-2004 copy_Classeur5_Telecoms - Operational KPIs" xfId="51007" xr:uid="{00000000-0005-0000-0000-0000F6C30000}"/>
    <cellStyle name="n_TOP synthèse Chantier 02-2004 copy_DATA KPI Personal" xfId="46226" xr:uid="{00000000-0005-0000-0000-0000F7C30000}"/>
    <cellStyle name="n_TOP synthèse Chantier 02-2004 copy_DATA KPI Personal_Group" xfId="46227" xr:uid="{00000000-0005-0000-0000-0000F8C30000}"/>
    <cellStyle name="n_TOP synthèse Chantier 02-2004 copy_DATA KPI Personal_ROW ARPU" xfId="46228" xr:uid="{00000000-0005-0000-0000-0000F9C30000}"/>
    <cellStyle name="n_TOP synthèse Chantier 02-2004 copy_EE_CoA_BS - mapped V4" xfId="46229" xr:uid="{00000000-0005-0000-0000-0000FAC30000}"/>
    <cellStyle name="n_TOP synthèse Chantier 02-2004 copy_EE_CoA_BS - mapped V4_Group" xfId="46230" xr:uid="{00000000-0005-0000-0000-0000FBC30000}"/>
    <cellStyle name="n_TOP synthèse Chantier 02-2004 copy_EE_CoA_BS - mapped V4_ROW ARPU" xfId="46231" xr:uid="{00000000-0005-0000-0000-0000FCC30000}"/>
    <cellStyle name="n_TOP synthèse Chantier 02-2004 copy_France financials" xfId="24815" xr:uid="{00000000-0005-0000-0000-0000FDC30000}"/>
    <cellStyle name="n_TOP synthèse Chantier 02-2004 copy_France KPIs" xfId="6025" xr:uid="{00000000-0005-0000-0000-0000FEC30000}"/>
    <cellStyle name="n_TOP synthèse Chantier 02-2004 copy_France KPIs 2" xfId="15440" xr:uid="{00000000-0005-0000-0000-0000FFC30000}"/>
    <cellStyle name="n_TOP synthèse Chantier 02-2004 copy_France KPIs_1" xfId="13265" xr:uid="{00000000-0005-0000-0000-000000C40000}"/>
    <cellStyle name="n_TOP synthèse Chantier 02-2004 copy_Group" xfId="46232" xr:uid="{00000000-0005-0000-0000-000001C40000}"/>
    <cellStyle name="n_TOP synthèse Chantier 02-2004 copy_Group - financial KPIs" xfId="23071" xr:uid="{00000000-0005-0000-0000-000002C40000}"/>
    <cellStyle name="n_TOP synthèse Chantier 02-2004 copy_Group - operational KPIs" xfId="11511" xr:uid="{00000000-0005-0000-0000-000003C40000}"/>
    <cellStyle name="n_TOP synthèse Chantier 02-2004 copy_Group - operational KPIs 2" xfId="19210" xr:uid="{00000000-0005-0000-0000-000004C40000}"/>
    <cellStyle name="n_TOP synthèse Chantier 02-2004 copy_Group - operational KPIs_1" xfId="21327" xr:uid="{00000000-0005-0000-0000-000005C40000}"/>
    <cellStyle name="n_TOP synthèse Chantier 02-2004 copy_Orange - Market France KPIs" xfId="57352" xr:uid="{00000000-0005-0000-0000-000006C40000}"/>
    <cellStyle name="n_TOP synthèse Chantier 02-2004 copy_PFA_Mn MTV_060413" xfId="3911" xr:uid="{00000000-0005-0000-0000-000007C40000}"/>
    <cellStyle name="n_TOP synthèse Chantier 02-2004 copy_PFA_Mn MTV_060413_A&amp;ME KPIs" xfId="54482" xr:uid="{00000000-0005-0000-0000-000008C40000}"/>
    <cellStyle name="n_TOP synthèse Chantier 02-2004 copy_PFA_Mn MTV_060413_France financials" xfId="24823" xr:uid="{00000000-0005-0000-0000-000009C40000}"/>
    <cellStyle name="n_TOP synthèse Chantier 02-2004 copy_PFA_Mn MTV_060413_France KPIs" xfId="6033" xr:uid="{00000000-0005-0000-0000-00000AC40000}"/>
    <cellStyle name="n_TOP synthèse Chantier 02-2004 copy_PFA_Mn MTV_060413_France KPIs 2" xfId="15448" xr:uid="{00000000-0005-0000-0000-00000BC40000}"/>
    <cellStyle name="n_TOP synthèse Chantier 02-2004 copy_PFA_Mn MTV_060413_France KPIs_1" xfId="13273" xr:uid="{00000000-0005-0000-0000-00000CC40000}"/>
    <cellStyle name="n_TOP synthèse Chantier 02-2004 copy_PFA_Mn MTV_060413_Group" xfId="46234" xr:uid="{00000000-0005-0000-0000-00000DC40000}"/>
    <cellStyle name="n_TOP synthèse Chantier 02-2004 copy_PFA_Mn MTV_060413_Group - financial KPIs" xfId="23079" xr:uid="{00000000-0005-0000-0000-00000EC40000}"/>
    <cellStyle name="n_TOP synthèse Chantier 02-2004 copy_PFA_Mn MTV_060413_Group - operational KPIs" xfId="11519" xr:uid="{00000000-0005-0000-0000-00000FC40000}"/>
    <cellStyle name="n_TOP synthèse Chantier 02-2004 copy_PFA_Mn MTV_060413_Group - operational KPIs 2" xfId="19218" xr:uid="{00000000-0005-0000-0000-000010C40000}"/>
    <cellStyle name="n_TOP synthèse Chantier 02-2004 copy_PFA_Mn MTV_060413_Group - operational KPIs_1" xfId="21335" xr:uid="{00000000-0005-0000-0000-000011C40000}"/>
    <cellStyle name="n_TOP synthèse Chantier 02-2004 copy_PFA_Mn MTV_060413_Orange - Market France KPIs" xfId="57360" xr:uid="{00000000-0005-0000-0000-000012C40000}"/>
    <cellStyle name="n_TOP synthèse Chantier 02-2004 copy_PFA_Mn MTV_060413_Poland KPIs" xfId="46233" xr:uid="{00000000-0005-0000-0000-000013C40000}"/>
    <cellStyle name="n_TOP synthèse Chantier 02-2004 copy_PFA_Mn MTV_060413_ROW" xfId="46235" xr:uid="{00000000-0005-0000-0000-000014C40000}"/>
    <cellStyle name="n_TOP synthèse Chantier 02-2004 copy_PFA_Mn MTV_060413_ROW ARPU" xfId="46236" xr:uid="{00000000-0005-0000-0000-000015C40000}"/>
    <cellStyle name="n_TOP synthèse Chantier 02-2004 copy_PFA_Mn MTV_060413_ROW_1" xfId="46237" xr:uid="{00000000-0005-0000-0000-000016C40000}"/>
    <cellStyle name="n_TOP synthèse Chantier 02-2004 copy_PFA_Mn MTV_060413_ROW_1_Group" xfId="46238" xr:uid="{00000000-0005-0000-0000-000017C40000}"/>
    <cellStyle name="n_TOP synthèse Chantier 02-2004 copy_PFA_Mn MTV_060413_ROW_1_ROW ARPU" xfId="46239" xr:uid="{00000000-0005-0000-0000-000018C40000}"/>
    <cellStyle name="n_TOP synthèse Chantier 02-2004 copy_PFA_Mn MTV_060413_ROW_Group" xfId="46240" xr:uid="{00000000-0005-0000-0000-000019C40000}"/>
    <cellStyle name="n_TOP synthèse Chantier 02-2004 copy_PFA_Mn MTV_060413_ROW_ROW ARPU" xfId="46241" xr:uid="{00000000-0005-0000-0000-00001AC40000}"/>
    <cellStyle name="n_TOP synthèse Chantier 02-2004 copy_PFA_Mn MTV_060413_Spain ARPU + AUPU" xfId="46242" xr:uid="{00000000-0005-0000-0000-00001BC40000}"/>
    <cellStyle name="n_TOP synthèse Chantier 02-2004 copy_PFA_Mn MTV_060413_Spain ARPU + AUPU_Group" xfId="46243" xr:uid="{00000000-0005-0000-0000-00001CC40000}"/>
    <cellStyle name="n_TOP synthèse Chantier 02-2004 copy_PFA_Mn MTV_060413_Spain ARPU + AUPU_ROW ARPU" xfId="46244" xr:uid="{00000000-0005-0000-0000-00001DC40000}"/>
    <cellStyle name="n_TOP synthèse Chantier 02-2004 copy_PFA_Mn MTV_060413_Spain KPIs" xfId="7890" xr:uid="{00000000-0005-0000-0000-00001EC40000}"/>
    <cellStyle name="n_TOP synthèse Chantier 02-2004 copy_PFA_Mn MTV_060413_Spain KPIs 2" xfId="17256" xr:uid="{00000000-0005-0000-0000-00001FC40000}"/>
    <cellStyle name="n_TOP synthèse Chantier 02-2004 copy_PFA_Mn MTV_060413_Spain KPIs_1" xfId="52705" xr:uid="{00000000-0005-0000-0000-000020C40000}"/>
    <cellStyle name="n_TOP synthèse Chantier 02-2004 copy_PFA_Mn MTV_060413_Telecoms - Operational KPIs" xfId="51008" xr:uid="{00000000-0005-0000-0000-000021C40000}"/>
    <cellStyle name="n_TOP synthèse Chantier 02-2004 copy_PFA_Mn_0603_V0 0" xfId="3912" xr:uid="{00000000-0005-0000-0000-000022C40000}"/>
    <cellStyle name="n_TOP synthèse Chantier 02-2004 copy_PFA_Mn_0603_V0 0_A&amp;ME KPIs" xfId="54483" xr:uid="{00000000-0005-0000-0000-000023C40000}"/>
    <cellStyle name="n_TOP synthèse Chantier 02-2004 copy_PFA_Mn_0603_V0 0_France financials" xfId="24824" xr:uid="{00000000-0005-0000-0000-000024C40000}"/>
    <cellStyle name="n_TOP synthèse Chantier 02-2004 copy_PFA_Mn_0603_V0 0_France KPIs" xfId="6034" xr:uid="{00000000-0005-0000-0000-000025C40000}"/>
    <cellStyle name="n_TOP synthèse Chantier 02-2004 copy_PFA_Mn_0603_V0 0_France KPIs 2" xfId="15449" xr:uid="{00000000-0005-0000-0000-000026C40000}"/>
    <cellStyle name="n_TOP synthèse Chantier 02-2004 copy_PFA_Mn_0603_V0 0_France KPIs_1" xfId="13274" xr:uid="{00000000-0005-0000-0000-000027C40000}"/>
    <cellStyle name="n_TOP synthèse Chantier 02-2004 copy_PFA_Mn_0603_V0 0_Group" xfId="46246" xr:uid="{00000000-0005-0000-0000-000028C40000}"/>
    <cellStyle name="n_TOP synthèse Chantier 02-2004 copy_PFA_Mn_0603_V0 0_Group - financial KPIs" xfId="23080" xr:uid="{00000000-0005-0000-0000-000029C40000}"/>
    <cellStyle name="n_TOP synthèse Chantier 02-2004 copy_PFA_Mn_0603_V0 0_Group - operational KPIs" xfId="11520" xr:uid="{00000000-0005-0000-0000-00002AC40000}"/>
    <cellStyle name="n_TOP synthèse Chantier 02-2004 copy_PFA_Mn_0603_V0 0_Group - operational KPIs 2" xfId="19219" xr:uid="{00000000-0005-0000-0000-00002BC40000}"/>
    <cellStyle name="n_TOP synthèse Chantier 02-2004 copy_PFA_Mn_0603_V0 0_Group - operational KPIs_1" xfId="21336" xr:uid="{00000000-0005-0000-0000-00002CC40000}"/>
    <cellStyle name="n_TOP synthèse Chantier 02-2004 copy_PFA_Mn_0603_V0 0_Orange - Market France KPIs" xfId="57361" xr:uid="{00000000-0005-0000-0000-00002DC40000}"/>
    <cellStyle name="n_TOP synthèse Chantier 02-2004 copy_PFA_Mn_0603_V0 0_Poland KPIs" xfId="46245" xr:uid="{00000000-0005-0000-0000-00002EC40000}"/>
    <cellStyle name="n_TOP synthèse Chantier 02-2004 copy_PFA_Mn_0603_V0 0_ROW" xfId="46247" xr:uid="{00000000-0005-0000-0000-00002FC40000}"/>
    <cellStyle name="n_TOP synthèse Chantier 02-2004 copy_PFA_Mn_0603_V0 0_ROW ARPU" xfId="46248" xr:uid="{00000000-0005-0000-0000-000030C40000}"/>
    <cellStyle name="n_TOP synthèse Chantier 02-2004 copy_PFA_Mn_0603_V0 0_ROW_1" xfId="46249" xr:uid="{00000000-0005-0000-0000-000031C40000}"/>
    <cellStyle name="n_TOP synthèse Chantier 02-2004 copy_PFA_Mn_0603_V0 0_ROW_1_Group" xfId="46250" xr:uid="{00000000-0005-0000-0000-000032C40000}"/>
    <cellStyle name="n_TOP synthèse Chantier 02-2004 copy_PFA_Mn_0603_V0 0_ROW_1_ROW ARPU" xfId="46251" xr:uid="{00000000-0005-0000-0000-000033C40000}"/>
    <cellStyle name="n_TOP synthèse Chantier 02-2004 copy_PFA_Mn_0603_V0 0_ROW_Group" xfId="46252" xr:uid="{00000000-0005-0000-0000-000034C40000}"/>
    <cellStyle name="n_TOP synthèse Chantier 02-2004 copy_PFA_Mn_0603_V0 0_ROW_ROW ARPU" xfId="46253" xr:uid="{00000000-0005-0000-0000-000035C40000}"/>
    <cellStyle name="n_TOP synthèse Chantier 02-2004 copy_PFA_Mn_0603_V0 0_Spain ARPU + AUPU" xfId="46254" xr:uid="{00000000-0005-0000-0000-000036C40000}"/>
    <cellStyle name="n_TOP synthèse Chantier 02-2004 copy_PFA_Mn_0603_V0 0_Spain ARPU + AUPU_Group" xfId="46255" xr:uid="{00000000-0005-0000-0000-000037C40000}"/>
    <cellStyle name="n_TOP synthèse Chantier 02-2004 copy_PFA_Mn_0603_V0 0_Spain ARPU + AUPU_ROW ARPU" xfId="46256" xr:uid="{00000000-0005-0000-0000-000038C40000}"/>
    <cellStyle name="n_TOP synthèse Chantier 02-2004 copy_PFA_Mn_0603_V0 0_Spain KPIs" xfId="7891" xr:uid="{00000000-0005-0000-0000-000039C40000}"/>
    <cellStyle name="n_TOP synthèse Chantier 02-2004 copy_PFA_Mn_0603_V0 0_Spain KPIs 2" xfId="17257" xr:uid="{00000000-0005-0000-0000-00003AC40000}"/>
    <cellStyle name="n_TOP synthèse Chantier 02-2004 copy_PFA_Mn_0603_V0 0_Spain KPIs_1" xfId="52706" xr:uid="{00000000-0005-0000-0000-00003BC40000}"/>
    <cellStyle name="n_TOP synthèse Chantier 02-2004 copy_PFA_Mn_0603_V0 0_Telecoms - Operational KPIs" xfId="51009" xr:uid="{00000000-0005-0000-0000-00003CC40000}"/>
    <cellStyle name="n_TOP synthèse Chantier 02-2004 copy_PFA_Parcs_0600706" xfId="3913" xr:uid="{00000000-0005-0000-0000-00003DC40000}"/>
    <cellStyle name="n_TOP synthèse Chantier 02-2004 copy_PFA_Parcs_0600706_A&amp;ME KPIs" xfId="54484" xr:uid="{00000000-0005-0000-0000-00003EC40000}"/>
    <cellStyle name="n_TOP synthèse Chantier 02-2004 copy_PFA_Parcs_0600706_France financials" xfId="24825" xr:uid="{00000000-0005-0000-0000-00003FC40000}"/>
    <cellStyle name="n_TOP synthèse Chantier 02-2004 copy_PFA_Parcs_0600706_France KPIs" xfId="6035" xr:uid="{00000000-0005-0000-0000-000040C40000}"/>
    <cellStyle name="n_TOP synthèse Chantier 02-2004 copy_PFA_Parcs_0600706_France KPIs 2" xfId="15450" xr:uid="{00000000-0005-0000-0000-000041C40000}"/>
    <cellStyle name="n_TOP synthèse Chantier 02-2004 copy_PFA_Parcs_0600706_France KPIs_1" xfId="13275" xr:uid="{00000000-0005-0000-0000-000042C40000}"/>
    <cellStyle name="n_TOP synthèse Chantier 02-2004 copy_PFA_Parcs_0600706_Group" xfId="46258" xr:uid="{00000000-0005-0000-0000-000043C40000}"/>
    <cellStyle name="n_TOP synthèse Chantier 02-2004 copy_PFA_Parcs_0600706_Group - financial KPIs" xfId="23081" xr:uid="{00000000-0005-0000-0000-000044C40000}"/>
    <cellStyle name="n_TOP synthèse Chantier 02-2004 copy_PFA_Parcs_0600706_Group - operational KPIs" xfId="11521" xr:uid="{00000000-0005-0000-0000-000045C40000}"/>
    <cellStyle name="n_TOP synthèse Chantier 02-2004 copy_PFA_Parcs_0600706_Group - operational KPIs 2" xfId="19220" xr:uid="{00000000-0005-0000-0000-000046C40000}"/>
    <cellStyle name="n_TOP synthèse Chantier 02-2004 copy_PFA_Parcs_0600706_Group - operational KPIs_1" xfId="21337" xr:uid="{00000000-0005-0000-0000-000047C40000}"/>
    <cellStyle name="n_TOP synthèse Chantier 02-2004 copy_PFA_Parcs_0600706_Orange - Market France KPIs" xfId="57362" xr:uid="{00000000-0005-0000-0000-000048C40000}"/>
    <cellStyle name="n_TOP synthèse Chantier 02-2004 copy_PFA_Parcs_0600706_Poland KPIs" xfId="46257" xr:uid="{00000000-0005-0000-0000-000049C40000}"/>
    <cellStyle name="n_TOP synthèse Chantier 02-2004 copy_PFA_Parcs_0600706_ROW" xfId="46259" xr:uid="{00000000-0005-0000-0000-00004AC40000}"/>
    <cellStyle name="n_TOP synthèse Chantier 02-2004 copy_PFA_Parcs_0600706_ROW ARPU" xfId="46260" xr:uid="{00000000-0005-0000-0000-00004BC40000}"/>
    <cellStyle name="n_TOP synthèse Chantier 02-2004 copy_PFA_Parcs_0600706_ROW_1" xfId="46261" xr:uid="{00000000-0005-0000-0000-00004CC40000}"/>
    <cellStyle name="n_TOP synthèse Chantier 02-2004 copy_PFA_Parcs_0600706_ROW_1_Group" xfId="46262" xr:uid="{00000000-0005-0000-0000-00004DC40000}"/>
    <cellStyle name="n_TOP synthèse Chantier 02-2004 copy_PFA_Parcs_0600706_ROW_1_ROW ARPU" xfId="46263" xr:uid="{00000000-0005-0000-0000-00004EC40000}"/>
    <cellStyle name="n_TOP synthèse Chantier 02-2004 copy_PFA_Parcs_0600706_ROW_Group" xfId="46264" xr:uid="{00000000-0005-0000-0000-00004FC40000}"/>
    <cellStyle name="n_TOP synthèse Chantier 02-2004 copy_PFA_Parcs_0600706_ROW_ROW ARPU" xfId="46265" xr:uid="{00000000-0005-0000-0000-000050C40000}"/>
    <cellStyle name="n_TOP synthèse Chantier 02-2004 copy_PFA_Parcs_0600706_Spain ARPU + AUPU" xfId="46266" xr:uid="{00000000-0005-0000-0000-000051C40000}"/>
    <cellStyle name="n_TOP synthèse Chantier 02-2004 copy_PFA_Parcs_0600706_Spain ARPU + AUPU_Group" xfId="46267" xr:uid="{00000000-0005-0000-0000-000052C40000}"/>
    <cellStyle name="n_TOP synthèse Chantier 02-2004 copy_PFA_Parcs_0600706_Spain ARPU + AUPU_ROW ARPU" xfId="46268" xr:uid="{00000000-0005-0000-0000-000053C40000}"/>
    <cellStyle name="n_TOP synthèse Chantier 02-2004 copy_PFA_Parcs_0600706_Spain KPIs" xfId="7892" xr:uid="{00000000-0005-0000-0000-000054C40000}"/>
    <cellStyle name="n_TOP synthèse Chantier 02-2004 copy_PFA_Parcs_0600706_Spain KPIs 2" xfId="17258" xr:uid="{00000000-0005-0000-0000-000055C40000}"/>
    <cellStyle name="n_TOP synthèse Chantier 02-2004 copy_PFA_Parcs_0600706_Spain KPIs_1" xfId="52707" xr:uid="{00000000-0005-0000-0000-000056C40000}"/>
    <cellStyle name="n_TOP synthèse Chantier 02-2004 copy_PFA_Parcs_0600706_Telecoms - Operational KPIs" xfId="51010" xr:uid="{00000000-0005-0000-0000-000057C40000}"/>
    <cellStyle name="n_TOP synthèse Chantier 02-2004 copy_Poland KPIs" xfId="46141" xr:uid="{00000000-0005-0000-0000-000058C40000}"/>
    <cellStyle name="n_TOP synthèse Chantier 02-2004 copy_Reporting Valeur_Mobile_2010_10" xfId="46269" xr:uid="{00000000-0005-0000-0000-000059C40000}"/>
    <cellStyle name="n_TOP synthèse Chantier 02-2004 copy_Reporting Valeur_Mobile_2010_10_Group" xfId="46270" xr:uid="{00000000-0005-0000-0000-00005AC40000}"/>
    <cellStyle name="n_TOP synthèse Chantier 02-2004 copy_Reporting Valeur_Mobile_2010_10_ROW" xfId="46271" xr:uid="{00000000-0005-0000-0000-00005BC40000}"/>
    <cellStyle name="n_TOP synthèse Chantier 02-2004 copy_Reporting Valeur_Mobile_2010_10_ROW ARPU" xfId="46272" xr:uid="{00000000-0005-0000-0000-00005CC40000}"/>
    <cellStyle name="n_TOP synthèse Chantier 02-2004 copy_Reporting Valeur_Mobile_2010_10_ROW_Group" xfId="46273" xr:uid="{00000000-0005-0000-0000-00005DC40000}"/>
    <cellStyle name="n_TOP synthèse Chantier 02-2004 copy_Reporting Valeur_Mobile_2010_10_ROW_ROW ARPU" xfId="46274" xr:uid="{00000000-0005-0000-0000-00005EC40000}"/>
    <cellStyle name="n_TOP synthèse Chantier 02-2004 copy_ROW" xfId="46275" xr:uid="{00000000-0005-0000-0000-00005FC40000}"/>
    <cellStyle name="n_TOP synthèse Chantier 02-2004 copy_ROW ARPU" xfId="46276" xr:uid="{00000000-0005-0000-0000-000060C40000}"/>
    <cellStyle name="n_TOP synthèse Chantier 02-2004 copy_ROW_1" xfId="46277" xr:uid="{00000000-0005-0000-0000-000061C40000}"/>
    <cellStyle name="n_TOP synthèse Chantier 02-2004 copy_ROW_1_Group" xfId="46278" xr:uid="{00000000-0005-0000-0000-000062C40000}"/>
    <cellStyle name="n_TOP synthèse Chantier 02-2004 copy_ROW_1_ROW ARPU" xfId="46279" xr:uid="{00000000-0005-0000-0000-000063C40000}"/>
    <cellStyle name="n_TOP synthèse Chantier 02-2004 copy_ROW_Group" xfId="46280" xr:uid="{00000000-0005-0000-0000-000064C40000}"/>
    <cellStyle name="n_TOP synthèse Chantier 02-2004 copy_ROW_ROW ARPU" xfId="46281" xr:uid="{00000000-0005-0000-0000-000065C40000}"/>
    <cellStyle name="n_TOP synthèse Chantier 02-2004 copy_Spain ARPU + AUPU" xfId="46282" xr:uid="{00000000-0005-0000-0000-000066C40000}"/>
    <cellStyle name="n_TOP synthèse Chantier 02-2004 copy_Spain ARPU + AUPU_Group" xfId="46283" xr:uid="{00000000-0005-0000-0000-000067C40000}"/>
    <cellStyle name="n_TOP synthèse Chantier 02-2004 copy_Spain ARPU + AUPU_ROW ARPU" xfId="46284" xr:uid="{00000000-0005-0000-0000-000068C40000}"/>
    <cellStyle name="n_TOP synthèse Chantier 02-2004 copy_Spain KPIs" xfId="7882" xr:uid="{00000000-0005-0000-0000-000069C40000}"/>
    <cellStyle name="n_TOP synthèse Chantier 02-2004 copy_Spain KPIs 2" xfId="17248" xr:uid="{00000000-0005-0000-0000-00006AC40000}"/>
    <cellStyle name="n_TOP synthèse Chantier 02-2004 copy_Spain KPIs_1" xfId="52697" xr:uid="{00000000-0005-0000-0000-00006BC40000}"/>
    <cellStyle name="n_TOP synthèse Chantier 02-2004 copy_Telecoms - Operational KPIs" xfId="51000" xr:uid="{00000000-0005-0000-0000-00006CC40000}"/>
    <cellStyle name="n_TOP synthèse Chantier 02-2004 copy_UAG_report_CA 06-09 (06-09-28)" xfId="3914" xr:uid="{00000000-0005-0000-0000-00006DC40000}"/>
    <cellStyle name="n_TOP synthèse Chantier 02-2004 copy_UAG_report_CA 06-09 (06-09-28)_A&amp;ME KPIs" xfId="54485" xr:uid="{00000000-0005-0000-0000-00006EC40000}"/>
    <cellStyle name="n_TOP synthèse Chantier 02-2004 copy_UAG_report_CA 06-09 (06-09-28)_France financials" xfId="24826" xr:uid="{00000000-0005-0000-0000-00006FC40000}"/>
    <cellStyle name="n_TOP synthèse Chantier 02-2004 copy_UAG_report_CA 06-09 (06-09-28)_France KPIs" xfId="6036" xr:uid="{00000000-0005-0000-0000-000070C40000}"/>
    <cellStyle name="n_TOP synthèse Chantier 02-2004 copy_UAG_report_CA 06-09 (06-09-28)_France KPIs 2" xfId="15451" xr:uid="{00000000-0005-0000-0000-000071C40000}"/>
    <cellStyle name="n_TOP synthèse Chantier 02-2004 copy_UAG_report_CA 06-09 (06-09-28)_France KPIs_1" xfId="13276" xr:uid="{00000000-0005-0000-0000-000072C40000}"/>
    <cellStyle name="n_TOP synthèse Chantier 02-2004 copy_UAG_report_CA 06-09 (06-09-28)_Group" xfId="46286" xr:uid="{00000000-0005-0000-0000-000073C40000}"/>
    <cellStyle name="n_TOP synthèse Chantier 02-2004 copy_UAG_report_CA 06-09 (06-09-28)_Group - financial KPIs" xfId="23082" xr:uid="{00000000-0005-0000-0000-000074C40000}"/>
    <cellStyle name="n_TOP synthèse Chantier 02-2004 copy_UAG_report_CA 06-09 (06-09-28)_Group - operational KPIs" xfId="11522" xr:uid="{00000000-0005-0000-0000-000075C40000}"/>
    <cellStyle name="n_TOP synthèse Chantier 02-2004 copy_UAG_report_CA 06-09 (06-09-28)_Group - operational KPIs 2" xfId="19221" xr:uid="{00000000-0005-0000-0000-000076C40000}"/>
    <cellStyle name="n_TOP synthèse Chantier 02-2004 copy_UAG_report_CA 06-09 (06-09-28)_Group - operational KPIs_1" xfId="21338" xr:uid="{00000000-0005-0000-0000-000077C40000}"/>
    <cellStyle name="n_TOP synthèse Chantier 02-2004 copy_UAG_report_CA 06-09 (06-09-28)_Orange - Market France KPIs" xfId="57363" xr:uid="{00000000-0005-0000-0000-000078C40000}"/>
    <cellStyle name="n_TOP synthèse Chantier 02-2004 copy_UAG_report_CA 06-09 (06-09-28)_Poland KPIs" xfId="46285" xr:uid="{00000000-0005-0000-0000-000079C40000}"/>
    <cellStyle name="n_TOP synthèse Chantier 02-2004 copy_UAG_report_CA 06-09 (06-09-28)_ROW" xfId="46287" xr:uid="{00000000-0005-0000-0000-00007AC40000}"/>
    <cellStyle name="n_TOP synthèse Chantier 02-2004 copy_UAG_report_CA 06-09 (06-09-28)_ROW ARPU" xfId="46288" xr:uid="{00000000-0005-0000-0000-00007BC40000}"/>
    <cellStyle name="n_TOP synthèse Chantier 02-2004 copy_UAG_report_CA 06-09 (06-09-28)_ROW_1" xfId="46289" xr:uid="{00000000-0005-0000-0000-00007CC40000}"/>
    <cellStyle name="n_TOP synthèse Chantier 02-2004 copy_UAG_report_CA 06-09 (06-09-28)_ROW_1_Group" xfId="46290" xr:uid="{00000000-0005-0000-0000-00007DC40000}"/>
    <cellStyle name="n_TOP synthèse Chantier 02-2004 copy_UAG_report_CA 06-09 (06-09-28)_ROW_1_ROW ARPU" xfId="46291" xr:uid="{00000000-0005-0000-0000-00007EC40000}"/>
    <cellStyle name="n_TOP synthèse Chantier 02-2004 copy_UAG_report_CA 06-09 (06-09-28)_ROW_Group" xfId="46292" xr:uid="{00000000-0005-0000-0000-00007FC40000}"/>
    <cellStyle name="n_TOP synthèse Chantier 02-2004 copy_UAG_report_CA 06-09 (06-09-28)_ROW_ROW ARPU" xfId="46293" xr:uid="{00000000-0005-0000-0000-000080C40000}"/>
    <cellStyle name="n_TOP synthèse Chantier 02-2004 copy_UAG_report_CA 06-09 (06-09-28)_Spain ARPU + AUPU" xfId="46294" xr:uid="{00000000-0005-0000-0000-000081C40000}"/>
    <cellStyle name="n_TOP synthèse Chantier 02-2004 copy_UAG_report_CA 06-09 (06-09-28)_Spain ARPU + AUPU_Group" xfId="46295" xr:uid="{00000000-0005-0000-0000-000082C40000}"/>
    <cellStyle name="n_TOP synthèse Chantier 02-2004 copy_UAG_report_CA 06-09 (06-09-28)_Spain ARPU + AUPU_ROW ARPU" xfId="46296" xr:uid="{00000000-0005-0000-0000-000083C40000}"/>
    <cellStyle name="n_TOP synthèse Chantier 02-2004 copy_UAG_report_CA 06-09 (06-09-28)_Spain KPIs" xfId="7893" xr:uid="{00000000-0005-0000-0000-000084C40000}"/>
    <cellStyle name="n_TOP synthèse Chantier 02-2004 copy_UAG_report_CA 06-09 (06-09-28)_Spain KPIs 2" xfId="17259" xr:uid="{00000000-0005-0000-0000-000085C40000}"/>
    <cellStyle name="n_TOP synthèse Chantier 02-2004 copy_UAG_report_CA 06-09 (06-09-28)_Spain KPIs_1" xfId="52708" xr:uid="{00000000-0005-0000-0000-000086C40000}"/>
    <cellStyle name="n_TOP synthèse Chantier 02-2004 copy_UAG_report_CA 06-09 (06-09-28)_Telecoms - Operational KPIs" xfId="51011" xr:uid="{00000000-0005-0000-0000-000087C40000}"/>
    <cellStyle name="n_TOP synthèse Chantier 02-2004 copy_UAG_report_CA 06-10 (06-11-06)" xfId="3915" xr:uid="{00000000-0005-0000-0000-000088C40000}"/>
    <cellStyle name="n_TOP synthèse Chantier 02-2004 copy_UAG_report_CA 06-10 (06-11-06)_A&amp;ME KPIs" xfId="54486" xr:uid="{00000000-0005-0000-0000-000089C40000}"/>
    <cellStyle name="n_TOP synthèse Chantier 02-2004 copy_UAG_report_CA 06-10 (06-11-06)_France financials" xfId="24827" xr:uid="{00000000-0005-0000-0000-00008AC40000}"/>
    <cellStyle name="n_TOP synthèse Chantier 02-2004 copy_UAG_report_CA 06-10 (06-11-06)_France KPIs" xfId="6037" xr:uid="{00000000-0005-0000-0000-00008BC40000}"/>
    <cellStyle name="n_TOP synthèse Chantier 02-2004 copy_UAG_report_CA 06-10 (06-11-06)_France KPIs 2" xfId="15452" xr:uid="{00000000-0005-0000-0000-00008CC40000}"/>
    <cellStyle name="n_TOP synthèse Chantier 02-2004 copy_UAG_report_CA 06-10 (06-11-06)_France KPIs_1" xfId="13277" xr:uid="{00000000-0005-0000-0000-00008DC40000}"/>
    <cellStyle name="n_TOP synthèse Chantier 02-2004 copy_UAG_report_CA 06-10 (06-11-06)_Group" xfId="46298" xr:uid="{00000000-0005-0000-0000-00008EC40000}"/>
    <cellStyle name="n_TOP synthèse Chantier 02-2004 copy_UAG_report_CA 06-10 (06-11-06)_Group - financial KPIs" xfId="23083" xr:uid="{00000000-0005-0000-0000-00008FC40000}"/>
    <cellStyle name="n_TOP synthèse Chantier 02-2004 copy_UAG_report_CA 06-10 (06-11-06)_Group - operational KPIs" xfId="11523" xr:uid="{00000000-0005-0000-0000-000090C40000}"/>
    <cellStyle name="n_TOP synthèse Chantier 02-2004 copy_UAG_report_CA 06-10 (06-11-06)_Group - operational KPIs 2" xfId="19222" xr:uid="{00000000-0005-0000-0000-000091C40000}"/>
    <cellStyle name="n_TOP synthèse Chantier 02-2004 copy_UAG_report_CA 06-10 (06-11-06)_Group - operational KPIs_1" xfId="21339" xr:uid="{00000000-0005-0000-0000-000092C40000}"/>
    <cellStyle name="n_TOP synthèse Chantier 02-2004 copy_UAG_report_CA 06-10 (06-11-06)_Orange - Market France KPIs" xfId="57364" xr:uid="{00000000-0005-0000-0000-000093C40000}"/>
    <cellStyle name="n_TOP synthèse Chantier 02-2004 copy_UAG_report_CA 06-10 (06-11-06)_Poland KPIs" xfId="46297" xr:uid="{00000000-0005-0000-0000-000094C40000}"/>
    <cellStyle name="n_TOP synthèse Chantier 02-2004 copy_UAG_report_CA 06-10 (06-11-06)_ROW" xfId="46299" xr:uid="{00000000-0005-0000-0000-000095C40000}"/>
    <cellStyle name="n_TOP synthèse Chantier 02-2004 copy_UAG_report_CA 06-10 (06-11-06)_ROW ARPU" xfId="46300" xr:uid="{00000000-0005-0000-0000-000096C40000}"/>
    <cellStyle name="n_TOP synthèse Chantier 02-2004 copy_UAG_report_CA 06-10 (06-11-06)_ROW_1" xfId="46301" xr:uid="{00000000-0005-0000-0000-000097C40000}"/>
    <cellStyle name="n_TOP synthèse Chantier 02-2004 copy_UAG_report_CA 06-10 (06-11-06)_ROW_1_Group" xfId="46302" xr:uid="{00000000-0005-0000-0000-000098C40000}"/>
    <cellStyle name="n_TOP synthèse Chantier 02-2004 copy_UAG_report_CA 06-10 (06-11-06)_ROW_1_ROW ARPU" xfId="46303" xr:uid="{00000000-0005-0000-0000-000099C40000}"/>
    <cellStyle name="n_TOP synthèse Chantier 02-2004 copy_UAG_report_CA 06-10 (06-11-06)_ROW_Group" xfId="46304" xr:uid="{00000000-0005-0000-0000-00009AC40000}"/>
    <cellStyle name="n_TOP synthèse Chantier 02-2004 copy_UAG_report_CA 06-10 (06-11-06)_ROW_ROW ARPU" xfId="46305" xr:uid="{00000000-0005-0000-0000-00009BC40000}"/>
    <cellStyle name="n_TOP synthèse Chantier 02-2004 copy_UAG_report_CA 06-10 (06-11-06)_Spain ARPU + AUPU" xfId="46306" xr:uid="{00000000-0005-0000-0000-00009CC40000}"/>
    <cellStyle name="n_TOP synthèse Chantier 02-2004 copy_UAG_report_CA 06-10 (06-11-06)_Spain ARPU + AUPU_Group" xfId="46307" xr:uid="{00000000-0005-0000-0000-00009DC40000}"/>
    <cellStyle name="n_TOP synthèse Chantier 02-2004 copy_UAG_report_CA 06-10 (06-11-06)_Spain ARPU + AUPU_ROW ARPU" xfId="46308" xr:uid="{00000000-0005-0000-0000-00009EC40000}"/>
    <cellStyle name="n_TOP synthèse Chantier 02-2004 copy_UAG_report_CA 06-10 (06-11-06)_Spain KPIs" xfId="7894" xr:uid="{00000000-0005-0000-0000-00009FC40000}"/>
    <cellStyle name="n_TOP synthèse Chantier 02-2004 copy_UAG_report_CA 06-10 (06-11-06)_Spain KPIs 2" xfId="17260" xr:uid="{00000000-0005-0000-0000-0000A0C40000}"/>
    <cellStyle name="n_TOP synthèse Chantier 02-2004 copy_UAG_report_CA 06-10 (06-11-06)_Spain KPIs_1" xfId="52709" xr:uid="{00000000-0005-0000-0000-0000A1C40000}"/>
    <cellStyle name="n_TOP synthèse Chantier 02-2004 copy_UAG_report_CA 06-10 (06-11-06)_Telecoms - Operational KPIs" xfId="51012" xr:uid="{00000000-0005-0000-0000-0000A2C40000}"/>
    <cellStyle name="n_TOP synthèse Chantier 02-2004 copy_V&amp;M trajectoires V1 (06-08-11)" xfId="3916" xr:uid="{00000000-0005-0000-0000-0000A3C40000}"/>
    <cellStyle name="n_TOP synthèse Chantier 02-2004 copy_V&amp;M trajectoires V1 (06-08-11)_A&amp;ME KPIs" xfId="54487" xr:uid="{00000000-0005-0000-0000-0000A4C40000}"/>
    <cellStyle name="n_TOP synthèse Chantier 02-2004 copy_V&amp;M trajectoires V1 (06-08-11)_France financials" xfId="24828" xr:uid="{00000000-0005-0000-0000-0000A5C40000}"/>
    <cellStyle name="n_TOP synthèse Chantier 02-2004 copy_V&amp;M trajectoires V1 (06-08-11)_France KPIs" xfId="6038" xr:uid="{00000000-0005-0000-0000-0000A6C40000}"/>
    <cellStyle name="n_TOP synthèse Chantier 02-2004 copy_V&amp;M trajectoires V1 (06-08-11)_France KPIs 2" xfId="15453" xr:uid="{00000000-0005-0000-0000-0000A7C40000}"/>
    <cellStyle name="n_TOP synthèse Chantier 02-2004 copy_V&amp;M trajectoires V1 (06-08-11)_France KPIs_1" xfId="13278" xr:uid="{00000000-0005-0000-0000-0000A8C40000}"/>
    <cellStyle name="n_TOP synthèse Chantier 02-2004 copy_V&amp;M trajectoires V1 (06-08-11)_Group" xfId="46310" xr:uid="{00000000-0005-0000-0000-0000A9C40000}"/>
    <cellStyle name="n_TOP synthèse Chantier 02-2004 copy_V&amp;M trajectoires V1 (06-08-11)_Group - financial KPIs" xfId="23084" xr:uid="{00000000-0005-0000-0000-0000AAC40000}"/>
    <cellStyle name="n_TOP synthèse Chantier 02-2004 copy_V&amp;M trajectoires V1 (06-08-11)_Group - operational KPIs" xfId="11524" xr:uid="{00000000-0005-0000-0000-0000ABC40000}"/>
    <cellStyle name="n_TOP synthèse Chantier 02-2004 copy_V&amp;M trajectoires V1 (06-08-11)_Group - operational KPIs 2" xfId="19223" xr:uid="{00000000-0005-0000-0000-0000ACC40000}"/>
    <cellStyle name="n_TOP synthèse Chantier 02-2004 copy_V&amp;M trajectoires V1 (06-08-11)_Group - operational KPIs_1" xfId="21340" xr:uid="{00000000-0005-0000-0000-0000ADC40000}"/>
    <cellStyle name="n_TOP synthèse Chantier 02-2004 copy_V&amp;M trajectoires V1 (06-08-11)_Orange - Market France KPIs" xfId="57365" xr:uid="{00000000-0005-0000-0000-0000AEC40000}"/>
    <cellStyle name="n_TOP synthèse Chantier 02-2004 copy_V&amp;M trajectoires V1 (06-08-11)_Poland KPIs" xfId="46309" xr:uid="{00000000-0005-0000-0000-0000AFC40000}"/>
    <cellStyle name="n_TOP synthèse Chantier 02-2004 copy_V&amp;M trajectoires V1 (06-08-11)_ROW" xfId="46311" xr:uid="{00000000-0005-0000-0000-0000B0C40000}"/>
    <cellStyle name="n_TOP synthèse Chantier 02-2004 copy_V&amp;M trajectoires V1 (06-08-11)_ROW ARPU" xfId="46312" xr:uid="{00000000-0005-0000-0000-0000B1C40000}"/>
    <cellStyle name="n_TOP synthèse Chantier 02-2004 copy_V&amp;M trajectoires V1 (06-08-11)_ROW_1" xfId="46313" xr:uid="{00000000-0005-0000-0000-0000B2C40000}"/>
    <cellStyle name="n_TOP synthèse Chantier 02-2004 copy_V&amp;M trajectoires V1 (06-08-11)_ROW_1_Group" xfId="46314" xr:uid="{00000000-0005-0000-0000-0000B3C40000}"/>
    <cellStyle name="n_TOP synthèse Chantier 02-2004 copy_V&amp;M trajectoires V1 (06-08-11)_ROW_1_ROW ARPU" xfId="46315" xr:uid="{00000000-0005-0000-0000-0000B4C40000}"/>
    <cellStyle name="n_TOP synthèse Chantier 02-2004 copy_V&amp;M trajectoires V1 (06-08-11)_ROW_Group" xfId="46316" xr:uid="{00000000-0005-0000-0000-0000B5C40000}"/>
    <cellStyle name="n_TOP synthèse Chantier 02-2004 copy_V&amp;M trajectoires V1 (06-08-11)_ROW_ROW ARPU" xfId="46317" xr:uid="{00000000-0005-0000-0000-0000B6C40000}"/>
    <cellStyle name="n_TOP synthèse Chantier 02-2004 copy_V&amp;M trajectoires V1 (06-08-11)_Spain ARPU + AUPU" xfId="46318" xr:uid="{00000000-0005-0000-0000-0000B7C40000}"/>
    <cellStyle name="n_TOP synthèse Chantier 02-2004 copy_V&amp;M trajectoires V1 (06-08-11)_Spain ARPU + AUPU_Group" xfId="46319" xr:uid="{00000000-0005-0000-0000-0000B8C40000}"/>
    <cellStyle name="n_TOP synthèse Chantier 02-2004 copy_V&amp;M trajectoires V1 (06-08-11)_Spain ARPU + AUPU_ROW ARPU" xfId="46320" xr:uid="{00000000-0005-0000-0000-0000B9C40000}"/>
    <cellStyle name="n_TOP synthèse Chantier 02-2004 copy_V&amp;M trajectoires V1 (06-08-11)_Spain KPIs" xfId="7895" xr:uid="{00000000-0005-0000-0000-0000BAC40000}"/>
    <cellStyle name="n_TOP synthèse Chantier 02-2004 copy_V&amp;M trajectoires V1 (06-08-11)_Spain KPIs 2" xfId="17261" xr:uid="{00000000-0005-0000-0000-0000BBC40000}"/>
    <cellStyle name="n_TOP synthèse Chantier 02-2004 copy_V&amp;M trajectoires V1 (06-08-11)_Spain KPIs_1" xfId="52710" xr:uid="{00000000-0005-0000-0000-0000BCC40000}"/>
    <cellStyle name="n_TOP synthèse Chantier 02-2004 copy_V&amp;M trajectoires V1 (06-08-11)_Telecoms - Operational KPIs" xfId="51013" xr:uid="{00000000-0005-0000-0000-0000BDC40000}"/>
    <cellStyle name="n_UA Accès Flash mars 2005" xfId="3917" xr:uid="{00000000-0005-0000-0000-0000BEC40000}"/>
    <cellStyle name="n_UA Accès Flash mars 2005_A&amp;ME KPIs" xfId="54488" xr:uid="{00000000-0005-0000-0000-0000BFC40000}"/>
    <cellStyle name="n_UA Accès Flash mars 2005_France financials" xfId="24829" xr:uid="{00000000-0005-0000-0000-0000C0C40000}"/>
    <cellStyle name="n_UA Accès Flash mars 2005_France KPIs" xfId="6039" xr:uid="{00000000-0005-0000-0000-0000C1C40000}"/>
    <cellStyle name="n_UA Accès Flash mars 2005_France KPIs 2" xfId="15454" xr:uid="{00000000-0005-0000-0000-0000C2C40000}"/>
    <cellStyle name="n_UA Accès Flash mars 2005_France KPIs_1" xfId="13279" xr:uid="{00000000-0005-0000-0000-0000C3C40000}"/>
    <cellStyle name="n_UA Accès Flash mars 2005_Group" xfId="46322" xr:uid="{00000000-0005-0000-0000-0000C4C40000}"/>
    <cellStyle name="n_UA Accès Flash mars 2005_Group - financial KPIs" xfId="23085" xr:uid="{00000000-0005-0000-0000-0000C5C40000}"/>
    <cellStyle name="n_UA Accès Flash mars 2005_Group - operational KPIs" xfId="11525" xr:uid="{00000000-0005-0000-0000-0000C6C40000}"/>
    <cellStyle name="n_UA Accès Flash mars 2005_Group - operational KPIs 2" xfId="19224" xr:uid="{00000000-0005-0000-0000-0000C7C40000}"/>
    <cellStyle name="n_UA Accès Flash mars 2005_Group - operational KPIs_1" xfId="21341" xr:uid="{00000000-0005-0000-0000-0000C8C40000}"/>
    <cellStyle name="n_UA Accès Flash mars 2005_Orange - Market France KPIs" xfId="57366" xr:uid="{00000000-0005-0000-0000-0000C9C40000}"/>
    <cellStyle name="n_UA Accès Flash mars 2005_Poland KPIs" xfId="46321" xr:uid="{00000000-0005-0000-0000-0000CAC40000}"/>
    <cellStyle name="n_UA Accès Flash mars 2005_ROW" xfId="46323" xr:uid="{00000000-0005-0000-0000-0000CBC40000}"/>
    <cellStyle name="n_UA Accès Flash mars 2005_ROW ARPU" xfId="46324" xr:uid="{00000000-0005-0000-0000-0000CCC40000}"/>
    <cellStyle name="n_UA Accès Flash mars 2005_ROW_1" xfId="46325" xr:uid="{00000000-0005-0000-0000-0000CDC40000}"/>
    <cellStyle name="n_UA Accès Flash mars 2005_ROW_1_Group" xfId="46326" xr:uid="{00000000-0005-0000-0000-0000CEC40000}"/>
    <cellStyle name="n_UA Accès Flash mars 2005_ROW_1_ROW ARPU" xfId="46327" xr:uid="{00000000-0005-0000-0000-0000CFC40000}"/>
    <cellStyle name="n_UA Accès Flash mars 2005_ROW_Group" xfId="46328" xr:uid="{00000000-0005-0000-0000-0000D0C40000}"/>
    <cellStyle name="n_UA Accès Flash mars 2005_ROW_ROW ARPU" xfId="46329" xr:uid="{00000000-0005-0000-0000-0000D1C40000}"/>
    <cellStyle name="n_UA Accès Flash mars 2005_Spain ARPU + AUPU" xfId="46330" xr:uid="{00000000-0005-0000-0000-0000D2C40000}"/>
    <cellStyle name="n_UA Accès Flash mars 2005_Spain ARPU + AUPU_Group" xfId="46331" xr:uid="{00000000-0005-0000-0000-0000D3C40000}"/>
    <cellStyle name="n_UA Accès Flash mars 2005_Spain ARPU + AUPU_ROW ARPU" xfId="46332" xr:uid="{00000000-0005-0000-0000-0000D4C40000}"/>
    <cellStyle name="n_UA Accès Flash mars 2005_Spain KPIs" xfId="7896" xr:uid="{00000000-0005-0000-0000-0000D5C40000}"/>
    <cellStyle name="n_UA Accès Flash mars 2005_Spain KPIs 2" xfId="17262" xr:uid="{00000000-0005-0000-0000-0000D6C40000}"/>
    <cellStyle name="n_UA Accès Flash mars 2005_Spain KPIs_1" xfId="52711" xr:uid="{00000000-0005-0000-0000-0000D7C40000}"/>
    <cellStyle name="n_UA Accès Flash mars 2005_Telecoms - Operational KPIs" xfId="51014" xr:uid="{00000000-0005-0000-0000-0000D8C40000}"/>
    <cellStyle name="n_UAG_report_CA 06-09 (06-09-28)" xfId="3918" xr:uid="{00000000-0005-0000-0000-0000D9C40000}"/>
    <cellStyle name="n_UAG_report_CA 06-09 (06-09-28)_A&amp;ME KPIs" xfId="54489" xr:uid="{00000000-0005-0000-0000-0000DAC40000}"/>
    <cellStyle name="n_UAG_report_CA 06-09 (06-09-28)_France financials" xfId="24830" xr:uid="{00000000-0005-0000-0000-0000DBC40000}"/>
    <cellStyle name="n_UAG_report_CA 06-09 (06-09-28)_France KPIs" xfId="6040" xr:uid="{00000000-0005-0000-0000-0000DCC40000}"/>
    <cellStyle name="n_UAG_report_CA 06-09 (06-09-28)_France KPIs 2" xfId="15455" xr:uid="{00000000-0005-0000-0000-0000DDC40000}"/>
    <cellStyle name="n_UAG_report_CA 06-09 (06-09-28)_France KPIs_1" xfId="13280" xr:uid="{00000000-0005-0000-0000-0000DEC40000}"/>
    <cellStyle name="n_UAG_report_CA 06-09 (06-09-28)_Group" xfId="46334" xr:uid="{00000000-0005-0000-0000-0000DFC40000}"/>
    <cellStyle name="n_UAG_report_CA 06-09 (06-09-28)_Group - financial KPIs" xfId="23086" xr:uid="{00000000-0005-0000-0000-0000E0C40000}"/>
    <cellStyle name="n_UAG_report_CA 06-09 (06-09-28)_Group - operational KPIs" xfId="11526" xr:uid="{00000000-0005-0000-0000-0000E1C40000}"/>
    <cellStyle name="n_UAG_report_CA 06-09 (06-09-28)_Group - operational KPIs 2" xfId="19225" xr:uid="{00000000-0005-0000-0000-0000E2C40000}"/>
    <cellStyle name="n_UAG_report_CA 06-09 (06-09-28)_Group - operational KPIs_1" xfId="21342" xr:uid="{00000000-0005-0000-0000-0000E3C40000}"/>
    <cellStyle name="n_UAG_report_CA 06-09 (06-09-28)_Orange - Market France KPIs" xfId="57367" xr:uid="{00000000-0005-0000-0000-0000E4C40000}"/>
    <cellStyle name="n_UAG_report_CA 06-09 (06-09-28)_Poland KPIs" xfId="46333" xr:uid="{00000000-0005-0000-0000-0000E5C40000}"/>
    <cellStyle name="n_UAG_report_CA 06-09 (06-09-28)_ROW" xfId="46335" xr:uid="{00000000-0005-0000-0000-0000E6C40000}"/>
    <cellStyle name="n_UAG_report_CA 06-09 (06-09-28)_ROW ARPU" xfId="46336" xr:uid="{00000000-0005-0000-0000-0000E7C40000}"/>
    <cellStyle name="n_UAG_report_CA 06-09 (06-09-28)_ROW_1" xfId="46337" xr:uid="{00000000-0005-0000-0000-0000E8C40000}"/>
    <cellStyle name="n_UAG_report_CA 06-09 (06-09-28)_ROW_1_Group" xfId="46338" xr:uid="{00000000-0005-0000-0000-0000E9C40000}"/>
    <cellStyle name="n_UAG_report_CA 06-09 (06-09-28)_ROW_1_ROW ARPU" xfId="46339" xr:uid="{00000000-0005-0000-0000-0000EAC40000}"/>
    <cellStyle name="n_UAG_report_CA 06-09 (06-09-28)_ROW_Group" xfId="46340" xr:uid="{00000000-0005-0000-0000-0000EBC40000}"/>
    <cellStyle name="n_UAG_report_CA 06-09 (06-09-28)_ROW_ROW ARPU" xfId="46341" xr:uid="{00000000-0005-0000-0000-0000ECC40000}"/>
    <cellStyle name="n_UAG_report_CA 06-09 (06-09-28)_Spain ARPU + AUPU" xfId="46342" xr:uid="{00000000-0005-0000-0000-0000EDC40000}"/>
    <cellStyle name="n_UAG_report_CA 06-09 (06-09-28)_Spain ARPU + AUPU_Group" xfId="46343" xr:uid="{00000000-0005-0000-0000-0000EEC40000}"/>
    <cellStyle name="n_UAG_report_CA 06-09 (06-09-28)_Spain ARPU + AUPU_ROW ARPU" xfId="46344" xr:uid="{00000000-0005-0000-0000-0000EFC40000}"/>
    <cellStyle name="n_UAG_report_CA 06-09 (06-09-28)_Spain KPIs" xfId="7897" xr:uid="{00000000-0005-0000-0000-0000F0C40000}"/>
    <cellStyle name="n_UAG_report_CA 06-09 (06-09-28)_Spain KPIs 2" xfId="17263" xr:uid="{00000000-0005-0000-0000-0000F1C40000}"/>
    <cellStyle name="n_UAG_report_CA 06-09 (06-09-28)_Spain KPIs_1" xfId="52712" xr:uid="{00000000-0005-0000-0000-0000F2C40000}"/>
    <cellStyle name="n_UAG_report_CA 06-09 (06-09-28)_Telecoms - Operational KPIs" xfId="51015" xr:uid="{00000000-0005-0000-0000-0000F3C40000}"/>
    <cellStyle name="n_UAG_report_CA 06-10 (06-11-06)" xfId="3919" xr:uid="{00000000-0005-0000-0000-0000F4C40000}"/>
    <cellStyle name="n_UAG_report_CA 06-10 (06-11-06)_A&amp;ME KPIs" xfId="54490" xr:uid="{00000000-0005-0000-0000-0000F5C40000}"/>
    <cellStyle name="n_UAG_report_CA 06-10 (06-11-06)_France financials" xfId="24831" xr:uid="{00000000-0005-0000-0000-0000F6C40000}"/>
    <cellStyle name="n_UAG_report_CA 06-10 (06-11-06)_France KPIs" xfId="6041" xr:uid="{00000000-0005-0000-0000-0000F7C40000}"/>
    <cellStyle name="n_UAG_report_CA 06-10 (06-11-06)_France KPIs 2" xfId="15456" xr:uid="{00000000-0005-0000-0000-0000F8C40000}"/>
    <cellStyle name="n_UAG_report_CA 06-10 (06-11-06)_France KPIs_1" xfId="13281" xr:uid="{00000000-0005-0000-0000-0000F9C40000}"/>
    <cellStyle name="n_UAG_report_CA 06-10 (06-11-06)_Group" xfId="46346" xr:uid="{00000000-0005-0000-0000-0000FAC40000}"/>
    <cellStyle name="n_UAG_report_CA 06-10 (06-11-06)_Group - financial KPIs" xfId="23087" xr:uid="{00000000-0005-0000-0000-0000FBC40000}"/>
    <cellStyle name="n_UAG_report_CA 06-10 (06-11-06)_Group - operational KPIs" xfId="11527" xr:uid="{00000000-0005-0000-0000-0000FCC40000}"/>
    <cellStyle name="n_UAG_report_CA 06-10 (06-11-06)_Group - operational KPIs 2" xfId="19226" xr:uid="{00000000-0005-0000-0000-0000FDC40000}"/>
    <cellStyle name="n_UAG_report_CA 06-10 (06-11-06)_Group - operational KPIs_1" xfId="21343" xr:uid="{00000000-0005-0000-0000-0000FEC40000}"/>
    <cellStyle name="n_UAG_report_CA 06-10 (06-11-06)_Orange - Market France KPIs" xfId="57368" xr:uid="{00000000-0005-0000-0000-0000FFC40000}"/>
    <cellStyle name="n_UAG_report_CA 06-10 (06-11-06)_Poland KPIs" xfId="46345" xr:uid="{00000000-0005-0000-0000-000000C50000}"/>
    <cellStyle name="n_UAG_report_CA 06-10 (06-11-06)_ROW" xfId="46347" xr:uid="{00000000-0005-0000-0000-000001C50000}"/>
    <cellStyle name="n_UAG_report_CA 06-10 (06-11-06)_ROW ARPU" xfId="46348" xr:uid="{00000000-0005-0000-0000-000002C50000}"/>
    <cellStyle name="n_UAG_report_CA 06-10 (06-11-06)_ROW_1" xfId="46349" xr:uid="{00000000-0005-0000-0000-000003C50000}"/>
    <cellStyle name="n_UAG_report_CA 06-10 (06-11-06)_ROW_1_Group" xfId="46350" xr:uid="{00000000-0005-0000-0000-000004C50000}"/>
    <cellStyle name="n_UAG_report_CA 06-10 (06-11-06)_ROW_1_ROW ARPU" xfId="46351" xr:uid="{00000000-0005-0000-0000-000005C50000}"/>
    <cellStyle name="n_UAG_report_CA 06-10 (06-11-06)_ROW_Group" xfId="46352" xr:uid="{00000000-0005-0000-0000-000006C50000}"/>
    <cellStyle name="n_UAG_report_CA 06-10 (06-11-06)_ROW_ROW ARPU" xfId="46353" xr:uid="{00000000-0005-0000-0000-000007C50000}"/>
    <cellStyle name="n_UAG_report_CA 06-10 (06-11-06)_Spain ARPU + AUPU" xfId="46354" xr:uid="{00000000-0005-0000-0000-000008C50000}"/>
    <cellStyle name="n_UAG_report_CA 06-10 (06-11-06)_Spain ARPU + AUPU_Group" xfId="46355" xr:uid="{00000000-0005-0000-0000-000009C50000}"/>
    <cellStyle name="n_UAG_report_CA 06-10 (06-11-06)_Spain ARPU + AUPU_ROW ARPU" xfId="46356" xr:uid="{00000000-0005-0000-0000-00000AC50000}"/>
    <cellStyle name="n_UAG_report_CA 06-10 (06-11-06)_Spain KPIs" xfId="7898" xr:uid="{00000000-0005-0000-0000-00000BC50000}"/>
    <cellStyle name="n_UAG_report_CA 06-10 (06-11-06)_Spain KPIs 2" xfId="17264" xr:uid="{00000000-0005-0000-0000-00000CC50000}"/>
    <cellStyle name="n_UAG_report_CA 06-10 (06-11-06)_Spain KPIs_1" xfId="52713" xr:uid="{00000000-0005-0000-0000-00000DC50000}"/>
    <cellStyle name="n_UAG_report_CA 06-10 (06-11-06)_Telecoms - Operational KPIs" xfId="51016" xr:uid="{00000000-0005-0000-0000-00000EC50000}"/>
    <cellStyle name="n_UAH Flash" xfId="3920" xr:uid="{00000000-0005-0000-0000-00000FC50000}"/>
    <cellStyle name="n_UAH Flash janv 06" xfId="3921" xr:uid="{00000000-0005-0000-0000-000010C50000}"/>
    <cellStyle name="n_UAH Flash janv 06_A&amp;ME KPIs" xfId="54492" xr:uid="{00000000-0005-0000-0000-000011C50000}"/>
    <cellStyle name="n_UAH Flash janv 06_France financials" xfId="24833" xr:uid="{00000000-0005-0000-0000-000012C50000}"/>
    <cellStyle name="n_UAH Flash janv 06_France KPIs" xfId="6043" xr:uid="{00000000-0005-0000-0000-000013C50000}"/>
    <cellStyle name="n_UAH Flash janv 06_France KPIs 2" xfId="15458" xr:uid="{00000000-0005-0000-0000-000014C50000}"/>
    <cellStyle name="n_UAH Flash janv 06_France KPIs_1" xfId="13283" xr:uid="{00000000-0005-0000-0000-000015C50000}"/>
    <cellStyle name="n_UAH Flash janv 06_Group" xfId="46359" xr:uid="{00000000-0005-0000-0000-000016C50000}"/>
    <cellStyle name="n_UAH Flash janv 06_Group - financial KPIs" xfId="23089" xr:uid="{00000000-0005-0000-0000-000017C50000}"/>
    <cellStyle name="n_UAH Flash janv 06_Group - operational KPIs" xfId="11529" xr:uid="{00000000-0005-0000-0000-000018C50000}"/>
    <cellStyle name="n_UAH Flash janv 06_Group - operational KPIs 2" xfId="19228" xr:uid="{00000000-0005-0000-0000-000019C50000}"/>
    <cellStyle name="n_UAH Flash janv 06_Group - operational KPIs_1" xfId="21345" xr:uid="{00000000-0005-0000-0000-00001AC50000}"/>
    <cellStyle name="n_UAH Flash janv 06_Orange - Market France KPIs" xfId="57370" xr:uid="{00000000-0005-0000-0000-00001BC50000}"/>
    <cellStyle name="n_UAH Flash janv 06_Poland KPIs" xfId="46358" xr:uid="{00000000-0005-0000-0000-00001CC50000}"/>
    <cellStyle name="n_UAH Flash janv 06_ROW" xfId="46360" xr:uid="{00000000-0005-0000-0000-00001DC50000}"/>
    <cellStyle name="n_UAH Flash janv 06_ROW ARPU" xfId="46361" xr:uid="{00000000-0005-0000-0000-00001EC50000}"/>
    <cellStyle name="n_UAH Flash janv 06_ROW_1" xfId="46362" xr:uid="{00000000-0005-0000-0000-00001FC50000}"/>
    <cellStyle name="n_UAH Flash janv 06_ROW_1_Group" xfId="46363" xr:uid="{00000000-0005-0000-0000-000020C50000}"/>
    <cellStyle name="n_UAH Flash janv 06_ROW_1_ROW ARPU" xfId="46364" xr:uid="{00000000-0005-0000-0000-000021C50000}"/>
    <cellStyle name="n_UAH Flash janv 06_ROW_Group" xfId="46365" xr:uid="{00000000-0005-0000-0000-000022C50000}"/>
    <cellStyle name="n_UAH Flash janv 06_ROW_ROW ARPU" xfId="46366" xr:uid="{00000000-0005-0000-0000-000023C50000}"/>
    <cellStyle name="n_UAH Flash janv 06_Spain ARPU + AUPU" xfId="46367" xr:uid="{00000000-0005-0000-0000-000024C50000}"/>
    <cellStyle name="n_UAH Flash janv 06_Spain ARPU + AUPU_Group" xfId="46368" xr:uid="{00000000-0005-0000-0000-000025C50000}"/>
    <cellStyle name="n_UAH Flash janv 06_Spain ARPU + AUPU_ROW ARPU" xfId="46369" xr:uid="{00000000-0005-0000-0000-000026C50000}"/>
    <cellStyle name="n_UAH Flash janv 06_Spain KPIs" xfId="7900" xr:uid="{00000000-0005-0000-0000-000027C50000}"/>
    <cellStyle name="n_UAH Flash janv 06_Spain KPIs 2" xfId="17266" xr:uid="{00000000-0005-0000-0000-000028C50000}"/>
    <cellStyle name="n_UAH Flash janv 06_Spain KPIs_1" xfId="52715" xr:uid="{00000000-0005-0000-0000-000029C50000}"/>
    <cellStyle name="n_UAH Flash janv 06_Telecoms - Operational KPIs" xfId="51018" xr:uid="{00000000-0005-0000-0000-00002AC50000}"/>
    <cellStyle name="n_UAH Flash_A&amp;ME KPIs" xfId="54491" xr:uid="{00000000-0005-0000-0000-00002BC50000}"/>
    <cellStyle name="n_UAH Flash_France financials" xfId="24832" xr:uid="{00000000-0005-0000-0000-00002CC50000}"/>
    <cellStyle name="n_UAH Flash_France KPIs" xfId="6042" xr:uid="{00000000-0005-0000-0000-00002DC50000}"/>
    <cellStyle name="n_UAH Flash_France KPIs 2" xfId="15457" xr:uid="{00000000-0005-0000-0000-00002EC50000}"/>
    <cellStyle name="n_UAH Flash_France KPIs_1" xfId="13282" xr:uid="{00000000-0005-0000-0000-00002FC50000}"/>
    <cellStyle name="n_UAH Flash_Group" xfId="46370" xr:uid="{00000000-0005-0000-0000-000030C50000}"/>
    <cellStyle name="n_UAH Flash_Group - financial KPIs" xfId="23088" xr:uid="{00000000-0005-0000-0000-000031C50000}"/>
    <cellStyle name="n_UAH Flash_Group - operational KPIs" xfId="11528" xr:uid="{00000000-0005-0000-0000-000032C50000}"/>
    <cellStyle name="n_UAH Flash_Group - operational KPIs 2" xfId="19227" xr:uid="{00000000-0005-0000-0000-000033C50000}"/>
    <cellStyle name="n_UAH Flash_Group - operational KPIs_1" xfId="21344" xr:uid="{00000000-0005-0000-0000-000034C50000}"/>
    <cellStyle name="n_UAH Flash_Orange - Market France KPIs" xfId="57369" xr:uid="{00000000-0005-0000-0000-000035C50000}"/>
    <cellStyle name="n_UAH Flash_Poland KPIs" xfId="46357" xr:uid="{00000000-0005-0000-0000-000036C50000}"/>
    <cellStyle name="n_UAH Flash_ROW" xfId="46371" xr:uid="{00000000-0005-0000-0000-000037C50000}"/>
    <cellStyle name="n_UAH Flash_ROW ARPU" xfId="46372" xr:uid="{00000000-0005-0000-0000-000038C50000}"/>
    <cellStyle name="n_UAH Flash_ROW_1" xfId="46373" xr:uid="{00000000-0005-0000-0000-000039C50000}"/>
    <cellStyle name="n_UAH Flash_ROW_1_Group" xfId="46374" xr:uid="{00000000-0005-0000-0000-00003AC50000}"/>
    <cellStyle name="n_UAH Flash_ROW_1_ROW ARPU" xfId="46375" xr:uid="{00000000-0005-0000-0000-00003BC50000}"/>
    <cellStyle name="n_UAH Flash_ROW_Group" xfId="46376" xr:uid="{00000000-0005-0000-0000-00003CC50000}"/>
    <cellStyle name="n_UAH Flash_ROW_ROW ARPU" xfId="46377" xr:uid="{00000000-0005-0000-0000-00003DC50000}"/>
    <cellStyle name="n_UAH Flash_Spain ARPU + AUPU" xfId="46378" xr:uid="{00000000-0005-0000-0000-00003EC50000}"/>
    <cellStyle name="n_UAH Flash_Spain ARPU + AUPU_Group" xfId="46379" xr:uid="{00000000-0005-0000-0000-00003FC50000}"/>
    <cellStyle name="n_UAH Flash_Spain ARPU + AUPU_ROW ARPU" xfId="46380" xr:uid="{00000000-0005-0000-0000-000040C50000}"/>
    <cellStyle name="n_UAH Flash_Spain KPIs" xfId="7899" xr:uid="{00000000-0005-0000-0000-000041C50000}"/>
    <cellStyle name="n_UAH Flash_Spain KPIs 2" xfId="17265" xr:uid="{00000000-0005-0000-0000-000042C50000}"/>
    <cellStyle name="n_UAH Flash_Spain KPIs_1" xfId="52714" xr:uid="{00000000-0005-0000-0000-000043C50000}"/>
    <cellStyle name="n_UAH Flash_Telecoms - Operational KPIs" xfId="51017" xr:uid="{00000000-0005-0000-0000-000044C50000}"/>
    <cellStyle name="n_V&amp;M trajectoires V1 (06-08-11)" xfId="3922" xr:uid="{00000000-0005-0000-0000-000045C50000}"/>
    <cellStyle name="n_V&amp;M trajectoires V1 (06-08-11)_A&amp;ME KPIs" xfId="54493" xr:uid="{00000000-0005-0000-0000-000046C50000}"/>
    <cellStyle name="n_V&amp;M trajectoires V1 (06-08-11)_France financials" xfId="24834" xr:uid="{00000000-0005-0000-0000-000047C50000}"/>
    <cellStyle name="n_V&amp;M trajectoires V1 (06-08-11)_France KPIs" xfId="6044" xr:uid="{00000000-0005-0000-0000-000048C50000}"/>
    <cellStyle name="n_V&amp;M trajectoires V1 (06-08-11)_France KPIs 2" xfId="15459" xr:uid="{00000000-0005-0000-0000-000049C50000}"/>
    <cellStyle name="n_V&amp;M trajectoires V1 (06-08-11)_France KPIs_1" xfId="13284" xr:uid="{00000000-0005-0000-0000-00004AC50000}"/>
    <cellStyle name="n_V&amp;M trajectoires V1 (06-08-11)_Group" xfId="46382" xr:uid="{00000000-0005-0000-0000-00004BC50000}"/>
    <cellStyle name="n_V&amp;M trajectoires V1 (06-08-11)_Group - financial KPIs" xfId="23090" xr:uid="{00000000-0005-0000-0000-00004CC50000}"/>
    <cellStyle name="n_V&amp;M trajectoires V1 (06-08-11)_Group - operational KPIs" xfId="11530" xr:uid="{00000000-0005-0000-0000-00004DC50000}"/>
    <cellStyle name="n_V&amp;M trajectoires V1 (06-08-11)_Group - operational KPIs 2" xfId="19229" xr:uid="{00000000-0005-0000-0000-00004EC50000}"/>
    <cellStyle name="n_V&amp;M trajectoires V1 (06-08-11)_Group - operational KPIs_1" xfId="21346" xr:uid="{00000000-0005-0000-0000-00004FC50000}"/>
    <cellStyle name="n_V&amp;M trajectoires V1 (06-08-11)_Orange - Market France KPIs" xfId="57371" xr:uid="{00000000-0005-0000-0000-000050C50000}"/>
    <cellStyle name="n_V&amp;M trajectoires V1 (06-08-11)_Poland KPIs" xfId="46381" xr:uid="{00000000-0005-0000-0000-000051C50000}"/>
    <cellStyle name="n_V&amp;M trajectoires V1 (06-08-11)_ROW" xfId="46383" xr:uid="{00000000-0005-0000-0000-000052C50000}"/>
    <cellStyle name="n_V&amp;M trajectoires V1 (06-08-11)_ROW ARPU" xfId="46384" xr:uid="{00000000-0005-0000-0000-000053C50000}"/>
    <cellStyle name="n_V&amp;M trajectoires V1 (06-08-11)_ROW_1" xfId="46385" xr:uid="{00000000-0005-0000-0000-000054C50000}"/>
    <cellStyle name="n_V&amp;M trajectoires V1 (06-08-11)_ROW_1_Group" xfId="46386" xr:uid="{00000000-0005-0000-0000-000055C50000}"/>
    <cellStyle name="n_V&amp;M trajectoires V1 (06-08-11)_ROW_1_ROW ARPU" xfId="46387" xr:uid="{00000000-0005-0000-0000-000056C50000}"/>
    <cellStyle name="n_V&amp;M trajectoires V1 (06-08-11)_ROW_Group" xfId="46388" xr:uid="{00000000-0005-0000-0000-000057C50000}"/>
    <cellStyle name="n_V&amp;M trajectoires V1 (06-08-11)_ROW_ROW ARPU" xfId="46389" xr:uid="{00000000-0005-0000-0000-000058C50000}"/>
    <cellStyle name="n_V&amp;M trajectoires V1 (06-08-11)_Spain ARPU + AUPU" xfId="46390" xr:uid="{00000000-0005-0000-0000-000059C50000}"/>
    <cellStyle name="n_V&amp;M trajectoires V1 (06-08-11)_Spain ARPU + AUPU_Group" xfId="46391" xr:uid="{00000000-0005-0000-0000-00005AC50000}"/>
    <cellStyle name="n_V&amp;M trajectoires V1 (06-08-11)_Spain ARPU + AUPU_ROW ARPU" xfId="46392" xr:uid="{00000000-0005-0000-0000-00005BC50000}"/>
    <cellStyle name="n_V&amp;M trajectoires V1 (06-08-11)_Spain KPIs" xfId="7901" xr:uid="{00000000-0005-0000-0000-00005CC50000}"/>
    <cellStyle name="n_V&amp;M trajectoires V1 (06-08-11)_Spain KPIs 2" xfId="17267" xr:uid="{00000000-0005-0000-0000-00005DC50000}"/>
    <cellStyle name="n_V&amp;M trajectoires V1 (06-08-11)_Spain KPIs_1" xfId="52716" xr:uid="{00000000-0005-0000-0000-00005EC50000}"/>
    <cellStyle name="n_V&amp;M trajectoires V1 (06-08-11)_Telecoms - Operational KPIs" xfId="51019" xr:uid="{00000000-0005-0000-0000-00005FC50000}"/>
    <cellStyle name="n_VERIF ISP" xfId="3923" xr:uid="{00000000-0005-0000-0000-000060C50000}"/>
    <cellStyle name="n_VERIF ISP_01 Synthèse DM pour modèle" xfId="3924" xr:uid="{00000000-0005-0000-0000-000061C50000}"/>
    <cellStyle name="n_VERIF ISP_01 Synthèse DM pour modèle_A&amp;ME KPIs" xfId="54495" xr:uid="{00000000-0005-0000-0000-000062C50000}"/>
    <cellStyle name="n_VERIF ISP_01 Synthèse DM pour modèle_France financials" xfId="24836" xr:uid="{00000000-0005-0000-0000-000063C50000}"/>
    <cellStyle name="n_VERIF ISP_01 Synthèse DM pour modèle_France KPIs" xfId="6046" xr:uid="{00000000-0005-0000-0000-000064C50000}"/>
    <cellStyle name="n_VERIF ISP_01 Synthèse DM pour modèle_France KPIs 2" xfId="15461" xr:uid="{00000000-0005-0000-0000-000065C50000}"/>
    <cellStyle name="n_VERIF ISP_01 Synthèse DM pour modèle_France KPIs_1" xfId="13286" xr:uid="{00000000-0005-0000-0000-000066C50000}"/>
    <cellStyle name="n_VERIF ISP_01 Synthèse DM pour modèle_Group" xfId="46395" xr:uid="{00000000-0005-0000-0000-000067C50000}"/>
    <cellStyle name="n_VERIF ISP_01 Synthèse DM pour modèle_Group - financial KPIs" xfId="23092" xr:uid="{00000000-0005-0000-0000-000068C50000}"/>
    <cellStyle name="n_VERIF ISP_01 Synthèse DM pour modèle_Group - operational KPIs" xfId="11532" xr:uid="{00000000-0005-0000-0000-000069C50000}"/>
    <cellStyle name="n_VERIF ISP_01 Synthèse DM pour modèle_Group - operational KPIs 2" xfId="19231" xr:uid="{00000000-0005-0000-0000-00006AC50000}"/>
    <cellStyle name="n_VERIF ISP_01 Synthèse DM pour modèle_Group - operational KPIs_1" xfId="21348" xr:uid="{00000000-0005-0000-0000-00006BC50000}"/>
    <cellStyle name="n_VERIF ISP_01 Synthèse DM pour modèle_Orange - Market France KPIs" xfId="57373" xr:uid="{00000000-0005-0000-0000-00006CC50000}"/>
    <cellStyle name="n_VERIF ISP_01 Synthèse DM pour modèle_Poland KPIs" xfId="46394" xr:uid="{00000000-0005-0000-0000-00006DC50000}"/>
    <cellStyle name="n_VERIF ISP_01 Synthèse DM pour modèle_ROW" xfId="46396" xr:uid="{00000000-0005-0000-0000-00006EC50000}"/>
    <cellStyle name="n_VERIF ISP_01 Synthèse DM pour modèle_ROW ARPU" xfId="46397" xr:uid="{00000000-0005-0000-0000-00006FC50000}"/>
    <cellStyle name="n_VERIF ISP_01 Synthèse DM pour modèle_ROW_1" xfId="46398" xr:uid="{00000000-0005-0000-0000-000070C50000}"/>
    <cellStyle name="n_VERIF ISP_01 Synthèse DM pour modèle_ROW_1_Group" xfId="46399" xr:uid="{00000000-0005-0000-0000-000071C50000}"/>
    <cellStyle name="n_VERIF ISP_01 Synthèse DM pour modèle_ROW_1_ROW ARPU" xfId="46400" xr:uid="{00000000-0005-0000-0000-000072C50000}"/>
    <cellStyle name="n_VERIF ISP_01 Synthèse DM pour modèle_ROW_Group" xfId="46401" xr:uid="{00000000-0005-0000-0000-000073C50000}"/>
    <cellStyle name="n_VERIF ISP_01 Synthèse DM pour modèle_ROW_ROW ARPU" xfId="46402" xr:uid="{00000000-0005-0000-0000-000074C50000}"/>
    <cellStyle name="n_VERIF ISP_01 Synthèse DM pour modèle_Spain ARPU + AUPU" xfId="46403" xr:uid="{00000000-0005-0000-0000-000075C50000}"/>
    <cellStyle name="n_VERIF ISP_01 Synthèse DM pour modèle_Spain ARPU + AUPU_Group" xfId="46404" xr:uid="{00000000-0005-0000-0000-000076C50000}"/>
    <cellStyle name="n_VERIF ISP_01 Synthèse DM pour modèle_Spain ARPU + AUPU_ROW ARPU" xfId="46405" xr:uid="{00000000-0005-0000-0000-000077C50000}"/>
    <cellStyle name="n_VERIF ISP_01 Synthèse DM pour modèle_Spain KPIs" xfId="7903" xr:uid="{00000000-0005-0000-0000-000078C50000}"/>
    <cellStyle name="n_VERIF ISP_01 Synthèse DM pour modèle_Spain KPIs 2" xfId="17269" xr:uid="{00000000-0005-0000-0000-000079C50000}"/>
    <cellStyle name="n_VERIF ISP_01 Synthèse DM pour modèle_Spain KPIs_1" xfId="52718" xr:uid="{00000000-0005-0000-0000-00007AC50000}"/>
    <cellStyle name="n_VERIF ISP_01 Synthèse DM pour modèle_Telecoms - Operational KPIs" xfId="51021" xr:uid="{00000000-0005-0000-0000-00007BC50000}"/>
    <cellStyle name="n_VERIF ISP_0703 Préflashde L23 Analyse CA trafic 07-03 (07-04-03)" xfId="3925" xr:uid="{00000000-0005-0000-0000-00007CC50000}"/>
    <cellStyle name="n_VERIF ISP_0703 Préflashde L23 Analyse CA trafic 07-03 (07-04-03)_A&amp;ME KPIs" xfId="54496" xr:uid="{00000000-0005-0000-0000-00007DC50000}"/>
    <cellStyle name="n_VERIF ISP_0703 Préflashde L23 Analyse CA trafic 07-03 (07-04-03)_France financials" xfId="24837" xr:uid="{00000000-0005-0000-0000-00007EC50000}"/>
    <cellStyle name="n_VERIF ISP_0703 Préflashde L23 Analyse CA trafic 07-03 (07-04-03)_France KPIs" xfId="6047" xr:uid="{00000000-0005-0000-0000-00007FC50000}"/>
    <cellStyle name="n_VERIF ISP_0703 Préflashde L23 Analyse CA trafic 07-03 (07-04-03)_France KPIs 2" xfId="15462" xr:uid="{00000000-0005-0000-0000-000080C50000}"/>
    <cellStyle name="n_VERIF ISP_0703 Préflashde L23 Analyse CA trafic 07-03 (07-04-03)_France KPIs_1" xfId="13287" xr:uid="{00000000-0005-0000-0000-000081C50000}"/>
    <cellStyle name="n_VERIF ISP_0703 Préflashde L23 Analyse CA trafic 07-03 (07-04-03)_Group" xfId="46407" xr:uid="{00000000-0005-0000-0000-000082C50000}"/>
    <cellStyle name="n_VERIF ISP_0703 Préflashde L23 Analyse CA trafic 07-03 (07-04-03)_Group - financial KPIs" xfId="23093" xr:uid="{00000000-0005-0000-0000-000083C50000}"/>
    <cellStyle name="n_VERIF ISP_0703 Préflashde L23 Analyse CA trafic 07-03 (07-04-03)_Group - operational KPIs" xfId="11533" xr:uid="{00000000-0005-0000-0000-000084C50000}"/>
    <cellStyle name="n_VERIF ISP_0703 Préflashde L23 Analyse CA trafic 07-03 (07-04-03)_Group - operational KPIs 2" xfId="19232" xr:uid="{00000000-0005-0000-0000-000085C50000}"/>
    <cellStyle name="n_VERIF ISP_0703 Préflashde L23 Analyse CA trafic 07-03 (07-04-03)_Group - operational KPIs_1" xfId="21349" xr:uid="{00000000-0005-0000-0000-000086C50000}"/>
    <cellStyle name="n_VERIF ISP_0703 Préflashde L23 Analyse CA trafic 07-03 (07-04-03)_Orange - Market France KPIs" xfId="57374" xr:uid="{00000000-0005-0000-0000-000087C50000}"/>
    <cellStyle name="n_VERIF ISP_0703 Préflashde L23 Analyse CA trafic 07-03 (07-04-03)_Poland KPIs" xfId="46406" xr:uid="{00000000-0005-0000-0000-000088C50000}"/>
    <cellStyle name="n_VERIF ISP_0703 Préflashde L23 Analyse CA trafic 07-03 (07-04-03)_ROW" xfId="46408" xr:uid="{00000000-0005-0000-0000-000089C50000}"/>
    <cellStyle name="n_VERIF ISP_0703 Préflashde L23 Analyse CA trafic 07-03 (07-04-03)_ROW ARPU" xfId="46409" xr:uid="{00000000-0005-0000-0000-00008AC50000}"/>
    <cellStyle name="n_VERIF ISP_0703 Préflashde L23 Analyse CA trafic 07-03 (07-04-03)_ROW_1" xfId="46410" xr:uid="{00000000-0005-0000-0000-00008BC50000}"/>
    <cellStyle name="n_VERIF ISP_0703 Préflashde L23 Analyse CA trafic 07-03 (07-04-03)_ROW_1_Group" xfId="46411" xr:uid="{00000000-0005-0000-0000-00008CC50000}"/>
    <cellStyle name="n_VERIF ISP_0703 Préflashde L23 Analyse CA trafic 07-03 (07-04-03)_ROW_1_ROW ARPU" xfId="46412" xr:uid="{00000000-0005-0000-0000-00008DC50000}"/>
    <cellStyle name="n_VERIF ISP_0703 Préflashde L23 Analyse CA trafic 07-03 (07-04-03)_ROW_Group" xfId="46413" xr:uid="{00000000-0005-0000-0000-00008EC50000}"/>
    <cellStyle name="n_VERIF ISP_0703 Préflashde L23 Analyse CA trafic 07-03 (07-04-03)_ROW_ROW ARPU" xfId="46414" xr:uid="{00000000-0005-0000-0000-00008FC50000}"/>
    <cellStyle name="n_VERIF ISP_0703 Préflashde L23 Analyse CA trafic 07-03 (07-04-03)_Spain ARPU + AUPU" xfId="46415" xr:uid="{00000000-0005-0000-0000-000090C50000}"/>
    <cellStyle name="n_VERIF ISP_0703 Préflashde L23 Analyse CA trafic 07-03 (07-04-03)_Spain ARPU + AUPU_Group" xfId="46416" xr:uid="{00000000-0005-0000-0000-000091C50000}"/>
    <cellStyle name="n_VERIF ISP_0703 Préflashde L23 Analyse CA trafic 07-03 (07-04-03)_Spain ARPU + AUPU_ROW ARPU" xfId="46417" xr:uid="{00000000-0005-0000-0000-000092C50000}"/>
    <cellStyle name="n_VERIF ISP_0703 Préflashde L23 Analyse CA trafic 07-03 (07-04-03)_Spain KPIs" xfId="7904" xr:uid="{00000000-0005-0000-0000-000093C50000}"/>
    <cellStyle name="n_VERIF ISP_0703 Préflashde L23 Analyse CA trafic 07-03 (07-04-03)_Spain KPIs 2" xfId="17270" xr:uid="{00000000-0005-0000-0000-000094C50000}"/>
    <cellStyle name="n_VERIF ISP_0703 Préflashde L23 Analyse CA trafic 07-03 (07-04-03)_Spain KPIs_1" xfId="52719" xr:uid="{00000000-0005-0000-0000-000095C50000}"/>
    <cellStyle name="n_VERIF ISP_0703 Préflashde L23 Analyse CA trafic 07-03 (07-04-03)_Telecoms - Operational KPIs" xfId="51022" xr:uid="{00000000-0005-0000-0000-000096C50000}"/>
    <cellStyle name="n_VERIF ISP_A&amp;ME KPIs" xfId="54494" xr:uid="{00000000-0005-0000-0000-000097C50000}"/>
    <cellStyle name="n_VERIF ISP_Base Forfaits 06-07" xfId="3926" xr:uid="{00000000-0005-0000-0000-000098C50000}"/>
    <cellStyle name="n_VERIF ISP_Base Forfaits 06-07_A&amp;ME KPIs" xfId="54497" xr:uid="{00000000-0005-0000-0000-000099C50000}"/>
    <cellStyle name="n_VERIF ISP_Base Forfaits 06-07_France financials" xfId="24838" xr:uid="{00000000-0005-0000-0000-00009AC50000}"/>
    <cellStyle name="n_VERIF ISP_Base Forfaits 06-07_France KPIs" xfId="6048" xr:uid="{00000000-0005-0000-0000-00009BC50000}"/>
    <cellStyle name="n_VERIF ISP_Base Forfaits 06-07_France KPIs 2" xfId="15463" xr:uid="{00000000-0005-0000-0000-00009CC50000}"/>
    <cellStyle name="n_VERIF ISP_Base Forfaits 06-07_France KPIs_1" xfId="13288" xr:uid="{00000000-0005-0000-0000-00009DC50000}"/>
    <cellStyle name="n_VERIF ISP_Base Forfaits 06-07_Group" xfId="46419" xr:uid="{00000000-0005-0000-0000-00009EC50000}"/>
    <cellStyle name="n_VERIF ISP_Base Forfaits 06-07_Group - financial KPIs" xfId="23094" xr:uid="{00000000-0005-0000-0000-00009FC50000}"/>
    <cellStyle name="n_VERIF ISP_Base Forfaits 06-07_Group - operational KPIs" xfId="11534" xr:uid="{00000000-0005-0000-0000-0000A0C50000}"/>
    <cellStyle name="n_VERIF ISP_Base Forfaits 06-07_Group - operational KPIs 2" xfId="19233" xr:uid="{00000000-0005-0000-0000-0000A1C50000}"/>
    <cellStyle name="n_VERIF ISP_Base Forfaits 06-07_Group - operational KPIs_1" xfId="21350" xr:uid="{00000000-0005-0000-0000-0000A2C50000}"/>
    <cellStyle name="n_VERIF ISP_Base Forfaits 06-07_Orange - Market France KPIs" xfId="57375" xr:uid="{00000000-0005-0000-0000-0000A3C50000}"/>
    <cellStyle name="n_VERIF ISP_Base Forfaits 06-07_Poland KPIs" xfId="46418" xr:uid="{00000000-0005-0000-0000-0000A4C50000}"/>
    <cellStyle name="n_VERIF ISP_Base Forfaits 06-07_ROW" xfId="46420" xr:uid="{00000000-0005-0000-0000-0000A5C50000}"/>
    <cellStyle name="n_VERIF ISP_Base Forfaits 06-07_ROW ARPU" xfId="46421" xr:uid="{00000000-0005-0000-0000-0000A6C50000}"/>
    <cellStyle name="n_VERIF ISP_Base Forfaits 06-07_ROW_1" xfId="46422" xr:uid="{00000000-0005-0000-0000-0000A7C50000}"/>
    <cellStyle name="n_VERIF ISP_Base Forfaits 06-07_ROW_1_Group" xfId="46423" xr:uid="{00000000-0005-0000-0000-0000A8C50000}"/>
    <cellStyle name="n_VERIF ISP_Base Forfaits 06-07_ROW_1_ROW ARPU" xfId="46424" xr:uid="{00000000-0005-0000-0000-0000A9C50000}"/>
    <cellStyle name="n_VERIF ISP_Base Forfaits 06-07_ROW_Group" xfId="46425" xr:uid="{00000000-0005-0000-0000-0000AAC50000}"/>
    <cellStyle name="n_VERIF ISP_Base Forfaits 06-07_ROW_ROW ARPU" xfId="46426" xr:uid="{00000000-0005-0000-0000-0000ABC50000}"/>
    <cellStyle name="n_VERIF ISP_Base Forfaits 06-07_Spain ARPU + AUPU" xfId="46427" xr:uid="{00000000-0005-0000-0000-0000ACC50000}"/>
    <cellStyle name="n_VERIF ISP_Base Forfaits 06-07_Spain ARPU + AUPU_Group" xfId="46428" xr:uid="{00000000-0005-0000-0000-0000ADC50000}"/>
    <cellStyle name="n_VERIF ISP_Base Forfaits 06-07_Spain ARPU + AUPU_ROW ARPU" xfId="46429" xr:uid="{00000000-0005-0000-0000-0000AEC50000}"/>
    <cellStyle name="n_VERIF ISP_Base Forfaits 06-07_Spain KPIs" xfId="7905" xr:uid="{00000000-0005-0000-0000-0000AFC50000}"/>
    <cellStyle name="n_VERIF ISP_Base Forfaits 06-07_Spain KPIs 2" xfId="17271" xr:uid="{00000000-0005-0000-0000-0000B0C50000}"/>
    <cellStyle name="n_VERIF ISP_Base Forfaits 06-07_Spain KPIs_1" xfId="52720" xr:uid="{00000000-0005-0000-0000-0000B1C50000}"/>
    <cellStyle name="n_VERIF ISP_Base Forfaits 06-07_Telecoms - Operational KPIs" xfId="51023" xr:uid="{00000000-0005-0000-0000-0000B2C50000}"/>
    <cellStyle name="n_VERIF ISP_CA BAC SCR-VM 06-07 (31-07-06)" xfId="3927" xr:uid="{00000000-0005-0000-0000-0000B3C50000}"/>
    <cellStyle name="n_VERIF ISP_CA BAC SCR-VM 06-07 (31-07-06)_A&amp;ME KPIs" xfId="54498" xr:uid="{00000000-0005-0000-0000-0000B4C50000}"/>
    <cellStyle name="n_VERIF ISP_CA BAC SCR-VM 06-07 (31-07-06)_France financials" xfId="24839" xr:uid="{00000000-0005-0000-0000-0000B5C50000}"/>
    <cellStyle name="n_VERIF ISP_CA BAC SCR-VM 06-07 (31-07-06)_France KPIs" xfId="6049" xr:uid="{00000000-0005-0000-0000-0000B6C50000}"/>
    <cellStyle name="n_VERIF ISP_CA BAC SCR-VM 06-07 (31-07-06)_France KPIs 2" xfId="15464" xr:uid="{00000000-0005-0000-0000-0000B7C50000}"/>
    <cellStyle name="n_VERIF ISP_CA BAC SCR-VM 06-07 (31-07-06)_France KPIs_1" xfId="13289" xr:uid="{00000000-0005-0000-0000-0000B8C50000}"/>
    <cellStyle name="n_VERIF ISP_CA BAC SCR-VM 06-07 (31-07-06)_Group" xfId="46431" xr:uid="{00000000-0005-0000-0000-0000B9C50000}"/>
    <cellStyle name="n_VERIF ISP_CA BAC SCR-VM 06-07 (31-07-06)_Group - financial KPIs" xfId="23095" xr:uid="{00000000-0005-0000-0000-0000BAC50000}"/>
    <cellStyle name="n_VERIF ISP_CA BAC SCR-VM 06-07 (31-07-06)_Group - operational KPIs" xfId="11535" xr:uid="{00000000-0005-0000-0000-0000BBC50000}"/>
    <cellStyle name="n_VERIF ISP_CA BAC SCR-VM 06-07 (31-07-06)_Group - operational KPIs 2" xfId="19234" xr:uid="{00000000-0005-0000-0000-0000BCC50000}"/>
    <cellStyle name="n_VERIF ISP_CA BAC SCR-VM 06-07 (31-07-06)_Group - operational KPIs_1" xfId="21351" xr:uid="{00000000-0005-0000-0000-0000BDC50000}"/>
    <cellStyle name="n_VERIF ISP_CA BAC SCR-VM 06-07 (31-07-06)_Orange - Market France KPIs" xfId="57376" xr:uid="{00000000-0005-0000-0000-0000BEC50000}"/>
    <cellStyle name="n_VERIF ISP_CA BAC SCR-VM 06-07 (31-07-06)_Poland KPIs" xfId="46430" xr:uid="{00000000-0005-0000-0000-0000BFC50000}"/>
    <cellStyle name="n_VERIF ISP_CA BAC SCR-VM 06-07 (31-07-06)_ROW" xfId="46432" xr:uid="{00000000-0005-0000-0000-0000C0C50000}"/>
    <cellStyle name="n_VERIF ISP_CA BAC SCR-VM 06-07 (31-07-06)_ROW ARPU" xfId="46433" xr:uid="{00000000-0005-0000-0000-0000C1C50000}"/>
    <cellStyle name="n_VERIF ISP_CA BAC SCR-VM 06-07 (31-07-06)_ROW_1" xfId="46434" xr:uid="{00000000-0005-0000-0000-0000C2C50000}"/>
    <cellStyle name="n_VERIF ISP_CA BAC SCR-VM 06-07 (31-07-06)_ROW_1_Group" xfId="46435" xr:uid="{00000000-0005-0000-0000-0000C3C50000}"/>
    <cellStyle name="n_VERIF ISP_CA BAC SCR-VM 06-07 (31-07-06)_ROW_1_ROW ARPU" xfId="46436" xr:uid="{00000000-0005-0000-0000-0000C4C50000}"/>
    <cellStyle name="n_VERIF ISP_CA BAC SCR-VM 06-07 (31-07-06)_ROW_Group" xfId="46437" xr:uid="{00000000-0005-0000-0000-0000C5C50000}"/>
    <cellStyle name="n_VERIF ISP_CA BAC SCR-VM 06-07 (31-07-06)_ROW_ROW ARPU" xfId="46438" xr:uid="{00000000-0005-0000-0000-0000C6C50000}"/>
    <cellStyle name="n_VERIF ISP_CA BAC SCR-VM 06-07 (31-07-06)_Spain ARPU + AUPU" xfId="46439" xr:uid="{00000000-0005-0000-0000-0000C7C50000}"/>
    <cellStyle name="n_VERIF ISP_CA BAC SCR-VM 06-07 (31-07-06)_Spain ARPU + AUPU_Group" xfId="46440" xr:uid="{00000000-0005-0000-0000-0000C8C50000}"/>
    <cellStyle name="n_VERIF ISP_CA BAC SCR-VM 06-07 (31-07-06)_Spain ARPU + AUPU_ROW ARPU" xfId="46441" xr:uid="{00000000-0005-0000-0000-0000C9C50000}"/>
    <cellStyle name="n_VERIF ISP_CA BAC SCR-VM 06-07 (31-07-06)_Spain KPIs" xfId="7906" xr:uid="{00000000-0005-0000-0000-0000CAC50000}"/>
    <cellStyle name="n_VERIF ISP_CA BAC SCR-VM 06-07 (31-07-06)_Spain KPIs 2" xfId="17272" xr:uid="{00000000-0005-0000-0000-0000CBC50000}"/>
    <cellStyle name="n_VERIF ISP_CA BAC SCR-VM 06-07 (31-07-06)_Spain KPIs_1" xfId="52721" xr:uid="{00000000-0005-0000-0000-0000CCC50000}"/>
    <cellStyle name="n_VERIF ISP_CA BAC SCR-VM 06-07 (31-07-06)_Telecoms - Operational KPIs" xfId="51024" xr:uid="{00000000-0005-0000-0000-0000CDC50000}"/>
    <cellStyle name="n_VERIF ISP_CA forfaits 0607 (06-08-14)" xfId="3928" xr:uid="{00000000-0005-0000-0000-0000CEC50000}"/>
    <cellStyle name="n_VERIF ISP_CA forfaits 0607 (06-08-14)_A&amp;ME KPIs" xfId="54499" xr:uid="{00000000-0005-0000-0000-0000CFC50000}"/>
    <cellStyle name="n_VERIF ISP_CA forfaits 0607 (06-08-14)_France financials" xfId="24840" xr:uid="{00000000-0005-0000-0000-0000D0C50000}"/>
    <cellStyle name="n_VERIF ISP_CA forfaits 0607 (06-08-14)_France KPIs" xfId="6050" xr:uid="{00000000-0005-0000-0000-0000D1C50000}"/>
    <cellStyle name="n_VERIF ISP_CA forfaits 0607 (06-08-14)_France KPIs 2" xfId="15465" xr:uid="{00000000-0005-0000-0000-0000D2C50000}"/>
    <cellStyle name="n_VERIF ISP_CA forfaits 0607 (06-08-14)_France KPIs_1" xfId="13290" xr:uid="{00000000-0005-0000-0000-0000D3C50000}"/>
    <cellStyle name="n_VERIF ISP_CA forfaits 0607 (06-08-14)_Group" xfId="46443" xr:uid="{00000000-0005-0000-0000-0000D4C50000}"/>
    <cellStyle name="n_VERIF ISP_CA forfaits 0607 (06-08-14)_Group - financial KPIs" xfId="23096" xr:uid="{00000000-0005-0000-0000-0000D5C50000}"/>
    <cellStyle name="n_VERIF ISP_CA forfaits 0607 (06-08-14)_Group - operational KPIs" xfId="11536" xr:uid="{00000000-0005-0000-0000-0000D6C50000}"/>
    <cellStyle name="n_VERIF ISP_CA forfaits 0607 (06-08-14)_Group - operational KPIs 2" xfId="19235" xr:uid="{00000000-0005-0000-0000-0000D7C50000}"/>
    <cellStyle name="n_VERIF ISP_CA forfaits 0607 (06-08-14)_Group - operational KPIs_1" xfId="21352" xr:uid="{00000000-0005-0000-0000-0000D8C50000}"/>
    <cellStyle name="n_VERIF ISP_CA forfaits 0607 (06-08-14)_Orange - Market France KPIs" xfId="57377" xr:uid="{00000000-0005-0000-0000-0000D9C50000}"/>
    <cellStyle name="n_VERIF ISP_CA forfaits 0607 (06-08-14)_Poland KPIs" xfId="46442" xr:uid="{00000000-0005-0000-0000-0000DAC50000}"/>
    <cellStyle name="n_VERIF ISP_CA forfaits 0607 (06-08-14)_ROW" xfId="46444" xr:uid="{00000000-0005-0000-0000-0000DBC50000}"/>
    <cellStyle name="n_VERIF ISP_CA forfaits 0607 (06-08-14)_ROW ARPU" xfId="46445" xr:uid="{00000000-0005-0000-0000-0000DCC50000}"/>
    <cellStyle name="n_VERIF ISP_CA forfaits 0607 (06-08-14)_ROW_1" xfId="46446" xr:uid="{00000000-0005-0000-0000-0000DDC50000}"/>
    <cellStyle name="n_VERIF ISP_CA forfaits 0607 (06-08-14)_ROW_1_Group" xfId="46447" xr:uid="{00000000-0005-0000-0000-0000DEC50000}"/>
    <cellStyle name="n_VERIF ISP_CA forfaits 0607 (06-08-14)_ROW_1_ROW ARPU" xfId="46448" xr:uid="{00000000-0005-0000-0000-0000DFC50000}"/>
    <cellStyle name="n_VERIF ISP_CA forfaits 0607 (06-08-14)_ROW_Group" xfId="46449" xr:uid="{00000000-0005-0000-0000-0000E0C50000}"/>
    <cellStyle name="n_VERIF ISP_CA forfaits 0607 (06-08-14)_ROW_ROW ARPU" xfId="46450" xr:uid="{00000000-0005-0000-0000-0000E1C50000}"/>
    <cellStyle name="n_VERIF ISP_CA forfaits 0607 (06-08-14)_Spain ARPU + AUPU" xfId="46451" xr:uid="{00000000-0005-0000-0000-0000E2C50000}"/>
    <cellStyle name="n_VERIF ISP_CA forfaits 0607 (06-08-14)_Spain ARPU + AUPU_Group" xfId="46452" xr:uid="{00000000-0005-0000-0000-0000E3C50000}"/>
    <cellStyle name="n_VERIF ISP_CA forfaits 0607 (06-08-14)_Spain ARPU + AUPU_ROW ARPU" xfId="46453" xr:uid="{00000000-0005-0000-0000-0000E4C50000}"/>
    <cellStyle name="n_VERIF ISP_CA forfaits 0607 (06-08-14)_Spain KPIs" xfId="7907" xr:uid="{00000000-0005-0000-0000-0000E5C50000}"/>
    <cellStyle name="n_VERIF ISP_CA forfaits 0607 (06-08-14)_Spain KPIs 2" xfId="17273" xr:uid="{00000000-0005-0000-0000-0000E6C50000}"/>
    <cellStyle name="n_VERIF ISP_CA forfaits 0607 (06-08-14)_Spain KPIs_1" xfId="52722" xr:uid="{00000000-0005-0000-0000-0000E7C50000}"/>
    <cellStyle name="n_VERIF ISP_CA forfaits 0607 (06-08-14)_Telecoms - Operational KPIs" xfId="51025" xr:uid="{00000000-0005-0000-0000-0000E8C50000}"/>
    <cellStyle name="n_VERIF ISP_Classeur2" xfId="3929" xr:uid="{00000000-0005-0000-0000-0000E9C50000}"/>
    <cellStyle name="n_VERIF ISP_Classeur2_A&amp;ME KPIs" xfId="54500" xr:uid="{00000000-0005-0000-0000-0000EAC50000}"/>
    <cellStyle name="n_VERIF ISP_Classeur2_France financials" xfId="24841" xr:uid="{00000000-0005-0000-0000-0000EBC50000}"/>
    <cellStyle name="n_VERIF ISP_Classeur2_France KPIs" xfId="6051" xr:uid="{00000000-0005-0000-0000-0000ECC50000}"/>
    <cellStyle name="n_VERIF ISP_Classeur2_France KPIs 2" xfId="15466" xr:uid="{00000000-0005-0000-0000-0000EDC50000}"/>
    <cellStyle name="n_VERIF ISP_Classeur2_France KPIs_1" xfId="13291" xr:uid="{00000000-0005-0000-0000-0000EEC50000}"/>
    <cellStyle name="n_VERIF ISP_Classeur2_Group" xfId="46455" xr:uid="{00000000-0005-0000-0000-0000EFC50000}"/>
    <cellStyle name="n_VERIF ISP_Classeur2_Group - financial KPIs" xfId="23097" xr:uid="{00000000-0005-0000-0000-0000F0C50000}"/>
    <cellStyle name="n_VERIF ISP_Classeur2_Group - operational KPIs" xfId="11537" xr:uid="{00000000-0005-0000-0000-0000F1C50000}"/>
    <cellStyle name="n_VERIF ISP_Classeur2_Group - operational KPIs 2" xfId="19236" xr:uid="{00000000-0005-0000-0000-0000F2C50000}"/>
    <cellStyle name="n_VERIF ISP_Classeur2_Group - operational KPIs_1" xfId="21353" xr:uid="{00000000-0005-0000-0000-0000F3C50000}"/>
    <cellStyle name="n_VERIF ISP_Classeur2_Orange - Market France KPIs" xfId="57378" xr:uid="{00000000-0005-0000-0000-0000F4C50000}"/>
    <cellStyle name="n_VERIF ISP_Classeur2_Poland KPIs" xfId="46454" xr:uid="{00000000-0005-0000-0000-0000F5C50000}"/>
    <cellStyle name="n_VERIF ISP_Classeur2_ROW" xfId="46456" xr:uid="{00000000-0005-0000-0000-0000F6C50000}"/>
    <cellStyle name="n_VERIF ISP_Classeur2_ROW ARPU" xfId="46457" xr:uid="{00000000-0005-0000-0000-0000F7C50000}"/>
    <cellStyle name="n_VERIF ISP_Classeur2_ROW_1" xfId="46458" xr:uid="{00000000-0005-0000-0000-0000F8C50000}"/>
    <cellStyle name="n_VERIF ISP_Classeur2_ROW_1_Group" xfId="46459" xr:uid="{00000000-0005-0000-0000-0000F9C50000}"/>
    <cellStyle name="n_VERIF ISP_Classeur2_ROW_1_ROW ARPU" xfId="46460" xr:uid="{00000000-0005-0000-0000-0000FAC50000}"/>
    <cellStyle name="n_VERIF ISP_Classeur2_ROW_Group" xfId="46461" xr:uid="{00000000-0005-0000-0000-0000FBC50000}"/>
    <cellStyle name="n_VERIF ISP_Classeur2_ROW_ROW ARPU" xfId="46462" xr:uid="{00000000-0005-0000-0000-0000FCC50000}"/>
    <cellStyle name="n_VERIF ISP_Classeur2_Spain ARPU + AUPU" xfId="46463" xr:uid="{00000000-0005-0000-0000-0000FDC50000}"/>
    <cellStyle name="n_VERIF ISP_Classeur2_Spain ARPU + AUPU_Group" xfId="46464" xr:uid="{00000000-0005-0000-0000-0000FEC50000}"/>
    <cellStyle name="n_VERIF ISP_Classeur2_Spain ARPU + AUPU_ROW ARPU" xfId="46465" xr:uid="{00000000-0005-0000-0000-0000FFC50000}"/>
    <cellStyle name="n_VERIF ISP_Classeur2_Spain KPIs" xfId="7908" xr:uid="{00000000-0005-0000-0000-000000C60000}"/>
    <cellStyle name="n_VERIF ISP_Classeur2_Spain KPIs 2" xfId="17274" xr:uid="{00000000-0005-0000-0000-000001C60000}"/>
    <cellStyle name="n_VERIF ISP_Classeur2_Spain KPIs_1" xfId="52723" xr:uid="{00000000-0005-0000-0000-000002C60000}"/>
    <cellStyle name="n_VERIF ISP_Classeur2_Telecoms - Operational KPIs" xfId="51026" xr:uid="{00000000-0005-0000-0000-000003C60000}"/>
    <cellStyle name="n_VERIF ISP_Classeur5" xfId="3930" xr:uid="{00000000-0005-0000-0000-000004C60000}"/>
    <cellStyle name="n_VERIF ISP_Classeur5_A&amp;ME KPIs" xfId="54501" xr:uid="{00000000-0005-0000-0000-000005C60000}"/>
    <cellStyle name="n_VERIF ISP_Classeur5_France financials" xfId="24842" xr:uid="{00000000-0005-0000-0000-000006C60000}"/>
    <cellStyle name="n_VERIF ISP_Classeur5_France KPIs" xfId="6052" xr:uid="{00000000-0005-0000-0000-000007C60000}"/>
    <cellStyle name="n_VERIF ISP_Classeur5_France KPIs 2" xfId="15467" xr:uid="{00000000-0005-0000-0000-000008C60000}"/>
    <cellStyle name="n_VERIF ISP_Classeur5_France KPIs_1" xfId="13292" xr:uid="{00000000-0005-0000-0000-000009C60000}"/>
    <cellStyle name="n_VERIF ISP_Classeur5_Group" xfId="46467" xr:uid="{00000000-0005-0000-0000-00000AC60000}"/>
    <cellStyle name="n_VERIF ISP_Classeur5_Group - financial KPIs" xfId="23098" xr:uid="{00000000-0005-0000-0000-00000BC60000}"/>
    <cellStyle name="n_VERIF ISP_Classeur5_Group - operational KPIs" xfId="11538" xr:uid="{00000000-0005-0000-0000-00000CC60000}"/>
    <cellStyle name="n_VERIF ISP_Classeur5_Group - operational KPIs 2" xfId="19237" xr:uid="{00000000-0005-0000-0000-00000DC60000}"/>
    <cellStyle name="n_VERIF ISP_Classeur5_Group - operational KPIs_1" xfId="21354" xr:uid="{00000000-0005-0000-0000-00000EC60000}"/>
    <cellStyle name="n_VERIF ISP_Classeur5_Orange - Market France KPIs" xfId="57379" xr:uid="{00000000-0005-0000-0000-00000FC60000}"/>
    <cellStyle name="n_VERIF ISP_Classeur5_Poland KPIs" xfId="46466" xr:uid="{00000000-0005-0000-0000-000010C60000}"/>
    <cellStyle name="n_VERIF ISP_Classeur5_ROW" xfId="46468" xr:uid="{00000000-0005-0000-0000-000011C60000}"/>
    <cellStyle name="n_VERIF ISP_Classeur5_ROW ARPU" xfId="46469" xr:uid="{00000000-0005-0000-0000-000012C60000}"/>
    <cellStyle name="n_VERIF ISP_Classeur5_ROW_1" xfId="46470" xr:uid="{00000000-0005-0000-0000-000013C60000}"/>
    <cellStyle name="n_VERIF ISP_Classeur5_ROW_1_Group" xfId="46471" xr:uid="{00000000-0005-0000-0000-000014C60000}"/>
    <cellStyle name="n_VERIF ISP_Classeur5_ROW_1_ROW ARPU" xfId="46472" xr:uid="{00000000-0005-0000-0000-000015C60000}"/>
    <cellStyle name="n_VERIF ISP_Classeur5_ROW_Group" xfId="46473" xr:uid="{00000000-0005-0000-0000-000016C60000}"/>
    <cellStyle name="n_VERIF ISP_Classeur5_ROW_ROW ARPU" xfId="46474" xr:uid="{00000000-0005-0000-0000-000017C60000}"/>
    <cellStyle name="n_VERIF ISP_Classeur5_Spain ARPU + AUPU" xfId="46475" xr:uid="{00000000-0005-0000-0000-000018C60000}"/>
    <cellStyle name="n_VERIF ISP_Classeur5_Spain ARPU + AUPU_Group" xfId="46476" xr:uid="{00000000-0005-0000-0000-000019C60000}"/>
    <cellStyle name="n_VERIF ISP_Classeur5_Spain ARPU + AUPU_ROW ARPU" xfId="46477" xr:uid="{00000000-0005-0000-0000-00001AC60000}"/>
    <cellStyle name="n_VERIF ISP_Classeur5_Spain KPIs" xfId="7909" xr:uid="{00000000-0005-0000-0000-00001BC60000}"/>
    <cellStyle name="n_VERIF ISP_Classeur5_Spain KPIs 2" xfId="17275" xr:uid="{00000000-0005-0000-0000-00001CC60000}"/>
    <cellStyle name="n_VERIF ISP_Classeur5_Spain KPIs_1" xfId="52724" xr:uid="{00000000-0005-0000-0000-00001DC60000}"/>
    <cellStyle name="n_VERIF ISP_Classeur5_Telecoms - Operational KPIs" xfId="51027" xr:uid="{00000000-0005-0000-0000-00001EC60000}"/>
    <cellStyle name="n_VERIF ISP_DATA KPI Personal" xfId="46478" xr:uid="{00000000-0005-0000-0000-00001FC60000}"/>
    <cellStyle name="n_VERIF ISP_DATA KPI Personal_Group" xfId="46479" xr:uid="{00000000-0005-0000-0000-000020C60000}"/>
    <cellStyle name="n_VERIF ISP_DATA KPI Personal_ROW ARPU" xfId="46480" xr:uid="{00000000-0005-0000-0000-000021C60000}"/>
    <cellStyle name="n_VERIF ISP_EE_CoA_BS - mapped V4" xfId="46481" xr:uid="{00000000-0005-0000-0000-000022C60000}"/>
    <cellStyle name="n_VERIF ISP_EE_CoA_BS - mapped V4_Group" xfId="46482" xr:uid="{00000000-0005-0000-0000-000023C60000}"/>
    <cellStyle name="n_VERIF ISP_EE_CoA_BS - mapped V4_ROW ARPU" xfId="46483" xr:uid="{00000000-0005-0000-0000-000024C60000}"/>
    <cellStyle name="n_VERIF ISP_France financials" xfId="24835" xr:uid="{00000000-0005-0000-0000-000025C60000}"/>
    <cellStyle name="n_VERIF ISP_France KPIs" xfId="6045" xr:uid="{00000000-0005-0000-0000-000026C60000}"/>
    <cellStyle name="n_VERIF ISP_France KPIs 2" xfId="15460" xr:uid="{00000000-0005-0000-0000-000027C60000}"/>
    <cellStyle name="n_VERIF ISP_France KPIs_1" xfId="13285" xr:uid="{00000000-0005-0000-0000-000028C60000}"/>
    <cellStyle name="n_VERIF ISP_GetCA Groupe Seg 2012-Q4 Soc" xfId="57380" xr:uid="{00000000-0005-0000-0000-000029C60000}"/>
    <cellStyle name="n_VERIF ISP_Group" xfId="46484" xr:uid="{00000000-0005-0000-0000-00002AC60000}"/>
    <cellStyle name="n_VERIF ISP_Group - financial KPIs" xfId="23091" xr:uid="{00000000-0005-0000-0000-00002BC60000}"/>
    <cellStyle name="n_VERIF ISP_Group - operational KPIs" xfId="11531" xr:uid="{00000000-0005-0000-0000-00002CC60000}"/>
    <cellStyle name="n_VERIF ISP_Group - operational KPIs 2" xfId="19230" xr:uid="{00000000-0005-0000-0000-00002DC60000}"/>
    <cellStyle name="n_VERIF ISP_Group - operational KPIs_1" xfId="21347" xr:uid="{00000000-0005-0000-0000-00002EC60000}"/>
    <cellStyle name="n_VERIF ISP_NB07 FRANCE Tableau de l'ADSL 032007 v3 hors instances avec déc07 v24-04" xfId="3931" xr:uid="{00000000-0005-0000-0000-00002FC60000}"/>
    <cellStyle name="n_VERIF ISP_NB07 FRANCE Tableau de l'ADSL 032007 v3 hors instances avec déc07 v24-04_A&amp;ME KPIs" xfId="54502" xr:uid="{00000000-0005-0000-0000-000030C60000}"/>
    <cellStyle name="n_VERIF ISP_NB07 FRANCE Tableau de l'ADSL 032007 v3 hors instances avec déc07 v24-04_France financials" xfId="24843" xr:uid="{00000000-0005-0000-0000-000031C60000}"/>
    <cellStyle name="n_VERIF ISP_NB07 FRANCE Tableau de l'ADSL 032007 v3 hors instances avec déc07 v24-04_France KPIs" xfId="6053" xr:uid="{00000000-0005-0000-0000-000032C60000}"/>
    <cellStyle name="n_VERIF ISP_NB07 FRANCE Tableau de l'ADSL 032007 v3 hors instances avec déc07 v24-04_France KPIs 2" xfId="15468" xr:uid="{00000000-0005-0000-0000-000033C60000}"/>
    <cellStyle name="n_VERIF ISP_NB07 FRANCE Tableau de l'ADSL 032007 v3 hors instances avec déc07 v24-04_France KPIs_1" xfId="13293" xr:uid="{00000000-0005-0000-0000-000034C60000}"/>
    <cellStyle name="n_VERIF ISP_NB07 FRANCE Tableau de l'ADSL 032007 v3 hors instances avec déc07 v24-04_Group" xfId="46486" xr:uid="{00000000-0005-0000-0000-000035C60000}"/>
    <cellStyle name="n_VERIF ISP_NB07 FRANCE Tableau de l'ADSL 032007 v3 hors instances avec déc07 v24-04_Group - financial KPIs" xfId="23099" xr:uid="{00000000-0005-0000-0000-000036C60000}"/>
    <cellStyle name="n_VERIF ISP_NB07 FRANCE Tableau de l'ADSL 032007 v3 hors instances avec déc07 v24-04_Group - operational KPIs" xfId="11539" xr:uid="{00000000-0005-0000-0000-000037C60000}"/>
    <cellStyle name="n_VERIF ISP_NB07 FRANCE Tableau de l'ADSL 032007 v3 hors instances avec déc07 v24-04_Group - operational KPIs 2" xfId="19238" xr:uid="{00000000-0005-0000-0000-000038C60000}"/>
    <cellStyle name="n_VERIF ISP_NB07 FRANCE Tableau de l'ADSL 032007 v3 hors instances avec déc07 v24-04_Group - operational KPIs_1" xfId="21355" xr:uid="{00000000-0005-0000-0000-000039C60000}"/>
    <cellStyle name="n_VERIF ISP_NB07 FRANCE Tableau de l'ADSL 032007 v3 hors instances avec déc07 v24-04_Orange - Market France KPIs" xfId="57381" xr:uid="{00000000-0005-0000-0000-00003AC60000}"/>
    <cellStyle name="n_VERIF ISP_NB07 FRANCE Tableau de l'ADSL 032007 v3 hors instances avec déc07 v24-04_Poland KPIs" xfId="46485" xr:uid="{00000000-0005-0000-0000-00003BC60000}"/>
    <cellStyle name="n_VERIF ISP_NB07 FRANCE Tableau de l'ADSL 032007 v3 hors instances avec déc07 v24-04_ROW" xfId="46487" xr:uid="{00000000-0005-0000-0000-00003CC60000}"/>
    <cellStyle name="n_VERIF ISP_NB07 FRANCE Tableau de l'ADSL 032007 v3 hors instances avec déc07 v24-04_ROW ARPU" xfId="46488" xr:uid="{00000000-0005-0000-0000-00003DC60000}"/>
    <cellStyle name="n_VERIF ISP_NB07 FRANCE Tableau de l'ADSL 032007 v3 hors instances avec déc07 v24-04_ROW_1" xfId="46489" xr:uid="{00000000-0005-0000-0000-00003EC60000}"/>
    <cellStyle name="n_VERIF ISP_NB07 FRANCE Tableau de l'ADSL 032007 v3 hors instances avec déc07 v24-04_ROW_1_Group" xfId="46490" xr:uid="{00000000-0005-0000-0000-00003FC60000}"/>
    <cellStyle name="n_VERIF ISP_NB07 FRANCE Tableau de l'ADSL 032007 v3 hors instances avec déc07 v24-04_ROW_1_ROW ARPU" xfId="46491" xr:uid="{00000000-0005-0000-0000-000040C60000}"/>
    <cellStyle name="n_VERIF ISP_NB07 FRANCE Tableau de l'ADSL 032007 v3 hors instances avec déc07 v24-04_ROW_Group" xfId="46492" xr:uid="{00000000-0005-0000-0000-000041C60000}"/>
    <cellStyle name="n_VERIF ISP_NB07 FRANCE Tableau de l'ADSL 032007 v3 hors instances avec déc07 v24-04_ROW_ROW ARPU" xfId="46493" xr:uid="{00000000-0005-0000-0000-000042C60000}"/>
    <cellStyle name="n_VERIF ISP_NB07 FRANCE Tableau de l'ADSL 032007 v3 hors instances avec déc07 v24-04_Spain ARPU + AUPU" xfId="46494" xr:uid="{00000000-0005-0000-0000-000043C60000}"/>
    <cellStyle name="n_VERIF ISP_NB07 FRANCE Tableau de l'ADSL 032007 v3 hors instances avec déc07 v24-04_Spain ARPU + AUPU_Group" xfId="46495" xr:uid="{00000000-0005-0000-0000-000044C60000}"/>
    <cellStyle name="n_VERIF ISP_NB07 FRANCE Tableau de l'ADSL 032007 v3 hors instances avec déc07 v24-04_Spain ARPU + AUPU_ROW ARPU" xfId="46496" xr:uid="{00000000-0005-0000-0000-000045C60000}"/>
    <cellStyle name="n_VERIF ISP_NB07 FRANCE Tableau de l'ADSL 032007 v3 hors instances avec déc07 v24-04_Spain KPIs" xfId="7910" xr:uid="{00000000-0005-0000-0000-000046C60000}"/>
    <cellStyle name="n_VERIF ISP_NB07 FRANCE Tableau de l'ADSL 032007 v3 hors instances avec déc07 v24-04_Spain KPIs 2" xfId="17276" xr:uid="{00000000-0005-0000-0000-000047C60000}"/>
    <cellStyle name="n_VERIF ISP_NB07 FRANCE Tableau de l'ADSL 032007 v3 hors instances avec déc07 v24-04_Spain KPIs_1" xfId="52725" xr:uid="{00000000-0005-0000-0000-000048C60000}"/>
    <cellStyle name="n_VERIF ISP_NB07 FRANCE Tableau de l'ADSL 032007 v3 hors instances avec déc07 v24-04_Telecoms - Operational KPIs" xfId="51028" xr:uid="{00000000-0005-0000-0000-000049C60000}"/>
    <cellStyle name="n_VERIF ISP_Orange - Market France KPIs" xfId="57372" xr:uid="{00000000-0005-0000-0000-00004AC60000}"/>
    <cellStyle name="n_VERIF ISP_PFA_Mn MTV_060413" xfId="3932" xr:uid="{00000000-0005-0000-0000-00004BC60000}"/>
    <cellStyle name="n_VERIF ISP_PFA_Mn MTV_060413_A&amp;ME KPIs" xfId="54503" xr:uid="{00000000-0005-0000-0000-00004CC60000}"/>
    <cellStyle name="n_VERIF ISP_PFA_Mn MTV_060413_France financials" xfId="24844" xr:uid="{00000000-0005-0000-0000-00004DC60000}"/>
    <cellStyle name="n_VERIF ISP_PFA_Mn MTV_060413_France KPIs" xfId="6054" xr:uid="{00000000-0005-0000-0000-00004EC60000}"/>
    <cellStyle name="n_VERIF ISP_PFA_Mn MTV_060413_France KPIs 2" xfId="15469" xr:uid="{00000000-0005-0000-0000-00004FC60000}"/>
    <cellStyle name="n_VERIF ISP_PFA_Mn MTV_060413_France KPIs_1" xfId="13294" xr:uid="{00000000-0005-0000-0000-000050C60000}"/>
    <cellStyle name="n_VERIF ISP_PFA_Mn MTV_060413_Group" xfId="46498" xr:uid="{00000000-0005-0000-0000-000051C60000}"/>
    <cellStyle name="n_VERIF ISP_PFA_Mn MTV_060413_Group - financial KPIs" xfId="23100" xr:uid="{00000000-0005-0000-0000-000052C60000}"/>
    <cellStyle name="n_VERIF ISP_PFA_Mn MTV_060413_Group - operational KPIs" xfId="11540" xr:uid="{00000000-0005-0000-0000-000053C60000}"/>
    <cellStyle name="n_VERIF ISP_PFA_Mn MTV_060413_Group - operational KPIs 2" xfId="19239" xr:uid="{00000000-0005-0000-0000-000054C60000}"/>
    <cellStyle name="n_VERIF ISP_PFA_Mn MTV_060413_Group - operational KPIs_1" xfId="21356" xr:uid="{00000000-0005-0000-0000-000055C60000}"/>
    <cellStyle name="n_VERIF ISP_PFA_Mn MTV_060413_Orange - Market France KPIs" xfId="57382" xr:uid="{00000000-0005-0000-0000-000056C60000}"/>
    <cellStyle name="n_VERIF ISP_PFA_Mn MTV_060413_Poland KPIs" xfId="46497" xr:uid="{00000000-0005-0000-0000-000057C60000}"/>
    <cellStyle name="n_VERIF ISP_PFA_Mn MTV_060413_ROW" xfId="46499" xr:uid="{00000000-0005-0000-0000-000058C60000}"/>
    <cellStyle name="n_VERIF ISP_PFA_Mn MTV_060413_ROW ARPU" xfId="46500" xr:uid="{00000000-0005-0000-0000-000059C60000}"/>
    <cellStyle name="n_VERIF ISP_PFA_Mn MTV_060413_ROW_1" xfId="46501" xr:uid="{00000000-0005-0000-0000-00005AC60000}"/>
    <cellStyle name="n_VERIF ISP_PFA_Mn MTV_060413_ROW_1_Group" xfId="46502" xr:uid="{00000000-0005-0000-0000-00005BC60000}"/>
    <cellStyle name="n_VERIF ISP_PFA_Mn MTV_060413_ROW_1_ROW ARPU" xfId="46503" xr:uid="{00000000-0005-0000-0000-00005CC60000}"/>
    <cellStyle name="n_VERIF ISP_PFA_Mn MTV_060413_ROW_Group" xfId="46504" xr:uid="{00000000-0005-0000-0000-00005DC60000}"/>
    <cellStyle name="n_VERIF ISP_PFA_Mn MTV_060413_ROW_ROW ARPU" xfId="46505" xr:uid="{00000000-0005-0000-0000-00005EC60000}"/>
    <cellStyle name="n_VERIF ISP_PFA_Mn MTV_060413_Spain ARPU + AUPU" xfId="46506" xr:uid="{00000000-0005-0000-0000-00005FC60000}"/>
    <cellStyle name="n_VERIF ISP_PFA_Mn MTV_060413_Spain ARPU + AUPU_Group" xfId="46507" xr:uid="{00000000-0005-0000-0000-000060C60000}"/>
    <cellStyle name="n_VERIF ISP_PFA_Mn MTV_060413_Spain ARPU + AUPU_ROW ARPU" xfId="46508" xr:uid="{00000000-0005-0000-0000-000061C60000}"/>
    <cellStyle name="n_VERIF ISP_PFA_Mn MTV_060413_Spain KPIs" xfId="7911" xr:uid="{00000000-0005-0000-0000-000062C60000}"/>
    <cellStyle name="n_VERIF ISP_PFA_Mn MTV_060413_Spain KPIs 2" xfId="17277" xr:uid="{00000000-0005-0000-0000-000063C60000}"/>
    <cellStyle name="n_VERIF ISP_PFA_Mn MTV_060413_Spain KPIs_1" xfId="52726" xr:uid="{00000000-0005-0000-0000-000064C60000}"/>
    <cellStyle name="n_VERIF ISP_PFA_Mn MTV_060413_Telecoms - Operational KPIs" xfId="51029" xr:uid="{00000000-0005-0000-0000-000065C60000}"/>
    <cellStyle name="n_VERIF ISP_PFA_Mn_0603_V0 0" xfId="3933" xr:uid="{00000000-0005-0000-0000-000066C60000}"/>
    <cellStyle name="n_VERIF ISP_PFA_Mn_0603_V0 0_A&amp;ME KPIs" xfId="54504" xr:uid="{00000000-0005-0000-0000-000067C60000}"/>
    <cellStyle name="n_VERIF ISP_PFA_Mn_0603_V0 0_France financials" xfId="24845" xr:uid="{00000000-0005-0000-0000-000068C60000}"/>
    <cellStyle name="n_VERIF ISP_PFA_Mn_0603_V0 0_France KPIs" xfId="6055" xr:uid="{00000000-0005-0000-0000-000069C60000}"/>
    <cellStyle name="n_VERIF ISP_PFA_Mn_0603_V0 0_France KPIs 2" xfId="15470" xr:uid="{00000000-0005-0000-0000-00006AC60000}"/>
    <cellStyle name="n_VERIF ISP_PFA_Mn_0603_V0 0_France KPIs_1" xfId="13295" xr:uid="{00000000-0005-0000-0000-00006BC60000}"/>
    <cellStyle name="n_VERIF ISP_PFA_Mn_0603_V0 0_Group" xfId="46510" xr:uid="{00000000-0005-0000-0000-00006CC60000}"/>
    <cellStyle name="n_VERIF ISP_PFA_Mn_0603_V0 0_Group - financial KPIs" xfId="23101" xr:uid="{00000000-0005-0000-0000-00006DC60000}"/>
    <cellStyle name="n_VERIF ISP_PFA_Mn_0603_V0 0_Group - operational KPIs" xfId="11541" xr:uid="{00000000-0005-0000-0000-00006EC60000}"/>
    <cellStyle name="n_VERIF ISP_PFA_Mn_0603_V0 0_Group - operational KPIs 2" xfId="19240" xr:uid="{00000000-0005-0000-0000-00006FC60000}"/>
    <cellStyle name="n_VERIF ISP_PFA_Mn_0603_V0 0_Group - operational KPIs_1" xfId="21357" xr:uid="{00000000-0005-0000-0000-000070C60000}"/>
    <cellStyle name="n_VERIF ISP_PFA_Mn_0603_V0 0_Orange - Market France KPIs" xfId="57383" xr:uid="{00000000-0005-0000-0000-000071C60000}"/>
    <cellStyle name="n_VERIF ISP_PFA_Mn_0603_V0 0_Poland KPIs" xfId="46509" xr:uid="{00000000-0005-0000-0000-000072C60000}"/>
    <cellStyle name="n_VERIF ISP_PFA_Mn_0603_V0 0_ROW" xfId="46511" xr:uid="{00000000-0005-0000-0000-000073C60000}"/>
    <cellStyle name="n_VERIF ISP_PFA_Mn_0603_V0 0_ROW ARPU" xfId="46512" xr:uid="{00000000-0005-0000-0000-000074C60000}"/>
    <cellStyle name="n_VERIF ISP_PFA_Mn_0603_V0 0_ROW_1" xfId="46513" xr:uid="{00000000-0005-0000-0000-000075C60000}"/>
    <cellStyle name="n_VERIF ISP_PFA_Mn_0603_V0 0_ROW_1_Group" xfId="46514" xr:uid="{00000000-0005-0000-0000-000076C60000}"/>
    <cellStyle name="n_VERIF ISP_PFA_Mn_0603_V0 0_ROW_1_ROW ARPU" xfId="46515" xr:uid="{00000000-0005-0000-0000-000077C60000}"/>
    <cellStyle name="n_VERIF ISP_PFA_Mn_0603_V0 0_ROW_Group" xfId="46516" xr:uid="{00000000-0005-0000-0000-000078C60000}"/>
    <cellStyle name="n_VERIF ISP_PFA_Mn_0603_V0 0_ROW_ROW ARPU" xfId="46517" xr:uid="{00000000-0005-0000-0000-000079C60000}"/>
    <cellStyle name="n_VERIF ISP_PFA_Mn_0603_V0 0_Spain ARPU + AUPU" xfId="46518" xr:uid="{00000000-0005-0000-0000-00007AC60000}"/>
    <cellStyle name="n_VERIF ISP_PFA_Mn_0603_V0 0_Spain ARPU + AUPU_Group" xfId="46519" xr:uid="{00000000-0005-0000-0000-00007BC60000}"/>
    <cellStyle name="n_VERIF ISP_PFA_Mn_0603_V0 0_Spain ARPU + AUPU_ROW ARPU" xfId="46520" xr:uid="{00000000-0005-0000-0000-00007CC60000}"/>
    <cellStyle name="n_VERIF ISP_PFA_Mn_0603_V0 0_Spain KPIs" xfId="7912" xr:uid="{00000000-0005-0000-0000-00007DC60000}"/>
    <cellStyle name="n_VERIF ISP_PFA_Mn_0603_V0 0_Spain KPIs 2" xfId="17278" xr:uid="{00000000-0005-0000-0000-00007EC60000}"/>
    <cellStyle name="n_VERIF ISP_PFA_Mn_0603_V0 0_Spain KPIs_1" xfId="52727" xr:uid="{00000000-0005-0000-0000-00007FC60000}"/>
    <cellStyle name="n_VERIF ISP_PFA_Mn_0603_V0 0_Telecoms - Operational KPIs" xfId="51030" xr:uid="{00000000-0005-0000-0000-000080C60000}"/>
    <cellStyle name="n_VERIF ISP_PFA_Parcs_0600706" xfId="3934" xr:uid="{00000000-0005-0000-0000-000081C60000}"/>
    <cellStyle name="n_VERIF ISP_PFA_Parcs_0600706_A&amp;ME KPIs" xfId="54505" xr:uid="{00000000-0005-0000-0000-000082C60000}"/>
    <cellStyle name="n_VERIF ISP_PFA_Parcs_0600706_France financials" xfId="24846" xr:uid="{00000000-0005-0000-0000-000083C60000}"/>
    <cellStyle name="n_VERIF ISP_PFA_Parcs_0600706_France KPIs" xfId="6056" xr:uid="{00000000-0005-0000-0000-000084C60000}"/>
    <cellStyle name="n_VERIF ISP_PFA_Parcs_0600706_France KPIs 2" xfId="15471" xr:uid="{00000000-0005-0000-0000-000085C60000}"/>
    <cellStyle name="n_VERIF ISP_PFA_Parcs_0600706_France KPIs_1" xfId="13296" xr:uid="{00000000-0005-0000-0000-000086C60000}"/>
    <cellStyle name="n_VERIF ISP_PFA_Parcs_0600706_Group" xfId="46522" xr:uid="{00000000-0005-0000-0000-000087C60000}"/>
    <cellStyle name="n_VERIF ISP_PFA_Parcs_0600706_Group - financial KPIs" xfId="23102" xr:uid="{00000000-0005-0000-0000-000088C60000}"/>
    <cellStyle name="n_VERIF ISP_PFA_Parcs_0600706_Group - operational KPIs" xfId="11542" xr:uid="{00000000-0005-0000-0000-000089C60000}"/>
    <cellStyle name="n_VERIF ISP_PFA_Parcs_0600706_Group - operational KPIs 2" xfId="19241" xr:uid="{00000000-0005-0000-0000-00008AC60000}"/>
    <cellStyle name="n_VERIF ISP_PFA_Parcs_0600706_Group - operational KPIs_1" xfId="21358" xr:uid="{00000000-0005-0000-0000-00008BC60000}"/>
    <cellStyle name="n_VERIF ISP_PFA_Parcs_0600706_Orange - Market France KPIs" xfId="57384" xr:uid="{00000000-0005-0000-0000-00008CC60000}"/>
    <cellStyle name="n_VERIF ISP_PFA_Parcs_0600706_Poland KPIs" xfId="46521" xr:uid="{00000000-0005-0000-0000-00008DC60000}"/>
    <cellStyle name="n_VERIF ISP_PFA_Parcs_0600706_ROW" xfId="46523" xr:uid="{00000000-0005-0000-0000-00008EC60000}"/>
    <cellStyle name="n_VERIF ISP_PFA_Parcs_0600706_ROW ARPU" xfId="46524" xr:uid="{00000000-0005-0000-0000-00008FC60000}"/>
    <cellStyle name="n_VERIF ISP_PFA_Parcs_0600706_ROW_1" xfId="46525" xr:uid="{00000000-0005-0000-0000-000090C60000}"/>
    <cellStyle name="n_VERIF ISP_PFA_Parcs_0600706_ROW_1_Group" xfId="46526" xr:uid="{00000000-0005-0000-0000-000091C60000}"/>
    <cellStyle name="n_VERIF ISP_PFA_Parcs_0600706_ROW_1_ROW ARPU" xfId="46527" xr:uid="{00000000-0005-0000-0000-000092C60000}"/>
    <cellStyle name="n_VERIF ISP_PFA_Parcs_0600706_ROW_Group" xfId="46528" xr:uid="{00000000-0005-0000-0000-000093C60000}"/>
    <cellStyle name="n_VERIF ISP_PFA_Parcs_0600706_ROW_ROW ARPU" xfId="46529" xr:uid="{00000000-0005-0000-0000-000094C60000}"/>
    <cellStyle name="n_VERIF ISP_PFA_Parcs_0600706_Spain ARPU + AUPU" xfId="46530" xr:uid="{00000000-0005-0000-0000-000095C60000}"/>
    <cellStyle name="n_VERIF ISP_PFA_Parcs_0600706_Spain ARPU + AUPU_Group" xfId="46531" xr:uid="{00000000-0005-0000-0000-000096C60000}"/>
    <cellStyle name="n_VERIF ISP_PFA_Parcs_0600706_Spain ARPU + AUPU_ROW ARPU" xfId="46532" xr:uid="{00000000-0005-0000-0000-000097C60000}"/>
    <cellStyle name="n_VERIF ISP_PFA_Parcs_0600706_Spain KPIs" xfId="7913" xr:uid="{00000000-0005-0000-0000-000098C60000}"/>
    <cellStyle name="n_VERIF ISP_PFA_Parcs_0600706_Spain KPIs 2" xfId="17279" xr:uid="{00000000-0005-0000-0000-000099C60000}"/>
    <cellStyle name="n_VERIF ISP_PFA_Parcs_0600706_Spain KPIs_1" xfId="52728" xr:uid="{00000000-0005-0000-0000-00009AC60000}"/>
    <cellStyle name="n_VERIF ISP_PFA_Parcs_0600706_Telecoms - Operational KPIs" xfId="51031" xr:uid="{00000000-0005-0000-0000-00009BC60000}"/>
    <cellStyle name="n_VERIF ISP_Poland KPIs" xfId="46393" xr:uid="{00000000-0005-0000-0000-00009CC60000}"/>
    <cellStyle name="n_VERIF ISP_Reporting Valeur_Mobile_2010_10" xfId="46533" xr:uid="{00000000-0005-0000-0000-00009DC60000}"/>
    <cellStyle name="n_VERIF ISP_Reporting Valeur_Mobile_2010_10_Group" xfId="46534" xr:uid="{00000000-0005-0000-0000-00009EC60000}"/>
    <cellStyle name="n_VERIF ISP_Reporting Valeur_Mobile_2010_10_ROW" xfId="46535" xr:uid="{00000000-0005-0000-0000-00009FC60000}"/>
    <cellStyle name="n_VERIF ISP_Reporting Valeur_Mobile_2010_10_ROW ARPU" xfId="46536" xr:uid="{00000000-0005-0000-0000-0000A0C60000}"/>
    <cellStyle name="n_VERIF ISP_Reporting Valeur_Mobile_2010_10_ROW_Group" xfId="46537" xr:uid="{00000000-0005-0000-0000-0000A1C60000}"/>
    <cellStyle name="n_VERIF ISP_Reporting Valeur_Mobile_2010_10_ROW_ROW ARPU" xfId="46538" xr:uid="{00000000-0005-0000-0000-0000A2C60000}"/>
    <cellStyle name="n_VERIF ISP_ROW" xfId="46539" xr:uid="{00000000-0005-0000-0000-0000A3C60000}"/>
    <cellStyle name="n_VERIF ISP_ROW ARPU" xfId="46540" xr:uid="{00000000-0005-0000-0000-0000A4C60000}"/>
    <cellStyle name="n_VERIF ISP_ROW_1" xfId="46541" xr:uid="{00000000-0005-0000-0000-0000A5C60000}"/>
    <cellStyle name="n_VERIF ISP_ROW_1_Group" xfId="46542" xr:uid="{00000000-0005-0000-0000-0000A6C60000}"/>
    <cellStyle name="n_VERIF ISP_ROW_1_ROW ARPU" xfId="46543" xr:uid="{00000000-0005-0000-0000-0000A7C60000}"/>
    <cellStyle name="n_VERIF ISP_ROW_Group" xfId="46544" xr:uid="{00000000-0005-0000-0000-0000A8C60000}"/>
    <cellStyle name="n_VERIF ISP_ROW_ROW ARPU" xfId="46545" xr:uid="{00000000-0005-0000-0000-0000A9C60000}"/>
    <cellStyle name="n_VERIF ISP_Spain ARPU + AUPU" xfId="46546" xr:uid="{00000000-0005-0000-0000-0000AAC60000}"/>
    <cellStyle name="n_VERIF ISP_Spain ARPU + AUPU_Group" xfId="46547" xr:uid="{00000000-0005-0000-0000-0000ABC60000}"/>
    <cellStyle name="n_VERIF ISP_Spain ARPU + AUPU_ROW ARPU" xfId="46548" xr:uid="{00000000-0005-0000-0000-0000ACC60000}"/>
    <cellStyle name="n_VERIF ISP_Spain KPIs" xfId="7902" xr:uid="{00000000-0005-0000-0000-0000ADC60000}"/>
    <cellStyle name="n_VERIF ISP_Spain KPIs 2" xfId="17268" xr:uid="{00000000-0005-0000-0000-0000AEC60000}"/>
    <cellStyle name="n_VERIF ISP_Spain KPIs_1" xfId="52717" xr:uid="{00000000-0005-0000-0000-0000AFC60000}"/>
    <cellStyle name="n_VERIF ISP_Telecoms - Operational KPIs" xfId="51020" xr:uid="{00000000-0005-0000-0000-0000B0C60000}"/>
    <cellStyle name="n_VERIF ISP_UAG_report_CA 06-09 (06-09-28)" xfId="3935" xr:uid="{00000000-0005-0000-0000-0000B1C60000}"/>
    <cellStyle name="n_VERIF ISP_UAG_report_CA 06-09 (06-09-28)_A&amp;ME KPIs" xfId="54506" xr:uid="{00000000-0005-0000-0000-0000B2C60000}"/>
    <cellStyle name="n_VERIF ISP_UAG_report_CA 06-09 (06-09-28)_France financials" xfId="24847" xr:uid="{00000000-0005-0000-0000-0000B3C60000}"/>
    <cellStyle name="n_VERIF ISP_UAG_report_CA 06-09 (06-09-28)_France KPIs" xfId="6057" xr:uid="{00000000-0005-0000-0000-0000B4C60000}"/>
    <cellStyle name="n_VERIF ISP_UAG_report_CA 06-09 (06-09-28)_France KPIs 2" xfId="15472" xr:uid="{00000000-0005-0000-0000-0000B5C60000}"/>
    <cellStyle name="n_VERIF ISP_UAG_report_CA 06-09 (06-09-28)_France KPIs_1" xfId="13297" xr:uid="{00000000-0005-0000-0000-0000B6C60000}"/>
    <cellStyle name="n_VERIF ISP_UAG_report_CA 06-09 (06-09-28)_Group" xfId="46550" xr:uid="{00000000-0005-0000-0000-0000B7C60000}"/>
    <cellStyle name="n_VERIF ISP_UAG_report_CA 06-09 (06-09-28)_Group - financial KPIs" xfId="23103" xr:uid="{00000000-0005-0000-0000-0000B8C60000}"/>
    <cellStyle name="n_VERIF ISP_UAG_report_CA 06-09 (06-09-28)_Group - operational KPIs" xfId="11543" xr:uid="{00000000-0005-0000-0000-0000B9C60000}"/>
    <cellStyle name="n_VERIF ISP_UAG_report_CA 06-09 (06-09-28)_Group - operational KPIs 2" xfId="19242" xr:uid="{00000000-0005-0000-0000-0000BAC60000}"/>
    <cellStyle name="n_VERIF ISP_UAG_report_CA 06-09 (06-09-28)_Group - operational KPIs_1" xfId="21359" xr:uid="{00000000-0005-0000-0000-0000BBC60000}"/>
    <cellStyle name="n_VERIF ISP_UAG_report_CA 06-09 (06-09-28)_Orange - Market France KPIs" xfId="57385" xr:uid="{00000000-0005-0000-0000-0000BCC60000}"/>
    <cellStyle name="n_VERIF ISP_UAG_report_CA 06-09 (06-09-28)_Poland KPIs" xfId="46549" xr:uid="{00000000-0005-0000-0000-0000BDC60000}"/>
    <cellStyle name="n_VERIF ISP_UAG_report_CA 06-09 (06-09-28)_ROW" xfId="46551" xr:uid="{00000000-0005-0000-0000-0000BEC60000}"/>
    <cellStyle name="n_VERIF ISP_UAG_report_CA 06-09 (06-09-28)_ROW ARPU" xfId="46552" xr:uid="{00000000-0005-0000-0000-0000BFC60000}"/>
    <cellStyle name="n_VERIF ISP_UAG_report_CA 06-09 (06-09-28)_ROW_1" xfId="46553" xr:uid="{00000000-0005-0000-0000-0000C0C60000}"/>
    <cellStyle name="n_VERIF ISP_UAG_report_CA 06-09 (06-09-28)_ROW_1_Group" xfId="46554" xr:uid="{00000000-0005-0000-0000-0000C1C60000}"/>
    <cellStyle name="n_VERIF ISP_UAG_report_CA 06-09 (06-09-28)_ROW_1_ROW ARPU" xfId="46555" xr:uid="{00000000-0005-0000-0000-0000C2C60000}"/>
    <cellStyle name="n_VERIF ISP_UAG_report_CA 06-09 (06-09-28)_ROW_Group" xfId="46556" xr:uid="{00000000-0005-0000-0000-0000C3C60000}"/>
    <cellStyle name="n_VERIF ISP_UAG_report_CA 06-09 (06-09-28)_ROW_ROW ARPU" xfId="46557" xr:uid="{00000000-0005-0000-0000-0000C4C60000}"/>
    <cellStyle name="n_VERIF ISP_UAG_report_CA 06-09 (06-09-28)_Spain ARPU + AUPU" xfId="46558" xr:uid="{00000000-0005-0000-0000-0000C5C60000}"/>
    <cellStyle name="n_VERIF ISP_UAG_report_CA 06-09 (06-09-28)_Spain ARPU + AUPU_Group" xfId="46559" xr:uid="{00000000-0005-0000-0000-0000C6C60000}"/>
    <cellStyle name="n_VERIF ISP_UAG_report_CA 06-09 (06-09-28)_Spain ARPU + AUPU_ROW ARPU" xfId="46560" xr:uid="{00000000-0005-0000-0000-0000C7C60000}"/>
    <cellStyle name="n_VERIF ISP_UAG_report_CA 06-09 (06-09-28)_Spain KPIs" xfId="7914" xr:uid="{00000000-0005-0000-0000-0000C8C60000}"/>
    <cellStyle name="n_VERIF ISP_UAG_report_CA 06-09 (06-09-28)_Spain KPIs 2" xfId="17280" xr:uid="{00000000-0005-0000-0000-0000C9C60000}"/>
    <cellStyle name="n_VERIF ISP_UAG_report_CA 06-09 (06-09-28)_Spain KPIs_1" xfId="52729" xr:uid="{00000000-0005-0000-0000-0000CAC60000}"/>
    <cellStyle name="n_VERIF ISP_UAG_report_CA 06-09 (06-09-28)_Telecoms - Operational KPIs" xfId="51032" xr:uid="{00000000-0005-0000-0000-0000CBC60000}"/>
    <cellStyle name="n_VERIF ISP_UAG_report_CA 06-10 (06-11-06)" xfId="3936" xr:uid="{00000000-0005-0000-0000-0000CCC60000}"/>
    <cellStyle name="n_VERIF ISP_UAG_report_CA 06-10 (06-11-06)_A&amp;ME KPIs" xfId="54507" xr:uid="{00000000-0005-0000-0000-0000CDC60000}"/>
    <cellStyle name="n_VERIF ISP_UAG_report_CA 06-10 (06-11-06)_France financials" xfId="24848" xr:uid="{00000000-0005-0000-0000-0000CEC60000}"/>
    <cellStyle name="n_VERIF ISP_UAG_report_CA 06-10 (06-11-06)_France KPIs" xfId="6058" xr:uid="{00000000-0005-0000-0000-0000CFC60000}"/>
    <cellStyle name="n_VERIF ISP_UAG_report_CA 06-10 (06-11-06)_France KPIs 2" xfId="15473" xr:uid="{00000000-0005-0000-0000-0000D0C60000}"/>
    <cellStyle name="n_VERIF ISP_UAG_report_CA 06-10 (06-11-06)_France KPIs_1" xfId="13298" xr:uid="{00000000-0005-0000-0000-0000D1C60000}"/>
    <cellStyle name="n_VERIF ISP_UAG_report_CA 06-10 (06-11-06)_Group" xfId="46562" xr:uid="{00000000-0005-0000-0000-0000D2C60000}"/>
    <cellStyle name="n_VERIF ISP_UAG_report_CA 06-10 (06-11-06)_Group - financial KPIs" xfId="23104" xr:uid="{00000000-0005-0000-0000-0000D3C60000}"/>
    <cellStyle name="n_VERIF ISP_UAG_report_CA 06-10 (06-11-06)_Group - operational KPIs" xfId="11544" xr:uid="{00000000-0005-0000-0000-0000D4C60000}"/>
    <cellStyle name="n_VERIF ISP_UAG_report_CA 06-10 (06-11-06)_Group - operational KPIs 2" xfId="19243" xr:uid="{00000000-0005-0000-0000-0000D5C60000}"/>
    <cellStyle name="n_VERIF ISP_UAG_report_CA 06-10 (06-11-06)_Group - operational KPIs_1" xfId="21360" xr:uid="{00000000-0005-0000-0000-0000D6C60000}"/>
    <cellStyle name="n_VERIF ISP_UAG_report_CA 06-10 (06-11-06)_Orange - Market France KPIs" xfId="57386" xr:uid="{00000000-0005-0000-0000-0000D7C60000}"/>
    <cellStyle name="n_VERIF ISP_UAG_report_CA 06-10 (06-11-06)_Poland KPIs" xfId="46561" xr:uid="{00000000-0005-0000-0000-0000D8C60000}"/>
    <cellStyle name="n_VERIF ISP_UAG_report_CA 06-10 (06-11-06)_ROW" xfId="46563" xr:uid="{00000000-0005-0000-0000-0000D9C60000}"/>
    <cellStyle name="n_VERIF ISP_UAG_report_CA 06-10 (06-11-06)_ROW ARPU" xfId="46564" xr:uid="{00000000-0005-0000-0000-0000DAC60000}"/>
    <cellStyle name="n_VERIF ISP_UAG_report_CA 06-10 (06-11-06)_ROW_1" xfId="46565" xr:uid="{00000000-0005-0000-0000-0000DBC60000}"/>
    <cellStyle name="n_VERIF ISP_UAG_report_CA 06-10 (06-11-06)_ROW_1_Group" xfId="46566" xr:uid="{00000000-0005-0000-0000-0000DCC60000}"/>
    <cellStyle name="n_VERIF ISP_UAG_report_CA 06-10 (06-11-06)_ROW_1_ROW ARPU" xfId="46567" xr:uid="{00000000-0005-0000-0000-0000DDC60000}"/>
    <cellStyle name="n_VERIF ISP_UAG_report_CA 06-10 (06-11-06)_ROW_Group" xfId="46568" xr:uid="{00000000-0005-0000-0000-0000DEC60000}"/>
    <cellStyle name="n_VERIF ISP_UAG_report_CA 06-10 (06-11-06)_ROW_ROW ARPU" xfId="46569" xr:uid="{00000000-0005-0000-0000-0000DFC60000}"/>
    <cellStyle name="n_VERIF ISP_UAG_report_CA 06-10 (06-11-06)_Spain ARPU + AUPU" xfId="46570" xr:uid="{00000000-0005-0000-0000-0000E0C60000}"/>
    <cellStyle name="n_VERIF ISP_UAG_report_CA 06-10 (06-11-06)_Spain ARPU + AUPU_Group" xfId="46571" xr:uid="{00000000-0005-0000-0000-0000E1C60000}"/>
    <cellStyle name="n_VERIF ISP_UAG_report_CA 06-10 (06-11-06)_Spain ARPU + AUPU_ROW ARPU" xfId="46572" xr:uid="{00000000-0005-0000-0000-0000E2C60000}"/>
    <cellStyle name="n_VERIF ISP_UAG_report_CA 06-10 (06-11-06)_Spain KPIs" xfId="7915" xr:uid="{00000000-0005-0000-0000-0000E3C60000}"/>
    <cellStyle name="n_VERIF ISP_UAG_report_CA 06-10 (06-11-06)_Spain KPIs 2" xfId="17281" xr:uid="{00000000-0005-0000-0000-0000E4C60000}"/>
    <cellStyle name="n_VERIF ISP_UAG_report_CA 06-10 (06-11-06)_Spain KPIs_1" xfId="52730" xr:uid="{00000000-0005-0000-0000-0000E5C60000}"/>
    <cellStyle name="n_VERIF ISP_UAG_report_CA 06-10 (06-11-06)_Telecoms - Operational KPIs" xfId="51033" xr:uid="{00000000-0005-0000-0000-0000E6C60000}"/>
    <cellStyle name="n_VERIF ISP_V&amp;M trajectoires V1 (06-08-11)" xfId="3937" xr:uid="{00000000-0005-0000-0000-0000E7C60000}"/>
    <cellStyle name="n_VERIF ISP_V&amp;M trajectoires V1 (06-08-11)_A&amp;ME KPIs" xfId="54508" xr:uid="{00000000-0005-0000-0000-0000E8C60000}"/>
    <cellStyle name="n_VERIF ISP_V&amp;M trajectoires V1 (06-08-11)_France financials" xfId="24849" xr:uid="{00000000-0005-0000-0000-0000E9C60000}"/>
    <cellStyle name="n_VERIF ISP_V&amp;M trajectoires V1 (06-08-11)_France KPIs" xfId="6059" xr:uid="{00000000-0005-0000-0000-0000EAC60000}"/>
    <cellStyle name="n_VERIF ISP_V&amp;M trajectoires V1 (06-08-11)_France KPIs 2" xfId="15474" xr:uid="{00000000-0005-0000-0000-0000EBC60000}"/>
    <cellStyle name="n_VERIF ISP_V&amp;M trajectoires V1 (06-08-11)_France KPIs_1" xfId="13299" xr:uid="{00000000-0005-0000-0000-0000ECC60000}"/>
    <cellStyle name="n_VERIF ISP_V&amp;M trajectoires V1 (06-08-11)_Group" xfId="46574" xr:uid="{00000000-0005-0000-0000-0000EDC60000}"/>
    <cellStyle name="n_VERIF ISP_V&amp;M trajectoires V1 (06-08-11)_Group - financial KPIs" xfId="23105" xr:uid="{00000000-0005-0000-0000-0000EEC60000}"/>
    <cellStyle name="n_VERIF ISP_V&amp;M trajectoires V1 (06-08-11)_Group - operational KPIs" xfId="11545" xr:uid="{00000000-0005-0000-0000-0000EFC60000}"/>
    <cellStyle name="n_VERIF ISP_V&amp;M trajectoires V1 (06-08-11)_Group - operational KPIs 2" xfId="19244" xr:uid="{00000000-0005-0000-0000-0000F0C60000}"/>
    <cellStyle name="n_VERIF ISP_V&amp;M trajectoires V1 (06-08-11)_Group - operational KPIs_1" xfId="21361" xr:uid="{00000000-0005-0000-0000-0000F1C60000}"/>
    <cellStyle name="n_VERIF ISP_V&amp;M trajectoires V1 (06-08-11)_Orange - Market France KPIs" xfId="57387" xr:uid="{00000000-0005-0000-0000-0000F2C60000}"/>
    <cellStyle name="n_VERIF ISP_V&amp;M trajectoires V1 (06-08-11)_Poland KPIs" xfId="46573" xr:uid="{00000000-0005-0000-0000-0000F3C60000}"/>
    <cellStyle name="n_VERIF ISP_V&amp;M trajectoires V1 (06-08-11)_ROW" xfId="46575" xr:uid="{00000000-0005-0000-0000-0000F4C60000}"/>
    <cellStyle name="n_VERIF ISP_V&amp;M trajectoires V1 (06-08-11)_ROW ARPU" xfId="46576" xr:uid="{00000000-0005-0000-0000-0000F5C60000}"/>
    <cellStyle name="n_VERIF ISP_V&amp;M trajectoires V1 (06-08-11)_ROW_1" xfId="46577" xr:uid="{00000000-0005-0000-0000-0000F6C60000}"/>
    <cellStyle name="n_VERIF ISP_V&amp;M trajectoires V1 (06-08-11)_ROW_1_Group" xfId="46578" xr:uid="{00000000-0005-0000-0000-0000F7C60000}"/>
    <cellStyle name="n_VERIF ISP_V&amp;M trajectoires V1 (06-08-11)_ROW_1_ROW ARPU" xfId="46579" xr:uid="{00000000-0005-0000-0000-0000F8C60000}"/>
    <cellStyle name="n_VERIF ISP_V&amp;M trajectoires V1 (06-08-11)_ROW_Group" xfId="46580" xr:uid="{00000000-0005-0000-0000-0000F9C60000}"/>
    <cellStyle name="n_VERIF ISP_V&amp;M trajectoires V1 (06-08-11)_ROW_ROW ARPU" xfId="46581" xr:uid="{00000000-0005-0000-0000-0000FAC60000}"/>
    <cellStyle name="n_VERIF ISP_V&amp;M trajectoires V1 (06-08-11)_Spain ARPU + AUPU" xfId="46582" xr:uid="{00000000-0005-0000-0000-0000FBC60000}"/>
    <cellStyle name="n_VERIF ISP_V&amp;M trajectoires V1 (06-08-11)_Spain ARPU + AUPU_Group" xfId="46583" xr:uid="{00000000-0005-0000-0000-0000FCC60000}"/>
    <cellStyle name="n_VERIF ISP_V&amp;M trajectoires V1 (06-08-11)_Spain ARPU + AUPU_ROW ARPU" xfId="46584" xr:uid="{00000000-0005-0000-0000-0000FDC60000}"/>
    <cellStyle name="n_VERIF ISP_V&amp;M trajectoires V1 (06-08-11)_Spain KPIs" xfId="7916" xr:uid="{00000000-0005-0000-0000-0000FEC60000}"/>
    <cellStyle name="n_VERIF ISP_V&amp;M trajectoires V1 (06-08-11)_Spain KPIs 2" xfId="17282" xr:uid="{00000000-0005-0000-0000-0000FFC60000}"/>
    <cellStyle name="n_VERIF ISP_V&amp;M trajectoires V1 (06-08-11)_Spain KPIs_1" xfId="52731" xr:uid="{00000000-0005-0000-0000-000000C70000}"/>
    <cellStyle name="n_VERIF ISP_V&amp;M trajectoires V1 (06-08-11)_Telecoms - Operational KPIs" xfId="51034" xr:uid="{00000000-0005-0000-0000-000001C70000}"/>
    <cellStyle name="n_VM" xfId="3938" xr:uid="{00000000-0005-0000-0000-000002C70000}"/>
    <cellStyle name="n_VM - Template Budget 2005 v2" xfId="3939" xr:uid="{00000000-0005-0000-0000-000003C70000}"/>
    <cellStyle name="n_VM - Template Budget 2005 v2_01 Synthèse DM pour modèle" xfId="3940" xr:uid="{00000000-0005-0000-0000-000004C70000}"/>
    <cellStyle name="n_VM - Template Budget 2005 v2_01 Synthèse DM pour modèle_A&amp;ME KPIs" xfId="54511" xr:uid="{00000000-0005-0000-0000-000005C70000}"/>
    <cellStyle name="n_VM - Template Budget 2005 v2_01 Synthèse DM pour modèle_France financials" xfId="24852" xr:uid="{00000000-0005-0000-0000-000006C70000}"/>
    <cellStyle name="n_VM - Template Budget 2005 v2_01 Synthèse DM pour modèle_France KPIs" xfId="6062" xr:uid="{00000000-0005-0000-0000-000007C70000}"/>
    <cellStyle name="n_VM - Template Budget 2005 v2_01 Synthèse DM pour modèle_France KPIs 2" xfId="15477" xr:uid="{00000000-0005-0000-0000-000008C70000}"/>
    <cellStyle name="n_VM - Template Budget 2005 v2_01 Synthèse DM pour modèle_France KPIs_1" xfId="13302" xr:uid="{00000000-0005-0000-0000-000009C70000}"/>
    <cellStyle name="n_VM - Template Budget 2005 v2_01 Synthèse DM pour modèle_Group" xfId="46588" xr:uid="{00000000-0005-0000-0000-00000AC70000}"/>
    <cellStyle name="n_VM - Template Budget 2005 v2_01 Synthèse DM pour modèle_Group - financial KPIs" xfId="23108" xr:uid="{00000000-0005-0000-0000-00000BC70000}"/>
    <cellStyle name="n_VM - Template Budget 2005 v2_01 Synthèse DM pour modèle_Group - operational KPIs" xfId="11548" xr:uid="{00000000-0005-0000-0000-00000CC70000}"/>
    <cellStyle name="n_VM - Template Budget 2005 v2_01 Synthèse DM pour modèle_Group - operational KPIs 2" xfId="19247" xr:uid="{00000000-0005-0000-0000-00000DC70000}"/>
    <cellStyle name="n_VM - Template Budget 2005 v2_01 Synthèse DM pour modèle_Group - operational KPIs_1" xfId="21364" xr:uid="{00000000-0005-0000-0000-00000EC70000}"/>
    <cellStyle name="n_VM - Template Budget 2005 v2_01 Synthèse DM pour modèle_Orange - Market France KPIs" xfId="57390" xr:uid="{00000000-0005-0000-0000-00000FC70000}"/>
    <cellStyle name="n_VM - Template Budget 2005 v2_01 Synthèse DM pour modèle_Poland KPIs" xfId="46587" xr:uid="{00000000-0005-0000-0000-000010C70000}"/>
    <cellStyle name="n_VM - Template Budget 2005 v2_01 Synthèse DM pour modèle_ROW" xfId="46589" xr:uid="{00000000-0005-0000-0000-000011C70000}"/>
    <cellStyle name="n_VM - Template Budget 2005 v2_01 Synthèse DM pour modèle_ROW ARPU" xfId="46590" xr:uid="{00000000-0005-0000-0000-000012C70000}"/>
    <cellStyle name="n_VM - Template Budget 2005 v2_01 Synthèse DM pour modèle_ROW_1" xfId="46591" xr:uid="{00000000-0005-0000-0000-000013C70000}"/>
    <cellStyle name="n_VM - Template Budget 2005 v2_01 Synthèse DM pour modèle_ROW_1_Group" xfId="46592" xr:uid="{00000000-0005-0000-0000-000014C70000}"/>
    <cellStyle name="n_VM - Template Budget 2005 v2_01 Synthèse DM pour modèle_ROW_1_ROW ARPU" xfId="46593" xr:uid="{00000000-0005-0000-0000-000015C70000}"/>
    <cellStyle name="n_VM - Template Budget 2005 v2_01 Synthèse DM pour modèle_ROW_Group" xfId="46594" xr:uid="{00000000-0005-0000-0000-000016C70000}"/>
    <cellStyle name="n_VM - Template Budget 2005 v2_01 Synthèse DM pour modèle_ROW_ROW ARPU" xfId="46595" xr:uid="{00000000-0005-0000-0000-000017C70000}"/>
    <cellStyle name="n_VM - Template Budget 2005 v2_01 Synthèse DM pour modèle_Spain ARPU + AUPU" xfId="46596" xr:uid="{00000000-0005-0000-0000-000018C70000}"/>
    <cellStyle name="n_VM - Template Budget 2005 v2_01 Synthèse DM pour modèle_Spain ARPU + AUPU_Group" xfId="46597" xr:uid="{00000000-0005-0000-0000-000019C70000}"/>
    <cellStyle name="n_VM - Template Budget 2005 v2_01 Synthèse DM pour modèle_Spain ARPU + AUPU_ROW ARPU" xfId="46598" xr:uid="{00000000-0005-0000-0000-00001AC70000}"/>
    <cellStyle name="n_VM - Template Budget 2005 v2_01 Synthèse DM pour modèle_Spain KPIs" xfId="7919" xr:uid="{00000000-0005-0000-0000-00001BC70000}"/>
    <cellStyle name="n_VM - Template Budget 2005 v2_01 Synthèse DM pour modèle_Spain KPIs 2" xfId="17285" xr:uid="{00000000-0005-0000-0000-00001CC70000}"/>
    <cellStyle name="n_VM - Template Budget 2005 v2_01 Synthèse DM pour modèle_Spain KPIs_1" xfId="52734" xr:uid="{00000000-0005-0000-0000-00001DC70000}"/>
    <cellStyle name="n_VM - Template Budget 2005 v2_01 Synthèse DM pour modèle_Telecoms - Operational KPIs" xfId="51037" xr:uid="{00000000-0005-0000-0000-00001EC70000}"/>
    <cellStyle name="n_VM - Template Budget 2005 v2_0703 Préflashde L23 Analyse CA trafic 07-03 (07-04-03)" xfId="3941" xr:uid="{00000000-0005-0000-0000-00001FC70000}"/>
    <cellStyle name="n_VM - Template Budget 2005 v2_0703 Préflashde L23 Analyse CA trafic 07-03 (07-04-03)_A&amp;ME KPIs" xfId="54512" xr:uid="{00000000-0005-0000-0000-000020C70000}"/>
    <cellStyle name="n_VM - Template Budget 2005 v2_0703 Préflashde L23 Analyse CA trafic 07-03 (07-04-03)_France financials" xfId="24853" xr:uid="{00000000-0005-0000-0000-000021C70000}"/>
    <cellStyle name="n_VM - Template Budget 2005 v2_0703 Préflashde L23 Analyse CA trafic 07-03 (07-04-03)_France KPIs" xfId="6063" xr:uid="{00000000-0005-0000-0000-000022C70000}"/>
    <cellStyle name="n_VM - Template Budget 2005 v2_0703 Préflashde L23 Analyse CA trafic 07-03 (07-04-03)_France KPIs 2" xfId="15478" xr:uid="{00000000-0005-0000-0000-000023C70000}"/>
    <cellStyle name="n_VM - Template Budget 2005 v2_0703 Préflashde L23 Analyse CA trafic 07-03 (07-04-03)_France KPIs_1" xfId="13303" xr:uid="{00000000-0005-0000-0000-000024C70000}"/>
    <cellStyle name="n_VM - Template Budget 2005 v2_0703 Préflashde L23 Analyse CA trafic 07-03 (07-04-03)_Group" xfId="46600" xr:uid="{00000000-0005-0000-0000-000025C70000}"/>
    <cellStyle name="n_VM - Template Budget 2005 v2_0703 Préflashde L23 Analyse CA trafic 07-03 (07-04-03)_Group - financial KPIs" xfId="23109" xr:uid="{00000000-0005-0000-0000-000026C70000}"/>
    <cellStyle name="n_VM - Template Budget 2005 v2_0703 Préflashde L23 Analyse CA trafic 07-03 (07-04-03)_Group - operational KPIs" xfId="11549" xr:uid="{00000000-0005-0000-0000-000027C70000}"/>
    <cellStyle name="n_VM - Template Budget 2005 v2_0703 Préflashde L23 Analyse CA trafic 07-03 (07-04-03)_Group - operational KPIs 2" xfId="19248" xr:uid="{00000000-0005-0000-0000-000028C70000}"/>
    <cellStyle name="n_VM - Template Budget 2005 v2_0703 Préflashde L23 Analyse CA trafic 07-03 (07-04-03)_Group - operational KPIs_1" xfId="21365" xr:uid="{00000000-0005-0000-0000-000029C70000}"/>
    <cellStyle name="n_VM - Template Budget 2005 v2_0703 Préflashde L23 Analyse CA trafic 07-03 (07-04-03)_Orange - Market France KPIs" xfId="57391" xr:uid="{00000000-0005-0000-0000-00002AC70000}"/>
    <cellStyle name="n_VM - Template Budget 2005 v2_0703 Préflashde L23 Analyse CA trafic 07-03 (07-04-03)_Poland KPIs" xfId="46599" xr:uid="{00000000-0005-0000-0000-00002BC70000}"/>
    <cellStyle name="n_VM - Template Budget 2005 v2_0703 Préflashde L23 Analyse CA trafic 07-03 (07-04-03)_ROW" xfId="46601" xr:uid="{00000000-0005-0000-0000-00002CC70000}"/>
    <cellStyle name="n_VM - Template Budget 2005 v2_0703 Préflashde L23 Analyse CA trafic 07-03 (07-04-03)_ROW ARPU" xfId="46602" xr:uid="{00000000-0005-0000-0000-00002DC70000}"/>
    <cellStyle name="n_VM - Template Budget 2005 v2_0703 Préflashde L23 Analyse CA trafic 07-03 (07-04-03)_ROW_1" xfId="46603" xr:uid="{00000000-0005-0000-0000-00002EC70000}"/>
    <cellStyle name="n_VM - Template Budget 2005 v2_0703 Préflashde L23 Analyse CA trafic 07-03 (07-04-03)_ROW_1_Group" xfId="46604" xr:uid="{00000000-0005-0000-0000-00002FC70000}"/>
    <cellStyle name="n_VM - Template Budget 2005 v2_0703 Préflashde L23 Analyse CA trafic 07-03 (07-04-03)_ROW_1_ROW ARPU" xfId="46605" xr:uid="{00000000-0005-0000-0000-000030C70000}"/>
    <cellStyle name="n_VM - Template Budget 2005 v2_0703 Préflashde L23 Analyse CA trafic 07-03 (07-04-03)_ROW_Group" xfId="46606" xr:uid="{00000000-0005-0000-0000-000031C70000}"/>
    <cellStyle name="n_VM - Template Budget 2005 v2_0703 Préflashde L23 Analyse CA trafic 07-03 (07-04-03)_ROW_ROW ARPU" xfId="46607" xr:uid="{00000000-0005-0000-0000-000032C70000}"/>
    <cellStyle name="n_VM - Template Budget 2005 v2_0703 Préflashde L23 Analyse CA trafic 07-03 (07-04-03)_Spain ARPU + AUPU" xfId="46608" xr:uid="{00000000-0005-0000-0000-000033C70000}"/>
    <cellStyle name="n_VM - Template Budget 2005 v2_0703 Préflashde L23 Analyse CA trafic 07-03 (07-04-03)_Spain ARPU + AUPU_Group" xfId="46609" xr:uid="{00000000-0005-0000-0000-000034C70000}"/>
    <cellStyle name="n_VM - Template Budget 2005 v2_0703 Préflashde L23 Analyse CA trafic 07-03 (07-04-03)_Spain ARPU + AUPU_ROW ARPU" xfId="46610" xr:uid="{00000000-0005-0000-0000-000035C70000}"/>
    <cellStyle name="n_VM - Template Budget 2005 v2_0703 Préflashde L23 Analyse CA trafic 07-03 (07-04-03)_Spain KPIs" xfId="7920" xr:uid="{00000000-0005-0000-0000-000036C70000}"/>
    <cellStyle name="n_VM - Template Budget 2005 v2_0703 Préflashde L23 Analyse CA trafic 07-03 (07-04-03)_Spain KPIs 2" xfId="17286" xr:uid="{00000000-0005-0000-0000-000037C70000}"/>
    <cellStyle name="n_VM - Template Budget 2005 v2_0703 Préflashde L23 Analyse CA trafic 07-03 (07-04-03)_Spain KPIs_1" xfId="52735" xr:uid="{00000000-0005-0000-0000-000038C70000}"/>
    <cellStyle name="n_VM - Template Budget 2005 v2_0703 Préflashde L23 Analyse CA trafic 07-03 (07-04-03)_Telecoms - Operational KPIs" xfId="51038" xr:uid="{00000000-0005-0000-0000-000039C70000}"/>
    <cellStyle name="n_VM - Template Budget 2005 v2_A&amp;ME KPIs" xfId="54510" xr:uid="{00000000-0005-0000-0000-00003AC70000}"/>
    <cellStyle name="n_VM - Template Budget 2005 v2_Base Forfaits 06-07" xfId="3942" xr:uid="{00000000-0005-0000-0000-00003BC70000}"/>
    <cellStyle name="n_VM - Template Budget 2005 v2_Base Forfaits 06-07_A&amp;ME KPIs" xfId="54513" xr:uid="{00000000-0005-0000-0000-00003CC70000}"/>
    <cellStyle name="n_VM - Template Budget 2005 v2_Base Forfaits 06-07_France financials" xfId="24854" xr:uid="{00000000-0005-0000-0000-00003DC70000}"/>
    <cellStyle name="n_VM - Template Budget 2005 v2_Base Forfaits 06-07_France KPIs" xfId="6064" xr:uid="{00000000-0005-0000-0000-00003EC70000}"/>
    <cellStyle name="n_VM - Template Budget 2005 v2_Base Forfaits 06-07_France KPIs 2" xfId="15479" xr:uid="{00000000-0005-0000-0000-00003FC70000}"/>
    <cellStyle name="n_VM - Template Budget 2005 v2_Base Forfaits 06-07_France KPIs_1" xfId="13304" xr:uid="{00000000-0005-0000-0000-000040C70000}"/>
    <cellStyle name="n_VM - Template Budget 2005 v2_Base Forfaits 06-07_Group" xfId="46612" xr:uid="{00000000-0005-0000-0000-000041C70000}"/>
    <cellStyle name="n_VM - Template Budget 2005 v2_Base Forfaits 06-07_Group - financial KPIs" xfId="23110" xr:uid="{00000000-0005-0000-0000-000042C70000}"/>
    <cellStyle name="n_VM - Template Budget 2005 v2_Base Forfaits 06-07_Group - operational KPIs" xfId="11550" xr:uid="{00000000-0005-0000-0000-000043C70000}"/>
    <cellStyle name="n_VM - Template Budget 2005 v2_Base Forfaits 06-07_Group - operational KPIs 2" xfId="19249" xr:uid="{00000000-0005-0000-0000-000044C70000}"/>
    <cellStyle name="n_VM - Template Budget 2005 v2_Base Forfaits 06-07_Group - operational KPIs_1" xfId="21366" xr:uid="{00000000-0005-0000-0000-000045C70000}"/>
    <cellStyle name="n_VM - Template Budget 2005 v2_Base Forfaits 06-07_Orange - Market France KPIs" xfId="57392" xr:uid="{00000000-0005-0000-0000-000046C70000}"/>
    <cellStyle name="n_VM - Template Budget 2005 v2_Base Forfaits 06-07_Poland KPIs" xfId="46611" xr:uid="{00000000-0005-0000-0000-000047C70000}"/>
    <cellStyle name="n_VM - Template Budget 2005 v2_Base Forfaits 06-07_ROW" xfId="46613" xr:uid="{00000000-0005-0000-0000-000048C70000}"/>
    <cellStyle name="n_VM - Template Budget 2005 v2_Base Forfaits 06-07_ROW ARPU" xfId="46614" xr:uid="{00000000-0005-0000-0000-000049C70000}"/>
    <cellStyle name="n_VM - Template Budget 2005 v2_Base Forfaits 06-07_ROW_1" xfId="46615" xr:uid="{00000000-0005-0000-0000-00004AC70000}"/>
    <cellStyle name="n_VM - Template Budget 2005 v2_Base Forfaits 06-07_ROW_1_Group" xfId="46616" xr:uid="{00000000-0005-0000-0000-00004BC70000}"/>
    <cellStyle name="n_VM - Template Budget 2005 v2_Base Forfaits 06-07_ROW_1_ROW ARPU" xfId="46617" xr:uid="{00000000-0005-0000-0000-00004CC70000}"/>
    <cellStyle name="n_VM - Template Budget 2005 v2_Base Forfaits 06-07_ROW_Group" xfId="46618" xr:uid="{00000000-0005-0000-0000-00004DC70000}"/>
    <cellStyle name="n_VM - Template Budget 2005 v2_Base Forfaits 06-07_ROW_ROW ARPU" xfId="46619" xr:uid="{00000000-0005-0000-0000-00004EC70000}"/>
    <cellStyle name="n_VM - Template Budget 2005 v2_Base Forfaits 06-07_Spain ARPU + AUPU" xfId="46620" xr:uid="{00000000-0005-0000-0000-00004FC70000}"/>
    <cellStyle name="n_VM - Template Budget 2005 v2_Base Forfaits 06-07_Spain ARPU + AUPU_Group" xfId="46621" xr:uid="{00000000-0005-0000-0000-000050C70000}"/>
    <cellStyle name="n_VM - Template Budget 2005 v2_Base Forfaits 06-07_Spain ARPU + AUPU_ROW ARPU" xfId="46622" xr:uid="{00000000-0005-0000-0000-000051C70000}"/>
    <cellStyle name="n_VM - Template Budget 2005 v2_Base Forfaits 06-07_Spain KPIs" xfId="7921" xr:uid="{00000000-0005-0000-0000-000052C70000}"/>
    <cellStyle name="n_VM - Template Budget 2005 v2_Base Forfaits 06-07_Spain KPIs 2" xfId="17287" xr:uid="{00000000-0005-0000-0000-000053C70000}"/>
    <cellStyle name="n_VM - Template Budget 2005 v2_Base Forfaits 06-07_Spain KPIs_1" xfId="52736" xr:uid="{00000000-0005-0000-0000-000054C70000}"/>
    <cellStyle name="n_VM - Template Budget 2005 v2_Base Forfaits 06-07_Telecoms - Operational KPIs" xfId="51039" xr:uid="{00000000-0005-0000-0000-000055C70000}"/>
    <cellStyle name="n_VM - Template Budget 2005 v2_CA BAC SCR-VM 06-07 (31-07-06)" xfId="3943" xr:uid="{00000000-0005-0000-0000-000056C70000}"/>
    <cellStyle name="n_VM - Template Budget 2005 v2_CA BAC SCR-VM 06-07 (31-07-06)_A&amp;ME KPIs" xfId="54514" xr:uid="{00000000-0005-0000-0000-000057C70000}"/>
    <cellStyle name="n_VM - Template Budget 2005 v2_CA BAC SCR-VM 06-07 (31-07-06)_France financials" xfId="24855" xr:uid="{00000000-0005-0000-0000-000058C70000}"/>
    <cellStyle name="n_VM - Template Budget 2005 v2_CA BAC SCR-VM 06-07 (31-07-06)_France KPIs" xfId="6065" xr:uid="{00000000-0005-0000-0000-000059C70000}"/>
    <cellStyle name="n_VM - Template Budget 2005 v2_CA BAC SCR-VM 06-07 (31-07-06)_France KPIs 2" xfId="15480" xr:uid="{00000000-0005-0000-0000-00005AC70000}"/>
    <cellStyle name="n_VM - Template Budget 2005 v2_CA BAC SCR-VM 06-07 (31-07-06)_France KPIs_1" xfId="13305" xr:uid="{00000000-0005-0000-0000-00005BC70000}"/>
    <cellStyle name="n_VM - Template Budget 2005 v2_CA BAC SCR-VM 06-07 (31-07-06)_Group" xfId="46624" xr:uid="{00000000-0005-0000-0000-00005CC70000}"/>
    <cellStyle name="n_VM - Template Budget 2005 v2_CA BAC SCR-VM 06-07 (31-07-06)_Group - financial KPIs" xfId="23111" xr:uid="{00000000-0005-0000-0000-00005DC70000}"/>
    <cellStyle name="n_VM - Template Budget 2005 v2_CA BAC SCR-VM 06-07 (31-07-06)_Group - operational KPIs" xfId="11551" xr:uid="{00000000-0005-0000-0000-00005EC70000}"/>
    <cellStyle name="n_VM - Template Budget 2005 v2_CA BAC SCR-VM 06-07 (31-07-06)_Group - operational KPIs 2" xfId="19250" xr:uid="{00000000-0005-0000-0000-00005FC70000}"/>
    <cellStyle name="n_VM - Template Budget 2005 v2_CA BAC SCR-VM 06-07 (31-07-06)_Group - operational KPIs_1" xfId="21367" xr:uid="{00000000-0005-0000-0000-000060C70000}"/>
    <cellStyle name="n_VM - Template Budget 2005 v2_CA BAC SCR-VM 06-07 (31-07-06)_Orange - Market France KPIs" xfId="57393" xr:uid="{00000000-0005-0000-0000-000061C70000}"/>
    <cellStyle name="n_VM - Template Budget 2005 v2_CA BAC SCR-VM 06-07 (31-07-06)_Poland KPIs" xfId="46623" xr:uid="{00000000-0005-0000-0000-000062C70000}"/>
    <cellStyle name="n_VM - Template Budget 2005 v2_CA BAC SCR-VM 06-07 (31-07-06)_ROW" xfId="46625" xr:uid="{00000000-0005-0000-0000-000063C70000}"/>
    <cellStyle name="n_VM - Template Budget 2005 v2_CA BAC SCR-VM 06-07 (31-07-06)_ROW ARPU" xfId="46626" xr:uid="{00000000-0005-0000-0000-000064C70000}"/>
    <cellStyle name="n_VM - Template Budget 2005 v2_CA BAC SCR-VM 06-07 (31-07-06)_ROW_1" xfId="46627" xr:uid="{00000000-0005-0000-0000-000065C70000}"/>
    <cellStyle name="n_VM - Template Budget 2005 v2_CA BAC SCR-VM 06-07 (31-07-06)_ROW_1_Group" xfId="46628" xr:uid="{00000000-0005-0000-0000-000066C70000}"/>
    <cellStyle name="n_VM - Template Budget 2005 v2_CA BAC SCR-VM 06-07 (31-07-06)_ROW_1_ROW ARPU" xfId="46629" xr:uid="{00000000-0005-0000-0000-000067C70000}"/>
    <cellStyle name="n_VM - Template Budget 2005 v2_CA BAC SCR-VM 06-07 (31-07-06)_ROW_Group" xfId="46630" xr:uid="{00000000-0005-0000-0000-000068C70000}"/>
    <cellStyle name="n_VM - Template Budget 2005 v2_CA BAC SCR-VM 06-07 (31-07-06)_ROW_ROW ARPU" xfId="46631" xr:uid="{00000000-0005-0000-0000-000069C70000}"/>
    <cellStyle name="n_VM - Template Budget 2005 v2_CA BAC SCR-VM 06-07 (31-07-06)_Spain ARPU + AUPU" xfId="46632" xr:uid="{00000000-0005-0000-0000-00006AC70000}"/>
    <cellStyle name="n_VM - Template Budget 2005 v2_CA BAC SCR-VM 06-07 (31-07-06)_Spain ARPU + AUPU_Group" xfId="46633" xr:uid="{00000000-0005-0000-0000-00006BC70000}"/>
    <cellStyle name="n_VM - Template Budget 2005 v2_CA BAC SCR-VM 06-07 (31-07-06)_Spain ARPU + AUPU_ROW ARPU" xfId="46634" xr:uid="{00000000-0005-0000-0000-00006CC70000}"/>
    <cellStyle name="n_VM - Template Budget 2005 v2_CA BAC SCR-VM 06-07 (31-07-06)_Spain KPIs" xfId="7922" xr:uid="{00000000-0005-0000-0000-00006DC70000}"/>
    <cellStyle name="n_VM - Template Budget 2005 v2_CA BAC SCR-VM 06-07 (31-07-06)_Spain KPIs 2" xfId="17288" xr:uid="{00000000-0005-0000-0000-00006EC70000}"/>
    <cellStyle name="n_VM - Template Budget 2005 v2_CA BAC SCR-VM 06-07 (31-07-06)_Spain KPIs_1" xfId="52737" xr:uid="{00000000-0005-0000-0000-00006FC70000}"/>
    <cellStyle name="n_VM - Template Budget 2005 v2_CA BAC SCR-VM 06-07 (31-07-06)_Telecoms - Operational KPIs" xfId="51040" xr:uid="{00000000-0005-0000-0000-000070C70000}"/>
    <cellStyle name="n_VM - Template Budget 2005 v2_CA forfaits 0607 (06-08-14)" xfId="3944" xr:uid="{00000000-0005-0000-0000-000071C70000}"/>
    <cellStyle name="n_VM - Template Budget 2005 v2_CA forfaits 0607 (06-08-14)_A&amp;ME KPIs" xfId="54515" xr:uid="{00000000-0005-0000-0000-000072C70000}"/>
    <cellStyle name="n_VM - Template Budget 2005 v2_CA forfaits 0607 (06-08-14)_France financials" xfId="24856" xr:uid="{00000000-0005-0000-0000-000073C70000}"/>
    <cellStyle name="n_VM - Template Budget 2005 v2_CA forfaits 0607 (06-08-14)_France KPIs" xfId="6066" xr:uid="{00000000-0005-0000-0000-000074C70000}"/>
    <cellStyle name="n_VM - Template Budget 2005 v2_CA forfaits 0607 (06-08-14)_France KPIs 2" xfId="15481" xr:uid="{00000000-0005-0000-0000-000075C70000}"/>
    <cellStyle name="n_VM - Template Budget 2005 v2_CA forfaits 0607 (06-08-14)_France KPIs_1" xfId="13306" xr:uid="{00000000-0005-0000-0000-000076C70000}"/>
    <cellStyle name="n_VM - Template Budget 2005 v2_CA forfaits 0607 (06-08-14)_Group" xfId="46636" xr:uid="{00000000-0005-0000-0000-000077C70000}"/>
    <cellStyle name="n_VM - Template Budget 2005 v2_CA forfaits 0607 (06-08-14)_Group - financial KPIs" xfId="23112" xr:uid="{00000000-0005-0000-0000-000078C70000}"/>
    <cellStyle name="n_VM - Template Budget 2005 v2_CA forfaits 0607 (06-08-14)_Group - operational KPIs" xfId="11552" xr:uid="{00000000-0005-0000-0000-000079C70000}"/>
    <cellStyle name="n_VM - Template Budget 2005 v2_CA forfaits 0607 (06-08-14)_Group - operational KPIs 2" xfId="19251" xr:uid="{00000000-0005-0000-0000-00007AC70000}"/>
    <cellStyle name="n_VM - Template Budget 2005 v2_CA forfaits 0607 (06-08-14)_Group - operational KPIs_1" xfId="21368" xr:uid="{00000000-0005-0000-0000-00007BC70000}"/>
    <cellStyle name="n_VM - Template Budget 2005 v2_CA forfaits 0607 (06-08-14)_Orange - Market France KPIs" xfId="57394" xr:uid="{00000000-0005-0000-0000-00007CC70000}"/>
    <cellStyle name="n_VM - Template Budget 2005 v2_CA forfaits 0607 (06-08-14)_Poland KPIs" xfId="46635" xr:uid="{00000000-0005-0000-0000-00007DC70000}"/>
    <cellStyle name="n_VM - Template Budget 2005 v2_CA forfaits 0607 (06-08-14)_ROW" xfId="46637" xr:uid="{00000000-0005-0000-0000-00007EC70000}"/>
    <cellStyle name="n_VM - Template Budget 2005 v2_CA forfaits 0607 (06-08-14)_ROW ARPU" xfId="46638" xr:uid="{00000000-0005-0000-0000-00007FC70000}"/>
    <cellStyle name="n_VM - Template Budget 2005 v2_CA forfaits 0607 (06-08-14)_ROW_1" xfId="46639" xr:uid="{00000000-0005-0000-0000-000080C70000}"/>
    <cellStyle name="n_VM - Template Budget 2005 v2_CA forfaits 0607 (06-08-14)_ROW_1_Group" xfId="46640" xr:uid="{00000000-0005-0000-0000-000081C70000}"/>
    <cellStyle name="n_VM - Template Budget 2005 v2_CA forfaits 0607 (06-08-14)_ROW_1_ROW ARPU" xfId="46641" xr:uid="{00000000-0005-0000-0000-000082C70000}"/>
    <cellStyle name="n_VM - Template Budget 2005 v2_CA forfaits 0607 (06-08-14)_ROW_Group" xfId="46642" xr:uid="{00000000-0005-0000-0000-000083C70000}"/>
    <cellStyle name="n_VM - Template Budget 2005 v2_CA forfaits 0607 (06-08-14)_ROW_ROW ARPU" xfId="46643" xr:uid="{00000000-0005-0000-0000-000084C70000}"/>
    <cellStyle name="n_VM - Template Budget 2005 v2_CA forfaits 0607 (06-08-14)_Spain ARPU + AUPU" xfId="46644" xr:uid="{00000000-0005-0000-0000-000085C70000}"/>
    <cellStyle name="n_VM - Template Budget 2005 v2_CA forfaits 0607 (06-08-14)_Spain ARPU + AUPU_Group" xfId="46645" xr:uid="{00000000-0005-0000-0000-000086C70000}"/>
    <cellStyle name="n_VM - Template Budget 2005 v2_CA forfaits 0607 (06-08-14)_Spain ARPU + AUPU_ROW ARPU" xfId="46646" xr:uid="{00000000-0005-0000-0000-000087C70000}"/>
    <cellStyle name="n_VM - Template Budget 2005 v2_CA forfaits 0607 (06-08-14)_Spain KPIs" xfId="7923" xr:uid="{00000000-0005-0000-0000-000088C70000}"/>
    <cellStyle name="n_VM - Template Budget 2005 v2_CA forfaits 0607 (06-08-14)_Spain KPIs 2" xfId="17289" xr:uid="{00000000-0005-0000-0000-000089C70000}"/>
    <cellStyle name="n_VM - Template Budget 2005 v2_CA forfaits 0607 (06-08-14)_Spain KPIs_1" xfId="52738" xr:uid="{00000000-0005-0000-0000-00008AC70000}"/>
    <cellStyle name="n_VM - Template Budget 2005 v2_CA forfaits 0607 (06-08-14)_Telecoms - Operational KPIs" xfId="51041" xr:uid="{00000000-0005-0000-0000-00008BC70000}"/>
    <cellStyle name="n_VM - Template Budget 2005 v2_Classeur2" xfId="3945" xr:uid="{00000000-0005-0000-0000-00008CC70000}"/>
    <cellStyle name="n_VM - Template Budget 2005 v2_Classeur2_A&amp;ME KPIs" xfId="54516" xr:uid="{00000000-0005-0000-0000-00008DC70000}"/>
    <cellStyle name="n_VM - Template Budget 2005 v2_Classeur2_France financials" xfId="24857" xr:uid="{00000000-0005-0000-0000-00008EC70000}"/>
    <cellStyle name="n_VM - Template Budget 2005 v2_Classeur2_France KPIs" xfId="6067" xr:uid="{00000000-0005-0000-0000-00008FC70000}"/>
    <cellStyle name="n_VM - Template Budget 2005 v2_Classeur2_France KPIs 2" xfId="15482" xr:uid="{00000000-0005-0000-0000-000090C70000}"/>
    <cellStyle name="n_VM - Template Budget 2005 v2_Classeur2_France KPIs_1" xfId="13307" xr:uid="{00000000-0005-0000-0000-000091C70000}"/>
    <cellStyle name="n_VM - Template Budget 2005 v2_Classeur2_Group" xfId="46648" xr:uid="{00000000-0005-0000-0000-000092C70000}"/>
    <cellStyle name="n_VM - Template Budget 2005 v2_Classeur2_Group - financial KPIs" xfId="23113" xr:uid="{00000000-0005-0000-0000-000093C70000}"/>
    <cellStyle name="n_VM - Template Budget 2005 v2_Classeur2_Group - operational KPIs" xfId="11553" xr:uid="{00000000-0005-0000-0000-000094C70000}"/>
    <cellStyle name="n_VM - Template Budget 2005 v2_Classeur2_Group - operational KPIs 2" xfId="19252" xr:uid="{00000000-0005-0000-0000-000095C70000}"/>
    <cellStyle name="n_VM - Template Budget 2005 v2_Classeur2_Group - operational KPIs_1" xfId="21369" xr:uid="{00000000-0005-0000-0000-000096C70000}"/>
    <cellStyle name="n_VM - Template Budget 2005 v2_Classeur2_Orange - Market France KPIs" xfId="57395" xr:uid="{00000000-0005-0000-0000-000097C70000}"/>
    <cellStyle name="n_VM - Template Budget 2005 v2_Classeur2_Poland KPIs" xfId="46647" xr:uid="{00000000-0005-0000-0000-000098C70000}"/>
    <cellStyle name="n_VM - Template Budget 2005 v2_Classeur2_ROW" xfId="46649" xr:uid="{00000000-0005-0000-0000-000099C70000}"/>
    <cellStyle name="n_VM - Template Budget 2005 v2_Classeur2_ROW ARPU" xfId="46650" xr:uid="{00000000-0005-0000-0000-00009AC70000}"/>
    <cellStyle name="n_VM - Template Budget 2005 v2_Classeur2_ROW_1" xfId="46651" xr:uid="{00000000-0005-0000-0000-00009BC70000}"/>
    <cellStyle name="n_VM - Template Budget 2005 v2_Classeur2_ROW_1_Group" xfId="46652" xr:uid="{00000000-0005-0000-0000-00009CC70000}"/>
    <cellStyle name="n_VM - Template Budget 2005 v2_Classeur2_ROW_1_ROW ARPU" xfId="46653" xr:uid="{00000000-0005-0000-0000-00009DC70000}"/>
    <cellStyle name="n_VM - Template Budget 2005 v2_Classeur2_ROW_Group" xfId="46654" xr:uid="{00000000-0005-0000-0000-00009EC70000}"/>
    <cellStyle name="n_VM - Template Budget 2005 v2_Classeur2_ROW_ROW ARPU" xfId="46655" xr:uid="{00000000-0005-0000-0000-00009FC70000}"/>
    <cellStyle name="n_VM - Template Budget 2005 v2_Classeur2_Spain ARPU + AUPU" xfId="46656" xr:uid="{00000000-0005-0000-0000-0000A0C70000}"/>
    <cellStyle name="n_VM - Template Budget 2005 v2_Classeur2_Spain ARPU + AUPU_Group" xfId="46657" xr:uid="{00000000-0005-0000-0000-0000A1C70000}"/>
    <cellStyle name="n_VM - Template Budget 2005 v2_Classeur2_Spain ARPU + AUPU_ROW ARPU" xfId="46658" xr:uid="{00000000-0005-0000-0000-0000A2C70000}"/>
    <cellStyle name="n_VM - Template Budget 2005 v2_Classeur2_Spain KPIs" xfId="7924" xr:uid="{00000000-0005-0000-0000-0000A3C70000}"/>
    <cellStyle name="n_VM - Template Budget 2005 v2_Classeur2_Spain KPIs 2" xfId="17290" xr:uid="{00000000-0005-0000-0000-0000A4C70000}"/>
    <cellStyle name="n_VM - Template Budget 2005 v2_Classeur2_Spain KPIs_1" xfId="52739" xr:uid="{00000000-0005-0000-0000-0000A5C70000}"/>
    <cellStyle name="n_VM - Template Budget 2005 v2_Classeur2_Telecoms - Operational KPIs" xfId="51042" xr:uid="{00000000-0005-0000-0000-0000A6C70000}"/>
    <cellStyle name="n_VM - Template Budget 2005 v2_Classeur5" xfId="3946" xr:uid="{00000000-0005-0000-0000-0000A7C70000}"/>
    <cellStyle name="n_VM - Template Budget 2005 v2_Classeur5_A&amp;ME KPIs" xfId="54517" xr:uid="{00000000-0005-0000-0000-0000A8C70000}"/>
    <cellStyle name="n_VM - Template Budget 2005 v2_Classeur5_France financials" xfId="24858" xr:uid="{00000000-0005-0000-0000-0000A9C70000}"/>
    <cellStyle name="n_VM - Template Budget 2005 v2_Classeur5_France KPIs" xfId="6068" xr:uid="{00000000-0005-0000-0000-0000AAC70000}"/>
    <cellStyle name="n_VM - Template Budget 2005 v2_Classeur5_France KPIs 2" xfId="15483" xr:uid="{00000000-0005-0000-0000-0000ABC70000}"/>
    <cellStyle name="n_VM - Template Budget 2005 v2_Classeur5_France KPIs_1" xfId="13308" xr:uid="{00000000-0005-0000-0000-0000ACC70000}"/>
    <cellStyle name="n_VM - Template Budget 2005 v2_Classeur5_Group" xfId="46660" xr:uid="{00000000-0005-0000-0000-0000ADC70000}"/>
    <cellStyle name="n_VM - Template Budget 2005 v2_Classeur5_Group - financial KPIs" xfId="23114" xr:uid="{00000000-0005-0000-0000-0000AEC70000}"/>
    <cellStyle name="n_VM - Template Budget 2005 v2_Classeur5_Group - operational KPIs" xfId="11554" xr:uid="{00000000-0005-0000-0000-0000AFC70000}"/>
    <cellStyle name="n_VM - Template Budget 2005 v2_Classeur5_Group - operational KPIs 2" xfId="19253" xr:uid="{00000000-0005-0000-0000-0000B0C70000}"/>
    <cellStyle name="n_VM - Template Budget 2005 v2_Classeur5_Group - operational KPIs_1" xfId="21370" xr:uid="{00000000-0005-0000-0000-0000B1C70000}"/>
    <cellStyle name="n_VM - Template Budget 2005 v2_Classeur5_Orange - Market France KPIs" xfId="57396" xr:uid="{00000000-0005-0000-0000-0000B2C70000}"/>
    <cellStyle name="n_VM - Template Budget 2005 v2_Classeur5_Poland KPIs" xfId="46659" xr:uid="{00000000-0005-0000-0000-0000B3C70000}"/>
    <cellStyle name="n_VM - Template Budget 2005 v2_Classeur5_ROW" xfId="46661" xr:uid="{00000000-0005-0000-0000-0000B4C70000}"/>
    <cellStyle name="n_VM - Template Budget 2005 v2_Classeur5_ROW ARPU" xfId="46662" xr:uid="{00000000-0005-0000-0000-0000B5C70000}"/>
    <cellStyle name="n_VM - Template Budget 2005 v2_Classeur5_ROW_1" xfId="46663" xr:uid="{00000000-0005-0000-0000-0000B6C70000}"/>
    <cellStyle name="n_VM - Template Budget 2005 v2_Classeur5_ROW_1_Group" xfId="46664" xr:uid="{00000000-0005-0000-0000-0000B7C70000}"/>
    <cellStyle name="n_VM - Template Budget 2005 v2_Classeur5_ROW_1_ROW ARPU" xfId="46665" xr:uid="{00000000-0005-0000-0000-0000B8C70000}"/>
    <cellStyle name="n_VM - Template Budget 2005 v2_Classeur5_ROW_Group" xfId="46666" xr:uid="{00000000-0005-0000-0000-0000B9C70000}"/>
    <cellStyle name="n_VM - Template Budget 2005 v2_Classeur5_ROW_ROW ARPU" xfId="46667" xr:uid="{00000000-0005-0000-0000-0000BAC70000}"/>
    <cellStyle name="n_VM - Template Budget 2005 v2_Classeur5_Spain ARPU + AUPU" xfId="46668" xr:uid="{00000000-0005-0000-0000-0000BBC70000}"/>
    <cellStyle name="n_VM - Template Budget 2005 v2_Classeur5_Spain ARPU + AUPU_Group" xfId="46669" xr:uid="{00000000-0005-0000-0000-0000BCC70000}"/>
    <cellStyle name="n_VM - Template Budget 2005 v2_Classeur5_Spain ARPU + AUPU_ROW ARPU" xfId="46670" xr:uid="{00000000-0005-0000-0000-0000BDC70000}"/>
    <cellStyle name="n_VM - Template Budget 2005 v2_Classeur5_Spain KPIs" xfId="7925" xr:uid="{00000000-0005-0000-0000-0000BEC70000}"/>
    <cellStyle name="n_VM - Template Budget 2005 v2_Classeur5_Spain KPIs 2" xfId="17291" xr:uid="{00000000-0005-0000-0000-0000BFC70000}"/>
    <cellStyle name="n_VM - Template Budget 2005 v2_Classeur5_Spain KPIs_1" xfId="52740" xr:uid="{00000000-0005-0000-0000-0000C0C70000}"/>
    <cellStyle name="n_VM - Template Budget 2005 v2_Classeur5_Telecoms - Operational KPIs" xfId="51043" xr:uid="{00000000-0005-0000-0000-0000C1C70000}"/>
    <cellStyle name="n_VM - Template Budget 2005 v2_DATA KPI Personal" xfId="46671" xr:uid="{00000000-0005-0000-0000-0000C2C70000}"/>
    <cellStyle name="n_VM - Template Budget 2005 v2_DATA KPI Personal_Group" xfId="46672" xr:uid="{00000000-0005-0000-0000-0000C3C70000}"/>
    <cellStyle name="n_VM - Template Budget 2005 v2_DATA KPI Personal_ROW ARPU" xfId="46673" xr:uid="{00000000-0005-0000-0000-0000C4C70000}"/>
    <cellStyle name="n_VM - Template Budget 2005 v2_EE_CoA_BS - mapped V4" xfId="46674" xr:uid="{00000000-0005-0000-0000-0000C5C70000}"/>
    <cellStyle name="n_VM - Template Budget 2005 v2_EE_CoA_BS - mapped V4_Group" xfId="46675" xr:uid="{00000000-0005-0000-0000-0000C6C70000}"/>
    <cellStyle name="n_VM - Template Budget 2005 v2_EE_CoA_BS - mapped V4_ROW ARPU" xfId="46676" xr:uid="{00000000-0005-0000-0000-0000C7C70000}"/>
    <cellStyle name="n_VM - Template Budget 2005 v2_France financials" xfId="24851" xr:uid="{00000000-0005-0000-0000-0000C8C70000}"/>
    <cellStyle name="n_VM - Template Budget 2005 v2_France KPIs" xfId="6061" xr:uid="{00000000-0005-0000-0000-0000C9C70000}"/>
    <cellStyle name="n_VM - Template Budget 2005 v2_France KPIs 2" xfId="15476" xr:uid="{00000000-0005-0000-0000-0000CAC70000}"/>
    <cellStyle name="n_VM - Template Budget 2005 v2_France KPIs_1" xfId="13301" xr:uid="{00000000-0005-0000-0000-0000CBC70000}"/>
    <cellStyle name="n_VM - Template Budget 2005 v2_Group" xfId="46677" xr:uid="{00000000-0005-0000-0000-0000CCC70000}"/>
    <cellStyle name="n_VM - Template Budget 2005 v2_Group - financial KPIs" xfId="23107" xr:uid="{00000000-0005-0000-0000-0000CDC70000}"/>
    <cellStyle name="n_VM - Template Budget 2005 v2_Group - operational KPIs" xfId="11547" xr:uid="{00000000-0005-0000-0000-0000CEC70000}"/>
    <cellStyle name="n_VM - Template Budget 2005 v2_Group - operational KPIs 2" xfId="19246" xr:uid="{00000000-0005-0000-0000-0000CFC70000}"/>
    <cellStyle name="n_VM - Template Budget 2005 v2_Group - operational KPIs_1" xfId="21363" xr:uid="{00000000-0005-0000-0000-0000D0C70000}"/>
    <cellStyle name="n_VM - Template Budget 2005 v2_Orange - Market France KPIs" xfId="57389" xr:uid="{00000000-0005-0000-0000-0000D1C70000}"/>
    <cellStyle name="n_VM - Template Budget 2005 v2_PFA_Mn MTV_060413" xfId="3947" xr:uid="{00000000-0005-0000-0000-0000D2C70000}"/>
    <cellStyle name="n_VM - Template Budget 2005 v2_PFA_Mn MTV_060413_A&amp;ME KPIs" xfId="54518" xr:uid="{00000000-0005-0000-0000-0000D3C70000}"/>
    <cellStyle name="n_VM - Template Budget 2005 v2_PFA_Mn MTV_060413_France financials" xfId="24859" xr:uid="{00000000-0005-0000-0000-0000D4C70000}"/>
    <cellStyle name="n_VM - Template Budget 2005 v2_PFA_Mn MTV_060413_France KPIs" xfId="6069" xr:uid="{00000000-0005-0000-0000-0000D5C70000}"/>
    <cellStyle name="n_VM - Template Budget 2005 v2_PFA_Mn MTV_060413_France KPIs 2" xfId="15484" xr:uid="{00000000-0005-0000-0000-0000D6C70000}"/>
    <cellStyle name="n_VM - Template Budget 2005 v2_PFA_Mn MTV_060413_France KPIs_1" xfId="13309" xr:uid="{00000000-0005-0000-0000-0000D7C70000}"/>
    <cellStyle name="n_VM - Template Budget 2005 v2_PFA_Mn MTV_060413_Group" xfId="46679" xr:uid="{00000000-0005-0000-0000-0000D8C70000}"/>
    <cellStyle name="n_VM - Template Budget 2005 v2_PFA_Mn MTV_060413_Group - financial KPIs" xfId="23115" xr:uid="{00000000-0005-0000-0000-0000D9C70000}"/>
    <cellStyle name="n_VM - Template Budget 2005 v2_PFA_Mn MTV_060413_Group - operational KPIs" xfId="11555" xr:uid="{00000000-0005-0000-0000-0000DAC70000}"/>
    <cellStyle name="n_VM - Template Budget 2005 v2_PFA_Mn MTV_060413_Group - operational KPIs 2" xfId="19254" xr:uid="{00000000-0005-0000-0000-0000DBC70000}"/>
    <cellStyle name="n_VM - Template Budget 2005 v2_PFA_Mn MTV_060413_Group - operational KPIs_1" xfId="21371" xr:uid="{00000000-0005-0000-0000-0000DCC70000}"/>
    <cellStyle name="n_VM - Template Budget 2005 v2_PFA_Mn MTV_060413_Orange - Market France KPIs" xfId="57397" xr:uid="{00000000-0005-0000-0000-0000DDC70000}"/>
    <cellStyle name="n_VM - Template Budget 2005 v2_PFA_Mn MTV_060413_Poland KPIs" xfId="46678" xr:uid="{00000000-0005-0000-0000-0000DEC70000}"/>
    <cellStyle name="n_VM - Template Budget 2005 v2_PFA_Mn MTV_060413_ROW" xfId="46680" xr:uid="{00000000-0005-0000-0000-0000DFC70000}"/>
    <cellStyle name="n_VM - Template Budget 2005 v2_PFA_Mn MTV_060413_ROW ARPU" xfId="46681" xr:uid="{00000000-0005-0000-0000-0000E0C70000}"/>
    <cellStyle name="n_VM - Template Budget 2005 v2_PFA_Mn MTV_060413_ROW_1" xfId="46682" xr:uid="{00000000-0005-0000-0000-0000E1C70000}"/>
    <cellStyle name="n_VM - Template Budget 2005 v2_PFA_Mn MTV_060413_ROW_1_Group" xfId="46683" xr:uid="{00000000-0005-0000-0000-0000E2C70000}"/>
    <cellStyle name="n_VM - Template Budget 2005 v2_PFA_Mn MTV_060413_ROW_1_ROW ARPU" xfId="46684" xr:uid="{00000000-0005-0000-0000-0000E3C70000}"/>
    <cellStyle name="n_VM - Template Budget 2005 v2_PFA_Mn MTV_060413_ROW_Group" xfId="46685" xr:uid="{00000000-0005-0000-0000-0000E4C70000}"/>
    <cellStyle name="n_VM - Template Budget 2005 v2_PFA_Mn MTV_060413_ROW_ROW ARPU" xfId="46686" xr:uid="{00000000-0005-0000-0000-0000E5C70000}"/>
    <cellStyle name="n_VM - Template Budget 2005 v2_PFA_Mn MTV_060413_Spain ARPU + AUPU" xfId="46687" xr:uid="{00000000-0005-0000-0000-0000E6C70000}"/>
    <cellStyle name="n_VM - Template Budget 2005 v2_PFA_Mn MTV_060413_Spain ARPU + AUPU_Group" xfId="46688" xr:uid="{00000000-0005-0000-0000-0000E7C70000}"/>
    <cellStyle name="n_VM - Template Budget 2005 v2_PFA_Mn MTV_060413_Spain ARPU + AUPU_ROW ARPU" xfId="46689" xr:uid="{00000000-0005-0000-0000-0000E8C70000}"/>
    <cellStyle name="n_VM - Template Budget 2005 v2_PFA_Mn MTV_060413_Spain KPIs" xfId="7926" xr:uid="{00000000-0005-0000-0000-0000E9C70000}"/>
    <cellStyle name="n_VM - Template Budget 2005 v2_PFA_Mn MTV_060413_Spain KPIs 2" xfId="17292" xr:uid="{00000000-0005-0000-0000-0000EAC70000}"/>
    <cellStyle name="n_VM - Template Budget 2005 v2_PFA_Mn MTV_060413_Spain KPIs_1" xfId="52741" xr:uid="{00000000-0005-0000-0000-0000EBC70000}"/>
    <cellStyle name="n_VM - Template Budget 2005 v2_PFA_Mn MTV_060413_Telecoms - Operational KPIs" xfId="51044" xr:uid="{00000000-0005-0000-0000-0000ECC70000}"/>
    <cellStyle name="n_VM - Template Budget 2005 v2_PFA_Mn_0603_V0 0" xfId="3948" xr:uid="{00000000-0005-0000-0000-0000EDC70000}"/>
    <cellStyle name="n_VM - Template Budget 2005 v2_PFA_Mn_0603_V0 0_A&amp;ME KPIs" xfId="54519" xr:uid="{00000000-0005-0000-0000-0000EEC70000}"/>
    <cellStyle name="n_VM - Template Budget 2005 v2_PFA_Mn_0603_V0 0_France financials" xfId="24860" xr:uid="{00000000-0005-0000-0000-0000EFC70000}"/>
    <cellStyle name="n_VM - Template Budget 2005 v2_PFA_Mn_0603_V0 0_France KPIs" xfId="6070" xr:uid="{00000000-0005-0000-0000-0000F0C70000}"/>
    <cellStyle name="n_VM - Template Budget 2005 v2_PFA_Mn_0603_V0 0_France KPIs 2" xfId="15485" xr:uid="{00000000-0005-0000-0000-0000F1C70000}"/>
    <cellStyle name="n_VM - Template Budget 2005 v2_PFA_Mn_0603_V0 0_France KPIs_1" xfId="13310" xr:uid="{00000000-0005-0000-0000-0000F2C70000}"/>
    <cellStyle name="n_VM - Template Budget 2005 v2_PFA_Mn_0603_V0 0_Group" xfId="46691" xr:uid="{00000000-0005-0000-0000-0000F3C70000}"/>
    <cellStyle name="n_VM - Template Budget 2005 v2_PFA_Mn_0603_V0 0_Group - financial KPIs" xfId="23116" xr:uid="{00000000-0005-0000-0000-0000F4C70000}"/>
    <cellStyle name="n_VM - Template Budget 2005 v2_PFA_Mn_0603_V0 0_Group - operational KPIs" xfId="11556" xr:uid="{00000000-0005-0000-0000-0000F5C70000}"/>
    <cellStyle name="n_VM - Template Budget 2005 v2_PFA_Mn_0603_V0 0_Group - operational KPIs 2" xfId="19255" xr:uid="{00000000-0005-0000-0000-0000F6C70000}"/>
    <cellStyle name="n_VM - Template Budget 2005 v2_PFA_Mn_0603_V0 0_Group - operational KPIs_1" xfId="21372" xr:uid="{00000000-0005-0000-0000-0000F7C70000}"/>
    <cellStyle name="n_VM - Template Budget 2005 v2_PFA_Mn_0603_V0 0_Orange - Market France KPIs" xfId="57398" xr:uid="{00000000-0005-0000-0000-0000F8C70000}"/>
    <cellStyle name="n_VM - Template Budget 2005 v2_PFA_Mn_0603_V0 0_Poland KPIs" xfId="46690" xr:uid="{00000000-0005-0000-0000-0000F9C70000}"/>
    <cellStyle name="n_VM - Template Budget 2005 v2_PFA_Mn_0603_V0 0_ROW" xfId="46692" xr:uid="{00000000-0005-0000-0000-0000FAC70000}"/>
    <cellStyle name="n_VM - Template Budget 2005 v2_PFA_Mn_0603_V0 0_ROW ARPU" xfId="46693" xr:uid="{00000000-0005-0000-0000-0000FBC70000}"/>
    <cellStyle name="n_VM - Template Budget 2005 v2_PFA_Mn_0603_V0 0_ROW_1" xfId="46694" xr:uid="{00000000-0005-0000-0000-0000FCC70000}"/>
    <cellStyle name="n_VM - Template Budget 2005 v2_PFA_Mn_0603_V0 0_ROW_1_Group" xfId="46695" xr:uid="{00000000-0005-0000-0000-0000FDC70000}"/>
    <cellStyle name="n_VM - Template Budget 2005 v2_PFA_Mn_0603_V0 0_ROW_1_ROW ARPU" xfId="46696" xr:uid="{00000000-0005-0000-0000-0000FEC70000}"/>
    <cellStyle name="n_VM - Template Budget 2005 v2_PFA_Mn_0603_V0 0_ROW_Group" xfId="46697" xr:uid="{00000000-0005-0000-0000-0000FFC70000}"/>
    <cellStyle name="n_VM - Template Budget 2005 v2_PFA_Mn_0603_V0 0_ROW_ROW ARPU" xfId="46698" xr:uid="{00000000-0005-0000-0000-000000C80000}"/>
    <cellStyle name="n_VM - Template Budget 2005 v2_PFA_Mn_0603_V0 0_Spain ARPU + AUPU" xfId="46699" xr:uid="{00000000-0005-0000-0000-000001C80000}"/>
    <cellStyle name="n_VM - Template Budget 2005 v2_PFA_Mn_0603_V0 0_Spain ARPU + AUPU_Group" xfId="46700" xr:uid="{00000000-0005-0000-0000-000002C80000}"/>
    <cellStyle name="n_VM - Template Budget 2005 v2_PFA_Mn_0603_V0 0_Spain ARPU + AUPU_ROW ARPU" xfId="46701" xr:uid="{00000000-0005-0000-0000-000003C80000}"/>
    <cellStyle name="n_VM - Template Budget 2005 v2_PFA_Mn_0603_V0 0_Spain KPIs" xfId="7927" xr:uid="{00000000-0005-0000-0000-000004C80000}"/>
    <cellStyle name="n_VM - Template Budget 2005 v2_PFA_Mn_0603_V0 0_Spain KPIs 2" xfId="17293" xr:uid="{00000000-0005-0000-0000-000005C80000}"/>
    <cellStyle name="n_VM - Template Budget 2005 v2_PFA_Mn_0603_V0 0_Spain KPIs_1" xfId="52742" xr:uid="{00000000-0005-0000-0000-000006C80000}"/>
    <cellStyle name="n_VM - Template Budget 2005 v2_PFA_Mn_0603_V0 0_Telecoms - Operational KPIs" xfId="51045" xr:uid="{00000000-0005-0000-0000-000007C80000}"/>
    <cellStyle name="n_VM - Template Budget 2005 v2_PFA_Parcs_0600706" xfId="3949" xr:uid="{00000000-0005-0000-0000-000008C80000}"/>
    <cellStyle name="n_VM - Template Budget 2005 v2_PFA_Parcs_0600706_A&amp;ME KPIs" xfId="54520" xr:uid="{00000000-0005-0000-0000-000009C80000}"/>
    <cellStyle name="n_VM - Template Budget 2005 v2_PFA_Parcs_0600706_France financials" xfId="24861" xr:uid="{00000000-0005-0000-0000-00000AC80000}"/>
    <cellStyle name="n_VM - Template Budget 2005 v2_PFA_Parcs_0600706_France KPIs" xfId="6071" xr:uid="{00000000-0005-0000-0000-00000BC80000}"/>
    <cellStyle name="n_VM - Template Budget 2005 v2_PFA_Parcs_0600706_France KPIs 2" xfId="15486" xr:uid="{00000000-0005-0000-0000-00000CC80000}"/>
    <cellStyle name="n_VM - Template Budget 2005 v2_PFA_Parcs_0600706_France KPIs_1" xfId="13311" xr:uid="{00000000-0005-0000-0000-00000DC80000}"/>
    <cellStyle name="n_VM - Template Budget 2005 v2_PFA_Parcs_0600706_Group" xfId="46703" xr:uid="{00000000-0005-0000-0000-00000EC80000}"/>
    <cellStyle name="n_VM - Template Budget 2005 v2_PFA_Parcs_0600706_Group - financial KPIs" xfId="23117" xr:uid="{00000000-0005-0000-0000-00000FC80000}"/>
    <cellStyle name="n_VM - Template Budget 2005 v2_PFA_Parcs_0600706_Group - operational KPIs" xfId="11557" xr:uid="{00000000-0005-0000-0000-000010C80000}"/>
    <cellStyle name="n_VM - Template Budget 2005 v2_PFA_Parcs_0600706_Group - operational KPIs 2" xfId="19256" xr:uid="{00000000-0005-0000-0000-000011C80000}"/>
    <cellStyle name="n_VM - Template Budget 2005 v2_PFA_Parcs_0600706_Group - operational KPIs_1" xfId="21373" xr:uid="{00000000-0005-0000-0000-000012C80000}"/>
    <cellStyle name="n_VM - Template Budget 2005 v2_PFA_Parcs_0600706_Orange - Market France KPIs" xfId="57399" xr:uid="{00000000-0005-0000-0000-000013C80000}"/>
    <cellStyle name="n_VM - Template Budget 2005 v2_PFA_Parcs_0600706_Poland KPIs" xfId="46702" xr:uid="{00000000-0005-0000-0000-000014C80000}"/>
    <cellStyle name="n_VM - Template Budget 2005 v2_PFA_Parcs_0600706_ROW" xfId="46704" xr:uid="{00000000-0005-0000-0000-000015C80000}"/>
    <cellStyle name="n_VM - Template Budget 2005 v2_PFA_Parcs_0600706_ROW ARPU" xfId="46705" xr:uid="{00000000-0005-0000-0000-000016C80000}"/>
    <cellStyle name="n_VM - Template Budget 2005 v2_PFA_Parcs_0600706_ROW_1" xfId="46706" xr:uid="{00000000-0005-0000-0000-000017C80000}"/>
    <cellStyle name="n_VM - Template Budget 2005 v2_PFA_Parcs_0600706_ROW_1_Group" xfId="46707" xr:uid="{00000000-0005-0000-0000-000018C80000}"/>
    <cellStyle name="n_VM - Template Budget 2005 v2_PFA_Parcs_0600706_ROW_1_ROW ARPU" xfId="46708" xr:uid="{00000000-0005-0000-0000-000019C80000}"/>
    <cellStyle name="n_VM - Template Budget 2005 v2_PFA_Parcs_0600706_ROW_Group" xfId="46709" xr:uid="{00000000-0005-0000-0000-00001AC80000}"/>
    <cellStyle name="n_VM - Template Budget 2005 v2_PFA_Parcs_0600706_ROW_ROW ARPU" xfId="46710" xr:uid="{00000000-0005-0000-0000-00001BC80000}"/>
    <cellStyle name="n_VM - Template Budget 2005 v2_PFA_Parcs_0600706_Spain ARPU + AUPU" xfId="46711" xr:uid="{00000000-0005-0000-0000-00001CC80000}"/>
    <cellStyle name="n_VM - Template Budget 2005 v2_PFA_Parcs_0600706_Spain ARPU + AUPU_Group" xfId="46712" xr:uid="{00000000-0005-0000-0000-00001DC80000}"/>
    <cellStyle name="n_VM - Template Budget 2005 v2_PFA_Parcs_0600706_Spain ARPU + AUPU_ROW ARPU" xfId="46713" xr:uid="{00000000-0005-0000-0000-00001EC80000}"/>
    <cellStyle name="n_VM - Template Budget 2005 v2_PFA_Parcs_0600706_Spain KPIs" xfId="7928" xr:uid="{00000000-0005-0000-0000-00001FC80000}"/>
    <cellStyle name="n_VM - Template Budget 2005 v2_PFA_Parcs_0600706_Spain KPIs 2" xfId="17294" xr:uid="{00000000-0005-0000-0000-000020C80000}"/>
    <cellStyle name="n_VM - Template Budget 2005 v2_PFA_Parcs_0600706_Spain KPIs_1" xfId="52743" xr:uid="{00000000-0005-0000-0000-000021C80000}"/>
    <cellStyle name="n_VM - Template Budget 2005 v2_PFA_Parcs_0600706_Telecoms - Operational KPIs" xfId="51046" xr:uid="{00000000-0005-0000-0000-000022C80000}"/>
    <cellStyle name="n_VM - Template Budget 2005 v2_Poland KPIs" xfId="46586" xr:uid="{00000000-0005-0000-0000-000023C80000}"/>
    <cellStyle name="n_VM - Template Budget 2005 v2_Reporting Valeur_Mobile_2010_10" xfId="46714" xr:uid="{00000000-0005-0000-0000-000024C80000}"/>
    <cellStyle name="n_VM - Template Budget 2005 v2_Reporting Valeur_Mobile_2010_10_Group" xfId="46715" xr:uid="{00000000-0005-0000-0000-000025C80000}"/>
    <cellStyle name="n_VM - Template Budget 2005 v2_Reporting Valeur_Mobile_2010_10_ROW" xfId="46716" xr:uid="{00000000-0005-0000-0000-000026C80000}"/>
    <cellStyle name="n_VM - Template Budget 2005 v2_Reporting Valeur_Mobile_2010_10_ROW ARPU" xfId="46717" xr:uid="{00000000-0005-0000-0000-000027C80000}"/>
    <cellStyle name="n_VM - Template Budget 2005 v2_Reporting Valeur_Mobile_2010_10_ROW_Group" xfId="46718" xr:uid="{00000000-0005-0000-0000-000028C80000}"/>
    <cellStyle name="n_VM - Template Budget 2005 v2_Reporting Valeur_Mobile_2010_10_ROW_ROW ARPU" xfId="46719" xr:uid="{00000000-0005-0000-0000-000029C80000}"/>
    <cellStyle name="n_VM - Template Budget 2005 v2_ROW" xfId="46720" xr:uid="{00000000-0005-0000-0000-00002AC80000}"/>
    <cellStyle name="n_VM - Template Budget 2005 v2_ROW ARPU" xfId="46721" xr:uid="{00000000-0005-0000-0000-00002BC80000}"/>
    <cellStyle name="n_VM - Template Budget 2005 v2_ROW_1" xfId="46722" xr:uid="{00000000-0005-0000-0000-00002CC80000}"/>
    <cellStyle name="n_VM - Template Budget 2005 v2_ROW_1_Group" xfId="46723" xr:uid="{00000000-0005-0000-0000-00002DC80000}"/>
    <cellStyle name="n_VM - Template Budget 2005 v2_ROW_1_ROW ARPU" xfId="46724" xr:uid="{00000000-0005-0000-0000-00002EC80000}"/>
    <cellStyle name="n_VM - Template Budget 2005 v2_ROW_Group" xfId="46725" xr:uid="{00000000-0005-0000-0000-00002FC80000}"/>
    <cellStyle name="n_VM - Template Budget 2005 v2_ROW_ROW ARPU" xfId="46726" xr:uid="{00000000-0005-0000-0000-000030C80000}"/>
    <cellStyle name="n_VM - Template Budget 2005 v2_Spain ARPU + AUPU" xfId="46727" xr:uid="{00000000-0005-0000-0000-000031C80000}"/>
    <cellStyle name="n_VM - Template Budget 2005 v2_Spain ARPU + AUPU_Group" xfId="46728" xr:uid="{00000000-0005-0000-0000-000032C80000}"/>
    <cellStyle name="n_VM - Template Budget 2005 v2_Spain ARPU + AUPU_ROW ARPU" xfId="46729" xr:uid="{00000000-0005-0000-0000-000033C80000}"/>
    <cellStyle name="n_VM - Template Budget 2005 v2_Spain KPIs" xfId="7918" xr:uid="{00000000-0005-0000-0000-000034C80000}"/>
    <cellStyle name="n_VM - Template Budget 2005 v2_Spain KPIs 2" xfId="17284" xr:uid="{00000000-0005-0000-0000-000035C80000}"/>
    <cellStyle name="n_VM - Template Budget 2005 v2_Spain KPIs_1" xfId="52733" xr:uid="{00000000-0005-0000-0000-000036C80000}"/>
    <cellStyle name="n_VM - Template Budget 2005 v2_Telecoms - Operational KPIs" xfId="51036" xr:uid="{00000000-0005-0000-0000-000037C80000}"/>
    <cellStyle name="n_VM - Template Budget 2005 v2_UAG_report_CA 06-09 (06-09-28)" xfId="3950" xr:uid="{00000000-0005-0000-0000-000038C80000}"/>
    <cellStyle name="n_VM - Template Budget 2005 v2_UAG_report_CA 06-09 (06-09-28)_A&amp;ME KPIs" xfId="54521" xr:uid="{00000000-0005-0000-0000-000039C80000}"/>
    <cellStyle name="n_VM - Template Budget 2005 v2_UAG_report_CA 06-09 (06-09-28)_France financials" xfId="24862" xr:uid="{00000000-0005-0000-0000-00003AC80000}"/>
    <cellStyle name="n_VM - Template Budget 2005 v2_UAG_report_CA 06-09 (06-09-28)_France KPIs" xfId="6072" xr:uid="{00000000-0005-0000-0000-00003BC80000}"/>
    <cellStyle name="n_VM - Template Budget 2005 v2_UAG_report_CA 06-09 (06-09-28)_France KPIs 2" xfId="15487" xr:uid="{00000000-0005-0000-0000-00003CC80000}"/>
    <cellStyle name="n_VM - Template Budget 2005 v2_UAG_report_CA 06-09 (06-09-28)_France KPIs_1" xfId="13312" xr:uid="{00000000-0005-0000-0000-00003DC80000}"/>
    <cellStyle name="n_VM - Template Budget 2005 v2_UAG_report_CA 06-09 (06-09-28)_Group" xfId="46731" xr:uid="{00000000-0005-0000-0000-00003EC80000}"/>
    <cellStyle name="n_VM - Template Budget 2005 v2_UAG_report_CA 06-09 (06-09-28)_Group - financial KPIs" xfId="23118" xr:uid="{00000000-0005-0000-0000-00003FC80000}"/>
    <cellStyle name="n_VM - Template Budget 2005 v2_UAG_report_CA 06-09 (06-09-28)_Group - operational KPIs" xfId="11558" xr:uid="{00000000-0005-0000-0000-000040C80000}"/>
    <cellStyle name="n_VM - Template Budget 2005 v2_UAG_report_CA 06-09 (06-09-28)_Group - operational KPIs 2" xfId="19257" xr:uid="{00000000-0005-0000-0000-000041C80000}"/>
    <cellStyle name="n_VM - Template Budget 2005 v2_UAG_report_CA 06-09 (06-09-28)_Group - operational KPIs_1" xfId="21374" xr:uid="{00000000-0005-0000-0000-000042C80000}"/>
    <cellStyle name="n_VM - Template Budget 2005 v2_UAG_report_CA 06-09 (06-09-28)_Orange - Market France KPIs" xfId="57400" xr:uid="{00000000-0005-0000-0000-000043C80000}"/>
    <cellStyle name="n_VM - Template Budget 2005 v2_UAG_report_CA 06-09 (06-09-28)_Poland KPIs" xfId="46730" xr:uid="{00000000-0005-0000-0000-000044C80000}"/>
    <cellStyle name="n_VM - Template Budget 2005 v2_UAG_report_CA 06-09 (06-09-28)_ROW" xfId="46732" xr:uid="{00000000-0005-0000-0000-000045C80000}"/>
    <cellStyle name="n_VM - Template Budget 2005 v2_UAG_report_CA 06-09 (06-09-28)_ROW ARPU" xfId="46733" xr:uid="{00000000-0005-0000-0000-000046C80000}"/>
    <cellStyle name="n_VM - Template Budget 2005 v2_UAG_report_CA 06-09 (06-09-28)_ROW_1" xfId="46734" xr:uid="{00000000-0005-0000-0000-000047C80000}"/>
    <cellStyle name="n_VM - Template Budget 2005 v2_UAG_report_CA 06-09 (06-09-28)_ROW_1_Group" xfId="46735" xr:uid="{00000000-0005-0000-0000-000048C80000}"/>
    <cellStyle name="n_VM - Template Budget 2005 v2_UAG_report_CA 06-09 (06-09-28)_ROW_1_ROW ARPU" xfId="46736" xr:uid="{00000000-0005-0000-0000-000049C80000}"/>
    <cellStyle name="n_VM - Template Budget 2005 v2_UAG_report_CA 06-09 (06-09-28)_ROW_Group" xfId="46737" xr:uid="{00000000-0005-0000-0000-00004AC80000}"/>
    <cellStyle name="n_VM - Template Budget 2005 v2_UAG_report_CA 06-09 (06-09-28)_ROW_ROW ARPU" xfId="46738" xr:uid="{00000000-0005-0000-0000-00004BC80000}"/>
    <cellStyle name="n_VM - Template Budget 2005 v2_UAG_report_CA 06-09 (06-09-28)_Spain ARPU + AUPU" xfId="46739" xr:uid="{00000000-0005-0000-0000-00004CC80000}"/>
    <cellStyle name="n_VM - Template Budget 2005 v2_UAG_report_CA 06-09 (06-09-28)_Spain ARPU + AUPU_Group" xfId="46740" xr:uid="{00000000-0005-0000-0000-00004DC80000}"/>
    <cellStyle name="n_VM - Template Budget 2005 v2_UAG_report_CA 06-09 (06-09-28)_Spain ARPU + AUPU_ROW ARPU" xfId="46741" xr:uid="{00000000-0005-0000-0000-00004EC80000}"/>
    <cellStyle name="n_VM - Template Budget 2005 v2_UAG_report_CA 06-09 (06-09-28)_Spain KPIs" xfId="7929" xr:uid="{00000000-0005-0000-0000-00004FC80000}"/>
    <cellStyle name="n_VM - Template Budget 2005 v2_UAG_report_CA 06-09 (06-09-28)_Spain KPIs 2" xfId="17295" xr:uid="{00000000-0005-0000-0000-000050C80000}"/>
    <cellStyle name="n_VM - Template Budget 2005 v2_UAG_report_CA 06-09 (06-09-28)_Spain KPIs_1" xfId="52744" xr:uid="{00000000-0005-0000-0000-000051C80000}"/>
    <cellStyle name="n_VM - Template Budget 2005 v2_UAG_report_CA 06-09 (06-09-28)_Telecoms - Operational KPIs" xfId="51047" xr:uid="{00000000-0005-0000-0000-000052C80000}"/>
    <cellStyle name="n_VM - Template Budget 2005 v2_UAG_report_CA 06-10 (06-11-06)" xfId="3951" xr:uid="{00000000-0005-0000-0000-000053C80000}"/>
    <cellStyle name="n_VM - Template Budget 2005 v2_UAG_report_CA 06-10 (06-11-06)_A&amp;ME KPIs" xfId="54522" xr:uid="{00000000-0005-0000-0000-000054C80000}"/>
    <cellStyle name="n_VM - Template Budget 2005 v2_UAG_report_CA 06-10 (06-11-06)_France financials" xfId="24863" xr:uid="{00000000-0005-0000-0000-000055C80000}"/>
    <cellStyle name="n_VM - Template Budget 2005 v2_UAG_report_CA 06-10 (06-11-06)_France KPIs" xfId="6073" xr:uid="{00000000-0005-0000-0000-000056C80000}"/>
    <cellStyle name="n_VM - Template Budget 2005 v2_UAG_report_CA 06-10 (06-11-06)_France KPIs 2" xfId="15488" xr:uid="{00000000-0005-0000-0000-000057C80000}"/>
    <cellStyle name="n_VM - Template Budget 2005 v2_UAG_report_CA 06-10 (06-11-06)_France KPIs_1" xfId="13313" xr:uid="{00000000-0005-0000-0000-000058C80000}"/>
    <cellStyle name="n_VM - Template Budget 2005 v2_UAG_report_CA 06-10 (06-11-06)_Group" xfId="46743" xr:uid="{00000000-0005-0000-0000-000059C80000}"/>
    <cellStyle name="n_VM - Template Budget 2005 v2_UAG_report_CA 06-10 (06-11-06)_Group - financial KPIs" xfId="23119" xr:uid="{00000000-0005-0000-0000-00005AC80000}"/>
    <cellStyle name="n_VM - Template Budget 2005 v2_UAG_report_CA 06-10 (06-11-06)_Group - operational KPIs" xfId="11559" xr:uid="{00000000-0005-0000-0000-00005BC80000}"/>
    <cellStyle name="n_VM - Template Budget 2005 v2_UAG_report_CA 06-10 (06-11-06)_Group - operational KPIs 2" xfId="19258" xr:uid="{00000000-0005-0000-0000-00005CC80000}"/>
    <cellStyle name="n_VM - Template Budget 2005 v2_UAG_report_CA 06-10 (06-11-06)_Group - operational KPIs_1" xfId="21375" xr:uid="{00000000-0005-0000-0000-00005DC80000}"/>
    <cellStyle name="n_VM - Template Budget 2005 v2_UAG_report_CA 06-10 (06-11-06)_Orange - Market France KPIs" xfId="57401" xr:uid="{00000000-0005-0000-0000-00005EC80000}"/>
    <cellStyle name="n_VM - Template Budget 2005 v2_UAG_report_CA 06-10 (06-11-06)_Poland KPIs" xfId="46742" xr:uid="{00000000-0005-0000-0000-00005FC80000}"/>
    <cellStyle name="n_VM - Template Budget 2005 v2_UAG_report_CA 06-10 (06-11-06)_ROW" xfId="46744" xr:uid="{00000000-0005-0000-0000-000060C80000}"/>
    <cellStyle name="n_VM - Template Budget 2005 v2_UAG_report_CA 06-10 (06-11-06)_ROW ARPU" xfId="46745" xr:uid="{00000000-0005-0000-0000-000061C80000}"/>
    <cellStyle name="n_VM - Template Budget 2005 v2_UAG_report_CA 06-10 (06-11-06)_ROW_1" xfId="46746" xr:uid="{00000000-0005-0000-0000-000062C80000}"/>
    <cellStyle name="n_VM - Template Budget 2005 v2_UAG_report_CA 06-10 (06-11-06)_ROW_1_Group" xfId="46747" xr:uid="{00000000-0005-0000-0000-000063C80000}"/>
    <cellStyle name="n_VM - Template Budget 2005 v2_UAG_report_CA 06-10 (06-11-06)_ROW_1_ROW ARPU" xfId="46748" xr:uid="{00000000-0005-0000-0000-000064C80000}"/>
    <cellStyle name="n_VM - Template Budget 2005 v2_UAG_report_CA 06-10 (06-11-06)_ROW_Group" xfId="46749" xr:uid="{00000000-0005-0000-0000-000065C80000}"/>
    <cellStyle name="n_VM - Template Budget 2005 v2_UAG_report_CA 06-10 (06-11-06)_ROW_ROW ARPU" xfId="46750" xr:uid="{00000000-0005-0000-0000-000066C80000}"/>
    <cellStyle name="n_VM - Template Budget 2005 v2_UAG_report_CA 06-10 (06-11-06)_Spain ARPU + AUPU" xfId="46751" xr:uid="{00000000-0005-0000-0000-000067C80000}"/>
    <cellStyle name="n_VM - Template Budget 2005 v2_UAG_report_CA 06-10 (06-11-06)_Spain ARPU + AUPU_Group" xfId="46752" xr:uid="{00000000-0005-0000-0000-000068C80000}"/>
    <cellStyle name="n_VM - Template Budget 2005 v2_UAG_report_CA 06-10 (06-11-06)_Spain ARPU + AUPU_ROW ARPU" xfId="46753" xr:uid="{00000000-0005-0000-0000-000069C80000}"/>
    <cellStyle name="n_VM - Template Budget 2005 v2_UAG_report_CA 06-10 (06-11-06)_Spain KPIs" xfId="7930" xr:uid="{00000000-0005-0000-0000-00006AC80000}"/>
    <cellStyle name="n_VM - Template Budget 2005 v2_UAG_report_CA 06-10 (06-11-06)_Spain KPIs 2" xfId="17296" xr:uid="{00000000-0005-0000-0000-00006BC80000}"/>
    <cellStyle name="n_VM - Template Budget 2005 v2_UAG_report_CA 06-10 (06-11-06)_Spain KPIs_1" xfId="52745" xr:uid="{00000000-0005-0000-0000-00006CC80000}"/>
    <cellStyle name="n_VM - Template Budget 2005 v2_UAG_report_CA 06-10 (06-11-06)_Telecoms - Operational KPIs" xfId="51048" xr:uid="{00000000-0005-0000-0000-00006DC80000}"/>
    <cellStyle name="n_VM - Template Budget 2005 v2_V&amp;M trajectoires V1 (06-08-11)" xfId="3952" xr:uid="{00000000-0005-0000-0000-00006EC80000}"/>
    <cellStyle name="n_VM - Template Budget 2005 v2_V&amp;M trajectoires V1 (06-08-11)_A&amp;ME KPIs" xfId="54523" xr:uid="{00000000-0005-0000-0000-00006FC80000}"/>
    <cellStyle name="n_VM - Template Budget 2005 v2_V&amp;M trajectoires V1 (06-08-11)_France financials" xfId="24864" xr:uid="{00000000-0005-0000-0000-000070C80000}"/>
    <cellStyle name="n_VM - Template Budget 2005 v2_V&amp;M trajectoires V1 (06-08-11)_France KPIs" xfId="6074" xr:uid="{00000000-0005-0000-0000-000071C80000}"/>
    <cellStyle name="n_VM - Template Budget 2005 v2_V&amp;M trajectoires V1 (06-08-11)_France KPIs 2" xfId="15489" xr:uid="{00000000-0005-0000-0000-000072C80000}"/>
    <cellStyle name="n_VM - Template Budget 2005 v2_V&amp;M trajectoires V1 (06-08-11)_France KPIs_1" xfId="13314" xr:uid="{00000000-0005-0000-0000-000073C80000}"/>
    <cellStyle name="n_VM - Template Budget 2005 v2_V&amp;M trajectoires V1 (06-08-11)_Group" xfId="46755" xr:uid="{00000000-0005-0000-0000-000074C80000}"/>
    <cellStyle name="n_VM - Template Budget 2005 v2_V&amp;M trajectoires V1 (06-08-11)_Group - financial KPIs" xfId="23120" xr:uid="{00000000-0005-0000-0000-000075C80000}"/>
    <cellStyle name="n_VM - Template Budget 2005 v2_V&amp;M trajectoires V1 (06-08-11)_Group - operational KPIs" xfId="11560" xr:uid="{00000000-0005-0000-0000-000076C80000}"/>
    <cellStyle name="n_VM - Template Budget 2005 v2_V&amp;M trajectoires V1 (06-08-11)_Group - operational KPIs 2" xfId="19259" xr:uid="{00000000-0005-0000-0000-000077C80000}"/>
    <cellStyle name="n_VM - Template Budget 2005 v2_V&amp;M trajectoires V1 (06-08-11)_Group - operational KPIs_1" xfId="21376" xr:uid="{00000000-0005-0000-0000-000078C80000}"/>
    <cellStyle name="n_VM - Template Budget 2005 v2_V&amp;M trajectoires V1 (06-08-11)_Orange - Market France KPIs" xfId="57402" xr:uid="{00000000-0005-0000-0000-000079C80000}"/>
    <cellStyle name="n_VM - Template Budget 2005 v2_V&amp;M trajectoires V1 (06-08-11)_Poland KPIs" xfId="46754" xr:uid="{00000000-0005-0000-0000-00007AC80000}"/>
    <cellStyle name="n_VM - Template Budget 2005 v2_V&amp;M trajectoires V1 (06-08-11)_ROW" xfId="46756" xr:uid="{00000000-0005-0000-0000-00007BC80000}"/>
    <cellStyle name="n_VM - Template Budget 2005 v2_V&amp;M trajectoires V1 (06-08-11)_ROW ARPU" xfId="46757" xr:uid="{00000000-0005-0000-0000-00007CC80000}"/>
    <cellStyle name="n_VM - Template Budget 2005 v2_V&amp;M trajectoires V1 (06-08-11)_ROW_1" xfId="46758" xr:uid="{00000000-0005-0000-0000-00007DC80000}"/>
    <cellStyle name="n_VM - Template Budget 2005 v2_V&amp;M trajectoires V1 (06-08-11)_ROW_1_Group" xfId="46759" xr:uid="{00000000-0005-0000-0000-00007EC80000}"/>
    <cellStyle name="n_VM - Template Budget 2005 v2_V&amp;M trajectoires V1 (06-08-11)_ROW_1_ROW ARPU" xfId="46760" xr:uid="{00000000-0005-0000-0000-00007FC80000}"/>
    <cellStyle name="n_VM - Template Budget 2005 v2_V&amp;M trajectoires V1 (06-08-11)_ROW_Group" xfId="46761" xr:uid="{00000000-0005-0000-0000-000080C80000}"/>
    <cellStyle name="n_VM - Template Budget 2005 v2_V&amp;M trajectoires V1 (06-08-11)_ROW_ROW ARPU" xfId="46762" xr:uid="{00000000-0005-0000-0000-000081C80000}"/>
    <cellStyle name="n_VM - Template Budget 2005 v2_V&amp;M trajectoires V1 (06-08-11)_Spain ARPU + AUPU" xfId="46763" xr:uid="{00000000-0005-0000-0000-000082C80000}"/>
    <cellStyle name="n_VM - Template Budget 2005 v2_V&amp;M trajectoires V1 (06-08-11)_Spain ARPU + AUPU_Group" xfId="46764" xr:uid="{00000000-0005-0000-0000-000083C80000}"/>
    <cellStyle name="n_VM - Template Budget 2005 v2_V&amp;M trajectoires V1 (06-08-11)_Spain ARPU + AUPU_ROW ARPU" xfId="46765" xr:uid="{00000000-0005-0000-0000-000084C80000}"/>
    <cellStyle name="n_VM - Template Budget 2005 v2_V&amp;M trajectoires V1 (06-08-11)_Spain KPIs" xfId="7931" xr:uid="{00000000-0005-0000-0000-000085C80000}"/>
    <cellStyle name="n_VM - Template Budget 2005 v2_V&amp;M trajectoires V1 (06-08-11)_Spain KPIs 2" xfId="17297" xr:uid="{00000000-0005-0000-0000-000086C80000}"/>
    <cellStyle name="n_VM - Template Budget 2005 v2_V&amp;M trajectoires V1 (06-08-11)_Spain KPIs_1" xfId="52746" xr:uid="{00000000-0005-0000-0000-000087C80000}"/>
    <cellStyle name="n_VM - Template Budget 2005 v2_V&amp;M trajectoires V1 (06-08-11)_Telecoms - Operational KPIs" xfId="51049" xr:uid="{00000000-0005-0000-0000-000088C80000}"/>
    <cellStyle name="n_VM PFA04 BUD05 VB" xfId="3953" xr:uid="{00000000-0005-0000-0000-000089C80000}"/>
    <cellStyle name="n_VM PFA04 BUD05 VB_01 Synthèse DM pour modèle" xfId="3954" xr:uid="{00000000-0005-0000-0000-00008AC80000}"/>
    <cellStyle name="n_VM PFA04 BUD05 VB_01 Synthèse DM pour modèle_A&amp;ME KPIs" xfId="54525" xr:uid="{00000000-0005-0000-0000-00008BC80000}"/>
    <cellStyle name="n_VM PFA04 BUD05 VB_01 Synthèse DM pour modèle_France financials" xfId="24866" xr:uid="{00000000-0005-0000-0000-00008CC80000}"/>
    <cellStyle name="n_VM PFA04 BUD05 VB_01 Synthèse DM pour modèle_France KPIs" xfId="6076" xr:uid="{00000000-0005-0000-0000-00008DC80000}"/>
    <cellStyle name="n_VM PFA04 BUD05 VB_01 Synthèse DM pour modèle_France KPIs 2" xfId="15491" xr:uid="{00000000-0005-0000-0000-00008EC80000}"/>
    <cellStyle name="n_VM PFA04 BUD05 VB_01 Synthèse DM pour modèle_France KPIs_1" xfId="13316" xr:uid="{00000000-0005-0000-0000-00008FC80000}"/>
    <cellStyle name="n_VM PFA04 BUD05 VB_01 Synthèse DM pour modèle_Group" xfId="46768" xr:uid="{00000000-0005-0000-0000-000090C80000}"/>
    <cellStyle name="n_VM PFA04 BUD05 VB_01 Synthèse DM pour modèle_Group - financial KPIs" xfId="23122" xr:uid="{00000000-0005-0000-0000-000091C80000}"/>
    <cellStyle name="n_VM PFA04 BUD05 VB_01 Synthèse DM pour modèle_Group - operational KPIs" xfId="11562" xr:uid="{00000000-0005-0000-0000-000092C80000}"/>
    <cellStyle name="n_VM PFA04 BUD05 VB_01 Synthèse DM pour modèle_Group - operational KPIs 2" xfId="19261" xr:uid="{00000000-0005-0000-0000-000093C80000}"/>
    <cellStyle name="n_VM PFA04 BUD05 VB_01 Synthèse DM pour modèle_Group - operational KPIs_1" xfId="21378" xr:uid="{00000000-0005-0000-0000-000094C80000}"/>
    <cellStyle name="n_VM PFA04 BUD05 VB_01 Synthèse DM pour modèle_Orange - Market France KPIs" xfId="57404" xr:uid="{00000000-0005-0000-0000-000095C80000}"/>
    <cellStyle name="n_VM PFA04 BUD05 VB_01 Synthèse DM pour modèle_Poland KPIs" xfId="46767" xr:uid="{00000000-0005-0000-0000-000096C80000}"/>
    <cellStyle name="n_VM PFA04 BUD05 VB_01 Synthèse DM pour modèle_ROW" xfId="46769" xr:uid="{00000000-0005-0000-0000-000097C80000}"/>
    <cellStyle name="n_VM PFA04 BUD05 VB_01 Synthèse DM pour modèle_ROW ARPU" xfId="46770" xr:uid="{00000000-0005-0000-0000-000098C80000}"/>
    <cellStyle name="n_VM PFA04 BUD05 VB_01 Synthèse DM pour modèle_ROW_1" xfId="46771" xr:uid="{00000000-0005-0000-0000-000099C80000}"/>
    <cellStyle name="n_VM PFA04 BUD05 VB_01 Synthèse DM pour modèle_ROW_1_Group" xfId="46772" xr:uid="{00000000-0005-0000-0000-00009AC80000}"/>
    <cellStyle name="n_VM PFA04 BUD05 VB_01 Synthèse DM pour modèle_ROW_1_ROW ARPU" xfId="46773" xr:uid="{00000000-0005-0000-0000-00009BC80000}"/>
    <cellStyle name="n_VM PFA04 BUD05 VB_01 Synthèse DM pour modèle_ROW_Group" xfId="46774" xr:uid="{00000000-0005-0000-0000-00009CC80000}"/>
    <cellStyle name="n_VM PFA04 BUD05 VB_01 Synthèse DM pour modèle_ROW_ROW ARPU" xfId="46775" xr:uid="{00000000-0005-0000-0000-00009DC80000}"/>
    <cellStyle name="n_VM PFA04 BUD05 VB_01 Synthèse DM pour modèle_Spain ARPU + AUPU" xfId="46776" xr:uid="{00000000-0005-0000-0000-00009EC80000}"/>
    <cellStyle name="n_VM PFA04 BUD05 VB_01 Synthèse DM pour modèle_Spain ARPU + AUPU_Group" xfId="46777" xr:uid="{00000000-0005-0000-0000-00009FC80000}"/>
    <cellStyle name="n_VM PFA04 BUD05 VB_01 Synthèse DM pour modèle_Spain ARPU + AUPU_ROW ARPU" xfId="46778" xr:uid="{00000000-0005-0000-0000-0000A0C80000}"/>
    <cellStyle name="n_VM PFA04 BUD05 VB_01 Synthèse DM pour modèle_Spain KPIs" xfId="7933" xr:uid="{00000000-0005-0000-0000-0000A1C80000}"/>
    <cellStyle name="n_VM PFA04 BUD05 VB_01 Synthèse DM pour modèle_Spain KPIs 2" xfId="17299" xr:uid="{00000000-0005-0000-0000-0000A2C80000}"/>
    <cellStyle name="n_VM PFA04 BUD05 VB_01 Synthèse DM pour modèle_Spain KPIs_1" xfId="52748" xr:uid="{00000000-0005-0000-0000-0000A3C80000}"/>
    <cellStyle name="n_VM PFA04 BUD05 VB_01 Synthèse DM pour modèle_Telecoms - Operational KPIs" xfId="51051" xr:uid="{00000000-0005-0000-0000-0000A4C80000}"/>
    <cellStyle name="n_VM PFA04 BUD05 VB_0703 Préflashde L23 Analyse CA trafic 07-03 (07-04-03)" xfId="3955" xr:uid="{00000000-0005-0000-0000-0000A5C80000}"/>
    <cellStyle name="n_VM PFA04 BUD05 VB_0703 Préflashde L23 Analyse CA trafic 07-03 (07-04-03)_A&amp;ME KPIs" xfId="54526" xr:uid="{00000000-0005-0000-0000-0000A6C80000}"/>
    <cellStyle name="n_VM PFA04 BUD05 VB_0703 Préflashde L23 Analyse CA trafic 07-03 (07-04-03)_France financials" xfId="24867" xr:uid="{00000000-0005-0000-0000-0000A7C80000}"/>
    <cellStyle name="n_VM PFA04 BUD05 VB_0703 Préflashde L23 Analyse CA trafic 07-03 (07-04-03)_France KPIs" xfId="6077" xr:uid="{00000000-0005-0000-0000-0000A8C80000}"/>
    <cellStyle name="n_VM PFA04 BUD05 VB_0703 Préflashde L23 Analyse CA trafic 07-03 (07-04-03)_France KPIs 2" xfId="15492" xr:uid="{00000000-0005-0000-0000-0000A9C80000}"/>
    <cellStyle name="n_VM PFA04 BUD05 VB_0703 Préflashde L23 Analyse CA trafic 07-03 (07-04-03)_France KPIs_1" xfId="13317" xr:uid="{00000000-0005-0000-0000-0000AAC80000}"/>
    <cellStyle name="n_VM PFA04 BUD05 VB_0703 Préflashde L23 Analyse CA trafic 07-03 (07-04-03)_Group" xfId="46780" xr:uid="{00000000-0005-0000-0000-0000ABC80000}"/>
    <cellStyle name="n_VM PFA04 BUD05 VB_0703 Préflashde L23 Analyse CA trafic 07-03 (07-04-03)_Group - financial KPIs" xfId="23123" xr:uid="{00000000-0005-0000-0000-0000ACC80000}"/>
    <cellStyle name="n_VM PFA04 BUD05 VB_0703 Préflashde L23 Analyse CA trafic 07-03 (07-04-03)_Group - operational KPIs" xfId="11563" xr:uid="{00000000-0005-0000-0000-0000ADC80000}"/>
    <cellStyle name="n_VM PFA04 BUD05 VB_0703 Préflashde L23 Analyse CA trafic 07-03 (07-04-03)_Group - operational KPIs 2" xfId="19262" xr:uid="{00000000-0005-0000-0000-0000AEC80000}"/>
    <cellStyle name="n_VM PFA04 BUD05 VB_0703 Préflashde L23 Analyse CA trafic 07-03 (07-04-03)_Group - operational KPIs_1" xfId="21379" xr:uid="{00000000-0005-0000-0000-0000AFC80000}"/>
    <cellStyle name="n_VM PFA04 BUD05 VB_0703 Préflashde L23 Analyse CA trafic 07-03 (07-04-03)_Orange - Market France KPIs" xfId="57405" xr:uid="{00000000-0005-0000-0000-0000B0C80000}"/>
    <cellStyle name="n_VM PFA04 BUD05 VB_0703 Préflashde L23 Analyse CA trafic 07-03 (07-04-03)_Poland KPIs" xfId="46779" xr:uid="{00000000-0005-0000-0000-0000B1C80000}"/>
    <cellStyle name="n_VM PFA04 BUD05 VB_0703 Préflashde L23 Analyse CA trafic 07-03 (07-04-03)_ROW" xfId="46781" xr:uid="{00000000-0005-0000-0000-0000B2C80000}"/>
    <cellStyle name="n_VM PFA04 BUD05 VB_0703 Préflashde L23 Analyse CA trafic 07-03 (07-04-03)_ROW ARPU" xfId="46782" xr:uid="{00000000-0005-0000-0000-0000B3C80000}"/>
    <cellStyle name="n_VM PFA04 BUD05 VB_0703 Préflashde L23 Analyse CA trafic 07-03 (07-04-03)_ROW_1" xfId="46783" xr:uid="{00000000-0005-0000-0000-0000B4C80000}"/>
    <cellStyle name="n_VM PFA04 BUD05 VB_0703 Préflashde L23 Analyse CA trafic 07-03 (07-04-03)_ROW_1_Group" xfId="46784" xr:uid="{00000000-0005-0000-0000-0000B5C80000}"/>
    <cellStyle name="n_VM PFA04 BUD05 VB_0703 Préflashde L23 Analyse CA trafic 07-03 (07-04-03)_ROW_1_ROW ARPU" xfId="46785" xr:uid="{00000000-0005-0000-0000-0000B6C80000}"/>
    <cellStyle name="n_VM PFA04 BUD05 VB_0703 Préflashde L23 Analyse CA trafic 07-03 (07-04-03)_ROW_Group" xfId="46786" xr:uid="{00000000-0005-0000-0000-0000B7C80000}"/>
    <cellStyle name="n_VM PFA04 BUD05 VB_0703 Préflashde L23 Analyse CA trafic 07-03 (07-04-03)_ROW_ROW ARPU" xfId="46787" xr:uid="{00000000-0005-0000-0000-0000B8C80000}"/>
    <cellStyle name="n_VM PFA04 BUD05 VB_0703 Préflashde L23 Analyse CA trafic 07-03 (07-04-03)_Spain ARPU + AUPU" xfId="46788" xr:uid="{00000000-0005-0000-0000-0000B9C80000}"/>
    <cellStyle name="n_VM PFA04 BUD05 VB_0703 Préflashde L23 Analyse CA trafic 07-03 (07-04-03)_Spain ARPU + AUPU_Group" xfId="46789" xr:uid="{00000000-0005-0000-0000-0000BAC80000}"/>
    <cellStyle name="n_VM PFA04 BUD05 VB_0703 Préflashde L23 Analyse CA trafic 07-03 (07-04-03)_Spain ARPU + AUPU_ROW ARPU" xfId="46790" xr:uid="{00000000-0005-0000-0000-0000BBC80000}"/>
    <cellStyle name="n_VM PFA04 BUD05 VB_0703 Préflashde L23 Analyse CA trafic 07-03 (07-04-03)_Spain KPIs" xfId="7934" xr:uid="{00000000-0005-0000-0000-0000BCC80000}"/>
    <cellStyle name="n_VM PFA04 BUD05 VB_0703 Préflashde L23 Analyse CA trafic 07-03 (07-04-03)_Spain KPIs 2" xfId="17300" xr:uid="{00000000-0005-0000-0000-0000BDC80000}"/>
    <cellStyle name="n_VM PFA04 BUD05 VB_0703 Préflashde L23 Analyse CA trafic 07-03 (07-04-03)_Spain KPIs_1" xfId="52749" xr:uid="{00000000-0005-0000-0000-0000BEC80000}"/>
    <cellStyle name="n_VM PFA04 BUD05 VB_0703 Préflashde L23 Analyse CA trafic 07-03 (07-04-03)_Telecoms - Operational KPIs" xfId="51052" xr:uid="{00000000-0005-0000-0000-0000BFC80000}"/>
    <cellStyle name="n_VM PFA04 BUD05 VB_A&amp;ME KPIs" xfId="54524" xr:uid="{00000000-0005-0000-0000-0000C0C80000}"/>
    <cellStyle name="n_VM PFA04 BUD05 VB_Base Forfaits 06-07" xfId="3956" xr:uid="{00000000-0005-0000-0000-0000C1C80000}"/>
    <cellStyle name="n_VM PFA04 BUD05 VB_Base Forfaits 06-07_A&amp;ME KPIs" xfId="54527" xr:uid="{00000000-0005-0000-0000-0000C2C80000}"/>
    <cellStyle name="n_VM PFA04 BUD05 VB_Base Forfaits 06-07_France financials" xfId="24868" xr:uid="{00000000-0005-0000-0000-0000C3C80000}"/>
    <cellStyle name="n_VM PFA04 BUD05 VB_Base Forfaits 06-07_France KPIs" xfId="6078" xr:uid="{00000000-0005-0000-0000-0000C4C80000}"/>
    <cellStyle name="n_VM PFA04 BUD05 VB_Base Forfaits 06-07_France KPIs 2" xfId="15493" xr:uid="{00000000-0005-0000-0000-0000C5C80000}"/>
    <cellStyle name="n_VM PFA04 BUD05 VB_Base Forfaits 06-07_France KPIs_1" xfId="13318" xr:uid="{00000000-0005-0000-0000-0000C6C80000}"/>
    <cellStyle name="n_VM PFA04 BUD05 VB_Base Forfaits 06-07_Group" xfId="46792" xr:uid="{00000000-0005-0000-0000-0000C7C80000}"/>
    <cellStyle name="n_VM PFA04 BUD05 VB_Base Forfaits 06-07_Group - financial KPIs" xfId="23124" xr:uid="{00000000-0005-0000-0000-0000C8C80000}"/>
    <cellStyle name="n_VM PFA04 BUD05 VB_Base Forfaits 06-07_Group - operational KPIs" xfId="11564" xr:uid="{00000000-0005-0000-0000-0000C9C80000}"/>
    <cellStyle name="n_VM PFA04 BUD05 VB_Base Forfaits 06-07_Group - operational KPIs 2" xfId="19263" xr:uid="{00000000-0005-0000-0000-0000CAC80000}"/>
    <cellStyle name="n_VM PFA04 BUD05 VB_Base Forfaits 06-07_Group - operational KPIs_1" xfId="21380" xr:uid="{00000000-0005-0000-0000-0000CBC80000}"/>
    <cellStyle name="n_VM PFA04 BUD05 VB_Base Forfaits 06-07_Orange - Market France KPIs" xfId="57406" xr:uid="{00000000-0005-0000-0000-0000CCC80000}"/>
    <cellStyle name="n_VM PFA04 BUD05 VB_Base Forfaits 06-07_Poland KPIs" xfId="46791" xr:uid="{00000000-0005-0000-0000-0000CDC80000}"/>
    <cellStyle name="n_VM PFA04 BUD05 VB_Base Forfaits 06-07_ROW" xfId="46793" xr:uid="{00000000-0005-0000-0000-0000CEC80000}"/>
    <cellStyle name="n_VM PFA04 BUD05 VB_Base Forfaits 06-07_ROW ARPU" xfId="46794" xr:uid="{00000000-0005-0000-0000-0000CFC80000}"/>
    <cellStyle name="n_VM PFA04 BUD05 VB_Base Forfaits 06-07_ROW_1" xfId="46795" xr:uid="{00000000-0005-0000-0000-0000D0C80000}"/>
    <cellStyle name="n_VM PFA04 BUD05 VB_Base Forfaits 06-07_ROW_1_Group" xfId="46796" xr:uid="{00000000-0005-0000-0000-0000D1C80000}"/>
    <cellStyle name="n_VM PFA04 BUD05 VB_Base Forfaits 06-07_ROW_1_ROW ARPU" xfId="46797" xr:uid="{00000000-0005-0000-0000-0000D2C80000}"/>
    <cellStyle name="n_VM PFA04 BUD05 VB_Base Forfaits 06-07_ROW_Group" xfId="46798" xr:uid="{00000000-0005-0000-0000-0000D3C80000}"/>
    <cellStyle name="n_VM PFA04 BUD05 VB_Base Forfaits 06-07_ROW_ROW ARPU" xfId="46799" xr:uid="{00000000-0005-0000-0000-0000D4C80000}"/>
    <cellStyle name="n_VM PFA04 BUD05 VB_Base Forfaits 06-07_Spain ARPU + AUPU" xfId="46800" xr:uid="{00000000-0005-0000-0000-0000D5C80000}"/>
    <cellStyle name="n_VM PFA04 BUD05 VB_Base Forfaits 06-07_Spain ARPU + AUPU_Group" xfId="46801" xr:uid="{00000000-0005-0000-0000-0000D6C80000}"/>
    <cellStyle name="n_VM PFA04 BUD05 VB_Base Forfaits 06-07_Spain ARPU + AUPU_ROW ARPU" xfId="46802" xr:uid="{00000000-0005-0000-0000-0000D7C80000}"/>
    <cellStyle name="n_VM PFA04 BUD05 VB_Base Forfaits 06-07_Spain KPIs" xfId="7935" xr:uid="{00000000-0005-0000-0000-0000D8C80000}"/>
    <cellStyle name="n_VM PFA04 BUD05 VB_Base Forfaits 06-07_Spain KPIs 2" xfId="17301" xr:uid="{00000000-0005-0000-0000-0000D9C80000}"/>
    <cellStyle name="n_VM PFA04 BUD05 VB_Base Forfaits 06-07_Spain KPIs_1" xfId="52750" xr:uid="{00000000-0005-0000-0000-0000DAC80000}"/>
    <cellStyle name="n_VM PFA04 BUD05 VB_Base Forfaits 06-07_Telecoms - Operational KPIs" xfId="51053" xr:uid="{00000000-0005-0000-0000-0000DBC80000}"/>
    <cellStyle name="n_VM PFA04 BUD05 VB_CA BAC SCR-VM 06-07 (31-07-06)" xfId="3957" xr:uid="{00000000-0005-0000-0000-0000DCC80000}"/>
    <cellStyle name="n_VM PFA04 BUD05 VB_CA BAC SCR-VM 06-07 (31-07-06)_A&amp;ME KPIs" xfId="54528" xr:uid="{00000000-0005-0000-0000-0000DDC80000}"/>
    <cellStyle name="n_VM PFA04 BUD05 VB_CA BAC SCR-VM 06-07 (31-07-06)_France financials" xfId="24869" xr:uid="{00000000-0005-0000-0000-0000DEC80000}"/>
    <cellStyle name="n_VM PFA04 BUD05 VB_CA BAC SCR-VM 06-07 (31-07-06)_France KPIs" xfId="6079" xr:uid="{00000000-0005-0000-0000-0000DFC80000}"/>
    <cellStyle name="n_VM PFA04 BUD05 VB_CA BAC SCR-VM 06-07 (31-07-06)_France KPIs 2" xfId="15494" xr:uid="{00000000-0005-0000-0000-0000E0C80000}"/>
    <cellStyle name="n_VM PFA04 BUD05 VB_CA BAC SCR-VM 06-07 (31-07-06)_France KPIs_1" xfId="13319" xr:uid="{00000000-0005-0000-0000-0000E1C80000}"/>
    <cellStyle name="n_VM PFA04 BUD05 VB_CA BAC SCR-VM 06-07 (31-07-06)_Group" xfId="46804" xr:uid="{00000000-0005-0000-0000-0000E2C80000}"/>
    <cellStyle name="n_VM PFA04 BUD05 VB_CA BAC SCR-VM 06-07 (31-07-06)_Group - financial KPIs" xfId="23125" xr:uid="{00000000-0005-0000-0000-0000E3C80000}"/>
    <cellStyle name="n_VM PFA04 BUD05 VB_CA BAC SCR-VM 06-07 (31-07-06)_Group - operational KPIs" xfId="11565" xr:uid="{00000000-0005-0000-0000-0000E4C80000}"/>
    <cellStyle name="n_VM PFA04 BUD05 VB_CA BAC SCR-VM 06-07 (31-07-06)_Group - operational KPIs 2" xfId="19264" xr:uid="{00000000-0005-0000-0000-0000E5C80000}"/>
    <cellStyle name="n_VM PFA04 BUD05 VB_CA BAC SCR-VM 06-07 (31-07-06)_Group - operational KPIs_1" xfId="21381" xr:uid="{00000000-0005-0000-0000-0000E6C80000}"/>
    <cellStyle name="n_VM PFA04 BUD05 VB_CA BAC SCR-VM 06-07 (31-07-06)_Orange - Market France KPIs" xfId="57407" xr:uid="{00000000-0005-0000-0000-0000E7C80000}"/>
    <cellStyle name="n_VM PFA04 BUD05 VB_CA BAC SCR-VM 06-07 (31-07-06)_Poland KPIs" xfId="46803" xr:uid="{00000000-0005-0000-0000-0000E8C80000}"/>
    <cellStyle name="n_VM PFA04 BUD05 VB_CA BAC SCR-VM 06-07 (31-07-06)_ROW" xfId="46805" xr:uid="{00000000-0005-0000-0000-0000E9C80000}"/>
    <cellStyle name="n_VM PFA04 BUD05 VB_CA BAC SCR-VM 06-07 (31-07-06)_ROW ARPU" xfId="46806" xr:uid="{00000000-0005-0000-0000-0000EAC80000}"/>
    <cellStyle name="n_VM PFA04 BUD05 VB_CA BAC SCR-VM 06-07 (31-07-06)_ROW_1" xfId="46807" xr:uid="{00000000-0005-0000-0000-0000EBC80000}"/>
    <cellStyle name="n_VM PFA04 BUD05 VB_CA BAC SCR-VM 06-07 (31-07-06)_ROW_1_Group" xfId="46808" xr:uid="{00000000-0005-0000-0000-0000ECC80000}"/>
    <cellStyle name="n_VM PFA04 BUD05 VB_CA BAC SCR-VM 06-07 (31-07-06)_ROW_1_ROW ARPU" xfId="46809" xr:uid="{00000000-0005-0000-0000-0000EDC80000}"/>
    <cellStyle name="n_VM PFA04 BUD05 VB_CA BAC SCR-VM 06-07 (31-07-06)_ROW_Group" xfId="46810" xr:uid="{00000000-0005-0000-0000-0000EEC80000}"/>
    <cellStyle name="n_VM PFA04 BUD05 VB_CA BAC SCR-VM 06-07 (31-07-06)_ROW_ROW ARPU" xfId="46811" xr:uid="{00000000-0005-0000-0000-0000EFC80000}"/>
    <cellStyle name="n_VM PFA04 BUD05 VB_CA BAC SCR-VM 06-07 (31-07-06)_Spain ARPU + AUPU" xfId="46812" xr:uid="{00000000-0005-0000-0000-0000F0C80000}"/>
    <cellStyle name="n_VM PFA04 BUD05 VB_CA BAC SCR-VM 06-07 (31-07-06)_Spain ARPU + AUPU_Group" xfId="46813" xr:uid="{00000000-0005-0000-0000-0000F1C80000}"/>
    <cellStyle name="n_VM PFA04 BUD05 VB_CA BAC SCR-VM 06-07 (31-07-06)_Spain ARPU + AUPU_ROW ARPU" xfId="46814" xr:uid="{00000000-0005-0000-0000-0000F2C80000}"/>
    <cellStyle name="n_VM PFA04 BUD05 VB_CA BAC SCR-VM 06-07 (31-07-06)_Spain KPIs" xfId="7936" xr:uid="{00000000-0005-0000-0000-0000F3C80000}"/>
    <cellStyle name="n_VM PFA04 BUD05 VB_CA BAC SCR-VM 06-07 (31-07-06)_Spain KPIs 2" xfId="17302" xr:uid="{00000000-0005-0000-0000-0000F4C80000}"/>
    <cellStyle name="n_VM PFA04 BUD05 VB_CA BAC SCR-VM 06-07 (31-07-06)_Spain KPIs_1" xfId="52751" xr:uid="{00000000-0005-0000-0000-0000F5C80000}"/>
    <cellStyle name="n_VM PFA04 BUD05 VB_CA BAC SCR-VM 06-07 (31-07-06)_Telecoms - Operational KPIs" xfId="51054" xr:uid="{00000000-0005-0000-0000-0000F6C80000}"/>
    <cellStyle name="n_VM PFA04 BUD05 VB_CA forfaits 0607 (06-08-14)" xfId="3958" xr:uid="{00000000-0005-0000-0000-0000F7C80000}"/>
    <cellStyle name="n_VM PFA04 BUD05 VB_CA forfaits 0607 (06-08-14)_A&amp;ME KPIs" xfId="54529" xr:uid="{00000000-0005-0000-0000-0000F8C80000}"/>
    <cellStyle name="n_VM PFA04 BUD05 VB_CA forfaits 0607 (06-08-14)_France financials" xfId="24870" xr:uid="{00000000-0005-0000-0000-0000F9C80000}"/>
    <cellStyle name="n_VM PFA04 BUD05 VB_CA forfaits 0607 (06-08-14)_France KPIs" xfId="6080" xr:uid="{00000000-0005-0000-0000-0000FAC80000}"/>
    <cellStyle name="n_VM PFA04 BUD05 VB_CA forfaits 0607 (06-08-14)_France KPIs 2" xfId="15495" xr:uid="{00000000-0005-0000-0000-0000FBC80000}"/>
    <cellStyle name="n_VM PFA04 BUD05 VB_CA forfaits 0607 (06-08-14)_France KPIs_1" xfId="13320" xr:uid="{00000000-0005-0000-0000-0000FCC80000}"/>
    <cellStyle name="n_VM PFA04 BUD05 VB_CA forfaits 0607 (06-08-14)_Group" xfId="46816" xr:uid="{00000000-0005-0000-0000-0000FDC80000}"/>
    <cellStyle name="n_VM PFA04 BUD05 VB_CA forfaits 0607 (06-08-14)_Group - financial KPIs" xfId="23126" xr:uid="{00000000-0005-0000-0000-0000FEC80000}"/>
    <cellStyle name="n_VM PFA04 BUD05 VB_CA forfaits 0607 (06-08-14)_Group - operational KPIs" xfId="11566" xr:uid="{00000000-0005-0000-0000-0000FFC80000}"/>
    <cellStyle name="n_VM PFA04 BUD05 VB_CA forfaits 0607 (06-08-14)_Group - operational KPIs 2" xfId="19265" xr:uid="{00000000-0005-0000-0000-000000C90000}"/>
    <cellStyle name="n_VM PFA04 BUD05 VB_CA forfaits 0607 (06-08-14)_Group - operational KPIs_1" xfId="21382" xr:uid="{00000000-0005-0000-0000-000001C90000}"/>
    <cellStyle name="n_VM PFA04 BUD05 VB_CA forfaits 0607 (06-08-14)_Orange - Market France KPIs" xfId="57408" xr:uid="{00000000-0005-0000-0000-000002C90000}"/>
    <cellStyle name="n_VM PFA04 BUD05 VB_CA forfaits 0607 (06-08-14)_Poland KPIs" xfId="46815" xr:uid="{00000000-0005-0000-0000-000003C90000}"/>
    <cellStyle name="n_VM PFA04 BUD05 VB_CA forfaits 0607 (06-08-14)_ROW" xfId="46817" xr:uid="{00000000-0005-0000-0000-000004C90000}"/>
    <cellStyle name="n_VM PFA04 BUD05 VB_CA forfaits 0607 (06-08-14)_ROW ARPU" xfId="46818" xr:uid="{00000000-0005-0000-0000-000005C90000}"/>
    <cellStyle name="n_VM PFA04 BUD05 VB_CA forfaits 0607 (06-08-14)_ROW_1" xfId="46819" xr:uid="{00000000-0005-0000-0000-000006C90000}"/>
    <cellStyle name="n_VM PFA04 BUD05 VB_CA forfaits 0607 (06-08-14)_ROW_1_Group" xfId="46820" xr:uid="{00000000-0005-0000-0000-000007C90000}"/>
    <cellStyle name="n_VM PFA04 BUD05 VB_CA forfaits 0607 (06-08-14)_ROW_1_ROW ARPU" xfId="46821" xr:uid="{00000000-0005-0000-0000-000008C90000}"/>
    <cellStyle name="n_VM PFA04 BUD05 VB_CA forfaits 0607 (06-08-14)_ROW_Group" xfId="46822" xr:uid="{00000000-0005-0000-0000-000009C90000}"/>
    <cellStyle name="n_VM PFA04 BUD05 VB_CA forfaits 0607 (06-08-14)_ROW_ROW ARPU" xfId="46823" xr:uid="{00000000-0005-0000-0000-00000AC90000}"/>
    <cellStyle name="n_VM PFA04 BUD05 VB_CA forfaits 0607 (06-08-14)_Spain ARPU + AUPU" xfId="46824" xr:uid="{00000000-0005-0000-0000-00000BC90000}"/>
    <cellStyle name="n_VM PFA04 BUD05 VB_CA forfaits 0607 (06-08-14)_Spain ARPU + AUPU_Group" xfId="46825" xr:uid="{00000000-0005-0000-0000-00000CC90000}"/>
    <cellStyle name="n_VM PFA04 BUD05 VB_CA forfaits 0607 (06-08-14)_Spain ARPU + AUPU_ROW ARPU" xfId="46826" xr:uid="{00000000-0005-0000-0000-00000DC90000}"/>
    <cellStyle name="n_VM PFA04 BUD05 VB_CA forfaits 0607 (06-08-14)_Spain KPIs" xfId="7937" xr:uid="{00000000-0005-0000-0000-00000EC90000}"/>
    <cellStyle name="n_VM PFA04 BUD05 VB_CA forfaits 0607 (06-08-14)_Spain KPIs 2" xfId="17303" xr:uid="{00000000-0005-0000-0000-00000FC90000}"/>
    <cellStyle name="n_VM PFA04 BUD05 VB_CA forfaits 0607 (06-08-14)_Spain KPIs_1" xfId="52752" xr:uid="{00000000-0005-0000-0000-000010C90000}"/>
    <cellStyle name="n_VM PFA04 BUD05 VB_CA forfaits 0607 (06-08-14)_Telecoms - Operational KPIs" xfId="51055" xr:uid="{00000000-0005-0000-0000-000011C90000}"/>
    <cellStyle name="n_VM PFA04 BUD05 VB_Classeur2" xfId="3959" xr:uid="{00000000-0005-0000-0000-000012C90000}"/>
    <cellStyle name="n_VM PFA04 BUD05 VB_Classeur2_A&amp;ME KPIs" xfId="54530" xr:uid="{00000000-0005-0000-0000-000013C90000}"/>
    <cellStyle name="n_VM PFA04 BUD05 VB_Classeur2_France financials" xfId="24871" xr:uid="{00000000-0005-0000-0000-000014C90000}"/>
    <cellStyle name="n_VM PFA04 BUD05 VB_Classeur2_France KPIs" xfId="6081" xr:uid="{00000000-0005-0000-0000-000015C90000}"/>
    <cellStyle name="n_VM PFA04 BUD05 VB_Classeur2_France KPIs 2" xfId="15496" xr:uid="{00000000-0005-0000-0000-000016C90000}"/>
    <cellStyle name="n_VM PFA04 BUD05 VB_Classeur2_France KPIs_1" xfId="13321" xr:uid="{00000000-0005-0000-0000-000017C90000}"/>
    <cellStyle name="n_VM PFA04 BUD05 VB_Classeur2_Group" xfId="46828" xr:uid="{00000000-0005-0000-0000-000018C90000}"/>
    <cellStyle name="n_VM PFA04 BUD05 VB_Classeur2_Group - financial KPIs" xfId="23127" xr:uid="{00000000-0005-0000-0000-000019C90000}"/>
    <cellStyle name="n_VM PFA04 BUD05 VB_Classeur2_Group - operational KPIs" xfId="11567" xr:uid="{00000000-0005-0000-0000-00001AC90000}"/>
    <cellStyle name="n_VM PFA04 BUD05 VB_Classeur2_Group - operational KPIs 2" xfId="19266" xr:uid="{00000000-0005-0000-0000-00001BC90000}"/>
    <cellStyle name="n_VM PFA04 BUD05 VB_Classeur2_Group - operational KPIs_1" xfId="21383" xr:uid="{00000000-0005-0000-0000-00001CC90000}"/>
    <cellStyle name="n_VM PFA04 BUD05 VB_Classeur2_Orange - Market France KPIs" xfId="57409" xr:uid="{00000000-0005-0000-0000-00001DC90000}"/>
    <cellStyle name="n_VM PFA04 BUD05 VB_Classeur2_Poland KPIs" xfId="46827" xr:uid="{00000000-0005-0000-0000-00001EC90000}"/>
    <cellStyle name="n_VM PFA04 BUD05 VB_Classeur2_ROW" xfId="46829" xr:uid="{00000000-0005-0000-0000-00001FC90000}"/>
    <cellStyle name="n_VM PFA04 BUD05 VB_Classeur2_ROW ARPU" xfId="46830" xr:uid="{00000000-0005-0000-0000-000020C90000}"/>
    <cellStyle name="n_VM PFA04 BUD05 VB_Classeur2_ROW_1" xfId="46831" xr:uid="{00000000-0005-0000-0000-000021C90000}"/>
    <cellStyle name="n_VM PFA04 BUD05 VB_Classeur2_ROW_1_Group" xfId="46832" xr:uid="{00000000-0005-0000-0000-000022C90000}"/>
    <cellStyle name="n_VM PFA04 BUD05 VB_Classeur2_ROW_1_ROW ARPU" xfId="46833" xr:uid="{00000000-0005-0000-0000-000023C90000}"/>
    <cellStyle name="n_VM PFA04 BUD05 VB_Classeur2_ROW_Group" xfId="46834" xr:uid="{00000000-0005-0000-0000-000024C90000}"/>
    <cellStyle name="n_VM PFA04 BUD05 VB_Classeur2_ROW_ROW ARPU" xfId="46835" xr:uid="{00000000-0005-0000-0000-000025C90000}"/>
    <cellStyle name="n_VM PFA04 BUD05 VB_Classeur2_Spain ARPU + AUPU" xfId="46836" xr:uid="{00000000-0005-0000-0000-000026C90000}"/>
    <cellStyle name="n_VM PFA04 BUD05 VB_Classeur2_Spain ARPU + AUPU_Group" xfId="46837" xr:uid="{00000000-0005-0000-0000-000027C90000}"/>
    <cellStyle name="n_VM PFA04 BUD05 VB_Classeur2_Spain ARPU + AUPU_ROW ARPU" xfId="46838" xr:uid="{00000000-0005-0000-0000-000028C90000}"/>
    <cellStyle name="n_VM PFA04 BUD05 VB_Classeur2_Spain KPIs" xfId="7938" xr:uid="{00000000-0005-0000-0000-000029C90000}"/>
    <cellStyle name="n_VM PFA04 BUD05 VB_Classeur2_Spain KPIs 2" xfId="17304" xr:uid="{00000000-0005-0000-0000-00002AC90000}"/>
    <cellStyle name="n_VM PFA04 BUD05 VB_Classeur2_Spain KPIs_1" xfId="52753" xr:uid="{00000000-0005-0000-0000-00002BC90000}"/>
    <cellStyle name="n_VM PFA04 BUD05 VB_Classeur2_Telecoms - Operational KPIs" xfId="51056" xr:uid="{00000000-0005-0000-0000-00002CC90000}"/>
    <cellStyle name="n_VM PFA04 BUD05 VB_Classeur5" xfId="3960" xr:uid="{00000000-0005-0000-0000-00002DC90000}"/>
    <cellStyle name="n_VM PFA04 BUD05 VB_Classeur5_A&amp;ME KPIs" xfId="54531" xr:uid="{00000000-0005-0000-0000-00002EC90000}"/>
    <cellStyle name="n_VM PFA04 BUD05 VB_Classeur5_France financials" xfId="24872" xr:uid="{00000000-0005-0000-0000-00002FC90000}"/>
    <cellStyle name="n_VM PFA04 BUD05 VB_Classeur5_France KPIs" xfId="6082" xr:uid="{00000000-0005-0000-0000-000030C90000}"/>
    <cellStyle name="n_VM PFA04 BUD05 VB_Classeur5_France KPIs 2" xfId="15497" xr:uid="{00000000-0005-0000-0000-000031C90000}"/>
    <cellStyle name="n_VM PFA04 BUD05 VB_Classeur5_France KPIs_1" xfId="13322" xr:uid="{00000000-0005-0000-0000-000032C90000}"/>
    <cellStyle name="n_VM PFA04 BUD05 VB_Classeur5_Group" xfId="46840" xr:uid="{00000000-0005-0000-0000-000033C90000}"/>
    <cellStyle name="n_VM PFA04 BUD05 VB_Classeur5_Group - financial KPIs" xfId="23128" xr:uid="{00000000-0005-0000-0000-000034C90000}"/>
    <cellStyle name="n_VM PFA04 BUD05 VB_Classeur5_Group - operational KPIs" xfId="11568" xr:uid="{00000000-0005-0000-0000-000035C90000}"/>
    <cellStyle name="n_VM PFA04 BUD05 VB_Classeur5_Group - operational KPIs 2" xfId="19267" xr:uid="{00000000-0005-0000-0000-000036C90000}"/>
    <cellStyle name="n_VM PFA04 BUD05 VB_Classeur5_Group - operational KPIs_1" xfId="21384" xr:uid="{00000000-0005-0000-0000-000037C90000}"/>
    <cellStyle name="n_VM PFA04 BUD05 VB_Classeur5_Orange - Market France KPIs" xfId="57410" xr:uid="{00000000-0005-0000-0000-000038C90000}"/>
    <cellStyle name="n_VM PFA04 BUD05 VB_Classeur5_Poland KPIs" xfId="46839" xr:uid="{00000000-0005-0000-0000-000039C90000}"/>
    <cellStyle name="n_VM PFA04 BUD05 VB_Classeur5_ROW" xfId="46841" xr:uid="{00000000-0005-0000-0000-00003AC90000}"/>
    <cellStyle name="n_VM PFA04 BUD05 VB_Classeur5_ROW ARPU" xfId="46842" xr:uid="{00000000-0005-0000-0000-00003BC90000}"/>
    <cellStyle name="n_VM PFA04 BUD05 VB_Classeur5_ROW_1" xfId="46843" xr:uid="{00000000-0005-0000-0000-00003CC90000}"/>
    <cellStyle name="n_VM PFA04 BUD05 VB_Classeur5_ROW_1_Group" xfId="46844" xr:uid="{00000000-0005-0000-0000-00003DC90000}"/>
    <cellStyle name="n_VM PFA04 BUD05 VB_Classeur5_ROW_1_ROW ARPU" xfId="46845" xr:uid="{00000000-0005-0000-0000-00003EC90000}"/>
    <cellStyle name="n_VM PFA04 BUD05 VB_Classeur5_ROW_Group" xfId="46846" xr:uid="{00000000-0005-0000-0000-00003FC90000}"/>
    <cellStyle name="n_VM PFA04 BUD05 VB_Classeur5_ROW_ROW ARPU" xfId="46847" xr:uid="{00000000-0005-0000-0000-000040C90000}"/>
    <cellStyle name="n_VM PFA04 BUD05 VB_Classeur5_Spain ARPU + AUPU" xfId="46848" xr:uid="{00000000-0005-0000-0000-000041C90000}"/>
    <cellStyle name="n_VM PFA04 BUD05 VB_Classeur5_Spain ARPU + AUPU_Group" xfId="46849" xr:uid="{00000000-0005-0000-0000-000042C90000}"/>
    <cellStyle name="n_VM PFA04 BUD05 VB_Classeur5_Spain ARPU + AUPU_ROW ARPU" xfId="46850" xr:uid="{00000000-0005-0000-0000-000043C90000}"/>
    <cellStyle name="n_VM PFA04 BUD05 VB_Classeur5_Spain KPIs" xfId="7939" xr:uid="{00000000-0005-0000-0000-000044C90000}"/>
    <cellStyle name="n_VM PFA04 BUD05 VB_Classeur5_Spain KPIs 2" xfId="17305" xr:uid="{00000000-0005-0000-0000-000045C90000}"/>
    <cellStyle name="n_VM PFA04 BUD05 VB_Classeur5_Spain KPIs_1" xfId="52754" xr:uid="{00000000-0005-0000-0000-000046C90000}"/>
    <cellStyle name="n_VM PFA04 BUD05 VB_Classeur5_Telecoms - Operational KPIs" xfId="51057" xr:uid="{00000000-0005-0000-0000-000047C90000}"/>
    <cellStyle name="n_VM PFA04 BUD05 VB_DATA KPI Personal" xfId="46851" xr:uid="{00000000-0005-0000-0000-000048C90000}"/>
    <cellStyle name="n_VM PFA04 BUD05 VB_DATA KPI Personal_Group" xfId="46852" xr:uid="{00000000-0005-0000-0000-000049C90000}"/>
    <cellStyle name="n_VM PFA04 BUD05 VB_DATA KPI Personal_ROW ARPU" xfId="46853" xr:uid="{00000000-0005-0000-0000-00004AC90000}"/>
    <cellStyle name="n_VM PFA04 BUD05 VB_EE_CoA_BS - mapped V4" xfId="46854" xr:uid="{00000000-0005-0000-0000-00004BC90000}"/>
    <cellStyle name="n_VM PFA04 BUD05 VB_EE_CoA_BS - mapped V4_Group" xfId="46855" xr:uid="{00000000-0005-0000-0000-00004CC90000}"/>
    <cellStyle name="n_VM PFA04 BUD05 VB_EE_CoA_BS - mapped V4_ROW ARPU" xfId="46856" xr:uid="{00000000-0005-0000-0000-00004DC90000}"/>
    <cellStyle name="n_VM PFA04 BUD05 VB_France financials" xfId="24865" xr:uid="{00000000-0005-0000-0000-00004EC90000}"/>
    <cellStyle name="n_VM PFA04 BUD05 VB_France KPIs" xfId="6075" xr:uid="{00000000-0005-0000-0000-00004FC90000}"/>
    <cellStyle name="n_VM PFA04 BUD05 VB_France KPIs 2" xfId="15490" xr:uid="{00000000-0005-0000-0000-000050C90000}"/>
    <cellStyle name="n_VM PFA04 BUD05 VB_France KPIs_1" xfId="13315" xr:uid="{00000000-0005-0000-0000-000051C90000}"/>
    <cellStyle name="n_VM PFA04 BUD05 VB_Group" xfId="46857" xr:uid="{00000000-0005-0000-0000-000052C90000}"/>
    <cellStyle name="n_VM PFA04 BUD05 VB_Group - financial KPIs" xfId="23121" xr:uid="{00000000-0005-0000-0000-000053C90000}"/>
    <cellStyle name="n_VM PFA04 BUD05 VB_Group - operational KPIs" xfId="11561" xr:uid="{00000000-0005-0000-0000-000054C90000}"/>
    <cellStyle name="n_VM PFA04 BUD05 VB_Group - operational KPIs 2" xfId="19260" xr:uid="{00000000-0005-0000-0000-000055C90000}"/>
    <cellStyle name="n_VM PFA04 BUD05 VB_Group - operational KPIs_1" xfId="21377" xr:uid="{00000000-0005-0000-0000-000056C90000}"/>
    <cellStyle name="n_VM PFA04 BUD05 VB_Orange - Market France KPIs" xfId="57403" xr:uid="{00000000-0005-0000-0000-000057C90000}"/>
    <cellStyle name="n_VM PFA04 BUD05 VB_PFA_Mn MTV_060413" xfId="3961" xr:uid="{00000000-0005-0000-0000-000058C90000}"/>
    <cellStyle name="n_VM PFA04 BUD05 VB_PFA_Mn MTV_060413_A&amp;ME KPIs" xfId="54532" xr:uid="{00000000-0005-0000-0000-000059C90000}"/>
    <cellStyle name="n_VM PFA04 BUD05 VB_PFA_Mn MTV_060413_France financials" xfId="24873" xr:uid="{00000000-0005-0000-0000-00005AC90000}"/>
    <cellStyle name="n_VM PFA04 BUD05 VB_PFA_Mn MTV_060413_France KPIs" xfId="6083" xr:uid="{00000000-0005-0000-0000-00005BC90000}"/>
    <cellStyle name="n_VM PFA04 BUD05 VB_PFA_Mn MTV_060413_France KPIs 2" xfId="15498" xr:uid="{00000000-0005-0000-0000-00005CC90000}"/>
    <cellStyle name="n_VM PFA04 BUD05 VB_PFA_Mn MTV_060413_France KPIs_1" xfId="13323" xr:uid="{00000000-0005-0000-0000-00005DC90000}"/>
    <cellStyle name="n_VM PFA04 BUD05 VB_PFA_Mn MTV_060413_Group" xfId="46859" xr:uid="{00000000-0005-0000-0000-00005EC90000}"/>
    <cellStyle name="n_VM PFA04 BUD05 VB_PFA_Mn MTV_060413_Group - financial KPIs" xfId="23129" xr:uid="{00000000-0005-0000-0000-00005FC90000}"/>
    <cellStyle name="n_VM PFA04 BUD05 VB_PFA_Mn MTV_060413_Group - operational KPIs" xfId="11569" xr:uid="{00000000-0005-0000-0000-000060C90000}"/>
    <cellStyle name="n_VM PFA04 BUD05 VB_PFA_Mn MTV_060413_Group - operational KPIs 2" xfId="19268" xr:uid="{00000000-0005-0000-0000-000061C90000}"/>
    <cellStyle name="n_VM PFA04 BUD05 VB_PFA_Mn MTV_060413_Group - operational KPIs_1" xfId="21385" xr:uid="{00000000-0005-0000-0000-000062C90000}"/>
    <cellStyle name="n_VM PFA04 BUD05 VB_PFA_Mn MTV_060413_Orange - Market France KPIs" xfId="57411" xr:uid="{00000000-0005-0000-0000-000063C90000}"/>
    <cellStyle name="n_VM PFA04 BUD05 VB_PFA_Mn MTV_060413_Poland KPIs" xfId="46858" xr:uid="{00000000-0005-0000-0000-000064C90000}"/>
    <cellStyle name="n_VM PFA04 BUD05 VB_PFA_Mn MTV_060413_ROW" xfId="46860" xr:uid="{00000000-0005-0000-0000-000065C90000}"/>
    <cellStyle name="n_VM PFA04 BUD05 VB_PFA_Mn MTV_060413_ROW ARPU" xfId="46861" xr:uid="{00000000-0005-0000-0000-000066C90000}"/>
    <cellStyle name="n_VM PFA04 BUD05 VB_PFA_Mn MTV_060413_ROW_1" xfId="46862" xr:uid="{00000000-0005-0000-0000-000067C90000}"/>
    <cellStyle name="n_VM PFA04 BUD05 VB_PFA_Mn MTV_060413_ROW_1_Group" xfId="46863" xr:uid="{00000000-0005-0000-0000-000068C90000}"/>
    <cellStyle name="n_VM PFA04 BUD05 VB_PFA_Mn MTV_060413_ROW_1_ROW ARPU" xfId="46864" xr:uid="{00000000-0005-0000-0000-000069C90000}"/>
    <cellStyle name="n_VM PFA04 BUD05 VB_PFA_Mn MTV_060413_ROW_Group" xfId="46865" xr:uid="{00000000-0005-0000-0000-00006AC90000}"/>
    <cellStyle name="n_VM PFA04 BUD05 VB_PFA_Mn MTV_060413_ROW_ROW ARPU" xfId="46866" xr:uid="{00000000-0005-0000-0000-00006BC90000}"/>
    <cellStyle name="n_VM PFA04 BUD05 VB_PFA_Mn MTV_060413_Spain ARPU + AUPU" xfId="46867" xr:uid="{00000000-0005-0000-0000-00006CC90000}"/>
    <cellStyle name="n_VM PFA04 BUD05 VB_PFA_Mn MTV_060413_Spain ARPU + AUPU_Group" xfId="46868" xr:uid="{00000000-0005-0000-0000-00006DC90000}"/>
    <cellStyle name="n_VM PFA04 BUD05 VB_PFA_Mn MTV_060413_Spain ARPU + AUPU_ROW ARPU" xfId="46869" xr:uid="{00000000-0005-0000-0000-00006EC90000}"/>
    <cellStyle name="n_VM PFA04 BUD05 VB_PFA_Mn MTV_060413_Spain KPIs" xfId="7940" xr:uid="{00000000-0005-0000-0000-00006FC90000}"/>
    <cellStyle name="n_VM PFA04 BUD05 VB_PFA_Mn MTV_060413_Spain KPIs 2" xfId="17306" xr:uid="{00000000-0005-0000-0000-000070C90000}"/>
    <cellStyle name="n_VM PFA04 BUD05 VB_PFA_Mn MTV_060413_Spain KPIs_1" xfId="52755" xr:uid="{00000000-0005-0000-0000-000071C90000}"/>
    <cellStyle name="n_VM PFA04 BUD05 VB_PFA_Mn MTV_060413_Telecoms - Operational KPIs" xfId="51058" xr:uid="{00000000-0005-0000-0000-000072C90000}"/>
    <cellStyle name="n_VM PFA04 BUD05 VB_PFA_Mn_0603_V0 0" xfId="3962" xr:uid="{00000000-0005-0000-0000-000073C90000}"/>
    <cellStyle name="n_VM PFA04 BUD05 VB_PFA_Mn_0603_V0 0_A&amp;ME KPIs" xfId="54533" xr:uid="{00000000-0005-0000-0000-000074C90000}"/>
    <cellStyle name="n_VM PFA04 BUD05 VB_PFA_Mn_0603_V0 0_France financials" xfId="24874" xr:uid="{00000000-0005-0000-0000-000075C90000}"/>
    <cellStyle name="n_VM PFA04 BUD05 VB_PFA_Mn_0603_V0 0_France KPIs" xfId="6084" xr:uid="{00000000-0005-0000-0000-000076C90000}"/>
    <cellStyle name="n_VM PFA04 BUD05 VB_PFA_Mn_0603_V0 0_France KPIs 2" xfId="15499" xr:uid="{00000000-0005-0000-0000-000077C90000}"/>
    <cellStyle name="n_VM PFA04 BUD05 VB_PFA_Mn_0603_V0 0_France KPIs_1" xfId="13324" xr:uid="{00000000-0005-0000-0000-000078C90000}"/>
    <cellStyle name="n_VM PFA04 BUD05 VB_PFA_Mn_0603_V0 0_Group" xfId="46871" xr:uid="{00000000-0005-0000-0000-000079C90000}"/>
    <cellStyle name="n_VM PFA04 BUD05 VB_PFA_Mn_0603_V0 0_Group - financial KPIs" xfId="23130" xr:uid="{00000000-0005-0000-0000-00007AC90000}"/>
    <cellStyle name="n_VM PFA04 BUD05 VB_PFA_Mn_0603_V0 0_Group - operational KPIs" xfId="11570" xr:uid="{00000000-0005-0000-0000-00007BC90000}"/>
    <cellStyle name="n_VM PFA04 BUD05 VB_PFA_Mn_0603_V0 0_Group - operational KPIs 2" xfId="19269" xr:uid="{00000000-0005-0000-0000-00007CC90000}"/>
    <cellStyle name="n_VM PFA04 BUD05 VB_PFA_Mn_0603_V0 0_Group - operational KPIs_1" xfId="21386" xr:uid="{00000000-0005-0000-0000-00007DC90000}"/>
    <cellStyle name="n_VM PFA04 BUD05 VB_PFA_Mn_0603_V0 0_Orange - Market France KPIs" xfId="57412" xr:uid="{00000000-0005-0000-0000-00007EC90000}"/>
    <cellStyle name="n_VM PFA04 BUD05 VB_PFA_Mn_0603_V0 0_Poland KPIs" xfId="46870" xr:uid="{00000000-0005-0000-0000-00007FC90000}"/>
    <cellStyle name="n_VM PFA04 BUD05 VB_PFA_Mn_0603_V0 0_ROW" xfId="46872" xr:uid="{00000000-0005-0000-0000-000080C90000}"/>
    <cellStyle name="n_VM PFA04 BUD05 VB_PFA_Mn_0603_V0 0_ROW ARPU" xfId="46873" xr:uid="{00000000-0005-0000-0000-000081C90000}"/>
    <cellStyle name="n_VM PFA04 BUD05 VB_PFA_Mn_0603_V0 0_ROW_1" xfId="46874" xr:uid="{00000000-0005-0000-0000-000082C90000}"/>
    <cellStyle name="n_VM PFA04 BUD05 VB_PFA_Mn_0603_V0 0_ROW_1_Group" xfId="46875" xr:uid="{00000000-0005-0000-0000-000083C90000}"/>
    <cellStyle name="n_VM PFA04 BUD05 VB_PFA_Mn_0603_V0 0_ROW_1_ROW ARPU" xfId="46876" xr:uid="{00000000-0005-0000-0000-000084C90000}"/>
    <cellStyle name="n_VM PFA04 BUD05 VB_PFA_Mn_0603_V0 0_ROW_Group" xfId="46877" xr:uid="{00000000-0005-0000-0000-000085C90000}"/>
    <cellStyle name="n_VM PFA04 BUD05 VB_PFA_Mn_0603_V0 0_ROW_ROW ARPU" xfId="46878" xr:uid="{00000000-0005-0000-0000-000086C90000}"/>
    <cellStyle name="n_VM PFA04 BUD05 VB_PFA_Mn_0603_V0 0_Spain ARPU + AUPU" xfId="46879" xr:uid="{00000000-0005-0000-0000-000087C90000}"/>
    <cellStyle name="n_VM PFA04 BUD05 VB_PFA_Mn_0603_V0 0_Spain ARPU + AUPU_Group" xfId="46880" xr:uid="{00000000-0005-0000-0000-000088C90000}"/>
    <cellStyle name="n_VM PFA04 BUD05 VB_PFA_Mn_0603_V0 0_Spain ARPU + AUPU_ROW ARPU" xfId="46881" xr:uid="{00000000-0005-0000-0000-000089C90000}"/>
    <cellStyle name="n_VM PFA04 BUD05 VB_PFA_Mn_0603_V0 0_Spain KPIs" xfId="7941" xr:uid="{00000000-0005-0000-0000-00008AC90000}"/>
    <cellStyle name="n_VM PFA04 BUD05 VB_PFA_Mn_0603_V0 0_Spain KPIs 2" xfId="17307" xr:uid="{00000000-0005-0000-0000-00008BC90000}"/>
    <cellStyle name="n_VM PFA04 BUD05 VB_PFA_Mn_0603_V0 0_Spain KPIs_1" xfId="52756" xr:uid="{00000000-0005-0000-0000-00008CC90000}"/>
    <cellStyle name="n_VM PFA04 BUD05 VB_PFA_Mn_0603_V0 0_Telecoms - Operational KPIs" xfId="51059" xr:uid="{00000000-0005-0000-0000-00008DC90000}"/>
    <cellStyle name="n_VM PFA04 BUD05 VB_PFA_Parcs_0600706" xfId="3963" xr:uid="{00000000-0005-0000-0000-00008EC90000}"/>
    <cellStyle name="n_VM PFA04 BUD05 VB_PFA_Parcs_0600706_A&amp;ME KPIs" xfId="54534" xr:uid="{00000000-0005-0000-0000-00008FC90000}"/>
    <cellStyle name="n_VM PFA04 BUD05 VB_PFA_Parcs_0600706_France financials" xfId="24875" xr:uid="{00000000-0005-0000-0000-000090C90000}"/>
    <cellStyle name="n_VM PFA04 BUD05 VB_PFA_Parcs_0600706_France KPIs" xfId="6085" xr:uid="{00000000-0005-0000-0000-000091C90000}"/>
    <cellStyle name="n_VM PFA04 BUD05 VB_PFA_Parcs_0600706_France KPIs 2" xfId="15500" xr:uid="{00000000-0005-0000-0000-000092C90000}"/>
    <cellStyle name="n_VM PFA04 BUD05 VB_PFA_Parcs_0600706_France KPIs_1" xfId="13325" xr:uid="{00000000-0005-0000-0000-000093C90000}"/>
    <cellStyle name="n_VM PFA04 BUD05 VB_PFA_Parcs_0600706_Group" xfId="46883" xr:uid="{00000000-0005-0000-0000-000094C90000}"/>
    <cellStyle name="n_VM PFA04 BUD05 VB_PFA_Parcs_0600706_Group - financial KPIs" xfId="23131" xr:uid="{00000000-0005-0000-0000-000095C90000}"/>
    <cellStyle name="n_VM PFA04 BUD05 VB_PFA_Parcs_0600706_Group - operational KPIs" xfId="11571" xr:uid="{00000000-0005-0000-0000-000096C90000}"/>
    <cellStyle name="n_VM PFA04 BUD05 VB_PFA_Parcs_0600706_Group - operational KPIs 2" xfId="19270" xr:uid="{00000000-0005-0000-0000-000097C90000}"/>
    <cellStyle name="n_VM PFA04 BUD05 VB_PFA_Parcs_0600706_Group - operational KPIs_1" xfId="21387" xr:uid="{00000000-0005-0000-0000-000098C90000}"/>
    <cellStyle name="n_VM PFA04 BUD05 VB_PFA_Parcs_0600706_Orange - Market France KPIs" xfId="57413" xr:uid="{00000000-0005-0000-0000-000099C90000}"/>
    <cellStyle name="n_VM PFA04 BUD05 VB_PFA_Parcs_0600706_Poland KPIs" xfId="46882" xr:uid="{00000000-0005-0000-0000-00009AC90000}"/>
    <cellStyle name="n_VM PFA04 BUD05 VB_PFA_Parcs_0600706_ROW" xfId="46884" xr:uid="{00000000-0005-0000-0000-00009BC90000}"/>
    <cellStyle name="n_VM PFA04 BUD05 VB_PFA_Parcs_0600706_ROW ARPU" xfId="46885" xr:uid="{00000000-0005-0000-0000-00009CC90000}"/>
    <cellStyle name="n_VM PFA04 BUD05 VB_PFA_Parcs_0600706_ROW_1" xfId="46886" xr:uid="{00000000-0005-0000-0000-00009DC90000}"/>
    <cellStyle name="n_VM PFA04 BUD05 VB_PFA_Parcs_0600706_ROW_1_Group" xfId="46887" xr:uid="{00000000-0005-0000-0000-00009EC90000}"/>
    <cellStyle name="n_VM PFA04 BUD05 VB_PFA_Parcs_0600706_ROW_1_ROW ARPU" xfId="46888" xr:uid="{00000000-0005-0000-0000-00009FC90000}"/>
    <cellStyle name="n_VM PFA04 BUD05 VB_PFA_Parcs_0600706_ROW_Group" xfId="46889" xr:uid="{00000000-0005-0000-0000-0000A0C90000}"/>
    <cellStyle name="n_VM PFA04 BUD05 VB_PFA_Parcs_0600706_ROW_ROW ARPU" xfId="46890" xr:uid="{00000000-0005-0000-0000-0000A1C90000}"/>
    <cellStyle name="n_VM PFA04 BUD05 VB_PFA_Parcs_0600706_Spain ARPU + AUPU" xfId="46891" xr:uid="{00000000-0005-0000-0000-0000A2C90000}"/>
    <cellStyle name="n_VM PFA04 BUD05 VB_PFA_Parcs_0600706_Spain ARPU + AUPU_Group" xfId="46892" xr:uid="{00000000-0005-0000-0000-0000A3C90000}"/>
    <cellStyle name="n_VM PFA04 BUD05 VB_PFA_Parcs_0600706_Spain ARPU + AUPU_ROW ARPU" xfId="46893" xr:uid="{00000000-0005-0000-0000-0000A4C90000}"/>
    <cellStyle name="n_VM PFA04 BUD05 VB_PFA_Parcs_0600706_Spain KPIs" xfId="7942" xr:uid="{00000000-0005-0000-0000-0000A5C90000}"/>
    <cellStyle name="n_VM PFA04 BUD05 VB_PFA_Parcs_0600706_Spain KPIs 2" xfId="17308" xr:uid="{00000000-0005-0000-0000-0000A6C90000}"/>
    <cellStyle name="n_VM PFA04 BUD05 VB_PFA_Parcs_0600706_Spain KPIs_1" xfId="52757" xr:uid="{00000000-0005-0000-0000-0000A7C90000}"/>
    <cellStyle name="n_VM PFA04 BUD05 VB_PFA_Parcs_0600706_Telecoms - Operational KPIs" xfId="51060" xr:uid="{00000000-0005-0000-0000-0000A8C90000}"/>
    <cellStyle name="n_VM PFA04 BUD05 VB_Poland KPIs" xfId="46766" xr:uid="{00000000-0005-0000-0000-0000A9C90000}"/>
    <cellStyle name="n_VM PFA04 BUD05 VB_Reporting Valeur_Mobile_2010_10" xfId="46894" xr:uid="{00000000-0005-0000-0000-0000AAC90000}"/>
    <cellStyle name="n_VM PFA04 BUD05 VB_Reporting Valeur_Mobile_2010_10_Group" xfId="46895" xr:uid="{00000000-0005-0000-0000-0000ABC90000}"/>
    <cellStyle name="n_VM PFA04 BUD05 VB_Reporting Valeur_Mobile_2010_10_ROW" xfId="46896" xr:uid="{00000000-0005-0000-0000-0000ACC90000}"/>
    <cellStyle name="n_VM PFA04 BUD05 VB_Reporting Valeur_Mobile_2010_10_ROW ARPU" xfId="46897" xr:uid="{00000000-0005-0000-0000-0000ADC90000}"/>
    <cellStyle name="n_VM PFA04 BUD05 VB_Reporting Valeur_Mobile_2010_10_ROW_Group" xfId="46898" xr:uid="{00000000-0005-0000-0000-0000AEC90000}"/>
    <cellStyle name="n_VM PFA04 BUD05 VB_Reporting Valeur_Mobile_2010_10_ROW_ROW ARPU" xfId="46899" xr:uid="{00000000-0005-0000-0000-0000AFC90000}"/>
    <cellStyle name="n_VM PFA04 BUD05 VB_ROW" xfId="46900" xr:uid="{00000000-0005-0000-0000-0000B0C90000}"/>
    <cellStyle name="n_VM PFA04 BUD05 VB_ROW ARPU" xfId="46901" xr:uid="{00000000-0005-0000-0000-0000B1C90000}"/>
    <cellStyle name="n_VM PFA04 BUD05 VB_ROW_1" xfId="46902" xr:uid="{00000000-0005-0000-0000-0000B2C90000}"/>
    <cellStyle name="n_VM PFA04 BUD05 VB_ROW_1_Group" xfId="46903" xr:uid="{00000000-0005-0000-0000-0000B3C90000}"/>
    <cellStyle name="n_VM PFA04 BUD05 VB_ROW_1_ROW ARPU" xfId="46904" xr:uid="{00000000-0005-0000-0000-0000B4C90000}"/>
    <cellStyle name="n_VM PFA04 BUD05 VB_ROW_Group" xfId="46905" xr:uid="{00000000-0005-0000-0000-0000B5C90000}"/>
    <cellStyle name="n_VM PFA04 BUD05 VB_ROW_ROW ARPU" xfId="46906" xr:uid="{00000000-0005-0000-0000-0000B6C90000}"/>
    <cellStyle name="n_VM PFA04 BUD05 VB_Spain ARPU + AUPU" xfId="46907" xr:uid="{00000000-0005-0000-0000-0000B7C90000}"/>
    <cellStyle name="n_VM PFA04 BUD05 VB_Spain ARPU + AUPU_Group" xfId="46908" xr:uid="{00000000-0005-0000-0000-0000B8C90000}"/>
    <cellStyle name="n_VM PFA04 BUD05 VB_Spain ARPU + AUPU_ROW ARPU" xfId="46909" xr:uid="{00000000-0005-0000-0000-0000B9C90000}"/>
    <cellStyle name="n_VM PFA04 BUD05 VB_Spain KPIs" xfId="7932" xr:uid="{00000000-0005-0000-0000-0000BAC90000}"/>
    <cellStyle name="n_VM PFA04 BUD05 VB_Spain KPIs 2" xfId="17298" xr:uid="{00000000-0005-0000-0000-0000BBC90000}"/>
    <cellStyle name="n_VM PFA04 BUD05 VB_Spain KPIs_1" xfId="52747" xr:uid="{00000000-0005-0000-0000-0000BCC90000}"/>
    <cellStyle name="n_VM PFA04 BUD05 VB_Telecoms - Operational KPIs" xfId="51050" xr:uid="{00000000-0005-0000-0000-0000BDC90000}"/>
    <cellStyle name="n_VM PFA04 BUD05 VB_UAG_report_CA 06-09 (06-09-28)" xfId="3964" xr:uid="{00000000-0005-0000-0000-0000BEC90000}"/>
    <cellStyle name="n_VM PFA04 BUD05 VB_UAG_report_CA 06-09 (06-09-28)_A&amp;ME KPIs" xfId="54535" xr:uid="{00000000-0005-0000-0000-0000BFC90000}"/>
    <cellStyle name="n_VM PFA04 BUD05 VB_UAG_report_CA 06-09 (06-09-28)_France financials" xfId="24876" xr:uid="{00000000-0005-0000-0000-0000C0C90000}"/>
    <cellStyle name="n_VM PFA04 BUD05 VB_UAG_report_CA 06-09 (06-09-28)_France KPIs" xfId="6086" xr:uid="{00000000-0005-0000-0000-0000C1C90000}"/>
    <cellStyle name="n_VM PFA04 BUD05 VB_UAG_report_CA 06-09 (06-09-28)_France KPIs 2" xfId="15501" xr:uid="{00000000-0005-0000-0000-0000C2C90000}"/>
    <cellStyle name="n_VM PFA04 BUD05 VB_UAG_report_CA 06-09 (06-09-28)_France KPIs_1" xfId="13326" xr:uid="{00000000-0005-0000-0000-0000C3C90000}"/>
    <cellStyle name="n_VM PFA04 BUD05 VB_UAG_report_CA 06-09 (06-09-28)_Group" xfId="46911" xr:uid="{00000000-0005-0000-0000-0000C4C90000}"/>
    <cellStyle name="n_VM PFA04 BUD05 VB_UAG_report_CA 06-09 (06-09-28)_Group - financial KPIs" xfId="23132" xr:uid="{00000000-0005-0000-0000-0000C5C90000}"/>
    <cellStyle name="n_VM PFA04 BUD05 VB_UAG_report_CA 06-09 (06-09-28)_Group - operational KPIs" xfId="11572" xr:uid="{00000000-0005-0000-0000-0000C6C90000}"/>
    <cellStyle name="n_VM PFA04 BUD05 VB_UAG_report_CA 06-09 (06-09-28)_Group - operational KPIs 2" xfId="19271" xr:uid="{00000000-0005-0000-0000-0000C7C90000}"/>
    <cellStyle name="n_VM PFA04 BUD05 VB_UAG_report_CA 06-09 (06-09-28)_Group - operational KPIs_1" xfId="21388" xr:uid="{00000000-0005-0000-0000-0000C8C90000}"/>
    <cellStyle name="n_VM PFA04 BUD05 VB_UAG_report_CA 06-09 (06-09-28)_Orange - Market France KPIs" xfId="57414" xr:uid="{00000000-0005-0000-0000-0000C9C90000}"/>
    <cellStyle name="n_VM PFA04 BUD05 VB_UAG_report_CA 06-09 (06-09-28)_Poland KPIs" xfId="46910" xr:uid="{00000000-0005-0000-0000-0000CAC90000}"/>
    <cellStyle name="n_VM PFA04 BUD05 VB_UAG_report_CA 06-09 (06-09-28)_ROW" xfId="46912" xr:uid="{00000000-0005-0000-0000-0000CBC90000}"/>
    <cellStyle name="n_VM PFA04 BUD05 VB_UAG_report_CA 06-09 (06-09-28)_ROW ARPU" xfId="46913" xr:uid="{00000000-0005-0000-0000-0000CCC90000}"/>
    <cellStyle name="n_VM PFA04 BUD05 VB_UAG_report_CA 06-09 (06-09-28)_ROW_1" xfId="46914" xr:uid="{00000000-0005-0000-0000-0000CDC90000}"/>
    <cellStyle name="n_VM PFA04 BUD05 VB_UAG_report_CA 06-09 (06-09-28)_ROW_1_Group" xfId="46915" xr:uid="{00000000-0005-0000-0000-0000CEC90000}"/>
    <cellStyle name="n_VM PFA04 BUD05 VB_UAG_report_CA 06-09 (06-09-28)_ROW_1_ROW ARPU" xfId="46916" xr:uid="{00000000-0005-0000-0000-0000CFC90000}"/>
    <cellStyle name="n_VM PFA04 BUD05 VB_UAG_report_CA 06-09 (06-09-28)_ROW_Group" xfId="46917" xr:uid="{00000000-0005-0000-0000-0000D0C90000}"/>
    <cellStyle name="n_VM PFA04 BUD05 VB_UAG_report_CA 06-09 (06-09-28)_ROW_ROW ARPU" xfId="46918" xr:uid="{00000000-0005-0000-0000-0000D1C90000}"/>
    <cellStyle name="n_VM PFA04 BUD05 VB_UAG_report_CA 06-09 (06-09-28)_Spain ARPU + AUPU" xfId="46919" xr:uid="{00000000-0005-0000-0000-0000D2C90000}"/>
    <cellStyle name="n_VM PFA04 BUD05 VB_UAG_report_CA 06-09 (06-09-28)_Spain ARPU + AUPU_Group" xfId="46920" xr:uid="{00000000-0005-0000-0000-0000D3C90000}"/>
    <cellStyle name="n_VM PFA04 BUD05 VB_UAG_report_CA 06-09 (06-09-28)_Spain ARPU + AUPU_ROW ARPU" xfId="46921" xr:uid="{00000000-0005-0000-0000-0000D4C90000}"/>
    <cellStyle name="n_VM PFA04 BUD05 VB_UAG_report_CA 06-09 (06-09-28)_Spain KPIs" xfId="7943" xr:uid="{00000000-0005-0000-0000-0000D5C90000}"/>
    <cellStyle name="n_VM PFA04 BUD05 VB_UAG_report_CA 06-09 (06-09-28)_Spain KPIs 2" xfId="17309" xr:uid="{00000000-0005-0000-0000-0000D6C90000}"/>
    <cellStyle name="n_VM PFA04 BUD05 VB_UAG_report_CA 06-09 (06-09-28)_Spain KPIs_1" xfId="52758" xr:uid="{00000000-0005-0000-0000-0000D7C90000}"/>
    <cellStyle name="n_VM PFA04 BUD05 VB_UAG_report_CA 06-09 (06-09-28)_Telecoms - Operational KPIs" xfId="51061" xr:uid="{00000000-0005-0000-0000-0000D8C90000}"/>
    <cellStyle name="n_VM PFA04 BUD05 VB_UAG_report_CA 06-10 (06-11-06)" xfId="3965" xr:uid="{00000000-0005-0000-0000-0000D9C90000}"/>
    <cellStyle name="n_VM PFA04 BUD05 VB_UAG_report_CA 06-10 (06-11-06)_A&amp;ME KPIs" xfId="54536" xr:uid="{00000000-0005-0000-0000-0000DAC90000}"/>
    <cellStyle name="n_VM PFA04 BUD05 VB_UAG_report_CA 06-10 (06-11-06)_France financials" xfId="24877" xr:uid="{00000000-0005-0000-0000-0000DBC90000}"/>
    <cellStyle name="n_VM PFA04 BUD05 VB_UAG_report_CA 06-10 (06-11-06)_France KPIs" xfId="6087" xr:uid="{00000000-0005-0000-0000-0000DCC90000}"/>
    <cellStyle name="n_VM PFA04 BUD05 VB_UAG_report_CA 06-10 (06-11-06)_France KPIs 2" xfId="15502" xr:uid="{00000000-0005-0000-0000-0000DDC90000}"/>
    <cellStyle name="n_VM PFA04 BUD05 VB_UAG_report_CA 06-10 (06-11-06)_France KPIs_1" xfId="13327" xr:uid="{00000000-0005-0000-0000-0000DEC90000}"/>
    <cellStyle name="n_VM PFA04 BUD05 VB_UAG_report_CA 06-10 (06-11-06)_Group" xfId="46923" xr:uid="{00000000-0005-0000-0000-0000DFC90000}"/>
    <cellStyle name="n_VM PFA04 BUD05 VB_UAG_report_CA 06-10 (06-11-06)_Group - financial KPIs" xfId="23133" xr:uid="{00000000-0005-0000-0000-0000E0C90000}"/>
    <cellStyle name="n_VM PFA04 BUD05 VB_UAG_report_CA 06-10 (06-11-06)_Group - operational KPIs" xfId="11573" xr:uid="{00000000-0005-0000-0000-0000E1C90000}"/>
    <cellStyle name="n_VM PFA04 BUD05 VB_UAG_report_CA 06-10 (06-11-06)_Group - operational KPIs 2" xfId="19272" xr:uid="{00000000-0005-0000-0000-0000E2C90000}"/>
    <cellStyle name="n_VM PFA04 BUD05 VB_UAG_report_CA 06-10 (06-11-06)_Group - operational KPIs_1" xfId="21389" xr:uid="{00000000-0005-0000-0000-0000E3C90000}"/>
    <cellStyle name="n_VM PFA04 BUD05 VB_UAG_report_CA 06-10 (06-11-06)_Orange - Market France KPIs" xfId="57415" xr:uid="{00000000-0005-0000-0000-0000E4C90000}"/>
    <cellStyle name="n_VM PFA04 BUD05 VB_UAG_report_CA 06-10 (06-11-06)_Poland KPIs" xfId="46922" xr:uid="{00000000-0005-0000-0000-0000E5C90000}"/>
    <cellStyle name="n_VM PFA04 BUD05 VB_UAG_report_CA 06-10 (06-11-06)_ROW" xfId="46924" xr:uid="{00000000-0005-0000-0000-0000E6C90000}"/>
    <cellStyle name="n_VM PFA04 BUD05 VB_UAG_report_CA 06-10 (06-11-06)_ROW ARPU" xfId="46925" xr:uid="{00000000-0005-0000-0000-0000E7C90000}"/>
    <cellStyle name="n_VM PFA04 BUD05 VB_UAG_report_CA 06-10 (06-11-06)_ROW_1" xfId="46926" xr:uid="{00000000-0005-0000-0000-0000E8C90000}"/>
    <cellStyle name="n_VM PFA04 BUD05 VB_UAG_report_CA 06-10 (06-11-06)_ROW_1_Group" xfId="46927" xr:uid="{00000000-0005-0000-0000-0000E9C90000}"/>
    <cellStyle name="n_VM PFA04 BUD05 VB_UAG_report_CA 06-10 (06-11-06)_ROW_1_ROW ARPU" xfId="46928" xr:uid="{00000000-0005-0000-0000-0000EAC90000}"/>
    <cellStyle name="n_VM PFA04 BUD05 VB_UAG_report_CA 06-10 (06-11-06)_ROW_Group" xfId="46929" xr:uid="{00000000-0005-0000-0000-0000EBC90000}"/>
    <cellStyle name="n_VM PFA04 BUD05 VB_UAG_report_CA 06-10 (06-11-06)_ROW_ROW ARPU" xfId="46930" xr:uid="{00000000-0005-0000-0000-0000ECC90000}"/>
    <cellStyle name="n_VM PFA04 BUD05 VB_UAG_report_CA 06-10 (06-11-06)_Spain ARPU + AUPU" xfId="46931" xr:uid="{00000000-0005-0000-0000-0000EDC90000}"/>
    <cellStyle name="n_VM PFA04 BUD05 VB_UAG_report_CA 06-10 (06-11-06)_Spain ARPU + AUPU_Group" xfId="46932" xr:uid="{00000000-0005-0000-0000-0000EEC90000}"/>
    <cellStyle name="n_VM PFA04 BUD05 VB_UAG_report_CA 06-10 (06-11-06)_Spain ARPU + AUPU_ROW ARPU" xfId="46933" xr:uid="{00000000-0005-0000-0000-0000EFC90000}"/>
    <cellStyle name="n_VM PFA04 BUD05 VB_UAG_report_CA 06-10 (06-11-06)_Spain KPIs" xfId="7944" xr:uid="{00000000-0005-0000-0000-0000F0C90000}"/>
    <cellStyle name="n_VM PFA04 BUD05 VB_UAG_report_CA 06-10 (06-11-06)_Spain KPIs 2" xfId="17310" xr:uid="{00000000-0005-0000-0000-0000F1C90000}"/>
    <cellStyle name="n_VM PFA04 BUD05 VB_UAG_report_CA 06-10 (06-11-06)_Spain KPIs_1" xfId="52759" xr:uid="{00000000-0005-0000-0000-0000F2C90000}"/>
    <cellStyle name="n_VM PFA04 BUD05 VB_UAG_report_CA 06-10 (06-11-06)_Telecoms - Operational KPIs" xfId="51062" xr:uid="{00000000-0005-0000-0000-0000F3C90000}"/>
    <cellStyle name="n_VM PFA04 BUD05 VB_V&amp;M trajectoires V1 (06-08-11)" xfId="3966" xr:uid="{00000000-0005-0000-0000-0000F4C90000}"/>
    <cellStyle name="n_VM PFA04 BUD05 VB_V&amp;M trajectoires V1 (06-08-11)_A&amp;ME KPIs" xfId="54537" xr:uid="{00000000-0005-0000-0000-0000F5C90000}"/>
    <cellStyle name="n_VM PFA04 BUD05 VB_V&amp;M trajectoires V1 (06-08-11)_France financials" xfId="24878" xr:uid="{00000000-0005-0000-0000-0000F6C90000}"/>
    <cellStyle name="n_VM PFA04 BUD05 VB_V&amp;M trajectoires V1 (06-08-11)_France KPIs" xfId="6088" xr:uid="{00000000-0005-0000-0000-0000F7C90000}"/>
    <cellStyle name="n_VM PFA04 BUD05 VB_V&amp;M trajectoires V1 (06-08-11)_France KPIs 2" xfId="15503" xr:uid="{00000000-0005-0000-0000-0000F8C90000}"/>
    <cellStyle name="n_VM PFA04 BUD05 VB_V&amp;M trajectoires V1 (06-08-11)_France KPIs_1" xfId="13328" xr:uid="{00000000-0005-0000-0000-0000F9C90000}"/>
    <cellStyle name="n_VM PFA04 BUD05 VB_V&amp;M trajectoires V1 (06-08-11)_Group" xfId="46935" xr:uid="{00000000-0005-0000-0000-0000FAC90000}"/>
    <cellStyle name="n_VM PFA04 BUD05 VB_V&amp;M trajectoires V1 (06-08-11)_Group - financial KPIs" xfId="23134" xr:uid="{00000000-0005-0000-0000-0000FBC90000}"/>
    <cellStyle name="n_VM PFA04 BUD05 VB_V&amp;M trajectoires V1 (06-08-11)_Group - operational KPIs" xfId="11574" xr:uid="{00000000-0005-0000-0000-0000FCC90000}"/>
    <cellStyle name="n_VM PFA04 BUD05 VB_V&amp;M trajectoires V1 (06-08-11)_Group - operational KPIs 2" xfId="19273" xr:uid="{00000000-0005-0000-0000-0000FDC90000}"/>
    <cellStyle name="n_VM PFA04 BUD05 VB_V&amp;M trajectoires V1 (06-08-11)_Group - operational KPIs_1" xfId="21390" xr:uid="{00000000-0005-0000-0000-0000FEC90000}"/>
    <cellStyle name="n_VM PFA04 BUD05 VB_V&amp;M trajectoires V1 (06-08-11)_Orange - Market France KPIs" xfId="57416" xr:uid="{00000000-0005-0000-0000-0000FFC90000}"/>
    <cellStyle name="n_VM PFA04 BUD05 VB_V&amp;M trajectoires V1 (06-08-11)_Poland KPIs" xfId="46934" xr:uid="{00000000-0005-0000-0000-000000CA0000}"/>
    <cellStyle name="n_VM PFA04 BUD05 VB_V&amp;M trajectoires V1 (06-08-11)_ROW" xfId="46936" xr:uid="{00000000-0005-0000-0000-000001CA0000}"/>
    <cellStyle name="n_VM PFA04 BUD05 VB_V&amp;M trajectoires V1 (06-08-11)_ROW ARPU" xfId="46937" xr:uid="{00000000-0005-0000-0000-000002CA0000}"/>
    <cellStyle name="n_VM PFA04 BUD05 VB_V&amp;M trajectoires V1 (06-08-11)_ROW_1" xfId="46938" xr:uid="{00000000-0005-0000-0000-000003CA0000}"/>
    <cellStyle name="n_VM PFA04 BUD05 VB_V&amp;M trajectoires V1 (06-08-11)_ROW_1_Group" xfId="46939" xr:uid="{00000000-0005-0000-0000-000004CA0000}"/>
    <cellStyle name="n_VM PFA04 BUD05 VB_V&amp;M trajectoires V1 (06-08-11)_ROW_1_ROW ARPU" xfId="46940" xr:uid="{00000000-0005-0000-0000-000005CA0000}"/>
    <cellStyle name="n_VM PFA04 BUD05 VB_V&amp;M trajectoires V1 (06-08-11)_ROW_Group" xfId="46941" xr:uid="{00000000-0005-0000-0000-000006CA0000}"/>
    <cellStyle name="n_VM PFA04 BUD05 VB_V&amp;M trajectoires V1 (06-08-11)_ROW_ROW ARPU" xfId="46942" xr:uid="{00000000-0005-0000-0000-000007CA0000}"/>
    <cellStyle name="n_VM PFA04 BUD05 VB_V&amp;M trajectoires V1 (06-08-11)_Spain ARPU + AUPU" xfId="46943" xr:uid="{00000000-0005-0000-0000-000008CA0000}"/>
    <cellStyle name="n_VM PFA04 BUD05 VB_V&amp;M trajectoires V1 (06-08-11)_Spain ARPU + AUPU_Group" xfId="46944" xr:uid="{00000000-0005-0000-0000-000009CA0000}"/>
    <cellStyle name="n_VM PFA04 BUD05 VB_V&amp;M trajectoires V1 (06-08-11)_Spain ARPU + AUPU_ROW ARPU" xfId="46945" xr:uid="{00000000-0005-0000-0000-00000ACA0000}"/>
    <cellStyle name="n_VM PFA04 BUD05 VB_V&amp;M trajectoires V1 (06-08-11)_Spain KPIs" xfId="7945" xr:uid="{00000000-0005-0000-0000-00000BCA0000}"/>
    <cellStyle name="n_VM PFA04 BUD05 VB_V&amp;M trajectoires V1 (06-08-11)_Spain KPIs 2" xfId="17311" xr:uid="{00000000-0005-0000-0000-00000CCA0000}"/>
    <cellStyle name="n_VM PFA04 BUD05 VB_V&amp;M trajectoires V1 (06-08-11)_Spain KPIs_1" xfId="52760" xr:uid="{00000000-0005-0000-0000-00000DCA0000}"/>
    <cellStyle name="n_VM PFA04 BUD05 VB_V&amp;M trajectoires V1 (06-08-11)_Telecoms - Operational KPIs" xfId="51063" xr:uid="{00000000-0005-0000-0000-00000ECA0000}"/>
    <cellStyle name="n_VM_A&amp;ME KPIs" xfId="54509" xr:uid="{00000000-0005-0000-0000-00000FCA0000}"/>
    <cellStyle name="n_VM_DATA KPI Personal" xfId="46946" xr:uid="{00000000-0005-0000-0000-000010CA0000}"/>
    <cellStyle name="n_VM_DATA KPI Personal_Group" xfId="46947" xr:uid="{00000000-0005-0000-0000-000011CA0000}"/>
    <cellStyle name="n_VM_DATA KPI Personal_ROW ARPU" xfId="46948" xr:uid="{00000000-0005-0000-0000-000012CA0000}"/>
    <cellStyle name="n_VM_EE_CoA_BS - mapped V4" xfId="46949" xr:uid="{00000000-0005-0000-0000-000013CA0000}"/>
    <cellStyle name="n_VM_EE_CoA_BS - mapped V4_Group" xfId="46950" xr:uid="{00000000-0005-0000-0000-000014CA0000}"/>
    <cellStyle name="n_VM_EE_CoA_BS - mapped V4_ROW ARPU" xfId="46951" xr:uid="{00000000-0005-0000-0000-000015CA0000}"/>
    <cellStyle name="n_VM_France financials" xfId="24850" xr:uid="{00000000-0005-0000-0000-000016CA0000}"/>
    <cellStyle name="n_VM_France KPIs" xfId="6060" xr:uid="{00000000-0005-0000-0000-000017CA0000}"/>
    <cellStyle name="n_VM_France KPIs 2" xfId="15475" xr:uid="{00000000-0005-0000-0000-000018CA0000}"/>
    <cellStyle name="n_VM_France KPIs_1" xfId="13300" xr:uid="{00000000-0005-0000-0000-000019CA0000}"/>
    <cellStyle name="n_VM_Group" xfId="46952" xr:uid="{00000000-0005-0000-0000-00001ACA0000}"/>
    <cellStyle name="n_VM_Group - financial KPIs" xfId="23106" xr:uid="{00000000-0005-0000-0000-00001BCA0000}"/>
    <cellStyle name="n_VM_Group - operational KPIs" xfId="11546" xr:uid="{00000000-0005-0000-0000-00001CCA0000}"/>
    <cellStyle name="n_VM_Group - operational KPIs 2" xfId="19245" xr:uid="{00000000-0005-0000-0000-00001DCA0000}"/>
    <cellStyle name="n_VM_Group - operational KPIs_1" xfId="21362" xr:uid="{00000000-0005-0000-0000-00001ECA0000}"/>
    <cellStyle name="n_VM_Orange - Market France KPIs" xfId="57388" xr:uid="{00000000-0005-0000-0000-00001FCA0000}"/>
    <cellStyle name="n_VM_Poland KPIs" xfId="46585" xr:uid="{00000000-0005-0000-0000-000020CA0000}"/>
    <cellStyle name="n_VM_Reporting Valeur_Mobile_2010_10" xfId="46953" xr:uid="{00000000-0005-0000-0000-000021CA0000}"/>
    <cellStyle name="n_VM_Reporting Valeur_Mobile_2010_10_Group" xfId="46954" xr:uid="{00000000-0005-0000-0000-000022CA0000}"/>
    <cellStyle name="n_VM_Reporting Valeur_Mobile_2010_10_ROW" xfId="46955" xr:uid="{00000000-0005-0000-0000-000023CA0000}"/>
    <cellStyle name="n_VM_Reporting Valeur_Mobile_2010_10_ROW ARPU" xfId="46956" xr:uid="{00000000-0005-0000-0000-000024CA0000}"/>
    <cellStyle name="n_VM_Reporting Valeur_Mobile_2010_10_ROW_Group" xfId="46957" xr:uid="{00000000-0005-0000-0000-000025CA0000}"/>
    <cellStyle name="n_VM_Reporting Valeur_Mobile_2010_10_ROW_ROW ARPU" xfId="46958" xr:uid="{00000000-0005-0000-0000-000026CA0000}"/>
    <cellStyle name="n_VM_ROW" xfId="46959" xr:uid="{00000000-0005-0000-0000-000027CA0000}"/>
    <cellStyle name="n_VM_ROW ARPU" xfId="46960" xr:uid="{00000000-0005-0000-0000-000028CA0000}"/>
    <cellStyle name="n_VM_ROW_1" xfId="46961" xr:uid="{00000000-0005-0000-0000-000029CA0000}"/>
    <cellStyle name="n_VM_ROW_1_Group" xfId="46962" xr:uid="{00000000-0005-0000-0000-00002ACA0000}"/>
    <cellStyle name="n_VM_ROW_1_ROW ARPU" xfId="46963" xr:uid="{00000000-0005-0000-0000-00002BCA0000}"/>
    <cellStyle name="n_VM_ROW_Group" xfId="46964" xr:uid="{00000000-0005-0000-0000-00002CCA0000}"/>
    <cellStyle name="n_VM_ROW_ROW ARPU" xfId="46965" xr:uid="{00000000-0005-0000-0000-00002DCA0000}"/>
    <cellStyle name="n_VM_Spain ARPU + AUPU" xfId="46966" xr:uid="{00000000-0005-0000-0000-00002ECA0000}"/>
    <cellStyle name="n_VM_Spain ARPU + AUPU_Group" xfId="46967" xr:uid="{00000000-0005-0000-0000-00002FCA0000}"/>
    <cellStyle name="n_VM_Spain ARPU + AUPU_ROW ARPU" xfId="46968" xr:uid="{00000000-0005-0000-0000-000030CA0000}"/>
    <cellStyle name="n_VM_Spain KPIs" xfId="7917" xr:uid="{00000000-0005-0000-0000-000031CA0000}"/>
    <cellStyle name="n_VM_Spain KPIs 2" xfId="17283" xr:uid="{00000000-0005-0000-0000-000032CA0000}"/>
    <cellStyle name="n_VM_Spain KPIs_1" xfId="52732" xr:uid="{00000000-0005-0000-0000-000033CA0000}"/>
    <cellStyle name="n_VM_Telecoms - Operational KPIs" xfId="51035" xr:uid="{00000000-0005-0000-0000-000034CA0000}"/>
    <cellStyle name="n_Wanadoo España Flash 2004" xfId="3967" xr:uid="{00000000-0005-0000-0000-000035CA0000}"/>
    <cellStyle name="n_Wanadoo España Flash 2004 03 VALORES" xfId="3968" xr:uid="{00000000-0005-0000-0000-000036CA0000}"/>
    <cellStyle name="n_Wanadoo España Flash 2004 03 VALORES_01 Synthèse DM pour modèle" xfId="3969" xr:uid="{00000000-0005-0000-0000-000037CA0000}"/>
    <cellStyle name="n_Wanadoo España Flash 2004 03 VALORES_01 Synthèse DM pour modèle_A&amp;ME KPIs" xfId="54540" xr:uid="{00000000-0005-0000-0000-000038CA0000}"/>
    <cellStyle name="n_Wanadoo España Flash 2004 03 VALORES_01 Synthèse DM pour modèle_France financials" xfId="24881" xr:uid="{00000000-0005-0000-0000-000039CA0000}"/>
    <cellStyle name="n_Wanadoo España Flash 2004 03 VALORES_01 Synthèse DM pour modèle_France KPIs" xfId="6091" xr:uid="{00000000-0005-0000-0000-00003ACA0000}"/>
    <cellStyle name="n_Wanadoo España Flash 2004 03 VALORES_01 Synthèse DM pour modèle_France KPIs 2" xfId="15506" xr:uid="{00000000-0005-0000-0000-00003BCA0000}"/>
    <cellStyle name="n_Wanadoo España Flash 2004 03 VALORES_01 Synthèse DM pour modèle_France KPIs_1" xfId="13331" xr:uid="{00000000-0005-0000-0000-00003CCA0000}"/>
    <cellStyle name="n_Wanadoo España Flash 2004 03 VALORES_01 Synthèse DM pour modèle_Group" xfId="46972" xr:uid="{00000000-0005-0000-0000-00003DCA0000}"/>
    <cellStyle name="n_Wanadoo España Flash 2004 03 VALORES_01 Synthèse DM pour modèle_Group - financial KPIs" xfId="23137" xr:uid="{00000000-0005-0000-0000-00003ECA0000}"/>
    <cellStyle name="n_Wanadoo España Flash 2004 03 VALORES_01 Synthèse DM pour modèle_Group - operational KPIs" xfId="11577" xr:uid="{00000000-0005-0000-0000-00003FCA0000}"/>
    <cellStyle name="n_Wanadoo España Flash 2004 03 VALORES_01 Synthèse DM pour modèle_Group - operational KPIs 2" xfId="19276" xr:uid="{00000000-0005-0000-0000-000040CA0000}"/>
    <cellStyle name="n_Wanadoo España Flash 2004 03 VALORES_01 Synthèse DM pour modèle_Group - operational KPIs_1" xfId="21393" xr:uid="{00000000-0005-0000-0000-000041CA0000}"/>
    <cellStyle name="n_Wanadoo España Flash 2004 03 VALORES_01 Synthèse DM pour modèle_Orange - Market France KPIs" xfId="57419" xr:uid="{00000000-0005-0000-0000-000042CA0000}"/>
    <cellStyle name="n_Wanadoo España Flash 2004 03 VALORES_01 Synthèse DM pour modèle_Poland KPIs" xfId="46971" xr:uid="{00000000-0005-0000-0000-000043CA0000}"/>
    <cellStyle name="n_Wanadoo España Flash 2004 03 VALORES_01 Synthèse DM pour modèle_ROW" xfId="46973" xr:uid="{00000000-0005-0000-0000-000044CA0000}"/>
    <cellStyle name="n_Wanadoo España Flash 2004 03 VALORES_01 Synthèse DM pour modèle_ROW ARPU" xfId="46974" xr:uid="{00000000-0005-0000-0000-000045CA0000}"/>
    <cellStyle name="n_Wanadoo España Flash 2004 03 VALORES_01 Synthèse DM pour modèle_ROW_1" xfId="46975" xr:uid="{00000000-0005-0000-0000-000046CA0000}"/>
    <cellStyle name="n_Wanadoo España Flash 2004 03 VALORES_01 Synthèse DM pour modèle_ROW_1_Group" xfId="46976" xr:uid="{00000000-0005-0000-0000-000047CA0000}"/>
    <cellStyle name="n_Wanadoo España Flash 2004 03 VALORES_01 Synthèse DM pour modèle_ROW_1_ROW ARPU" xfId="46977" xr:uid="{00000000-0005-0000-0000-000048CA0000}"/>
    <cellStyle name="n_Wanadoo España Flash 2004 03 VALORES_01 Synthèse DM pour modèle_ROW_Group" xfId="46978" xr:uid="{00000000-0005-0000-0000-000049CA0000}"/>
    <cellStyle name="n_Wanadoo España Flash 2004 03 VALORES_01 Synthèse DM pour modèle_ROW_ROW ARPU" xfId="46979" xr:uid="{00000000-0005-0000-0000-00004ACA0000}"/>
    <cellStyle name="n_Wanadoo España Flash 2004 03 VALORES_01 Synthèse DM pour modèle_Spain ARPU + AUPU" xfId="46980" xr:uid="{00000000-0005-0000-0000-00004BCA0000}"/>
    <cellStyle name="n_Wanadoo España Flash 2004 03 VALORES_01 Synthèse DM pour modèle_Spain ARPU + AUPU_Group" xfId="46981" xr:uid="{00000000-0005-0000-0000-00004CCA0000}"/>
    <cellStyle name="n_Wanadoo España Flash 2004 03 VALORES_01 Synthèse DM pour modèle_Spain ARPU + AUPU_ROW ARPU" xfId="46982" xr:uid="{00000000-0005-0000-0000-00004DCA0000}"/>
    <cellStyle name="n_Wanadoo España Flash 2004 03 VALORES_01 Synthèse DM pour modèle_Spain KPIs" xfId="7948" xr:uid="{00000000-0005-0000-0000-00004ECA0000}"/>
    <cellStyle name="n_Wanadoo España Flash 2004 03 VALORES_01 Synthèse DM pour modèle_Spain KPIs 2" xfId="17314" xr:uid="{00000000-0005-0000-0000-00004FCA0000}"/>
    <cellStyle name="n_Wanadoo España Flash 2004 03 VALORES_01 Synthèse DM pour modèle_Spain KPIs_1" xfId="52763" xr:uid="{00000000-0005-0000-0000-000050CA0000}"/>
    <cellStyle name="n_Wanadoo España Flash 2004 03 VALORES_01 Synthèse DM pour modèle_Telecoms - Operational KPIs" xfId="51066" xr:uid="{00000000-0005-0000-0000-000051CA0000}"/>
    <cellStyle name="n_Wanadoo España Flash 2004 03 VALORES_0703 Préflashde L23 Analyse CA trafic 07-03 (07-04-03)" xfId="3970" xr:uid="{00000000-0005-0000-0000-000052CA0000}"/>
    <cellStyle name="n_Wanadoo España Flash 2004 03 VALORES_0703 Préflashde L23 Analyse CA trafic 07-03 (07-04-03)_A&amp;ME KPIs" xfId="54541" xr:uid="{00000000-0005-0000-0000-000053CA0000}"/>
    <cellStyle name="n_Wanadoo España Flash 2004 03 VALORES_0703 Préflashde L23 Analyse CA trafic 07-03 (07-04-03)_France financials" xfId="24882" xr:uid="{00000000-0005-0000-0000-000054CA0000}"/>
    <cellStyle name="n_Wanadoo España Flash 2004 03 VALORES_0703 Préflashde L23 Analyse CA trafic 07-03 (07-04-03)_France KPIs" xfId="6092" xr:uid="{00000000-0005-0000-0000-000055CA0000}"/>
    <cellStyle name="n_Wanadoo España Flash 2004 03 VALORES_0703 Préflashde L23 Analyse CA trafic 07-03 (07-04-03)_France KPIs 2" xfId="15507" xr:uid="{00000000-0005-0000-0000-000056CA0000}"/>
    <cellStyle name="n_Wanadoo España Flash 2004 03 VALORES_0703 Préflashde L23 Analyse CA trafic 07-03 (07-04-03)_France KPIs_1" xfId="13332" xr:uid="{00000000-0005-0000-0000-000057CA0000}"/>
    <cellStyle name="n_Wanadoo España Flash 2004 03 VALORES_0703 Préflashde L23 Analyse CA trafic 07-03 (07-04-03)_Group" xfId="46984" xr:uid="{00000000-0005-0000-0000-000058CA0000}"/>
    <cellStyle name="n_Wanadoo España Flash 2004 03 VALORES_0703 Préflashde L23 Analyse CA trafic 07-03 (07-04-03)_Group - financial KPIs" xfId="23138" xr:uid="{00000000-0005-0000-0000-000059CA0000}"/>
    <cellStyle name="n_Wanadoo España Flash 2004 03 VALORES_0703 Préflashde L23 Analyse CA trafic 07-03 (07-04-03)_Group - operational KPIs" xfId="11578" xr:uid="{00000000-0005-0000-0000-00005ACA0000}"/>
    <cellStyle name="n_Wanadoo España Flash 2004 03 VALORES_0703 Préflashde L23 Analyse CA trafic 07-03 (07-04-03)_Group - operational KPIs 2" xfId="19277" xr:uid="{00000000-0005-0000-0000-00005BCA0000}"/>
    <cellStyle name="n_Wanadoo España Flash 2004 03 VALORES_0703 Préflashde L23 Analyse CA trafic 07-03 (07-04-03)_Group - operational KPIs_1" xfId="21394" xr:uid="{00000000-0005-0000-0000-00005CCA0000}"/>
    <cellStyle name="n_Wanadoo España Flash 2004 03 VALORES_0703 Préflashde L23 Analyse CA trafic 07-03 (07-04-03)_Orange - Market France KPIs" xfId="57420" xr:uid="{00000000-0005-0000-0000-00005DCA0000}"/>
    <cellStyle name="n_Wanadoo España Flash 2004 03 VALORES_0703 Préflashde L23 Analyse CA trafic 07-03 (07-04-03)_Poland KPIs" xfId="46983" xr:uid="{00000000-0005-0000-0000-00005ECA0000}"/>
    <cellStyle name="n_Wanadoo España Flash 2004 03 VALORES_0703 Préflashde L23 Analyse CA trafic 07-03 (07-04-03)_ROW" xfId="46985" xr:uid="{00000000-0005-0000-0000-00005FCA0000}"/>
    <cellStyle name="n_Wanadoo España Flash 2004 03 VALORES_0703 Préflashde L23 Analyse CA trafic 07-03 (07-04-03)_ROW ARPU" xfId="46986" xr:uid="{00000000-0005-0000-0000-000060CA0000}"/>
    <cellStyle name="n_Wanadoo España Flash 2004 03 VALORES_0703 Préflashde L23 Analyse CA trafic 07-03 (07-04-03)_ROW_1" xfId="46987" xr:uid="{00000000-0005-0000-0000-000061CA0000}"/>
    <cellStyle name="n_Wanadoo España Flash 2004 03 VALORES_0703 Préflashde L23 Analyse CA trafic 07-03 (07-04-03)_ROW_1_Group" xfId="46988" xr:uid="{00000000-0005-0000-0000-000062CA0000}"/>
    <cellStyle name="n_Wanadoo España Flash 2004 03 VALORES_0703 Préflashde L23 Analyse CA trafic 07-03 (07-04-03)_ROW_1_ROW ARPU" xfId="46989" xr:uid="{00000000-0005-0000-0000-000063CA0000}"/>
    <cellStyle name="n_Wanadoo España Flash 2004 03 VALORES_0703 Préflashde L23 Analyse CA trafic 07-03 (07-04-03)_ROW_Group" xfId="46990" xr:uid="{00000000-0005-0000-0000-000064CA0000}"/>
    <cellStyle name="n_Wanadoo España Flash 2004 03 VALORES_0703 Préflashde L23 Analyse CA trafic 07-03 (07-04-03)_ROW_ROW ARPU" xfId="46991" xr:uid="{00000000-0005-0000-0000-000065CA0000}"/>
    <cellStyle name="n_Wanadoo España Flash 2004 03 VALORES_0703 Préflashde L23 Analyse CA trafic 07-03 (07-04-03)_Spain ARPU + AUPU" xfId="46992" xr:uid="{00000000-0005-0000-0000-000066CA0000}"/>
    <cellStyle name="n_Wanadoo España Flash 2004 03 VALORES_0703 Préflashde L23 Analyse CA trafic 07-03 (07-04-03)_Spain ARPU + AUPU_Group" xfId="46993" xr:uid="{00000000-0005-0000-0000-000067CA0000}"/>
    <cellStyle name="n_Wanadoo España Flash 2004 03 VALORES_0703 Préflashde L23 Analyse CA trafic 07-03 (07-04-03)_Spain ARPU + AUPU_ROW ARPU" xfId="46994" xr:uid="{00000000-0005-0000-0000-000068CA0000}"/>
    <cellStyle name="n_Wanadoo España Flash 2004 03 VALORES_0703 Préflashde L23 Analyse CA trafic 07-03 (07-04-03)_Spain KPIs" xfId="7949" xr:uid="{00000000-0005-0000-0000-000069CA0000}"/>
    <cellStyle name="n_Wanadoo España Flash 2004 03 VALORES_0703 Préflashde L23 Analyse CA trafic 07-03 (07-04-03)_Spain KPIs 2" xfId="17315" xr:uid="{00000000-0005-0000-0000-00006ACA0000}"/>
    <cellStyle name="n_Wanadoo España Flash 2004 03 VALORES_0703 Préflashde L23 Analyse CA trafic 07-03 (07-04-03)_Spain KPIs_1" xfId="52764" xr:uid="{00000000-0005-0000-0000-00006BCA0000}"/>
    <cellStyle name="n_Wanadoo España Flash 2004 03 VALORES_0703 Préflashde L23 Analyse CA trafic 07-03 (07-04-03)_Telecoms - Operational KPIs" xfId="51067" xr:uid="{00000000-0005-0000-0000-00006CCA0000}"/>
    <cellStyle name="n_Wanadoo España Flash 2004 03 VALORES_A&amp;ME KPIs" xfId="54539" xr:uid="{00000000-0005-0000-0000-00006DCA0000}"/>
    <cellStyle name="n_Wanadoo España Flash 2004 03 VALORES_Base Forfaits 06-07" xfId="3971" xr:uid="{00000000-0005-0000-0000-00006ECA0000}"/>
    <cellStyle name="n_Wanadoo España Flash 2004 03 VALORES_Base Forfaits 06-07_A&amp;ME KPIs" xfId="54542" xr:uid="{00000000-0005-0000-0000-00006FCA0000}"/>
    <cellStyle name="n_Wanadoo España Flash 2004 03 VALORES_Base Forfaits 06-07_France financials" xfId="24883" xr:uid="{00000000-0005-0000-0000-000070CA0000}"/>
    <cellStyle name="n_Wanadoo España Flash 2004 03 VALORES_Base Forfaits 06-07_France KPIs" xfId="6093" xr:uid="{00000000-0005-0000-0000-000071CA0000}"/>
    <cellStyle name="n_Wanadoo España Flash 2004 03 VALORES_Base Forfaits 06-07_France KPIs 2" xfId="15508" xr:uid="{00000000-0005-0000-0000-000072CA0000}"/>
    <cellStyle name="n_Wanadoo España Flash 2004 03 VALORES_Base Forfaits 06-07_France KPIs_1" xfId="13333" xr:uid="{00000000-0005-0000-0000-000073CA0000}"/>
    <cellStyle name="n_Wanadoo España Flash 2004 03 VALORES_Base Forfaits 06-07_Group" xfId="46996" xr:uid="{00000000-0005-0000-0000-000074CA0000}"/>
    <cellStyle name="n_Wanadoo España Flash 2004 03 VALORES_Base Forfaits 06-07_Group - financial KPIs" xfId="23139" xr:uid="{00000000-0005-0000-0000-000075CA0000}"/>
    <cellStyle name="n_Wanadoo España Flash 2004 03 VALORES_Base Forfaits 06-07_Group - operational KPIs" xfId="11579" xr:uid="{00000000-0005-0000-0000-000076CA0000}"/>
    <cellStyle name="n_Wanadoo España Flash 2004 03 VALORES_Base Forfaits 06-07_Group - operational KPIs 2" xfId="19278" xr:uid="{00000000-0005-0000-0000-000077CA0000}"/>
    <cellStyle name="n_Wanadoo España Flash 2004 03 VALORES_Base Forfaits 06-07_Group - operational KPIs_1" xfId="21395" xr:uid="{00000000-0005-0000-0000-000078CA0000}"/>
    <cellStyle name="n_Wanadoo España Flash 2004 03 VALORES_Base Forfaits 06-07_Orange - Market France KPIs" xfId="57421" xr:uid="{00000000-0005-0000-0000-000079CA0000}"/>
    <cellStyle name="n_Wanadoo España Flash 2004 03 VALORES_Base Forfaits 06-07_Poland KPIs" xfId="46995" xr:uid="{00000000-0005-0000-0000-00007ACA0000}"/>
    <cellStyle name="n_Wanadoo España Flash 2004 03 VALORES_Base Forfaits 06-07_ROW" xfId="46997" xr:uid="{00000000-0005-0000-0000-00007BCA0000}"/>
    <cellStyle name="n_Wanadoo España Flash 2004 03 VALORES_Base Forfaits 06-07_ROW ARPU" xfId="46998" xr:uid="{00000000-0005-0000-0000-00007CCA0000}"/>
    <cellStyle name="n_Wanadoo España Flash 2004 03 VALORES_Base Forfaits 06-07_ROW_1" xfId="46999" xr:uid="{00000000-0005-0000-0000-00007DCA0000}"/>
    <cellStyle name="n_Wanadoo España Flash 2004 03 VALORES_Base Forfaits 06-07_ROW_1_Group" xfId="47000" xr:uid="{00000000-0005-0000-0000-00007ECA0000}"/>
    <cellStyle name="n_Wanadoo España Flash 2004 03 VALORES_Base Forfaits 06-07_ROW_1_ROW ARPU" xfId="47001" xr:uid="{00000000-0005-0000-0000-00007FCA0000}"/>
    <cellStyle name="n_Wanadoo España Flash 2004 03 VALORES_Base Forfaits 06-07_ROW_Group" xfId="47002" xr:uid="{00000000-0005-0000-0000-000080CA0000}"/>
    <cellStyle name="n_Wanadoo España Flash 2004 03 VALORES_Base Forfaits 06-07_ROW_ROW ARPU" xfId="47003" xr:uid="{00000000-0005-0000-0000-000081CA0000}"/>
    <cellStyle name="n_Wanadoo España Flash 2004 03 VALORES_Base Forfaits 06-07_Spain ARPU + AUPU" xfId="47004" xr:uid="{00000000-0005-0000-0000-000082CA0000}"/>
    <cellStyle name="n_Wanadoo España Flash 2004 03 VALORES_Base Forfaits 06-07_Spain ARPU + AUPU_Group" xfId="47005" xr:uid="{00000000-0005-0000-0000-000083CA0000}"/>
    <cellStyle name="n_Wanadoo España Flash 2004 03 VALORES_Base Forfaits 06-07_Spain ARPU + AUPU_ROW ARPU" xfId="47006" xr:uid="{00000000-0005-0000-0000-000084CA0000}"/>
    <cellStyle name="n_Wanadoo España Flash 2004 03 VALORES_Base Forfaits 06-07_Spain KPIs" xfId="7950" xr:uid="{00000000-0005-0000-0000-000085CA0000}"/>
    <cellStyle name="n_Wanadoo España Flash 2004 03 VALORES_Base Forfaits 06-07_Spain KPIs 2" xfId="17316" xr:uid="{00000000-0005-0000-0000-000086CA0000}"/>
    <cellStyle name="n_Wanadoo España Flash 2004 03 VALORES_Base Forfaits 06-07_Spain KPIs_1" xfId="52765" xr:uid="{00000000-0005-0000-0000-000087CA0000}"/>
    <cellStyle name="n_Wanadoo España Flash 2004 03 VALORES_Base Forfaits 06-07_Telecoms - Operational KPIs" xfId="51068" xr:uid="{00000000-0005-0000-0000-000088CA0000}"/>
    <cellStyle name="n_Wanadoo España Flash 2004 03 VALORES_CA BAC SCR-VM 06-07 (31-07-06)" xfId="3972" xr:uid="{00000000-0005-0000-0000-000089CA0000}"/>
    <cellStyle name="n_Wanadoo España Flash 2004 03 VALORES_CA BAC SCR-VM 06-07 (31-07-06)_A&amp;ME KPIs" xfId="54543" xr:uid="{00000000-0005-0000-0000-00008ACA0000}"/>
    <cellStyle name="n_Wanadoo España Flash 2004 03 VALORES_CA BAC SCR-VM 06-07 (31-07-06)_France financials" xfId="24884" xr:uid="{00000000-0005-0000-0000-00008BCA0000}"/>
    <cellStyle name="n_Wanadoo España Flash 2004 03 VALORES_CA BAC SCR-VM 06-07 (31-07-06)_France KPIs" xfId="6094" xr:uid="{00000000-0005-0000-0000-00008CCA0000}"/>
    <cellStyle name="n_Wanadoo España Flash 2004 03 VALORES_CA BAC SCR-VM 06-07 (31-07-06)_France KPIs 2" xfId="15509" xr:uid="{00000000-0005-0000-0000-00008DCA0000}"/>
    <cellStyle name="n_Wanadoo España Flash 2004 03 VALORES_CA BAC SCR-VM 06-07 (31-07-06)_France KPIs_1" xfId="13334" xr:uid="{00000000-0005-0000-0000-00008ECA0000}"/>
    <cellStyle name="n_Wanadoo España Flash 2004 03 VALORES_CA BAC SCR-VM 06-07 (31-07-06)_Group" xfId="47008" xr:uid="{00000000-0005-0000-0000-00008FCA0000}"/>
    <cellStyle name="n_Wanadoo España Flash 2004 03 VALORES_CA BAC SCR-VM 06-07 (31-07-06)_Group - financial KPIs" xfId="23140" xr:uid="{00000000-0005-0000-0000-000090CA0000}"/>
    <cellStyle name="n_Wanadoo España Flash 2004 03 VALORES_CA BAC SCR-VM 06-07 (31-07-06)_Group - operational KPIs" xfId="11580" xr:uid="{00000000-0005-0000-0000-000091CA0000}"/>
    <cellStyle name="n_Wanadoo España Flash 2004 03 VALORES_CA BAC SCR-VM 06-07 (31-07-06)_Group - operational KPIs 2" xfId="19279" xr:uid="{00000000-0005-0000-0000-000092CA0000}"/>
    <cellStyle name="n_Wanadoo España Flash 2004 03 VALORES_CA BAC SCR-VM 06-07 (31-07-06)_Group - operational KPIs_1" xfId="21396" xr:uid="{00000000-0005-0000-0000-000093CA0000}"/>
    <cellStyle name="n_Wanadoo España Flash 2004 03 VALORES_CA BAC SCR-VM 06-07 (31-07-06)_Orange - Market France KPIs" xfId="57422" xr:uid="{00000000-0005-0000-0000-000094CA0000}"/>
    <cellStyle name="n_Wanadoo España Flash 2004 03 VALORES_CA BAC SCR-VM 06-07 (31-07-06)_Poland KPIs" xfId="47007" xr:uid="{00000000-0005-0000-0000-000095CA0000}"/>
    <cellStyle name="n_Wanadoo España Flash 2004 03 VALORES_CA BAC SCR-VM 06-07 (31-07-06)_ROW" xfId="47009" xr:uid="{00000000-0005-0000-0000-000096CA0000}"/>
    <cellStyle name="n_Wanadoo España Flash 2004 03 VALORES_CA BAC SCR-VM 06-07 (31-07-06)_ROW ARPU" xfId="47010" xr:uid="{00000000-0005-0000-0000-000097CA0000}"/>
    <cellStyle name="n_Wanadoo España Flash 2004 03 VALORES_CA BAC SCR-VM 06-07 (31-07-06)_ROW_1" xfId="47011" xr:uid="{00000000-0005-0000-0000-000098CA0000}"/>
    <cellStyle name="n_Wanadoo España Flash 2004 03 VALORES_CA BAC SCR-VM 06-07 (31-07-06)_ROW_1_Group" xfId="47012" xr:uid="{00000000-0005-0000-0000-000099CA0000}"/>
    <cellStyle name="n_Wanadoo España Flash 2004 03 VALORES_CA BAC SCR-VM 06-07 (31-07-06)_ROW_1_ROW ARPU" xfId="47013" xr:uid="{00000000-0005-0000-0000-00009ACA0000}"/>
    <cellStyle name="n_Wanadoo España Flash 2004 03 VALORES_CA BAC SCR-VM 06-07 (31-07-06)_ROW_Group" xfId="47014" xr:uid="{00000000-0005-0000-0000-00009BCA0000}"/>
    <cellStyle name="n_Wanadoo España Flash 2004 03 VALORES_CA BAC SCR-VM 06-07 (31-07-06)_ROW_ROW ARPU" xfId="47015" xr:uid="{00000000-0005-0000-0000-00009CCA0000}"/>
    <cellStyle name="n_Wanadoo España Flash 2004 03 VALORES_CA BAC SCR-VM 06-07 (31-07-06)_Spain ARPU + AUPU" xfId="47016" xr:uid="{00000000-0005-0000-0000-00009DCA0000}"/>
    <cellStyle name="n_Wanadoo España Flash 2004 03 VALORES_CA BAC SCR-VM 06-07 (31-07-06)_Spain ARPU + AUPU_Group" xfId="47017" xr:uid="{00000000-0005-0000-0000-00009ECA0000}"/>
    <cellStyle name="n_Wanadoo España Flash 2004 03 VALORES_CA BAC SCR-VM 06-07 (31-07-06)_Spain ARPU + AUPU_ROW ARPU" xfId="47018" xr:uid="{00000000-0005-0000-0000-00009FCA0000}"/>
    <cellStyle name="n_Wanadoo España Flash 2004 03 VALORES_CA BAC SCR-VM 06-07 (31-07-06)_Spain KPIs" xfId="7951" xr:uid="{00000000-0005-0000-0000-0000A0CA0000}"/>
    <cellStyle name="n_Wanadoo España Flash 2004 03 VALORES_CA BAC SCR-VM 06-07 (31-07-06)_Spain KPIs 2" xfId="17317" xr:uid="{00000000-0005-0000-0000-0000A1CA0000}"/>
    <cellStyle name="n_Wanadoo España Flash 2004 03 VALORES_CA BAC SCR-VM 06-07 (31-07-06)_Spain KPIs_1" xfId="52766" xr:uid="{00000000-0005-0000-0000-0000A2CA0000}"/>
    <cellStyle name="n_Wanadoo España Flash 2004 03 VALORES_CA BAC SCR-VM 06-07 (31-07-06)_Telecoms - Operational KPIs" xfId="51069" xr:uid="{00000000-0005-0000-0000-0000A3CA0000}"/>
    <cellStyle name="n_Wanadoo España Flash 2004 03 VALORES_CA forfaits 0607 (06-08-14)" xfId="3973" xr:uid="{00000000-0005-0000-0000-0000A4CA0000}"/>
    <cellStyle name="n_Wanadoo España Flash 2004 03 VALORES_CA forfaits 0607 (06-08-14)_A&amp;ME KPIs" xfId="54544" xr:uid="{00000000-0005-0000-0000-0000A5CA0000}"/>
    <cellStyle name="n_Wanadoo España Flash 2004 03 VALORES_CA forfaits 0607 (06-08-14)_France financials" xfId="24885" xr:uid="{00000000-0005-0000-0000-0000A6CA0000}"/>
    <cellStyle name="n_Wanadoo España Flash 2004 03 VALORES_CA forfaits 0607 (06-08-14)_France KPIs" xfId="6095" xr:uid="{00000000-0005-0000-0000-0000A7CA0000}"/>
    <cellStyle name="n_Wanadoo España Flash 2004 03 VALORES_CA forfaits 0607 (06-08-14)_France KPIs 2" xfId="15510" xr:uid="{00000000-0005-0000-0000-0000A8CA0000}"/>
    <cellStyle name="n_Wanadoo España Flash 2004 03 VALORES_CA forfaits 0607 (06-08-14)_France KPIs_1" xfId="13335" xr:uid="{00000000-0005-0000-0000-0000A9CA0000}"/>
    <cellStyle name="n_Wanadoo España Flash 2004 03 VALORES_CA forfaits 0607 (06-08-14)_Group" xfId="47020" xr:uid="{00000000-0005-0000-0000-0000AACA0000}"/>
    <cellStyle name="n_Wanadoo España Flash 2004 03 VALORES_CA forfaits 0607 (06-08-14)_Group - financial KPIs" xfId="23141" xr:uid="{00000000-0005-0000-0000-0000ABCA0000}"/>
    <cellStyle name="n_Wanadoo España Flash 2004 03 VALORES_CA forfaits 0607 (06-08-14)_Group - operational KPIs" xfId="11581" xr:uid="{00000000-0005-0000-0000-0000ACCA0000}"/>
    <cellStyle name="n_Wanadoo España Flash 2004 03 VALORES_CA forfaits 0607 (06-08-14)_Group - operational KPIs 2" xfId="19280" xr:uid="{00000000-0005-0000-0000-0000ADCA0000}"/>
    <cellStyle name="n_Wanadoo España Flash 2004 03 VALORES_CA forfaits 0607 (06-08-14)_Group - operational KPIs_1" xfId="21397" xr:uid="{00000000-0005-0000-0000-0000AECA0000}"/>
    <cellStyle name="n_Wanadoo España Flash 2004 03 VALORES_CA forfaits 0607 (06-08-14)_Orange - Market France KPIs" xfId="57423" xr:uid="{00000000-0005-0000-0000-0000AFCA0000}"/>
    <cellStyle name="n_Wanadoo España Flash 2004 03 VALORES_CA forfaits 0607 (06-08-14)_Poland KPIs" xfId="47019" xr:uid="{00000000-0005-0000-0000-0000B0CA0000}"/>
    <cellStyle name="n_Wanadoo España Flash 2004 03 VALORES_CA forfaits 0607 (06-08-14)_ROW" xfId="47021" xr:uid="{00000000-0005-0000-0000-0000B1CA0000}"/>
    <cellStyle name="n_Wanadoo España Flash 2004 03 VALORES_CA forfaits 0607 (06-08-14)_ROW ARPU" xfId="47022" xr:uid="{00000000-0005-0000-0000-0000B2CA0000}"/>
    <cellStyle name="n_Wanadoo España Flash 2004 03 VALORES_CA forfaits 0607 (06-08-14)_ROW_1" xfId="47023" xr:uid="{00000000-0005-0000-0000-0000B3CA0000}"/>
    <cellStyle name="n_Wanadoo España Flash 2004 03 VALORES_CA forfaits 0607 (06-08-14)_ROW_1_Group" xfId="47024" xr:uid="{00000000-0005-0000-0000-0000B4CA0000}"/>
    <cellStyle name="n_Wanadoo España Flash 2004 03 VALORES_CA forfaits 0607 (06-08-14)_ROW_1_ROW ARPU" xfId="47025" xr:uid="{00000000-0005-0000-0000-0000B5CA0000}"/>
    <cellStyle name="n_Wanadoo España Flash 2004 03 VALORES_CA forfaits 0607 (06-08-14)_ROW_Group" xfId="47026" xr:uid="{00000000-0005-0000-0000-0000B6CA0000}"/>
    <cellStyle name="n_Wanadoo España Flash 2004 03 VALORES_CA forfaits 0607 (06-08-14)_ROW_ROW ARPU" xfId="47027" xr:uid="{00000000-0005-0000-0000-0000B7CA0000}"/>
    <cellStyle name="n_Wanadoo España Flash 2004 03 VALORES_CA forfaits 0607 (06-08-14)_Spain ARPU + AUPU" xfId="47028" xr:uid="{00000000-0005-0000-0000-0000B8CA0000}"/>
    <cellStyle name="n_Wanadoo España Flash 2004 03 VALORES_CA forfaits 0607 (06-08-14)_Spain ARPU + AUPU_Group" xfId="47029" xr:uid="{00000000-0005-0000-0000-0000B9CA0000}"/>
    <cellStyle name="n_Wanadoo España Flash 2004 03 VALORES_CA forfaits 0607 (06-08-14)_Spain ARPU + AUPU_ROW ARPU" xfId="47030" xr:uid="{00000000-0005-0000-0000-0000BACA0000}"/>
    <cellStyle name="n_Wanadoo España Flash 2004 03 VALORES_CA forfaits 0607 (06-08-14)_Spain KPIs" xfId="7952" xr:uid="{00000000-0005-0000-0000-0000BBCA0000}"/>
    <cellStyle name="n_Wanadoo España Flash 2004 03 VALORES_CA forfaits 0607 (06-08-14)_Spain KPIs 2" xfId="17318" xr:uid="{00000000-0005-0000-0000-0000BCCA0000}"/>
    <cellStyle name="n_Wanadoo España Flash 2004 03 VALORES_CA forfaits 0607 (06-08-14)_Spain KPIs_1" xfId="52767" xr:uid="{00000000-0005-0000-0000-0000BDCA0000}"/>
    <cellStyle name="n_Wanadoo España Flash 2004 03 VALORES_CA forfaits 0607 (06-08-14)_Telecoms - Operational KPIs" xfId="51070" xr:uid="{00000000-0005-0000-0000-0000BECA0000}"/>
    <cellStyle name="n_Wanadoo España Flash 2004 03 VALORES_Classeur2" xfId="3974" xr:uid="{00000000-0005-0000-0000-0000BFCA0000}"/>
    <cellStyle name="n_Wanadoo España Flash 2004 03 VALORES_Classeur2_A&amp;ME KPIs" xfId="54545" xr:uid="{00000000-0005-0000-0000-0000C0CA0000}"/>
    <cellStyle name="n_Wanadoo España Flash 2004 03 VALORES_Classeur2_France financials" xfId="24886" xr:uid="{00000000-0005-0000-0000-0000C1CA0000}"/>
    <cellStyle name="n_Wanadoo España Flash 2004 03 VALORES_Classeur2_France KPIs" xfId="6096" xr:uid="{00000000-0005-0000-0000-0000C2CA0000}"/>
    <cellStyle name="n_Wanadoo España Flash 2004 03 VALORES_Classeur2_France KPIs 2" xfId="15511" xr:uid="{00000000-0005-0000-0000-0000C3CA0000}"/>
    <cellStyle name="n_Wanadoo España Flash 2004 03 VALORES_Classeur2_France KPIs_1" xfId="13336" xr:uid="{00000000-0005-0000-0000-0000C4CA0000}"/>
    <cellStyle name="n_Wanadoo España Flash 2004 03 VALORES_Classeur2_Group" xfId="47032" xr:uid="{00000000-0005-0000-0000-0000C5CA0000}"/>
    <cellStyle name="n_Wanadoo España Flash 2004 03 VALORES_Classeur2_Group - financial KPIs" xfId="23142" xr:uid="{00000000-0005-0000-0000-0000C6CA0000}"/>
    <cellStyle name="n_Wanadoo España Flash 2004 03 VALORES_Classeur2_Group - operational KPIs" xfId="11582" xr:uid="{00000000-0005-0000-0000-0000C7CA0000}"/>
    <cellStyle name="n_Wanadoo España Flash 2004 03 VALORES_Classeur2_Group - operational KPIs 2" xfId="19281" xr:uid="{00000000-0005-0000-0000-0000C8CA0000}"/>
    <cellStyle name="n_Wanadoo España Flash 2004 03 VALORES_Classeur2_Group - operational KPIs_1" xfId="21398" xr:uid="{00000000-0005-0000-0000-0000C9CA0000}"/>
    <cellStyle name="n_Wanadoo España Flash 2004 03 VALORES_Classeur2_Orange - Market France KPIs" xfId="57424" xr:uid="{00000000-0005-0000-0000-0000CACA0000}"/>
    <cellStyle name="n_Wanadoo España Flash 2004 03 VALORES_Classeur2_Poland KPIs" xfId="47031" xr:uid="{00000000-0005-0000-0000-0000CBCA0000}"/>
    <cellStyle name="n_Wanadoo España Flash 2004 03 VALORES_Classeur2_ROW" xfId="47033" xr:uid="{00000000-0005-0000-0000-0000CCCA0000}"/>
    <cellStyle name="n_Wanadoo España Flash 2004 03 VALORES_Classeur2_ROW ARPU" xfId="47034" xr:uid="{00000000-0005-0000-0000-0000CDCA0000}"/>
    <cellStyle name="n_Wanadoo España Flash 2004 03 VALORES_Classeur2_ROW_1" xfId="47035" xr:uid="{00000000-0005-0000-0000-0000CECA0000}"/>
    <cellStyle name="n_Wanadoo España Flash 2004 03 VALORES_Classeur2_ROW_1_Group" xfId="47036" xr:uid="{00000000-0005-0000-0000-0000CFCA0000}"/>
    <cellStyle name="n_Wanadoo España Flash 2004 03 VALORES_Classeur2_ROW_1_ROW ARPU" xfId="47037" xr:uid="{00000000-0005-0000-0000-0000D0CA0000}"/>
    <cellStyle name="n_Wanadoo España Flash 2004 03 VALORES_Classeur2_ROW_Group" xfId="47038" xr:uid="{00000000-0005-0000-0000-0000D1CA0000}"/>
    <cellStyle name="n_Wanadoo España Flash 2004 03 VALORES_Classeur2_ROW_ROW ARPU" xfId="47039" xr:uid="{00000000-0005-0000-0000-0000D2CA0000}"/>
    <cellStyle name="n_Wanadoo España Flash 2004 03 VALORES_Classeur2_Spain ARPU + AUPU" xfId="47040" xr:uid="{00000000-0005-0000-0000-0000D3CA0000}"/>
    <cellStyle name="n_Wanadoo España Flash 2004 03 VALORES_Classeur2_Spain ARPU + AUPU_Group" xfId="47041" xr:uid="{00000000-0005-0000-0000-0000D4CA0000}"/>
    <cellStyle name="n_Wanadoo España Flash 2004 03 VALORES_Classeur2_Spain ARPU + AUPU_ROW ARPU" xfId="47042" xr:uid="{00000000-0005-0000-0000-0000D5CA0000}"/>
    <cellStyle name="n_Wanadoo España Flash 2004 03 VALORES_Classeur2_Spain KPIs" xfId="7953" xr:uid="{00000000-0005-0000-0000-0000D6CA0000}"/>
    <cellStyle name="n_Wanadoo España Flash 2004 03 VALORES_Classeur2_Spain KPIs 2" xfId="17319" xr:uid="{00000000-0005-0000-0000-0000D7CA0000}"/>
    <cellStyle name="n_Wanadoo España Flash 2004 03 VALORES_Classeur2_Spain KPIs_1" xfId="52768" xr:uid="{00000000-0005-0000-0000-0000D8CA0000}"/>
    <cellStyle name="n_Wanadoo España Flash 2004 03 VALORES_Classeur2_Telecoms - Operational KPIs" xfId="51071" xr:uid="{00000000-0005-0000-0000-0000D9CA0000}"/>
    <cellStyle name="n_Wanadoo España Flash 2004 03 VALORES_Classeur5" xfId="3975" xr:uid="{00000000-0005-0000-0000-0000DACA0000}"/>
    <cellStyle name="n_Wanadoo España Flash 2004 03 VALORES_Classeur5_A&amp;ME KPIs" xfId="54546" xr:uid="{00000000-0005-0000-0000-0000DBCA0000}"/>
    <cellStyle name="n_Wanadoo España Flash 2004 03 VALORES_Classeur5_France financials" xfId="24887" xr:uid="{00000000-0005-0000-0000-0000DCCA0000}"/>
    <cellStyle name="n_Wanadoo España Flash 2004 03 VALORES_Classeur5_France KPIs" xfId="6097" xr:uid="{00000000-0005-0000-0000-0000DDCA0000}"/>
    <cellStyle name="n_Wanadoo España Flash 2004 03 VALORES_Classeur5_France KPIs 2" xfId="15512" xr:uid="{00000000-0005-0000-0000-0000DECA0000}"/>
    <cellStyle name="n_Wanadoo España Flash 2004 03 VALORES_Classeur5_France KPIs_1" xfId="13337" xr:uid="{00000000-0005-0000-0000-0000DFCA0000}"/>
    <cellStyle name="n_Wanadoo España Flash 2004 03 VALORES_Classeur5_Group" xfId="47044" xr:uid="{00000000-0005-0000-0000-0000E0CA0000}"/>
    <cellStyle name="n_Wanadoo España Flash 2004 03 VALORES_Classeur5_Group - financial KPIs" xfId="23143" xr:uid="{00000000-0005-0000-0000-0000E1CA0000}"/>
    <cellStyle name="n_Wanadoo España Flash 2004 03 VALORES_Classeur5_Group - operational KPIs" xfId="11583" xr:uid="{00000000-0005-0000-0000-0000E2CA0000}"/>
    <cellStyle name="n_Wanadoo España Flash 2004 03 VALORES_Classeur5_Group - operational KPIs 2" xfId="19282" xr:uid="{00000000-0005-0000-0000-0000E3CA0000}"/>
    <cellStyle name="n_Wanadoo España Flash 2004 03 VALORES_Classeur5_Group - operational KPIs_1" xfId="21399" xr:uid="{00000000-0005-0000-0000-0000E4CA0000}"/>
    <cellStyle name="n_Wanadoo España Flash 2004 03 VALORES_Classeur5_Orange - Market France KPIs" xfId="57425" xr:uid="{00000000-0005-0000-0000-0000E5CA0000}"/>
    <cellStyle name="n_Wanadoo España Flash 2004 03 VALORES_Classeur5_Poland KPIs" xfId="47043" xr:uid="{00000000-0005-0000-0000-0000E6CA0000}"/>
    <cellStyle name="n_Wanadoo España Flash 2004 03 VALORES_Classeur5_ROW" xfId="47045" xr:uid="{00000000-0005-0000-0000-0000E7CA0000}"/>
    <cellStyle name="n_Wanadoo España Flash 2004 03 VALORES_Classeur5_ROW ARPU" xfId="47046" xr:uid="{00000000-0005-0000-0000-0000E8CA0000}"/>
    <cellStyle name="n_Wanadoo España Flash 2004 03 VALORES_Classeur5_ROW_1" xfId="47047" xr:uid="{00000000-0005-0000-0000-0000E9CA0000}"/>
    <cellStyle name="n_Wanadoo España Flash 2004 03 VALORES_Classeur5_ROW_1_Group" xfId="47048" xr:uid="{00000000-0005-0000-0000-0000EACA0000}"/>
    <cellStyle name="n_Wanadoo España Flash 2004 03 VALORES_Classeur5_ROW_1_ROW ARPU" xfId="47049" xr:uid="{00000000-0005-0000-0000-0000EBCA0000}"/>
    <cellStyle name="n_Wanadoo España Flash 2004 03 VALORES_Classeur5_ROW_Group" xfId="47050" xr:uid="{00000000-0005-0000-0000-0000ECCA0000}"/>
    <cellStyle name="n_Wanadoo España Flash 2004 03 VALORES_Classeur5_ROW_ROW ARPU" xfId="47051" xr:uid="{00000000-0005-0000-0000-0000EDCA0000}"/>
    <cellStyle name="n_Wanadoo España Flash 2004 03 VALORES_Classeur5_Spain ARPU + AUPU" xfId="47052" xr:uid="{00000000-0005-0000-0000-0000EECA0000}"/>
    <cellStyle name="n_Wanadoo España Flash 2004 03 VALORES_Classeur5_Spain ARPU + AUPU_Group" xfId="47053" xr:uid="{00000000-0005-0000-0000-0000EFCA0000}"/>
    <cellStyle name="n_Wanadoo España Flash 2004 03 VALORES_Classeur5_Spain ARPU + AUPU_ROW ARPU" xfId="47054" xr:uid="{00000000-0005-0000-0000-0000F0CA0000}"/>
    <cellStyle name="n_Wanadoo España Flash 2004 03 VALORES_Classeur5_Spain KPIs" xfId="7954" xr:uid="{00000000-0005-0000-0000-0000F1CA0000}"/>
    <cellStyle name="n_Wanadoo España Flash 2004 03 VALORES_Classeur5_Spain KPIs 2" xfId="17320" xr:uid="{00000000-0005-0000-0000-0000F2CA0000}"/>
    <cellStyle name="n_Wanadoo España Flash 2004 03 VALORES_Classeur5_Spain KPIs_1" xfId="52769" xr:uid="{00000000-0005-0000-0000-0000F3CA0000}"/>
    <cellStyle name="n_Wanadoo España Flash 2004 03 VALORES_Classeur5_Telecoms - Operational KPIs" xfId="51072" xr:uid="{00000000-0005-0000-0000-0000F4CA0000}"/>
    <cellStyle name="n_Wanadoo España Flash 2004 03 VALORES_DATA KPI Personal" xfId="47055" xr:uid="{00000000-0005-0000-0000-0000F5CA0000}"/>
    <cellStyle name="n_Wanadoo España Flash 2004 03 VALORES_DATA KPI Personal_Group" xfId="47056" xr:uid="{00000000-0005-0000-0000-0000F6CA0000}"/>
    <cellStyle name="n_Wanadoo España Flash 2004 03 VALORES_DATA KPI Personal_ROW ARPU" xfId="47057" xr:uid="{00000000-0005-0000-0000-0000F7CA0000}"/>
    <cellStyle name="n_Wanadoo España Flash 2004 03 VALORES_EE_CoA_BS - mapped V4" xfId="47058" xr:uid="{00000000-0005-0000-0000-0000F8CA0000}"/>
    <cellStyle name="n_Wanadoo España Flash 2004 03 VALORES_EE_CoA_BS - mapped V4_Group" xfId="47059" xr:uid="{00000000-0005-0000-0000-0000F9CA0000}"/>
    <cellStyle name="n_Wanadoo España Flash 2004 03 VALORES_EE_CoA_BS - mapped V4_ROW ARPU" xfId="47060" xr:uid="{00000000-0005-0000-0000-0000FACA0000}"/>
    <cellStyle name="n_Wanadoo España Flash 2004 03 VALORES_France financials" xfId="24880" xr:uid="{00000000-0005-0000-0000-0000FBCA0000}"/>
    <cellStyle name="n_Wanadoo España Flash 2004 03 VALORES_France KPIs" xfId="6090" xr:uid="{00000000-0005-0000-0000-0000FCCA0000}"/>
    <cellStyle name="n_Wanadoo España Flash 2004 03 VALORES_France KPIs 2" xfId="15505" xr:uid="{00000000-0005-0000-0000-0000FDCA0000}"/>
    <cellStyle name="n_Wanadoo España Flash 2004 03 VALORES_France KPIs_1" xfId="13330" xr:uid="{00000000-0005-0000-0000-0000FECA0000}"/>
    <cellStyle name="n_Wanadoo España Flash 2004 03 VALORES_Group" xfId="47061" xr:uid="{00000000-0005-0000-0000-0000FFCA0000}"/>
    <cellStyle name="n_Wanadoo España Flash 2004 03 VALORES_Group - financial KPIs" xfId="23136" xr:uid="{00000000-0005-0000-0000-000000CB0000}"/>
    <cellStyle name="n_Wanadoo España Flash 2004 03 VALORES_Group - operational KPIs" xfId="11576" xr:uid="{00000000-0005-0000-0000-000001CB0000}"/>
    <cellStyle name="n_Wanadoo España Flash 2004 03 VALORES_Group - operational KPIs 2" xfId="19275" xr:uid="{00000000-0005-0000-0000-000002CB0000}"/>
    <cellStyle name="n_Wanadoo España Flash 2004 03 VALORES_Group - operational KPIs_1" xfId="21392" xr:uid="{00000000-0005-0000-0000-000003CB0000}"/>
    <cellStyle name="n_Wanadoo España Flash 2004 03 VALORES_Orange - Market France KPIs" xfId="57418" xr:uid="{00000000-0005-0000-0000-000004CB0000}"/>
    <cellStyle name="n_Wanadoo España Flash 2004 03 VALORES_PFA_Mn MTV_060413" xfId="3976" xr:uid="{00000000-0005-0000-0000-000005CB0000}"/>
    <cellStyle name="n_Wanadoo España Flash 2004 03 VALORES_PFA_Mn MTV_060413_A&amp;ME KPIs" xfId="54547" xr:uid="{00000000-0005-0000-0000-000006CB0000}"/>
    <cellStyle name="n_Wanadoo España Flash 2004 03 VALORES_PFA_Mn MTV_060413_France financials" xfId="24888" xr:uid="{00000000-0005-0000-0000-000007CB0000}"/>
    <cellStyle name="n_Wanadoo España Flash 2004 03 VALORES_PFA_Mn MTV_060413_France KPIs" xfId="6098" xr:uid="{00000000-0005-0000-0000-000008CB0000}"/>
    <cellStyle name="n_Wanadoo España Flash 2004 03 VALORES_PFA_Mn MTV_060413_France KPIs 2" xfId="15513" xr:uid="{00000000-0005-0000-0000-000009CB0000}"/>
    <cellStyle name="n_Wanadoo España Flash 2004 03 VALORES_PFA_Mn MTV_060413_France KPIs_1" xfId="13338" xr:uid="{00000000-0005-0000-0000-00000ACB0000}"/>
    <cellStyle name="n_Wanadoo España Flash 2004 03 VALORES_PFA_Mn MTV_060413_Group" xfId="47063" xr:uid="{00000000-0005-0000-0000-00000BCB0000}"/>
    <cellStyle name="n_Wanadoo España Flash 2004 03 VALORES_PFA_Mn MTV_060413_Group - financial KPIs" xfId="23144" xr:uid="{00000000-0005-0000-0000-00000CCB0000}"/>
    <cellStyle name="n_Wanadoo España Flash 2004 03 VALORES_PFA_Mn MTV_060413_Group - operational KPIs" xfId="11584" xr:uid="{00000000-0005-0000-0000-00000DCB0000}"/>
    <cellStyle name="n_Wanadoo España Flash 2004 03 VALORES_PFA_Mn MTV_060413_Group - operational KPIs 2" xfId="19283" xr:uid="{00000000-0005-0000-0000-00000ECB0000}"/>
    <cellStyle name="n_Wanadoo España Flash 2004 03 VALORES_PFA_Mn MTV_060413_Group - operational KPIs_1" xfId="21400" xr:uid="{00000000-0005-0000-0000-00000FCB0000}"/>
    <cellStyle name="n_Wanadoo España Flash 2004 03 VALORES_PFA_Mn MTV_060413_Orange - Market France KPIs" xfId="57426" xr:uid="{00000000-0005-0000-0000-000010CB0000}"/>
    <cellStyle name="n_Wanadoo España Flash 2004 03 VALORES_PFA_Mn MTV_060413_Poland KPIs" xfId="47062" xr:uid="{00000000-0005-0000-0000-000011CB0000}"/>
    <cellStyle name="n_Wanadoo España Flash 2004 03 VALORES_PFA_Mn MTV_060413_ROW" xfId="47064" xr:uid="{00000000-0005-0000-0000-000012CB0000}"/>
    <cellStyle name="n_Wanadoo España Flash 2004 03 VALORES_PFA_Mn MTV_060413_ROW ARPU" xfId="47065" xr:uid="{00000000-0005-0000-0000-000013CB0000}"/>
    <cellStyle name="n_Wanadoo España Flash 2004 03 VALORES_PFA_Mn MTV_060413_ROW_1" xfId="47066" xr:uid="{00000000-0005-0000-0000-000014CB0000}"/>
    <cellStyle name="n_Wanadoo España Flash 2004 03 VALORES_PFA_Mn MTV_060413_ROW_1_Group" xfId="47067" xr:uid="{00000000-0005-0000-0000-000015CB0000}"/>
    <cellStyle name="n_Wanadoo España Flash 2004 03 VALORES_PFA_Mn MTV_060413_ROW_1_ROW ARPU" xfId="47068" xr:uid="{00000000-0005-0000-0000-000016CB0000}"/>
    <cellStyle name="n_Wanadoo España Flash 2004 03 VALORES_PFA_Mn MTV_060413_ROW_Group" xfId="47069" xr:uid="{00000000-0005-0000-0000-000017CB0000}"/>
    <cellStyle name="n_Wanadoo España Flash 2004 03 VALORES_PFA_Mn MTV_060413_ROW_ROW ARPU" xfId="47070" xr:uid="{00000000-0005-0000-0000-000018CB0000}"/>
    <cellStyle name="n_Wanadoo España Flash 2004 03 VALORES_PFA_Mn MTV_060413_Spain ARPU + AUPU" xfId="47071" xr:uid="{00000000-0005-0000-0000-000019CB0000}"/>
    <cellStyle name="n_Wanadoo España Flash 2004 03 VALORES_PFA_Mn MTV_060413_Spain ARPU + AUPU_Group" xfId="47072" xr:uid="{00000000-0005-0000-0000-00001ACB0000}"/>
    <cellStyle name="n_Wanadoo España Flash 2004 03 VALORES_PFA_Mn MTV_060413_Spain ARPU + AUPU_ROW ARPU" xfId="47073" xr:uid="{00000000-0005-0000-0000-00001BCB0000}"/>
    <cellStyle name="n_Wanadoo España Flash 2004 03 VALORES_PFA_Mn MTV_060413_Spain KPIs" xfId="7955" xr:uid="{00000000-0005-0000-0000-00001CCB0000}"/>
    <cellStyle name="n_Wanadoo España Flash 2004 03 VALORES_PFA_Mn MTV_060413_Spain KPIs 2" xfId="17321" xr:uid="{00000000-0005-0000-0000-00001DCB0000}"/>
    <cellStyle name="n_Wanadoo España Flash 2004 03 VALORES_PFA_Mn MTV_060413_Spain KPIs_1" xfId="52770" xr:uid="{00000000-0005-0000-0000-00001ECB0000}"/>
    <cellStyle name="n_Wanadoo España Flash 2004 03 VALORES_PFA_Mn MTV_060413_Telecoms - Operational KPIs" xfId="51073" xr:uid="{00000000-0005-0000-0000-00001FCB0000}"/>
    <cellStyle name="n_Wanadoo España Flash 2004 03 VALORES_PFA_Mn_0603_V0 0" xfId="3977" xr:uid="{00000000-0005-0000-0000-000020CB0000}"/>
    <cellStyle name="n_Wanadoo España Flash 2004 03 VALORES_PFA_Mn_0603_V0 0_A&amp;ME KPIs" xfId="54548" xr:uid="{00000000-0005-0000-0000-000021CB0000}"/>
    <cellStyle name="n_Wanadoo España Flash 2004 03 VALORES_PFA_Mn_0603_V0 0_France financials" xfId="24889" xr:uid="{00000000-0005-0000-0000-000022CB0000}"/>
    <cellStyle name="n_Wanadoo España Flash 2004 03 VALORES_PFA_Mn_0603_V0 0_France KPIs" xfId="6099" xr:uid="{00000000-0005-0000-0000-000023CB0000}"/>
    <cellStyle name="n_Wanadoo España Flash 2004 03 VALORES_PFA_Mn_0603_V0 0_France KPIs 2" xfId="15514" xr:uid="{00000000-0005-0000-0000-000024CB0000}"/>
    <cellStyle name="n_Wanadoo España Flash 2004 03 VALORES_PFA_Mn_0603_V0 0_France KPIs_1" xfId="13339" xr:uid="{00000000-0005-0000-0000-000025CB0000}"/>
    <cellStyle name="n_Wanadoo España Flash 2004 03 VALORES_PFA_Mn_0603_V0 0_Group" xfId="47075" xr:uid="{00000000-0005-0000-0000-000026CB0000}"/>
    <cellStyle name="n_Wanadoo España Flash 2004 03 VALORES_PFA_Mn_0603_V0 0_Group - financial KPIs" xfId="23145" xr:uid="{00000000-0005-0000-0000-000027CB0000}"/>
    <cellStyle name="n_Wanadoo España Flash 2004 03 VALORES_PFA_Mn_0603_V0 0_Group - operational KPIs" xfId="11585" xr:uid="{00000000-0005-0000-0000-000028CB0000}"/>
    <cellStyle name="n_Wanadoo España Flash 2004 03 VALORES_PFA_Mn_0603_V0 0_Group - operational KPIs 2" xfId="19284" xr:uid="{00000000-0005-0000-0000-000029CB0000}"/>
    <cellStyle name="n_Wanadoo España Flash 2004 03 VALORES_PFA_Mn_0603_V0 0_Group - operational KPIs_1" xfId="21401" xr:uid="{00000000-0005-0000-0000-00002ACB0000}"/>
    <cellStyle name="n_Wanadoo España Flash 2004 03 VALORES_PFA_Mn_0603_V0 0_Orange - Market France KPIs" xfId="57427" xr:uid="{00000000-0005-0000-0000-00002BCB0000}"/>
    <cellStyle name="n_Wanadoo España Flash 2004 03 VALORES_PFA_Mn_0603_V0 0_Poland KPIs" xfId="47074" xr:uid="{00000000-0005-0000-0000-00002CCB0000}"/>
    <cellStyle name="n_Wanadoo España Flash 2004 03 VALORES_PFA_Mn_0603_V0 0_ROW" xfId="47076" xr:uid="{00000000-0005-0000-0000-00002DCB0000}"/>
    <cellStyle name="n_Wanadoo España Flash 2004 03 VALORES_PFA_Mn_0603_V0 0_ROW ARPU" xfId="47077" xr:uid="{00000000-0005-0000-0000-00002ECB0000}"/>
    <cellStyle name="n_Wanadoo España Flash 2004 03 VALORES_PFA_Mn_0603_V0 0_ROW_1" xfId="47078" xr:uid="{00000000-0005-0000-0000-00002FCB0000}"/>
    <cellStyle name="n_Wanadoo España Flash 2004 03 VALORES_PFA_Mn_0603_V0 0_ROW_1_Group" xfId="47079" xr:uid="{00000000-0005-0000-0000-000030CB0000}"/>
    <cellStyle name="n_Wanadoo España Flash 2004 03 VALORES_PFA_Mn_0603_V0 0_ROW_1_ROW ARPU" xfId="47080" xr:uid="{00000000-0005-0000-0000-000031CB0000}"/>
    <cellStyle name="n_Wanadoo España Flash 2004 03 VALORES_PFA_Mn_0603_V0 0_ROW_Group" xfId="47081" xr:uid="{00000000-0005-0000-0000-000032CB0000}"/>
    <cellStyle name="n_Wanadoo España Flash 2004 03 VALORES_PFA_Mn_0603_V0 0_ROW_ROW ARPU" xfId="47082" xr:uid="{00000000-0005-0000-0000-000033CB0000}"/>
    <cellStyle name="n_Wanadoo España Flash 2004 03 VALORES_PFA_Mn_0603_V0 0_Spain ARPU + AUPU" xfId="47083" xr:uid="{00000000-0005-0000-0000-000034CB0000}"/>
    <cellStyle name="n_Wanadoo España Flash 2004 03 VALORES_PFA_Mn_0603_V0 0_Spain ARPU + AUPU_Group" xfId="47084" xr:uid="{00000000-0005-0000-0000-000035CB0000}"/>
    <cellStyle name="n_Wanadoo España Flash 2004 03 VALORES_PFA_Mn_0603_V0 0_Spain ARPU + AUPU_ROW ARPU" xfId="47085" xr:uid="{00000000-0005-0000-0000-000036CB0000}"/>
    <cellStyle name="n_Wanadoo España Flash 2004 03 VALORES_PFA_Mn_0603_V0 0_Spain KPIs" xfId="7956" xr:uid="{00000000-0005-0000-0000-000037CB0000}"/>
    <cellStyle name="n_Wanadoo España Flash 2004 03 VALORES_PFA_Mn_0603_V0 0_Spain KPIs 2" xfId="17322" xr:uid="{00000000-0005-0000-0000-000038CB0000}"/>
    <cellStyle name="n_Wanadoo España Flash 2004 03 VALORES_PFA_Mn_0603_V0 0_Spain KPIs_1" xfId="52771" xr:uid="{00000000-0005-0000-0000-000039CB0000}"/>
    <cellStyle name="n_Wanadoo España Flash 2004 03 VALORES_PFA_Mn_0603_V0 0_Telecoms - Operational KPIs" xfId="51074" xr:uid="{00000000-0005-0000-0000-00003ACB0000}"/>
    <cellStyle name="n_Wanadoo España Flash 2004 03 VALORES_PFA_Parcs_0600706" xfId="3978" xr:uid="{00000000-0005-0000-0000-00003BCB0000}"/>
    <cellStyle name="n_Wanadoo España Flash 2004 03 VALORES_PFA_Parcs_0600706_A&amp;ME KPIs" xfId="54549" xr:uid="{00000000-0005-0000-0000-00003CCB0000}"/>
    <cellStyle name="n_Wanadoo España Flash 2004 03 VALORES_PFA_Parcs_0600706_France financials" xfId="24890" xr:uid="{00000000-0005-0000-0000-00003DCB0000}"/>
    <cellStyle name="n_Wanadoo España Flash 2004 03 VALORES_PFA_Parcs_0600706_France KPIs" xfId="6100" xr:uid="{00000000-0005-0000-0000-00003ECB0000}"/>
    <cellStyle name="n_Wanadoo España Flash 2004 03 VALORES_PFA_Parcs_0600706_France KPIs 2" xfId="15515" xr:uid="{00000000-0005-0000-0000-00003FCB0000}"/>
    <cellStyle name="n_Wanadoo España Flash 2004 03 VALORES_PFA_Parcs_0600706_France KPIs_1" xfId="13340" xr:uid="{00000000-0005-0000-0000-000040CB0000}"/>
    <cellStyle name="n_Wanadoo España Flash 2004 03 VALORES_PFA_Parcs_0600706_Group" xfId="47087" xr:uid="{00000000-0005-0000-0000-000041CB0000}"/>
    <cellStyle name="n_Wanadoo España Flash 2004 03 VALORES_PFA_Parcs_0600706_Group - financial KPIs" xfId="23146" xr:uid="{00000000-0005-0000-0000-000042CB0000}"/>
    <cellStyle name="n_Wanadoo España Flash 2004 03 VALORES_PFA_Parcs_0600706_Group - operational KPIs" xfId="11586" xr:uid="{00000000-0005-0000-0000-000043CB0000}"/>
    <cellStyle name="n_Wanadoo España Flash 2004 03 VALORES_PFA_Parcs_0600706_Group - operational KPIs 2" xfId="19285" xr:uid="{00000000-0005-0000-0000-000044CB0000}"/>
    <cellStyle name="n_Wanadoo España Flash 2004 03 VALORES_PFA_Parcs_0600706_Group - operational KPIs_1" xfId="21402" xr:uid="{00000000-0005-0000-0000-000045CB0000}"/>
    <cellStyle name="n_Wanadoo España Flash 2004 03 VALORES_PFA_Parcs_0600706_Orange - Market France KPIs" xfId="57428" xr:uid="{00000000-0005-0000-0000-000046CB0000}"/>
    <cellStyle name="n_Wanadoo España Flash 2004 03 VALORES_PFA_Parcs_0600706_Poland KPIs" xfId="47086" xr:uid="{00000000-0005-0000-0000-000047CB0000}"/>
    <cellStyle name="n_Wanadoo España Flash 2004 03 VALORES_PFA_Parcs_0600706_ROW" xfId="47088" xr:uid="{00000000-0005-0000-0000-000048CB0000}"/>
    <cellStyle name="n_Wanadoo España Flash 2004 03 VALORES_PFA_Parcs_0600706_ROW ARPU" xfId="47089" xr:uid="{00000000-0005-0000-0000-000049CB0000}"/>
    <cellStyle name="n_Wanadoo España Flash 2004 03 VALORES_PFA_Parcs_0600706_ROW_1" xfId="47090" xr:uid="{00000000-0005-0000-0000-00004ACB0000}"/>
    <cellStyle name="n_Wanadoo España Flash 2004 03 VALORES_PFA_Parcs_0600706_ROW_1_Group" xfId="47091" xr:uid="{00000000-0005-0000-0000-00004BCB0000}"/>
    <cellStyle name="n_Wanadoo España Flash 2004 03 VALORES_PFA_Parcs_0600706_ROW_1_ROW ARPU" xfId="47092" xr:uid="{00000000-0005-0000-0000-00004CCB0000}"/>
    <cellStyle name="n_Wanadoo España Flash 2004 03 VALORES_PFA_Parcs_0600706_ROW_Group" xfId="47093" xr:uid="{00000000-0005-0000-0000-00004DCB0000}"/>
    <cellStyle name="n_Wanadoo España Flash 2004 03 VALORES_PFA_Parcs_0600706_ROW_ROW ARPU" xfId="47094" xr:uid="{00000000-0005-0000-0000-00004ECB0000}"/>
    <cellStyle name="n_Wanadoo España Flash 2004 03 VALORES_PFA_Parcs_0600706_Spain ARPU + AUPU" xfId="47095" xr:uid="{00000000-0005-0000-0000-00004FCB0000}"/>
    <cellStyle name="n_Wanadoo España Flash 2004 03 VALORES_PFA_Parcs_0600706_Spain ARPU + AUPU_Group" xfId="47096" xr:uid="{00000000-0005-0000-0000-000050CB0000}"/>
    <cellStyle name="n_Wanadoo España Flash 2004 03 VALORES_PFA_Parcs_0600706_Spain ARPU + AUPU_ROW ARPU" xfId="47097" xr:uid="{00000000-0005-0000-0000-000051CB0000}"/>
    <cellStyle name="n_Wanadoo España Flash 2004 03 VALORES_PFA_Parcs_0600706_Spain KPIs" xfId="7957" xr:uid="{00000000-0005-0000-0000-000052CB0000}"/>
    <cellStyle name="n_Wanadoo España Flash 2004 03 VALORES_PFA_Parcs_0600706_Spain KPIs 2" xfId="17323" xr:uid="{00000000-0005-0000-0000-000053CB0000}"/>
    <cellStyle name="n_Wanadoo España Flash 2004 03 VALORES_PFA_Parcs_0600706_Spain KPIs_1" xfId="52772" xr:uid="{00000000-0005-0000-0000-000054CB0000}"/>
    <cellStyle name="n_Wanadoo España Flash 2004 03 VALORES_PFA_Parcs_0600706_Telecoms - Operational KPIs" xfId="51075" xr:uid="{00000000-0005-0000-0000-000055CB0000}"/>
    <cellStyle name="n_Wanadoo España Flash 2004 03 VALORES_Poland KPIs" xfId="46970" xr:uid="{00000000-0005-0000-0000-000056CB0000}"/>
    <cellStyle name="n_Wanadoo España Flash 2004 03 VALORES_Reporting Valeur_Mobile_2010_10" xfId="47098" xr:uid="{00000000-0005-0000-0000-000057CB0000}"/>
    <cellStyle name="n_Wanadoo España Flash 2004 03 VALORES_Reporting Valeur_Mobile_2010_10_Group" xfId="47099" xr:uid="{00000000-0005-0000-0000-000058CB0000}"/>
    <cellStyle name="n_Wanadoo España Flash 2004 03 VALORES_Reporting Valeur_Mobile_2010_10_ROW" xfId="47100" xr:uid="{00000000-0005-0000-0000-000059CB0000}"/>
    <cellStyle name="n_Wanadoo España Flash 2004 03 VALORES_Reporting Valeur_Mobile_2010_10_ROW ARPU" xfId="47101" xr:uid="{00000000-0005-0000-0000-00005ACB0000}"/>
    <cellStyle name="n_Wanadoo España Flash 2004 03 VALORES_Reporting Valeur_Mobile_2010_10_ROW_Group" xfId="47102" xr:uid="{00000000-0005-0000-0000-00005BCB0000}"/>
    <cellStyle name="n_Wanadoo España Flash 2004 03 VALORES_Reporting Valeur_Mobile_2010_10_ROW_ROW ARPU" xfId="47103" xr:uid="{00000000-0005-0000-0000-00005CCB0000}"/>
    <cellStyle name="n_Wanadoo España Flash 2004 03 VALORES_ROW" xfId="47104" xr:uid="{00000000-0005-0000-0000-00005DCB0000}"/>
    <cellStyle name="n_Wanadoo España Flash 2004 03 VALORES_ROW ARPU" xfId="47105" xr:uid="{00000000-0005-0000-0000-00005ECB0000}"/>
    <cellStyle name="n_Wanadoo España Flash 2004 03 VALORES_ROW_1" xfId="47106" xr:uid="{00000000-0005-0000-0000-00005FCB0000}"/>
    <cellStyle name="n_Wanadoo España Flash 2004 03 VALORES_ROW_1_Group" xfId="47107" xr:uid="{00000000-0005-0000-0000-000060CB0000}"/>
    <cellStyle name="n_Wanadoo España Flash 2004 03 VALORES_ROW_1_ROW ARPU" xfId="47108" xr:uid="{00000000-0005-0000-0000-000061CB0000}"/>
    <cellStyle name="n_Wanadoo España Flash 2004 03 VALORES_ROW_Group" xfId="47109" xr:uid="{00000000-0005-0000-0000-000062CB0000}"/>
    <cellStyle name="n_Wanadoo España Flash 2004 03 VALORES_ROW_ROW ARPU" xfId="47110" xr:uid="{00000000-0005-0000-0000-000063CB0000}"/>
    <cellStyle name="n_Wanadoo España Flash 2004 03 VALORES_Spain ARPU + AUPU" xfId="47111" xr:uid="{00000000-0005-0000-0000-000064CB0000}"/>
    <cellStyle name="n_Wanadoo España Flash 2004 03 VALORES_Spain ARPU + AUPU_Group" xfId="47112" xr:uid="{00000000-0005-0000-0000-000065CB0000}"/>
    <cellStyle name="n_Wanadoo España Flash 2004 03 VALORES_Spain ARPU + AUPU_ROW ARPU" xfId="47113" xr:uid="{00000000-0005-0000-0000-000066CB0000}"/>
    <cellStyle name="n_Wanadoo España Flash 2004 03 VALORES_Spain KPIs" xfId="7947" xr:uid="{00000000-0005-0000-0000-000067CB0000}"/>
    <cellStyle name="n_Wanadoo España Flash 2004 03 VALORES_Spain KPIs 2" xfId="17313" xr:uid="{00000000-0005-0000-0000-000068CB0000}"/>
    <cellStyle name="n_Wanadoo España Flash 2004 03 VALORES_Spain KPIs_1" xfId="52762" xr:uid="{00000000-0005-0000-0000-000069CB0000}"/>
    <cellStyle name="n_Wanadoo España Flash 2004 03 VALORES_Telecoms - Operational KPIs" xfId="51065" xr:uid="{00000000-0005-0000-0000-00006ACB0000}"/>
    <cellStyle name="n_Wanadoo España Flash 2004 03 VALORES_UAG_report_CA 06-09 (06-09-28)" xfId="3979" xr:uid="{00000000-0005-0000-0000-00006BCB0000}"/>
    <cellStyle name="n_Wanadoo España Flash 2004 03 VALORES_UAG_report_CA 06-09 (06-09-28)_A&amp;ME KPIs" xfId="54550" xr:uid="{00000000-0005-0000-0000-00006CCB0000}"/>
    <cellStyle name="n_Wanadoo España Flash 2004 03 VALORES_UAG_report_CA 06-09 (06-09-28)_France financials" xfId="24891" xr:uid="{00000000-0005-0000-0000-00006DCB0000}"/>
    <cellStyle name="n_Wanadoo España Flash 2004 03 VALORES_UAG_report_CA 06-09 (06-09-28)_France KPIs" xfId="6101" xr:uid="{00000000-0005-0000-0000-00006ECB0000}"/>
    <cellStyle name="n_Wanadoo España Flash 2004 03 VALORES_UAG_report_CA 06-09 (06-09-28)_France KPIs 2" xfId="15516" xr:uid="{00000000-0005-0000-0000-00006FCB0000}"/>
    <cellStyle name="n_Wanadoo España Flash 2004 03 VALORES_UAG_report_CA 06-09 (06-09-28)_France KPIs_1" xfId="13341" xr:uid="{00000000-0005-0000-0000-000070CB0000}"/>
    <cellStyle name="n_Wanadoo España Flash 2004 03 VALORES_UAG_report_CA 06-09 (06-09-28)_Group" xfId="47115" xr:uid="{00000000-0005-0000-0000-000071CB0000}"/>
    <cellStyle name="n_Wanadoo España Flash 2004 03 VALORES_UAG_report_CA 06-09 (06-09-28)_Group - financial KPIs" xfId="23147" xr:uid="{00000000-0005-0000-0000-000072CB0000}"/>
    <cellStyle name="n_Wanadoo España Flash 2004 03 VALORES_UAG_report_CA 06-09 (06-09-28)_Group - operational KPIs" xfId="11587" xr:uid="{00000000-0005-0000-0000-000073CB0000}"/>
    <cellStyle name="n_Wanadoo España Flash 2004 03 VALORES_UAG_report_CA 06-09 (06-09-28)_Group - operational KPIs 2" xfId="19286" xr:uid="{00000000-0005-0000-0000-000074CB0000}"/>
    <cellStyle name="n_Wanadoo España Flash 2004 03 VALORES_UAG_report_CA 06-09 (06-09-28)_Group - operational KPIs_1" xfId="21403" xr:uid="{00000000-0005-0000-0000-000075CB0000}"/>
    <cellStyle name="n_Wanadoo España Flash 2004 03 VALORES_UAG_report_CA 06-09 (06-09-28)_Orange - Market France KPIs" xfId="57429" xr:uid="{00000000-0005-0000-0000-000076CB0000}"/>
    <cellStyle name="n_Wanadoo España Flash 2004 03 VALORES_UAG_report_CA 06-09 (06-09-28)_Poland KPIs" xfId="47114" xr:uid="{00000000-0005-0000-0000-000077CB0000}"/>
    <cellStyle name="n_Wanadoo España Flash 2004 03 VALORES_UAG_report_CA 06-09 (06-09-28)_ROW" xfId="47116" xr:uid="{00000000-0005-0000-0000-000078CB0000}"/>
    <cellStyle name="n_Wanadoo España Flash 2004 03 VALORES_UAG_report_CA 06-09 (06-09-28)_ROW ARPU" xfId="47117" xr:uid="{00000000-0005-0000-0000-000079CB0000}"/>
    <cellStyle name="n_Wanadoo España Flash 2004 03 VALORES_UAG_report_CA 06-09 (06-09-28)_ROW_1" xfId="47118" xr:uid="{00000000-0005-0000-0000-00007ACB0000}"/>
    <cellStyle name="n_Wanadoo España Flash 2004 03 VALORES_UAG_report_CA 06-09 (06-09-28)_ROW_1_Group" xfId="47119" xr:uid="{00000000-0005-0000-0000-00007BCB0000}"/>
    <cellStyle name="n_Wanadoo España Flash 2004 03 VALORES_UAG_report_CA 06-09 (06-09-28)_ROW_1_ROW ARPU" xfId="47120" xr:uid="{00000000-0005-0000-0000-00007CCB0000}"/>
    <cellStyle name="n_Wanadoo España Flash 2004 03 VALORES_UAG_report_CA 06-09 (06-09-28)_ROW_Group" xfId="47121" xr:uid="{00000000-0005-0000-0000-00007DCB0000}"/>
    <cellStyle name="n_Wanadoo España Flash 2004 03 VALORES_UAG_report_CA 06-09 (06-09-28)_ROW_ROW ARPU" xfId="47122" xr:uid="{00000000-0005-0000-0000-00007ECB0000}"/>
    <cellStyle name="n_Wanadoo España Flash 2004 03 VALORES_UAG_report_CA 06-09 (06-09-28)_Spain ARPU + AUPU" xfId="47123" xr:uid="{00000000-0005-0000-0000-00007FCB0000}"/>
    <cellStyle name="n_Wanadoo España Flash 2004 03 VALORES_UAG_report_CA 06-09 (06-09-28)_Spain ARPU + AUPU_Group" xfId="47124" xr:uid="{00000000-0005-0000-0000-000080CB0000}"/>
    <cellStyle name="n_Wanadoo España Flash 2004 03 VALORES_UAG_report_CA 06-09 (06-09-28)_Spain ARPU + AUPU_ROW ARPU" xfId="47125" xr:uid="{00000000-0005-0000-0000-000081CB0000}"/>
    <cellStyle name="n_Wanadoo España Flash 2004 03 VALORES_UAG_report_CA 06-09 (06-09-28)_Spain KPIs" xfId="7958" xr:uid="{00000000-0005-0000-0000-000082CB0000}"/>
    <cellStyle name="n_Wanadoo España Flash 2004 03 VALORES_UAG_report_CA 06-09 (06-09-28)_Spain KPIs 2" xfId="17324" xr:uid="{00000000-0005-0000-0000-000083CB0000}"/>
    <cellStyle name="n_Wanadoo España Flash 2004 03 VALORES_UAG_report_CA 06-09 (06-09-28)_Spain KPIs_1" xfId="52773" xr:uid="{00000000-0005-0000-0000-000084CB0000}"/>
    <cellStyle name="n_Wanadoo España Flash 2004 03 VALORES_UAG_report_CA 06-09 (06-09-28)_Telecoms - Operational KPIs" xfId="51076" xr:uid="{00000000-0005-0000-0000-000085CB0000}"/>
    <cellStyle name="n_Wanadoo España Flash 2004 03 VALORES_UAG_report_CA 06-10 (06-11-06)" xfId="3980" xr:uid="{00000000-0005-0000-0000-000086CB0000}"/>
    <cellStyle name="n_Wanadoo España Flash 2004 03 VALORES_UAG_report_CA 06-10 (06-11-06)_A&amp;ME KPIs" xfId="54551" xr:uid="{00000000-0005-0000-0000-000087CB0000}"/>
    <cellStyle name="n_Wanadoo España Flash 2004 03 VALORES_UAG_report_CA 06-10 (06-11-06)_France financials" xfId="24892" xr:uid="{00000000-0005-0000-0000-000088CB0000}"/>
    <cellStyle name="n_Wanadoo España Flash 2004 03 VALORES_UAG_report_CA 06-10 (06-11-06)_France KPIs" xfId="6102" xr:uid="{00000000-0005-0000-0000-000089CB0000}"/>
    <cellStyle name="n_Wanadoo España Flash 2004 03 VALORES_UAG_report_CA 06-10 (06-11-06)_France KPIs 2" xfId="15517" xr:uid="{00000000-0005-0000-0000-00008ACB0000}"/>
    <cellStyle name="n_Wanadoo España Flash 2004 03 VALORES_UAG_report_CA 06-10 (06-11-06)_France KPIs_1" xfId="13342" xr:uid="{00000000-0005-0000-0000-00008BCB0000}"/>
    <cellStyle name="n_Wanadoo España Flash 2004 03 VALORES_UAG_report_CA 06-10 (06-11-06)_Group" xfId="47127" xr:uid="{00000000-0005-0000-0000-00008CCB0000}"/>
    <cellStyle name="n_Wanadoo España Flash 2004 03 VALORES_UAG_report_CA 06-10 (06-11-06)_Group - financial KPIs" xfId="23148" xr:uid="{00000000-0005-0000-0000-00008DCB0000}"/>
    <cellStyle name="n_Wanadoo España Flash 2004 03 VALORES_UAG_report_CA 06-10 (06-11-06)_Group - operational KPIs" xfId="11588" xr:uid="{00000000-0005-0000-0000-00008ECB0000}"/>
    <cellStyle name="n_Wanadoo España Flash 2004 03 VALORES_UAG_report_CA 06-10 (06-11-06)_Group - operational KPIs 2" xfId="19287" xr:uid="{00000000-0005-0000-0000-00008FCB0000}"/>
    <cellStyle name="n_Wanadoo España Flash 2004 03 VALORES_UAG_report_CA 06-10 (06-11-06)_Group - operational KPIs_1" xfId="21404" xr:uid="{00000000-0005-0000-0000-000090CB0000}"/>
    <cellStyle name="n_Wanadoo España Flash 2004 03 VALORES_UAG_report_CA 06-10 (06-11-06)_Orange - Market France KPIs" xfId="57430" xr:uid="{00000000-0005-0000-0000-000091CB0000}"/>
    <cellStyle name="n_Wanadoo España Flash 2004 03 VALORES_UAG_report_CA 06-10 (06-11-06)_Poland KPIs" xfId="47126" xr:uid="{00000000-0005-0000-0000-000092CB0000}"/>
    <cellStyle name="n_Wanadoo España Flash 2004 03 VALORES_UAG_report_CA 06-10 (06-11-06)_ROW" xfId="47128" xr:uid="{00000000-0005-0000-0000-000093CB0000}"/>
    <cellStyle name="n_Wanadoo España Flash 2004 03 VALORES_UAG_report_CA 06-10 (06-11-06)_ROW ARPU" xfId="47129" xr:uid="{00000000-0005-0000-0000-000094CB0000}"/>
    <cellStyle name="n_Wanadoo España Flash 2004 03 VALORES_UAG_report_CA 06-10 (06-11-06)_ROW_1" xfId="47130" xr:uid="{00000000-0005-0000-0000-000095CB0000}"/>
    <cellStyle name="n_Wanadoo España Flash 2004 03 VALORES_UAG_report_CA 06-10 (06-11-06)_ROW_1_Group" xfId="47131" xr:uid="{00000000-0005-0000-0000-000096CB0000}"/>
    <cellStyle name="n_Wanadoo España Flash 2004 03 VALORES_UAG_report_CA 06-10 (06-11-06)_ROW_1_ROW ARPU" xfId="47132" xr:uid="{00000000-0005-0000-0000-000097CB0000}"/>
    <cellStyle name="n_Wanadoo España Flash 2004 03 VALORES_UAG_report_CA 06-10 (06-11-06)_ROW_Group" xfId="47133" xr:uid="{00000000-0005-0000-0000-000098CB0000}"/>
    <cellStyle name="n_Wanadoo España Flash 2004 03 VALORES_UAG_report_CA 06-10 (06-11-06)_ROW_ROW ARPU" xfId="47134" xr:uid="{00000000-0005-0000-0000-000099CB0000}"/>
    <cellStyle name="n_Wanadoo España Flash 2004 03 VALORES_UAG_report_CA 06-10 (06-11-06)_Spain ARPU + AUPU" xfId="47135" xr:uid="{00000000-0005-0000-0000-00009ACB0000}"/>
    <cellStyle name="n_Wanadoo España Flash 2004 03 VALORES_UAG_report_CA 06-10 (06-11-06)_Spain ARPU + AUPU_Group" xfId="47136" xr:uid="{00000000-0005-0000-0000-00009BCB0000}"/>
    <cellStyle name="n_Wanadoo España Flash 2004 03 VALORES_UAG_report_CA 06-10 (06-11-06)_Spain ARPU + AUPU_ROW ARPU" xfId="47137" xr:uid="{00000000-0005-0000-0000-00009CCB0000}"/>
    <cellStyle name="n_Wanadoo España Flash 2004 03 VALORES_UAG_report_CA 06-10 (06-11-06)_Spain KPIs" xfId="7959" xr:uid="{00000000-0005-0000-0000-00009DCB0000}"/>
    <cellStyle name="n_Wanadoo España Flash 2004 03 VALORES_UAG_report_CA 06-10 (06-11-06)_Spain KPIs 2" xfId="17325" xr:uid="{00000000-0005-0000-0000-00009ECB0000}"/>
    <cellStyle name="n_Wanadoo España Flash 2004 03 VALORES_UAG_report_CA 06-10 (06-11-06)_Spain KPIs_1" xfId="52774" xr:uid="{00000000-0005-0000-0000-00009FCB0000}"/>
    <cellStyle name="n_Wanadoo España Flash 2004 03 VALORES_UAG_report_CA 06-10 (06-11-06)_Telecoms - Operational KPIs" xfId="51077" xr:uid="{00000000-0005-0000-0000-0000A0CB0000}"/>
    <cellStyle name="n_Wanadoo España Flash 2004 03 VALORES_V&amp;M trajectoires V1 (06-08-11)" xfId="3981" xr:uid="{00000000-0005-0000-0000-0000A1CB0000}"/>
    <cellStyle name="n_Wanadoo España Flash 2004 03 VALORES_V&amp;M trajectoires V1 (06-08-11)_A&amp;ME KPIs" xfId="54552" xr:uid="{00000000-0005-0000-0000-0000A2CB0000}"/>
    <cellStyle name="n_Wanadoo España Flash 2004 03 VALORES_V&amp;M trajectoires V1 (06-08-11)_France financials" xfId="24893" xr:uid="{00000000-0005-0000-0000-0000A3CB0000}"/>
    <cellStyle name="n_Wanadoo España Flash 2004 03 VALORES_V&amp;M trajectoires V1 (06-08-11)_France KPIs" xfId="6103" xr:uid="{00000000-0005-0000-0000-0000A4CB0000}"/>
    <cellStyle name="n_Wanadoo España Flash 2004 03 VALORES_V&amp;M trajectoires V1 (06-08-11)_France KPIs 2" xfId="15518" xr:uid="{00000000-0005-0000-0000-0000A5CB0000}"/>
    <cellStyle name="n_Wanadoo España Flash 2004 03 VALORES_V&amp;M trajectoires V1 (06-08-11)_France KPIs_1" xfId="13343" xr:uid="{00000000-0005-0000-0000-0000A6CB0000}"/>
    <cellStyle name="n_Wanadoo España Flash 2004 03 VALORES_V&amp;M trajectoires V1 (06-08-11)_Group" xfId="47139" xr:uid="{00000000-0005-0000-0000-0000A7CB0000}"/>
    <cellStyle name="n_Wanadoo España Flash 2004 03 VALORES_V&amp;M trajectoires V1 (06-08-11)_Group - financial KPIs" xfId="23149" xr:uid="{00000000-0005-0000-0000-0000A8CB0000}"/>
    <cellStyle name="n_Wanadoo España Flash 2004 03 VALORES_V&amp;M trajectoires V1 (06-08-11)_Group - operational KPIs" xfId="11589" xr:uid="{00000000-0005-0000-0000-0000A9CB0000}"/>
    <cellStyle name="n_Wanadoo España Flash 2004 03 VALORES_V&amp;M trajectoires V1 (06-08-11)_Group - operational KPIs 2" xfId="19288" xr:uid="{00000000-0005-0000-0000-0000AACB0000}"/>
    <cellStyle name="n_Wanadoo España Flash 2004 03 VALORES_V&amp;M trajectoires V1 (06-08-11)_Group - operational KPIs_1" xfId="21405" xr:uid="{00000000-0005-0000-0000-0000ABCB0000}"/>
    <cellStyle name="n_Wanadoo España Flash 2004 03 VALORES_V&amp;M trajectoires V1 (06-08-11)_Orange - Market France KPIs" xfId="57431" xr:uid="{00000000-0005-0000-0000-0000ACCB0000}"/>
    <cellStyle name="n_Wanadoo España Flash 2004 03 VALORES_V&amp;M trajectoires V1 (06-08-11)_Poland KPIs" xfId="47138" xr:uid="{00000000-0005-0000-0000-0000ADCB0000}"/>
    <cellStyle name="n_Wanadoo España Flash 2004 03 VALORES_V&amp;M trajectoires V1 (06-08-11)_ROW" xfId="47140" xr:uid="{00000000-0005-0000-0000-0000AECB0000}"/>
    <cellStyle name="n_Wanadoo España Flash 2004 03 VALORES_V&amp;M trajectoires V1 (06-08-11)_ROW ARPU" xfId="47141" xr:uid="{00000000-0005-0000-0000-0000AFCB0000}"/>
    <cellStyle name="n_Wanadoo España Flash 2004 03 VALORES_V&amp;M trajectoires V1 (06-08-11)_ROW_1" xfId="47142" xr:uid="{00000000-0005-0000-0000-0000B0CB0000}"/>
    <cellStyle name="n_Wanadoo España Flash 2004 03 VALORES_V&amp;M trajectoires V1 (06-08-11)_ROW_1_Group" xfId="47143" xr:uid="{00000000-0005-0000-0000-0000B1CB0000}"/>
    <cellStyle name="n_Wanadoo España Flash 2004 03 VALORES_V&amp;M trajectoires V1 (06-08-11)_ROW_1_ROW ARPU" xfId="47144" xr:uid="{00000000-0005-0000-0000-0000B2CB0000}"/>
    <cellStyle name="n_Wanadoo España Flash 2004 03 VALORES_V&amp;M trajectoires V1 (06-08-11)_ROW_Group" xfId="47145" xr:uid="{00000000-0005-0000-0000-0000B3CB0000}"/>
    <cellStyle name="n_Wanadoo España Flash 2004 03 VALORES_V&amp;M trajectoires V1 (06-08-11)_ROW_ROW ARPU" xfId="47146" xr:uid="{00000000-0005-0000-0000-0000B4CB0000}"/>
    <cellStyle name="n_Wanadoo España Flash 2004 03 VALORES_V&amp;M trajectoires V1 (06-08-11)_Spain ARPU + AUPU" xfId="47147" xr:uid="{00000000-0005-0000-0000-0000B5CB0000}"/>
    <cellStyle name="n_Wanadoo España Flash 2004 03 VALORES_V&amp;M trajectoires V1 (06-08-11)_Spain ARPU + AUPU_Group" xfId="47148" xr:uid="{00000000-0005-0000-0000-0000B6CB0000}"/>
    <cellStyle name="n_Wanadoo España Flash 2004 03 VALORES_V&amp;M trajectoires V1 (06-08-11)_Spain ARPU + AUPU_ROW ARPU" xfId="47149" xr:uid="{00000000-0005-0000-0000-0000B7CB0000}"/>
    <cellStyle name="n_Wanadoo España Flash 2004 03 VALORES_V&amp;M trajectoires V1 (06-08-11)_Spain KPIs" xfId="7960" xr:uid="{00000000-0005-0000-0000-0000B8CB0000}"/>
    <cellStyle name="n_Wanadoo España Flash 2004 03 VALORES_V&amp;M trajectoires V1 (06-08-11)_Spain KPIs 2" xfId="17326" xr:uid="{00000000-0005-0000-0000-0000B9CB0000}"/>
    <cellStyle name="n_Wanadoo España Flash 2004 03 VALORES_V&amp;M trajectoires V1 (06-08-11)_Spain KPIs_1" xfId="52775" xr:uid="{00000000-0005-0000-0000-0000BACB0000}"/>
    <cellStyle name="n_Wanadoo España Flash 2004 03 VALORES_V&amp;M trajectoires V1 (06-08-11)_Telecoms - Operational KPIs" xfId="51078" xr:uid="{00000000-0005-0000-0000-0000BBCB0000}"/>
    <cellStyle name="n_Wanadoo España Flash 2004 04 valores" xfId="3982" xr:uid="{00000000-0005-0000-0000-0000BCCB0000}"/>
    <cellStyle name="n_Wanadoo España Flash 2004 04 valores_01 Synthèse DM pour modèle" xfId="3983" xr:uid="{00000000-0005-0000-0000-0000BDCB0000}"/>
    <cellStyle name="n_Wanadoo España Flash 2004 04 valores_01 Synthèse DM pour modèle_A&amp;ME KPIs" xfId="54554" xr:uid="{00000000-0005-0000-0000-0000BECB0000}"/>
    <cellStyle name="n_Wanadoo España Flash 2004 04 valores_01 Synthèse DM pour modèle_France financials" xfId="24895" xr:uid="{00000000-0005-0000-0000-0000BFCB0000}"/>
    <cellStyle name="n_Wanadoo España Flash 2004 04 valores_01 Synthèse DM pour modèle_France KPIs" xfId="6105" xr:uid="{00000000-0005-0000-0000-0000C0CB0000}"/>
    <cellStyle name="n_Wanadoo España Flash 2004 04 valores_01 Synthèse DM pour modèle_France KPIs 2" xfId="15520" xr:uid="{00000000-0005-0000-0000-0000C1CB0000}"/>
    <cellStyle name="n_Wanadoo España Flash 2004 04 valores_01 Synthèse DM pour modèle_France KPIs_1" xfId="13345" xr:uid="{00000000-0005-0000-0000-0000C2CB0000}"/>
    <cellStyle name="n_Wanadoo España Flash 2004 04 valores_01 Synthèse DM pour modèle_Group" xfId="47152" xr:uid="{00000000-0005-0000-0000-0000C3CB0000}"/>
    <cellStyle name="n_Wanadoo España Flash 2004 04 valores_01 Synthèse DM pour modèle_Group - financial KPIs" xfId="23151" xr:uid="{00000000-0005-0000-0000-0000C4CB0000}"/>
    <cellStyle name="n_Wanadoo España Flash 2004 04 valores_01 Synthèse DM pour modèle_Group - operational KPIs" xfId="11591" xr:uid="{00000000-0005-0000-0000-0000C5CB0000}"/>
    <cellStyle name="n_Wanadoo España Flash 2004 04 valores_01 Synthèse DM pour modèle_Group - operational KPIs 2" xfId="19290" xr:uid="{00000000-0005-0000-0000-0000C6CB0000}"/>
    <cellStyle name="n_Wanadoo España Flash 2004 04 valores_01 Synthèse DM pour modèle_Group - operational KPIs_1" xfId="21407" xr:uid="{00000000-0005-0000-0000-0000C7CB0000}"/>
    <cellStyle name="n_Wanadoo España Flash 2004 04 valores_01 Synthèse DM pour modèle_Orange - Market France KPIs" xfId="57433" xr:uid="{00000000-0005-0000-0000-0000C8CB0000}"/>
    <cellStyle name="n_Wanadoo España Flash 2004 04 valores_01 Synthèse DM pour modèle_Poland KPIs" xfId="47151" xr:uid="{00000000-0005-0000-0000-0000C9CB0000}"/>
    <cellStyle name="n_Wanadoo España Flash 2004 04 valores_01 Synthèse DM pour modèle_ROW" xfId="47153" xr:uid="{00000000-0005-0000-0000-0000CACB0000}"/>
    <cellStyle name="n_Wanadoo España Flash 2004 04 valores_01 Synthèse DM pour modèle_ROW ARPU" xfId="47154" xr:uid="{00000000-0005-0000-0000-0000CBCB0000}"/>
    <cellStyle name="n_Wanadoo España Flash 2004 04 valores_01 Synthèse DM pour modèle_ROW_1" xfId="47155" xr:uid="{00000000-0005-0000-0000-0000CCCB0000}"/>
    <cellStyle name="n_Wanadoo España Flash 2004 04 valores_01 Synthèse DM pour modèle_ROW_1_Group" xfId="47156" xr:uid="{00000000-0005-0000-0000-0000CDCB0000}"/>
    <cellStyle name="n_Wanadoo España Flash 2004 04 valores_01 Synthèse DM pour modèle_ROW_1_ROW ARPU" xfId="47157" xr:uid="{00000000-0005-0000-0000-0000CECB0000}"/>
    <cellStyle name="n_Wanadoo España Flash 2004 04 valores_01 Synthèse DM pour modèle_ROW_Group" xfId="47158" xr:uid="{00000000-0005-0000-0000-0000CFCB0000}"/>
    <cellStyle name="n_Wanadoo España Flash 2004 04 valores_01 Synthèse DM pour modèle_ROW_ROW ARPU" xfId="47159" xr:uid="{00000000-0005-0000-0000-0000D0CB0000}"/>
    <cellStyle name="n_Wanadoo España Flash 2004 04 valores_01 Synthèse DM pour modèle_Spain ARPU + AUPU" xfId="47160" xr:uid="{00000000-0005-0000-0000-0000D1CB0000}"/>
    <cellStyle name="n_Wanadoo España Flash 2004 04 valores_01 Synthèse DM pour modèle_Spain ARPU + AUPU_Group" xfId="47161" xr:uid="{00000000-0005-0000-0000-0000D2CB0000}"/>
    <cellStyle name="n_Wanadoo España Flash 2004 04 valores_01 Synthèse DM pour modèle_Spain ARPU + AUPU_ROW ARPU" xfId="47162" xr:uid="{00000000-0005-0000-0000-0000D3CB0000}"/>
    <cellStyle name="n_Wanadoo España Flash 2004 04 valores_01 Synthèse DM pour modèle_Spain KPIs" xfId="7962" xr:uid="{00000000-0005-0000-0000-0000D4CB0000}"/>
    <cellStyle name="n_Wanadoo España Flash 2004 04 valores_01 Synthèse DM pour modèle_Spain KPIs 2" xfId="17328" xr:uid="{00000000-0005-0000-0000-0000D5CB0000}"/>
    <cellStyle name="n_Wanadoo España Flash 2004 04 valores_01 Synthèse DM pour modèle_Spain KPIs_1" xfId="52777" xr:uid="{00000000-0005-0000-0000-0000D6CB0000}"/>
    <cellStyle name="n_Wanadoo España Flash 2004 04 valores_01 Synthèse DM pour modèle_Telecoms - Operational KPIs" xfId="51080" xr:uid="{00000000-0005-0000-0000-0000D7CB0000}"/>
    <cellStyle name="n_Wanadoo España Flash 2004 04 valores_0703 Préflashde L23 Analyse CA trafic 07-03 (07-04-03)" xfId="3984" xr:uid="{00000000-0005-0000-0000-0000D8CB0000}"/>
    <cellStyle name="n_Wanadoo España Flash 2004 04 valores_0703 Préflashde L23 Analyse CA trafic 07-03 (07-04-03)_A&amp;ME KPIs" xfId="54555" xr:uid="{00000000-0005-0000-0000-0000D9CB0000}"/>
    <cellStyle name="n_Wanadoo España Flash 2004 04 valores_0703 Préflashde L23 Analyse CA trafic 07-03 (07-04-03)_France financials" xfId="24896" xr:uid="{00000000-0005-0000-0000-0000DACB0000}"/>
    <cellStyle name="n_Wanadoo España Flash 2004 04 valores_0703 Préflashde L23 Analyse CA trafic 07-03 (07-04-03)_France KPIs" xfId="6106" xr:uid="{00000000-0005-0000-0000-0000DBCB0000}"/>
    <cellStyle name="n_Wanadoo España Flash 2004 04 valores_0703 Préflashde L23 Analyse CA trafic 07-03 (07-04-03)_France KPIs 2" xfId="15521" xr:uid="{00000000-0005-0000-0000-0000DCCB0000}"/>
    <cellStyle name="n_Wanadoo España Flash 2004 04 valores_0703 Préflashde L23 Analyse CA trafic 07-03 (07-04-03)_France KPIs_1" xfId="13346" xr:uid="{00000000-0005-0000-0000-0000DDCB0000}"/>
    <cellStyle name="n_Wanadoo España Flash 2004 04 valores_0703 Préflashde L23 Analyse CA trafic 07-03 (07-04-03)_Group" xfId="47164" xr:uid="{00000000-0005-0000-0000-0000DECB0000}"/>
    <cellStyle name="n_Wanadoo España Flash 2004 04 valores_0703 Préflashde L23 Analyse CA trafic 07-03 (07-04-03)_Group - financial KPIs" xfId="23152" xr:uid="{00000000-0005-0000-0000-0000DFCB0000}"/>
    <cellStyle name="n_Wanadoo España Flash 2004 04 valores_0703 Préflashde L23 Analyse CA trafic 07-03 (07-04-03)_Group - operational KPIs" xfId="11592" xr:uid="{00000000-0005-0000-0000-0000E0CB0000}"/>
    <cellStyle name="n_Wanadoo España Flash 2004 04 valores_0703 Préflashde L23 Analyse CA trafic 07-03 (07-04-03)_Group - operational KPIs 2" xfId="19291" xr:uid="{00000000-0005-0000-0000-0000E1CB0000}"/>
    <cellStyle name="n_Wanadoo España Flash 2004 04 valores_0703 Préflashde L23 Analyse CA trafic 07-03 (07-04-03)_Group - operational KPIs_1" xfId="21408" xr:uid="{00000000-0005-0000-0000-0000E2CB0000}"/>
    <cellStyle name="n_Wanadoo España Flash 2004 04 valores_0703 Préflashde L23 Analyse CA trafic 07-03 (07-04-03)_Orange - Market France KPIs" xfId="57434" xr:uid="{00000000-0005-0000-0000-0000E3CB0000}"/>
    <cellStyle name="n_Wanadoo España Flash 2004 04 valores_0703 Préflashde L23 Analyse CA trafic 07-03 (07-04-03)_Poland KPIs" xfId="47163" xr:uid="{00000000-0005-0000-0000-0000E4CB0000}"/>
    <cellStyle name="n_Wanadoo España Flash 2004 04 valores_0703 Préflashde L23 Analyse CA trafic 07-03 (07-04-03)_ROW" xfId="47165" xr:uid="{00000000-0005-0000-0000-0000E5CB0000}"/>
    <cellStyle name="n_Wanadoo España Flash 2004 04 valores_0703 Préflashde L23 Analyse CA trafic 07-03 (07-04-03)_ROW ARPU" xfId="47166" xr:uid="{00000000-0005-0000-0000-0000E6CB0000}"/>
    <cellStyle name="n_Wanadoo España Flash 2004 04 valores_0703 Préflashde L23 Analyse CA trafic 07-03 (07-04-03)_ROW_1" xfId="47167" xr:uid="{00000000-0005-0000-0000-0000E7CB0000}"/>
    <cellStyle name="n_Wanadoo España Flash 2004 04 valores_0703 Préflashde L23 Analyse CA trafic 07-03 (07-04-03)_ROW_1_Group" xfId="47168" xr:uid="{00000000-0005-0000-0000-0000E8CB0000}"/>
    <cellStyle name="n_Wanadoo España Flash 2004 04 valores_0703 Préflashde L23 Analyse CA trafic 07-03 (07-04-03)_ROW_1_ROW ARPU" xfId="47169" xr:uid="{00000000-0005-0000-0000-0000E9CB0000}"/>
    <cellStyle name="n_Wanadoo España Flash 2004 04 valores_0703 Préflashde L23 Analyse CA trafic 07-03 (07-04-03)_ROW_Group" xfId="47170" xr:uid="{00000000-0005-0000-0000-0000EACB0000}"/>
    <cellStyle name="n_Wanadoo España Flash 2004 04 valores_0703 Préflashde L23 Analyse CA trafic 07-03 (07-04-03)_ROW_ROW ARPU" xfId="47171" xr:uid="{00000000-0005-0000-0000-0000EBCB0000}"/>
    <cellStyle name="n_Wanadoo España Flash 2004 04 valores_0703 Préflashde L23 Analyse CA trafic 07-03 (07-04-03)_Spain ARPU + AUPU" xfId="47172" xr:uid="{00000000-0005-0000-0000-0000ECCB0000}"/>
    <cellStyle name="n_Wanadoo España Flash 2004 04 valores_0703 Préflashde L23 Analyse CA trafic 07-03 (07-04-03)_Spain ARPU + AUPU_Group" xfId="47173" xr:uid="{00000000-0005-0000-0000-0000EDCB0000}"/>
    <cellStyle name="n_Wanadoo España Flash 2004 04 valores_0703 Préflashde L23 Analyse CA trafic 07-03 (07-04-03)_Spain ARPU + AUPU_ROW ARPU" xfId="47174" xr:uid="{00000000-0005-0000-0000-0000EECB0000}"/>
    <cellStyle name="n_Wanadoo España Flash 2004 04 valores_0703 Préflashde L23 Analyse CA trafic 07-03 (07-04-03)_Spain KPIs" xfId="7963" xr:uid="{00000000-0005-0000-0000-0000EFCB0000}"/>
    <cellStyle name="n_Wanadoo España Flash 2004 04 valores_0703 Préflashde L23 Analyse CA trafic 07-03 (07-04-03)_Spain KPIs 2" xfId="17329" xr:uid="{00000000-0005-0000-0000-0000F0CB0000}"/>
    <cellStyle name="n_Wanadoo España Flash 2004 04 valores_0703 Préflashde L23 Analyse CA trafic 07-03 (07-04-03)_Spain KPIs_1" xfId="52778" xr:uid="{00000000-0005-0000-0000-0000F1CB0000}"/>
    <cellStyle name="n_Wanadoo España Flash 2004 04 valores_0703 Préflashde L23 Analyse CA trafic 07-03 (07-04-03)_Telecoms - Operational KPIs" xfId="51081" xr:uid="{00000000-0005-0000-0000-0000F2CB0000}"/>
    <cellStyle name="n_Wanadoo España Flash 2004 04 valores_A&amp;ME KPIs" xfId="54553" xr:uid="{00000000-0005-0000-0000-0000F3CB0000}"/>
    <cellStyle name="n_Wanadoo España Flash 2004 04 valores_Base Forfaits 06-07" xfId="3985" xr:uid="{00000000-0005-0000-0000-0000F4CB0000}"/>
    <cellStyle name="n_Wanadoo España Flash 2004 04 valores_Base Forfaits 06-07_A&amp;ME KPIs" xfId="54556" xr:uid="{00000000-0005-0000-0000-0000F5CB0000}"/>
    <cellStyle name="n_Wanadoo España Flash 2004 04 valores_Base Forfaits 06-07_France financials" xfId="24897" xr:uid="{00000000-0005-0000-0000-0000F6CB0000}"/>
    <cellStyle name="n_Wanadoo España Flash 2004 04 valores_Base Forfaits 06-07_France KPIs" xfId="6107" xr:uid="{00000000-0005-0000-0000-0000F7CB0000}"/>
    <cellStyle name="n_Wanadoo España Flash 2004 04 valores_Base Forfaits 06-07_France KPIs 2" xfId="15522" xr:uid="{00000000-0005-0000-0000-0000F8CB0000}"/>
    <cellStyle name="n_Wanadoo España Flash 2004 04 valores_Base Forfaits 06-07_France KPIs_1" xfId="13347" xr:uid="{00000000-0005-0000-0000-0000F9CB0000}"/>
    <cellStyle name="n_Wanadoo España Flash 2004 04 valores_Base Forfaits 06-07_Group" xfId="47176" xr:uid="{00000000-0005-0000-0000-0000FACB0000}"/>
    <cellStyle name="n_Wanadoo España Flash 2004 04 valores_Base Forfaits 06-07_Group - financial KPIs" xfId="23153" xr:uid="{00000000-0005-0000-0000-0000FBCB0000}"/>
    <cellStyle name="n_Wanadoo España Flash 2004 04 valores_Base Forfaits 06-07_Group - operational KPIs" xfId="11593" xr:uid="{00000000-0005-0000-0000-0000FCCB0000}"/>
    <cellStyle name="n_Wanadoo España Flash 2004 04 valores_Base Forfaits 06-07_Group - operational KPIs 2" xfId="19292" xr:uid="{00000000-0005-0000-0000-0000FDCB0000}"/>
    <cellStyle name="n_Wanadoo España Flash 2004 04 valores_Base Forfaits 06-07_Group - operational KPIs_1" xfId="21409" xr:uid="{00000000-0005-0000-0000-0000FECB0000}"/>
    <cellStyle name="n_Wanadoo España Flash 2004 04 valores_Base Forfaits 06-07_Orange - Market France KPIs" xfId="57435" xr:uid="{00000000-0005-0000-0000-0000FFCB0000}"/>
    <cellStyle name="n_Wanadoo España Flash 2004 04 valores_Base Forfaits 06-07_Poland KPIs" xfId="47175" xr:uid="{00000000-0005-0000-0000-000000CC0000}"/>
    <cellStyle name="n_Wanadoo España Flash 2004 04 valores_Base Forfaits 06-07_ROW" xfId="47177" xr:uid="{00000000-0005-0000-0000-000001CC0000}"/>
    <cellStyle name="n_Wanadoo España Flash 2004 04 valores_Base Forfaits 06-07_ROW ARPU" xfId="47178" xr:uid="{00000000-0005-0000-0000-000002CC0000}"/>
    <cellStyle name="n_Wanadoo España Flash 2004 04 valores_Base Forfaits 06-07_ROW_1" xfId="47179" xr:uid="{00000000-0005-0000-0000-000003CC0000}"/>
    <cellStyle name="n_Wanadoo España Flash 2004 04 valores_Base Forfaits 06-07_ROW_1_Group" xfId="47180" xr:uid="{00000000-0005-0000-0000-000004CC0000}"/>
    <cellStyle name="n_Wanadoo España Flash 2004 04 valores_Base Forfaits 06-07_ROW_1_ROW ARPU" xfId="47181" xr:uid="{00000000-0005-0000-0000-000005CC0000}"/>
    <cellStyle name="n_Wanadoo España Flash 2004 04 valores_Base Forfaits 06-07_ROW_Group" xfId="47182" xr:uid="{00000000-0005-0000-0000-000006CC0000}"/>
    <cellStyle name="n_Wanadoo España Flash 2004 04 valores_Base Forfaits 06-07_ROW_ROW ARPU" xfId="47183" xr:uid="{00000000-0005-0000-0000-000007CC0000}"/>
    <cellStyle name="n_Wanadoo España Flash 2004 04 valores_Base Forfaits 06-07_Spain ARPU + AUPU" xfId="47184" xr:uid="{00000000-0005-0000-0000-000008CC0000}"/>
    <cellStyle name="n_Wanadoo España Flash 2004 04 valores_Base Forfaits 06-07_Spain ARPU + AUPU_Group" xfId="47185" xr:uid="{00000000-0005-0000-0000-000009CC0000}"/>
    <cellStyle name="n_Wanadoo España Flash 2004 04 valores_Base Forfaits 06-07_Spain ARPU + AUPU_ROW ARPU" xfId="47186" xr:uid="{00000000-0005-0000-0000-00000ACC0000}"/>
    <cellStyle name="n_Wanadoo España Flash 2004 04 valores_Base Forfaits 06-07_Spain KPIs" xfId="7964" xr:uid="{00000000-0005-0000-0000-00000BCC0000}"/>
    <cellStyle name="n_Wanadoo España Flash 2004 04 valores_Base Forfaits 06-07_Spain KPIs 2" xfId="17330" xr:uid="{00000000-0005-0000-0000-00000CCC0000}"/>
    <cellStyle name="n_Wanadoo España Flash 2004 04 valores_Base Forfaits 06-07_Spain KPIs_1" xfId="52779" xr:uid="{00000000-0005-0000-0000-00000DCC0000}"/>
    <cellStyle name="n_Wanadoo España Flash 2004 04 valores_Base Forfaits 06-07_Telecoms - Operational KPIs" xfId="51082" xr:uid="{00000000-0005-0000-0000-00000ECC0000}"/>
    <cellStyle name="n_Wanadoo España Flash 2004 04 valores_CA BAC SCR-VM 06-07 (31-07-06)" xfId="3986" xr:uid="{00000000-0005-0000-0000-00000FCC0000}"/>
    <cellStyle name="n_Wanadoo España Flash 2004 04 valores_CA BAC SCR-VM 06-07 (31-07-06)_A&amp;ME KPIs" xfId="54557" xr:uid="{00000000-0005-0000-0000-000010CC0000}"/>
    <cellStyle name="n_Wanadoo España Flash 2004 04 valores_CA BAC SCR-VM 06-07 (31-07-06)_France financials" xfId="24898" xr:uid="{00000000-0005-0000-0000-000011CC0000}"/>
    <cellStyle name="n_Wanadoo España Flash 2004 04 valores_CA BAC SCR-VM 06-07 (31-07-06)_France KPIs" xfId="6108" xr:uid="{00000000-0005-0000-0000-000012CC0000}"/>
    <cellStyle name="n_Wanadoo España Flash 2004 04 valores_CA BAC SCR-VM 06-07 (31-07-06)_France KPIs 2" xfId="15523" xr:uid="{00000000-0005-0000-0000-000013CC0000}"/>
    <cellStyle name="n_Wanadoo España Flash 2004 04 valores_CA BAC SCR-VM 06-07 (31-07-06)_France KPIs_1" xfId="13348" xr:uid="{00000000-0005-0000-0000-000014CC0000}"/>
    <cellStyle name="n_Wanadoo España Flash 2004 04 valores_CA BAC SCR-VM 06-07 (31-07-06)_Group" xfId="47188" xr:uid="{00000000-0005-0000-0000-000015CC0000}"/>
    <cellStyle name="n_Wanadoo España Flash 2004 04 valores_CA BAC SCR-VM 06-07 (31-07-06)_Group - financial KPIs" xfId="23154" xr:uid="{00000000-0005-0000-0000-000016CC0000}"/>
    <cellStyle name="n_Wanadoo España Flash 2004 04 valores_CA BAC SCR-VM 06-07 (31-07-06)_Group - operational KPIs" xfId="11594" xr:uid="{00000000-0005-0000-0000-000017CC0000}"/>
    <cellStyle name="n_Wanadoo España Flash 2004 04 valores_CA BAC SCR-VM 06-07 (31-07-06)_Group - operational KPIs 2" xfId="19293" xr:uid="{00000000-0005-0000-0000-000018CC0000}"/>
    <cellStyle name="n_Wanadoo España Flash 2004 04 valores_CA BAC SCR-VM 06-07 (31-07-06)_Group - operational KPIs_1" xfId="21410" xr:uid="{00000000-0005-0000-0000-000019CC0000}"/>
    <cellStyle name="n_Wanadoo España Flash 2004 04 valores_CA BAC SCR-VM 06-07 (31-07-06)_Orange - Market France KPIs" xfId="57436" xr:uid="{00000000-0005-0000-0000-00001ACC0000}"/>
    <cellStyle name="n_Wanadoo España Flash 2004 04 valores_CA BAC SCR-VM 06-07 (31-07-06)_Poland KPIs" xfId="47187" xr:uid="{00000000-0005-0000-0000-00001BCC0000}"/>
    <cellStyle name="n_Wanadoo España Flash 2004 04 valores_CA BAC SCR-VM 06-07 (31-07-06)_ROW" xfId="47189" xr:uid="{00000000-0005-0000-0000-00001CCC0000}"/>
    <cellStyle name="n_Wanadoo España Flash 2004 04 valores_CA BAC SCR-VM 06-07 (31-07-06)_ROW ARPU" xfId="47190" xr:uid="{00000000-0005-0000-0000-00001DCC0000}"/>
    <cellStyle name="n_Wanadoo España Flash 2004 04 valores_CA BAC SCR-VM 06-07 (31-07-06)_ROW_1" xfId="47191" xr:uid="{00000000-0005-0000-0000-00001ECC0000}"/>
    <cellStyle name="n_Wanadoo España Flash 2004 04 valores_CA BAC SCR-VM 06-07 (31-07-06)_ROW_1_Group" xfId="47192" xr:uid="{00000000-0005-0000-0000-00001FCC0000}"/>
    <cellStyle name="n_Wanadoo España Flash 2004 04 valores_CA BAC SCR-VM 06-07 (31-07-06)_ROW_1_ROW ARPU" xfId="47193" xr:uid="{00000000-0005-0000-0000-000020CC0000}"/>
    <cellStyle name="n_Wanadoo España Flash 2004 04 valores_CA BAC SCR-VM 06-07 (31-07-06)_ROW_Group" xfId="47194" xr:uid="{00000000-0005-0000-0000-000021CC0000}"/>
    <cellStyle name="n_Wanadoo España Flash 2004 04 valores_CA BAC SCR-VM 06-07 (31-07-06)_ROW_ROW ARPU" xfId="47195" xr:uid="{00000000-0005-0000-0000-000022CC0000}"/>
    <cellStyle name="n_Wanadoo España Flash 2004 04 valores_CA BAC SCR-VM 06-07 (31-07-06)_Spain ARPU + AUPU" xfId="47196" xr:uid="{00000000-0005-0000-0000-000023CC0000}"/>
    <cellStyle name="n_Wanadoo España Flash 2004 04 valores_CA BAC SCR-VM 06-07 (31-07-06)_Spain ARPU + AUPU_Group" xfId="47197" xr:uid="{00000000-0005-0000-0000-000024CC0000}"/>
    <cellStyle name="n_Wanadoo España Flash 2004 04 valores_CA BAC SCR-VM 06-07 (31-07-06)_Spain ARPU + AUPU_ROW ARPU" xfId="47198" xr:uid="{00000000-0005-0000-0000-000025CC0000}"/>
    <cellStyle name="n_Wanadoo España Flash 2004 04 valores_CA BAC SCR-VM 06-07 (31-07-06)_Spain KPIs" xfId="7965" xr:uid="{00000000-0005-0000-0000-000026CC0000}"/>
    <cellStyle name="n_Wanadoo España Flash 2004 04 valores_CA BAC SCR-VM 06-07 (31-07-06)_Spain KPIs 2" xfId="17331" xr:uid="{00000000-0005-0000-0000-000027CC0000}"/>
    <cellStyle name="n_Wanadoo España Flash 2004 04 valores_CA BAC SCR-VM 06-07 (31-07-06)_Spain KPIs_1" xfId="52780" xr:uid="{00000000-0005-0000-0000-000028CC0000}"/>
    <cellStyle name="n_Wanadoo España Flash 2004 04 valores_CA BAC SCR-VM 06-07 (31-07-06)_Telecoms - Operational KPIs" xfId="51083" xr:uid="{00000000-0005-0000-0000-000029CC0000}"/>
    <cellStyle name="n_Wanadoo España Flash 2004 04 valores_CA forfaits 0607 (06-08-14)" xfId="3987" xr:uid="{00000000-0005-0000-0000-00002ACC0000}"/>
    <cellStyle name="n_Wanadoo España Flash 2004 04 valores_CA forfaits 0607 (06-08-14)_A&amp;ME KPIs" xfId="54558" xr:uid="{00000000-0005-0000-0000-00002BCC0000}"/>
    <cellStyle name="n_Wanadoo España Flash 2004 04 valores_CA forfaits 0607 (06-08-14)_France financials" xfId="24899" xr:uid="{00000000-0005-0000-0000-00002CCC0000}"/>
    <cellStyle name="n_Wanadoo España Flash 2004 04 valores_CA forfaits 0607 (06-08-14)_France KPIs" xfId="6109" xr:uid="{00000000-0005-0000-0000-00002DCC0000}"/>
    <cellStyle name="n_Wanadoo España Flash 2004 04 valores_CA forfaits 0607 (06-08-14)_France KPIs 2" xfId="15524" xr:uid="{00000000-0005-0000-0000-00002ECC0000}"/>
    <cellStyle name="n_Wanadoo España Flash 2004 04 valores_CA forfaits 0607 (06-08-14)_France KPIs_1" xfId="13349" xr:uid="{00000000-0005-0000-0000-00002FCC0000}"/>
    <cellStyle name="n_Wanadoo España Flash 2004 04 valores_CA forfaits 0607 (06-08-14)_Group" xfId="47200" xr:uid="{00000000-0005-0000-0000-000030CC0000}"/>
    <cellStyle name="n_Wanadoo España Flash 2004 04 valores_CA forfaits 0607 (06-08-14)_Group - financial KPIs" xfId="23155" xr:uid="{00000000-0005-0000-0000-000031CC0000}"/>
    <cellStyle name="n_Wanadoo España Flash 2004 04 valores_CA forfaits 0607 (06-08-14)_Group - operational KPIs" xfId="11595" xr:uid="{00000000-0005-0000-0000-000032CC0000}"/>
    <cellStyle name="n_Wanadoo España Flash 2004 04 valores_CA forfaits 0607 (06-08-14)_Group - operational KPIs 2" xfId="19294" xr:uid="{00000000-0005-0000-0000-000033CC0000}"/>
    <cellStyle name="n_Wanadoo España Flash 2004 04 valores_CA forfaits 0607 (06-08-14)_Group - operational KPIs_1" xfId="21411" xr:uid="{00000000-0005-0000-0000-000034CC0000}"/>
    <cellStyle name="n_Wanadoo España Flash 2004 04 valores_CA forfaits 0607 (06-08-14)_Orange - Market France KPIs" xfId="57437" xr:uid="{00000000-0005-0000-0000-000035CC0000}"/>
    <cellStyle name="n_Wanadoo España Flash 2004 04 valores_CA forfaits 0607 (06-08-14)_Poland KPIs" xfId="47199" xr:uid="{00000000-0005-0000-0000-000036CC0000}"/>
    <cellStyle name="n_Wanadoo España Flash 2004 04 valores_CA forfaits 0607 (06-08-14)_ROW" xfId="47201" xr:uid="{00000000-0005-0000-0000-000037CC0000}"/>
    <cellStyle name="n_Wanadoo España Flash 2004 04 valores_CA forfaits 0607 (06-08-14)_ROW ARPU" xfId="47202" xr:uid="{00000000-0005-0000-0000-000038CC0000}"/>
    <cellStyle name="n_Wanadoo España Flash 2004 04 valores_CA forfaits 0607 (06-08-14)_ROW_1" xfId="47203" xr:uid="{00000000-0005-0000-0000-000039CC0000}"/>
    <cellStyle name="n_Wanadoo España Flash 2004 04 valores_CA forfaits 0607 (06-08-14)_ROW_1_Group" xfId="47204" xr:uid="{00000000-0005-0000-0000-00003ACC0000}"/>
    <cellStyle name="n_Wanadoo España Flash 2004 04 valores_CA forfaits 0607 (06-08-14)_ROW_1_ROW ARPU" xfId="47205" xr:uid="{00000000-0005-0000-0000-00003BCC0000}"/>
    <cellStyle name="n_Wanadoo España Flash 2004 04 valores_CA forfaits 0607 (06-08-14)_ROW_Group" xfId="47206" xr:uid="{00000000-0005-0000-0000-00003CCC0000}"/>
    <cellStyle name="n_Wanadoo España Flash 2004 04 valores_CA forfaits 0607 (06-08-14)_ROW_ROW ARPU" xfId="47207" xr:uid="{00000000-0005-0000-0000-00003DCC0000}"/>
    <cellStyle name="n_Wanadoo España Flash 2004 04 valores_CA forfaits 0607 (06-08-14)_Spain ARPU + AUPU" xfId="47208" xr:uid="{00000000-0005-0000-0000-00003ECC0000}"/>
    <cellStyle name="n_Wanadoo España Flash 2004 04 valores_CA forfaits 0607 (06-08-14)_Spain ARPU + AUPU_Group" xfId="47209" xr:uid="{00000000-0005-0000-0000-00003FCC0000}"/>
    <cellStyle name="n_Wanadoo España Flash 2004 04 valores_CA forfaits 0607 (06-08-14)_Spain ARPU + AUPU_ROW ARPU" xfId="47210" xr:uid="{00000000-0005-0000-0000-000040CC0000}"/>
    <cellStyle name="n_Wanadoo España Flash 2004 04 valores_CA forfaits 0607 (06-08-14)_Spain KPIs" xfId="7966" xr:uid="{00000000-0005-0000-0000-000041CC0000}"/>
    <cellStyle name="n_Wanadoo España Flash 2004 04 valores_CA forfaits 0607 (06-08-14)_Spain KPIs 2" xfId="17332" xr:uid="{00000000-0005-0000-0000-000042CC0000}"/>
    <cellStyle name="n_Wanadoo España Flash 2004 04 valores_CA forfaits 0607 (06-08-14)_Spain KPIs_1" xfId="52781" xr:uid="{00000000-0005-0000-0000-000043CC0000}"/>
    <cellStyle name="n_Wanadoo España Flash 2004 04 valores_CA forfaits 0607 (06-08-14)_Telecoms - Operational KPIs" xfId="51084" xr:uid="{00000000-0005-0000-0000-000044CC0000}"/>
    <cellStyle name="n_Wanadoo España Flash 2004 04 valores_Classeur2" xfId="3988" xr:uid="{00000000-0005-0000-0000-000045CC0000}"/>
    <cellStyle name="n_Wanadoo España Flash 2004 04 valores_Classeur2_A&amp;ME KPIs" xfId="54559" xr:uid="{00000000-0005-0000-0000-000046CC0000}"/>
    <cellStyle name="n_Wanadoo España Flash 2004 04 valores_Classeur2_France financials" xfId="24900" xr:uid="{00000000-0005-0000-0000-000047CC0000}"/>
    <cellStyle name="n_Wanadoo España Flash 2004 04 valores_Classeur2_France KPIs" xfId="6110" xr:uid="{00000000-0005-0000-0000-000048CC0000}"/>
    <cellStyle name="n_Wanadoo España Flash 2004 04 valores_Classeur2_France KPIs 2" xfId="15525" xr:uid="{00000000-0005-0000-0000-000049CC0000}"/>
    <cellStyle name="n_Wanadoo España Flash 2004 04 valores_Classeur2_France KPIs_1" xfId="13350" xr:uid="{00000000-0005-0000-0000-00004ACC0000}"/>
    <cellStyle name="n_Wanadoo España Flash 2004 04 valores_Classeur2_Group" xfId="47212" xr:uid="{00000000-0005-0000-0000-00004BCC0000}"/>
    <cellStyle name="n_Wanadoo España Flash 2004 04 valores_Classeur2_Group - financial KPIs" xfId="23156" xr:uid="{00000000-0005-0000-0000-00004CCC0000}"/>
    <cellStyle name="n_Wanadoo España Flash 2004 04 valores_Classeur2_Group - operational KPIs" xfId="11596" xr:uid="{00000000-0005-0000-0000-00004DCC0000}"/>
    <cellStyle name="n_Wanadoo España Flash 2004 04 valores_Classeur2_Group - operational KPIs 2" xfId="19295" xr:uid="{00000000-0005-0000-0000-00004ECC0000}"/>
    <cellStyle name="n_Wanadoo España Flash 2004 04 valores_Classeur2_Group - operational KPIs_1" xfId="21412" xr:uid="{00000000-0005-0000-0000-00004FCC0000}"/>
    <cellStyle name="n_Wanadoo España Flash 2004 04 valores_Classeur2_Orange - Market France KPIs" xfId="57438" xr:uid="{00000000-0005-0000-0000-000050CC0000}"/>
    <cellStyle name="n_Wanadoo España Flash 2004 04 valores_Classeur2_Poland KPIs" xfId="47211" xr:uid="{00000000-0005-0000-0000-000051CC0000}"/>
    <cellStyle name="n_Wanadoo España Flash 2004 04 valores_Classeur2_ROW" xfId="47213" xr:uid="{00000000-0005-0000-0000-000052CC0000}"/>
    <cellStyle name="n_Wanadoo España Flash 2004 04 valores_Classeur2_ROW ARPU" xfId="47214" xr:uid="{00000000-0005-0000-0000-000053CC0000}"/>
    <cellStyle name="n_Wanadoo España Flash 2004 04 valores_Classeur2_ROW_1" xfId="47215" xr:uid="{00000000-0005-0000-0000-000054CC0000}"/>
    <cellStyle name="n_Wanadoo España Flash 2004 04 valores_Classeur2_ROW_1_Group" xfId="47216" xr:uid="{00000000-0005-0000-0000-000055CC0000}"/>
    <cellStyle name="n_Wanadoo España Flash 2004 04 valores_Classeur2_ROW_1_ROW ARPU" xfId="47217" xr:uid="{00000000-0005-0000-0000-000056CC0000}"/>
    <cellStyle name="n_Wanadoo España Flash 2004 04 valores_Classeur2_ROW_Group" xfId="47218" xr:uid="{00000000-0005-0000-0000-000057CC0000}"/>
    <cellStyle name="n_Wanadoo España Flash 2004 04 valores_Classeur2_ROW_ROW ARPU" xfId="47219" xr:uid="{00000000-0005-0000-0000-000058CC0000}"/>
    <cellStyle name="n_Wanadoo España Flash 2004 04 valores_Classeur2_Spain ARPU + AUPU" xfId="47220" xr:uid="{00000000-0005-0000-0000-000059CC0000}"/>
    <cellStyle name="n_Wanadoo España Flash 2004 04 valores_Classeur2_Spain ARPU + AUPU_Group" xfId="47221" xr:uid="{00000000-0005-0000-0000-00005ACC0000}"/>
    <cellStyle name="n_Wanadoo España Flash 2004 04 valores_Classeur2_Spain ARPU + AUPU_ROW ARPU" xfId="47222" xr:uid="{00000000-0005-0000-0000-00005BCC0000}"/>
    <cellStyle name="n_Wanadoo España Flash 2004 04 valores_Classeur2_Spain KPIs" xfId="7967" xr:uid="{00000000-0005-0000-0000-00005CCC0000}"/>
    <cellStyle name="n_Wanadoo España Flash 2004 04 valores_Classeur2_Spain KPIs 2" xfId="17333" xr:uid="{00000000-0005-0000-0000-00005DCC0000}"/>
    <cellStyle name="n_Wanadoo España Flash 2004 04 valores_Classeur2_Spain KPIs_1" xfId="52782" xr:uid="{00000000-0005-0000-0000-00005ECC0000}"/>
    <cellStyle name="n_Wanadoo España Flash 2004 04 valores_Classeur2_Telecoms - Operational KPIs" xfId="51085" xr:uid="{00000000-0005-0000-0000-00005FCC0000}"/>
    <cellStyle name="n_Wanadoo España Flash 2004 04 valores_Classeur5" xfId="3989" xr:uid="{00000000-0005-0000-0000-000060CC0000}"/>
    <cellStyle name="n_Wanadoo España Flash 2004 04 valores_Classeur5_A&amp;ME KPIs" xfId="54560" xr:uid="{00000000-0005-0000-0000-000061CC0000}"/>
    <cellStyle name="n_Wanadoo España Flash 2004 04 valores_Classeur5_France financials" xfId="24901" xr:uid="{00000000-0005-0000-0000-000062CC0000}"/>
    <cellStyle name="n_Wanadoo España Flash 2004 04 valores_Classeur5_France KPIs" xfId="6111" xr:uid="{00000000-0005-0000-0000-000063CC0000}"/>
    <cellStyle name="n_Wanadoo España Flash 2004 04 valores_Classeur5_France KPIs 2" xfId="15526" xr:uid="{00000000-0005-0000-0000-000064CC0000}"/>
    <cellStyle name="n_Wanadoo España Flash 2004 04 valores_Classeur5_France KPIs_1" xfId="13351" xr:uid="{00000000-0005-0000-0000-000065CC0000}"/>
    <cellStyle name="n_Wanadoo España Flash 2004 04 valores_Classeur5_Group" xfId="47224" xr:uid="{00000000-0005-0000-0000-000066CC0000}"/>
    <cellStyle name="n_Wanadoo España Flash 2004 04 valores_Classeur5_Group - financial KPIs" xfId="23157" xr:uid="{00000000-0005-0000-0000-000067CC0000}"/>
    <cellStyle name="n_Wanadoo España Flash 2004 04 valores_Classeur5_Group - operational KPIs" xfId="11597" xr:uid="{00000000-0005-0000-0000-000068CC0000}"/>
    <cellStyle name="n_Wanadoo España Flash 2004 04 valores_Classeur5_Group - operational KPIs 2" xfId="19296" xr:uid="{00000000-0005-0000-0000-000069CC0000}"/>
    <cellStyle name="n_Wanadoo España Flash 2004 04 valores_Classeur5_Group - operational KPIs_1" xfId="21413" xr:uid="{00000000-0005-0000-0000-00006ACC0000}"/>
    <cellStyle name="n_Wanadoo España Flash 2004 04 valores_Classeur5_Orange - Market France KPIs" xfId="57439" xr:uid="{00000000-0005-0000-0000-00006BCC0000}"/>
    <cellStyle name="n_Wanadoo España Flash 2004 04 valores_Classeur5_Poland KPIs" xfId="47223" xr:uid="{00000000-0005-0000-0000-00006CCC0000}"/>
    <cellStyle name="n_Wanadoo España Flash 2004 04 valores_Classeur5_ROW" xfId="47225" xr:uid="{00000000-0005-0000-0000-00006DCC0000}"/>
    <cellStyle name="n_Wanadoo España Flash 2004 04 valores_Classeur5_ROW ARPU" xfId="47226" xr:uid="{00000000-0005-0000-0000-00006ECC0000}"/>
    <cellStyle name="n_Wanadoo España Flash 2004 04 valores_Classeur5_ROW_1" xfId="47227" xr:uid="{00000000-0005-0000-0000-00006FCC0000}"/>
    <cellStyle name="n_Wanadoo España Flash 2004 04 valores_Classeur5_ROW_1_Group" xfId="47228" xr:uid="{00000000-0005-0000-0000-000070CC0000}"/>
    <cellStyle name="n_Wanadoo España Flash 2004 04 valores_Classeur5_ROW_1_ROW ARPU" xfId="47229" xr:uid="{00000000-0005-0000-0000-000071CC0000}"/>
    <cellStyle name="n_Wanadoo España Flash 2004 04 valores_Classeur5_ROW_Group" xfId="47230" xr:uid="{00000000-0005-0000-0000-000072CC0000}"/>
    <cellStyle name="n_Wanadoo España Flash 2004 04 valores_Classeur5_ROW_ROW ARPU" xfId="47231" xr:uid="{00000000-0005-0000-0000-000073CC0000}"/>
    <cellStyle name="n_Wanadoo España Flash 2004 04 valores_Classeur5_Spain ARPU + AUPU" xfId="47232" xr:uid="{00000000-0005-0000-0000-000074CC0000}"/>
    <cellStyle name="n_Wanadoo España Flash 2004 04 valores_Classeur5_Spain ARPU + AUPU_Group" xfId="47233" xr:uid="{00000000-0005-0000-0000-000075CC0000}"/>
    <cellStyle name="n_Wanadoo España Flash 2004 04 valores_Classeur5_Spain ARPU + AUPU_ROW ARPU" xfId="47234" xr:uid="{00000000-0005-0000-0000-000076CC0000}"/>
    <cellStyle name="n_Wanadoo España Flash 2004 04 valores_Classeur5_Spain KPIs" xfId="7968" xr:uid="{00000000-0005-0000-0000-000077CC0000}"/>
    <cellStyle name="n_Wanadoo España Flash 2004 04 valores_Classeur5_Spain KPIs 2" xfId="17334" xr:uid="{00000000-0005-0000-0000-000078CC0000}"/>
    <cellStyle name="n_Wanadoo España Flash 2004 04 valores_Classeur5_Spain KPIs_1" xfId="52783" xr:uid="{00000000-0005-0000-0000-000079CC0000}"/>
    <cellStyle name="n_Wanadoo España Flash 2004 04 valores_Classeur5_Telecoms - Operational KPIs" xfId="51086" xr:uid="{00000000-0005-0000-0000-00007ACC0000}"/>
    <cellStyle name="n_Wanadoo España Flash 2004 04 valores_DATA KPI Personal" xfId="47235" xr:uid="{00000000-0005-0000-0000-00007BCC0000}"/>
    <cellStyle name="n_Wanadoo España Flash 2004 04 valores_DATA KPI Personal_Group" xfId="47236" xr:uid="{00000000-0005-0000-0000-00007CCC0000}"/>
    <cellStyle name="n_Wanadoo España Flash 2004 04 valores_DATA KPI Personal_ROW ARPU" xfId="47237" xr:uid="{00000000-0005-0000-0000-00007DCC0000}"/>
    <cellStyle name="n_Wanadoo España Flash 2004 04 valores_EE_CoA_BS - mapped V4" xfId="47238" xr:uid="{00000000-0005-0000-0000-00007ECC0000}"/>
    <cellStyle name="n_Wanadoo España Flash 2004 04 valores_EE_CoA_BS - mapped V4_Group" xfId="47239" xr:uid="{00000000-0005-0000-0000-00007FCC0000}"/>
    <cellStyle name="n_Wanadoo España Flash 2004 04 valores_EE_CoA_BS - mapped V4_ROW ARPU" xfId="47240" xr:uid="{00000000-0005-0000-0000-000080CC0000}"/>
    <cellStyle name="n_Wanadoo España Flash 2004 04 valores_France financials" xfId="24894" xr:uid="{00000000-0005-0000-0000-000081CC0000}"/>
    <cellStyle name="n_Wanadoo España Flash 2004 04 valores_France KPIs" xfId="6104" xr:uid="{00000000-0005-0000-0000-000082CC0000}"/>
    <cellStyle name="n_Wanadoo España Flash 2004 04 valores_France KPIs 2" xfId="15519" xr:uid="{00000000-0005-0000-0000-000083CC0000}"/>
    <cellStyle name="n_Wanadoo España Flash 2004 04 valores_France KPIs_1" xfId="13344" xr:uid="{00000000-0005-0000-0000-000084CC0000}"/>
    <cellStyle name="n_Wanadoo España Flash 2004 04 valores_Group" xfId="47241" xr:uid="{00000000-0005-0000-0000-000085CC0000}"/>
    <cellStyle name="n_Wanadoo España Flash 2004 04 valores_Group - financial KPIs" xfId="23150" xr:uid="{00000000-0005-0000-0000-000086CC0000}"/>
    <cellStyle name="n_Wanadoo España Flash 2004 04 valores_Group - operational KPIs" xfId="11590" xr:uid="{00000000-0005-0000-0000-000087CC0000}"/>
    <cellStyle name="n_Wanadoo España Flash 2004 04 valores_Group - operational KPIs 2" xfId="19289" xr:uid="{00000000-0005-0000-0000-000088CC0000}"/>
    <cellStyle name="n_Wanadoo España Flash 2004 04 valores_Group - operational KPIs_1" xfId="21406" xr:uid="{00000000-0005-0000-0000-000089CC0000}"/>
    <cellStyle name="n_Wanadoo España Flash 2004 04 valores_Orange - Market France KPIs" xfId="57432" xr:uid="{00000000-0005-0000-0000-00008ACC0000}"/>
    <cellStyle name="n_Wanadoo España Flash 2004 04 valores_PFA_Mn MTV_060413" xfId="3990" xr:uid="{00000000-0005-0000-0000-00008BCC0000}"/>
    <cellStyle name="n_Wanadoo España Flash 2004 04 valores_PFA_Mn MTV_060413_A&amp;ME KPIs" xfId="54561" xr:uid="{00000000-0005-0000-0000-00008CCC0000}"/>
    <cellStyle name="n_Wanadoo España Flash 2004 04 valores_PFA_Mn MTV_060413_France financials" xfId="24902" xr:uid="{00000000-0005-0000-0000-00008DCC0000}"/>
    <cellStyle name="n_Wanadoo España Flash 2004 04 valores_PFA_Mn MTV_060413_France KPIs" xfId="6112" xr:uid="{00000000-0005-0000-0000-00008ECC0000}"/>
    <cellStyle name="n_Wanadoo España Flash 2004 04 valores_PFA_Mn MTV_060413_France KPIs 2" xfId="15527" xr:uid="{00000000-0005-0000-0000-00008FCC0000}"/>
    <cellStyle name="n_Wanadoo España Flash 2004 04 valores_PFA_Mn MTV_060413_France KPIs_1" xfId="13352" xr:uid="{00000000-0005-0000-0000-000090CC0000}"/>
    <cellStyle name="n_Wanadoo España Flash 2004 04 valores_PFA_Mn MTV_060413_Group" xfId="47243" xr:uid="{00000000-0005-0000-0000-000091CC0000}"/>
    <cellStyle name="n_Wanadoo España Flash 2004 04 valores_PFA_Mn MTV_060413_Group - financial KPIs" xfId="23158" xr:uid="{00000000-0005-0000-0000-000092CC0000}"/>
    <cellStyle name="n_Wanadoo España Flash 2004 04 valores_PFA_Mn MTV_060413_Group - operational KPIs" xfId="11598" xr:uid="{00000000-0005-0000-0000-000093CC0000}"/>
    <cellStyle name="n_Wanadoo España Flash 2004 04 valores_PFA_Mn MTV_060413_Group - operational KPIs 2" xfId="19297" xr:uid="{00000000-0005-0000-0000-000094CC0000}"/>
    <cellStyle name="n_Wanadoo España Flash 2004 04 valores_PFA_Mn MTV_060413_Group - operational KPIs_1" xfId="21414" xr:uid="{00000000-0005-0000-0000-000095CC0000}"/>
    <cellStyle name="n_Wanadoo España Flash 2004 04 valores_PFA_Mn MTV_060413_Orange - Market France KPIs" xfId="57440" xr:uid="{00000000-0005-0000-0000-000096CC0000}"/>
    <cellStyle name="n_Wanadoo España Flash 2004 04 valores_PFA_Mn MTV_060413_Poland KPIs" xfId="47242" xr:uid="{00000000-0005-0000-0000-000097CC0000}"/>
    <cellStyle name="n_Wanadoo España Flash 2004 04 valores_PFA_Mn MTV_060413_ROW" xfId="47244" xr:uid="{00000000-0005-0000-0000-000098CC0000}"/>
    <cellStyle name="n_Wanadoo España Flash 2004 04 valores_PFA_Mn MTV_060413_ROW ARPU" xfId="47245" xr:uid="{00000000-0005-0000-0000-000099CC0000}"/>
    <cellStyle name="n_Wanadoo España Flash 2004 04 valores_PFA_Mn MTV_060413_ROW_1" xfId="47246" xr:uid="{00000000-0005-0000-0000-00009ACC0000}"/>
    <cellStyle name="n_Wanadoo España Flash 2004 04 valores_PFA_Mn MTV_060413_ROW_1_Group" xfId="47247" xr:uid="{00000000-0005-0000-0000-00009BCC0000}"/>
    <cellStyle name="n_Wanadoo España Flash 2004 04 valores_PFA_Mn MTV_060413_ROW_1_ROW ARPU" xfId="47248" xr:uid="{00000000-0005-0000-0000-00009CCC0000}"/>
    <cellStyle name="n_Wanadoo España Flash 2004 04 valores_PFA_Mn MTV_060413_ROW_Group" xfId="47249" xr:uid="{00000000-0005-0000-0000-00009DCC0000}"/>
    <cellStyle name="n_Wanadoo España Flash 2004 04 valores_PFA_Mn MTV_060413_ROW_ROW ARPU" xfId="47250" xr:uid="{00000000-0005-0000-0000-00009ECC0000}"/>
    <cellStyle name="n_Wanadoo España Flash 2004 04 valores_PFA_Mn MTV_060413_Spain ARPU + AUPU" xfId="47251" xr:uid="{00000000-0005-0000-0000-00009FCC0000}"/>
    <cellStyle name="n_Wanadoo España Flash 2004 04 valores_PFA_Mn MTV_060413_Spain ARPU + AUPU_Group" xfId="47252" xr:uid="{00000000-0005-0000-0000-0000A0CC0000}"/>
    <cellStyle name="n_Wanadoo España Flash 2004 04 valores_PFA_Mn MTV_060413_Spain ARPU + AUPU_ROW ARPU" xfId="47253" xr:uid="{00000000-0005-0000-0000-0000A1CC0000}"/>
    <cellStyle name="n_Wanadoo España Flash 2004 04 valores_PFA_Mn MTV_060413_Spain KPIs" xfId="7969" xr:uid="{00000000-0005-0000-0000-0000A2CC0000}"/>
    <cellStyle name="n_Wanadoo España Flash 2004 04 valores_PFA_Mn MTV_060413_Spain KPIs 2" xfId="17335" xr:uid="{00000000-0005-0000-0000-0000A3CC0000}"/>
    <cellStyle name="n_Wanadoo España Flash 2004 04 valores_PFA_Mn MTV_060413_Spain KPIs_1" xfId="52784" xr:uid="{00000000-0005-0000-0000-0000A4CC0000}"/>
    <cellStyle name="n_Wanadoo España Flash 2004 04 valores_PFA_Mn MTV_060413_Telecoms - Operational KPIs" xfId="51087" xr:uid="{00000000-0005-0000-0000-0000A5CC0000}"/>
    <cellStyle name="n_Wanadoo España Flash 2004 04 valores_PFA_Mn_0603_V0 0" xfId="3991" xr:uid="{00000000-0005-0000-0000-0000A6CC0000}"/>
    <cellStyle name="n_Wanadoo España Flash 2004 04 valores_PFA_Mn_0603_V0 0_A&amp;ME KPIs" xfId="54562" xr:uid="{00000000-0005-0000-0000-0000A7CC0000}"/>
    <cellStyle name="n_Wanadoo España Flash 2004 04 valores_PFA_Mn_0603_V0 0_France financials" xfId="24903" xr:uid="{00000000-0005-0000-0000-0000A8CC0000}"/>
    <cellStyle name="n_Wanadoo España Flash 2004 04 valores_PFA_Mn_0603_V0 0_France KPIs" xfId="6113" xr:uid="{00000000-0005-0000-0000-0000A9CC0000}"/>
    <cellStyle name="n_Wanadoo España Flash 2004 04 valores_PFA_Mn_0603_V0 0_France KPIs 2" xfId="15528" xr:uid="{00000000-0005-0000-0000-0000AACC0000}"/>
    <cellStyle name="n_Wanadoo España Flash 2004 04 valores_PFA_Mn_0603_V0 0_France KPIs_1" xfId="13353" xr:uid="{00000000-0005-0000-0000-0000ABCC0000}"/>
    <cellStyle name="n_Wanadoo España Flash 2004 04 valores_PFA_Mn_0603_V0 0_Group" xfId="47255" xr:uid="{00000000-0005-0000-0000-0000ACCC0000}"/>
    <cellStyle name="n_Wanadoo España Flash 2004 04 valores_PFA_Mn_0603_V0 0_Group - financial KPIs" xfId="23159" xr:uid="{00000000-0005-0000-0000-0000ADCC0000}"/>
    <cellStyle name="n_Wanadoo España Flash 2004 04 valores_PFA_Mn_0603_V0 0_Group - operational KPIs" xfId="11599" xr:uid="{00000000-0005-0000-0000-0000AECC0000}"/>
    <cellStyle name="n_Wanadoo España Flash 2004 04 valores_PFA_Mn_0603_V0 0_Group - operational KPIs 2" xfId="19298" xr:uid="{00000000-0005-0000-0000-0000AFCC0000}"/>
    <cellStyle name="n_Wanadoo España Flash 2004 04 valores_PFA_Mn_0603_V0 0_Group - operational KPIs_1" xfId="21415" xr:uid="{00000000-0005-0000-0000-0000B0CC0000}"/>
    <cellStyle name="n_Wanadoo España Flash 2004 04 valores_PFA_Mn_0603_V0 0_Orange - Market France KPIs" xfId="57441" xr:uid="{00000000-0005-0000-0000-0000B1CC0000}"/>
    <cellStyle name="n_Wanadoo España Flash 2004 04 valores_PFA_Mn_0603_V0 0_Poland KPIs" xfId="47254" xr:uid="{00000000-0005-0000-0000-0000B2CC0000}"/>
    <cellStyle name="n_Wanadoo España Flash 2004 04 valores_PFA_Mn_0603_V0 0_ROW" xfId="47256" xr:uid="{00000000-0005-0000-0000-0000B3CC0000}"/>
    <cellStyle name="n_Wanadoo España Flash 2004 04 valores_PFA_Mn_0603_V0 0_ROW ARPU" xfId="47257" xr:uid="{00000000-0005-0000-0000-0000B4CC0000}"/>
    <cellStyle name="n_Wanadoo España Flash 2004 04 valores_PFA_Mn_0603_V0 0_ROW_1" xfId="47258" xr:uid="{00000000-0005-0000-0000-0000B5CC0000}"/>
    <cellStyle name="n_Wanadoo España Flash 2004 04 valores_PFA_Mn_0603_V0 0_ROW_1_Group" xfId="47259" xr:uid="{00000000-0005-0000-0000-0000B6CC0000}"/>
    <cellStyle name="n_Wanadoo España Flash 2004 04 valores_PFA_Mn_0603_V0 0_ROW_1_ROW ARPU" xfId="47260" xr:uid="{00000000-0005-0000-0000-0000B7CC0000}"/>
    <cellStyle name="n_Wanadoo España Flash 2004 04 valores_PFA_Mn_0603_V0 0_ROW_Group" xfId="47261" xr:uid="{00000000-0005-0000-0000-0000B8CC0000}"/>
    <cellStyle name="n_Wanadoo España Flash 2004 04 valores_PFA_Mn_0603_V0 0_ROW_ROW ARPU" xfId="47262" xr:uid="{00000000-0005-0000-0000-0000B9CC0000}"/>
    <cellStyle name="n_Wanadoo España Flash 2004 04 valores_PFA_Mn_0603_V0 0_Spain ARPU + AUPU" xfId="47263" xr:uid="{00000000-0005-0000-0000-0000BACC0000}"/>
    <cellStyle name="n_Wanadoo España Flash 2004 04 valores_PFA_Mn_0603_V0 0_Spain ARPU + AUPU_Group" xfId="47264" xr:uid="{00000000-0005-0000-0000-0000BBCC0000}"/>
    <cellStyle name="n_Wanadoo España Flash 2004 04 valores_PFA_Mn_0603_V0 0_Spain ARPU + AUPU_ROW ARPU" xfId="47265" xr:uid="{00000000-0005-0000-0000-0000BCCC0000}"/>
    <cellStyle name="n_Wanadoo España Flash 2004 04 valores_PFA_Mn_0603_V0 0_Spain KPIs" xfId="7970" xr:uid="{00000000-0005-0000-0000-0000BDCC0000}"/>
    <cellStyle name="n_Wanadoo España Flash 2004 04 valores_PFA_Mn_0603_V0 0_Spain KPIs 2" xfId="17336" xr:uid="{00000000-0005-0000-0000-0000BECC0000}"/>
    <cellStyle name="n_Wanadoo España Flash 2004 04 valores_PFA_Mn_0603_V0 0_Spain KPIs_1" xfId="52785" xr:uid="{00000000-0005-0000-0000-0000BFCC0000}"/>
    <cellStyle name="n_Wanadoo España Flash 2004 04 valores_PFA_Mn_0603_V0 0_Telecoms - Operational KPIs" xfId="51088" xr:uid="{00000000-0005-0000-0000-0000C0CC0000}"/>
    <cellStyle name="n_Wanadoo España Flash 2004 04 valores_PFA_Parcs_0600706" xfId="3992" xr:uid="{00000000-0005-0000-0000-0000C1CC0000}"/>
    <cellStyle name="n_Wanadoo España Flash 2004 04 valores_PFA_Parcs_0600706_A&amp;ME KPIs" xfId="54563" xr:uid="{00000000-0005-0000-0000-0000C2CC0000}"/>
    <cellStyle name="n_Wanadoo España Flash 2004 04 valores_PFA_Parcs_0600706_France financials" xfId="24904" xr:uid="{00000000-0005-0000-0000-0000C3CC0000}"/>
    <cellStyle name="n_Wanadoo España Flash 2004 04 valores_PFA_Parcs_0600706_France KPIs" xfId="6114" xr:uid="{00000000-0005-0000-0000-0000C4CC0000}"/>
    <cellStyle name="n_Wanadoo España Flash 2004 04 valores_PFA_Parcs_0600706_France KPIs 2" xfId="15529" xr:uid="{00000000-0005-0000-0000-0000C5CC0000}"/>
    <cellStyle name="n_Wanadoo España Flash 2004 04 valores_PFA_Parcs_0600706_France KPIs_1" xfId="13354" xr:uid="{00000000-0005-0000-0000-0000C6CC0000}"/>
    <cellStyle name="n_Wanadoo España Flash 2004 04 valores_PFA_Parcs_0600706_Group" xfId="47267" xr:uid="{00000000-0005-0000-0000-0000C7CC0000}"/>
    <cellStyle name="n_Wanadoo España Flash 2004 04 valores_PFA_Parcs_0600706_Group - financial KPIs" xfId="23160" xr:uid="{00000000-0005-0000-0000-0000C8CC0000}"/>
    <cellStyle name="n_Wanadoo España Flash 2004 04 valores_PFA_Parcs_0600706_Group - operational KPIs" xfId="11600" xr:uid="{00000000-0005-0000-0000-0000C9CC0000}"/>
    <cellStyle name="n_Wanadoo España Flash 2004 04 valores_PFA_Parcs_0600706_Group - operational KPIs 2" xfId="19299" xr:uid="{00000000-0005-0000-0000-0000CACC0000}"/>
    <cellStyle name="n_Wanadoo España Flash 2004 04 valores_PFA_Parcs_0600706_Group - operational KPIs_1" xfId="21416" xr:uid="{00000000-0005-0000-0000-0000CBCC0000}"/>
    <cellStyle name="n_Wanadoo España Flash 2004 04 valores_PFA_Parcs_0600706_Orange - Market France KPIs" xfId="57442" xr:uid="{00000000-0005-0000-0000-0000CCCC0000}"/>
    <cellStyle name="n_Wanadoo España Flash 2004 04 valores_PFA_Parcs_0600706_Poland KPIs" xfId="47266" xr:uid="{00000000-0005-0000-0000-0000CDCC0000}"/>
    <cellStyle name="n_Wanadoo España Flash 2004 04 valores_PFA_Parcs_0600706_ROW" xfId="47268" xr:uid="{00000000-0005-0000-0000-0000CECC0000}"/>
    <cellStyle name="n_Wanadoo España Flash 2004 04 valores_PFA_Parcs_0600706_ROW ARPU" xfId="47269" xr:uid="{00000000-0005-0000-0000-0000CFCC0000}"/>
    <cellStyle name="n_Wanadoo España Flash 2004 04 valores_PFA_Parcs_0600706_ROW_1" xfId="47270" xr:uid="{00000000-0005-0000-0000-0000D0CC0000}"/>
    <cellStyle name="n_Wanadoo España Flash 2004 04 valores_PFA_Parcs_0600706_ROW_1_Group" xfId="47271" xr:uid="{00000000-0005-0000-0000-0000D1CC0000}"/>
    <cellStyle name="n_Wanadoo España Flash 2004 04 valores_PFA_Parcs_0600706_ROW_1_ROW ARPU" xfId="47272" xr:uid="{00000000-0005-0000-0000-0000D2CC0000}"/>
    <cellStyle name="n_Wanadoo España Flash 2004 04 valores_PFA_Parcs_0600706_ROW_Group" xfId="47273" xr:uid="{00000000-0005-0000-0000-0000D3CC0000}"/>
    <cellStyle name="n_Wanadoo España Flash 2004 04 valores_PFA_Parcs_0600706_ROW_ROW ARPU" xfId="47274" xr:uid="{00000000-0005-0000-0000-0000D4CC0000}"/>
    <cellStyle name="n_Wanadoo España Flash 2004 04 valores_PFA_Parcs_0600706_Spain ARPU + AUPU" xfId="47275" xr:uid="{00000000-0005-0000-0000-0000D5CC0000}"/>
    <cellStyle name="n_Wanadoo España Flash 2004 04 valores_PFA_Parcs_0600706_Spain ARPU + AUPU_Group" xfId="47276" xr:uid="{00000000-0005-0000-0000-0000D6CC0000}"/>
    <cellStyle name="n_Wanadoo España Flash 2004 04 valores_PFA_Parcs_0600706_Spain ARPU + AUPU_ROW ARPU" xfId="47277" xr:uid="{00000000-0005-0000-0000-0000D7CC0000}"/>
    <cellStyle name="n_Wanadoo España Flash 2004 04 valores_PFA_Parcs_0600706_Spain KPIs" xfId="7971" xr:uid="{00000000-0005-0000-0000-0000D8CC0000}"/>
    <cellStyle name="n_Wanadoo España Flash 2004 04 valores_PFA_Parcs_0600706_Spain KPIs 2" xfId="17337" xr:uid="{00000000-0005-0000-0000-0000D9CC0000}"/>
    <cellStyle name="n_Wanadoo España Flash 2004 04 valores_PFA_Parcs_0600706_Spain KPIs_1" xfId="52786" xr:uid="{00000000-0005-0000-0000-0000DACC0000}"/>
    <cellStyle name="n_Wanadoo España Flash 2004 04 valores_PFA_Parcs_0600706_Telecoms - Operational KPIs" xfId="51089" xr:uid="{00000000-0005-0000-0000-0000DBCC0000}"/>
    <cellStyle name="n_Wanadoo España Flash 2004 04 valores_Poland KPIs" xfId="47150" xr:uid="{00000000-0005-0000-0000-0000DCCC0000}"/>
    <cellStyle name="n_Wanadoo España Flash 2004 04 valores_Reporting Valeur_Mobile_2010_10" xfId="47278" xr:uid="{00000000-0005-0000-0000-0000DDCC0000}"/>
    <cellStyle name="n_Wanadoo España Flash 2004 04 valores_Reporting Valeur_Mobile_2010_10_Group" xfId="47279" xr:uid="{00000000-0005-0000-0000-0000DECC0000}"/>
    <cellStyle name="n_Wanadoo España Flash 2004 04 valores_Reporting Valeur_Mobile_2010_10_ROW" xfId="47280" xr:uid="{00000000-0005-0000-0000-0000DFCC0000}"/>
    <cellStyle name="n_Wanadoo España Flash 2004 04 valores_Reporting Valeur_Mobile_2010_10_ROW ARPU" xfId="47281" xr:uid="{00000000-0005-0000-0000-0000E0CC0000}"/>
    <cellStyle name="n_Wanadoo España Flash 2004 04 valores_Reporting Valeur_Mobile_2010_10_ROW_Group" xfId="47282" xr:uid="{00000000-0005-0000-0000-0000E1CC0000}"/>
    <cellStyle name="n_Wanadoo España Flash 2004 04 valores_Reporting Valeur_Mobile_2010_10_ROW_ROW ARPU" xfId="47283" xr:uid="{00000000-0005-0000-0000-0000E2CC0000}"/>
    <cellStyle name="n_Wanadoo España Flash 2004 04 valores_ROW" xfId="47284" xr:uid="{00000000-0005-0000-0000-0000E3CC0000}"/>
    <cellStyle name="n_Wanadoo España Flash 2004 04 valores_ROW ARPU" xfId="47285" xr:uid="{00000000-0005-0000-0000-0000E4CC0000}"/>
    <cellStyle name="n_Wanadoo España Flash 2004 04 valores_ROW_1" xfId="47286" xr:uid="{00000000-0005-0000-0000-0000E5CC0000}"/>
    <cellStyle name="n_Wanadoo España Flash 2004 04 valores_ROW_1_Group" xfId="47287" xr:uid="{00000000-0005-0000-0000-0000E6CC0000}"/>
    <cellStyle name="n_Wanadoo España Flash 2004 04 valores_ROW_1_ROW ARPU" xfId="47288" xr:uid="{00000000-0005-0000-0000-0000E7CC0000}"/>
    <cellStyle name="n_Wanadoo España Flash 2004 04 valores_ROW_Group" xfId="47289" xr:uid="{00000000-0005-0000-0000-0000E8CC0000}"/>
    <cellStyle name="n_Wanadoo España Flash 2004 04 valores_ROW_ROW ARPU" xfId="47290" xr:uid="{00000000-0005-0000-0000-0000E9CC0000}"/>
    <cellStyle name="n_Wanadoo España Flash 2004 04 valores_Spain ARPU + AUPU" xfId="47291" xr:uid="{00000000-0005-0000-0000-0000EACC0000}"/>
    <cellStyle name="n_Wanadoo España Flash 2004 04 valores_Spain ARPU + AUPU_Group" xfId="47292" xr:uid="{00000000-0005-0000-0000-0000EBCC0000}"/>
    <cellStyle name="n_Wanadoo España Flash 2004 04 valores_Spain ARPU + AUPU_ROW ARPU" xfId="47293" xr:uid="{00000000-0005-0000-0000-0000ECCC0000}"/>
    <cellStyle name="n_Wanadoo España Flash 2004 04 valores_Spain KPIs" xfId="7961" xr:uid="{00000000-0005-0000-0000-0000EDCC0000}"/>
    <cellStyle name="n_Wanadoo España Flash 2004 04 valores_Spain KPIs 2" xfId="17327" xr:uid="{00000000-0005-0000-0000-0000EECC0000}"/>
    <cellStyle name="n_Wanadoo España Flash 2004 04 valores_Spain KPIs_1" xfId="52776" xr:uid="{00000000-0005-0000-0000-0000EFCC0000}"/>
    <cellStyle name="n_Wanadoo España Flash 2004 04 valores_Telecoms - Operational KPIs" xfId="51079" xr:uid="{00000000-0005-0000-0000-0000F0CC0000}"/>
    <cellStyle name="n_Wanadoo España Flash 2004 04 valores_UAG_report_CA 06-09 (06-09-28)" xfId="3993" xr:uid="{00000000-0005-0000-0000-0000F1CC0000}"/>
    <cellStyle name="n_Wanadoo España Flash 2004 04 valores_UAG_report_CA 06-09 (06-09-28)_A&amp;ME KPIs" xfId="54564" xr:uid="{00000000-0005-0000-0000-0000F2CC0000}"/>
    <cellStyle name="n_Wanadoo España Flash 2004 04 valores_UAG_report_CA 06-09 (06-09-28)_France financials" xfId="24905" xr:uid="{00000000-0005-0000-0000-0000F3CC0000}"/>
    <cellStyle name="n_Wanadoo España Flash 2004 04 valores_UAG_report_CA 06-09 (06-09-28)_France KPIs" xfId="6115" xr:uid="{00000000-0005-0000-0000-0000F4CC0000}"/>
    <cellStyle name="n_Wanadoo España Flash 2004 04 valores_UAG_report_CA 06-09 (06-09-28)_France KPIs 2" xfId="15530" xr:uid="{00000000-0005-0000-0000-0000F5CC0000}"/>
    <cellStyle name="n_Wanadoo España Flash 2004 04 valores_UAG_report_CA 06-09 (06-09-28)_France KPIs_1" xfId="13355" xr:uid="{00000000-0005-0000-0000-0000F6CC0000}"/>
    <cellStyle name="n_Wanadoo España Flash 2004 04 valores_UAG_report_CA 06-09 (06-09-28)_Group" xfId="47295" xr:uid="{00000000-0005-0000-0000-0000F7CC0000}"/>
    <cellStyle name="n_Wanadoo España Flash 2004 04 valores_UAG_report_CA 06-09 (06-09-28)_Group - financial KPIs" xfId="23161" xr:uid="{00000000-0005-0000-0000-0000F8CC0000}"/>
    <cellStyle name="n_Wanadoo España Flash 2004 04 valores_UAG_report_CA 06-09 (06-09-28)_Group - operational KPIs" xfId="11601" xr:uid="{00000000-0005-0000-0000-0000F9CC0000}"/>
    <cellStyle name="n_Wanadoo España Flash 2004 04 valores_UAG_report_CA 06-09 (06-09-28)_Group - operational KPIs 2" xfId="19300" xr:uid="{00000000-0005-0000-0000-0000FACC0000}"/>
    <cellStyle name="n_Wanadoo España Flash 2004 04 valores_UAG_report_CA 06-09 (06-09-28)_Group - operational KPIs_1" xfId="21417" xr:uid="{00000000-0005-0000-0000-0000FBCC0000}"/>
    <cellStyle name="n_Wanadoo España Flash 2004 04 valores_UAG_report_CA 06-09 (06-09-28)_Orange - Market France KPIs" xfId="57443" xr:uid="{00000000-0005-0000-0000-0000FCCC0000}"/>
    <cellStyle name="n_Wanadoo España Flash 2004 04 valores_UAG_report_CA 06-09 (06-09-28)_Poland KPIs" xfId="47294" xr:uid="{00000000-0005-0000-0000-0000FDCC0000}"/>
    <cellStyle name="n_Wanadoo España Flash 2004 04 valores_UAG_report_CA 06-09 (06-09-28)_ROW" xfId="47296" xr:uid="{00000000-0005-0000-0000-0000FECC0000}"/>
    <cellStyle name="n_Wanadoo España Flash 2004 04 valores_UAG_report_CA 06-09 (06-09-28)_ROW ARPU" xfId="47297" xr:uid="{00000000-0005-0000-0000-0000FFCC0000}"/>
    <cellStyle name="n_Wanadoo España Flash 2004 04 valores_UAG_report_CA 06-09 (06-09-28)_ROW_1" xfId="47298" xr:uid="{00000000-0005-0000-0000-000000CD0000}"/>
    <cellStyle name="n_Wanadoo España Flash 2004 04 valores_UAG_report_CA 06-09 (06-09-28)_ROW_1_Group" xfId="47299" xr:uid="{00000000-0005-0000-0000-000001CD0000}"/>
    <cellStyle name="n_Wanadoo España Flash 2004 04 valores_UAG_report_CA 06-09 (06-09-28)_ROW_1_ROW ARPU" xfId="47300" xr:uid="{00000000-0005-0000-0000-000002CD0000}"/>
    <cellStyle name="n_Wanadoo España Flash 2004 04 valores_UAG_report_CA 06-09 (06-09-28)_ROW_Group" xfId="47301" xr:uid="{00000000-0005-0000-0000-000003CD0000}"/>
    <cellStyle name="n_Wanadoo España Flash 2004 04 valores_UAG_report_CA 06-09 (06-09-28)_ROW_ROW ARPU" xfId="47302" xr:uid="{00000000-0005-0000-0000-000004CD0000}"/>
    <cellStyle name="n_Wanadoo España Flash 2004 04 valores_UAG_report_CA 06-09 (06-09-28)_Spain ARPU + AUPU" xfId="47303" xr:uid="{00000000-0005-0000-0000-000005CD0000}"/>
    <cellStyle name="n_Wanadoo España Flash 2004 04 valores_UAG_report_CA 06-09 (06-09-28)_Spain ARPU + AUPU_Group" xfId="47304" xr:uid="{00000000-0005-0000-0000-000006CD0000}"/>
    <cellStyle name="n_Wanadoo España Flash 2004 04 valores_UAG_report_CA 06-09 (06-09-28)_Spain ARPU + AUPU_ROW ARPU" xfId="47305" xr:uid="{00000000-0005-0000-0000-000007CD0000}"/>
    <cellStyle name="n_Wanadoo España Flash 2004 04 valores_UAG_report_CA 06-09 (06-09-28)_Spain KPIs" xfId="7972" xr:uid="{00000000-0005-0000-0000-000008CD0000}"/>
    <cellStyle name="n_Wanadoo España Flash 2004 04 valores_UAG_report_CA 06-09 (06-09-28)_Spain KPIs 2" xfId="17338" xr:uid="{00000000-0005-0000-0000-000009CD0000}"/>
    <cellStyle name="n_Wanadoo España Flash 2004 04 valores_UAG_report_CA 06-09 (06-09-28)_Spain KPIs_1" xfId="52787" xr:uid="{00000000-0005-0000-0000-00000ACD0000}"/>
    <cellStyle name="n_Wanadoo España Flash 2004 04 valores_UAG_report_CA 06-09 (06-09-28)_Telecoms - Operational KPIs" xfId="51090" xr:uid="{00000000-0005-0000-0000-00000BCD0000}"/>
    <cellStyle name="n_Wanadoo España Flash 2004 04 valores_UAG_report_CA 06-10 (06-11-06)" xfId="3994" xr:uid="{00000000-0005-0000-0000-00000CCD0000}"/>
    <cellStyle name="n_Wanadoo España Flash 2004 04 valores_UAG_report_CA 06-10 (06-11-06)_A&amp;ME KPIs" xfId="54565" xr:uid="{00000000-0005-0000-0000-00000DCD0000}"/>
    <cellStyle name="n_Wanadoo España Flash 2004 04 valores_UAG_report_CA 06-10 (06-11-06)_France financials" xfId="24906" xr:uid="{00000000-0005-0000-0000-00000ECD0000}"/>
    <cellStyle name="n_Wanadoo España Flash 2004 04 valores_UAG_report_CA 06-10 (06-11-06)_France KPIs" xfId="6116" xr:uid="{00000000-0005-0000-0000-00000FCD0000}"/>
    <cellStyle name="n_Wanadoo España Flash 2004 04 valores_UAG_report_CA 06-10 (06-11-06)_France KPIs 2" xfId="15531" xr:uid="{00000000-0005-0000-0000-000010CD0000}"/>
    <cellStyle name="n_Wanadoo España Flash 2004 04 valores_UAG_report_CA 06-10 (06-11-06)_France KPIs_1" xfId="13356" xr:uid="{00000000-0005-0000-0000-000011CD0000}"/>
    <cellStyle name="n_Wanadoo España Flash 2004 04 valores_UAG_report_CA 06-10 (06-11-06)_Group" xfId="47307" xr:uid="{00000000-0005-0000-0000-000012CD0000}"/>
    <cellStyle name="n_Wanadoo España Flash 2004 04 valores_UAG_report_CA 06-10 (06-11-06)_Group - financial KPIs" xfId="23162" xr:uid="{00000000-0005-0000-0000-000013CD0000}"/>
    <cellStyle name="n_Wanadoo España Flash 2004 04 valores_UAG_report_CA 06-10 (06-11-06)_Group - operational KPIs" xfId="11602" xr:uid="{00000000-0005-0000-0000-000014CD0000}"/>
    <cellStyle name="n_Wanadoo España Flash 2004 04 valores_UAG_report_CA 06-10 (06-11-06)_Group - operational KPIs 2" xfId="19301" xr:uid="{00000000-0005-0000-0000-000015CD0000}"/>
    <cellStyle name="n_Wanadoo España Flash 2004 04 valores_UAG_report_CA 06-10 (06-11-06)_Group - operational KPIs_1" xfId="21418" xr:uid="{00000000-0005-0000-0000-000016CD0000}"/>
    <cellStyle name="n_Wanadoo España Flash 2004 04 valores_UAG_report_CA 06-10 (06-11-06)_Orange - Market France KPIs" xfId="57444" xr:uid="{00000000-0005-0000-0000-000017CD0000}"/>
    <cellStyle name="n_Wanadoo España Flash 2004 04 valores_UAG_report_CA 06-10 (06-11-06)_Poland KPIs" xfId="47306" xr:uid="{00000000-0005-0000-0000-000018CD0000}"/>
    <cellStyle name="n_Wanadoo España Flash 2004 04 valores_UAG_report_CA 06-10 (06-11-06)_ROW" xfId="47308" xr:uid="{00000000-0005-0000-0000-000019CD0000}"/>
    <cellStyle name="n_Wanadoo España Flash 2004 04 valores_UAG_report_CA 06-10 (06-11-06)_ROW ARPU" xfId="47309" xr:uid="{00000000-0005-0000-0000-00001ACD0000}"/>
    <cellStyle name="n_Wanadoo España Flash 2004 04 valores_UAG_report_CA 06-10 (06-11-06)_ROW_1" xfId="47310" xr:uid="{00000000-0005-0000-0000-00001BCD0000}"/>
    <cellStyle name="n_Wanadoo España Flash 2004 04 valores_UAG_report_CA 06-10 (06-11-06)_ROW_1_Group" xfId="47311" xr:uid="{00000000-0005-0000-0000-00001CCD0000}"/>
    <cellStyle name="n_Wanadoo España Flash 2004 04 valores_UAG_report_CA 06-10 (06-11-06)_ROW_1_ROW ARPU" xfId="47312" xr:uid="{00000000-0005-0000-0000-00001DCD0000}"/>
    <cellStyle name="n_Wanadoo España Flash 2004 04 valores_UAG_report_CA 06-10 (06-11-06)_ROW_Group" xfId="47313" xr:uid="{00000000-0005-0000-0000-00001ECD0000}"/>
    <cellStyle name="n_Wanadoo España Flash 2004 04 valores_UAG_report_CA 06-10 (06-11-06)_ROW_ROW ARPU" xfId="47314" xr:uid="{00000000-0005-0000-0000-00001FCD0000}"/>
    <cellStyle name="n_Wanadoo España Flash 2004 04 valores_UAG_report_CA 06-10 (06-11-06)_Spain ARPU + AUPU" xfId="47315" xr:uid="{00000000-0005-0000-0000-000020CD0000}"/>
    <cellStyle name="n_Wanadoo España Flash 2004 04 valores_UAG_report_CA 06-10 (06-11-06)_Spain ARPU + AUPU_Group" xfId="47316" xr:uid="{00000000-0005-0000-0000-000021CD0000}"/>
    <cellStyle name="n_Wanadoo España Flash 2004 04 valores_UAG_report_CA 06-10 (06-11-06)_Spain ARPU + AUPU_ROW ARPU" xfId="47317" xr:uid="{00000000-0005-0000-0000-000022CD0000}"/>
    <cellStyle name="n_Wanadoo España Flash 2004 04 valores_UAG_report_CA 06-10 (06-11-06)_Spain KPIs" xfId="7973" xr:uid="{00000000-0005-0000-0000-000023CD0000}"/>
    <cellStyle name="n_Wanadoo España Flash 2004 04 valores_UAG_report_CA 06-10 (06-11-06)_Spain KPIs 2" xfId="17339" xr:uid="{00000000-0005-0000-0000-000024CD0000}"/>
    <cellStyle name="n_Wanadoo España Flash 2004 04 valores_UAG_report_CA 06-10 (06-11-06)_Spain KPIs_1" xfId="52788" xr:uid="{00000000-0005-0000-0000-000025CD0000}"/>
    <cellStyle name="n_Wanadoo España Flash 2004 04 valores_UAG_report_CA 06-10 (06-11-06)_Telecoms - Operational KPIs" xfId="51091" xr:uid="{00000000-0005-0000-0000-000026CD0000}"/>
    <cellStyle name="n_Wanadoo España Flash 2004 04 valores_V&amp;M trajectoires V1 (06-08-11)" xfId="3995" xr:uid="{00000000-0005-0000-0000-000027CD0000}"/>
    <cellStyle name="n_Wanadoo España Flash 2004 04 valores_V&amp;M trajectoires V1 (06-08-11)_A&amp;ME KPIs" xfId="54566" xr:uid="{00000000-0005-0000-0000-000028CD0000}"/>
    <cellStyle name="n_Wanadoo España Flash 2004 04 valores_V&amp;M trajectoires V1 (06-08-11)_France financials" xfId="24907" xr:uid="{00000000-0005-0000-0000-000029CD0000}"/>
    <cellStyle name="n_Wanadoo España Flash 2004 04 valores_V&amp;M trajectoires V1 (06-08-11)_France KPIs" xfId="6117" xr:uid="{00000000-0005-0000-0000-00002ACD0000}"/>
    <cellStyle name="n_Wanadoo España Flash 2004 04 valores_V&amp;M trajectoires V1 (06-08-11)_France KPIs 2" xfId="15532" xr:uid="{00000000-0005-0000-0000-00002BCD0000}"/>
    <cellStyle name="n_Wanadoo España Flash 2004 04 valores_V&amp;M trajectoires V1 (06-08-11)_France KPIs_1" xfId="13357" xr:uid="{00000000-0005-0000-0000-00002CCD0000}"/>
    <cellStyle name="n_Wanadoo España Flash 2004 04 valores_V&amp;M trajectoires V1 (06-08-11)_Group" xfId="47319" xr:uid="{00000000-0005-0000-0000-00002DCD0000}"/>
    <cellStyle name="n_Wanadoo España Flash 2004 04 valores_V&amp;M trajectoires V1 (06-08-11)_Group - financial KPIs" xfId="23163" xr:uid="{00000000-0005-0000-0000-00002ECD0000}"/>
    <cellStyle name="n_Wanadoo España Flash 2004 04 valores_V&amp;M trajectoires V1 (06-08-11)_Group - operational KPIs" xfId="11603" xr:uid="{00000000-0005-0000-0000-00002FCD0000}"/>
    <cellStyle name="n_Wanadoo España Flash 2004 04 valores_V&amp;M trajectoires V1 (06-08-11)_Group - operational KPIs 2" xfId="19302" xr:uid="{00000000-0005-0000-0000-000030CD0000}"/>
    <cellStyle name="n_Wanadoo España Flash 2004 04 valores_V&amp;M trajectoires V1 (06-08-11)_Group - operational KPIs_1" xfId="21419" xr:uid="{00000000-0005-0000-0000-000031CD0000}"/>
    <cellStyle name="n_Wanadoo España Flash 2004 04 valores_V&amp;M trajectoires V1 (06-08-11)_Orange - Market France KPIs" xfId="57445" xr:uid="{00000000-0005-0000-0000-000032CD0000}"/>
    <cellStyle name="n_Wanadoo España Flash 2004 04 valores_V&amp;M trajectoires V1 (06-08-11)_Poland KPIs" xfId="47318" xr:uid="{00000000-0005-0000-0000-000033CD0000}"/>
    <cellStyle name="n_Wanadoo España Flash 2004 04 valores_V&amp;M trajectoires V1 (06-08-11)_ROW" xfId="47320" xr:uid="{00000000-0005-0000-0000-000034CD0000}"/>
    <cellStyle name="n_Wanadoo España Flash 2004 04 valores_V&amp;M trajectoires V1 (06-08-11)_ROW ARPU" xfId="47321" xr:uid="{00000000-0005-0000-0000-000035CD0000}"/>
    <cellStyle name="n_Wanadoo España Flash 2004 04 valores_V&amp;M trajectoires V1 (06-08-11)_ROW_1" xfId="47322" xr:uid="{00000000-0005-0000-0000-000036CD0000}"/>
    <cellStyle name="n_Wanadoo España Flash 2004 04 valores_V&amp;M trajectoires V1 (06-08-11)_ROW_1_Group" xfId="47323" xr:uid="{00000000-0005-0000-0000-000037CD0000}"/>
    <cellStyle name="n_Wanadoo España Flash 2004 04 valores_V&amp;M trajectoires V1 (06-08-11)_ROW_1_ROW ARPU" xfId="47324" xr:uid="{00000000-0005-0000-0000-000038CD0000}"/>
    <cellStyle name="n_Wanadoo España Flash 2004 04 valores_V&amp;M trajectoires V1 (06-08-11)_ROW_Group" xfId="47325" xr:uid="{00000000-0005-0000-0000-000039CD0000}"/>
    <cellStyle name="n_Wanadoo España Flash 2004 04 valores_V&amp;M trajectoires V1 (06-08-11)_ROW_ROW ARPU" xfId="47326" xr:uid="{00000000-0005-0000-0000-00003ACD0000}"/>
    <cellStyle name="n_Wanadoo España Flash 2004 04 valores_V&amp;M trajectoires V1 (06-08-11)_Spain ARPU + AUPU" xfId="47327" xr:uid="{00000000-0005-0000-0000-00003BCD0000}"/>
    <cellStyle name="n_Wanadoo España Flash 2004 04 valores_V&amp;M trajectoires V1 (06-08-11)_Spain ARPU + AUPU_Group" xfId="47328" xr:uid="{00000000-0005-0000-0000-00003CCD0000}"/>
    <cellStyle name="n_Wanadoo España Flash 2004 04 valores_V&amp;M trajectoires V1 (06-08-11)_Spain ARPU + AUPU_ROW ARPU" xfId="47329" xr:uid="{00000000-0005-0000-0000-00003DCD0000}"/>
    <cellStyle name="n_Wanadoo España Flash 2004 04 valores_V&amp;M trajectoires V1 (06-08-11)_Spain KPIs" xfId="7974" xr:uid="{00000000-0005-0000-0000-00003ECD0000}"/>
    <cellStyle name="n_Wanadoo España Flash 2004 04 valores_V&amp;M trajectoires V1 (06-08-11)_Spain KPIs 2" xfId="17340" xr:uid="{00000000-0005-0000-0000-00003FCD0000}"/>
    <cellStyle name="n_Wanadoo España Flash 2004 04 valores_V&amp;M trajectoires V1 (06-08-11)_Spain KPIs_1" xfId="52789" xr:uid="{00000000-0005-0000-0000-000040CD0000}"/>
    <cellStyle name="n_Wanadoo España Flash 2004 04 valores_V&amp;M trajectoires V1 (06-08-11)_Telecoms - Operational KPIs" xfId="51092" xr:uid="{00000000-0005-0000-0000-000041CD0000}"/>
    <cellStyle name="n_Wanadoo España Flash 2004 051" xfId="3996" xr:uid="{00000000-0005-0000-0000-000042CD0000}"/>
    <cellStyle name="n_Wanadoo España Flash 2004 051_01 Synthèse DM pour modèle" xfId="3997" xr:uid="{00000000-0005-0000-0000-000043CD0000}"/>
    <cellStyle name="n_Wanadoo España Flash 2004 051_01 Synthèse DM pour modèle_A&amp;ME KPIs" xfId="54568" xr:uid="{00000000-0005-0000-0000-000044CD0000}"/>
    <cellStyle name="n_Wanadoo España Flash 2004 051_01 Synthèse DM pour modèle_France financials" xfId="24909" xr:uid="{00000000-0005-0000-0000-000045CD0000}"/>
    <cellStyle name="n_Wanadoo España Flash 2004 051_01 Synthèse DM pour modèle_France KPIs" xfId="6119" xr:uid="{00000000-0005-0000-0000-000046CD0000}"/>
    <cellStyle name="n_Wanadoo España Flash 2004 051_01 Synthèse DM pour modèle_France KPIs 2" xfId="15534" xr:uid="{00000000-0005-0000-0000-000047CD0000}"/>
    <cellStyle name="n_Wanadoo España Flash 2004 051_01 Synthèse DM pour modèle_France KPIs_1" xfId="13359" xr:uid="{00000000-0005-0000-0000-000048CD0000}"/>
    <cellStyle name="n_Wanadoo España Flash 2004 051_01 Synthèse DM pour modèle_Group" xfId="47332" xr:uid="{00000000-0005-0000-0000-000049CD0000}"/>
    <cellStyle name="n_Wanadoo España Flash 2004 051_01 Synthèse DM pour modèle_Group - financial KPIs" xfId="23165" xr:uid="{00000000-0005-0000-0000-00004ACD0000}"/>
    <cellStyle name="n_Wanadoo España Flash 2004 051_01 Synthèse DM pour modèle_Group - operational KPIs" xfId="11605" xr:uid="{00000000-0005-0000-0000-00004BCD0000}"/>
    <cellStyle name="n_Wanadoo España Flash 2004 051_01 Synthèse DM pour modèle_Group - operational KPIs 2" xfId="19304" xr:uid="{00000000-0005-0000-0000-00004CCD0000}"/>
    <cellStyle name="n_Wanadoo España Flash 2004 051_01 Synthèse DM pour modèle_Group - operational KPIs_1" xfId="21421" xr:uid="{00000000-0005-0000-0000-00004DCD0000}"/>
    <cellStyle name="n_Wanadoo España Flash 2004 051_01 Synthèse DM pour modèle_Orange - Market France KPIs" xfId="57447" xr:uid="{00000000-0005-0000-0000-00004ECD0000}"/>
    <cellStyle name="n_Wanadoo España Flash 2004 051_01 Synthèse DM pour modèle_Poland KPIs" xfId="47331" xr:uid="{00000000-0005-0000-0000-00004FCD0000}"/>
    <cellStyle name="n_Wanadoo España Flash 2004 051_01 Synthèse DM pour modèle_ROW" xfId="47333" xr:uid="{00000000-0005-0000-0000-000050CD0000}"/>
    <cellStyle name="n_Wanadoo España Flash 2004 051_01 Synthèse DM pour modèle_ROW ARPU" xfId="47334" xr:uid="{00000000-0005-0000-0000-000051CD0000}"/>
    <cellStyle name="n_Wanadoo España Flash 2004 051_01 Synthèse DM pour modèle_ROW_1" xfId="47335" xr:uid="{00000000-0005-0000-0000-000052CD0000}"/>
    <cellStyle name="n_Wanadoo España Flash 2004 051_01 Synthèse DM pour modèle_ROW_1_Group" xfId="47336" xr:uid="{00000000-0005-0000-0000-000053CD0000}"/>
    <cellStyle name="n_Wanadoo España Flash 2004 051_01 Synthèse DM pour modèle_ROW_1_ROW ARPU" xfId="47337" xr:uid="{00000000-0005-0000-0000-000054CD0000}"/>
    <cellStyle name="n_Wanadoo España Flash 2004 051_01 Synthèse DM pour modèle_ROW_Group" xfId="47338" xr:uid="{00000000-0005-0000-0000-000055CD0000}"/>
    <cellStyle name="n_Wanadoo España Flash 2004 051_01 Synthèse DM pour modèle_ROW_ROW ARPU" xfId="47339" xr:uid="{00000000-0005-0000-0000-000056CD0000}"/>
    <cellStyle name="n_Wanadoo España Flash 2004 051_01 Synthèse DM pour modèle_Spain ARPU + AUPU" xfId="47340" xr:uid="{00000000-0005-0000-0000-000057CD0000}"/>
    <cellStyle name="n_Wanadoo España Flash 2004 051_01 Synthèse DM pour modèle_Spain ARPU + AUPU_Group" xfId="47341" xr:uid="{00000000-0005-0000-0000-000058CD0000}"/>
    <cellStyle name="n_Wanadoo España Flash 2004 051_01 Synthèse DM pour modèle_Spain ARPU + AUPU_ROW ARPU" xfId="47342" xr:uid="{00000000-0005-0000-0000-000059CD0000}"/>
    <cellStyle name="n_Wanadoo España Flash 2004 051_01 Synthèse DM pour modèle_Spain KPIs" xfId="7976" xr:uid="{00000000-0005-0000-0000-00005ACD0000}"/>
    <cellStyle name="n_Wanadoo España Flash 2004 051_01 Synthèse DM pour modèle_Spain KPIs 2" xfId="17342" xr:uid="{00000000-0005-0000-0000-00005BCD0000}"/>
    <cellStyle name="n_Wanadoo España Flash 2004 051_01 Synthèse DM pour modèle_Spain KPIs_1" xfId="52791" xr:uid="{00000000-0005-0000-0000-00005CCD0000}"/>
    <cellStyle name="n_Wanadoo España Flash 2004 051_01 Synthèse DM pour modèle_Telecoms - Operational KPIs" xfId="51094" xr:uid="{00000000-0005-0000-0000-00005DCD0000}"/>
    <cellStyle name="n_Wanadoo España Flash 2004 051_0703 Préflashde L23 Analyse CA trafic 07-03 (07-04-03)" xfId="3998" xr:uid="{00000000-0005-0000-0000-00005ECD0000}"/>
    <cellStyle name="n_Wanadoo España Flash 2004 051_0703 Préflashde L23 Analyse CA trafic 07-03 (07-04-03)_A&amp;ME KPIs" xfId="54569" xr:uid="{00000000-0005-0000-0000-00005FCD0000}"/>
    <cellStyle name="n_Wanadoo España Flash 2004 051_0703 Préflashde L23 Analyse CA trafic 07-03 (07-04-03)_France financials" xfId="24910" xr:uid="{00000000-0005-0000-0000-000060CD0000}"/>
    <cellStyle name="n_Wanadoo España Flash 2004 051_0703 Préflashde L23 Analyse CA trafic 07-03 (07-04-03)_France KPIs" xfId="6120" xr:uid="{00000000-0005-0000-0000-000061CD0000}"/>
    <cellStyle name="n_Wanadoo España Flash 2004 051_0703 Préflashde L23 Analyse CA trafic 07-03 (07-04-03)_France KPIs 2" xfId="15535" xr:uid="{00000000-0005-0000-0000-000062CD0000}"/>
    <cellStyle name="n_Wanadoo España Flash 2004 051_0703 Préflashde L23 Analyse CA trafic 07-03 (07-04-03)_France KPIs_1" xfId="13360" xr:uid="{00000000-0005-0000-0000-000063CD0000}"/>
    <cellStyle name="n_Wanadoo España Flash 2004 051_0703 Préflashde L23 Analyse CA trafic 07-03 (07-04-03)_Group" xfId="47344" xr:uid="{00000000-0005-0000-0000-000064CD0000}"/>
    <cellStyle name="n_Wanadoo España Flash 2004 051_0703 Préflashde L23 Analyse CA trafic 07-03 (07-04-03)_Group - financial KPIs" xfId="23166" xr:uid="{00000000-0005-0000-0000-000065CD0000}"/>
    <cellStyle name="n_Wanadoo España Flash 2004 051_0703 Préflashde L23 Analyse CA trafic 07-03 (07-04-03)_Group - operational KPIs" xfId="11606" xr:uid="{00000000-0005-0000-0000-000066CD0000}"/>
    <cellStyle name="n_Wanadoo España Flash 2004 051_0703 Préflashde L23 Analyse CA trafic 07-03 (07-04-03)_Group - operational KPIs 2" xfId="19305" xr:uid="{00000000-0005-0000-0000-000067CD0000}"/>
    <cellStyle name="n_Wanadoo España Flash 2004 051_0703 Préflashde L23 Analyse CA trafic 07-03 (07-04-03)_Group - operational KPIs_1" xfId="21422" xr:uid="{00000000-0005-0000-0000-000068CD0000}"/>
    <cellStyle name="n_Wanadoo España Flash 2004 051_0703 Préflashde L23 Analyse CA trafic 07-03 (07-04-03)_Orange - Market France KPIs" xfId="57448" xr:uid="{00000000-0005-0000-0000-000069CD0000}"/>
    <cellStyle name="n_Wanadoo España Flash 2004 051_0703 Préflashde L23 Analyse CA trafic 07-03 (07-04-03)_Poland KPIs" xfId="47343" xr:uid="{00000000-0005-0000-0000-00006ACD0000}"/>
    <cellStyle name="n_Wanadoo España Flash 2004 051_0703 Préflashde L23 Analyse CA trafic 07-03 (07-04-03)_ROW" xfId="47345" xr:uid="{00000000-0005-0000-0000-00006BCD0000}"/>
    <cellStyle name="n_Wanadoo España Flash 2004 051_0703 Préflashde L23 Analyse CA trafic 07-03 (07-04-03)_ROW ARPU" xfId="47346" xr:uid="{00000000-0005-0000-0000-00006CCD0000}"/>
    <cellStyle name="n_Wanadoo España Flash 2004 051_0703 Préflashde L23 Analyse CA trafic 07-03 (07-04-03)_ROW_1" xfId="47347" xr:uid="{00000000-0005-0000-0000-00006DCD0000}"/>
    <cellStyle name="n_Wanadoo España Flash 2004 051_0703 Préflashde L23 Analyse CA trafic 07-03 (07-04-03)_ROW_1_Group" xfId="47348" xr:uid="{00000000-0005-0000-0000-00006ECD0000}"/>
    <cellStyle name="n_Wanadoo España Flash 2004 051_0703 Préflashde L23 Analyse CA trafic 07-03 (07-04-03)_ROW_1_ROW ARPU" xfId="47349" xr:uid="{00000000-0005-0000-0000-00006FCD0000}"/>
    <cellStyle name="n_Wanadoo España Flash 2004 051_0703 Préflashde L23 Analyse CA trafic 07-03 (07-04-03)_ROW_Group" xfId="47350" xr:uid="{00000000-0005-0000-0000-000070CD0000}"/>
    <cellStyle name="n_Wanadoo España Flash 2004 051_0703 Préflashde L23 Analyse CA trafic 07-03 (07-04-03)_ROW_ROW ARPU" xfId="47351" xr:uid="{00000000-0005-0000-0000-000071CD0000}"/>
    <cellStyle name="n_Wanadoo España Flash 2004 051_0703 Préflashde L23 Analyse CA trafic 07-03 (07-04-03)_Spain ARPU + AUPU" xfId="47352" xr:uid="{00000000-0005-0000-0000-000072CD0000}"/>
    <cellStyle name="n_Wanadoo España Flash 2004 051_0703 Préflashde L23 Analyse CA trafic 07-03 (07-04-03)_Spain ARPU + AUPU_Group" xfId="47353" xr:uid="{00000000-0005-0000-0000-000073CD0000}"/>
    <cellStyle name="n_Wanadoo España Flash 2004 051_0703 Préflashde L23 Analyse CA trafic 07-03 (07-04-03)_Spain ARPU + AUPU_ROW ARPU" xfId="47354" xr:uid="{00000000-0005-0000-0000-000074CD0000}"/>
    <cellStyle name="n_Wanadoo España Flash 2004 051_0703 Préflashde L23 Analyse CA trafic 07-03 (07-04-03)_Spain KPIs" xfId="7977" xr:uid="{00000000-0005-0000-0000-000075CD0000}"/>
    <cellStyle name="n_Wanadoo España Flash 2004 051_0703 Préflashde L23 Analyse CA trafic 07-03 (07-04-03)_Spain KPIs 2" xfId="17343" xr:uid="{00000000-0005-0000-0000-000076CD0000}"/>
    <cellStyle name="n_Wanadoo España Flash 2004 051_0703 Préflashde L23 Analyse CA trafic 07-03 (07-04-03)_Spain KPIs_1" xfId="52792" xr:uid="{00000000-0005-0000-0000-000077CD0000}"/>
    <cellStyle name="n_Wanadoo España Flash 2004 051_0703 Préflashde L23 Analyse CA trafic 07-03 (07-04-03)_Telecoms - Operational KPIs" xfId="51095" xr:uid="{00000000-0005-0000-0000-000078CD0000}"/>
    <cellStyle name="n_Wanadoo España Flash 2004 051_A&amp;ME KPIs" xfId="54567" xr:uid="{00000000-0005-0000-0000-000079CD0000}"/>
    <cellStyle name="n_Wanadoo España Flash 2004 051_Base Forfaits 06-07" xfId="3999" xr:uid="{00000000-0005-0000-0000-00007ACD0000}"/>
    <cellStyle name="n_Wanadoo España Flash 2004 051_Base Forfaits 06-07_A&amp;ME KPIs" xfId="54570" xr:uid="{00000000-0005-0000-0000-00007BCD0000}"/>
    <cellStyle name="n_Wanadoo España Flash 2004 051_Base Forfaits 06-07_France financials" xfId="24911" xr:uid="{00000000-0005-0000-0000-00007CCD0000}"/>
    <cellStyle name="n_Wanadoo España Flash 2004 051_Base Forfaits 06-07_France KPIs" xfId="6121" xr:uid="{00000000-0005-0000-0000-00007DCD0000}"/>
    <cellStyle name="n_Wanadoo España Flash 2004 051_Base Forfaits 06-07_France KPIs 2" xfId="15536" xr:uid="{00000000-0005-0000-0000-00007ECD0000}"/>
    <cellStyle name="n_Wanadoo España Flash 2004 051_Base Forfaits 06-07_France KPIs_1" xfId="13361" xr:uid="{00000000-0005-0000-0000-00007FCD0000}"/>
    <cellStyle name="n_Wanadoo España Flash 2004 051_Base Forfaits 06-07_Group" xfId="47356" xr:uid="{00000000-0005-0000-0000-000080CD0000}"/>
    <cellStyle name="n_Wanadoo España Flash 2004 051_Base Forfaits 06-07_Group - financial KPIs" xfId="23167" xr:uid="{00000000-0005-0000-0000-000081CD0000}"/>
    <cellStyle name="n_Wanadoo España Flash 2004 051_Base Forfaits 06-07_Group - operational KPIs" xfId="11607" xr:uid="{00000000-0005-0000-0000-000082CD0000}"/>
    <cellStyle name="n_Wanadoo España Flash 2004 051_Base Forfaits 06-07_Group - operational KPIs 2" xfId="19306" xr:uid="{00000000-0005-0000-0000-000083CD0000}"/>
    <cellStyle name="n_Wanadoo España Flash 2004 051_Base Forfaits 06-07_Group - operational KPIs_1" xfId="21423" xr:uid="{00000000-0005-0000-0000-000084CD0000}"/>
    <cellStyle name="n_Wanadoo España Flash 2004 051_Base Forfaits 06-07_Orange - Market France KPIs" xfId="57449" xr:uid="{00000000-0005-0000-0000-000085CD0000}"/>
    <cellStyle name="n_Wanadoo España Flash 2004 051_Base Forfaits 06-07_Poland KPIs" xfId="47355" xr:uid="{00000000-0005-0000-0000-000086CD0000}"/>
    <cellStyle name="n_Wanadoo España Flash 2004 051_Base Forfaits 06-07_ROW" xfId="47357" xr:uid="{00000000-0005-0000-0000-000087CD0000}"/>
    <cellStyle name="n_Wanadoo España Flash 2004 051_Base Forfaits 06-07_ROW ARPU" xfId="47358" xr:uid="{00000000-0005-0000-0000-000088CD0000}"/>
    <cellStyle name="n_Wanadoo España Flash 2004 051_Base Forfaits 06-07_ROW_1" xfId="47359" xr:uid="{00000000-0005-0000-0000-000089CD0000}"/>
    <cellStyle name="n_Wanadoo España Flash 2004 051_Base Forfaits 06-07_ROW_1_Group" xfId="47360" xr:uid="{00000000-0005-0000-0000-00008ACD0000}"/>
    <cellStyle name="n_Wanadoo España Flash 2004 051_Base Forfaits 06-07_ROW_1_ROW ARPU" xfId="47361" xr:uid="{00000000-0005-0000-0000-00008BCD0000}"/>
    <cellStyle name="n_Wanadoo España Flash 2004 051_Base Forfaits 06-07_ROW_Group" xfId="47362" xr:uid="{00000000-0005-0000-0000-00008CCD0000}"/>
    <cellStyle name="n_Wanadoo España Flash 2004 051_Base Forfaits 06-07_ROW_ROW ARPU" xfId="47363" xr:uid="{00000000-0005-0000-0000-00008DCD0000}"/>
    <cellStyle name="n_Wanadoo España Flash 2004 051_Base Forfaits 06-07_Spain ARPU + AUPU" xfId="47364" xr:uid="{00000000-0005-0000-0000-00008ECD0000}"/>
    <cellStyle name="n_Wanadoo España Flash 2004 051_Base Forfaits 06-07_Spain ARPU + AUPU_Group" xfId="47365" xr:uid="{00000000-0005-0000-0000-00008FCD0000}"/>
    <cellStyle name="n_Wanadoo España Flash 2004 051_Base Forfaits 06-07_Spain ARPU + AUPU_ROW ARPU" xfId="47366" xr:uid="{00000000-0005-0000-0000-000090CD0000}"/>
    <cellStyle name="n_Wanadoo España Flash 2004 051_Base Forfaits 06-07_Spain KPIs" xfId="7978" xr:uid="{00000000-0005-0000-0000-000091CD0000}"/>
    <cellStyle name="n_Wanadoo España Flash 2004 051_Base Forfaits 06-07_Spain KPIs 2" xfId="17344" xr:uid="{00000000-0005-0000-0000-000092CD0000}"/>
    <cellStyle name="n_Wanadoo España Flash 2004 051_Base Forfaits 06-07_Spain KPIs_1" xfId="52793" xr:uid="{00000000-0005-0000-0000-000093CD0000}"/>
    <cellStyle name="n_Wanadoo España Flash 2004 051_Base Forfaits 06-07_Telecoms - Operational KPIs" xfId="51096" xr:uid="{00000000-0005-0000-0000-000094CD0000}"/>
    <cellStyle name="n_Wanadoo España Flash 2004 051_CA BAC SCR-VM 06-07 (31-07-06)" xfId="4000" xr:uid="{00000000-0005-0000-0000-000095CD0000}"/>
    <cellStyle name="n_Wanadoo España Flash 2004 051_CA BAC SCR-VM 06-07 (31-07-06)_A&amp;ME KPIs" xfId="54571" xr:uid="{00000000-0005-0000-0000-000096CD0000}"/>
    <cellStyle name="n_Wanadoo España Flash 2004 051_CA BAC SCR-VM 06-07 (31-07-06)_France financials" xfId="24912" xr:uid="{00000000-0005-0000-0000-000097CD0000}"/>
    <cellStyle name="n_Wanadoo España Flash 2004 051_CA BAC SCR-VM 06-07 (31-07-06)_France KPIs" xfId="6122" xr:uid="{00000000-0005-0000-0000-000098CD0000}"/>
    <cellStyle name="n_Wanadoo España Flash 2004 051_CA BAC SCR-VM 06-07 (31-07-06)_France KPIs 2" xfId="15537" xr:uid="{00000000-0005-0000-0000-000099CD0000}"/>
    <cellStyle name="n_Wanadoo España Flash 2004 051_CA BAC SCR-VM 06-07 (31-07-06)_France KPIs_1" xfId="13362" xr:uid="{00000000-0005-0000-0000-00009ACD0000}"/>
    <cellStyle name="n_Wanadoo España Flash 2004 051_CA BAC SCR-VM 06-07 (31-07-06)_Group" xfId="47368" xr:uid="{00000000-0005-0000-0000-00009BCD0000}"/>
    <cellStyle name="n_Wanadoo España Flash 2004 051_CA BAC SCR-VM 06-07 (31-07-06)_Group - financial KPIs" xfId="23168" xr:uid="{00000000-0005-0000-0000-00009CCD0000}"/>
    <cellStyle name="n_Wanadoo España Flash 2004 051_CA BAC SCR-VM 06-07 (31-07-06)_Group - operational KPIs" xfId="11608" xr:uid="{00000000-0005-0000-0000-00009DCD0000}"/>
    <cellStyle name="n_Wanadoo España Flash 2004 051_CA BAC SCR-VM 06-07 (31-07-06)_Group - operational KPIs 2" xfId="19307" xr:uid="{00000000-0005-0000-0000-00009ECD0000}"/>
    <cellStyle name="n_Wanadoo España Flash 2004 051_CA BAC SCR-VM 06-07 (31-07-06)_Group - operational KPIs_1" xfId="21424" xr:uid="{00000000-0005-0000-0000-00009FCD0000}"/>
    <cellStyle name="n_Wanadoo España Flash 2004 051_CA BAC SCR-VM 06-07 (31-07-06)_Orange - Market France KPIs" xfId="57450" xr:uid="{00000000-0005-0000-0000-0000A0CD0000}"/>
    <cellStyle name="n_Wanadoo España Flash 2004 051_CA BAC SCR-VM 06-07 (31-07-06)_Poland KPIs" xfId="47367" xr:uid="{00000000-0005-0000-0000-0000A1CD0000}"/>
    <cellStyle name="n_Wanadoo España Flash 2004 051_CA BAC SCR-VM 06-07 (31-07-06)_ROW" xfId="47369" xr:uid="{00000000-0005-0000-0000-0000A2CD0000}"/>
    <cellStyle name="n_Wanadoo España Flash 2004 051_CA BAC SCR-VM 06-07 (31-07-06)_ROW ARPU" xfId="47370" xr:uid="{00000000-0005-0000-0000-0000A3CD0000}"/>
    <cellStyle name="n_Wanadoo España Flash 2004 051_CA BAC SCR-VM 06-07 (31-07-06)_ROW_1" xfId="47371" xr:uid="{00000000-0005-0000-0000-0000A4CD0000}"/>
    <cellStyle name="n_Wanadoo España Flash 2004 051_CA BAC SCR-VM 06-07 (31-07-06)_ROW_1_Group" xfId="47372" xr:uid="{00000000-0005-0000-0000-0000A5CD0000}"/>
    <cellStyle name="n_Wanadoo España Flash 2004 051_CA BAC SCR-VM 06-07 (31-07-06)_ROW_1_ROW ARPU" xfId="47373" xr:uid="{00000000-0005-0000-0000-0000A6CD0000}"/>
    <cellStyle name="n_Wanadoo España Flash 2004 051_CA BAC SCR-VM 06-07 (31-07-06)_ROW_Group" xfId="47374" xr:uid="{00000000-0005-0000-0000-0000A7CD0000}"/>
    <cellStyle name="n_Wanadoo España Flash 2004 051_CA BAC SCR-VM 06-07 (31-07-06)_ROW_ROW ARPU" xfId="47375" xr:uid="{00000000-0005-0000-0000-0000A8CD0000}"/>
    <cellStyle name="n_Wanadoo España Flash 2004 051_CA BAC SCR-VM 06-07 (31-07-06)_Spain ARPU + AUPU" xfId="47376" xr:uid="{00000000-0005-0000-0000-0000A9CD0000}"/>
    <cellStyle name="n_Wanadoo España Flash 2004 051_CA BAC SCR-VM 06-07 (31-07-06)_Spain ARPU + AUPU_Group" xfId="47377" xr:uid="{00000000-0005-0000-0000-0000AACD0000}"/>
    <cellStyle name="n_Wanadoo España Flash 2004 051_CA BAC SCR-VM 06-07 (31-07-06)_Spain ARPU + AUPU_ROW ARPU" xfId="47378" xr:uid="{00000000-0005-0000-0000-0000ABCD0000}"/>
    <cellStyle name="n_Wanadoo España Flash 2004 051_CA BAC SCR-VM 06-07 (31-07-06)_Spain KPIs" xfId="7979" xr:uid="{00000000-0005-0000-0000-0000ACCD0000}"/>
    <cellStyle name="n_Wanadoo España Flash 2004 051_CA BAC SCR-VM 06-07 (31-07-06)_Spain KPIs 2" xfId="17345" xr:uid="{00000000-0005-0000-0000-0000ADCD0000}"/>
    <cellStyle name="n_Wanadoo España Flash 2004 051_CA BAC SCR-VM 06-07 (31-07-06)_Spain KPIs_1" xfId="52794" xr:uid="{00000000-0005-0000-0000-0000AECD0000}"/>
    <cellStyle name="n_Wanadoo España Flash 2004 051_CA BAC SCR-VM 06-07 (31-07-06)_Telecoms - Operational KPIs" xfId="51097" xr:uid="{00000000-0005-0000-0000-0000AFCD0000}"/>
    <cellStyle name="n_Wanadoo España Flash 2004 051_CA forfaits 0607 (06-08-14)" xfId="4001" xr:uid="{00000000-0005-0000-0000-0000B0CD0000}"/>
    <cellStyle name="n_Wanadoo España Flash 2004 051_CA forfaits 0607 (06-08-14)_A&amp;ME KPIs" xfId="54572" xr:uid="{00000000-0005-0000-0000-0000B1CD0000}"/>
    <cellStyle name="n_Wanadoo España Flash 2004 051_CA forfaits 0607 (06-08-14)_France financials" xfId="24913" xr:uid="{00000000-0005-0000-0000-0000B2CD0000}"/>
    <cellStyle name="n_Wanadoo España Flash 2004 051_CA forfaits 0607 (06-08-14)_France KPIs" xfId="6123" xr:uid="{00000000-0005-0000-0000-0000B3CD0000}"/>
    <cellStyle name="n_Wanadoo España Flash 2004 051_CA forfaits 0607 (06-08-14)_France KPIs 2" xfId="15538" xr:uid="{00000000-0005-0000-0000-0000B4CD0000}"/>
    <cellStyle name="n_Wanadoo España Flash 2004 051_CA forfaits 0607 (06-08-14)_France KPIs_1" xfId="13363" xr:uid="{00000000-0005-0000-0000-0000B5CD0000}"/>
    <cellStyle name="n_Wanadoo España Flash 2004 051_CA forfaits 0607 (06-08-14)_Group" xfId="47380" xr:uid="{00000000-0005-0000-0000-0000B6CD0000}"/>
    <cellStyle name="n_Wanadoo España Flash 2004 051_CA forfaits 0607 (06-08-14)_Group - financial KPIs" xfId="23169" xr:uid="{00000000-0005-0000-0000-0000B7CD0000}"/>
    <cellStyle name="n_Wanadoo España Flash 2004 051_CA forfaits 0607 (06-08-14)_Group - operational KPIs" xfId="11609" xr:uid="{00000000-0005-0000-0000-0000B8CD0000}"/>
    <cellStyle name="n_Wanadoo España Flash 2004 051_CA forfaits 0607 (06-08-14)_Group - operational KPIs 2" xfId="19308" xr:uid="{00000000-0005-0000-0000-0000B9CD0000}"/>
    <cellStyle name="n_Wanadoo España Flash 2004 051_CA forfaits 0607 (06-08-14)_Group - operational KPIs_1" xfId="21425" xr:uid="{00000000-0005-0000-0000-0000BACD0000}"/>
    <cellStyle name="n_Wanadoo España Flash 2004 051_CA forfaits 0607 (06-08-14)_Orange - Market France KPIs" xfId="57451" xr:uid="{00000000-0005-0000-0000-0000BBCD0000}"/>
    <cellStyle name="n_Wanadoo España Flash 2004 051_CA forfaits 0607 (06-08-14)_Poland KPIs" xfId="47379" xr:uid="{00000000-0005-0000-0000-0000BCCD0000}"/>
    <cellStyle name="n_Wanadoo España Flash 2004 051_CA forfaits 0607 (06-08-14)_ROW" xfId="47381" xr:uid="{00000000-0005-0000-0000-0000BDCD0000}"/>
    <cellStyle name="n_Wanadoo España Flash 2004 051_CA forfaits 0607 (06-08-14)_ROW ARPU" xfId="47382" xr:uid="{00000000-0005-0000-0000-0000BECD0000}"/>
    <cellStyle name="n_Wanadoo España Flash 2004 051_CA forfaits 0607 (06-08-14)_ROW_1" xfId="47383" xr:uid="{00000000-0005-0000-0000-0000BFCD0000}"/>
    <cellStyle name="n_Wanadoo España Flash 2004 051_CA forfaits 0607 (06-08-14)_ROW_1_Group" xfId="47384" xr:uid="{00000000-0005-0000-0000-0000C0CD0000}"/>
    <cellStyle name="n_Wanadoo España Flash 2004 051_CA forfaits 0607 (06-08-14)_ROW_1_ROW ARPU" xfId="47385" xr:uid="{00000000-0005-0000-0000-0000C1CD0000}"/>
    <cellStyle name="n_Wanadoo España Flash 2004 051_CA forfaits 0607 (06-08-14)_ROW_Group" xfId="47386" xr:uid="{00000000-0005-0000-0000-0000C2CD0000}"/>
    <cellStyle name="n_Wanadoo España Flash 2004 051_CA forfaits 0607 (06-08-14)_ROW_ROW ARPU" xfId="47387" xr:uid="{00000000-0005-0000-0000-0000C3CD0000}"/>
    <cellStyle name="n_Wanadoo España Flash 2004 051_CA forfaits 0607 (06-08-14)_Spain ARPU + AUPU" xfId="47388" xr:uid="{00000000-0005-0000-0000-0000C4CD0000}"/>
    <cellStyle name="n_Wanadoo España Flash 2004 051_CA forfaits 0607 (06-08-14)_Spain ARPU + AUPU_Group" xfId="47389" xr:uid="{00000000-0005-0000-0000-0000C5CD0000}"/>
    <cellStyle name="n_Wanadoo España Flash 2004 051_CA forfaits 0607 (06-08-14)_Spain ARPU + AUPU_ROW ARPU" xfId="47390" xr:uid="{00000000-0005-0000-0000-0000C6CD0000}"/>
    <cellStyle name="n_Wanadoo España Flash 2004 051_CA forfaits 0607 (06-08-14)_Spain KPIs" xfId="7980" xr:uid="{00000000-0005-0000-0000-0000C7CD0000}"/>
    <cellStyle name="n_Wanadoo España Flash 2004 051_CA forfaits 0607 (06-08-14)_Spain KPIs 2" xfId="17346" xr:uid="{00000000-0005-0000-0000-0000C8CD0000}"/>
    <cellStyle name="n_Wanadoo España Flash 2004 051_CA forfaits 0607 (06-08-14)_Spain KPIs_1" xfId="52795" xr:uid="{00000000-0005-0000-0000-0000C9CD0000}"/>
    <cellStyle name="n_Wanadoo España Flash 2004 051_CA forfaits 0607 (06-08-14)_Telecoms - Operational KPIs" xfId="51098" xr:uid="{00000000-0005-0000-0000-0000CACD0000}"/>
    <cellStyle name="n_Wanadoo España Flash 2004 051_Classeur2" xfId="4002" xr:uid="{00000000-0005-0000-0000-0000CBCD0000}"/>
    <cellStyle name="n_Wanadoo España Flash 2004 051_Classeur2_A&amp;ME KPIs" xfId="54573" xr:uid="{00000000-0005-0000-0000-0000CCCD0000}"/>
    <cellStyle name="n_Wanadoo España Flash 2004 051_Classeur2_France financials" xfId="24914" xr:uid="{00000000-0005-0000-0000-0000CDCD0000}"/>
    <cellStyle name="n_Wanadoo España Flash 2004 051_Classeur2_France KPIs" xfId="6124" xr:uid="{00000000-0005-0000-0000-0000CECD0000}"/>
    <cellStyle name="n_Wanadoo España Flash 2004 051_Classeur2_France KPIs 2" xfId="15539" xr:uid="{00000000-0005-0000-0000-0000CFCD0000}"/>
    <cellStyle name="n_Wanadoo España Flash 2004 051_Classeur2_France KPIs_1" xfId="13364" xr:uid="{00000000-0005-0000-0000-0000D0CD0000}"/>
    <cellStyle name="n_Wanadoo España Flash 2004 051_Classeur2_Group" xfId="47392" xr:uid="{00000000-0005-0000-0000-0000D1CD0000}"/>
    <cellStyle name="n_Wanadoo España Flash 2004 051_Classeur2_Group - financial KPIs" xfId="23170" xr:uid="{00000000-0005-0000-0000-0000D2CD0000}"/>
    <cellStyle name="n_Wanadoo España Flash 2004 051_Classeur2_Group - operational KPIs" xfId="11610" xr:uid="{00000000-0005-0000-0000-0000D3CD0000}"/>
    <cellStyle name="n_Wanadoo España Flash 2004 051_Classeur2_Group - operational KPIs 2" xfId="19309" xr:uid="{00000000-0005-0000-0000-0000D4CD0000}"/>
    <cellStyle name="n_Wanadoo España Flash 2004 051_Classeur2_Group - operational KPIs_1" xfId="21426" xr:uid="{00000000-0005-0000-0000-0000D5CD0000}"/>
    <cellStyle name="n_Wanadoo España Flash 2004 051_Classeur2_Orange - Market France KPIs" xfId="57452" xr:uid="{00000000-0005-0000-0000-0000D6CD0000}"/>
    <cellStyle name="n_Wanadoo España Flash 2004 051_Classeur2_Poland KPIs" xfId="47391" xr:uid="{00000000-0005-0000-0000-0000D7CD0000}"/>
    <cellStyle name="n_Wanadoo España Flash 2004 051_Classeur2_ROW" xfId="47393" xr:uid="{00000000-0005-0000-0000-0000D8CD0000}"/>
    <cellStyle name="n_Wanadoo España Flash 2004 051_Classeur2_ROW ARPU" xfId="47394" xr:uid="{00000000-0005-0000-0000-0000D9CD0000}"/>
    <cellStyle name="n_Wanadoo España Flash 2004 051_Classeur2_ROW_1" xfId="47395" xr:uid="{00000000-0005-0000-0000-0000DACD0000}"/>
    <cellStyle name="n_Wanadoo España Flash 2004 051_Classeur2_ROW_1_Group" xfId="47396" xr:uid="{00000000-0005-0000-0000-0000DBCD0000}"/>
    <cellStyle name="n_Wanadoo España Flash 2004 051_Classeur2_ROW_1_ROW ARPU" xfId="47397" xr:uid="{00000000-0005-0000-0000-0000DCCD0000}"/>
    <cellStyle name="n_Wanadoo España Flash 2004 051_Classeur2_ROW_Group" xfId="47398" xr:uid="{00000000-0005-0000-0000-0000DDCD0000}"/>
    <cellStyle name="n_Wanadoo España Flash 2004 051_Classeur2_ROW_ROW ARPU" xfId="47399" xr:uid="{00000000-0005-0000-0000-0000DECD0000}"/>
    <cellStyle name="n_Wanadoo España Flash 2004 051_Classeur2_Spain ARPU + AUPU" xfId="47400" xr:uid="{00000000-0005-0000-0000-0000DFCD0000}"/>
    <cellStyle name="n_Wanadoo España Flash 2004 051_Classeur2_Spain ARPU + AUPU_Group" xfId="47401" xr:uid="{00000000-0005-0000-0000-0000E0CD0000}"/>
    <cellStyle name="n_Wanadoo España Flash 2004 051_Classeur2_Spain ARPU + AUPU_ROW ARPU" xfId="47402" xr:uid="{00000000-0005-0000-0000-0000E1CD0000}"/>
    <cellStyle name="n_Wanadoo España Flash 2004 051_Classeur2_Spain KPIs" xfId="7981" xr:uid="{00000000-0005-0000-0000-0000E2CD0000}"/>
    <cellStyle name="n_Wanadoo España Flash 2004 051_Classeur2_Spain KPIs 2" xfId="17347" xr:uid="{00000000-0005-0000-0000-0000E3CD0000}"/>
    <cellStyle name="n_Wanadoo España Flash 2004 051_Classeur2_Spain KPIs_1" xfId="52796" xr:uid="{00000000-0005-0000-0000-0000E4CD0000}"/>
    <cellStyle name="n_Wanadoo España Flash 2004 051_Classeur2_Telecoms - Operational KPIs" xfId="51099" xr:uid="{00000000-0005-0000-0000-0000E5CD0000}"/>
    <cellStyle name="n_Wanadoo España Flash 2004 051_Classeur5" xfId="4003" xr:uid="{00000000-0005-0000-0000-0000E6CD0000}"/>
    <cellStyle name="n_Wanadoo España Flash 2004 051_Classeur5_A&amp;ME KPIs" xfId="54574" xr:uid="{00000000-0005-0000-0000-0000E7CD0000}"/>
    <cellStyle name="n_Wanadoo España Flash 2004 051_Classeur5_France financials" xfId="24915" xr:uid="{00000000-0005-0000-0000-0000E8CD0000}"/>
    <cellStyle name="n_Wanadoo España Flash 2004 051_Classeur5_France KPIs" xfId="6125" xr:uid="{00000000-0005-0000-0000-0000E9CD0000}"/>
    <cellStyle name="n_Wanadoo España Flash 2004 051_Classeur5_France KPIs 2" xfId="15540" xr:uid="{00000000-0005-0000-0000-0000EACD0000}"/>
    <cellStyle name="n_Wanadoo España Flash 2004 051_Classeur5_France KPIs_1" xfId="13365" xr:uid="{00000000-0005-0000-0000-0000EBCD0000}"/>
    <cellStyle name="n_Wanadoo España Flash 2004 051_Classeur5_Group" xfId="47404" xr:uid="{00000000-0005-0000-0000-0000ECCD0000}"/>
    <cellStyle name="n_Wanadoo España Flash 2004 051_Classeur5_Group - financial KPIs" xfId="23171" xr:uid="{00000000-0005-0000-0000-0000EDCD0000}"/>
    <cellStyle name="n_Wanadoo España Flash 2004 051_Classeur5_Group - operational KPIs" xfId="11611" xr:uid="{00000000-0005-0000-0000-0000EECD0000}"/>
    <cellStyle name="n_Wanadoo España Flash 2004 051_Classeur5_Group - operational KPIs 2" xfId="19310" xr:uid="{00000000-0005-0000-0000-0000EFCD0000}"/>
    <cellStyle name="n_Wanadoo España Flash 2004 051_Classeur5_Group - operational KPIs_1" xfId="21427" xr:uid="{00000000-0005-0000-0000-0000F0CD0000}"/>
    <cellStyle name="n_Wanadoo España Flash 2004 051_Classeur5_Orange - Market France KPIs" xfId="57453" xr:uid="{00000000-0005-0000-0000-0000F1CD0000}"/>
    <cellStyle name="n_Wanadoo España Flash 2004 051_Classeur5_Poland KPIs" xfId="47403" xr:uid="{00000000-0005-0000-0000-0000F2CD0000}"/>
    <cellStyle name="n_Wanadoo España Flash 2004 051_Classeur5_ROW" xfId="47405" xr:uid="{00000000-0005-0000-0000-0000F3CD0000}"/>
    <cellStyle name="n_Wanadoo España Flash 2004 051_Classeur5_ROW ARPU" xfId="47406" xr:uid="{00000000-0005-0000-0000-0000F4CD0000}"/>
    <cellStyle name="n_Wanadoo España Flash 2004 051_Classeur5_ROW_1" xfId="47407" xr:uid="{00000000-0005-0000-0000-0000F5CD0000}"/>
    <cellStyle name="n_Wanadoo España Flash 2004 051_Classeur5_ROW_1_Group" xfId="47408" xr:uid="{00000000-0005-0000-0000-0000F6CD0000}"/>
    <cellStyle name="n_Wanadoo España Flash 2004 051_Classeur5_ROW_1_ROW ARPU" xfId="47409" xr:uid="{00000000-0005-0000-0000-0000F7CD0000}"/>
    <cellStyle name="n_Wanadoo España Flash 2004 051_Classeur5_ROW_Group" xfId="47410" xr:uid="{00000000-0005-0000-0000-0000F8CD0000}"/>
    <cellStyle name="n_Wanadoo España Flash 2004 051_Classeur5_ROW_ROW ARPU" xfId="47411" xr:uid="{00000000-0005-0000-0000-0000F9CD0000}"/>
    <cellStyle name="n_Wanadoo España Flash 2004 051_Classeur5_Spain ARPU + AUPU" xfId="47412" xr:uid="{00000000-0005-0000-0000-0000FACD0000}"/>
    <cellStyle name="n_Wanadoo España Flash 2004 051_Classeur5_Spain ARPU + AUPU_Group" xfId="47413" xr:uid="{00000000-0005-0000-0000-0000FBCD0000}"/>
    <cellStyle name="n_Wanadoo España Flash 2004 051_Classeur5_Spain ARPU + AUPU_ROW ARPU" xfId="47414" xr:uid="{00000000-0005-0000-0000-0000FCCD0000}"/>
    <cellStyle name="n_Wanadoo España Flash 2004 051_Classeur5_Spain KPIs" xfId="7982" xr:uid="{00000000-0005-0000-0000-0000FDCD0000}"/>
    <cellStyle name="n_Wanadoo España Flash 2004 051_Classeur5_Spain KPIs 2" xfId="17348" xr:uid="{00000000-0005-0000-0000-0000FECD0000}"/>
    <cellStyle name="n_Wanadoo España Flash 2004 051_Classeur5_Spain KPIs_1" xfId="52797" xr:uid="{00000000-0005-0000-0000-0000FFCD0000}"/>
    <cellStyle name="n_Wanadoo España Flash 2004 051_Classeur5_Telecoms - Operational KPIs" xfId="51100" xr:uid="{00000000-0005-0000-0000-000000CE0000}"/>
    <cellStyle name="n_Wanadoo España Flash 2004 051_DATA KPI Personal" xfId="47415" xr:uid="{00000000-0005-0000-0000-000001CE0000}"/>
    <cellStyle name="n_Wanadoo España Flash 2004 051_DATA KPI Personal_Group" xfId="47416" xr:uid="{00000000-0005-0000-0000-000002CE0000}"/>
    <cellStyle name="n_Wanadoo España Flash 2004 051_DATA KPI Personal_ROW ARPU" xfId="47417" xr:uid="{00000000-0005-0000-0000-000003CE0000}"/>
    <cellStyle name="n_Wanadoo España Flash 2004 051_EE_CoA_BS - mapped V4" xfId="47418" xr:uid="{00000000-0005-0000-0000-000004CE0000}"/>
    <cellStyle name="n_Wanadoo España Flash 2004 051_EE_CoA_BS - mapped V4_Group" xfId="47419" xr:uid="{00000000-0005-0000-0000-000005CE0000}"/>
    <cellStyle name="n_Wanadoo España Flash 2004 051_EE_CoA_BS - mapped V4_ROW ARPU" xfId="47420" xr:uid="{00000000-0005-0000-0000-000006CE0000}"/>
    <cellStyle name="n_Wanadoo España Flash 2004 051_France financials" xfId="24908" xr:uid="{00000000-0005-0000-0000-000007CE0000}"/>
    <cellStyle name="n_Wanadoo España Flash 2004 051_France KPIs" xfId="6118" xr:uid="{00000000-0005-0000-0000-000008CE0000}"/>
    <cellStyle name="n_Wanadoo España Flash 2004 051_France KPIs 2" xfId="15533" xr:uid="{00000000-0005-0000-0000-000009CE0000}"/>
    <cellStyle name="n_Wanadoo España Flash 2004 051_France KPIs_1" xfId="13358" xr:uid="{00000000-0005-0000-0000-00000ACE0000}"/>
    <cellStyle name="n_Wanadoo España Flash 2004 051_Group" xfId="47421" xr:uid="{00000000-0005-0000-0000-00000BCE0000}"/>
    <cellStyle name="n_Wanadoo España Flash 2004 051_Group - financial KPIs" xfId="23164" xr:uid="{00000000-0005-0000-0000-00000CCE0000}"/>
    <cellStyle name="n_Wanadoo España Flash 2004 051_Group - operational KPIs" xfId="11604" xr:uid="{00000000-0005-0000-0000-00000DCE0000}"/>
    <cellStyle name="n_Wanadoo España Flash 2004 051_Group - operational KPIs 2" xfId="19303" xr:uid="{00000000-0005-0000-0000-00000ECE0000}"/>
    <cellStyle name="n_Wanadoo España Flash 2004 051_Group - operational KPIs_1" xfId="21420" xr:uid="{00000000-0005-0000-0000-00000FCE0000}"/>
    <cellStyle name="n_Wanadoo España Flash 2004 051_Orange - Market France KPIs" xfId="57446" xr:uid="{00000000-0005-0000-0000-000010CE0000}"/>
    <cellStyle name="n_Wanadoo España Flash 2004 051_PFA_Mn MTV_060413" xfId="4004" xr:uid="{00000000-0005-0000-0000-000011CE0000}"/>
    <cellStyle name="n_Wanadoo España Flash 2004 051_PFA_Mn MTV_060413_A&amp;ME KPIs" xfId="54575" xr:uid="{00000000-0005-0000-0000-000012CE0000}"/>
    <cellStyle name="n_Wanadoo España Flash 2004 051_PFA_Mn MTV_060413_France financials" xfId="24916" xr:uid="{00000000-0005-0000-0000-000013CE0000}"/>
    <cellStyle name="n_Wanadoo España Flash 2004 051_PFA_Mn MTV_060413_France KPIs" xfId="6126" xr:uid="{00000000-0005-0000-0000-000014CE0000}"/>
    <cellStyle name="n_Wanadoo España Flash 2004 051_PFA_Mn MTV_060413_France KPIs 2" xfId="15541" xr:uid="{00000000-0005-0000-0000-000015CE0000}"/>
    <cellStyle name="n_Wanadoo España Flash 2004 051_PFA_Mn MTV_060413_France KPIs_1" xfId="13366" xr:uid="{00000000-0005-0000-0000-000016CE0000}"/>
    <cellStyle name="n_Wanadoo España Flash 2004 051_PFA_Mn MTV_060413_Group" xfId="47423" xr:uid="{00000000-0005-0000-0000-000017CE0000}"/>
    <cellStyle name="n_Wanadoo España Flash 2004 051_PFA_Mn MTV_060413_Group - financial KPIs" xfId="23172" xr:uid="{00000000-0005-0000-0000-000018CE0000}"/>
    <cellStyle name="n_Wanadoo España Flash 2004 051_PFA_Mn MTV_060413_Group - operational KPIs" xfId="11612" xr:uid="{00000000-0005-0000-0000-000019CE0000}"/>
    <cellStyle name="n_Wanadoo España Flash 2004 051_PFA_Mn MTV_060413_Group - operational KPIs 2" xfId="19311" xr:uid="{00000000-0005-0000-0000-00001ACE0000}"/>
    <cellStyle name="n_Wanadoo España Flash 2004 051_PFA_Mn MTV_060413_Group - operational KPIs_1" xfId="21428" xr:uid="{00000000-0005-0000-0000-00001BCE0000}"/>
    <cellStyle name="n_Wanadoo España Flash 2004 051_PFA_Mn MTV_060413_Orange - Market France KPIs" xfId="57454" xr:uid="{00000000-0005-0000-0000-00001CCE0000}"/>
    <cellStyle name="n_Wanadoo España Flash 2004 051_PFA_Mn MTV_060413_Poland KPIs" xfId="47422" xr:uid="{00000000-0005-0000-0000-00001DCE0000}"/>
    <cellStyle name="n_Wanadoo España Flash 2004 051_PFA_Mn MTV_060413_ROW" xfId="47424" xr:uid="{00000000-0005-0000-0000-00001ECE0000}"/>
    <cellStyle name="n_Wanadoo España Flash 2004 051_PFA_Mn MTV_060413_ROW ARPU" xfId="47425" xr:uid="{00000000-0005-0000-0000-00001FCE0000}"/>
    <cellStyle name="n_Wanadoo España Flash 2004 051_PFA_Mn MTV_060413_ROW_1" xfId="47426" xr:uid="{00000000-0005-0000-0000-000020CE0000}"/>
    <cellStyle name="n_Wanadoo España Flash 2004 051_PFA_Mn MTV_060413_ROW_1_Group" xfId="47427" xr:uid="{00000000-0005-0000-0000-000021CE0000}"/>
    <cellStyle name="n_Wanadoo España Flash 2004 051_PFA_Mn MTV_060413_ROW_1_ROW ARPU" xfId="47428" xr:uid="{00000000-0005-0000-0000-000022CE0000}"/>
    <cellStyle name="n_Wanadoo España Flash 2004 051_PFA_Mn MTV_060413_ROW_Group" xfId="47429" xr:uid="{00000000-0005-0000-0000-000023CE0000}"/>
    <cellStyle name="n_Wanadoo España Flash 2004 051_PFA_Mn MTV_060413_ROW_ROW ARPU" xfId="47430" xr:uid="{00000000-0005-0000-0000-000024CE0000}"/>
    <cellStyle name="n_Wanadoo España Flash 2004 051_PFA_Mn MTV_060413_Spain ARPU + AUPU" xfId="47431" xr:uid="{00000000-0005-0000-0000-000025CE0000}"/>
    <cellStyle name="n_Wanadoo España Flash 2004 051_PFA_Mn MTV_060413_Spain ARPU + AUPU_Group" xfId="47432" xr:uid="{00000000-0005-0000-0000-000026CE0000}"/>
    <cellStyle name="n_Wanadoo España Flash 2004 051_PFA_Mn MTV_060413_Spain ARPU + AUPU_ROW ARPU" xfId="47433" xr:uid="{00000000-0005-0000-0000-000027CE0000}"/>
    <cellStyle name="n_Wanadoo España Flash 2004 051_PFA_Mn MTV_060413_Spain KPIs" xfId="7983" xr:uid="{00000000-0005-0000-0000-000028CE0000}"/>
    <cellStyle name="n_Wanadoo España Flash 2004 051_PFA_Mn MTV_060413_Spain KPIs 2" xfId="17349" xr:uid="{00000000-0005-0000-0000-000029CE0000}"/>
    <cellStyle name="n_Wanadoo España Flash 2004 051_PFA_Mn MTV_060413_Spain KPIs_1" xfId="52798" xr:uid="{00000000-0005-0000-0000-00002ACE0000}"/>
    <cellStyle name="n_Wanadoo España Flash 2004 051_PFA_Mn MTV_060413_Telecoms - Operational KPIs" xfId="51101" xr:uid="{00000000-0005-0000-0000-00002BCE0000}"/>
    <cellStyle name="n_Wanadoo España Flash 2004 051_PFA_Mn_0603_V0 0" xfId="4005" xr:uid="{00000000-0005-0000-0000-00002CCE0000}"/>
    <cellStyle name="n_Wanadoo España Flash 2004 051_PFA_Mn_0603_V0 0_A&amp;ME KPIs" xfId="54576" xr:uid="{00000000-0005-0000-0000-00002DCE0000}"/>
    <cellStyle name="n_Wanadoo España Flash 2004 051_PFA_Mn_0603_V0 0_France financials" xfId="24917" xr:uid="{00000000-0005-0000-0000-00002ECE0000}"/>
    <cellStyle name="n_Wanadoo España Flash 2004 051_PFA_Mn_0603_V0 0_France KPIs" xfId="6127" xr:uid="{00000000-0005-0000-0000-00002FCE0000}"/>
    <cellStyle name="n_Wanadoo España Flash 2004 051_PFA_Mn_0603_V0 0_France KPIs 2" xfId="15542" xr:uid="{00000000-0005-0000-0000-000030CE0000}"/>
    <cellStyle name="n_Wanadoo España Flash 2004 051_PFA_Mn_0603_V0 0_France KPIs_1" xfId="13367" xr:uid="{00000000-0005-0000-0000-000031CE0000}"/>
    <cellStyle name="n_Wanadoo España Flash 2004 051_PFA_Mn_0603_V0 0_Group" xfId="47435" xr:uid="{00000000-0005-0000-0000-000032CE0000}"/>
    <cellStyle name="n_Wanadoo España Flash 2004 051_PFA_Mn_0603_V0 0_Group - financial KPIs" xfId="23173" xr:uid="{00000000-0005-0000-0000-000033CE0000}"/>
    <cellStyle name="n_Wanadoo España Flash 2004 051_PFA_Mn_0603_V0 0_Group - operational KPIs" xfId="11613" xr:uid="{00000000-0005-0000-0000-000034CE0000}"/>
    <cellStyle name="n_Wanadoo España Flash 2004 051_PFA_Mn_0603_V0 0_Group - operational KPIs 2" xfId="19312" xr:uid="{00000000-0005-0000-0000-000035CE0000}"/>
    <cellStyle name="n_Wanadoo España Flash 2004 051_PFA_Mn_0603_V0 0_Group - operational KPIs_1" xfId="21429" xr:uid="{00000000-0005-0000-0000-000036CE0000}"/>
    <cellStyle name="n_Wanadoo España Flash 2004 051_PFA_Mn_0603_V0 0_Orange - Market France KPIs" xfId="57455" xr:uid="{00000000-0005-0000-0000-000037CE0000}"/>
    <cellStyle name="n_Wanadoo España Flash 2004 051_PFA_Mn_0603_V0 0_Poland KPIs" xfId="47434" xr:uid="{00000000-0005-0000-0000-000038CE0000}"/>
    <cellStyle name="n_Wanadoo España Flash 2004 051_PFA_Mn_0603_V0 0_ROW" xfId="47436" xr:uid="{00000000-0005-0000-0000-000039CE0000}"/>
    <cellStyle name="n_Wanadoo España Flash 2004 051_PFA_Mn_0603_V0 0_ROW ARPU" xfId="47437" xr:uid="{00000000-0005-0000-0000-00003ACE0000}"/>
    <cellStyle name="n_Wanadoo España Flash 2004 051_PFA_Mn_0603_V0 0_ROW_1" xfId="47438" xr:uid="{00000000-0005-0000-0000-00003BCE0000}"/>
    <cellStyle name="n_Wanadoo España Flash 2004 051_PFA_Mn_0603_V0 0_ROW_1_Group" xfId="47439" xr:uid="{00000000-0005-0000-0000-00003CCE0000}"/>
    <cellStyle name="n_Wanadoo España Flash 2004 051_PFA_Mn_0603_V0 0_ROW_1_ROW ARPU" xfId="47440" xr:uid="{00000000-0005-0000-0000-00003DCE0000}"/>
    <cellStyle name="n_Wanadoo España Flash 2004 051_PFA_Mn_0603_V0 0_ROW_Group" xfId="47441" xr:uid="{00000000-0005-0000-0000-00003ECE0000}"/>
    <cellStyle name="n_Wanadoo España Flash 2004 051_PFA_Mn_0603_V0 0_ROW_ROW ARPU" xfId="47442" xr:uid="{00000000-0005-0000-0000-00003FCE0000}"/>
    <cellStyle name="n_Wanadoo España Flash 2004 051_PFA_Mn_0603_V0 0_Spain ARPU + AUPU" xfId="47443" xr:uid="{00000000-0005-0000-0000-000040CE0000}"/>
    <cellStyle name="n_Wanadoo España Flash 2004 051_PFA_Mn_0603_V0 0_Spain ARPU + AUPU_Group" xfId="47444" xr:uid="{00000000-0005-0000-0000-000041CE0000}"/>
    <cellStyle name="n_Wanadoo España Flash 2004 051_PFA_Mn_0603_V0 0_Spain ARPU + AUPU_ROW ARPU" xfId="47445" xr:uid="{00000000-0005-0000-0000-000042CE0000}"/>
    <cellStyle name="n_Wanadoo España Flash 2004 051_PFA_Mn_0603_V0 0_Spain KPIs" xfId="7984" xr:uid="{00000000-0005-0000-0000-000043CE0000}"/>
    <cellStyle name="n_Wanadoo España Flash 2004 051_PFA_Mn_0603_V0 0_Spain KPIs 2" xfId="17350" xr:uid="{00000000-0005-0000-0000-000044CE0000}"/>
    <cellStyle name="n_Wanadoo España Flash 2004 051_PFA_Mn_0603_V0 0_Spain KPIs_1" xfId="52799" xr:uid="{00000000-0005-0000-0000-000045CE0000}"/>
    <cellStyle name="n_Wanadoo España Flash 2004 051_PFA_Mn_0603_V0 0_Telecoms - Operational KPIs" xfId="51102" xr:uid="{00000000-0005-0000-0000-000046CE0000}"/>
    <cellStyle name="n_Wanadoo España Flash 2004 051_PFA_Parcs_0600706" xfId="4006" xr:uid="{00000000-0005-0000-0000-000047CE0000}"/>
    <cellStyle name="n_Wanadoo España Flash 2004 051_PFA_Parcs_0600706_A&amp;ME KPIs" xfId="54577" xr:uid="{00000000-0005-0000-0000-000048CE0000}"/>
    <cellStyle name="n_Wanadoo España Flash 2004 051_PFA_Parcs_0600706_France financials" xfId="24918" xr:uid="{00000000-0005-0000-0000-000049CE0000}"/>
    <cellStyle name="n_Wanadoo España Flash 2004 051_PFA_Parcs_0600706_France KPIs" xfId="6128" xr:uid="{00000000-0005-0000-0000-00004ACE0000}"/>
    <cellStyle name="n_Wanadoo España Flash 2004 051_PFA_Parcs_0600706_France KPIs 2" xfId="15543" xr:uid="{00000000-0005-0000-0000-00004BCE0000}"/>
    <cellStyle name="n_Wanadoo España Flash 2004 051_PFA_Parcs_0600706_France KPIs_1" xfId="13368" xr:uid="{00000000-0005-0000-0000-00004CCE0000}"/>
    <cellStyle name="n_Wanadoo España Flash 2004 051_PFA_Parcs_0600706_Group" xfId="47447" xr:uid="{00000000-0005-0000-0000-00004DCE0000}"/>
    <cellStyle name="n_Wanadoo España Flash 2004 051_PFA_Parcs_0600706_Group - financial KPIs" xfId="23174" xr:uid="{00000000-0005-0000-0000-00004ECE0000}"/>
    <cellStyle name="n_Wanadoo España Flash 2004 051_PFA_Parcs_0600706_Group - operational KPIs" xfId="11614" xr:uid="{00000000-0005-0000-0000-00004FCE0000}"/>
    <cellStyle name="n_Wanadoo España Flash 2004 051_PFA_Parcs_0600706_Group - operational KPIs 2" xfId="19313" xr:uid="{00000000-0005-0000-0000-000050CE0000}"/>
    <cellStyle name="n_Wanadoo España Flash 2004 051_PFA_Parcs_0600706_Group - operational KPIs_1" xfId="21430" xr:uid="{00000000-0005-0000-0000-000051CE0000}"/>
    <cellStyle name="n_Wanadoo España Flash 2004 051_PFA_Parcs_0600706_Orange - Market France KPIs" xfId="57456" xr:uid="{00000000-0005-0000-0000-000052CE0000}"/>
    <cellStyle name="n_Wanadoo España Flash 2004 051_PFA_Parcs_0600706_Poland KPIs" xfId="47446" xr:uid="{00000000-0005-0000-0000-000053CE0000}"/>
    <cellStyle name="n_Wanadoo España Flash 2004 051_PFA_Parcs_0600706_ROW" xfId="47448" xr:uid="{00000000-0005-0000-0000-000054CE0000}"/>
    <cellStyle name="n_Wanadoo España Flash 2004 051_PFA_Parcs_0600706_ROW ARPU" xfId="47449" xr:uid="{00000000-0005-0000-0000-000055CE0000}"/>
    <cellStyle name="n_Wanadoo España Flash 2004 051_PFA_Parcs_0600706_ROW_1" xfId="47450" xr:uid="{00000000-0005-0000-0000-000056CE0000}"/>
    <cellStyle name="n_Wanadoo España Flash 2004 051_PFA_Parcs_0600706_ROW_1_Group" xfId="47451" xr:uid="{00000000-0005-0000-0000-000057CE0000}"/>
    <cellStyle name="n_Wanadoo España Flash 2004 051_PFA_Parcs_0600706_ROW_1_ROW ARPU" xfId="47452" xr:uid="{00000000-0005-0000-0000-000058CE0000}"/>
    <cellStyle name="n_Wanadoo España Flash 2004 051_PFA_Parcs_0600706_ROW_Group" xfId="47453" xr:uid="{00000000-0005-0000-0000-000059CE0000}"/>
    <cellStyle name="n_Wanadoo España Flash 2004 051_PFA_Parcs_0600706_ROW_ROW ARPU" xfId="47454" xr:uid="{00000000-0005-0000-0000-00005ACE0000}"/>
    <cellStyle name="n_Wanadoo España Flash 2004 051_PFA_Parcs_0600706_Spain ARPU + AUPU" xfId="47455" xr:uid="{00000000-0005-0000-0000-00005BCE0000}"/>
    <cellStyle name="n_Wanadoo España Flash 2004 051_PFA_Parcs_0600706_Spain ARPU + AUPU_Group" xfId="47456" xr:uid="{00000000-0005-0000-0000-00005CCE0000}"/>
    <cellStyle name="n_Wanadoo España Flash 2004 051_PFA_Parcs_0600706_Spain ARPU + AUPU_ROW ARPU" xfId="47457" xr:uid="{00000000-0005-0000-0000-00005DCE0000}"/>
    <cellStyle name="n_Wanadoo España Flash 2004 051_PFA_Parcs_0600706_Spain KPIs" xfId="7985" xr:uid="{00000000-0005-0000-0000-00005ECE0000}"/>
    <cellStyle name="n_Wanadoo España Flash 2004 051_PFA_Parcs_0600706_Spain KPIs 2" xfId="17351" xr:uid="{00000000-0005-0000-0000-00005FCE0000}"/>
    <cellStyle name="n_Wanadoo España Flash 2004 051_PFA_Parcs_0600706_Spain KPIs_1" xfId="52800" xr:uid="{00000000-0005-0000-0000-000060CE0000}"/>
    <cellStyle name="n_Wanadoo España Flash 2004 051_PFA_Parcs_0600706_Telecoms - Operational KPIs" xfId="51103" xr:uid="{00000000-0005-0000-0000-000061CE0000}"/>
    <cellStyle name="n_Wanadoo España Flash 2004 051_Poland KPIs" xfId="47330" xr:uid="{00000000-0005-0000-0000-000062CE0000}"/>
    <cellStyle name="n_Wanadoo España Flash 2004 051_Reporting Valeur_Mobile_2010_10" xfId="47458" xr:uid="{00000000-0005-0000-0000-000063CE0000}"/>
    <cellStyle name="n_Wanadoo España Flash 2004 051_Reporting Valeur_Mobile_2010_10_Group" xfId="47459" xr:uid="{00000000-0005-0000-0000-000064CE0000}"/>
    <cellStyle name="n_Wanadoo España Flash 2004 051_Reporting Valeur_Mobile_2010_10_ROW" xfId="47460" xr:uid="{00000000-0005-0000-0000-000065CE0000}"/>
    <cellStyle name="n_Wanadoo España Flash 2004 051_Reporting Valeur_Mobile_2010_10_ROW ARPU" xfId="47461" xr:uid="{00000000-0005-0000-0000-000066CE0000}"/>
    <cellStyle name="n_Wanadoo España Flash 2004 051_Reporting Valeur_Mobile_2010_10_ROW_Group" xfId="47462" xr:uid="{00000000-0005-0000-0000-000067CE0000}"/>
    <cellStyle name="n_Wanadoo España Flash 2004 051_Reporting Valeur_Mobile_2010_10_ROW_ROW ARPU" xfId="47463" xr:uid="{00000000-0005-0000-0000-000068CE0000}"/>
    <cellStyle name="n_Wanadoo España Flash 2004 051_ROW" xfId="47464" xr:uid="{00000000-0005-0000-0000-000069CE0000}"/>
    <cellStyle name="n_Wanadoo España Flash 2004 051_ROW ARPU" xfId="47465" xr:uid="{00000000-0005-0000-0000-00006ACE0000}"/>
    <cellStyle name="n_Wanadoo España Flash 2004 051_ROW_1" xfId="47466" xr:uid="{00000000-0005-0000-0000-00006BCE0000}"/>
    <cellStyle name="n_Wanadoo España Flash 2004 051_ROW_1_Group" xfId="47467" xr:uid="{00000000-0005-0000-0000-00006CCE0000}"/>
    <cellStyle name="n_Wanadoo España Flash 2004 051_ROW_1_ROW ARPU" xfId="47468" xr:uid="{00000000-0005-0000-0000-00006DCE0000}"/>
    <cellStyle name="n_Wanadoo España Flash 2004 051_ROW_Group" xfId="47469" xr:uid="{00000000-0005-0000-0000-00006ECE0000}"/>
    <cellStyle name="n_Wanadoo España Flash 2004 051_ROW_ROW ARPU" xfId="47470" xr:uid="{00000000-0005-0000-0000-00006FCE0000}"/>
    <cellStyle name="n_Wanadoo España Flash 2004 051_Spain ARPU + AUPU" xfId="47471" xr:uid="{00000000-0005-0000-0000-000070CE0000}"/>
    <cellStyle name="n_Wanadoo España Flash 2004 051_Spain ARPU + AUPU_Group" xfId="47472" xr:uid="{00000000-0005-0000-0000-000071CE0000}"/>
    <cellStyle name="n_Wanadoo España Flash 2004 051_Spain ARPU + AUPU_ROW ARPU" xfId="47473" xr:uid="{00000000-0005-0000-0000-000072CE0000}"/>
    <cellStyle name="n_Wanadoo España Flash 2004 051_Spain KPIs" xfId="7975" xr:uid="{00000000-0005-0000-0000-000073CE0000}"/>
    <cellStyle name="n_Wanadoo España Flash 2004 051_Spain KPIs 2" xfId="17341" xr:uid="{00000000-0005-0000-0000-000074CE0000}"/>
    <cellStyle name="n_Wanadoo España Flash 2004 051_Spain KPIs_1" xfId="52790" xr:uid="{00000000-0005-0000-0000-000075CE0000}"/>
    <cellStyle name="n_Wanadoo España Flash 2004 051_Telecoms - Operational KPIs" xfId="51093" xr:uid="{00000000-0005-0000-0000-000076CE0000}"/>
    <cellStyle name="n_Wanadoo España Flash 2004 051_UAG_report_CA 06-09 (06-09-28)" xfId="4007" xr:uid="{00000000-0005-0000-0000-000077CE0000}"/>
    <cellStyle name="n_Wanadoo España Flash 2004 051_UAG_report_CA 06-09 (06-09-28)_A&amp;ME KPIs" xfId="54578" xr:uid="{00000000-0005-0000-0000-000078CE0000}"/>
    <cellStyle name="n_Wanadoo España Flash 2004 051_UAG_report_CA 06-09 (06-09-28)_France financials" xfId="24919" xr:uid="{00000000-0005-0000-0000-000079CE0000}"/>
    <cellStyle name="n_Wanadoo España Flash 2004 051_UAG_report_CA 06-09 (06-09-28)_France KPIs" xfId="6129" xr:uid="{00000000-0005-0000-0000-00007ACE0000}"/>
    <cellStyle name="n_Wanadoo España Flash 2004 051_UAG_report_CA 06-09 (06-09-28)_France KPIs 2" xfId="15544" xr:uid="{00000000-0005-0000-0000-00007BCE0000}"/>
    <cellStyle name="n_Wanadoo España Flash 2004 051_UAG_report_CA 06-09 (06-09-28)_France KPIs_1" xfId="13369" xr:uid="{00000000-0005-0000-0000-00007CCE0000}"/>
    <cellStyle name="n_Wanadoo España Flash 2004 051_UAG_report_CA 06-09 (06-09-28)_Group" xfId="47475" xr:uid="{00000000-0005-0000-0000-00007DCE0000}"/>
    <cellStyle name="n_Wanadoo España Flash 2004 051_UAG_report_CA 06-09 (06-09-28)_Group - financial KPIs" xfId="23175" xr:uid="{00000000-0005-0000-0000-00007ECE0000}"/>
    <cellStyle name="n_Wanadoo España Flash 2004 051_UAG_report_CA 06-09 (06-09-28)_Group - operational KPIs" xfId="11615" xr:uid="{00000000-0005-0000-0000-00007FCE0000}"/>
    <cellStyle name="n_Wanadoo España Flash 2004 051_UAG_report_CA 06-09 (06-09-28)_Group - operational KPIs 2" xfId="19314" xr:uid="{00000000-0005-0000-0000-000080CE0000}"/>
    <cellStyle name="n_Wanadoo España Flash 2004 051_UAG_report_CA 06-09 (06-09-28)_Group - operational KPIs_1" xfId="21431" xr:uid="{00000000-0005-0000-0000-000081CE0000}"/>
    <cellStyle name="n_Wanadoo España Flash 2004 051_UAG_report_CA 06-09 (06-09-28)_Orange - Market France KPIs" xfId="57457" xr:uid="{00000000-0005-0000-0000-000082CE0000}"/>
    <cellStyle name="n_Wanadoo España Flash 2004 051_UAG_report_CA 06-09 (06-09-28)_Poland KPIs" xfId="47474" xr:uid="{00000000-0005-0000-0000-000083CE0000}"/>
    <cellStyle name="n_Wanadoo España Flash 2004 051_UAG_report_CA 06-09 (06-09-28)_ROW" xfId="47476" xr:uid="{00000000-0005-0000-0000-000084CE0000}"/>
    <cellStyle name="n_Wanadoo España Flash 2004 051_UAG_report_CA 06-09 (06-09-28)_ROW ARPU" xfId="47477" xr:uid="{00000000-0005-0000-0000-000085CE0000}"/>
    <cellStyle name="n_Wanadoo España Flash 2004 051_UAG_report_CA 06-09 (06-09-28)_ROW_1" xfId="47478" xr:uid="{00000000-0005-0000-0000-000086CE0000}"/>
    <cellStyle name="n_Wanadoo España Flash 2004 051_UAG_report_CA 06-09 (06-09-28)_ROW_1_Group" xfId="47479" xr:uid="{00000000-0005-0000-0000-000087CE0000}"/>
    <cellStyle name="n_Wanadoo España Flash 2004 051_UAG_report_CA 06-09 (06-09-28)_ROW_1_ROW ARPU" xfId="47480" xr:uid="{00000000-0005-0000-0000-000088CE0000}"/>
    <cellStyle name="n_Wanadoo España Flash 2004 051_UAG_report_CA 06-09 (06-09-28)_ROW_Group" xfId="47481" xr:uid="{00000000-0005-0000-0000-000089CE0000}"/>
    <cellStyle name="n_Wanadoo España Flash 2004 051_UAG_report_CA 06-09 (06-09-28)_ROW_ROW ARPU" xfId="47482" xr:uid="{00000000-0005-0000-0000-00008ACE0000}"/>
    <cellStyle name="n_Wanadoo España Flash 2004 051_UAG_report_CA 06-09 (06-09-28)_Spain ARPU + AUPU" xfId="47483" xr:uid="{00000000-0005-0000-0000-00008BCE0000}"/>
    <cellStyle name="n_Wanadoo España Flash 2004 051_UAG_report_CA 06-09 (06-09-28)_Spain ARPU + AUPU_Group" xfId="47484" xr:uid="{00000000-0005-0000-0000-00008CCE0000}"/>
    <cellStyle name="n_Wanadoo España Flash 2004 051_UAG_report_CA 06-09 (06-09-28)_Spain ARPU + AUPU_ROW ARPU" xfId="47485" xr:uid="{00000000-0005-0000-0000-00008DCE0000}"/>
    <cellStyle name="n_Wanadoo España Flash 2004 051_UAG_report_CA 06-09 (06-09-28)_Spain KPIs" xfId="7986" xr:uid="{00000000-0005-0000-0000-00008ECE0000}"/>
    <cellStyle name="n_Wanadoo España Flash 2004 051_UAG_report_CA 06-09 (06-09-28)_Spain KPIs 2" xfId="17352" xr:uid="{00000000-0005-0000-0000-00008FCE0000}"/>
    <cellStyle name="n_Wanadoo España Flash 2004 051_UAG_report_CA 06-09 (06-09-28)_Spain KPIs_1" xfId="52801" xr:uid="{00000000-0005-0000-0000-000090CE0000}"/>
    <cellStyle name="n_Wanadoo España Flash 2004 051_UAG_report_CA 06-09 (06-09-28)_Telecoms - Operational KPIs" xfId="51104" xr:uid="{00000000-0005-0000-0000-000091CE0000}"/>
    <cellStyle name="n_Wanadoo España Flash 2004 051_UAG_report_CA 06-10 (06-11-06)" xfId="4008" xr:uid="{00000000-0005-0000-0000-000092CE0000}"/>
    <cellStyle name="n_Wanadoo España Flash 2004 051_UAG_report_CA 06-10 (06-11-06)_A&amp;ME KPIs" xfId="54579" xr:uid="{00000000-0005-0000-0000-000093CE0000}"/>
    <cellStyle name="n_Wanadoo España Flash 2004 051_UAG_report_CA 06-10 (06-11-06)_France financials" xfId="24920" xr:uid="{00000000-0005-0000-0000-000094CE0000}"/>
    <cellStyle name="n_Wanadoo España Flash 2004 051_UAG_report_CA 06-10 (06-11-06)_France KPIs" xfId="6130" xr:uid="{00000000-0005-0000-0000-000095CE0000}"/>
    <cellStyle name="n_Wanadoo España Flash 2004 051_UAG_report_CA 06-10 (06-11-06)_France KPIs 2" xfId="15545" xr:uid="{00000000-0005-0000-0000-000096CE0000}"/>
    <cellStyle name="n_Wanadoo España Flash 2004 051_UAG_report_CA 06-10 (06-11-06)_France KPIs_1" xfId="13370" xr:uid="{00000000-0005-0000-0000-000097CE0000}"/>
    <cellStyle name="n_Wanadoo España Flash 2004 051_UAG_report_CA 06-10 (06-11-06)_Group" xfId="47487" xr:uid="{00000000-0005-0000-0000-000098CE0000}"/>
    <cellStyle name="n_Wanadoo España Flash 2004 051_UAG_report_CA 06-10 (06-11-06)_Group - financial KPIs" xfId="23176" xr:uid="{00000000-0005-0000-0000-000099CE0000}"/>
    <cellStyle name="n_Wanadoo España Flash 2004 051_UAG_report_CA 06-10 (06-11-06)_Group - operational KPIs" xfId="11616" xr:uid="{00000000-0005-0000-0000-00009ACE0000}"/>
    <cellStyle name="n_Wanadoo España Flash 2004 051_UAG_report_CA 06-10 (06-11-06)_Group - operational KPIs 2" xfId="19315" xr:uid="{00000000-0005-0000-0000-00009BCE0000}"/>
    <cellStyle name="n_Wanadoo España Flash 2004 051_UAG_report_CA 06-10 (06-11-06)_Group - operational KPIs_1" xfId="21432" xr:uid="{00000000-0005-0000-0000-00009CCE0000}"/>
    <cellStyle name="n_Wanadoo España Flash 2004 051_UAG_report_CA 06-10 (06-11-06)_Orange - Market France KPIs" xfId="57458" xr:uid="{00000000-0005-0000-0000-00009DCE0000}"/>
    <cellStyle name="n_Wanadoo España Flash 2004 051_UAG_report_CA 06-10 (06-11-06)_Poland KPIs" xfId="47486" xr:uid="{00000000-0005-0000-0000-00009ECE0000}"/>
    <cellStyle name="n_Wanadoo España Flash 2004 051_UAG_report_CA 06-10 (06-11-06)_ROW" xfId="47488" xr:uid="{00000000-0005-0000-0000-00009FCE0000}"/>
    <cellStyle name="n_Wanadoo España Flash 2004 051_UAG_report_CA 06-10 (06-11-06)_ROW ARPU" xfId="47489" xr:uid="{00000000-0005-0000-0000-0000A0CE0000}"/>
    <cellStyle name="n_Wanadoo España Flash 2004 051_UAG_report_CA 06-10 (06-11-06)_ROW_1" xfId="47490" xr:uid="{00000000-0005-0000-0000-0000A1CE0000}"/>
    <cellStyle name="n_Wanadoo España Flash 2004 051_UAG_report_CA 06-10 (06-11-06)_ROW_1_Group" xfId="47491" xr:uid="{00000000-0005-0000-0000-0000A2CE0000}"/>
    <cellStyle name="n_Wanadoo España Flash 2004 051_UAG_report_CA 06-10 (06-11-06)_ROW_1_ROW ARPU" xfId="47492" xr:uid="{00000000-0005-0000-0000-0000A3CE0000}"/>
    <cellStyle name="n_Wanadoo España Flash 2004 051_UAG_report_CA 06-10 (06-11-06)_ROW_Group" xfId="47493" xr:uid="{00000000-0005-0000-0000-0000A4CE0000}"/>
    <cellStyle name="n_Wanadoo España Flash 2004 051_UAG_report_CA 06-10 (06-11-06)_ROW_ROW ARPU" xfId="47494" xr:uid="{00000000-0005-0000-0000-0000A5CE0000}"/>
    <cellStyle name="n_Wanadoo España Flash 2004 051_UAG_report_CA 06-10 (06-11-06)_Spain ARPU + AUPU" xfId="47495" xr:uid="{00000000-0005-0000-0000-0000A6CE0000}"/>
    <cellStyle name="n_Wanadoo España Flash 2004 051_UAG_report_CA 06-10 (06-11-06)_Spain ARPU + AUPU_Group" xfId="47496" xr:uid="{00000000-0005-0000-0000-0000A7CE0000}"/>
    <cellStyle name="n_Wanadoo España Flash 2004 051_UAG_report_CA 06-10 (06-11-06)_Spain ARPU + AUPU_ROW ARPU" xfId="47497" xr:uid="{00000000-0005-0000-0000-0000A8CE0000}"/>
    <cellStyle name="n_Wanadoo España Flash 2004 051_UAG_report_CA 06-10 (06-11-06)_Spain KPIs" xfId="7987" xr:uid="{00000000-0005-0000-0000-0000A9CE0000}"/>
    <cellStyle name="n_Wanadoo España Flash 2004 051_UAG_report_CA 06-10 (06-11-06)_Spain KPIs 2" xfId="17353" xr:uid="{00000000-0005-0000-0000-0000AACE0000}"/>
    <cellStyle name="n_Wanadoo España Flash 2004 051_UAG_report_CA 06-10 (06-11-06)_Spain KPIs_1" xfId="52802" xr:uid="{00000000-0005-0000-0000-0000ABCE0000}"/>
    <cellStyle name="n_Wanadoo España Flash 2004 051_UAG_report_CA 06-10 (06-11-06)_Telecoms - Operational KPIs" xfId="51105" xr:uid="{00000000-0005-0000-0000-0000ACCE0000}"/>
    <cellStyle name="n_Wanadoo España Flash 2004 051_V&amp;M trajectoires V1 (06-08-11)" xfId="4009" xr:uid="{00000000-0005-0000-0000-0000ADCE0000}"/>
    <cellStyle name="n_Wanadoo España Flash 2004 051_V&amp;M trajectoires V1 (06-08-11)_A&amp;ME KPIs" xfId="54580" xr:uid="{00000000-0005-0000-0000-0000AECE0000}"/>
    <cellStyle name="n_Wanadoo España Flash 2004 051_V&amp;M trajectoires V1 (06-08-11)_France financials" xfId="24921" xr:uid="{00000000-0005-0000-0000-0000AFCE0000}"/>
    <cellStyle name="n_Wanadoo España Flash 2004 051_V&amp;M trajectoires V1 (06-08-11)_France KPIs" xfId="6131" xr:uid="{00000000-0005-0000-0000-0000B0CE0000}"/>
    <cellStyle name="n_Wanadoo España Flash 2004 051_V&amp;M trajectoires V1 (06-08-11)_France KPIs 2" xfId="15546" xr:uid="{00000000-0005-0000-0000-0000B1CE0000}"/>
    <cellStyle name="n_Wanadoo España Flash 2004 051_V&amp;M trajectoires V1 (06-08-11)_France KPIs_1" xfId="13371" xr:uid="{00000000-0005-0000-0000-0000B2CE0000}"/>
    <cellStyle name="n_Wanadoo España Flash 2004 051_V&amp;M trajectoires V1 (06-08-11)_Group" xfId="47499" xr:uid="{00000000-0005-0000-0000-0000B3CE0000}"/>
    <cellStyle name="n_Wanadoo España Flash 2004 051_V&amp;M trajectoires V1 (06-08-11)_Group - financial KPIs" xfId="23177" xr:uid="{00000000-0005-0000-0000-0000B4CE0000}"/>
    <cellStyle name="n_Wanadoo España Flash 2004 051_V&amp;M trajectoires V1 (06-08-11)_Group - operational KPIs" xfId="11617" xr:uid="{00000000-0005-0000-0000-0000B5CE0000}"/>
    <cellStyle name="n_Wanadoo España Flash 2004 051_V&amp;M trajectoires V1 (06-08-11)_Group - operational KPIs 2" xfId="19316" xr:uid="{00000000-0005-0000-0000-0000B6CE0000}"/>
    <cellStyle name="n_Wanadoo España Flash 2004 051_V&amp;M trajectoires V1 (06-08-11)_Group - operational KPIs_1" xfId="21433" xr:uid="{00000000-0005-0000-0000-0000B7CE0000}"/>
    <cellStyle name="n_Wanadoo España Flash 2004 051_V&amp;M trajectoires V1 (06-08-11)_Orange - Market France KPIs" xfId="57459" xr:uid="{00000000-0005-0000-0000-0000B8CE0000}"/>
    <cellStyle name="n_Wanadoo España Flash 2004 051_V&amp;M trajectoires V1 (06-08-11)_Poland KPIs" xfId="47498" xr:uid="{00000000-0005-0000-0000-0000B9CE0000}"/>
    <cellStyle name="n_Wanadoo España Flash 2004 051_V&amp;M trajectoires V1 (06-08-11)_ROW" xfId="47500" xr:uid="{00000000-0005-0000-0000-0000BACE0000}"/>
    <cellStyle name="n_Wanadoo España Flash 2004 051_V&amp;M trajectoires V1 (06-08-11)_ROW ARPU" xfId="47501" xr:uid="{00000000-0005-0000-0000-0000BBCE0000}"/>
    <cellStyle name="n_Wanadoo España Flash 2004 051_V&amp;M trajectoires V1 (06-08-11)_ROW_1" xfId="47502" xr:uid="{00000000-0005-0000-0000-0000BCCE0000}"/>
    <cellStyle name="n_Wanadoo España Flash 2004 051_V&amp;M trajectoires V1 (06-08-11)_ROW_1_Group" xfId="47503" xr:uid="{00000000-0005-0000-0000-0000BDCE0000}"/>
    <cellStyle name="n_Wanadoo España Flash 2004 051_V&amp;M trajectoires V1 (06-08-11)_ROW_1_ROW ARPU" xfId="47504" xr:uid="{00000000-0005-0000-0000-0000BECE0000}"/>
    <cellStyle name="n_Wanadoo España Flash 2004 051_V&amp;M trajectoires V1 (06-08-11)_ROW_Group" xfId="47505" xr:uid="{00000000-0005-0000-0000-0000BFCE0000}"/>
    <cellStyle name="n_Wanadoo España Flash 2004 051_V&amp;M trajectoires V1 (06-08-11)_ROW_ROW ARPU" xfId="47506" xr:uid="{00000000-0005-0000-0000-0000C0CE0000}"/>
    <cellStyle name="n_Wanadoo España Flash 2004 051_V&amp;M trajectoires V1 (06-08-11)_Spain ARPU + AUPU" xfId="47507" xr:uid="{00000000-0005-0000-0000-0000C1CE0000}"/>
    <cellStyle name="n_Wanadoo España Flash 2004 051_V&amp;M trajectoires V1 (06-08-11)_Spain ARPU + AUPU_Group" xfId="47508" xr:uid="{00000000-0005-0000-0000-0000C2CE0000}"/>
    <cellStyle name="n_Wanadoo España Flash 2004 051_V&amp;M trajectoires V1 (06-08-11)_Spain ARPU + AUPU_ROW ARPU" xfId="47509" xr:uid="{00000000-0005-0000-0000-0000C3CE0000}"/>
    <cellStyle name="n_Wanadoo España Flash 2004 051_V&amp;M trajectoires V1 (06-08-11)_Spain KPIs" xfId="7988" xr:uid="{00000000-0005-0000-0000-0000C4CE0000}"/>
    <cellStyle name="n_Wanadoo España Flash 2004 051_V&amp;M trajectoires V1 (06-08-11)_Spain KPIs 2" xfId="17354" xr:uid="{00000000-0005-0000-0000-0000C5CE0000}"/>
    <cellStyle name="n_Wanadoo España Flash 2004 051_V&amp;M trajectoires V1 (06-08-11)_Spain KPIs_1" xfId="52803" xr:uid="{00000000-0005-0000-0000-0000C6CE0000}"/>
    <cellStyle name="n_Wanadoo España Flash 2004 051_V&amp;M trajectoires V1 (06-08-11)_Telecoms - Operational KPIs" xfId="51106" xr:uid="{00000000-0005-0000-0000-0000C7CE0000}"/>
    <cellStyle name="n_Wanadoo Espana Flash 2004 12" xfId="4010" xr:uid="{00000000-0005-0000-0000-0000C8CE0000}"/>
    <cellStyle name="n_Wanadoo España Flash 2004 12" xfId="4011" xr:uid="{00000000-0005-0000-0000-0000C9CE0000}"/>
    <cellStyle name="n_Wanadoo Espana Flash 2004 12_A&amp;ME KPIs" xfId="54581" xr:uid="{00000000-0005-0000-0000-0000CACE0000}"/>
    <cellStyle name="n_Wanadoo España Flash 2004 12_A&amp;ME KPIs" xfId="54582" xr:uid="{00000000-0005-0000-0000-0000CBCE0000}"/>
    <cellStyle name="n_Wanadoo Espana Flash 2004 12_CA BAC SCR-VM 06-07 (31-07-06)" xfId="4012" xr:uid="{00000000-0005-0000-0000-0000CCCE0000}"/>
    <cellStyle name="n_Wanadoo España Flash 2004 12_CA BAC SCR-VM 06-07 (31-07-06)" xfId="4013" xr:uid="{00000000-0005-0000-0000-0000CDCE0000}"/>
    <cellStyle name="n_Wanadoo Espana Flash 2004 12_CA BAC SCR-VM 06-07 (31-07-06)_A&amp;ME KPIs" xfId="54583" xr:uid="{00000000-0005-0000-0000-0000CECE0000}"/>
    <cellStyle name="n_Wanadoo España Flash 2004 12_CA BAC SCR-VM 06-07 (31-07-06)_A&amp;ME KPIs" xfId="54584" xr:uid="{00000000-0005-0000-0000-0000CFCE0000}"/>
    <cellStyle name="n_Wanadoo Espana Flash 2004 12_CA BAC SCR-VM 06-07 (31-07-06)_France financials" xfId="24924" xr:uid="{00000000-0005-0000-0000-0000D0CE0000}"/>
    <cellStyle name="n_Wanadoo España Flash 2004 12_CA BAC SCR-VM 06-07 (31-07-06)_France financials" xfId="24925" xr:uid="{00000000-0005-0000-0000-0000D1CE0000}"/>
    <cellStyle name="n_Wanadoo Espana Flash 2004 12_CA BAC SCR-VM 06-07 (31-07-06)_France KPIs" xfId="6134" xr:uid="{00000000-0005-0000-0000-0000D2CE0000}"/>
    <cellStyle name="n_Wanadoo España Flash 2004 12_CA BAC SCR-VM 06-07 (31-07-06)_France KPIs" xfId="6135" xr:uid="{00000000-0005-0000-0000-0000D3CE0000}"/>
    <cellStyle name="n_Wanadoo Espana Flash 2004 12_CA BAC SCR-VM 06-07 (31-07-06)_France KPIs 2" xfId="15549" xr:uid="{00000000-0005-0000-0000-0000D4CE0000}"/>
    <cellStyle name="n_Wanadoo España Flash 2004 12_CA BAC SCR-VM 06-07 (31-07-06)_France KPIs 2" xfId="15550" xr:uid="{00000000-0005-0000-0000-0000D5CE0000}"/>
    <cellStyle name="n_Wanadoo Espana Flash 2004 12_CA BAC SCR-VM 06-07 (31-07-06)_France KPIs 3" xfId="13580" xr:uid="{00000000-0005-0000-0000-0000D6CE0000}"/>
    <cellStyle name="n_Wanadoo España Flash 2004 12_CA BAC SCR-VM 06-07 (31-07-06)_France KPIs 3" xfId="13579" xr:uid="{00000000-0005-0000-0000-0000D7CE0000}"/>
    <cellStyle name="n_Wanadoo Espana Flash 2004 12_CA BAC SCR-VM 06-07 (31-07-06)_France KPIs_1" xfId="13374" xr:uid="{00000000-0005-0000-0000-0000D8CE0000}"/>
    <cellStyle name="n_Wanadoo España Flash 2004 12_CA BAC SCR-VM 06-07 (31-07-06)_France KPIs_1" xfId="13375" xr:uid="{00000000-0005-0000-0000-0000D9CE0000}"/>
    <cellStyle name="n_Wanadoo Espana Flash 2004 12_CA BAC SCR-VM 06-07 (31-07-06)_Group" xfId="47514" xr:uid="{00000000-0005-0000-0000-0000DACE0000}"/>
    <cellStyle name="n_Wanadoo España Flash 2004 12_CA BAC SCR-VM 06-07 (31-07-06)_Group" xfId="47515" xr:uid="{00000000-0005-0000-0000-0000DBCE0000}"/>
    <cellStyle name="n_Wanadoo Espana Flash 2004 12_CA BAC SCR-VM 06-07 (31-07-06)_Group - financial KPIs" xfId="23180" xr:uid="{00000000-0005-0000-0000-0000DCCE0000}"/>
    <cellStyle name="n_Wanadoo España Flash 2004 12_CA BAC SCR-VM 06-07 (31-07-06)_Group - financial KPIs" xfId="23181" xr:uid="{00000000-0005-0000-0000-0000DDCE0000}"/>
    <cellStyle name="n_Wanadoo Espana Flash 2004 12_CA BAC SCR-VM 06-07 (31-07-06)_Group - operational KPIs" xfId="11620" xr:uid="{00000000-0005-0000-0000-0000DECE0000}"/>
    <cellStyle name="n_Wanadoo España Flash 2004 12_CA BAC SCR-VM 06-07 (31-07-06)_Group - operational KPIs" xfId="11621" xr:uid="{00000000-0005-0000-0000-0000DFCE0000}"/>
    <cellStyle name="n_Wanadoo Espana Flash 2004 12_CA BAC SCR-VM 06-07 (31-07-06)_Group - operational KPIs 2" xfId="19319" xr:uid="{00000000-0005-0000-0000-0000E0CE0000}"/>
    <cellStyle name="n_Wanadoo España Flash 2004 12_CA BAC SCR-VM 06-07 (31-07-06)_Group - operational KPIs 2" xfId="19320" xr:uid="{00000000-0005-0000-0000-0000E1CE0000}"/>
    <cellStyle name="n_Wanadoo Espana Flash 2004 12_CA BAC SCR-VM 06-07 (31-07-06)_Group - operational KPIs 3" xfId="19709" xr:uid="{00000000-0005-0000-0000-0000E2CE0000}"/>
    <cellStyle name="n_Wanadoo España Flash 2004 12_CA BAC SCR-VM 06-07 (31-07-06)_Group - operational KPIs 3" xfId="19710" xr:uid="{00000000-0005-0000-0000-0000E3CE0000}"/>
    <cellStyle name="n_Wanadoo Espana Flash 2004 12_CA BAC SCR-VM 06-07 (31-07-06)_Group - operational KPIs_1" xfId="21436" xr:uid="{00000000-0005-0000-0000-0000E4CE0000}"/>
    <cellStyle name="n_Wanadoo España Flash 2004 12_CA BAC SCR-VM 06-07 (31-07-06)_Group - operational KPIs_1" xfId="21437" xr:uid="{00000000-0005-0000-0000-0000E5CE0000}"/>
    <cellStyle name="n_Wanadoo Espana Flash 2004 12_CA BAC SCR-VM 06-07 (31-07-06)_Orange - Market France KPIs" xfId="57462" xr:uid="{00000000-0005-0000-0000-0000E6CE0000}"/>
    <cellStyle name="n_Wanadoo España Flash 2004 12_CA BAC SCR-VM 06-07 (31-07-06)_Orange - Market France KPIs" xfId="57463" xr:uid="{00000000-0005-0000-0000-0000E7CE0000}"/>
    <cellStyle name="n_Wanadoo Espana Flash 2004 12_CA BAC SCR-VM 06-07 (31-07-06)_Poland KPIs" xfId="47512" xr:uid="{00000000-0005-0000-0000-0000E8CE0000}"/>
    <cellStyle name="n_Wanadoo España Flash 2004 12_CA BAC SCR-VM 06-07 (31-07-06)_Poland KPIs" xfId="47513" xr:uid="{00000000-0005-0000-0000-0000E9CE0000}"/>
    <cellStyle name="n_Wanadoo Espana Flash 2004 12_CA BAC SCR-VM 06-07 (31-07-06)_ROW" xfId="47516" xr:uid="{00000000-0005-0000-0000-0000EACE0000}"/>
    <cellStyle name="n_Wanadoo España Flash 2004 12_CA BAC SCR-VM 06-07 (31-07-06)_ROW" xfId="47517" xr:uid="{00000000-0005-0000-0000-0000EBCE0000}"/>
    <cellStyle name="n_Wanadoo Espana Flash 2004 12_CA BAC SCR-VM 06-07 (31-07-06)_ROW ARPU" xfId="47518" xr:uid="{00000000-0005-0000-0000-0000ECCE0000}"/>
    <cellStyle name="n_Wanadoo España Flash 2004 12_CA BAC SCR-VM 06-07 (31-07-06)_ROW ARPU" xfId="47519" xr:uid="{00000000-0005-0000-0000-0000EDCE0000}"/>
    <cellStyle name="n_Wanadoo Espana Flash 2004 12_CA BAC SCR-VM 06-07 (31-07-06)_ROW_1" xfId="47520" xr:uid="{00000000-0005-0000-0000-0000EECE0000}"/>
    <cellStyle name="n_Wanadoo España Flash 2004 12_CA BAC SCR-VM 06-07 (31-07-06)_ROW_1" xfId="47521" xr:uid="{00000000-0005-0000-0000-0000EFCE0000}"/>
    <cellStyle name="n_Wanadoo Espana Flash 2004 12_CA BAC SCR-VM 06-07 (31-07-06)_ROW_1_Group" xfId="47522" xr:uid="{00000000-0005-0000-0000-0000F0CE0000}"/>
    <cellStyle name="n_Wanadoo España Flash 2004 12_CA BAC SCR-VM 06-07 (31-07-06)_ROW_1_Group" xfId="47523" xr:uid="{00000000-0005-0000-0000-0000F1CE0000}"/>
    <cellStyle name="n_Wanadoo Espana Flash 2004 12_CA BAC SCR-VM 06-07 (31-07-06)_ROW_1_ROW ARPU" xfId="47524" xr:uid="{00000000-0005-0000-0000-0000F2CE0000}"/>
    <cellStyle name="n_Wanadoo España Flash 2004 12_CA BAC SCR-VM 06-07 (31-07-06)_ROW_1_ROW ARPU" xfId="47525" xr:uid="{00000000-0005-0000-0000-0000F3CE0000}"/>
    <cellStyle name="n_Wanadoo Espana Flash 2004 12_CA BAC SCR-VM 06-07 (31-07-06)_ROW_Group" xfId="47526" xr:uid="{00000000-0005-0000-0000-0000F4CE0000}"/>
    <cellStyle name="n_Wanadoo España Flash 2004 12_CA BAC SCR-VM 06-07 (31-07-06)_ROW_Group" xfId="47527" xr:uid="{00000000-0005-0000-0000-0000F5CE0000}"/>
    <cellStyle name="n_Wanadoo Espana Flash 2004 12_CA BAC SCR-VM 06-07 (31-07-06)_ROW_ROW ARPU" xfId="47528" xr:uid="{00000000-0005-0000-0000-0000F6CE0000}"/>
    <cellStyle name="n_Wanadoo España Flash 2004 12_CA BAC SCR-VM 06-07 (31-07-06)_ROW_ROW ARPU" xfId="47529" xr:uid="{00000000-0005-0000-0000-0000F7CE0000}"/>
    <cellStyle name="n_Wanadoo Espana Flash 2004 12_CA BAC SCR-VM 06-07 (31-07-06)_Spain ARPU + AUPU" xfId="47530" xr:uid="{00000000-0005-0000-0000-0000F8CE0000}"/>
    <cellStyle name="n_Wanadoo España Flash 2004 12_CA BAC SCR-VM 06-07 (31-07-06)_Spain ARPU + AUPU" xfId="47531" xr:uid="{00000000-0005-0000-0000-0000F9CE0000}"/>
    <cellStyle name="n_Wanadoo Espana Flash 2004 12_CA BAC SCR-VM 06-07 (31-07-06)_Spain ARPU + AUPU_Group" xfId="47532" xr:uid="{00000000-0005-0000-0000-0000FACE0000}"/>
    <cellStyle name="n_Wanadoo España Flash 2004 12_CA BAC SCR-VM 06-07 (31-07-06)_Spain ARPU + AUPU_Group" xfId="47533" xr:uid="{00000000-0005-0000-0000-0000FBCE0000}"/>
    <cellStyle name="n_Wanadoo Espana Flash 2004 12_CA BAC SCR-VM 06-07 (31-07-06)_Spain ARPU + AUPU_ROW ARPU" xfId="47534" xr:uid="{00000000-0005-0000-0000-0000FCCE0000}"/>
    <cellStyle name="n_Wanadoo España Flash 2004 12_CA BAC SCR-VM 06-07 (31-07-06)_Spain ARPU + AUPU_ROW ARPU" xfId="47535" xr:uid="{00000000-0005-0000-0000-0000FDCE0000}"/>
    <cellStyle name="n_Wanadoo Espana Flash 2004 12_CA BAC SCR-VM 06-07 (31-07-06)_Spain KPIs" xfId="7991" xr:uid="{00000000-0005-0000-0000-0000FECE0000}"/>
    <cellStyle name="n_Wanadoo España Flash 2004 12_CA BAC SCR-VM 06-07 (31-07-06)_Spain KPIs" xfId="7992" xr:uid="{00000000-0005-0000-0000-0000FFCE0000}"/>
    <cellStyle name="n_Wanadoo Espana Flash 2004 12_CA BAC SCR-VM 06-07 (31-07-06)_Spain KPIs 2" xfId="17357" xr:uid="{00000000-0005-0000-0000-000000CF0000}"/>
    <cellStyle name="n_Wanadoo España Flash 2004 12_CA BAC SCR-VM 06-07 (31-07-06)_Spain KPIs 2" xfId="17358" xr:uid="{00000000-0005-0000-0000-000001CF0000}"/>
    <cellStyle name="n_Wanadoo Espana Flash 2004 12_CA BAC SCR-VM 06-07 (31-07-06)_Spain KPIs 3" xfId="19509" xr:uid="{00000000-0005-0000-0000-000002CF0000}"/>
    <cellStyle name="n_Wanadoo España Flash 2004 12_CA BAC SCR-VM 06-07 (31-07-06)_Spain KPIs 3" xfId="19510" xr:uid="{00000000-0005-0000-0000-000003CF0000}"/>
    <cellStyle name="n_Wanadoo Espana Flash 2004 12_CA BAC SCR-VM 06-07 (31-07-06)_Spain KPIs_1" xfId="52806" xr:uid="{00000000-0005-0000-0000-000004CF0000}"/>
    <cellStyle name="n_Wanadoo España Flash 2004 12_CA BAC SCR-VM 06-07 (31-07-06)_Spain KPIs_1" xfId="52807" xr:uid="{00000000-0005-0000-0000-000005CF0000}"/>
    <cellStyle name="n_Wanadoo Espana Flash 2004 12_CA BAC SCR-VM 06-07 (31-07-06)_Telecoms - Operational KPIs" xfId="51109" xr:uid="{00000000-0005-0000-0000-000006CF0000}"/>
    <cellStyle name="n_Wanadoo España Flash 2004 12_CA BAC SCR-VM 06-07 (31-07-06)_Telecoms - Operational KPIs" xfId="51110" xr:uid="{00000000-0005-0000-0000-000007CF0000}"/>
    <cellStyle name="n_Wanadoo Espana Flash 2004 12_Classeur2" xfId="4014" xr:uid="{00000000-0005-0000-0000-000008CF0000}"/>
    <cellStyle name="n_Wanadoo España Flash 2004 12_Classeur2" xfId="4015" xr:uid="{00000000-0005-0000-0000-000009CF0000}"/>
    <cellStyle name="n_Wanadoo Espana Flash 2004 12_Classeur2_A&amp;ME KPIs" xfId="54585" xr:uid="{00000000-0005-0000-0000-00000ACF0000}"/>
    <cellStyle name="n_Wanadoo España Flash 2004 12_Classeur2_A&amp;ME KPIs" xfId="54586" xr:uid="{00000000-0005-0000-0000-00000BCF0000}"/>
    <cellStyle name="n_Wanadoo Espana Flash 2004 12_Classeur2_France financials" xfId="24926" xr:uid="{00000000-0005-0000-0000-00000CCF0000}"/>
    <cellStyle name="n_Wanadoo España Flash 2004 12_Classeur2_France financials" xfId="24927" xr:uid="{00000000-0005-0000-0000-00000DCF0000}"/>
    <cellStyle name="n_Wanadoo Espana Flash 2004 12_Classeur2_France KPIs" xfId="6136" xr:uid="{00000000-0005-0000-0000-00000ECF0000}"/>
    <cellStyle name="n_Wanadoo España Flash 2004 12_Classeur2_France KPIs" xfId="6137" xr:uid="{00000000-0005-0000-0000-00000FCF0000}"/>
    <cellStyle name="n_Wanadoo Espana Flash 2004 12_Classeur2_France KPIs 2" xfId="15551" xr:uid="{00000000-0005-0000-0000-000010CF0000}"/>
    <cellStyle name="n_Wanadoo España Flash 2004 12_Classeur2_France KPIs 2" xfId="15552" xr:uid="{00000000-0005-0000-0000-000011CF0000}"/>
    <cellStyle name="n_Wanadoo Espana Flash 2004 12_Classeur2_France KPIs 3" xfId="13578" xr:uid="{00000000-0005-0000-0000-000012CF0000}"/>
    <cellStyle name="n_Wanadoo España Flash 2004 12_Classeur2_France KPIs 3" xfId="13577" xr:uid="{00000000-0005-0000-0000-000013CF0000}"/>
    <cellStyle name="n_Wanadoo Espana Flash 2004 12_Classeur2_France KPIs_1" xfId="13376" xr:uid="{00000000-0005-0000-0000-000014CF0000}"/>
    <cellStyle name="n_Wanadoo España Flash 2004 12_Classeur2_France KPIs_1" xfId="13377" xr:uid="{00000000-0005-0000-0000-000015CF0000}"/>
    <cellStyle name="n_Wanadoo Espana Flash 2004 12_Classeur2_Group" xfId="47538" xr:uid="{00000000-0005-0000-0000-000016CF0000}"/>
    <cellStyle name="n_Wanadoo España Flash 2004 12_Classeur2_Group" xfId="47539" xr:uid="{00000000-0005-0000-0000-000017CF0000}"/>
    <cellStyle name="n_Wanadoo Espana Flash 2004 12_Classeur2_Group - financial KPIs" xfId="23182" xr:uid="{00000000-0005-0000-0000-000018CF0000}"/>
    <cellStyle name="n_Wanadoo España Flash 2004 12_Classeur2_Group - financial KPIs" xfId="23183" xr:uid="{00000000-0005-0000-0000-000019CF0000}"/>
    <cellStyle name="n_Wanadoo Espana Flash 2004 12_Classeur2_Group - operational KPIs" xfId="11622" xr:uid="{00000000-0005-0000-0000-00001ACF0000}"/>
    <cellStyle name="n_Wanadoo España Flash 2004 12_Classeur2_Group - operational KPIs" xfId="11623" xr:uid="{00000000-0005-0000-0000-00001BCF0000}"/>
    <cellStyle name="n_Wanadoo Espana Flash 2004 12_Classeur2_Group - operational KPIs 2" xfId="19321" xr:uid="{00000000-0005-0000-0000-00001CCF0000}"/>
    <cellStyle name="n_Wanadoo España Flash 2004 12_Classeur2_Group - operational KPIs 2" xfId="19322" xr:uid="{00000000-0005-0000-0000-00001DCF0000}"/>
    <cellStyle name="n_Wanadoo Espana Flash 2004 12_Classeur2_Group - operational KPIs 3" xfId="19711" xr:uid="{00000000-0005-0000-0000-00001ECF0000}"/>
    <cellStyle name="n_Wanadoo España Flash 2004 12_Classeur2_Group - operational KPIs 3" xfId="19712" xr:uid="{00000000-0005-0000-0000-00001FCF0000}"/>
    <cellStyle name="n_Wanadoo Espana Flash 2004 12_Classeur2_Group - operational KPIs_1" xfId="21438" xr:uid="{00000000-0005-0000-0000-000020CF0000}"/>
    <cellStyle name="n_Wanadoo España Flash 2004 12_Classeur2_Group - operational KPIs_1" xfId="21439" xr:uid="{00000000-0005-0000-0000-000021CF0000}"/>
    <cellStyle name="n_Wanadoo Espana Flash 2004 12_Classeur2_Orange - Market France KPIs" xfId="57464" xr:uid="{00000000-0005-0000-0000-000022CF0000}"/>
    <cellStyle name="n_Wanadoo España Flash 2004 12_Classeur2_Orange - Market France KPIs" xfId="57465" xr:uid="{00000000-0005-0000-0000-000023CF0000}"/>
    <cellStyle name="n_Wanadoo Espana Flash 2004 12_Classeur2_Poland KPIs" xfId="47536" xr:uid="{00000000-0005-0000-0000-000024CF0000}"/>
    <cellStyle name="n_Wanadoo España Flash 2004 12_Classeur2_Poland KPIs" xfId="47537" xr:uid="{00000000-0005-0000-0000-000025CF0000}"/>
    <cellStyle name="n_Wanadoo Espana Flash 2004 12_Classeur2_ROW" xfId="47540" xr:uid="{00000000-0005-0000-0000-000026CF0000}"/>
    <cellStyle name="n_Wanadoo España Flash 2004 12_Classeur2_ROW" xfId="47541" xr:uid="{00000000-0005-0000-0000-000027CF0000}"/>
    <cellStyle name="n_Wanadoo Espana Flash 2004 12_Classeur2_ROW ARPU" xfId="47542" xr:uid="{00000000-0005-0000-0000-000028CF0000}"/>
    <cellStyle name="n_Wanadoo España Flash 2004 12_Classeur2_ROW ARPU" xfId="47543" xr:uid="{00000000-0005-0000-0000-000029CF0000}"/>
    <cellStyle name="n_Wanadoo Espana Flash 2004 12_Classeur2_ROW_1" xfId="47544" xr:uid="{00000000-0005-0000-0000-00002ACF0000}"/>
    <cellStyle name="n_Wanadoo España Flash 2004 12_Classeur2_ROW_1" xfId="47545" xr:uid="{00000000-0005-0000-0000-00002BCF0000}"/>
    <cellStyle name="n_Wanadoo Espana Flash 2004 12_Classeur2_ROW_1_Group" xfId="47546" xr:uid="{00000000-0005-0000-0000-00002CCF0000}"/>
    <cellStyle name="n_Wanadoo España Flash 2004 12_Classeur2_ROW_1_Group" xfId="47547" xr:uid="{00000000-0005-0000-0000-00002DCF0000}"/>
    <cellStyle name="n_Wanadoo Espana Flash 2004 12_Classeur2_ROW_1_ROW ARPU" xfId="47548" xr:uid="{00000000-0005-0000-0000-00002ECF0000}"/>
    <cellStyle name="n_Wanadoo España Flash 2004 12_Classeur2_ROW_1_ROW ARPU" xfId="47549" xr:uid="{00000000-0005-0000-0000-00002FCF0000}"/>
    <cellStyle name="n_Wanadoo Espana Flash 2004 12_Classeur2_ROW_Group" xfId="47550" xr:uid="{00000000-0005-0000-0000-000030CF0000}"/>
    <cellStyle name="n_Wanadoo España Flash 2004 12_Classeur2_ROW_Group" xfId="47551" xr:uid="{00000000-0005-0000-0000-000031CF0000}"/>
    <cellStyle name="n_Wanadoo Espana Flash 2004 12_Classeur2_ROW_ROW ARPU" xfId="47552" xr:uid="{00000000-0005-0000-0000-000032CF0000}"/>
    <cellStyle name="n_Wanadoo España Flash 2004 12_Classeur2_ROW_ROW ARPU" xfId="47553" xr:uid="{00000000-0005-0000-0000-000033CF0000}"/>
    <cellStyle name="n_Wanadoo Espana Flash 2004 12_Classeur2_Spain ARPU + AUPU" xfId="47554" xr:uid="{00000000-0005-0000-0000-000034CF0000}"/>
    <cellStyle name="n_Wanadoo España Flash 2004 12_Classeur2_Spain ARPU + AUPU" xfId="47555" xr:uid="{00000000-0005-0000-0000-000035CF0000}"/>
    <cellStyle name="n_Wanadoo Espana Flash 2004 12_Classeur2_Spain ARPU + AUPU_Group" xfId="47556" xr:uid="{00000000-0005-0000-0000-000036CF0000}"/>
    <cellStyle name="n_Wanadoo España Flash 2004 12_Classeur2_Spain ARPU + AUPU_Group" xfId="47557" xr:uid="{00000000-0005-0000-0000-000037CF0000}"/>
    <cellStyle name="n_Wanadoo Espana Flash 2004 12_Classeur2_Spain ARPU + AUPU_ROW ARPU" xfId="47558" xr:uid="{00000000-0005-0000-0000-000038CF0000}"/>
    <cellStyle name="n_Wanadoo España Flash 2004 12_Classeur2_Spain ARPU + AUPU_ROW ARPU" xfId="47559" xr:uid="{00000000-0005-0000-0000-000039CF0000}"/>
    <cellStyle name="n_Wanadoo Espana Flash 2004 12_Classeur2_Spain KPIs" xfId="7993" xr:uid="{00000000-0005-0000-0000-00003ACF0000}"/>
    <cellStyle name="n_Wanadoo España Flash 2004 12_Classeur2_Spain KPIs" xfId="7994" xr:uid="{00000000-0005-0000-0000-00003BCF0000}"/>
    <cellStyle name="n_Wanadoo Espana Flash 2004 12_Classeur2_Spain KPIs 2" xfId="17359" xr:uid="{00000000-0005-0000-0000-00003CCF0000}"/>
    <cellStyle name="n_Wanadoo España Flash 2004 12_Classeur2_Spain KPIs 2" xfId="17360" xr:uid="{00000000-0005-0000-0000-00003DCF0000}"/>
    <cellStyle name="n_Wanadoo Espana Flash 2004 12_Classeur2_Spain KPIs 3" xfId="19511" xr:uid="{00000000-0005-0000-0000-00003ECF0000}"/>
    <cellStyle name="n_Wanadoo España Flash 2004 12_Classeur2_Spain KPIs 3" xfId="19512" xr:uid="{00000000-0005-0000-0000-00003FCF0000}"/>
    <cellStyle name="n_Wanadoo Espana Flash 2004 12_Classeur2_Spain KPIs_1" xfId="52808" xr:uid="{00000000-0005-0000-0000-000040CF0000}"/>
    <cellStyle name="n_Wanadoo España Flash 2004 12_Classeur2_Spain KPIs_1" xfId="52809" xr:uid="{00000000-0005-0000-0000-000041CF0000}"/>
    <cellStyle name="n_Wanadoo Espana Flash 2004 12_Classeur2_Telecoms - Operational KPIs" xfId="51111" xr:uid="{00000000-0005-0000-0000-000042CF0000}"/>
    <cellStyle name="n_Wanadoo España Flash 2004 12_Classeur2_Telecoms - Operational KPIs" xfId="51112" xr:uid="{00000000-0005-0000-0000-000043CF0000}"/>
    <cellStyle name="n_Wanadoo Espana Flash 2004 12_DATA KPI Personal" xfId="47560" xr:uid="{00000000-0005-0000-0000-000044CF0000}"/>
    <cellStyle name="n_Wanadoo España Flash 2004 12_DATA KPI Personal" xfId="47561" xr:uid="{00000000-0005-0000-0000-000045CF0000}"/>
    <cellStyle name="n_Wanadoo Espana Flash 2004 12_DATA KPI Personal_Group" xfId="47562" xr:uid="{00000000-0005-0000-0000-000046CF0000}"/>
    <cellStyle name="n_Wanadoo España Flash 2004 12_DATA KPI Personal_Group" xfId="47563" xr:uid="{00000000-0005-0000-0000-000047CF0000}"/>
    <cellStyle name="n_Wanadoo Espana Flash 2004 12_DATA KPI Personal_ROW ARPU" xfId="47564" xr:uid="{00000000-0005-0000-0000-000048CF0000}"/>
    <cellStyle name="n_Wanadoo España Flash 2004 12_DATA KPI Personal_ROW ARPU" xfId="47565" xr:uid="{00000000-0005-0000-0000-000049CF0000}"/>
    <cellStyle name="n_Wanadoo Espana Flash 2004 12_EE_CoA_BS - mapped V4" xfId="47566" xr:uid="{00000000-0005-0000-0000-00004ACF0000}"/>
    <cellStyle name="n_Wanadoo España Flash 2004 12_EE_CoA_BS - mapped V4" xfId="47567" xr:uid="{00000000-0005-0000-0000-00004BCF0000}"/>
    <cellStyle name="n_Wanadoo Espana Flash 2004 12_EE_CoA_BS - mapped V4_Group" xfId="47568" xr:uid="{00000000-0005-0000-0000-00004CCF0000}"/>
    <cellStyle name="n_Wanadoo España Flash 2004 12_EE_CoA_BS - mapped V4_Group" xfId="47569" xr:uid="{00000000-0005-0000-0000-00004DCF0000}"/>
    <cellStyle name="n_Wanadoo Espana Flash 2004 12_EE_CoA_BS - mapped V4_ROW ARPU" xfId="47570" xr:uid="{00000000-0005-0000-0000-00004ECF0000}"/>
    <cellStyle name="n_Wanadoo España Flash 2004 12_EE_CoA_BS - mapped V4_ROW ARPU" xfId="47571" xr:uid="{00000000-0005-0000-0000-00004FCF0000}"/>
    <cellStyle name="n_Wanadoo Espana Flash 2004 12_Feuil1" xfId="4016" xr:uid="{00000000-0005-0000-0000-000050CF0000}"/>
    <cellStyle name="n_Wanadoo España Flash 2004 12_Feuil1" xfId="4017" xr:uid="{00000000-0005-0000-0000-000051CF0000}"/>
    <cellStyle name="n_Wanadoo Espana Flash 2004 12_Feuil1_A&amp;ME KPIs" xfId="54587" xr:uid="{00000000-0005-0000-0000-000052CF0000}"/>
    <cellStyle name="n_Wanadoo España Flash 2004 12_Feuil1_A&amp;ME KPIs" xfId="54588" xr:uid="{00000000-0005-0000-0000-000053CF0000}"/>
    <cellStyle name="n_Wanadoo Espana Flash 2004 12_Feuil1_France financials" xfId="24928" xr:uid="{00000000-0005-0000-0000-000054CF0000}"/>
    <cellStyle name="n_Wanadoo España Flash 2004 12_Feuil1_France financials" xfId="24929" xr:uid="{00000000-0005-0000-0000-000055CF0000}"/>
    <cellStyle name="n_Wanadoo Espana Flash 2004 12_Feuil1_France KPIs" xfId="6138" xr:uid="{00000000-0005-0000-0000-000056CF0000}"/>
    <cellStyle name="n_Wanadoo España Flash 2004 12_Feuil1_France KPIs" xfId="6139" xr:uid="{00000000-0005-0000-0000-000057CF0000}"/>
    <cellStyle name="n_Wanadoo Espana Flash 2004 12_Feuil1_France KPIs 2" xfId="15553" xr:uid="{00000000-0005-0000-0000-000058CF0000}"/>
    <cellStyle name="n_Wanadoo España Flash 2004 12_Feuil1_France KPIs 2" xfId="15554" xr:uid="{00000000-0005-0000-0000-000059CF0000}"/>
    <cellStyle name="n_Wanadoo Espana Flash 2004 12_Feuil1_France KPIs 3" xfId="13576" xr:uid="{00000000-0005-0000-0000-00005ACF0000}"/>
    <cellStyle name="n_Wanadoo España Flash 2004 12_Feuil1_France KPIs 3" xfId="13575" xr:uid="{00000000-0005-0000-0000-00005BCF0000}"/>
    <cellStyle name="n_Wanadoo Espana Flash 2004 12_Feuil1_France KPIs_1" xfId="13378" xr:uid="{00000000-0005-0000-0000-00005CCF0000}"/>
    <cellStyle name="n_Wanadoo España Flash 2004 12_Feuil1_France KPIs_1" xfId="13379" xr:uid="{00000000-0005-0000-0000-00005DCF0000}"/>
    <cellStyle name="n_Wanadoo Espana Flash 2004 12_Feuil1_Group" xfId="47574" xr:uid="{00000000-0005-0000-0000-00005ECF0000}"/>
    <cellStyle name="n_Wanadoo España Flash 2004 12_Feuil1_Group" xfId="47575" xr:uid="{00000000-0005-0000-0000-00005FCF0000}"/>
    <cellStyle name="n_Wanadoo Espana Flash 2004 12_Feuil1_Group - financial KPIs" xfId="23184" xr:uid="{00000000-0005-0000-0000-000060CF0000}"/>
    <cellStyle name="n_Wanadoo España Flash 2004 12_Feuil1_Group - financial KPIs" xfId="23185" xr:uid="{00000000-0005-0000-0000-000061CF0000}"/>
    <cellStyle name="n_Wanadoo Espana Flash 2004 12_Feuil1_Group - operational KPIs" xfId="11624" xr:uid="{00000000-0005-0000-0000-000062CF0000}"/>
    <cellStyle name="n_Wanadoo España Flash 2004 12_Feuil1_Group - operational KPIs" xfId="11625" xr:uid="{00000000-0005-0000-0000-000063CF0000}"/>
    <cellStyle name="n_Wanadoo Espana Flash 2004 12_Feuil1_Group - operational KPIs 2" xfId="19323" xr:uid="{00000000-0005-0000-0000-000064CF0000}"/>
    <cellStyle name="n_Wanadoo España Flash 2004 12_Feuil1_Group - operational KPIs 2" xfId="19324" xr:uid="{00000000-0005-0000-0000-000065CF0000}"/>
    <cellStyle name="n_Wanadoo Espana Flash 2004 12_Feuil1_Group - operational KPIs 3" xfId="19713" xr:uid="{00000000-0005-0000-0000-000066CF0000}"/>
    <cellStyle name="n_Wanadoo España Flash 2004 12_Feuil1_Group - operational KPIs 3" xfId="19714" xr:uid="{00000000-0005-0000-0000-000067CF0000}"/>
    <cellStyle name="n_Wanadoo Espana Flash 2004 12_Feuil1_Group - operational KPIs_1" xfId="21440" xr:uid="{00000000-0005-0000-0000-000068CF0000}"/>
    <cellStyle name="n_Wanadoo España Flash 2004 12_Feuil1_Group - operational KPIs_1" xfId="21441" xr:uid="{00000000-0005-0000-0000-000069CF0000}"/>
    <cellStyle name="n_Wanadoo Espana Flash 2004 12_Feuil1_Orange - Market France KPIs" xfId="57466" xr:uid="{00000000-0005-0000-0000-00006ACF0000}"/>
    <cellStyle name="n_Wanadoo España Flash 2004 12_Feuil1_Orange - Market France KPIs" xfId="57467" xr:uid="{00000000-0005-0000-0000-00006BCF0000}"/>
    <cellStyle name="n_Wanadoo Espana Flash 2004 12_Feuil1_Poland KPIs" xfId="47572" xr:uid="{00000000-0005-0000-0000-00006CCF0000}"/>
    <cellStyle name="n_Wanadoo España Flash 2004 12_Feuil1_Poland KPIs" xfId="47573" xr:uid="{00000000-0005-0000-0000-00006DCF0000}"/>
    <cellStyle name="n_Wanadoo Espana Flash 2004 12_Feuil1_ROW" xfId="47576" xr:uid="{00000000-0005-0000-0000-00006ECF0000}"/>
    <cellStyle name="n_Wanadoo España Flash 2004 12_Feuil1_ROW" xfId="47577" xr:uid="{00000000-0005-0000-0000-00006FCF0000}"/>
    <cellStyle name="n_Wanadoo Espana Flash 2004 12_Feuil1_ROW ARPU" xfId="47578" xr:uid="{00000000-0005-0000-0000-000070CF0000}"/>
    <cellStyle name="n_Wanadoo España Flash 2004 12_Feuil1_ROW ARPU" xfId="47579" xr:uid="{00000000-0005-0000-0000-000071CF0000}"/>
    <cellStyle name="n_Wanadoo Espana Flash 2004 12_Feuil1_ROW_1" xfId="47580" xr:uid="{00000000-0005-0000-0000-000072CF0000}"/>
    <cellStyle name="n_Wanadoo España Flash 2004 12_Feuil1_ROW_1" xfId="47581" xr:uid="{00000000-0005-0000-0000-000073CF0000}"/>
    <cellStyle name="n_Wanadoo Espana Flash 2004 12_Feuil1_ROW_1_Group" xfId="47582" xr:uid="{00000000-0005-0000-0000-000074CF0000}"/>
    <cellStyle name="n_Wanadoo España Flash 2004 12_Feuil1_ROW_1_Group" xfId="47583" xr:uid="{00000000-0005-0000-0000-000075CF0000}"/>
    <cellStyle name="n_Wanadoo Espana Flash 2004 12_Feuil1_ROW_1_ROW ARPU" xfId="47584" xr:uid="{00000000-0005-0000-0000-000076CF0000}"/>
    <cellStyle name="n_Wanadoo España Flash 2004 12_Feuil1_ROW_1_ROW ARPU" xfId="47585" xr:uid="{00000000-0005-0000-0000-000077CF0000}"/>
    <cellStyle name="n_Wanadoo Espana Flash 2004 12_Feuil1_ROW_Group" xfId="47586" xr:uid="{00000000-0005-0000-0000-000078CF0000}"/>
    <cellStyle name="n_Wanadoo España Flash 2004 12_Feuil1_ROW_Group" xfId="47587" xr:uid="{00000000-0005-0000-0000-000079CF0000}"/>
    <cellStyle name="n_Wanadoo Espana Flash 2004 12_Feuil1_ROW_ROW ARPU" xfId="47588" xr:uid="{00000000-0005-0000-0000-00007ACF0000}"/>
    <cellStyle name="n_Wanadoo España Flash 2004 12_Feuil1_ROW_ROW ARPU" xfId="47589" xr:uid="{00000000-0005-0000-0000-00007BCF0000}"/>
    <cellStyle name="n_Wanadoo Espana Flash 2004 12_Feuil1_Spain ARPU + AUPU" xfId="47590" xr:uid="{00000000-0005-0000-0000-00007CCF0000}"/>
    <cellStyle name="n_Wanadoo España Flash 2004 12_Feuil1_Spain ARPU + AUPU" xfId="47591" xr:uid="{00000000-0005-0000-0000-00007DCF0000}"/>
    <cellStyle name="n_Wanadoo Espana Flash 2004 12_Feuil1_Spain ARPU + AUPU_Group" xfId="47592" xr:uid="{00000000-0005-0000-0000-00007ECF0000}"/>
    <cellStyle name="n_Wanadoo España Flash 2004 12_Feuil1_Spain ARPU + AUPU_Group" xfId="47593" xr:uid="{00000000-0005-0000-0000-00007FCF0000}"/>
    <cellStyle name="n_Wanadoo Espana Flash 2004 12_Feuil1_Spain ARPU + AUPU_ROW ARPU" xfId="47594" xr:uid="{00000000-0005-0000-0000-000080CF0000}"/>
    <cellStyle name="n_Wanadoo España Flash 2004 12_Feuil1_Spain ARPU + AUPU_ROW ARPU" xfId="47595" xr:uid="{00000000-0005-0000-0000-000081CF0000}"/>
    <cellStyle name="n_Wanadoo Espana Flash 2004 12_Feuil1_Spain KPIs" xfId="7995" xr:uid="{00000000-0005-0000-0000-000082CF0000}"/>
    <cellStyle name="n_Wanadoo España Flash 2004 12_Feuil1_Spain KPIs" xfId="7996" xr:uid="{00000000-0005-0000-0000-000083CF0000}"/>
    <cellStyle name="n_Wanadoo Espana Flash 2004 12_Feuil1_Spain KPIs 2" xfId="17361" xr:uid="{00000000-0005-0000-0000-000084CF0000}"/>
    <cellStyle name="n_Wanadoo España Flash 2004 12_Feuil1_Spain KPIs 2" xfId="17362" xr:uid="{00000000-0005-0000-0000-000085CF0000}"/>
    <cellStyle name="n_Wanadoo Espana Flash 2004 12_Feuil1_Spain KPIs 3" xfId="19513" xr:uid="{00000000-0005-0000-0000-000086CF0000}"/>
    <cellStyle name="n_Wanadoo España Flash 2004 12_Feuil1_Spain KPIs 3" xfId="19514" xr:uid="{00000000-0005-0000-0000-000087CF0000}"/>
    <cellStyle name="n_Wanadoo Espana Flash 2004 12_Feuil1_Spain KPIs_1" xfId="52810" xr:uid="{00000000-0005-0000-0000-000088CF0000}"/>
    <cellStyle name="n_Wanadoo España Flash 2004 12_Feuil1_Spain KPIs_1" xfId="52811" xr:uid="{00000000-0005-0000-0000-000089CF0000}"/>
    <cellStyle name="n_Wanadoo Espana Flash 2004 12_Feuil1_Telecoms - Operational KPIs" xfId="51113" xr:uid="{00000000-0005-0000-0000-00008ACF0000}"/>
    <cellStyle name="n_Wanadoo España Flash 2004 12_Feuil1_Telecoms - Operational KPIs" xfId="51114" xr:uid="{00000000-0005-0000-0000-00008BCF0000}"/>
    <cellStyle name="n_Wanadoo Espana Flash 2004 12_France financials" xfId="24922" xr:uid="{00000000-0005-0000-0000-00008CCF0000}"/>
    <cellStyle name="n_Wanadoo España Flash 2004 12_France financials" xfId="24923" xr:uid="{00000000-0005-0000-0000-00008DCF0000}"/>
    <cellStyle name="n_Wanadoo Espana Flash 2004 12_France KPIs" xfId="6132" xr:uid="{00000000-0005-0000-0000-00008ECF0000}"/>
    <cellStyle name="n_Wanadoo España Flash 2004 12_France KPIs" xfId="6133" xr:uid="{00000000-0005-0000-0000-00008FCF0000}"/>
    <cellStyle name="n_Wanadoo Espana Flash 2004 12_France KPIs 2" xfId="15547" xr:uid="{00000000-0005-0000-0000-000090CF0000}"/>
    <cellStyle name="n_Wanadoo España Flash 2004 12_France KPIs 2" xfId="15548" xr:uid="{00000000-0005-0000-0000-000091CF0000}"/>
    <cellStyle name="n_Wanadoo Espana Flash 2004 12_France KPIs 3" xfId="13582" xr:uid="{00000000-0005-0000-0000-000092CF0000}"/>
    <cellStyle name="n_Wanadoo España Flash 2004 12_France KPIs 3" xfId="13581" xr:uid="{00000000-0005-0000-0000-000093CF0000}"/>
    <cellStyle name="n_Wanadoo Espana Flash 2004 12_France KPIs_1" xfId="13372" xr:uid="{00000000-0005-0000-0000-000094CF0000}"/>
    <cellStyle name="n_Wanadoo España Flash 2004 12_France KPIs_1" xfId="13373" xr:uid="{00000000-0005-0000-0000-000095CF0000}"/>
    <cellStyle name="n_Wanadoo Espana Flash 2004 12_Group" xfId="47596" xr:uid="{00000000-0005-0000-0000-000096CF0000}"/>
    <cellStyle name="n_Wanadoo España Flash 2004 12_Group" xfId="47597" xr:uid="{00000000-0005-0000-0000-000097CF0000}"/>
    <cellStyle name="n_Wanadoo Espana Flash 2004 12_Group - financial KPIs" xfId="23178" xr:uid="{00000000-0005-0000-0000-000098CF0000}"/>
    <cellStyle name="n_Wanadoo España Flash 2004 12_Group - financial KPIs" xfId="23179" xr:uid="{00000000-0005-0000-0000-000099CF0000}"/>
    <cellStyle name="n_Wanadoo Espana Flash 2004 12_Group - operational KPIs" xfId="11618" xr:uid="{00000000-0005-0000-0000-00009ACF0000}"/>
    <cellStyle name="n_Wanadoo España Flash 2004 12_Group - operational KPIs" xfId="11619" xr:uid="{00000000-0005-0000-0000-00009BCF0000}"/>
    <cellStyle name="n_Wanadoo Espana Flash 2004 12_Group - operational KPIs 2" xfId="19317" xr:uid="{00000000-0005-0000-0000-00009CCF0000}"/>
    <cellStyle name="n_Wanadoo España Flash 2004 12_Group - operational KPIs 2" xfId="19318" xr:uid="{00000000-0005-0000-0000-00009DCF0000}"/>
    <cellStyle name="n_Wanadoo Espana Flash 2004 12_Group - operational KPIs 3" xfId="19707" xr:uid="{00000000-0005-0000-0000-00009ECF0000}"/>
    <cellStyle name="n_Wanadoo España Flash 2004 12_Group - operational KPIs 3" xfId="19708" xr:uid="{00000000-0005-0000-0000-00009FCF0000}"/>
    <cellStyle name="n_Wanadoo Espana Flash 2004 12_Group - operational KPIs_1" xfId="21434" xr:uid="{00000000-0005-0000-0000-0000A0CF0000}"/>
    <cellStyle name="n_Wanadoo España Flash 2004 12_Group - operational KPIs_1" xfId="21435" xr:uid="{00000000-0005-0000-0000-0000A1CF0000}"/>
    <cellStyle name="n_Wanadoo Espana Flash 2004 12_New L23 CA trafic 06-09 (06-10-20)" xfId="4018" xr:uid="{00000000-0005-0000-0000-0000A2CF0000}"/>
    <cellStyle name="n_Wanadoo España Flash 2004 12_New L23 CA trafic 06-09 (06-10-20)" xfId="4019" xr:uid="{00000000-0005-0000-0000-0000A3CF0000}"/>
    <cellStyle name="n_Wanadoo Espana Flash 2004 12_New L23 CA trafic 06-09 (06-10-20)_A&amp;ME KPIs" xfId="54589" xr:uid="{00000000-0005-0000-0000-0000A4CF0000}"/>
    <cellStyle name="n_Wanadoo España Flash 2004 12_New L23 CA trafic 06-09 (06-10-20)_A&amp;ME KPIs" xfId="54590" xr:uid="{00000000-0005-0000-0000-0000A5CF0000}"/>
    <cellStyle name="n_Wanadoo Espana Flash 2004 12_New L23 CA trafic 06-09 (06-10-20)_France financials" xfId="24930" xr:uid="{00000000-0005-0000-0000-0000A6CF0000}"/>
    <cellStyle name="n_Wanadoo España Flash 2004 12_New L23 CA trafic 06-09 (06-10-20)_France financials" xfId="24931" xr:uid="{00000000-0005-0000-0000-0000A7CF0000}"/>
    <cellStyle name="n_Wanadoo Espana Flash 2004 12_New L23 CA trafic 06-09 (06-10-20)_France KPIs" xfId="6140" xr:uid="{00000000-0005-0000-0000-0000A8CF0000}"/>
    <cellStyle name="n_Wanadoo España Flash 2004 12_New L23 CA trafic 06-09 (06-10-20)_France KPIs" xfId="6141" xr:uid="{00000000-0005-0000-0000-0000A9CF0000}"/>
    <cellStyle name="n_Wanadoo Espana Flash 2004 12_New L23 CA trafic 06-09 (06-10-20)_France KPIs 2" xfId="15555" xr:uid="{00000000-0005-0000-0000-0000AACF0000}"/>
    <cellStyle name="n_Wanadoo España Flash 2004 12_New L23 CA trafic 06-09 (06-10-20)_France KPIs 2" xfId="15556" xr:uid="{00000000-0005-0000-0000-0000ABCF0000}"/>
    <cellStyle name="n_Wanadoo Espana Flash 2004 12_New L23 CA trafic 06-09 (06-10-20)_France KPIs 3" xfId="13574" xr:uid="{00000000-0005-0000-0000-0000ACCF0000}"/>
    <cellStyle name="n_Wanadoo España Flash 2004 12_New L23 CA trafic 06-09 (06-10-20)_France KPIs 3" xfId="13573" xr:uid="{00000000-0005-0000-0000-0000ADCF0000}"/>
    <cellStyle name="n_Wanadoo Espana Flash 2004 12_New L23 CA trafic 06-09 (06-10-20)_France KPIs_1" xfId="13380" xr:uid="{00000000-0005-0000-0000-0000AECF0000}"/>
    <cellStyle name="n_Wanadoo España Flash 2004 12_New L23 CA trafic 06-09 (06-10-20)_France KPIs_1" xfId="13381" xr:uid="{00000000-0005-0000-0000-0000AFCF0000}"/>
    <cellStyle name="n_Wanadoo Espana Flash 2004 12_New L23 CA trafic 06-09 (06-10-20)_Group" xfId="47600" xr:uid="{00000000-0005-0000-0000-0000B0CF0000}"/>
    <cellStyle name="n_Wanadoo España Flash 2004 12_New L23 CA trafic 06-09 (06-10-20)_Group" xfId="47601" xr:uid="{00000000-0005-0000-0000-0000B1CF0000}"/>
    <cellStyle name="n_Wanadoo Espana Flash 2004 12_New L23 CA trafic 06-09 (06-10-20)_Group - financial KPIs" xfId="23186" xr:uid="{00000000-0005-0000-0000-0000B2CF0000}"/>
    <cellStyle name="n_Wanadoo España Flash 2004 12_New L23 CA trafic 06-09 (06-10-20)_Group - financial KPIs" xfId="23187" xr:uid="{00000000-0005-0000-0000-0000B3CF0000}"/>
    <cellStyle name="n_Wanadoo Espana Flash 2004 12_New L23 CA trafic 06-09 (06-10-20)_Group - operational KPIs" xfId="11626" xr:uid="{00000000-0005-0000-0000-0000B4CF0000}"/>
    <cellStyle name="n_Wanadoo España Flash 2004 12_New L23 CA trafic 06-09 (06-10-20)_Group - operational KPIs" xfId="11627" xr:uid="{00000000-0005-0000-0000-0000B5CF0000}"/>
    <cellStyle name="n_Wanadoo Espana Flash 2004 12_New L23 CA trafic 06-09 (06-10-20)_Group - operational KPIs 2" xfId="19325" xr:uid="{00000000-0005-0000-0000-0000B6CF0000}"/>
    <cellStyle name="n_Wanadoo España Flash 2004 12_New L23 CA trafic 06-09 (06-10-20)_Group - operational KPIs 2" xfId="19326" xr:uid="{00000000-0005-0000-0000-0000B7CF0000}"/>
    <cellStyle name="n_Wanadoo Espana Flash 2004 12_New L23 CA trafic 06-09 (06-10-20)_Group - operational KPIs 3" xfId="19715" xr:uid="{00000000-0005-0000-0000-0000B8CF0000}"/>
    <cellStyle name="n_Wanadoo España Flash 2004 12_New L23 CA trafic 06-09 (06-10-20)_Group - operational KPIs 3" xfId="19716" xr:uid="{00000000-0005-0000-0000-0000B9CF0000}"/>
    <cellStyle name="n_Wanadoo Espana Flash 2004 12_New L23 CA trafic 06-09 (06-10-20)_Group - operational KPIs_1" xfId="21442" xr:uid="{00000000-0005-0000-0000-0000BACF0000}"/>
    <cellStyle name="n_Wanadoo España Flash 2004 12_New L23 CA trafic 06-09 (06-10-20)_Group - operational KPIs_1" xfId="21443" xr:uid="{00000000-0005-0000-0000-0000BBCF0000}"/>
    <cellStyle name="n_Wanadoo Espana Flash 2004 12_New L23 CA trafic 06-09 (06-10-20)_Orange - Market France KPIs" xfId="57468" xr:uid="{00000000-0005-0000-0000-0000BCCF0000}"/>
    <cellStyle name="n_Wanadoo España Flash 2004 12_New L23 CA trafic 06-09 (06-10-20)_Orange - Market France KPIs" xfId="57469" xr:uid="{00000000-0005-0000-0000-0000BDCF0000}"/>
    <cellStyle name="n_Wanadoo Espana Flash 2004 12_New L23 CA trafic 06-09 (06-10-20)_Poland KPIs" xfId="47598" xr:uid="{00000000-0005-0000-0000-0000BECF0000}"/>
    <cellStyle name="n_Wanadoo España Flash 2004 12_New L23 CA trafic 06-09 (06-10-20)_Poland KPIs" xfId="47599" xr:uid="{00000000-0005-0000-0000-0000BFCF0000}"/>
    <cellStyle name="n_Wanadoo Espana Flash 2004 12_New L23 CA trafic 06-09 (06-10-20)_ROW" xfId="47602" xr:uid="{00000000-0005-0000-0000-0000C0CF0000}"/>
    <cellStyle name="n_Wanadoo España Flash 2004 12_New L23 CA trafic 06-09 (06-10-20)_ROW" xfId="47603" xr:uid="{00000000-0005-0000-0000-0000C1CF0000}"/>
    <cellStyle name="n_Wanadoo Espana Flash 2004 12_New L23 CA trafic 06-09 (06-10-20)_ROW ARPU" xfId="47604" xr:uid="{00000000-0005-0000-0000-0000C2CF0000}"/>
    <cellStyle name="n_Wanadoo España Flash 2004 12_New L23 CA trafic 06-09 (06-10-20)_ROW ARPU" xfId="47605" xr:uid="{00000000-0005-0000-0000-0000C3CF0000}"/>
    <cellStyle name="n_Wanadoo Espana Flash 2004 12_New L23 CA trafic 06-09 (06-10-20)_ROW_1" xfId="47606" xr:uid="{00000000-0005-0000-0000-0000C4CF0000}"/>
    <cellStyle name="n_Wanadoo España Flash 2004 12_New L23 CA trafic 06-09 (06-10-20)_ROW_1" xfId="47607" xr:uid="{00000000-0005-0000-0000-0000C5CF0000}"/>
    <cellStyle name="n_Wanadoo Espana Flash 2004 12_New L23 CA trafic 06-09 (06-10-20)_ROW_1_Group" xfId="47608" xr:uid="{00000000-0005-0000-0000-0000C6CF0000}"/>
    <cellStyle name="n_Wanadoo España Flash 2004 12_New L23 CA trafic 06-09 (06-10-20)_ROW_1_Group" xfId="47609" xr:uid="{00000000-0005-0000-0000-0000C7CF0000}"/>
    <cellStyle name="n_Wanadoo Espana Flash 2004 12_New L23 CA trafic 06-09 (06-10-20)_ROW_1_ROW ARPU" xfId="47610" xr:uid="{00000000-0005-0000-0000-0000C8CF0000}"/>
    <cellStyle name="n_Wanadoo España Flash 2004 12_New L23 CA trafic 06-09 (06-10-20)_ROW_1_ROW ARPU" xfId="47611" xr:uid="{00000000-0005-0000-0000-0000C9CF0000}"/>
    <cellStyle name="n_Wanadoo Espana Flash 2004 12_New L23 CA trafic 06-09 (06-10-20)_ROW_Group" xfId="47612" xr:uid="{00000000-0005-0000-0000-0000CACF0000}"/>
    <cellStyle name="n_Wanadoo España Flash 2004 12_New L23 CA trafic 06-09 (06-10-20)_ROW_Group" xfId="47613" xr:uid="{00000000-0005-0000-0000-0000CBCF0000}"/>
    <cellStyle name="n_Wanadoo Espana Flash 2004 12_New L23 CA trafic 06-09 (06-10-20)_ROW_ROW ARPU" xfId="47614" xr:uid="{00000000-0005-0000-0000-0000CCCF0000}"/>
    <cellStyle name="n_Wanadoo España Flash 2004 12_New L23 CA trafic 06-09 (06-10-20)_ROW_ROW ARPU" xfId="47615" xr:uid="{00000000-0005-0000-0000-0000CDCF0000}"/>
    <cellStyle name="n_Wanadoo Espana Flash 2004 12_New L23 CA trafic 06-09 (06-10-20)_Spain ARPU + AUPU" xfId="47616" xr:uid="{00000000-0005-0000-0000-0000CECF0000}"/>
    <cellStyle name="n_Wanadoo España Flash 2004 12_New L23 CA trafic 06-09 (06-10-20)_Spain ARPU + AUPU" xfId="47617" xr:uid="{00000000-0005-0000-0000-0000CFCF0000}"/>
    <cellStyle name="n_Wanadoo Espana Flash 2004 12_New L23 CA trafic 06-09 (06-10-20)_Spain ARPU + AUPU_Group" xfId="47618" xr:uid="{00000000-0005-0000-0000-0000D0CF0000}"/>
    <cellStyle name="n_Wanadoo España Flash 2004 12_New L23 CA trafic 06-09 (06-10-20)_Spain ARPU + AUPU_Group" xfId="47619" xr:uid="{00000000-0005-0000-0000-0000D1CF0000}"/>
    <cellStyle name="n_Wanadoo Espana Flash 2004 12_New L23 CA trafic 06-09 (06-10-20)_Spain ARPU + AUPU_ROW ARPU" xfId="47620" xr:uid="{00000000-0005-0000-0000-0000D2CF0000}"/>
    <cellStyle name="n_Wanadoo España Flash 2004 12_New L23 CA trafic 06-09 (06-10-20)_Spain ARPU + AUPU_ROW ARPU" xfId="47621" xr:uid="{00000000-0005-0000-0000-0000D3CF0000}"/>
    <cellStyle name="n_Wanadoo Espana Flash 2004 12_New L23 CA trafic 06-09 (06-10-20)_Spain KPIs" xfId="7997" xr:uid="{00000000-0005-0000-0000-0000D4CF0000}"/>
    <cellStyle name="n_Wanadoo España Flash 2004 12_New L23 CA trafic 06-09 (06-10-20)_Spain KPIs" xfId="7998" xr:uid="{00000000-0005-0000-0000-0000D5CF0000}"/>
    <cellStyle name="n_Wanadoo Espana Flash 2004 12_New L23 CA trafic 06-09 (06-10-20)_Spain KPIs 2" xfId="17363" xr:uid="{00000000-0005-0000-0000-0000D6CF0000}"/>
    <cellStyle name="n_Wanadoo España Flash 2004 12_New L23 CA trafic 06-09 (06-10-20)_Spain KPIs 2" xfId="17364" xr:uid="{00000000-0005-0000-0000-0000D7CF0000}"/>
    <cellStyle name="n_Wanadoo Espana Flash 2004 12_New L23 CA trafic 06-09 (06-10-20)_Spain KPIs 3" xfId="19515" xr:uid="{00000000-0005-0000-0000-0000D8CF0000}"/>
    <cellStyle name="n_Wanadoo España Flash 2004 12_New L23 CA trafic 06-09 (06-10-20)_Spain KPIs 3" xfId="19516" xr:uid="{00000000-0005-0000-0000-0000D9CF0000}"/>
    <cellStyle name="n_Wanadoo Espana Flash 2004 12_New L23 CA trafic 06-09 (06-10-20)_Spain KPIs_1" xfId="52812" xr:uid="{00000000-0005-0000-0000-0000DACF0000}"/>
    <cellStyle name="n_Wanadoo España Flash 2004 12_New L23 CA trafic 06-09 (06-10-20)_Spain KPIs_1" xfId="52813" xr:uid="{00000000-0005-0000-0000-0000DBCF0000}"/>
    <cellStyle name="n_Wanadoo Espana Flash 2004 12_New L23 CA trafic 06-09 (06-10-20)_Telecoms - Operational KPIs" xfId="51115" xr:uid="{00000000-0005-0000-0000-0000DCCF0000}"/>
    <cellStyle name="n_Wanadoo España Flash 2004 12_New L23 CA trafic 06-09 (06-10-20)_Telecoms - Operational KPIs" xfId="51116" xr:uid="{00000000-0005-0000-0000-0000DDCF0000}"/>
    <cellStyle name="n_Wanadoo Espana Flash 2004 12_Orange - Market France KPIs" xfId="57460" xr:uid="{00000000-0005-0000-0000-0000DECF0000}"/>
    <cellStyle name="n_Wanadoo España Flash 2004 12_Orange - Market France KPIs" xfId="57461" xr:uid="{00000000-0005-0000-0000-0000DFCF0000}"/>
    <cellStyle name="n_Wanadoo Espana Flash 2004 12_PFA_Mn MTV_060413" xfId="4020" xr:uid="{00000000-0005-0000-0000-0000E0CF0000}"/>
    <cellStyle name="n_Wanadoo España Flash 2004 12_PFA_Mn MTV_060413" xfId="4021" xr:uid="{00000000-0005-0000-0000-0000E1CF0000}"/>
    <cellStyle name="n_Wanadoo Espana Flash 2004 12_PFA_Mn MTV_060413_A&amp;ME KPIs" xfId="54591" xr:uid="{00000000-0005-0000-0000-0000E2CF0000}"/>
    <cellStyle name="n_Wanadoo España Flash 2004 12_PFA_Mn MTV_060413_A&amp;ME KPIs" xfId="54592" xr:uid="{00000000-0005-0000-0000-0000E3CF0000}"/>
    <cellStyle name="n_Wanadoo Espana Flash 2004 12_PFA_Mn MTV_060413_France financials" xfId="24932" xr:uid="{00000000-0005-0000-0000-0000E4CF0000}"/>
    <cellStyle name="n_Wanadoo España Flash 2004 12_PFA_Mn MTV_060413_France financials" xfId="24933" xr:uid="{00000000-0005-0000-0000-0000E5CF0000}"/>
    <cellStyle name="n_Wanadoo Espana Flash 2004 12_PFA_Mn MTV_060413_France KPIs" xfId="6142" xr:uid="{00000000-0005-0000-0000-0000E6CF0000}"/>
    <cellStyle name="n_Wanadoo España Flash 2004 12_PFA_Mn MTV_060413_France KPIs" xfId="6143" xr:uid="{00000000-0005-0000-0000-0000E7CF0000}"/>
    <cellStyle name="n_Wanadoo Espana Flash 2004 12_PFA_Mn MTV_060413_France KPIs 2" xfId="15557" xr:uid="{00000000-0005-0000-0000-0000E8CF0000}"/>
    <cellStyle name="n_Wanadoo España Flash 2004 12_PFA_Mn MTV_060413_France KPIs 2" xfId="15558" xr:uid="{00000000-0005-0000-0000-0000E9CF0000}"/>
    <cellStyle name="n_Wanadoo Espana Flash 2004 12_PFA_Mn MTV_060413_France KPIs 3" xfId="13572" xr:uid="{00000000-0005-0000-0000-0000EACF0000}"/>
    <cellStyle name="n_Wanadoo España Flash 2004 12_PFA_Mn MTV_060413_France KPIs 3" xfId="13571" xr:uid="{00000000-0005-0000-0000-0000EBCF0000}"/>
    <cellStyle name="n_Wanadoo Espana Flash 2004 12_PFA_Mn MTV_060413_France KPIs_1" xfId="13382" xr:uid="{00000000-0005-0000-0000-0000ECCF0000}"/>
    <cellStyle name="n_Wanadoo España Flash 2004 12_PFA_Mn MTV_060413_France KPIs_1" xfId="13383" xr:uid="{00000000-0005-0000-0000-0000EDCF0000}"/>
    <cellStyle name="n_Wanadoo Espana Flash 2004 12_PFA_Mn MTV_060413_Group" xfId="47624" xr:uid="{00000000-0005-0000-0000-0000EECF0000}"/>
    <cellStyle name="n_Wanadoo España Flash 2004 12_PFA_Mn MTV_060413_Group" xfId="47625" xr:uid="{00000000-0005-0000-0000-0000EFCF0000}"/>
    <cellStyle name="n_Wanadoo Espana Flash 2004 12_PFA_Mn MTV_060413_Group - financial KPIs" xfId="23188" xr:uid="{00000000-0005-0000-0000-0000F0CF0000}"/>
    <cellStyle name="n_Wanadoo España Flash 2004 12_PFA_Mn MTV_060413_Group - financial KPIs" xfId="23189" xr:uid="{00000000-0005-0000-0000-0000F1CF0000}"/>
    <cellStyle name="n_Wanadoo Espana Flash 2004 12_PFA_Mn MTV_060413_Group - operational KPIs" xfId="11628" xr:uid="{00000000-0005-0000-0000-0000F2CF0000}"/>
    <cellStyle name="n_Wanadoo España Flash 2004 12_PFA_Mn MTV_060413_Group - operational KPIs" xfId="11629" xr:uid="{00000000-0005-0000-0000-0000F3CF0000}"/>
    <cellStyle name="n_Wanadoo Espana Flash 2004 12_PFA_Mn MTV_060413_Group - operational KPIs 2" xfId="19327" xr:uid="{00000000-0005-0000-0000-0000F4CF0000}"/>
    <cellStyle name="n_Wanadoo España Flash 2004 12_PFA_Mn MTV_060413_Group - operational KPIs 2" xfId="19328" xr:uid="{00000000-0005-0000-0000-0000F5CF0000}"/>
    <cellStyle name="n_Wanadoo Espana Flash 2004 12_PFA_Mn MTV_060413_Group - operational KPIs 3" xfId="19717" xr:uid="{00000000-0005-0000-0000-0000F6CF0000}"/>
    <cellStyle name="n_Wanadoo España Flash 2004 12_PFA_Mn MTV_060413_Group - operational KPIs 3" xfId="19718" xr:uid="{00000000-0005-0000-0000-0000F7CF0000}"/>
    <cellStyle name="n_Wanadoo Espana Flash 2004 12_PFA_Mn MTV_060413_Group - operational KPIs_1" xfId="21444" xr:uid="{00000000-0005-0000-0000-0000F8CF0000}"/>
    <cellStyle name="n_Wanadoo España Flash 2004 12_PFA_Mn MTV_060413_Group - operational KPIs_1" xfId="21445" xr:uid="{00000000-0005-0000-0000-0000F9CF0000}"/>
    <cellStyle name="n_Wanadoo Espana Flash 2004 12_PFA_Mn MTV_060413_Orange - Market France KPIs" xfId="57470" xr:uid="{00000000-0005-0000-0000-0000FACF0000}"/>
    <cellStyle name="n_Wanadoo España Flash 2004 12_PFA_Mn MTV_060413_Orange - Market France KPIs" xfId="57471" xr:uid="{00000000-0005-0000-0000-0000FBCF0000}"/>
    <cellStyle name="n_Wanadoo Espana Flash 2004 12_PFA_Mn MTV_060413_Poland KPIs" xfId="47622" xr:uid="{00000000-0005-0000-0000-0000FCCF0000}"/>
    <cellStyle name="n_Wanadoo España Flash 2004 12_PFA_Mn MTV_060413_Poland KPIs" xfId="47623" xr:uid="{00000000-0005-0000-0000-0000FDCF0000}"/>
    <cellStyle name="n_Wanadoo Espana Flash 2004 12_PFA_Mn MTV_060413_ROW" xfId="47626" xr:uid="{00000000-0005-0000-0000-0000FECF0000}"/>
    <cellStyle name="n_Wanadoo España Flash 2004 12_PFA_Mn MTV_060413_ROW" xfId="47627" xr:uid="{00000000-0005-0000-0000-0000FFCF0000}"/>
    <cellStyle name="n_Wanadoo Espana Flash 2004 12_PFA_Mn MTV_060413_ROW ARPU" xfId="47628" xr:uid="{00000000-0005-0000-0000-000000D00000}"/>
    <cellStyle name="n_Wanadoo España Flash 2004 12_PFA_Mn MTV_060413_ROW ARPU" xfId="47629" xr:uid="{00000000-0005-0000-0000-000001D00000}"/>
    <cellStyle name="n_Wanadoo Espana Flash 2004 12_PFA_Mn MTV_060413_ROW_1" xfId="47630" xr:uid="{00000000-0005-0000-0000-000002D00000}"/>
    <cellStyle name="n_Wanadoo España Flash 2004 12_PFA_Mn MTV_060413_ROW_1" xfId="47631" xr:uid="{00000000-0005-0000-0000-000003D00000}"/>
    <cellStyle name="n_Wanadoo Espana Flash 2004 12_PFA_Mn MTV_060413_ROW_1_Group" xfId="47632" xr:uid="{00000000-0005-0000-0000-000004D00000}"/>
    <cellStyle name="n_Wanadoo España Flash 2004 12_PFA_Mn MTV_060413_ROW_1_Group" xfId="47633" xr:uid="{00000000-0005-0000-0000-000005D00000}"/>
    <cellStyle name="n_Wanadoo Espana Flash 2004 12_PFA_Mn MTV_060413_ROW_1_ROW ARPU" xfId="47634" xr:uid="{00000000-0005-0000-0000-000006D00000}"/>
    <cellStyle name="n_Wanadoo España Flash 2004 12_PFA_Mn MTV_060413_ROW_1_ROW ARPU" xfId="47635" xr:uid="{00000000-0005-0000-0000-000007D00000}"/>
    <cellStyle name="n_Wanadoo Espana Flash 2004 12_PFA_Mn MTV_060413_ROW_Group" xfId="47636" xr:uid="{00000000-0005-0000-0000-000008D00000}"/>
    <cellStyle name="n_Wanadoo España Flash 2004 12_PFA_Mn MTV_060413_ROW_Group" xfId="47637" xr:uid="{00000000-0005-0000-0000-000009D00000}"/>
    <cellStyle name="n_Wanadoo Espana Flash 2004 12_PFA_Mn MTV_060413_ROW_ROW ARPU" xfId="47638" xr:uid="{00000000-0005-0000-0000-00000AD00000}"/>
    <cellStyle name="n_Wanadoo España Flash 2004 12_PFA_Mn MTV_060413_ROW_ROW ARPU" xfId="47639" xr:uid="{00000000-0005-0000-0000-00000BD00000}"/>
    <cellStyle name="n_Wanadoo Espana Flash 2004 12_PFA_Mn MTV_060413_Spain ARPU + AUPU" xfId="47640" xr:uid="{00000000-0005-0000-0000-00000CD00000}"/>
    <cellStyle name="n_Wanadoo España Flash 2004 12_PFA_Mn MTV_060413_Spain ARPU + AUPU" xfId="47641" xr:uid="{00000000-0005-0000-0000-00000DD00000}"/>
    <cellStyle name="n_Wanadoo Espana Flash 2004 12_PFA_Mn MTV_060413_Spain ARPU + AUPU_Group" xfId="47642" xr:uid="{00000000-0005-0000-0000-00000ED00000}"/>
    <cellStyle name="n_Wanadoo España Flash 2004 12_PFA_Mn MTV_060413_Spain ARPU + AUPU_Group" xfId="47643" xr:uid="{00000000-0005-0000-0000-00000FD00000}"/>
    <cellStyle name="n_Wanadoo Espana Flash 2004 12_PFA_Mn MTV_060413_Spain ARPU + AUPU_ROW ARPU" xfId="47644" xr:uid="{00000000-0005-0000-0000-000010D00000}"/>
    <cellStyle name="n_Wanadoo España Flash 2004 12_PFA_Mn MTV_060413_Spain ARPU + AUPU_ROW ARPU" xfId="47645" xr:uid="{00000000-0005-0000-0000-000011D00000}"/>
    <cellStyle name="n_Wanadoo Espana Flash 2004 12_PFA_Mn MTV_060413_Spain KPIs" xfId="7999" xr:uid="{00000000-0005-0000-0000-000012D00000}"/>
    <cellStyle name="n_Wanadoo España Flash 2004 12_PFA_Mn MTV_060413_Spain KPIs" xfId="8000" xr:uid="{00000000-0005-0000-0000-000013D00000}"/>
    <cellStyle name="n_Wanadoo Espana Flash 2004 12_PFA_Mn MTV_060413_Spain KPIs 2" xfId="17365" xr:uid="{00000000-0005-0000-0000-000014D00000}"/>
    <cellStyle name="n_Wanadoo España Flash 2004 12_PFA_Mn MTV_060413_Spain KPIs 2" xfId="17366" xr:uid="{00000000-0005-0000-0000-000015D00000}"/>
    <cellStyle name="n_Wanadoo Espana Flash 2004 12_PFA_Mn MTV_060413_Spain KPIs 3" xfId="19517" xr:uid="{00000000-0005-0000-0000-000016D00000}"/>
    <cellStyle name="n_Wanadoo España Flash 2004 12_PFA_Mn MTV_060413_Spain KPIs 3" xfId="19518" xr:uid="{00000000-0005-0000-0000-000017D00000}"/>
    <cellStyle name="n_Wanadoo Espana Flash 2004 12_PFA_Mn MTV_060413_Spain KPIs_1" xfId="52814" xr:uid="{00000000-0005-0000-0000-000018D00000}"/>
    <cellStyle name="n_Wanadoo España Flash 2004 12_PFA_Mn MTV_060413_Spain KPIs_1" xfId="52815" xr:uid="{00000000-0005-0000-0000-000019D00000}"/>
    <cellStyle name="n_Wanadoo Espana Flash 2004 12_PFA_Mn MTV_060413_Telecoms - Operational KPIs" xfId="51117" xr:uid="{00000000-0005-0000-0000-00001AD00000}"/>
    <cellStyle name="n_Wanadoo España Flash 2004 12_PFA_Mn MTV_060413_Telecoms - Operational KPIs" xfId="51118" xr:uid="{00000000-0005-0000-0000-00001BD00000}"/>
    <cellStyle name="n_Wanadoo Espana Flash 2004 12_PFA_Mn_0603_V0 0" xfId="4022" xr:uid="{00000000-0005-0000-0000-00001CD00000}"/>
    <cellStyle name="n_Wanadoo España Flash 2004 12_PFA_Mn_0603_V0 0" xfId="4023" xr:uid="{00000000-0005-0000-0000-00001DD00000}"/>
    <cellStyle name="n_Wanadoo Espana Flash 2004 12_PFA_Mn_0603_V0 0_A&amp;ME KPIs" xfId="54593" xr:uid="{00000000-0005-0000-0000-00001ED00000}"/>
    <cellStyle name="n_Wanadoo España Flash 2004 12_PFA_Mn_0603_V0 0_A&amp;ME KPIs" xfId="54594" xr:uid="{00000000-0005-0000-0000-00001FD00000}"/>
    <cellStyle name="n_Wanadoo Espana Flash 2004 12_PFA_Mn_0603_V0 0_France financials" xfId="24934" xr:uid="{00000000-0005-0000-0000-000020D00000}"/>
    <cellStyle name="n_Wanadoo España Flash 2004 12_PFA_Mn_0603_V0 0_France financials" xfId="24935" xr:uid="{00000000-0005-0000-0000-000021D00000}"/>
    <cellStyle name="n_Wanadoo Espana Flash 2004 12_PFA_Mn_0603_V0 0_France KPIs" xfId="6144" xr:uid="{00000000-0005-0000-0000-000022D00000}"/>
    <cellStyle name="n_Wanadoo España Flash 2004 12_PFA_Mn_0603_V0 0_France KPIs" xfId="6145" xr:uid="{00000000-0005-0000-0000-000023D00000}"/>
    <cellStyle name="n_Wanadoo Espana Flash 2004 12_PFA_Mn_0603_V0 0_France KPIs 2" xfId="15559" xr:uid="{00000000-0005-0000-0000-000024D00000}"/>
    <cellStyle name="n_Wanadoo España Flash 2004 12_PFA_Mn_0603_V0 0_France KPIs 2" xfId="15560" xr:uid="{00000000-0005-0000-0000-000025D00000}"/>
    <cellStyle name="n_Wanadoo Espana Flash 2004 12_PFA_Mn_0603_V0 0_France KPIs 3" xfId="13570" xr:uid="{00000000-0005-0000-0000-000026D00000}"/>
    <cellStyle name="n_Wanadoo España Flash 2004 12_PFA_Mn_0603_V0 0_France KPIs 3" xfId="13569" xr:uid="{00000000-0005-0000-0000-000027D00000}"/>
    <cellStyle name="n_Wanadoo Espana Flash 2004 12_PFA_Mn_0603_V0 0_France KPIs_1" xfId="13384" xr:uid="{00000000-0005-0000-0000-000028D00000}"/>
    <cellStyle name="n_Wanadoo España Flash 2004 12_PFA_Mn_0603_V0 0_France KPIs_1" xfId="13385" xr:uid="{00000000-0005-0000-0000-000029D00000}"/>
    <cellStyle name="n_Wanadoo Espana Flash 2004 12_PFA_Mn_0603_V0 0_Group" xfId="47648" xr:uid="{00000000-0005-0000-0000-00002AD00000}"/>
    <cellStyle name="n_Wanadoo España Flash 2004 12_PFA_Mn_0603_V0 0_Group" xfId="47649" xr:uid="{00000000-0005-0000-0000-00002BD00000}"/>
    <cellStyle name="n_Wanadoo Espana Flash 2004 12_PFA_Mn_0603_V0 0_Group - financial KPIs" xfId="23190" xr:uid="{00000000-0005-0000-0000-00002CD00000}"/>
    <cellStyle name="n_Wanadoo España Flash 2004 12_PFA_Mn_0603_V0 0_Group - financial KPIs" xfId="23191" xr:uid="{00000000-0005-0000-0000-00002DD00000}"/>
    <cellStyle name="n_Wanadoo Espana Flash 2004 12_PFA_Mn_0603_V0 0_Group - operational KPIs" xfId="11630" xr:uid="{00000000-0005-0000-0000-00002ED00000}"/>
    <cellStyle name="n_Wanadoo España Flash 2004 12_PFA_Mn_0603_V0 0_Group - operational KPIs" xfId="11631" xr:uid="{00000000-0005-0000-0000-00002FD00000}"/>
    <cellStyle name="n_Wanadoo Espana Flash 2004 12_PFA_Mn_0603_V0 0_Group - operational KPIs 2" xfId="19329" xr:uid="{00000000-0005-0000-0000-000030D00000}"/>
    <cellStyle name="n_Wanadoo España Flash 2004 12_PFA_Mn_0603_V0 0_Group - operational KPIs 2" xfId="19330" xr:uid="{00000000-0005-0000-0000-000031D00000}"/>
    <cellStyle name="n_Wanadoo Espana Flash 2004 12_PFA_Mn_0603_V0 0_Group - operational KPIs 3" xfId="19719" xr:uid="{00000000-0005-0000-0000-000032D00000}"/>
    <cellStyle name="n_Wanadoo España Flash 2004 12_PFA_Mn_0603_V0 0_Group - operational KPIs 3" xfId="19720" xr:uid="{00000000-0005-0000-0000-000033D00000}"/>
    <cellStyle name="n_Wanadoo Espana Flash 2004 12_PFA_Mn_0603_V0 0_Group - operational KPIs_1" xfId="21446" xr:uid="{00000000-0005-0000-0000-000034D00000}"/>
    <cellStyle name="n_Wanadoo España Flash 2004 12_PFA_Mn_0603_V0 0_Group - operational KPIs_1" xfId="21447" xr:uid="{00000000-0005-0000-0000-000035D00000}"/>
    <cellStyle name="n_Wanadoo Espana Flash 2004 12_PFA_Mn_0603_V0 0_Orange - Market France KPIs" xfId="57472" xr:uid="{00000000-0005-0000-0000-000036D00000}"/>
    <cellStyle name="n_Wanadoo España Flash 2004 12_PFA_Mn_0603_V0 0_Orange - Market France KPIs" xfId="57473" xr:uid="{00000000-0005-0000-0000-000037D00000}"/>
    <cellStyle name="n_Wanadoo Espana Flash 2004 12_PFA_Mn_0603_V0 0_Poland KPIs" xfId="47646" xr:uid="{00000000-0005-0000-0000-000038D00000}"/>
    <cellStyle name="n_Wanadoo España Flash 2004 12_PFA_Mn_0603_V0 0_Poland KPIs" xfId="47647" xr:uid="{00000000-0005-0000-0000-000039D00000}"/>
    <cellStyle name="n_Wanadoo Espana Flash 2004 12_PFA_Mn_0603_V0 0_ROW" xfId="47650" xr:uid="{00000000-0005-0000-0000-00003AD00000}"/>
    <cellStyle name="n_Wanadoo España Flash 2004 12_PFA_Mn_0603_V0 0_ROW" xfId="47651" xr:uid="{00000000-0005-0000-0000-00003BD00000}"/>
    <cellStyle name="n_Wanadoo Espana Flash 2004 12_PFA_Mn_0603_V0 0_ROW ARPU" xfId="47652" xr:uid="{00000000-0005-0000-0000-00003CD00000}"/>
    <cellStyle name="n_Wanadoo España Flash 2004 12_PFA_Mn_0603_V0 0_ROW ARPU" xfId="47653" xr:uid="{00000000-0005-0000-0000-00003DD00000}"/>
    <cellStyle name="n_Wanadoo Espana Flash 2004 12_PFA_Mn_0603_V0 0_ROW_1" xfId="47654" xr:uid="{00000000-0005-0000-0000-00003ED00000}"/>
    <cellStyle name="n_Wanadoo España Flash 2004 12_PFA_Mn_0603_V0 0_ROW_1" xfId="47655" xr:uid="{00000000-0005-0000-0000-00003FD00000}"/>
    <cellStyle name="n_Wanadoo Espana Flash 2004 12_PFA_Mn_0603_V0 0_ROW_1_Group" xfId="47656" xr:uid="{00000000-0005-0000-0000-000040D00000}"/>
    <cellStyle name="n_Wanadoo España Flash 2004 12_PFA_Mn_0603_V0 0_ROW_1_Group" xfId="47657" xr:uid="{00000000-0005-0000-0000-000041D00000}"/>
    <cellStyle name="n_Wanadoo Espana Flash 2004 12_PFA_Mn_0603_V0 0_ROW_1_ROW ARPU" xfId="47658" xr:uid="{00000000-0005-0000-0000-000042D00000}"/>
    <cellStyle name="n_Wanadoo España Flash 2004 12_PFA_Mn_0603_V0 0_ROW_1_ROW ARPU" xfId="47659" xr:uid="{00000000-0005-0000-0000-000043D00000}"/>
    <cellStyle name="n_Wanadoo Espana Flash 2004 12_PFA_Mn_0603_V0 0_ROW_Group" xfId="47660" xr:uid="{00000000-0005-0000-0000-000044D00000}"/>
    <cellStyle name="n_Wanadoo España Flash 2004 12_PFA_Mn_0603_V0 0_ROW_Group" xfId="47661" xr:uid="{00000000-0005-0000-0000-000045D00000}"/>
    <cellStyle name="n_Wanadoo Espana Flash 2004 12_PFA_Mn_0603_V0 0_ROW_ROW ARPU" xfId="47662" xr:uid="{00000000-0005-0000-0000-000046D00000}"/>
    <cellStyle name="n_Wanadoo España Flash 2004 12_PFA_Mn_0603_V0 0_ROW_ROW ARPU" xfId="47663" xr:uid="{00000000-0005-0000-0000-000047D00000}"/>
    <cellStyle name="n_Wanadoo Espana Flash 2004 12_PFA_Mn_0603_V0 0_Spain ARPU + AUPU" xfId="47664" xr:uid="{00000000-0005-0000-0000-000048D00000}"/>
    <cellStyle name="n_Wanadoo España Flash 2004 12_PFA_Mn_0603_V0 0_Spain ARPU + AUPU" xfId="47665" xr:uid="{00000000-0005-0000-0000-000049D00000}"/>
    <cellStyle name="n_Wanadoo Espana Flash 2004 12_PFA_Mn_0603_V0 0_Spain ARPU + AUPU_Group" xfId="47666" xr:uid="{00000000-0005-0000-0000-00004AD00000}"/>
    <cellStyle name="n_Wanadoo España Flash 2004 12_PFA_Mn_0603_V0 0_Spain ARPU + AUPU_Group" xfId="47667" xr:uid="{00000000-0005-0000-0000-00004BD00000}"/>
    <cellStyle name="n_Wanadoo Espana Flash 2004 12_PFA_Mn_0603_V0 0_Spain ARPU + AUPU_ROW ARPU" xfId="47668" xr:uid="{00000000-0005-0000-0000-00004CD00000}"/>
    <cellStyle name="n_Wanadoo España Flash 2004 12_PFA_Mn_0603_V0 0_Spain ARPU + AUPU_ROW ARPU" xfId="47669" xr:uid="{00000000-0005-0000-0000-00004DD00000}"/>
    <cellStyle name="n_Wanadoo Espana Flash 2004 12_PFA_Mn_0603_V0 0_Spain KPIs" xfId="8001" xr:uid="{00000000-0005-0000-0000-00004ED00000}"/>
    <cellStyle name="n_Wanadoo España Flash 2004 12_PFA_Mn_0603_V0 0_Spain KPIs" xfId="8002" xr:uid="{00000000-0005-0000-0000-00004FD00000}"/>
    <cellStyle name="n_Wanadoo Espana Flash 2004 12_PFA_Mn_0603_V0 0_Spain KPIs 2" xfId="17367" xr:uid="{00000000-0005-0000-0000-000050D00000}"/>
    <cellStyle name="n_Wanadoo España Flash 2004 12_PFA_Mn_0603_V0 0_Spain KPIs 2" xfId="17368" xr:uid="{00000000-0005-0000-0000-000051D00000}"/>
    <cellStyle name="n_Wanadoo Espana Flash 2004 12_PFA_Mn_0603_V0 0_Spain KPIs 3" xfId="19519" xr:uid="{00000000-0005-0000-0000-000052D00000}"/>
    <cellStyle name="n_Wanadoo España Flash 2004 12_PFA_Mn_0603_V0 0_Spain KPIs 3" xfId="19520" xr:uid="{00000000-0005-0000-0000-000053D00000}"/>
    <cellStyle name="n_Wanadoo Espana Flash 2004 12_PFA_Mn_0603_V0 0_Spain KPIs_1" xfId="52816" xr:uid="{00000000-0005-0000-0000-000054D00000}"/>
    <cellStyle name="n_Wanadoo España Flash 2004 12_PFA_Mn_0603_V0 0_Spain KPIs_1" xfId="52817" xr:uid="{00000000-0005-0000-0000-000055D00000}"/>
    <cellStyle name="n_Wanadoo Espana Flash 2004 12_PFA_Mn_0603_V0 0_Telecoms - Operational KPIs" xfId="51119" xr:uid="{00000000-0005-0000-0000-000056D00000}"/>
    <cellStyle name="n_Wanadoo España Flash 2004 12_PFA_Mn_0603_V0 0_Telecoms - Operational KPIs" xfId="51120" xr:uid="{00000000-0005-0000-0000-000057D00000}"/>
    <cellStyle name="n_Wanadoo Espana Flash 2004 12_Poland KPIs" xfId="47510" xr:uid="{00000000-0005-0000-0000-000058D00000}"/>
    <cellStyle name="n_Wanadoo España Flash 2004 12_Poland KPIs" xfId="47511" xr:uid="{00000000-0005-0000-0000-000059D00000}"/>
    <cellStyle name="n_Wanadoo Espana Flash 2004 12_Reporting Valeur_Mobile_2010_10" xfId="47670" xr:uid="{00000000-0005-0000-0000-00005AD00000}"/>
    <cellStyle name="n_Wanadoo España Flash 2004 12_Reporting Valeur_Mobile_2010_10" xfId="47671" xr:uid="{00000000-0005-0000-0000-00005BD00000}"/>
    <cellStyle name="n_Wanadoo Espana Flash 2004 12_Reporting Valeur_Mobile_2010_10_Group" xfId="47672" xr:uid="{00000000-0005-0000-0000-00005CD00000}"/>
    <cellStyle name="n_Wanadoo España Flash 2004 12_Reporting Valeur_Mobile_2010_10_Group" xfId="47673" xr:uid="{00000000-0005-0000-0000-00005DD00000}"/>
    <cellStyle name="n_Wanadoo Espana Flash 2004 12_Reporting Valeur_Mobile_2010_10_ROW" xfId="47674" xr:uid="{00000000-0005-0000-0000-00005ED00000}"/>
    <cellStyle name="n_Wanadoo España Flash 2004 12_Reporting Valeur_Mobile_2010_10_ROW" xfId="47675" xr:uid="{00000000-0005-0000-0000-00005FD00000}"/>
    <cellStyle name="n_Wanadoo Espana Flash 2004 12_Reporting Valeur_Mobile_2010_10_ROW ARPU" xfId="47676" xr:uid="{00000000-0005-0000-0000-000060D00000}"/>
    <cellStyle name="n_Wanadoo España Flash 2004 12_Reporting Valeur_Mobile_2010_10_ROW ARPU" xfId="47677" xr:uid="{00000000-0005-0000-0000-000061D00000}"/>
    <cellStyle name="n_Wanadoo Espana Flash 2004 12_Reporting Valeur_Mobile_2010_10_ROW_Group" xfId="47678" xr:uid="{00000000-0005-0000-0000-000062D00000}"/>
    <cellStyle name="n_Wanadoo España Flash 2004 12_Reporting Valeur_Mobile_2010_10_ROW_Group" xfId="47679" xr:uid="{00000000-0005-0000-0000-000063D00000}"/>
    <cellStyle name="n_Wanadoo Espana Flash 2004 12_Reporting Valeur_Mobile_2010_10_ROW_ROW ARPU" xfId="47680" xr:uid="{00000000-0005-0000-0000-000064D00000}"/>
    <cellStyle name="n_Wanadoo España Flash 2004 12_Reporting Valeur_Mobile_2010_10_ROW_ROW ARPU" xfId="47681" xr:uid="{00000000-0005-0000-0000-000065D00000}"/>
    <cellStyle name="n_Wanadoo Espana Flash 2004 12_ROW" xfId="47682" xr:uid="{00000000-0005-0000-0000-000066D00000}"/>
    <cellStyle name="n_Wanadoo España Flash 2004 12_ROW" xfId="47683" xr:uid="{00000000-0005-0000-0000-000067D00000}"/>
    <cellStyle name="n_Wanadoo Espana Flash 2004 12_ROW ARPU" xfId="47684" xr:uid="{00000000-0005-0000-0000-000068D00000}"/>
    <cellStyle name="n_Wanadoo España Flash 2004 12_ROW ARPU" xfId="47685" xr:uid="{00000000-0005-0000-0000-000069D00000}"/>
    <cellStyle name="n_Wanadoo Espana Flash 2004 12_ROW_1" xfId="47686" xr:uid="{00000000-0005-0000-0000-00006AD00000}"/>
    <cellStyle name="n_Wanadoo España Flash 2004 12_ROW_1" xfId="47687" xr:uid="{00000000-0005-0000-0000-00006BD00000}"/>
    <cellStyle name="n_Wanadoo Espana Flash 2004 12_ROW_1_Group" xfId="47688" xr:uid="{00000000-0005-0000-0000-00006CD00000}"/>
    <cellStyle name="n_Wanadoo España Flash 2004 12_ROW_1_Group" xfId="47689" xr:uid="{00000000-0005-0000-0000-00006DD00000}"/>
    <cellStyle name="n_Wanadoo Espana Flash 2004 12_ROW_1_ROW ARPU" xfId="47690" xr:uid="{00000000-0005-0000-0000-00006ED00000}"/>
    <cellStyle name="n_Wanadoo España Flash 2004 12_ROW_1_ROW ARPU" xfId="47691" xr:uid="{00000000-0005-0000-0000-00006FD00000}"/>
    <cellStyle name="n_Wanadoo Espana Flash 2004 12_ROW_Group" xfId="47692" xr:uid="{00000000-0005-0000-0000-000070D00000}"/>
    <cellStyle name="n_Wanadoo España Flash 2004 12_ROW_Group" xfId="47693" xr:uid="{00000000-0005-0000-0000-000071D00000}"/>
    <cellStyle name="n_Wanadoo Espana Flash 2004 12_ROW_ROW ARPU" xfId="47694" xr:uid="{00000000-0005-0000-0000-000072D00000}"/>
    <cellStyle name="n_Wanadoo España Flash 2004 12_ROW_ROW ARPU" xfId="47695" xr:uid="{00000000-0005-0000-0000-000073D00000}"/>
    <cellStyle name="n_Wanadoo Espana Flash 2004 12_Spain ARPU + AUPU" xfId="47696" xr:uid="{00000000-0005-0000-0000-000074D00000}"/>
    <cellStyle name="n_Wanadoo España Flash 2004 12_Spain ARPU + AUPU" xfId="47697" xr:uid="{00000000-0005-0000-0000-000075D00000}"/>
    <cellStyle name="n_Wanadoo Espana Flash 2004 12_Spain ARPU + AUPU_Group" xfId="47698" xr:uid="{00000000-0005-0000-0000-000076D00000}"/>
    <cellStyle name="n_Wanadoo España Flash 2004 12_Spain ARPU + AUPU_Group" xfId="47699" xr:uid="{00000000-0005-0000-0000-000077D00000}"/>
    <cellStyle name="n_Wanadoo Espana Flash 2004 12_Spain ARPU + AUPU_ROW ARPU" xfId="47700" xr:uid="{00000000-0005-0000-0000-000078D00000}"/>
    <cellStyle name="n_Wanadoo España Flash 2004 12_Spain ARPU + AUPU_ROW ARPU" xfId="47701" xr:uid="{00000000-0005-0000-0000-000079D00000}"/>
    <cellStyle name="n_Wanadoo Espana Flash 2004 12_Spain KPIs" xfId="7989" xr:uid="{00000000-0005-0000-0000-00007AD00000}"/>
    <cellStyle name="n_Wanadoo España Flash 2004 12_Spain KPIs" xfId="7990" xr:uid="{00000000-0005-0000-0000-00007BD00000}"/>
    <cellStyle name="n_Wanadoo Espana Flash 2004 12_Spain KPIs 2" xfId="17355" xr:uid="{00000000-0005-0000-0000-00007CD00000}"/>
    <cellStyle name="n_Wanadoo España Flash 2004 12_Spain KPIs 2" xfId="17356" xr:uid="{00000000-0005-0000-0000-00007DD00000}"/>
    <cellStyle name="n_Wanadoo Espana Flash 2004 12_Spain KPIs 3" xfId="19507" xr:uid="{00000000-0005-0000-0000-00007ED00000}"/>
    <cellStyle name="n_Wanadoo España Flash 2004 12_Spain KPIs 3" xfId="19508" xr:uid="{00000000-0005-0000-0000-00007FD00000}"/>
    <cellStyle name="n_Wanadoo Espana Flash 2004 12_Spain KPIs_1" xfId="52804" xr:uid="{00000000-0005-0000-0000-000080D00000}"/>
    <cellStyle name="n_Wanadoo España Flash 2004 12_Spain KPIs_1" xfId="52805" xr:uid="{00000000-0005-0000-0000-000081D00000}"/>
    <cellStyle name="n_Wanadoo Espana Flash 2004 12_Telecoms - Operational KPIs" xfId="51107" xr:uid="{00000000-0005-0000-0000-000082D00000}"/>
    <cellStyle name="n_Wanadoo España Flash 2004 12_Telecoms - Operational KPIs" xfId="51108" xr:uid="{00000000-0005-0000-0000-000083D00000}"/>
    <cellStyle name="n_Wanadoo Espana Flash 2004 12_UAG_report_CA 06-09 (06-09-28)" xfId="4024" xr:uid="{00000000-0005-0000-0000-000084D00000}"/>
    <cellStyle name="n_Wanadoo España Flash 2004 12_UAG_report_CA 06-09 (06-09-28)" xfId="4025" xr:uid="{00000000-0005-0000-0000-000085D00000}"/>
    <cellStyle name="n_Wanadoo Espana Flash 2004 12_UAG_report_CA 06-09 (06-09-28)_A&amp;ME KPIs" xfId="54595" xr:uid="{00000000-0005-0000-0000-000086D00000}"/>
    <cellStyle name="n_Wanadoo España Flash 2004 12_UAG_report_CA 06-09 (06-09-28)_A&amp;ME KPIs" xfId="54596" xr:uid="{00000000-0005-0000-0000-000087D00000}"/>
    <cellStyle name="n_Wanadoo Espana Flash 2004 12_UAG_report_CA 06-09 (06-09-28)_France financials" xfId="24936" xr:uid="{00000000-0005-0000-0000-000088D00000}"/>
    <cellStyle name="n_Wanadoo España Flash 2004 12_UAG_report_CA 06-09 (06-09-28)_France financials" xfId="24937" xr:uid="{00000000-0005-0000-0000-000089D00000}"/>
    <cellStyle name="n_Wanadoo Espana Flash 2004 12_UAG_report_CA 06-09 (06-09-28)_France KPIs" xfId="6146" xr:uid="{00000000-0005-0000-0000-00008AD00000}"/>
    <cellStyle name="n_Wanadoo España Flash 2004 12_UAG_report_CA 06-09 (06-09-28)_France KPIs" xfId="6147" xr:uid="{00000000-0005-0000-0000-00008BD00000}"/>
    <cellStyle name="n_Wanadoo Espana Flash 2004 12_UAG_report_CA 06-09 (06-09-28)_France KPIs 2" xfId="15561" xr:uid="{00000000-0005-0000-0000-00008CD00000}"/>
    <cellStyle name="n_Wanadoo España Flash 2004 12_UAG_report_CA 06-09 (06-09-28)_France KPIs 2" xfId="15562" xr:uid="{00000000-0005-0000-0000-00008DD00000}"/>
    <cellStyle name="n_Wanadoo Espana Flash 2004 12_UAG_report_CA 06-09 (06-09-28)_France KPIs 3" xfId="13866" xr:uid="{00000000-0005-0000-0000-00008ED00000}"/>
    <cellStyle name="n_Wanadoo España Flash 2004 12_UAG_report_CA 06-09 (06-09-28)_France KPIs 3" xfId="17638" xr:uid="{00000000-0005-0000-0000-00008FD00000}"/>
    <cellStyle name="n_Wanadoo Espana Flash 2004 12_UAG_report_CA 06-09 (06-09-28)_France KPIs_1" xfId="13386" xr:uid="{00000000-0005-0000-0000-000090D00000}"/>
    <cellStyle name="n_Wanadoo España Flash 2004 12_UAG_report_CA 06-09 (06-09-28)_France KPIs_1" xfId="13387" xr:uid="{00000000-0005-0000-0000-000091D00000}"/>
    <cellStyle name="n_Wanadoo Espana Flash 2004 12_UAG_report_CA 06-09 (06-09-28)_Group" xfId="47704" xr:uid="{00000000-0005-0000-0000-000092D00000}"/>
    <cellStyle name="n_Wanadoo España Flash 2004 12_UAG_report_CA 06-09 (06-09-28)_Group" xfId="47705" xr:uid="{00000000-0005-0000-0000-000093D00000}"/>
    <cellStyle name="n_Wanadoo Espana Flash 2004 12_UAG_report_CA 06-09 (06-09-28)_Group - financial KPIs" xfId="23192" xr:uid="{00000000-0005-0000-0000-000094D00000}"/>
    <cellStyle name="n_Wanadoo España Flash 2004 12_UAG_report_CA 06-09 (06-09-28)_Group - financial KPIs" xfId="23193" xr:uid="{00000000-0005-0000-0000-000095D00000}"/>
    <cellStyle name="n_Wanadoo Espana Flash 2004 12_UAG_report_CA 06-09 (06-09-28)_Group - operational KPIs" xfId="11632" xr:uid="{00000000-0005-0000-0000-000096D00000}"/>
    <cellStyle name="n_Wanadoo España Flash 2004 12_UAG_report_CA 06-09 (06-09-28)_Group - operational KPIs" xfId="11633" xr:uid="{00000000-0005-0000-0000-000097D00000}"/>
    <cellStyle name="n_Wanadoo Espana Flash 2004 12_UAG_report_CA 06-09 (06-09-28)_Group - operational KPIs 2" xfId="19331" xr:uid="{00000000-0005-0000-0000-000098D00000}"/>
    <cellStyle name="n_Wanadoo España Flash 2004 12_UAG_report_CA 06-09 (06-09-28)_Group - operational KPIs 2" xfId="19332" xr:uid="{00000000-0005-0000-0000-000099D00000}"/>
    <cellStyle name="n_Wanadoo Espana Flash 2004 12_UAG_report_CA 06-09 (06-09-28)_Group - operational KPIs 3" xfId="19721" xr:uid="{00000000-0005-0000-0000-00009AD00000}"/>
    <cellStyle name="n_Wanadoo España Flash 2004 12_UAG_report_CA 06-09 (06-09-28)_Group - operational KPIs 3" xfId="19722" xr:uid="{00000000-0005-0000-0000-00009BD00000}"/>
    <cellStyle name="n_Wanadoo Espana Flash 2004 12_UAG_report_CA 06-09 (06-09-28)_Group - operational KPIs_1" xfId="21448" xr:uid="{00000000-0005-0000-0000-00009CD00000}"/>
    <cellStyle name="n_Wanadoo España Flash 2004 12_UAG_report_CA 06-09 (06-09-28)_Group - operational KPIs_1" xfId="21449" xr:uid="{00000000-0005-0000-0000-00009DD00000}"/>
    <cellStyle name="n_Wanadoo Espana Flash 2004 12_UAG_report_CA 06-09 (06-09-28)_Orange - Market France KPIs" xfId="57474" xr:uid="{00000000-0005-0000-0000-00009ED00000}"/>
    <cellStyle name="n_Wanadoo España Flash 2004 12_UAG_report_CA 06-09 (06-09-28)_Orange - Market France KPIs" xfId="57475" xr:uid="{00000000-0005-0000-0000-00009FD00000}"/>
    <cellStyle name="n_Wanadoo Espana Flash 2004 12_UAG_report_CA 06-09 (06-09-28)_Poland KPIs" xfId="47702" xr:uid="{00000000-0005-0000-0000-0000A0D00000}"/>
    <cellStyle name="n_Wanadoo España Flash 2004 12_UAG_report_CA 06-09 (06-09-28)_Poland KPIs" xfId="47703" xr:uid="{00000000-0005-0000-0000-0000A1D00000}"/>
    <cellStyle name="n_Wanadoo Espana Flash 2004 12_UAG_report_CA 06-09 (06-09-28)_ROW" xfId="47706" xr:uid="{00000000-0005-0000-0000-0000A2D00000}"/>
    <cellStyle name="n_Wanadoo España Flash 2004 12_UAG_report_CA 06-09 (06-09-28)_ROW" xfId="47707" xr:uid="{00000000-0005-0000-0000-0000A3D00000}"/>
    <cellStyle name="n_Wanadoo Espana Flash 2004 12_UAG_report_CA 06-09 (06-09-28)_ROW ARPU" xfId="47708" xr:uid="{00000000-0005-0000-0000-0000A4D00000}"/>
    <cellStyle name="n_Wanadoo España Flash 2004 12_UAG_report_CA 06-09 (06-09-28)_ROW ARPU" xfId="47709" xr:uid="{00000000-0005-0000-0000-0000A5D00000}"/>
    <cellStyle name="n_Wanadoo Espana Flash 2004 12_UAG_report_CA 06-09 (06-09-28)_ROW_1" xfId="47710" xr:uid="{00000000-0005-0000-0000-0000A6D00000}"/>
    <cellStyle name="n_Wanadoo España Flash 2004 12_UAG_report_CA 06-09 (06-09-28)_ROW_1" xfId="47711" xr:uid="{00000000-0005-0000-0000-0000A7D00000}"/>
    <cellStyle name="n_Wanadoo Espana Flash 2004 12_UAG_report_CA 06-09 (06-09-28)_ROW_1_Group" xfId="47712" xr:uid="{00000000-0005-0000-0000-0000A8D00000}"/>
    <cellStyle name="n_Wanadoo España Flash 2004 12_UAG_report_CA 06-09 (06-09-28)_ROW_1_Group" xfId="47713" xr:uid="{00000000-0005-0000-0000-0000A9D00000}"/>
    <cellStyle name="n_Wanadoo Espana Flash 2004 12_UAG_report_CA 06-09 (06-09-28)_ROW_1_ROW ARPU" xfId="47714" xr:uid="{00000000-0005-0000-0000-0000AAD00000}"/>
    <cellStyle name="n_Wanadoo España Flash 2004 12_UAG_report_CA 06-09 (06-09-28)_ROW_1_ROW ARPU" xfId="47715" xr:uid="{00000000-0005-0000-0000-0000ABD00000}"/>
    <cellStyle name="n_Wanadoo Espana Flash 2004 12_UAG_report_CA 06-09 (06-09-28)_ROW_Group" xfId="47716" xr:uid="{00000000-0005-0000-0000-0000ACD00000}"/>
    <cellStyle name="n_Wanadoo España Flash 2004 12_UAG_report_CA 06-09 (06-09-28)_ROW_Group" xfId="47717" xr:uid="{00000000-0005-0000-0000-0000ADD00000}"/>
    <cellStyle name="n_Wanadoo Espana Flash 2004 12_UAG_report_CA 06-09 (06-09-28)_ROW_ROW ARPU" xfId="47718" xr:uid="{00000000-0005-0000-0000-0000AED00000}"/>
    <cellStyle name="n_Wanadoo España Flash 2004 12_UAG_report_CA 06-09 (06-09-28)_ROW_ROW ARPU" xfId="47719" xr:uid="{00000000-0005-0000-0000-0000AFD00000}"/>
    <cellStyle name="n_Wanadoo Espana Flash 2004 12_UAG_report_CA 06-09 (06-09-28)_Spain ARPU + AUPU" xfId="47720" xr:uid="{00000000-0005-0000-0000-0000B0D00000}"/>
    <cellStyle name="n_Wanadoo España Flash 2004 12_UAG_report_CA 06-09 (06-09-28)_Spain ARPU + AUPU" xfId="47721" xr:uid="{00000000-0005-0000-0000-0000B1D00000}"/>
    <cellStyle name="n_Wanadoo Espana Flash 2004 12_UAG_report_CA 06-09 (06-09-28)_Spain ARPU + AUPU_Group" xfId="47722" xr:uid="{00000000-0005-0000-0000-0000B2D00000}"/>
    <cellStyle name="n_Wanadoo España Flash 2004 12_UAG_report_CA 06-09 (06-09-28)_Spain ARPU + AUPU_Group" xfId="47723" xr:uid="{00000000-0005-0000-0000-0000B3D00000}"/>
    <cellStyle name="n_Wanadoo Espana Flash 2004 12_UAG_report_CA 06-09 (06-09-28)_Spain ARPU + AUPU_ROW ARPU" xfId="47724" xr:uid="{00000000-0005-0000-0000-0000B4D00000}"/>
    <cellStyle name="n_Wanadoo España Flash 2004 12_UAG_report_CA 06-09 (06-09-28)_Spain ARPU + AUPU_ROW ARPU" xfId="47725" xr:uid="{00000000-0005-0000-0000-0000B5D00000}"/>
    <cellStyle name="n_Wanadoo Espana Flash 2004 12_UAG_report_CA 06-09 (06-09-28)_Spain KPIs" xfId="8003" xr:uid="{00000000-0005-0000-0000-0000B6D00000}"/>
    <cellStyle name="n_Wanadoo España Flash 2004 12_UAG_report_CA 06-09 (06-09-28)_Spain KPIs" xfId="8004" xr:uid="{00000000-0005-0000-0000-0000B7D00000}"/>
    <cellStyle name="n_Wanadoo Espana Flash 2004 12_UAG_report_CA 06-09 (06-09-28)_Spain KPIs 2" xfId="17369" xr:uid="{00000000-0005-0000-0000-0000B8D00000}"/>
    <cellStyle name="n_Wanadoo España Flash 2004 12_UAG_report_CA 06-09 (06-09-28)_Spain KPIs 2" xfId="17370" xr:uid="{00000000-0005-0000-0000-0000B9D00000}"/>
    <cellStyle name="n_Wanadoo Espana Flash 2004 12_UAG_report_CA 06-09 (06-09-28)_Spain KPIs 3" xfId="19521" xr:uid="{00000000-0005-0000-0000-0000BAD00000}"/>
    <cellStyle name="n_Wanadoo España Flash 2004 12_UAG_report_CA 06-09 (06-09-28)_Spain KPIs 3" xfId="19522" xr:uid="{00000000-0005-0000-0000-0000BBD00000}"/>
    <cellStyle name="n_Wanadoo Espana Flash 2004 12_UAG_report_CA 06-09 (06-09-28)_Spain KPIs_1" xfId="52818" xr:uid="{00000000-0005-0000-0000-0000BCD00000}"/>
    <cellStyle name="n_Wanadoo España Flash 2004 12_UAG_report_CA 06-09 (06-09-28)_Spain KPIs_1" xfId="52819" xr:uid="{00000000-0005-0000-0000-0000BDD00000}"/>
    <cellStyle name="n_Wanadoo Espana Flash 2004 12_UAG_report_CA 06-09 (06-09-28)_Telecoms - Operational KPIs" xfId="51121" xr:uid="{00000000-0005-0000-0000-0000BED00000}"/>
    <cellStyle name="n_Wanadoo España Flash 2004 12_UAG_report_CA 06-09 (06-09-28)_Telecoms - Operational KPIs" xfId="51122" xr:uid="{00000000-0005-0000-0000-0000BFD00000}"/>
    <cellStyle name="n_Wanadoo Espana Flash 2004 12_UAG_report_CA 06-10 (06-11-06)" xfId="4026" xr:uid="{00000000-0005-0000-0000-0000C0D00000}"/>
    <cellStyle name="n_Wanadoo España Flash 2004 12_UAG_report_CA 06-10 (06-11-06)" xfId="4027" xr:uid="{00000000-0005-0000-0000-0000C1D00000}"/>
    <cellStyle name="n_Wanadoo Espana Flash 2004 12_UAG_report_CA 06-10 (06-11-06)_A&amp;ME KPIs" xfId="54597" xr:uid="{00000000-0005-0000-0000-0000C2D00000}"/>
    <cellStyle name="n_Wanadoo España Flash 2004 12_UAG_report_CA 06-10 (06-11-06)_A&amp;ME KPIs" xfId="54598" xr:uid="{00000000-0005-0000-0000-0000C3D00000}"/>
    <cellStyle name="n_Wanadoo Espana Flash 2004 12_UAG_report_CA 06-10 (06-11-06)_France financials" xfId="24938" xr:uid="{00000000-0005-0000-0000-0000C4D00000}"/>
    <cellStyle name="n_Wanadoo España Flash 2004 12_UAG_report_CA 06-10 (06-11-06)_France financials" xfId="24939" xr:uid="{00000000-0005-0000-0000-0000C5D00000}"/>
    <cellStyle name="n_Wanadoo Espana Flash 2004 12_UAG_report_CA 06-10 (06-11-06)_France KPIs" xfId="6148" xr:uid="{00000000-0005-0000-0000-0000C6D00000}"/>
    <cellStyle name="n_Wanadoo España Flash 2004 12_UAG_report_CA 06-10 (06-11-06)_France KPIs" xfId="6149" xr:uid="{00000000-0005-0000-0000-0000C7D00000}"/>
    <cellStyle name="n_Wanadoo Espana Flash 2004 12_UAG_report_CA 06-10 (06-11-06)_France KPIs 2" xfId="15563" xr:uid="{00000000-0005-0000-0000-0000C8D00000}"/>
    <cellStyle name="n_Wanadoo España Flash 2004 12_UAG_report_CA 06-10 (06-11-06)_France KPIs 2" xfId="15564" xr:uid="{00000000-0005-0000-0000-0000C9D00000}"/>
    <cellStyle name="n_Wanadoo Espana Flash 2004 12_UAG_report_CA 06-10 (06-11-06)_France KPIs 3" xfId="17637" xr:uid="{00000000-0005-0000-0000-0000CAD00000}"/>
    <cellStyle name="n_Wanadoo España Flash 2004 12_UAG_report_CA 06-10 (06-11-06)_France KPIs 3" xfId="17636" xr:uid="{00000000-0005-0000-0000-0000CBD00000}"/>
    <cellStyle name="n_Wanadoo Espana Flash 2004 12_UAG_report_CA 06-10 (06-11-06)_France KPIs_1" xfId="13388" xr:uid="{00000000-0005-0000-0000-0000CCD00000}"/>
    <cellStyle name="n_Wanadoo España Flash 2004 12_UAG_report_CA 06-10 (06-11-06)_France KPIs_1" xfId="13389" xr:uid="{00000000-0005-0000-0000-0000CDD00000}"/>
    <cellStyle name="n_Wanadoo Espana Flash 2004 12_UAG_report_CA 06-10 (06-11-06)_Group" xfId="47728" xr:uid="{00000000-0005-0000-0000-0000CED00000}"/>
    <cellStyle name="n_Wanadoo España Flash 2004 12_UAG_report_CA 06-10 (06-11-06)_Group" xfId="47729" xr:uid="{00000000-0005-0000-0000-0000CFD00000}"/>
    <cellStyle name="n_Wanadoo Espana Flash 2004 12_UAG_report_CA 06-10 (06-11-06)_Group - financial KPIs" xfId="23194" xr:uid="{00000000-0005-0000-0000-0000D0D00000}"/>
    <cellStyle name="n_Wanadoo España Flash 2004 12_UAG_report_CA 06-10 (06-11-06)_Group - financial KPIs" xfId="23195" xr:uid="{00000000-0005-0000-0000-0000D1D00000}"/>
    <cellStyle name="n_Wanadoo Espana Flash 2004 12_UAG_report_CA 06-10 (06-11-06)_Group - operational KPIs" xfId="11634" xr:uid="{00000000-0005-0000-0000-0000D2D00000}"/>
    <cellStyle name="n_Wanadoo España Flash 2004 12_UAG_report_CA 06-10 (06-11-06)_Group - operational KPIs" xfId="11635" xr:uid="{00000000-0005-0000-0000-0000D3D00000}"/>
    <cellStyle name="n_Wanadoo Espana Flash 2004 12_UAG_report_CA 06-10 (06-11-06)_Group - operational KPIs 2" xfId="19333" xr:uid="{00000000-0005-0000-0000-0000D4D00000}"/>
    <cellStyle name="n_Wanadoo España Flash 2004 12_UAG_report_CA 06-10 (06-11-06)_Group - operational KPIs 2" xfId="19334" xr:uid="{00000000-0005-0000-0000-0000D5D00000}"/>
    <cellStyle name="n_Wanadoo Espana Flash 2004 12_UAG_report_CA 06-10 (06-11-06)_Group - operational KPIs 3" xfId="19723" xr:uid="{00000000-0005-0000-0000-0000D6D00000}"/>
    <cellStyle name="n_Wanadoo España Flash 2004 12_UAG_report_CA 06-10 (06-11-06)_Group - operational KPIs 3" xfId="19724" xr:uid="{00000000-0005-0000-0000-0000D7D00000}"/>
    <cellStyle name="n_Wanadoo Espana Flash 2004 12_UAG_report_CA 06-10 (06-11-06)_Group - operational KPIs_1" xfId="21450" xr:uid="{00000000-0005-0000-0000-0000D8D00000}"/>
    <cellStyle name="n_Wanadoo España Flash 2004 12_UAG_report_CA 06-10 (06-11-06)_Group - operational KPIs_1" xfId="21451" xr:uid="{00000000-0005-0000-0000-0000D9D00000}"/>
    <cellStyle name="n_Wanadoo Espana Flash 2004 12_UAG_report_CA 06-10 (06-11-06)_Orange - Market France KPIs" xfId="57476" xr:uid="{00000000-0005-0000-0000-0000DAD00000}"/>
    <cellStyle name="n_Wanadoo España Flash 2004 12_UAG_report_CA 06-10 (06-11-06)_Orange - Market France KPIs" xfId="57477" xr:uid="{00000000-0005-0000-0000-0000DBD00000}"/>
    <cellStyle name="n_Wanadoo Espana Flash 2004 12_UAG_report_CA 06-10 (06-11-06)_Poland KPIs" xfId="47726" xr:uid="{00000000-0005-0000-0000-0000DCD00000}"/>
    <cellStyle name="n_Wanadoo España Flash 2004 12_UAG_report_CA 06-10 (06-11-06)_Poland KPIs" xfId="47727" xr:uid="{00000000-0005-0000-0000-0000DDD00000}"/>
    <cellStyle name="n_Wanadoo Espana Flash 2004 12_UAG_report_CA 06-10 (06-11-06)_ROW" xfId="47730" xr:uid="{00000000-0005-0000-0000-0000DED00000}"/>
    <cellStyle name="n_Wanadoo España Flash 2004 12_UAG_report_CA 06-10 (06-11-06)_ROW" xfId="47731" xr:uid="{00000000-0005-0000-0000-0000DFD00000}"/>
    <cellStyle name="n_Wanadoo Espana Flash 2004 12_UAG_report_CA 06-10 (06-11-06)_ROW ARPU" xfId="47732" xr:uid="{00000000-0005-0000-0000-0000E0D00000}"/>
    <cellStyle name="n_Wanadoo España Flash 2004 12_UAG_report_CA 06-10 (06-11-06)_ROW ARPU" xfId="47733" xr:uid="{00000000-0005-0000-0000-0000E1D00000}"/>
    <cellStyle name="n_Wanadoo Espana Flash 2004 12_UAG_report_CA 06-10 (06-11-06)_ROW_1" xfId="47734" xr:uid="{00000000-0005-0000-0000-0000E2D00000}"/>
    <cellStyle name="n_Wanadoo España Flash 2004 12_UAG_report_CA 06-10 (06-11-06)_ROW_1" xfId="47735" xr:uid="{00000000-0005-0000-0000-0000E3D00000}"/>
    <cellStyle name="n_Wanadoo Espana Flash 2004 12_UAG_report_CA 06-10 (06-11-06)_ROW_1_Group" xfId="47736" xr:uid="{00000000-0005-0000-0000-0000E4D00000}"/>
    <cellStyle name="n_Wanadoo España Flash 2004 12_UAG_report_CA 06-10 (06-11-06)_ROW_1_Group" xfId="47737" xr:uid="{00000000-0005-0000-0000-0000E5D00000}"/>
    <cellStyle name="n_Wanadoo Espana Flash 2004 12_UAG_report_CA 06-10 (06-11-06)_ROW_1_ROW ARPU" xfId="47738" xr:uid="{00000000-0005-0000-0000-0000E6D00000}"/>
    <cellStyle name="n_Wanadoo España Flash 2004 12_UAG_report_CA 06-10 (06-11-06)_ROW_1_ROW ARPU" xfId="47739" xr:uid="{00000000-0005-0000-0000-0000E7D00000}"/>
    <cellStyle name="n_Wanadoo Espana Flash 2004 12_UAG_report_CA 06-10 (06-11-06)_ROW_Group" xfId="47740" xr:uid="{00000000-0005-0000-0000-0000E8D00000}"/>
    <cellStyle name="n_Wanadoo España Flash 2004 12_UAG_report_CA 06-10 (06-11-06)_ROW_Group" xfId="47741" xr:uid="{00000000-0005-0000-0000-0000E9D00000}"/>
    <cellStyle name="n_Wanadoo Espana Flash 2004 12_UAG_report_CA 06-10 (06-11-06)_ROW_ROW ARPU" xfId="47742" xr:uid="{00000000-0005-0000-0000-0000EAD00000}"/>
    <cellStyle name="n_Wanadoo España Flash 2004 12_UAG_report_CA 06-10 (06-11-06)_ROW_ROW ARPU" xfId="47743" xr:uid="{00000000-0005-0000-0000-0000EBD00000}"/>
    <cellStyle name="n_Wanadoo Espana Flash 2004 12_UAG_report_CA 06-10 (06-11-06)_Spain ARPU + AUPU" xfId="47744" xr:uid="{00000000-0005-0000-0000-0000ECD00000}"/>
    <cellStyle name="n_Wanadoo España Flash 2004 12_UAG_report_CA 06-10 (06-11-06)_Spain ARPU + AUPU" xfId="47745" xr:uid="{00000000-0005-0000-0000-0000EDD00000}"/>
    <cellStyle name="n_Wanadoo Espana Flash 2004 12_UAG_report_CA 06-10 (06-11-06)_Spain ARPU + AUPU_Group" xfId="47746" xr:uid="{00000000-0005-0000-0000-0000EED00000}"/>
    <cellStyle name="n_Wanadoo España Flash 2004 12_UAG_report_CA 06-10 (06-11-06)_Spain ARPU + AUPU_Group" xfId="47747" xr:uid="{00000000-0005-0000-0000-0000EFD00000}"/>
    <cellStyle name="n_Wanadoo Espana Flash 2004 12_UAG_report_CA 06-10 (06-11-06)_Spain ARPU + AUPU_ROW ARPU" xfId="47748" xr:uid="{00000000-0005-0000-0000-0000F0D00000}"/>
    <cellStyle name="n_Wanadoo España Flash 2004 12_UAG_report_CA 06-10 (06-11-06)_Spain ARPU + AUPU_ROW ARPU" xfId="47749" xr:uid="{00000000-0005-0000-0000-0000F1D00000}"/>
    <cellStyle name="n_Wanadoo Espana Flash 2004 12_UAG_report_CA 06-10 (06-11-06)_Spain KPIs" xfId="8005" xr:uid="{00000000-0005-0000-0000-0000F2D00000}"/>
    <cellStyle name="n_Wanadoo España Flash 2004 12_UAG_report_CA 06-10 (06-11-06)_Spain KPIs" xfId="8006" xr:uid="{00000000-0005-0000-0000-0000F3D00000}"/>
    <cellStyle name="n_Wanadoo Espana Flash 2004 12_UAG_report_CA 06-10 (06-11-06)_Spain KPIs 2" xfId="17371" xr:uid="{00000000-0005-0000-0000-0000F4D00000}"/>
    <cellStyle name="n_Wanadoo España Flash 2004 12_UAG_report_CA 06-10 (06-11-06)_Spain KPIs 2" xfId="17372" xr:uid="{00000000-0005-0000-0000-0000F5D00000}"/>
    <cellStyle name="n_Wanadoo Espana Flash 2004 12_UAG_report_CA 06-10 (06-11-06)_Spain KPIs 3" xfId="19523" xr:uid="{00000000-0005-0000-0000-0000F6D00000}"/>
    <cellStyle name="n_Wanadoo España Flash 2004 12_UAG_report_CA 06-10 (06-11-06)_Spain KPIs 3" xfId="19524" xr:uid="{00000000-0005-0000-0000-0000F7D00000}"/>
    <cellStyle name="n_Wanadoo Espana Flash 2004 12_UAG_report_CA 06-10 (06-11-06)_Spain KPIs_1" xfId="52820" xr:uid="{00000000-0005-0000-0000-0000F8D00000}"/>
    <cellStyle name="n_Wanadoo España Flash 2004 12_UAG_report_CA 06-10 (06-11-06)_Spain KPIs_1" xfId="52821" xr:uid="{00000000-0005-0000-0000-0000F9D00000}"/>
    <cellStyle name="n_Wanadoo Espana Flash 2004 12_UAG_report_CA 06-10 (06-11-06)_Telecoms - Operational KPIs" xfId="51123" xr:uid="{00000000-0005-0000-0000-0000FAD00000}"/>
    <cellStyle name="n_Wanadoo España Flash 2004 12_UAG_report_CA 06-10 (06-11-06)_Telecoms - Operational KPIs" xfId="51124" xr:uid="{00000000-0005-0000-0000-0000FBD00000}"/>
    <cellStyle name="n_Wanadoo España Flash 2004_01 Synthèse DM pour modèle" xfId="4028" xr:uid="{00000000-0005-0000-0000-0000FCD00000}"/>
    <cellStyle name="n_Wanadoo España Flash 2004_01 Synthèse DM pour modèle_A&amp;ME KPIs" xfId="54599" xr:uid="{00000000-0005-0000-0000-0000FDD00000}"/>
    <cellStyle name="n_Wanadoo España Flash 2004_01 Synthèse DM pour modèle_France financials" xfId="24940" xr:uid="{00000000-0005-0000-0000-0000FED00000}"/>
    <cellStyle name="n_Wanadoo España Flash 2004_01 Synthèse DM pour modèle_France KPIs" xfId="6150" xr:uid="{00000000-0005-0000-0000-0000FFD00000}"/>
    <cellStyle name="n_Wanadoo España Flash 2004_01 Synthèse DM pour modèle_France KPIs 2" xfId="15565" xr:uid="{00000000-0005-0000-0000-000000D10000}"/>
    <cellStyle name="n_Wanadoo España Flash 2004_01 Synthèse DM pour modèle_France KPIs_1" xfId="13390" xr:uid="{00000000-0005-0000-0000-000001D10000}"/>
    <cellStyle name="n_Wanadoo España Flash 2004_01 Synthèse DM pour modèle_Group" xfId="47751" xr:uid="{00000000-0005-0000-0000-000002D10000}"/>
    <cellStyle name="n_Wanadoo España Flash 2004_01 Synthèse DM pour modèle_Group - financial KPIs" xfId="23196" xr:uid="{00000000-0005-0000-0000-000003D10000}"/>
    <cellStyle name="n_Wanadoo España Flash 2004_01 Synthèse DM pour modèle_Group - operational KPIs" xfId="11636" xr:uid="{00000000-0005-0000-0000-000004D10000}"/>
    <cellStyle name="n_Wanadoo España Flash 2004_01 Synthèse DM pour modèle_Group - operational KPIs 2" xfId="19335" xr:uid="{00000000-0005-0000-0000-000005D10000}"/>
    <cellStyle name="n_Wanadoo España Flash 2004_01 Synthèse DM pour modèle_Group - operational KPIs_1" xfId="21452" xr:uid="{00000000-0005-0000-0000-000006D10000}"/>
    <cellStyle name="n_Wanadoo España Flash 2004_01 Synthèse DM pour modèle_Orange - Market France KPIs" xfId="57478" xr:uid="{00000000-0005-0000-0000-000007D10000}"/>
    <cellStyle name="n_Wanadoo España Flash 2004_01 Synthèse DM pour modèle_Poland KPIs" xfId="47750" xr:uid="{00000000-0005-0000-0000-000008D10000}"/>
    <cellStyle name="n_Wanadoo España Flash 2004_01 Synthèse DM pour modèle_ROW" xfId="47752" xr:uid="{00000000-0005-0000-0000-000009D10000}"/>
    <cellStyle name="n_Wanadoo España Flash 2004_01 Synthèse DM pour modèle_ROW ARPU" xfId="47753" xr:uid="{00000000-0005-0000-0000-00000AD10000}"/>
    <cellStyle name="n_Wanadoo España Flash 2004_01 Synthèse DM pour modèle_ROW_1" xfId="47754" xr:uid="{00000000-0005-0000-0000-00000BD10000}"/>
    <cellStyle name="n_Wanadoo España Flash 2004_01 Synthèse DM pour modèle_ROW_1_Group" xfId="47755" xr:uid="{00000000-0005-0000-0000-00000CD10000}"/>
    <cellStyle name="n_Wanadoo España Flash 2004_01 Synthèse DM pour modèle_ROW_1_ROW ARPU" xfId="47756" xr:uid="{00000000-0005-0000-0000-00000DD10000}"/>
    <cellStyle name="n_Wanadoo España Flash 2004_01 Synthèse DM pour modèle_ROW_Group" xfId="47757" xr:uid="{00000000-0005-0000-0000-00000ED10000}"/>
    <cellStyle name="n_Wanadoo España Flash 2004_01 Synthèse DM pour modèle_ROW_ROW ARPU" xfId="47758" xr:uid="{00000000-0005-0000-0000-00000FD10000}"/>
    <cellStyle name="n_Wanadoo España Flash 2004_01 Synthèse DM pour modèle_Spain ARPU + AUPU" xfId="47759" xr:uid="{00000000-0005-0000-0000-000010D10000}"/>
    <cellStyle name="n_Wanadoo España Flash 2004_01 Synthèse DM pour modèle_Spain ARPU + AUPU_Group" xfId="47760" xr:uid="{00000000-0005-0000-0000-000011D10000}"/>
    <cellStyle name="n_Wanadoo España Flash 2004_01 Synthèse DM pour modèle_Spain ARPU + AUPU_ROW ARPU" xfId="47761" xr:uid="{00000000-0005-0000-0000-000012D10000}"/>
    <cellStyle name="n_Wanadoo España Flash 2004_01 Synthèse DM pour modèle_Spain KPIs" xfId="8007" xr:uid="{00000000-0005-0000-0000-000013D10000}"/>
    <cellStyle name="n_Wanadoo España Flash 2004_01 Synthèse DM pour modèle_Spain KPIs 2" xfId="17373" xr:uid="{00000000-0005-0000-0000-000014D10000}"/>
    <cellStyle name="n_Wanadoo España Flash 2004_01 Synthèse DM pour modèle_Spain KPIs_1" xfId="52822" xr:uid="{00000000-0005-0000-0000-000015D10000}"/>
    <cellStyle name="n_Wanadoo España Flash 2004_01 Synthèse DM pour modèle_Telecoms - Operational KPIs" xfId="51125" xr:uid="{00000000-0005-0000-0000-000016D10000}"/>
    <cellStyle name="n_Wanadoo España Flash 2004_0703 Préflashde L23 Analyse CA trafic 07-03 (07-04-03)" xfId="4029" xr:uid="{00000000-0005-0000-0000-000017D10000}"/>
    <cellStyle name="n_Wanadoo España Flash 2004_0703 Préflashde L23 Analyse CA trafic 07-03 (07-04-03)_A&amp;ME KPIs" xfId="54600" xr:uid="{00000000-0005-0000-0000-000018D10000}"/>
    <cellStyle name="n_Wanadoo España Flash 2004_0703 Préflashde L23 Analyse CA trafic 07-03 (07-04-03)_France financials" xfId="24941" xr:uid="{00000000-0005-0000-0000-000019D10000}"/>
    <cellStyle name="n_Wanadoo España Flash 2004_0703 Préflashde L23 Analyse CA trafic 07-03 (07-04-03)_France KPIs" xfId="6151" xr:uid="{00000000-0005-0000-0000-00001AD10000}"/>
    <cellStyle name="n_Wanadoo España Flash 2004_0703 Préflashde L23 Analyse CA trafic 07-03 (07-04-03)_France KPIs 2" xfId="15566" xr:uid="{00000000-0005-0000-0000-00001BD10000}"/>
    <cellStyle name="n_Wanadoo España Flash 2004_0703 Préflashde L23 Analyse CA trafic 07-03 (07-04-03)_France KPIs_1" xfId="13391" xr:uid="{00000000-0005-0000-0000-00001CD10000}"/>
    <cellStyle name="n_Wanadoo España Flash 2004_0703 Préflashde L23 Analyse CA trafic 07-03 (07-04-03)_Group" xfId="47763" xr:uid="{00000000-0005-0000-0000-00001DD10000}"/>
    <cellStyle name="n_Wanadoo España Flash 2004_0703 Préflashde L23 Analyse CA trafic 07-03 (07-04-03)_Group - financial KPIs" xfId="23197" xr:uid="{00000000-0005-0000-0000-00001ED10000}"/>
    <cellStyle name="n_Wanadoo España Flash 2004_0703 Préflashde L23 Analyse CA trafic 07-03 (07-04-03)_Group - operational KPIs" xfId="11637" xr:uid="{00000000-0005-0000-0000-00001FD10000}"/>
    <cellStyle name="n_Wanadoo España Flash 2004_0703 Préflashde L23 Analyse CA trafic 07-03 (07-04-03)_Group - operational KPIs 2" xfId="19336" xr:uid="{00000000-0005-0000-0000-000020D10000}"/>
    <cellStyle name="n_Wanadoo España Flash 2004_0703 Préflashde L23 Analyse CA trafic 07-03 (07-04-03)_Group - operational KPIs_1" xfId="21453" xr:uid="{00000000-0005-0000-0000-000021D10000}"/>
    <cellStyle name="n_Wanadoo España Flash 2004_0703 Préflashde L23 Analyse CA trafic 07-03 (07-04-03)_Orange - Market France KPIs" xfId="57479" xr:uid="{00000000-0005-0000-0000-000022D10000}"/>
    <cellStyle name="n_Wanadoo España Flash 2004_0703 Préflashde L23 Analyse CA trafic 07-03 (07-04-03)_Poland KPIs" xfId="47762" xr:uid="{00000000-0005-0000-0000-000023D10000}"/>
    <cellStyle name="n_Wanadoo España Flash 2004_0703 Préflashde L23 Analyse CA trafic 07-03 (07-04-03)_ROW" xfId="47764" xr:uid="{00000000-0005-0000-0000-000024D10000}"/>
    <cellStyle name="n_Wanadoo España Flash 2004_0703 Préflashde L23 Analyse CA trafic 07-03 (07-04-03)_ROW ARPU" xfId="47765" xr:uid="{00000000-0005-0000-0000-000025D10000}"/>
    <cellStyle name="n_Wanadoo España Flash 2004_0703 Préflashde L23 Analyse CA trafic 07-03 (07-04-03)_ROW_1" xfId="47766" xr:uid="{00000000-0005-0000-0000-000026D10000}"/>
    <cellStyle name="n_Wanadoo España Flash 2004_0703 Préflashde L23 Analyse CA trafic 07-03 (07-04-03)_ROW_1_Group" xfId="47767" xr:uid="{00000000-0005-0000-0000-000027D10000}"/>
    <cellStyle name="n_Wanadoo España Flash 2004_0703 Préflashde L23 Analyse CA trafic 07-03 (07-04-03)_ROW_1_ROW ARPU" xfId="47768" xr:uid="{00000000-0005-0000-0000-000028D10000}"/>
    <cellStyle name="n_Wanadoo España Flash 2004_0703 Préflashde L23 Analyse CA trafic 07-03 (07-04-03)_ROW_Group" xfId="47769" xr:uid="{00000000-0005-0000-0000-000029D10000}"/>
    <cellStyle name="n_Wanadoo España Flash 2004_0703 Préflashde L23 Analyse CA trafic 07-03 (07-04-03)_ROW_ROW ARPU" xfId="47770" xr:uid="{00000000-0005-0000-0000-00002AD10000}"/>
    <cellStyle name="n_Wanadoo España Flash 2004_0703 Préflashde L23 Analyse CA trafic 07-03 (07-04-03)_Spain ARPU + AUPU" xfId="47771" xr:uid="{00000000-0005-0000-0000-00002BD10000}"/>
    <cellStyle name="n_Wanadoo España Flash 2004_0703 Préflashde L23 Analyse CA trafic 07-03 (07-04-03)_Spain ARPU + AUPU_Group" xfId="47772" xr:uid="{00000000-0005-0000-0000-00002CD10000}"/>
    <cellStyle name="n_Wanadoo España Flash 2004_0703 Préflashde L23 Analyse CA trafic 07-03 (07-04-03)_Spain ARPU + AUPU_ROW ARPU" xfId="47773" xr:uid="{00000000-0005-0000-0000-00002DD10000}"/>
    <cellStyle name="n_Wanadoo España Flash 2004_0703 Préflashde L23 Analyse CA trafic 07-03 (07-04-03)_Spain KPIs" xfId="8008" xr:uid="{00000000-0005-0000-0000-00002ED10000}"/>
    <cellStyle name="n_Wanadoo España Flash 2004_0703 Préflashde L23 Analyse CA trafic 07-03 (07-04-03)_Spain KPIs 2" xfId="17374" xr:uid="{00000000-0005-0000-0000-00002FD10000}"/>
    <cellStyle name="n_Wanadoo España Flash 2004_0703 Préflashde L23 Analyse CA trafic 07-03 (07-04-03)_Spain KPIs_1" xfId="52823" xr:uid="{00000000-0005-0000-0000-000030D10000}"/>
    <cellStyle name="n_Wanadoo España Flash 2004_0703 Préflashde L23 Analyse CA trafic 07-03 (07-04-03)_Telecoms - Operational KPIs" xfId="51126" xr:uid="{00000000-0005-0000-0000-000031D10000}"/>
    <cellStyle name="n_Wanadoo España Flash 2004_A&amp;ME KPIs" xfId="54538" xr:uid="{00000000-0005-0000-0000-000032D10000}"/>
    <cellStyle name="n_Wanadoo España Flash 2004_Base Forfaits 06-07" xfId="4030" xr:uid="{00000000-0005-0000-0000-000033D10000}"/>
    <cellStyle name="n_Wanadoo España Flash 2004_Base Forfaits 06-07_A&amp;ME KPIs" xfId="54601" xr:uid="{00000000-0005-0000-0000-000034D10000}"/>
    <cellStyle name="n_Wanadoo España Flash 2004_Base Forfaits 06-07_France financials" xfId="24942" xr:uid="{00000000-0005-0000-0000-000035D10000}"/>
    <cellStyle name="n_Wanadoo España Flash 2004_Base Forfaits 06-07_France KPIs" xfId="6152" xr:uid="{00000000-0005-0000-0000-000036D10000}"/>
    <cellStyle name="n_Wanadoo España Flash 2004_Base Forfaits 06-07_France KPIs 2" xfId="15567" xr:uid="{00000000-0005-0000-0000-000037D10000}"/>
    <cellStyle name="n_Wanadoo España Flash 2004_Base Forfaits 06-07_France KPIs_1" xfId="13392" xr:uid="{00000000-0005-0000-0000-000038D10000}"/>
    <cellStyle name="n_Wanadoo España Flash 2004_Base Forfaits 06-07_Group" xfId="47775" xr:uid="{00000000-0005-0000-0000-000039D10000}"/>
    <cellStyle name="n_Wanadoo España Flash 2004_Base Forfaits 06-07_Group - financial KPIs" xfId="23198" xr:uid="{00000000-0005-0000-0000-00003AD10000}"/>
    <cellStyle name="n_Wanadoo España Flash 2004_Base Forfaits 06-07_Group - operational KPIs" xfId="11638" xr:uid="{00000000-0005-0000-0000-00003BD10000}"/>
    <cellStyle name="n_Wanadoo España Flash 2004_Base Forfaits 06-07_Group - operational KPIs 2" xfId="19337" xr:uid="{00000000-0005-0000-0000-00003CD10000}"/>
    <cellStyle name="n_Wanadoo España Flash 2004_Base Forfaits 06-07_Group - operational KPIs_1" xfId="21454" xr:uid="{00000000-0005-0000-0000-00003DD10000}"/>
    <cellStyle name="n_Wanadoo España Flash 2004_Base Forfaits 06-07_Orange - Market France KPIs" xfId="57480" xr:uid="{00000000-0005-0000-0000-00003ED10000}"/>
    <cellStyle name="n_Wanadoo España Flash 2004_Base Forfaits 06-07_Poland KPIs" xfId="47774" xr:uid="{00000000-0005-0000-0000-00003FD10000}"/>
    <cellStyle name="n_Wanadoo España Flash 2004_Base Forfaits 06-07_ROW" xfId="47776" xr:uid="{00000000-0005-0000-0000-000040D10000}"/>
    <cellStyle name="n_Wanadoo España Flash 2004_Base Forfaits 06-07_ROW ARPU" xfId="47777" xr:uid="{00000000-0005-0000-0000-000041D10000}"/>
    <cellStyle name="n_Wanadoo España Flash 2004_Base Forfaits 06-07_ROW_1" xfId="47778" xr:uid="{00000000-0005-0000-0000-000042D10000}"/>
    <cellStyle name="n_Wanadoo España Flash 2004_Base Forfaits 06-07_ROW_1_Group" xfId="47779" xr:uid="{00000000-0005-0000-0000-000043D10000}"/>
    <cellStyle name="n_Wanadoo España Flash 2004_Base Forfaits 06-07_ROW_1_ROW ARPU" xfId="47780" xr:uid="{00000000-0005-0000-0000-000044D10000}"/>
    <cellStyle name="n_Wanadoo España Flash 2004_Base Forfaits 06-07_ROW_Group" xfId="47781" xr:uid="{00000000-0005-0000-0000-000045D10000}"/>
    <cellStyle name="n_Wanadoo España Flash 2004_Base Forfaits 06-07_ROW_ROW ARPU" xfId="47782" xr:uid="{00000000-0005-0000-0000-000046D10000}"/>
    <cellStyle name="n_Wanadoo España Flash 2004_Base Forfaits 06-07_Spain ARPU + AUPU" xfId="47783" xr:uid="{00000000-0005-0000-0000-000047D10000}"/>
    <cellStyle name="n_Wanadoo España Flash 2004_Base Forfaits 06-07_Spain ARPU + AUPU_Group" xfId="47784" xr:uid="{00000000-0005-0000-0000-000048D10000}"/>
    <cellStyle name="n_Wanadoo España Flash 2004_Base Forfaits 06-07_Spain ARPU + AUPU_ROW ARPU" xfId="47785" xr:uid="{00000000-0005-0000-0000-000049D10000}"/>
    <cellStyle name="n_Wanadoo España Flash 2004_Base Forfaits 06-07_Spain KPIs" xfId="8009" xr:uid="{00000000-0005-0000-0000-00004AD10000}"/>
    <cellStyle name="n_Wanadoo España Flash 2004_Base Forfaits 06-07_Spain KPIs 2" xfId="17375" xr:uid="{00000000-0005-0000-0000-00004BD10000}"/>
    <cellStyle name="n_Wanadoo España Flash 2004_Base Forfaits 06-07_Spain KPIs_1" xfId="52824" xr:uid="{00000000-0005-0000-0000-00004CD10000}"/>
    <cellStyle name="n_Wanadoo España Flash 2004_Base Forfaits 06-07_Telecoms - Operational KPIs" xfId="51127" xr:uid="{00000000-0005-0000-0000-00004DD10000}"/>
    <cellStyle name="n_Wanadoo España Flash 2004_CA BAC SCR-VM 06-07 (31-07-06)" xfId="4031" xr:uid="{00000000-0005-0000-0000-00004ED10000}"/>
    <cellStyle name="n_Wanadoo España Flash 2004_CA BAC SCR-VM 06-07 (31-07-06)_A&amp;ME KPIs" xfId="54602" xr:uid="{00000000-0005-0000-0000-00004FD10000}"/>
    <cellStyle name="n_Wanadoo España Flash 2004_CA BAC SCR-VM 06-07 (31-07-06)_France financials" xfId="24943" xr:uid="{00000000-0005-0000-0000-000050D10000}"/>
    <cellStyle name="n_Wanadoo España Flash 2004_CA BAC SCR-VM 06-07 (31-07-06)_France KPIs" xfId="6153" xr:uid="{00000000-0005-0000-0000-000051D10000}"/>
    <cellStyle name="n_Wanadoo España Flash 2004_CA BAC SCR-VM 06-07 (31-07-06)_France KPIs 2" xfId="15568" xr:uid="{00000000-0005-0000-0000-000052D10000}"/>
    <cellStyle name="n_Wanadoo España Flash 2004_CA BAC SCR-VM 06-07 (31-07-06)_France KPIs_1" xfId="13393" xr:uid="{00000000-0005-0000-0000-000053D10000}"/>
    <cellStyle name="n_Wanadoo España Flash 2004_CA BAC SCR-VM 06-07 (31-07-06)_Group" xfId="47787" xr:uid="{00000000-0005-0000-0000-000054D10000}"/>
    <cellStyle name="n_Wanadoo España Flash 2004_CA BAC SCR-VM 06-07 (31-07-06)_Group - financial KPIs" xfId="23199" xr:uid="{00000000-0005-0000-0000-000055D10000}"/>
    <cellStyle name="n_Wanadoo España Flash 2004_CA BAC SCR-VM 06-07 (31-07-06)_Group - operational KPIs" xfId="11639" xr:uid="{00000000-0005-0000-0000-000056D10000}"/>
    <cellStyle name="n_Wanadoo España Flash 2004_CA BAC SCR-VM 06-07 (31-07-06)_Group - operational KPIs 2" xfId="19338" xr:uid="{00000000-0005-0000-0000-000057D10000}"/>
    <cellStyle name="n_Wanadoo España Flash 2004_CA BAC SCR-VM 06-07 (31-07-06)_Group - operational KPIs_1" xfId="21455" xr:uid="{00000000-0005-0000-0000-000058D10000}"/>
    <cellStyle name="n_Wanadoo España Flash 2004_CA BAC SCR-VM 06-07 (31-07-06)_Orange - Market France KPIs" xfId="57481" xr:uid="{00000000-0005-0000-0000-000059D10000}"/>
    <cellStyle name="n_Wanadoo España Flash 2004_CA BAC SCR-VM 06-07 (31-07-06)_Poland KPIs" xfId="47786" xr:uid="{00000000-0005-0000-0000-00005AD10000}"/>
    <cellStyle name="n_Wanadoo España Flash 2004_CA BAC SCR-VM 06-07 (31-07-06)_ROW" xfId="47788" xr:uid="{00000000-0005-0000-0000-00005BD10000}"/>
    <cellStyle name="n_Wanadoo España Flash 2004_CA BAC SCR-VM 06-07 (31-07-06)_ROW ARPU" xfId="47789" xr:uid="{00000000-0005-0000-0000-00005CD10000}"/>
    <cellStyle name="n_Wanadoo España Flash 2004_CA BAC SCR-VM 06-07 (31-07-06)_ROW_1" xfId="47790" xr:uid="{00000000-0005-0000-0000-00005DD10000}"/>
    <cellStyle name="n_Wanadoo España Flash 2004_CA BAC SCR-VM 06-07 (31-07-06)_ROW_1_Group" xfId="47791" xr:uid="{00000000-0005-0000-0000-00005ED10000}"/>
    <cellStyle name="n_Wanadoo España Flash 2004_CA BAC SCR-VM 06-07 (31-07-06)_ROW_1_ROW ARPU" xfId="47792" xr:uid="{00000000-0005-0000-0000-00005FD10000}"/>
    <cellStyle name="n_Wanadoo España Flash 2004_CA BAC SCR-VM 06-07 (31-07-06)_ROW_Group" xfId="47793" xr:uid="{00000000-0005-0000-0000-000060D10000}"/>
    <cellStyle name="n_Wanadoo España Flash 2004_CA BAC SCR-VM 06-07 (31-07-06)_ROW_ROW ARPU" xfId="47794" xr:uid="{00000000-0005-0000-0000-000061D10000}"/>
    <cellStyle name="n_Wanadoo España Flash 2004_CA BAC SCR-VM 06-07 (31-07-06)_Spain ARPU + AUPU" xfId="47795" xr:uid="{00000000-0005-0000-0000-000062D10000}"/>
    <cellStyle name="n_Wanadoo España Flash 2004_CA BAC SCR-VM 06-07 (31-07-06)_Spain ARPU + AUPU_Group" xfId="47796" xr:uid="{00000000-0005-0000-0000-000063D10000}"/>
    <cellStyle name="n_Wanadoo España Flash 2004_CA BAC SCR-VM 06-07 (31-07-06)_Spain ARPU + AUPU_ROW ARPU" xfId="47797" xr:uid="{00000000-0005-0000-0000-000064D10000}"/>
    <cellStyle name="n_Wanadoo España Flash 2004_CA BAC SCR-VM 06-07 (31-07-06)_Spain KPIs" xfId="8010" xr:uid="{00000000-0005-0000-0000-000065D10000}"/>
    <cellStyle name="n_Wanadoo España Flash 2004_CA BAC SCR-VM 06-07 (31-07-06)_Spain KPIs 2" xfId="17376" xr:uid="{00000000-0005-0000-0000-000066D10000}"/>
    <cellStyle name="n_Wanadoo España Flash 2004_CA BAC SCR-VM 06-07 (31-07-06)_Spain KPIs_1" xfId="52825" xr:uid="{00000000-0005-0000-0000-000067D10000}"/>
    <cellStyle name="n_Wanadoo España Flash 2004_CA BAC SCR-VM 06-07 (31-07-06)_Telecoms - Operational KPIs" xfId="51128" xr:uid="{00000000-0005-0000-0000-000068D10000}"/>
    <cellStyle name="n_Wanadoo España Flash 2004_CA forfaits 0607 (06-08-14)" xfId="4032" xr:uid="{00000000-0005-0000-0000-000069D10000}"/>
    <cellStyle name="n_Wanadoo España Flash 2004_CA forfaits 0607 (06-08-14)_A&amp;ME KPIs" xfId="54603" xr:uid="{00000000-0005-0000-0000-00006AD10000}"/>
    <cellStyle name="n_Wanadoo España Flash 2004_CA forfaits 0607 (06-08-14)_France financials" xfId="24944" xr:uid="{00000000-0005-0000-0000-00006BD10000}"/>
    <cellStyle name="n_Wanadoo España Flash 2004_CA forfaits 0607 (06-08-14)_France KPIs" xfId="6154" xr:uid="{00000000-0005-0000-0000-00006CD10000}"/>
    <cellStyle name="n_Wanadoo España Flash 2004_CA forfaits 0607 (06-08-14)_France KPIs 2" xfId="15569" xr:uid="{00000000-0005-0000-0000-00006DD10000}"/>
    <cellStyle name="n_Wanadoo España Flash 2004_CA forfaits 0607 (06-08-14)_France KPIs_1" xfId="13394" xr:uid="{00000000-0005-0000-0000-00006ED10000}"/>
    <cellStyle name="n_Wanadoo España Flash 2004_CA forfaits 0607 (06-08-14)_Group" xfId="47799" xr:uid="{00000000-0005-0000-0000-00006FD10000}"/>
    <cellStyle name="n_Wanadoo España Flash 2004_CA forfaits 0607 (06-08-14)_Group - financial KPIs" xfId="23200" xr:uid="{00000000-0005-0000-0000-000070D10000}"/>
    <cellStyle name="n_Wanadoo España Flash 2004_CA forfaits 0607 (06-08-14)_Group - operational KPIs" xfId="11640" xr:uid="{00000000-0005-0000-0000-000071D10000}"/>
    <cellStyle name="n_Wanadoo España Flash 2004_CA forfaits 0607 (06-08-14)_Group - operational KPIs 2" xfId="19339" xr:uid="{00000000-0005-0000-0000-000072D10000}"/>
    <cellStyle name="n_Wanadoo España Flash 2004_CA forfaits 0607 (06-08-14)_Group - operational KPIs_1" xfId="21456" xr:uid="{00000000-0005-0000-0000-000073D10000}"/>
    <cellStyle name="n_Wanadoo España Flash 2004_CA forfaits 0607 (06-08-14)_Orange - Market France KPIs" xfId="57482" xr:uid="{00000000-0005-0000-0000-000074D10000}"/>
    <cellStyle name="n_Wanadoo España Flash 2004_CA forfaits 0607 (06-08-14)_Poland KPIs" xfId="47798" xr:uid="{00000000-0005-0000-0000-000075D10000}"/>
    <cellStyle name="n_Wanadoo España Flash 2004_CA forfaits 0607 (06-08-14)_ROW" xfId="47800" xr:uid="{00000000-0005-0000-0000-000076D10000}"/>
    <cellStyle name="n_Wanadoo España Flash 2004_CA forfaits 0607 (06-08-14)_ROW ARPU" xfId="47801" xr:uid="{00000000-0005-0000-0000-000077D10000}"/>
    <cellStyle name="n_Wanadoo España Flash 2004_CA forfaits 0607 (06-08-14)_ROW_1" xfId="47802" xr:uid="{00000000-0005-0000-0000-000078D10000}"/>
    <cellStyle name="n_Wanadoo España Flash 2004_CA forfaits 0607 (06-08-14)_ROW_1_Group" xfId="47803" xr:uid="{00000000-0005-0000-0000-000079D10000}"/>
    <cellStyle name="n_Wanadoo España Flash 2004_CA forfaits 0607 (06-08-14)_ROW_1_ROW ARPU" xfId="47804" xr:uid="{00000000-0005-0000-0000-00007AD10000}"/>
    <cellStyle name="n_Wanadoo España Flash 2004_CA forfaits 0607 (06-08-14)_ROW_Group" xfId="47805" xr:uid="{00000000-0005-0000-0000-00007BD10000}"/>
    <cellStyle name="n_Wanadoo España Flash 2004_CA forfaits 0607 (06-08-14)_ROW_ROW ARPU" xfId="47806" xr:uid="{00000000-0005-0000-0000-00007CD10000}"/>
    <cellStyle name="n_Wanadoo España Flash 2004_CA forfaits 0607 (06-08-14)_Spain ARPU + AUPU" xfId="47807" xr:uid="{00000000-0005-0000-0000-00007DD10000}"/>
    <cellStyle name="n_Wanadoo España Flash 2004_CA forfaits 0607 (06-08-14)_Spain ARPU + AUPU_Group" xfId="47808" xr:uid="{00000000-0005-0000-0000-00007ED10000}"/>
    <cellStyle name="n_Wanadoo España Flash 2004_CA forfaits 0607 (06-08-14)_Spain ARPU + AUPU_ROW ARPU" xfId="47809" xr:uid="{00000000-0005-0000-0000-00007FD10000}"/>
    <cellStyle name="n_Wanadoo España Flash 2004_CA forfaits 0607 (06-08-14)_Spain KPIs" xfId="8011" xr:uid="{00000000-0005-0000-0000-000080D10000}"/>
    <cellStyle name="n_Wanadoo España Flash 2004_CA forfaits 0607 (06-08-14)_Spain KPIs 2" xfId="17377" xr:uid="{00000000-0005-0000-0000-000081D10000}"/>
    <cellStyle name="n_Wanadoo España Flash 2004_CA forfaits 0607 (06-08-14)_Spain KPIs_1" xfId="52826" xr:uid="{00000000-0005-0000-0000-000082D10000}"/>
    <cellStyle name="n_Wanadoo España Flash 2004_CA forfaits 0607 (06-08-14)_Telecoms - Operational KPIs" xfId="51129" xr:uid="{00000000-0005-0000-0000-000083D10000}"/>
    <cellStyle name="n_Wanadoo España Flash 2004_Classeur2" xfId="4033" xr:uid="{00000000-0005-0000-0000-000084D10000}"/>
    <cellStyle name="n_Wanadoo España Flash 2004_Classeur2_A&amp;ME KPIs" xfId="54604" xr:uid="{00000000-0005-0000-0000-000085D10000}"/>
    <cellStyle name="n_Wanadoo España Flash 2004_Classeur2_France financials" xfId="24945" xr:uid="{00000000-0005-0000-0000-000086D10000}"/>
    <cellStyle name="n_Wanadoo España Flash 2004_Classeur2_France KPIs" xfId="6155" xr:uid="{00000000-0005-0000-0000-000087D10000}"/>
    <cellStyle name="n_Wanadoo España Flash 2004_Classeur2_France KPIs 2" xfId="15570" xr:uid="{00000000-0005-0000-0000-000088D10000}"/>
    <cellStyle name="n_Wanadoo España Flash 2004_Classeur2_France KPIs_1" xfId="13395" xr:uid="{00000000-0005-0000-0000-000089D10000}"/>
    <cellStyle name="n_Wanadoo España Flash 2004_Classeur2_Group" xfId="47811" xr:uid="{00000000-0005-0000-0000-00008AD10000}"/>
    <cellStyle name="n_Wanadoo España Flash 2004_Classeur2_Group - financial KPIs" xfId="23201" xr:uid="{00000000-0005-0000-0000-00008BD10000}"/>
    <cellStyle name="n_Wanadoo España Flash 2004_Classeur2_Group - operational KPIs" xfId="11641" xr:uid="{00000000-0005-0000-0000-00008CD10000}"/>
    <cellStyle name="n_Wanadoo España Flash 2004_Classeur2_Group - operational KPIs 2" xfId="19340" xr:uid="{00000000-0005-0000-0000-00008DD10000}"/>
    <cellStyle name="n_Wanadoo España Flash 2004_Classeur2_Group - operational KPIs_1" xfId="21457" xr:uid="{00000000-0005-0000-0000-00008ED10000}"/>
    <cellStyle name="n_Wanadoo España Flash 2004_Classeur2_Orange - Market France KPIs" xfId="57483" xr:uid="{00000000-0005-0000-0000-00008FD10000}"/>
    <cellStyle name="n_Wanadoo España Flash 2004_Classeur2_Poland KPIs" xfId="47810" xr:uid="{00000000-0005-0000-0000-000090D10000}"/>
    <cellStyle name="n_Wanadoo España Flash 2004_Classeur2_ROW" xfId="47812" xr:uid="{00000000-0005-0000-0000-000091D10000}"/>
    <cellStyle name="n_Wanadoo España Flash 2004_Classeur2_ROW ARPU" xfId="47813" xr:uid="{00000000-0005-0000-0000-000092D10000}"/>
    <cellStyle name="n_Wanadoo España Flash 2004_Classeur2_ROW_1" xfId="47814" xr:uid="{00000000-0005-0000-0000-000093D10000}"/>
    <cellStyle name="n_Wanadoo España Flash 2004_Classeur2_ROW_1_Group" xfId="47815" xr:uid="{00000000-0005-0000-0000-000094D10000}"/>
    <cellStyle name="n_Wanadoo España Flash 2004_Classeur2_ROW_1_ROW ARPU" xfId="47816" xr:uid="{00000000-0005-0000-0000-000095D10000}"/>
    <cellStyle name="n_Wanadoo España Flash 2004_Classeur2_ROW_Group" xfId="47817" xr:uid="{00000000-0005-0000-0000-000096D10000}"/>
    <cellStyle name="n_Wanadoo España Flash 2004_Classeur2_ROW_ROW ARPU" xfId="47818" xr:uid="{00000000-0005-0000-0000-000097D10000}"/>
    <cellStyle name="n_Wanadoo España Flash 2004_Classeur2_Spain ARPU + AUPU" xfId="47819" xr:uid="{00000000-0005-0000-0000-000098D10000}"/>
    <cellStyle name="n_Wanadoo España Flash 2004_Classeur2_Spain ARPU + AUPU_Group" xfId="47820" xr:uid="{00000000-0005-0000-0000-000099D10000}"/>
    <cellStyle name="n_Wanadoo España Flash 2004_Classeur2_Spain ARPU + AUPU_ROW ARPU" xfId="47821" xr:uid="{00000000-0005-0000-0000-00009AD10000}"/>
    <cellStyle name="n_Wanadoo España Flash 2004_Classeur2_Spain KPIs" xfId="8012" xr:uid="{00000000-0005-0000-0000-00009BD10000}"/>
    <cellStyle name="n_Wanadoo España Flash 2004_Classeur2_Spain KPIs 2" xfId="17378" xr:uid="{00000000-0005-0000-0000-00009CD10000}"/>
    <cellStyle name="n_Wanadoo España Flash 2004_Classeur2_Spain KPIs_1" xfId="52827" xr:uid="{00000000-0005-0000-0000-00009DD10000}"/>
    <cellStyle name="n_Wanadoo España Flash 2004_Classeur2_Telecoms - Operational KPIs" xfId="51130" xr:uid="{00000000-0005-0000-0000-00009ED10000}"/>
    <cellStyle name="n_Wanadoo España Flash 2004_Classeur5" xfId="4034" xr:uid="{00000000-0005-0000-0000-00009FD10000}"/>
    <cellStyle name="n_Wanadoo España Flash 2004_Classeur5_A&amp;ME KPIs" xfId="54605" xr:uid="{00000000-0005-0000-0000-0000A0D10000}"/>
    <cellStyle name="n_Wanadoo España Flash 2004_Classeur5_France financials" xfId="24946" xr:uid="{00000000-0005-0000-0000-0000A1D10000}"/>
    <cellStyle name="n_Wanadoo España Flash 2004_Classeur5_France KPIs" xfId="6156" xr:uid="{00000000-0005-0000-0000-0000A2D10000}"/>
    <cellStyle name="n_Wanadoo España Flash 2004_Classeur5_France KPIs 2" xfId="15571" xr:uid="{00000000-0005-0000-0000-0000A3D10000}"/>
    <cellStyle name="n_Wanadoo España Flash 2004_Classeur5_France KPIs_1" xfId="13396" xr:uid="{00000000-0005-0000-0000-0000A4D10000}"/>
    <cellStyle name="n_Wanadoo España Flash 2004_Classeur5_Group" xfId="47823" xr:uid="{00000000-0005-0000-0000-0000A5D10000}"/>
    <cellStyle name="n_Wanadoo España Flash 2004_Classeur5_Group - financial KPIs" xfId="23202" xr:uid="{00000000-0005-0000-0000-0000A6D10000}"/>
    <cellStyle name="n_Wanadoo España Flash 2004_Classeur5_Group - operational KPIs" xfId="11642" xr:uid="{00000000-0005-0000-0000-0000A7D10000}"/>
    <cellStyle name="n_Wanadoo España Flash 2004_Classeur5_Group - operational KPIs 2" xfId="19341" xr:uid="{00000000-0005-0000-0000-0000A8D10000}"/>
    <cellStyle name="n_Wanadoo España Flash 2004_Classeur5_Group - operational KPIs_1" xfId="21458" xr:uid="{00000000-0005-0000-0000-0000A9D10000}"/>
    <cellStyle name="n_Wanadoo España Flash 2004_Classeur5_Orange - Market France KPIs" xfId="57484" xr:uid="{00000000-0005-0000-0000-0000AAD10000}"/>
    <cellStyle name="n_Wanadoo España Flash 2004_Classeur5_Poland KPIs" xfId="47822" xr:uid="{00000000-0005-0000-0000-0000ABD10000}"/>
    <cellStyle name="n_Wanadoo España Flash 2004_Classeur5_ROW" xfId="47824" xr:uid="{00000000-0005-0000-0000-0000ACD10000}"/>
    <cellStyle name="n_Wanadoo España Flash 2004_Classeur5_ROW ARPU" xfId="47825" xr:uid="{00000000-0005-0000-0000-0000ADD10000}"/>
    <cellStyle name="n_Wanadoo España Flash 2004_Classeur5_ROW_1" xfId="47826" xr:uid="{00000000-0005-0000-0000-0000AED10000}"/>
    <cellStyle name="n_Wanadoo España Flash 2004_Classeur5_ROW_1_Group" xfId="47827" xr:uid="{00000000-0005-0000-0000-0000AFD10000}"/>
    <cellStyle name="n_Wanadoo España Flash 2004_Classeur5_ROW_1_ROW ARPU" xfId="47828" xr:uid="{00000000-0005-0000-0000-0000B0D10000}"/>
    <cellStyle name="n_Wanadoo España Flash 2004_Classeur5_ROW_Group" xfId="47829" xr:uid="{00000000-0005-0000-0000-0000B1D10000}"/>
    <cellStyle name="n_Wanadoo España Flash 2004_Classeur5_ROW_ROW ARPU" xfId="47830" xr:uid="{00000000-0005-0000-0000-0000B2D10000}"/>
    <cellStyle name="n_Wanadoo España Flash 2004_Classeur5_Spain ARPU + AUPU" xfId="47831" xr:uid="{00000000-0005-0000-0000-0000B3D10000}"/>
    <cellStyle name="n_Wanadoo España Flash 2004_Classeur5_Spain ARPU + AUPU_Group" xfId="47832" xr:uid="{00000000-0005-0000-0000-0000B4D10000}"/>
    <cellStyle name="n_Wanadoo España Flash 2004_Classeur5_Spain ARPU + AUPU_ROW ARPU" xfId="47833" xr:uid="{00000000-0005-0000-0000-0000B5D10000}"/>
    <cellStyle name="n_Wanadoo España Flash 2004_Classeur5_Spain KPIs" xfId="8013" xr:uid="{00000000-0005-0000-0000-0000B6D10000}"/>
    <cellStyle name="n_Wanadoo España Flash 2004_Classeur5_Spain KPIs 2" xfId="17379" xr:uid="{00000000-0005-0000-0000-0000B7D10000}"/>
    <cellStyle name="n_Wanadoo España Flash 2004_Classeur5_Spain KPIs_1" xfId="52828" xr:uid="{00000000-0005-0000-0000-0000B8D10000}"/>
    <cellStyle name="n_Wanadoo España Flash 2004_Classeur5_Telecoms - Operational KPIs" xfId="51131" xr:uid="{00000000-0005-0000-0000-0000B9D10000}"/>
    <cellStyle name="n_Wanadoo España Flash 2004_DATA KPI Personal" xfId="47834" xr:uid="{00000000-0005-0000-0000-0000BAD10000}"/>
    <cellStyle name="n_Wanadoo España Flash 2004_DATA KPI Personal_Group" xfId="47835" xr:uid="{00000000-0005-0000-0000-0000BBD10000}"/>
    <cellStyle name="n_Wanadoo España Flash 2004_DATA KPI Personal_ROW ARPU" xfId="47836" xr:uid="{00000000-0005-0000-0000-0000BCD10000}"/>
    <cellStyle name="n_Wanadoo España Flash 2004_EE_CoA_BS - mapped V4" xfId="47837" xr:uid="{00000000-0005-0000-0000-0000BDD10000}"/>
    <cellStyle name="n_Wanadoo España Flash 2004_EE_CoA_BS - mapped V4_Group" xfId="47838" xr:uid="{00000000-0005-0000-0000-0000BED10000}"/>
    <cellStyle name="n_Wanadoo España Flash 2004_EE_CoA_BS - mapped V4_ROW ARPU" xfId="47839" xr:uid="{00000000-0005-0000-0000-0000BFD10000}"/>
    <cellStyle name="n_Wanadoo España Flash 2004_France financials" xfId="24879" xr:uid="{00000000-0005-0000-0000-0000C0D10000}"/>
    <cellStyle name="n_Wanadoo España Flash 2004_France KPIs" xfId="6089" xr:uid="{00000000-0005-0000-0000-0000C1D10000}"/>
    <cellStyle name="n_Wanadoo España Flash 2004_France KPIs 2" xfId="15504" xr:uid="{00000000-0005-0000-0000-0000C2D10000}"/>
    <cellStyle name="n_Wanadoo España Flash 2004_France KPIs_1" xfId="13329" xr:uid="{00000000-0005-0000-0000-0000C3D10000}"/>
    <cellStyle name="n_Wanadoo España Flash 2004_Group" xfId="47840" xr:uid="{00000000-0005-0000-0000-0000C4D10000}"/>
    <cellStyle name="n_Wanadoo España Flash 2004_Group - financial KPIs" xfId="23135" xr:uid="{00000000-0005-0000-0000-0000C5D10000}"/>
    <cellStyle name="n_Wanadoo España Flash 2004_Group - operational KPIs" xfId="11575" xr:uid="{00000000-0005-0000-0000-0000C6D10000}"/>
    <cellStyle name="n_Wanadoo España Flash 2004_Group - operational KPIs 2" xfId="19274" xr:uid="{00000000-0005-0000-0000-0000C7D10000}"/>
    <cellStyle name="n_Wanadoo España Flash 2004_Group - operational KPIs_1" xfId="21391" xr:uid="{00000000-0005-0000-0000-0000C8D10000}"/>
    <cellStyle name="n_Wanadoo España Flash 2004_Orange - Market France KPIs" xfId="57417" xr:uid="{00000000-0005-0000-0000-0000C9D10000}"/>
    <cellStyle name="n_Wanadoo España Flash 2004_PFA_Mn MTV_060413" xfId="4035" xr:uid="{00000000-0005-0000-0000-0000CAD10000}"/>
    <cellStyle name="n_Wanadoo España Flash 2004_PFA_Mn MTV_060413_A&amp;ME KPIs" xfId="54606" xr:uid="{00000000-0005-0000-0000-0000CBD10000}"/>
    <cellStyle name="n_Wanadoo España Flash 2004_PFA_Mn MTV_060413_France financials" xfId="24947" xr:uid="{00000000-0005-0000-0000-0000CCD10000}"/>
    <cellStyle name="n_Wanadoo España Flash 2004_PFA_Mn MTV_060413_France KPIs" xfId="6157" xr:uid="{00000000-0005-0000-0000-0000CDD10000}"/>
    <cellStyle name="n_Wanadoo España Flash 2004_PFA_Mn MTV_060413_France KPIs 2" xfId="15572" xr:uid="{00000000-0005-0000-0000-0000CED10000}"/>
    <cellStyle name="n_Wanadoo España Flash 2004_PFA_Mn MTV_060413_France KPIs_1" xfId="13397" xr:uid="{00000000-0005-0000-0000-0000CFD10000}"/>
    <cellStyle name="n_Wanadoo España Flash 2004_PFA_Mn MTV_060413_Group" xfId="47842" xr:uid="{00000000-0005-0000-0000-0000D0D10000}"/>
    <cellStyle name="n_Wanadoo España Flash 2004_PFA_Mn MTV_060413_Group - financial KPIs" xfId="23203" xr:uid="{00000000-0005-0000-0000-0000D1D10000}"/>
    <cellStyle name="n_Wanadoo España Flash 2004_PFA_Mn MTV_060413_Group - operational KPIs" xfId="11643" xr:uid="{00000000-0005-0000-0000-0000D2D10000}"/>
    <cellStyle name="n_Wanadoo España Flash 2004_PFA_Mn MTV_060413_Group - operational KPIs 2" xfId="19342" xr:uid="{00000000-0005-0000-0000-0000D3D10000}"/>
    <cellStyle name="n_Wanadoo España Flash 2004_PFA_Mn MTV_060413_Group - operational KPIs_1" xfId="21459" xr:uid="{00000000-0005-0000-0000-0000D4D10000}"/>
    <cellStyle name="n_Wanadoo España Flash 2004_PFA_Mn MTV_060413_Orange - Market France KPIs" xfId="57485" xr:uid="{00000000-0005-0000-0000-0000D5D10000}"/>
    <cellStyle name="n_Wanadoo España Flash 2004_PFA_Mn MTV_060413_Poland KPIs" xfId="47841" xr:uid="{00000000-0005-0000-0000-0000D6D10000}"/>
    <cellStyle name="n_Wanadoo España Flash 2004_PFA_Mn MTV_060413_ROW" xfId="47843" xr:uid="{00000000-0005-0000-0000-0000D7D10000}"/>
    <cellStyle name="n_Wanadoo España Flash 2004_PFA_Mn MTV_060413_ROW ARPU" xfId="47844" xr:uid="{00000000-0005-0000-0000-0000D8D10000}"/>
    <cellStyle name="n_Wanadoo España Flash 2004_PFA_Mn MTV_060413_ROW_1" xfId="47845" xr:uid="{00000000-0005-0000-0000-0000D9D10000}"/>
    <cellStyle name="n_Wanadoo España Flash 2004_PFA_Mn MTV_060413_ROW_1_Group" xfId="47846" xr:uid="{00000000-0005-0000-0000-0000DAD10000}"/>
    <cellStyle name="n_Wanadoo España Flash 2004_PFA_Mn MTV_060413_ROW_1_ROW ARPU" xfId="47847" xr:uid="{00000000-0005-0000-0000-0000DBD10000}"/>
    <cellStyle name="n_Wanadoo España Flash 2004_PFA_Mn MTV_060413_ROW_Group" xfId="47848" xr:uid="{00000000-0005-0000-0000-0000DCD10000}"/>
    <cellStyle name="n_Wanadoo España Flash 2004_PFA_Mn MTV_060413_ROW_ROW ARPU" xfId="47849" xr:uid="{00000000-0005-0000-0000-0000DDD10000}"/>
    <cellStyle name="n_Wanadoo España Flash 2004_PFA_Mn MTV_060413_Spain ARPU + AUPU" xfId="47850" xr:uid="{00000000-0005-0000-0000-0000DED10000}"/>
    <cellStyle name="n_Wanadoo España Flash 2004_PFA_Mn MTV_060413_Spain ARPU + AUPU_Group" xfId="47851" xr:uid="{00000000-0005-0000-0000-0000DFD10000}"/>
    <cellStyle name="n_Wanadoo España Flash 2004_PFA_Mn MTV_060413_Spain ARPU + AUPU_ROW ARPU" xfId="47852" xr:uid="{00000000-0005-0000-0000-0000E0D10000}"/>
    <cellStyle name="n_Wanadoo España Flash 2004_PFA_Mn MTV_060413_Spain KPIs" xfId="8014" xr:uid="{00000000-0005-0000-0000-0000E1D10000}"/>
    <cellStyle name="n_Wanadoo España Flash 2004_PFA_Mn MTV_060413_Spain KPIs 2" xfId="17380" xr:uid="{00000000-0005-0000-0000-0000E2D10000}"/>
    <cellStyle name="n_Wanadoo España Flash 2004_PFA_Mn MTV_060413_Spain KPIs_1" xfId="52829" xr:uid="{00000000-0005-0000-0000-0000E3D10000}"/>
    <cellStyle name="n_Wanadoo España Flash 2004_PFA_Mn MTV_060413_Telecoms - Operational KPIs" xfId="51132" xr:uid="{00000000-0005-0000-0000-0000E4D10000}"/>
    <cellStyle name="n_Wanadoo España Flash 2004_PFA_Mn_0603_V0 0" xfId="4036" xr:uid="{00000000-0005-0000-0000-0000E5D10000}"/>
    <cellStyle name="n_Wanadoo España Flash 2004_PFA_Mn_0603_V0 0_A&amp;ME KPIs" xfId="54607" xr:uid="{00000000-0005-0000-0000-0000E6D10000}"/>
    <cellStyle name="n_Wanadoo España Flash 2004_PFA_Mn_0603_V0 0_France financials" xfId="24948" xr:uid="{00000000-0005-0000-0000-0000E7D10000}"/>
    <cellStyle name="n_Wanadoo España Flash 2004_PFA_Mn_0603_V0 0_France KPIs" xfId="6158" xr:uid="{00000000-0005-0000-0000-0000E8D10000}"/>
    <cellStyle name="n_Wanadoo España Flash 2004_PFA_Mn_0603_V0 0_France KPIs 2" xfId="15573" xr:uid="{00000000-0005-0000-0000-0000E9D10000}"/>
    <cellStyle name="n_Wanadoo España Flash 2004_PFA_Mn_0603_V0 0_France KPIs_1" xfId="13398" xr:uid="{00000000-0005-0000-0000-0000EAD10000}"/>
    <cellStyle name="n_Wanadoo España Flash 2004_PFA_Mn_0603_V0 0_Group" xfId="47854" xr:uid="{00000000-0005-0000-0000-0000EBD10000}"/>
    <cellStyle name="n_Wanadoo España Flash 2004_PFA_Mn_0603_V0 0_Group - financial KPIs" xfId="23204" xr:uid="{00000000-0005-0000-0000-0000ECD10000}"/>
    <cellStyle name="n_Wanadoo España Flash 2004_PFA_Mn_0603_V0 0_Group - operational KPIs" xfId="11644" xr:uid="{00000000-0005-0000-0000-0000EDD10000}"/>
    <cellStyle name="n_Wanadoo España Flash 2004_PFA_Mn_0603_V0 0_Group - operational KPIs 2" xfId="19343" xr:uid="{00000000-0005-0000-0000-0000EED10000}"/>
    <cellStyle name="n_Wanadoo España Flash 2004_PFA_Mn_0603_V0 0_Group - operational KPIs_1" xfId="21460" xr:uid="{00000000-0005-0000-0000-0000EFD10000}"/>
    <cellStyle name="n_Wanadoo España Flash 2004_PFA_Mn_0603_V0 0_Orange - Market France KPIs" xfId="57486" xr:uid="{00000000-0005-0000-0000-0000F0D10000}"/>
    <cellStyle name="n_Wanadoo España Flash 2004_PFA_Mn_0603_V0 0_Poland KPIs" xfId="47853" xr:uid="{00000000-0005-0000-0000-0000F1D10000}"/>
    <cellStyle name="n_Wanadoo España Flash 2004_PFA_Mn_0603_V0 0_ROW" xfId="47855" xr:uid="{00000000-0005-0000-0000-0000F2D10000}"/>
    <cellStyle name="n_Wanadoo España Flash 2004_PFA_Mn_0603_V0 0_ROW ARPU" xfId="47856" xr:uid="{00000000-0005-0000-0000-0000F3D10000}"/>
    <cellStyle name="n_Wanadoo España Flash 2004_PFA_Mn_0603_V0 0_ROW_1" xfId="47857" xr:uid="{00000000-0005-0000-0000-0000F4D10000}"/>
    <cellStyle name="n_Wanadoo España Flash 2004_PFA_Mn_0603_V0 0_ROW_1_Group" xfId="47858" xr:uid="{00000000-0005-0000-0000-0000F5D10000}"/>
    <cellStyle name="n_Wanadoo España Flash 2004_PFA_Mn_0603_V0 0_ROW_1_ROW ARPU" xfId="47859" xr:uid="{00000000-0005-0000-0000-0000F6D10000}"/>
    <cellStyle name="n_Wanadoo España Flash 2004_PFA_Mn_0603_V0 0_ROW_Group" xfId="47860" xr:uid="{00000000-0005-0000-0000-0000F7D10000}"/>
    <cellStyle name="n_Wanadoo España Flash 2004_PFA_Mn_0603_V0 0_ROW_ROW ARPU" xfId="47861" xr:uid="{00000000-0005-0000-0000-0000F8D10000}"/>
    <cellStyle name="n_Wanadoo España Flash 2004_PFA_Mn_0603_V0 0_Spain ARPU + AUPU" xfId="47862" xr:uid="{00000000-0005-0000-0000-0000F9D10000}"/>
    <cellStyle name="n_Wanadoo España Flash 2004_PFA_Mn_0603_V0 0_Spain ARPU + AUPU_Group" xfId="47863" xr:uid="{00000000-0005-0000-0000-0000FAD10000}"/>
    <cellStyle name="n_Wanadoo España Flash 2004_PFA_Mn_0603_V0 0_Spain ARPU + AUPU_ROW ARPU" xfId="47864" xr:uid="{00000000-0005-0000-0000-0000FBD10000}"/>
    <cellStyle name="n_Wanadoo España Flash 2004_PFA_Mn_0603_V0 0_Spain KPIs" xfId="8015" xr:uid="{00000000-0005-0000-0000-0000FCD10000}"/>
    <cellStyle name="n_Wanadoo España Flash 2004_PFA_Mn_0603_V0 0_Spain KPIs 2" xfId="17381" xr:uid="{00000000-0005-0000-0000-0000FDD10000}"/>
    <cellStyle name="n_Wanadoo España Flash 2004_PFA_Mn_0603_V0 0_Spain KPIs_1" xfId="52830" xr:uid="{00000000-0005-0000-0000-0000FED10000}"/>
    <cellStyle name="n_Wanadoo España Flash 2004_PFA_Mn_0603_V0 0_Telecoms - Operational KPIs" xfId="51133" xr:uid="{00000000-0005-0000-0000-0000FFD10000}"/>
    <cellStyle name="n_Wanadoo España Flash 2004_PFA_Parcs_0600706" xfId="4037" xr:uid="{00000000-0005-0000-0000-000000D20000}"/>
    <cellStyle name="n_Wanadoo España Flash 2004_PFA_Parcs_0600706_A&amp;ME KPIs" xfId="54608" xr:uid="{00000000-0005-0000-0000-000001D20000}"/>
    <cellStyle name="n_Wanadoo España Flash 2004_PFA_Parcs_0600706_France financials" xfId="24949" xr:uid="{00000000-0005-0000-0000-000002D20000}"/>
    <cellStyle name="n_Wanadoo España Flash 2004_PFA_Parcs_0600706_France KPIs" xfId="6159" xr:uid="{00000000-0005-0000-0000-000003D20000}"/>
    <cellStyle name="n_Wanadoo España Flash 2004_PFA_Parcs_0600706_France KPIs 2" xfId="15574" xr:uid="{00000000-0005-0000-0000-000004D20000}"/>
    <cellStyle name="n_Wanadoo España Flash 2004_PFA_Parcs_0600706_France KPIs_1" xfId="13399" xr:uid="{00000000-0005-0000-0000-000005D20000}"/>
    <cellStyle name="n_Wanadoo España Flash 2004_PFA_Parcs_0600706_Group" xfId="47866" xr:uid="{00000000-0005-0000-0000-000006D20000}"/>
    <cellStyle name="n_Wanadoo España Flash 2004_PFA_Parcs_0600706_Group - financial KPIs" xfId="23205" xr:uid="{00000000-0005-0000-0000-000007D20000}"/>
    <cellStyle name="n_Wanadoo España Flash 2004_PFA_Parcs_0600706_Group - operational KPIs" xfId="11645" xr:uid="{00000000-0005-0000-0000-000008D20000}"/>
    <cellStyle name="n_Wanadoo España Flash 2004_PFA_Parcs_0600706_Group - operational KPIs 2" xfId="19344" xr:uid="{00000000-0005-0000-0000-000009D20000}"/>
    <cellStyle name="n_Wanadoo España Flash 2004_PFA_Parcs_0600706_Group - operational KPIs_1" xfId="21461" xr:uid="{00000000-0005-0000-0000-00000AD20000}"/>
    <cellStyle name="n_Wanadoo España Flash 2004_PFA_Parcs_0600706_Orange - Market France KPIs" xfId="57487" xr:uid="{00000000-0005-0000-0000-00000BD20000}"/>
    <cellStyle name="n_Wanadoo España Flash 2004_PFA_Parcs_0600706_Poland KPIs" xfId="47865" xr:uid="{00000000-0005-0000-0000-00000CD20000}"/>
    <cellStyle name="n_Wanadoo España Flash 2004_PFA_Parcs_0600706_ROW" xfId="47867" xr:uid="{00000000-0005-0000-0000-00000DD20000}"/>
    <cellStyle name="n_Wanadoo España Flash 2004_PFA_Parcs_0600706_ROW ARPU" xfId="47868" xr:uid="{00000000-0005-0000-0000-00000ED20000}"/>
    <cellStyle name="n_Wanadoo España Flash 2004_PFA_Parcs_0600706_ROW_1" xfId="47869" xr:uid="{00000000-0005-0000-0000-00000FD20000}"/>
    <cellStyle name="n_Wanadoo España Flash 2004_PFA_Parcs_0600706_ROW_1_Group" xfId="47870" xr:uid="{00000000-0005-0000-0000-000010D20000}"/>
    <cellStyle name="n_Wanadoo España Flash 2004_PFA_Parcs_0600706_ROW_1_ROW ARPU" xfId="47871" xr:uid="{00000000-0005-0000-0000-000011D20000}"/>
    <cellStyle name="n_Wanadoo España Flash 2004_PFA_Parcs_0600706_ROW_Group" xfId="47872" xr:uid="{00000000-0005-0000-0000-000012D20000}"/>
    <cellStyle name="n_Wanadoo España Flash 2004_PFA_Parcs_0600706_ROW_ROW ARPU" xfId="47873" xr:uid="{00000000-0005-0000-0000-000013D20000}"/>
    <cellStyle name="n_Wanadoo España Flash 2004_PFA_Parcs_0600706_Spain ARPU + AUPU" xfId="47874" xr:uid="{00000000-0005-0000-0000-000014D20000}"/>
    <cellStyle name="n_Wanadoo España Flash 2004_PFA_Parcs_0600706_Spain ARPU + AUPU_Group" xfId="47875" xr:uid="{00000000-0005-0000-0000-000015D20000}"/>
    <cellStyle name="n_Wanadoo España Flash 2004_PFA_Parcs_0600706_Spain ARPU + AUPU_ROW ARPU" xfId="47876" xr:uid="{00000000-0005-0000-0000-000016D20000}"/>
    <cellStyle name="n_Wanadoo España Flash 2004_PFA_Parcs_0600706_Spain KPIs" xfId="8016" xr:uid="{00000000-0005-0000-0000-000017D20000}"/>
    <cellStyle name="n_Wanadoo España Flash 2004_PFA_Parcs_0600706_Spain KPIs 2" xfId="17382" xr:uid="{00000000-0005-0000-0000-000018D20000}"/>
    <cellStyle name="n_Wanadoo España Flash 2004_PFA_Parcs_0600706_Spain KPIs_1" xfId="52831" xr:uid="{00000000-0005-0000-0000-000019D20000}"/>
    <cellStyle name="n_Wanadoo España Flash 2004_PFA_Parcs_0600706_Telecoms - Operational KPIs" xfId="51134" xr:uid="{00000000-0005-0000-0000-00001AD20000}"/>
    <cellStyle name="n_Wanadoo España Flash 2004_Poland KPIs" xfId="46969" xr:uid="{00000000-0005-0000-0000-00001BD20000}"/>
    <cellStyle name="n_Wanadoo España Flash 2004_Reporting Valeur_Mobile_2010_10" xfId="47877" xr:uid="{00000000-0005-0000-0000-00001CD20000}"/>
    <cellStyle name="n_Wanadoo España Flash 2004_Reporting Valeur_Mobile_2010_10_Group" xfId="47878" xr:uid="{00000000-0005-0000-0000-00001DD20000}"/>
    <cellStyle name="n_Wanadoo España Flash 2004_Reporting Valeur_Mobile_2010_10_ROW" xfId="47879" xr:uid="{00000000-0005-0000-0000-00001ED20000}"/>
    <cellStyle name="n_Wanadoo España Flash 2004_Reporting Valeur_Mobile_2010_10_ROW ARPU" xfId="47880" xr:uid="{00000000-0005-0000-0000-00001FD20000}"/>
    <cellStyle name="n_Wanadoo España Flash 2004_Reporting Valeur_Mobile_2010_10_ROW_Group" xfId="47881" xr:uid="{00000000-0005-0000-0000-000020D20000}"/>
    <cellStyle name="n_Wanadoo España Flash 2004_Reporting Valeur_Mobile_2010_10_ROW_ROW ARPU" xfId="47882" xr:uid="{00000000-0005-0000-0000-000021D20000}"/>
    <cellStyle name="n_Wanadoo España Flash 2004_ROW" xfId="47883" xr:uid="{00000000-0005-0000-0000-000022D20000}"/>
    <cellStyle name="n_Wanadoo España Flash 2004_ROW ARPU" xfId="47884" xr:uid="{00000000-0005-0000-0000-000023D20000}"/>
    <cellStyle name="n_Wanadoo España Flash 2004_ROW_1" xfId="47885" xr:uid="{00000000-0005-0000-0000-000024D20000}"/>
    <cellStyle name="n_Wanadoo España Flash 2004_ROW_1_Group" xfId="47886" xr:uid="{00000000-0005-0000-0000-000025D20000}"/>
    <cellStyle name="n_Wanadoo España Flash 2004_ROW_1_ROW ARPU" xfId="47887" xr:uid="{00000000-0005-0000-0000-000026D20000}"/>
    <cellStyle name="n_Wanadoo España Flash 2004_ROW_Group" xfId="47888" xr:uid="{00000000-0005-0000-0000-000027D20000}"/>
    <cellStyle name="n_Wanadoo España Flash 2004_ROW_ROW ARPU" xfId="47889" xr:uid="{00000000-0005-0000-0000-000028D20000}"/>
    <cellStyle name="n_Wanadoo España Flash 2004_Spain ARPU + AUPU" xfId="47890" xr:uid="{00000000-0005-0000-0000-000029D20000}"/>
    <cellStyle name="n_Wanadoo España Flash 2004_Spain ARPU + AUPU_Group" xfId="47891" xr:uid="{00000000-0005-0000-0000-00002AD20000}"/>
    <cellStyle name="n_Wanadoo España Flash 2004_Spain ARPU + AUPU_ROW ARPU" xfId="47892" xr:uid="{00000000-0005-0000-0000-00002BD20000}"/>
    <cellStyle name="n_Wanadoo España Flash 2004_Spain KPIs" xfId="7946" xr:uid="{00000000-0005-0000-0000-00002CD20000}"/>
    <cellStyle name="n_Wanadoo España Flash 2004_Spain KPIs 2" xfId="17312" xr:uid="{00000000-0005-0000-0000-00002DD20000}"/>
    <cellStyle name="n_Wanadoo España Flash 2004_Spain KPIs_1" xfId="52761" xr:uid="{00000000-0005-0000-0000-00002ED20000}"/>
    <cellStyle name="n_Wanadoo España Flash 2004_Telecoms - Operational KPIs" xfId="51064" xr:uid="{00000000-0005-0000-0000-00002FD20000}"/>
    <cellStyle name="n_Wanadoo España Flash 2004_UAG_report_CA 06-09 (06-09-28)" xfId="4038" xr:uid="{00000000-0005-0000-0000-000030D20000}"/>
    <cellStyle name="n_Wanadoo España Flash 2004_UAG_report_CA 06-09 (06-09-28)_A&amp;ME KPIs" xfId="54609" xr:uid="{00000000-0005-0000-0000-000031D20000}"/>
    <cellStyle name="n_Wanadoo España Flash 2004_UAG_report_CA 06-09 (06-09-28)_France financials" xfId="24950" xr:uid="{00000000-0005-0000-0000-000032D20000}"/>
    <cellStyle name="n_Wanadoo España Flash 2004_UAG_report_CA 06-09 (06-09-28)_France KPIs" xfId="6160" xr:uid="{00000000-0005-0000-0000-000033D20000}"/>
    <cellStyle name="n_Wanadoo España Flash 2004_UAG_report_CA 06-09 (06-09-28)_France KPIs 2" xfId="15575" xr:uid="{00000000-0005-0000-0000-000034D20000}"/>
    <cellStyle name="n_Wanadoo España Flash 2004_UAG_report_CA 06-09 (06-09-28)_France KPIs_1" xfId="13400" xr:uid="{00000000-0005-0000-0000-000035D20000}"/>
    <cellStyle name="n_Wanadoo España Flash 2004_UAG_report_CA 06-09 (06-09-28)_Group" xfId="47894" xr:uid="{00000000-0005-0000-0000-000036D20000}"/>
    <cellStyle name="n_Wanadoo España Flash 2004_UAG_report_CA 06-09 (06-09-28)_Group - financial KPIs" xfId="23206" xr:uid="{00000000-0005-0000-0000-000037D20000}"/>
    <cellStyle name="n_Wanadoo España Flash 2004_UAG_report_CA 06-09 (06-09-28)_Group - operational KPIs" xfId="11646" xr:uid="{00000000-0005-0000-0000-000038D20000}"/>
    <cellStyle name="n_Wanadoo España Flash 2004_UAG_report_CA 06-09 (06-09-28)_Group - operational KPIs 2" xfId="19345" xr:uid="{00000000-0005-0000-0000-000039D20000}"/>
    <cellStyle name="n_Wanadoo España Flash 2004_UAG_report_CA 06-09 (06-09-28)_Group - operational KPIs_1" xfId="21462" xr:uid="{00000000-0005-0000-0000-00003AD20000}"/>
    <cellStyle name="n_Wanadoo España Flash 2004_UAG_report_CA 06-09 (06-09-28)_Orange - Market France KPIs" xfId="57488" xr:uid="{00000000-0005-0000-0000-00003BD20000}"/>
    <cellStyle name="n_Wanadoo España Flash 2004_UAG_report_CA 06-09 (06-09-28)_Poland KPIs" xfId="47893" xr:uid="{00000000-0005-0000-0000-00003CD20000}"/>
    <cellStyle name="n_Wanadoo España Flash 2004_UAG_report_CA 06-09 (06-09-28)_ROW" xfId="47895" xr:uid="{00000000-0005-0000-0000-00003DD20000}"/>
    <cellStyle name="n_Wanadoo España Flash 2004_UAG_report_CA 06-09 (06-09-28)_ROW ARPU" xfId="47896" xr:uid="{00000000-0005-0000-0000-00003ED20000}"/>
    <cellStyle name="n_Wanadoo España Flash 2004_UAG_report_CA 06-09 (06-09-28)_ROW_1" xfId="47897" xr:uid="{00000000-0005-0000-0000-00003FD20000}"/>
    <cellStyle name="n_Wanadoo España Flash 2004_UAG_report_CA 06-09 (06-09-28)_ROW_1_Group" xfId="47898" xr:uid="{00000000-0005-0000-0000-000040D20000}"/>
    <cellStyle name="n_Wanadoo España Flash 2004_UAG_report_CA 06-09 (06-09-28)_ROW_1_ROW ARPU" xfId="47899" xr:uid="{00000000-0005-0000-0000-000041D20000}"/>
    <cellStyle name="n_Wanadoo España Flash 2004_UAG_report_CA 06-09 (06-09-28)_ROW_Group" xfId="47900" xr:uid="{00000000-0005-0000-0000-000042D20000}"/>
    <cellStyle name="n_Wanadoo España Flash 2004_UAG_report_CA 06-09 (06-09-28)_ROW_ROW ARPU" xfId="47901" xr:uid="{00000000-0005-0000-0000-000043D20000}"/>
    <cellStyle name="n_Wanadoo España Flash 2004_UAG_report_CA 06-09 (06-09-28)_Spain ARPU + AUPU" xfId="47902" xr:uid="{00000000-0005-0000-0000-000044D20000}"/>
    <cellStyle name="n_Wanadoo España Flash 2004_UAG_report_CA 06-09 (06-09-28)_Spain ARPU + AUPU_Group" xfId="47903" xr:uid="{00000000-0005-0000-0000-000045D20000}"/>
    <cellStyle name="n_Wanadoo España Flash 2004_UAG_report_CA 06-09 (06-09-28)_Spain ARPU + AUPU_ROW ARPU" xfId="47904" xr:uid="{00000000-0005-0000-0000-000046D20000}"/>
    <cellStyle name="n_Wanadoo España Flash 2004_UAG_report_CA 06-09 (06-09-28)_Spain KPIs" xfId="8017" xr:uid="{00000000-0005-0000-0000-000047D20000}"/>
    <cellStyle name="n_Wanadoo España Flash 2004_UAG_report_CA 06-09 (06-09-28)_Spain KPIs 2" xfId="17383" xr:uid="{00000000-0005-0000-0000-000048D20000}"/>
    <cellStyle name="n_Wanadoo España Flash 2004_UAG_report_CA 06-09 (06-09-28)_Spain KPIs_1" xfId="52832" xr:uid="{00000000-0005-0000-0000-000049D20000}"/>
    <cellStyle name="n_Wanadoo España Flash 2004_UAG_report_CA 06-09 (06-09-28)_Telecoms - Operational KPIs" xfId="51135" xr:uid="{00000000-0005-0000-0000-00004AD20000}"/>
    <cellStyle name="n_Wanadoo España Flash 2004_UAG_report_CA 06-10 (06-11-06)" xfId="4039" xr:uid="{00000000-0005-0000-0000-00004BD20000}"/>
    <cellStyle name="n_Wanadoo España Flash 2004_UAG_report_CA 06-10 (06-11-06)_A&amp;ME KPIs" xfId="54610" xr:uid="{00000000-0005-0000-0000-00004CD20000}"/>
    <cellStyle name="n_Wanadoo España Flash 2004_UAG_report_CA 06-10 (06-11-06)_France financials" xfId="24951" xr:uid="{00000000-0005-0000-0000-00004DD20000}"/>
    <cellStyle name="n_Wanadoo España Flash 2004_UAG_report_CA 06-10 (06-11-06)_France KPIs" xfId="6161" xr:uid="{00000000-0005-0000-0000-00004ED20000}"/>
    <cellStyle name="n_Wanadoo España Flash 2004_UAG_report_CA 06-10 (06-11-06)_France KPIs 2" xfId="15576" xr:uid="{00000000-0005-0000-0000-00004FD20000}"/>
    <cellStyle name="n_Wanadoo España Flash 2004_UAG_report_CA 06-10 (06-11-06)_France KPIs_1" xfId="13401" xr:uid="{00000000-0005-0000-0000-000050D20000}"/>
    <cellStyle name="n_Wanadoo España Flash 2004_UAG_report_CA 06-10 (06-11-06)_Group" xfId="47906" xr:uid="{00000000-0005-0000-0000-000051D20000}"/>
    <cellStyle name="n_Wanadoo España Flash 2004_UAG_report_CA 06-10 (06-11-06)_Group - financial KPIs" xfId="23207" xr:uid="{00000000-0005-0000-0000-000052D20000}"/>
    <cellStyle name="n_Wanadoo España Flash 2004_UAG_report_CA 06-10 (06-11-06)_Group - operational KPIs" xfId="11647" xr:uid="{00000000-0005-0000-0000-000053D20000}"/>
    <cellStyle name="n_Wanadoo España Flash 2004_UAG_report_CA 06-10 (06-11-06)_Group - operational KPIs 2" xfId="19346" xr:uid="{00000000-0005-0000-0000-000054D20000}"/>
    <cellStyle name="n_Wanadoo España Flash 2004_UAG_report_CA 06-10 (06-11-06)_Group - operational KPIs_1" xfId="21463" xr:uid="{00000000-0005-0000-0000-000055D20000}"/>
    <cellStyle name="n_Wanadoo España Flash 2004_UAG_report_CA 06-10 (06-11-06)_Orange - Market France KPIs" xfId="57489" xr:uid="{00000000-0005-0000-0000-000056D20000}"/>
    <cellStyle name="n_Wanadoo España Flash 2004_UAG_report_CA 06-10 (06-11-06)_Poland KPIs" xfId="47905" xr:uid="{00000000-0005-0000-0000-000057D20000}"/>
    <cellStyle name="n_Wanadoo España Flash 2004_UAG_report_CA 06-10 (06-11-06)_ROW" xfId="47907" xr:uid="{00000000-0005-0000-0000-000058D20000}"/>
    <cellStyle name="n_Wanadoo España Flash 2004_UAG_report_CA 06-10 (06-11-06)_ROW ARPU" xfId="47908" xr:uid="{00000000-0005-0000-0000-000059D20000}"/>
    <cellStyle name="n_Wanadoo España Flash 2004_UAG_report_CA 06-10 (06-11-06)_ROW_1" xfId="47909" xr:uid="{00000000-0005-0000-0000-00005AD20000}"/>
    <cellStyle name="n_Wanadoo España Flash 2004_UAG_report_CA 06-10 (06-11-06)_ROW_1_Group" xfId="47910" xr:uid="{00000000-0005-0000-0000-00005BD20000}"/>
    <cellStyle name="n_Wanadoo España Flash 2004_UAG_report_CA 06-10 (06-11-06)_ROW_1_ROW ARPU" xfId="47911" xr:uid="{00000000-0005-0000-0000-00005CD20000}"/>
    <cellStyle name="n_Wanadoo España Flash 2004_UAG_report_CA 06-10 (06-11-06)_ROW_Group" xfId="47912" xr:uid="{00000000-0005-0000-0000-00005DD20000}"/>
    <cellStyle name="n_Wanadoo España Flash 2004_UAG_report_CA 06-10 (06-11-06)_ROW_ROW ARPU" xfId="47913" xr:uid="{00000000-0005-0000-0000-00005ED20000}"/>
    <cellStyle name="n_Wanadoo España Flash 2004_UAG_report_CA 06-10 (06-11-06)_Spain ARPU + AUPU" xfId="47914" xr:uid="{00000000-0005-0000-0000-00005FD20000}"/>
    <cellStyle name="n_Wanadoo España Flash 2004_UAG_report_CA 06-10 (06-11-06)_Spain ARPU + AUPU_Group" xfId="47915" xr:uid="{00000000-0005-0000-0000-000060D20000}"/>
    <cellStyle name="n_Wanadoo España Flash 2004_UAG_report_CA 06-10 (06-11-06)_Spain ARPU + AUPU_ROW ARPU" xfId="47916" xr:uid="{00000000-0005-0000-0000-000061D20000}"/>
    <cellStyle name="n_Wanadoo España Flash 2004_UAG_report_CA 06-10 (06-11-06)_Spain KPIs" xfId="8018" xr:uid="{00000000-0005-0000-0000-000062D20000}"/>
    <cellStyle name="n_Wanadoo España Flash 2004_UAG_report_CA 06-10 (06-11-06)_Spain KPIs 2" xfId="17384" xr:uid="{00000000-0005-0000-0000-000063D20000}"/>
    <cellStyle name="n_Wanadoo España Flash 2004_UAG_report_CA 06-10 (06-11-06)_Spain KPIs_1" xfId="52833" xr:uid="{00000000-0005-0000-0000-000064D20000}"/>
    <cellStyle name="n_Wanadoo España Flash 2004_UAG_report_CA 06-10 (06-11-06)_Telecoms - Operational KPIs" xfId="51136" xr:uid="{00000000-0005-0000-0000-000065D20000}"/>
    <cellStyle name="n_Wanadoo España Flash 2004_V&amp;M trajectoires V1 (06-08-11)" xfId="4040" xr:uid="{00000000-0005-0000-0000-000066D20000}"/>
    <cellStyle name="n_Wanadoo España Flash 2004_V&amp;M trajectoires V1 (06-08-11)_A&amp;ME KPIs" xfId="54611" xr:uid="{00000000-0005-0000-0000-000067D20000}"/>
    <cellStyle name="n_Wanadoo España Flash 2004_V&amp;M trajectoires V1 (06-08-11)_France financials" xfId="24952" xr:uid="{00000000-0005-0000-0000-000068D20000}"/>
    <cellStyle name="n_Wanadoo España Flash 2004_V&amp;M trajectoires V1 (06-08-11)_France KPIs" xfId="6162" xr:uid="{00000000-0005-0000-0000-000069D20000}"/>
    <cellStyle name="n_Wanadoo España Flash 2004_V&amp;M trajectoires V1 (06-08-11)_France KPIs 2" xfId="15577" xr:uid="{00000000-0005-0000-0000-00006AD20000}"/>
    <cellStyle name="n_Wanadoo España Flash 2004_V&amp;M trajectoires V1 (06-08-11)_France KPIs_1" xfId="13402" xr:uid="{00000000-0005-0000-0000-00006BD20000}"/>
    <cellStyle name="n_Wanadoo España Flash 2004_V&amp;M trajectoires V1 (06-08-11)_Group" xfId="47918" xr:uid="{00000000-0005-0000-0000-00006CD20000}"/>
    <cellStyle name="n_Wanadoo España Flash 2004_V&amp;M trajectoires V1 (06-08-11)_Group - financial KPIs" xfId="23208" xr:uid="{00000000-0005-0000-0000-00006DD20000}"/>
    <cellStyle name="n_Wanadoo España Flash 2004_V&amp;M trajectoires V1 (06-08-11)_Group - operational KPIs" xfId="11648" xr:uid="{00000000-0005-0000-0000-00006ED20000}"/>
    <cellStyle name="n_Wanadoo España Flash 2004_V&amp;M trajectoires V1 (06-08-11)_Group - operational KPIs 2" xfId="19347" xr:uid="{00000000-0005-0000-0000-00006FD20000}"/>
    <cellStyle name="n_Wanadoo España Flash 2004_V&amp;M trajectoires V1 (06-08-11)_Group - operational KPIs_1" xfId="21464" xr:uid="{00000000-0005-0000-0000-000070D20000}"/>
    <cellStyle name="n_Wanadoo España Flash 2004_V&amp;M trajectoires V1 (06-08-11)_Orange - Market France KPIs" xfId="57490" xr:uid="{00000000-0005-0000-0000-000071D20000}"/>
    <cellStyle name="n_Wanadoo España Flash 2004_V&amp;M trajectoires V1 (06-08-11)_Poland KPIs" xfId="47917" xr:uid="{00000000-0005-0000-0000-000072D20000}"/>
    <cellStyle name="n_Wanadoo España Flash 2004_V&amp;M trajectoires V1 (06-08-11)_ROW" xfId="47919" xr:uid="{00000000-0005-0000-0000-000073D20000}"/>
    <cellStyle name="n_Wanadoo España Flash 2004_V&amp;M trajectoires V1 (06-08-11)_ROW ARPU" xfId="47920" xr:uid="{00000000-0005-0000-0000-000074D20000}"/>
    <cellStyle name="n_Wanadoo España Flash 2004_V&amp;M trajectoires V1 (06-08-11)_ROW_1" xfId="47921" xr:uid="{00000000-0005-0000-0000-000075D20000}"/>
    <cellStyle name="n_Wanadoo España Flash 2004_V&amp;M trajectoires V1 (06-08-11)_ROW_1_Group" xfId="47922" xr:uid="{00000000-0005-0000-0000-000076D20000}"/>
    <cellStyle name="n_Wanadoo España Flash 2004_V&amp;M trajectoires V1 (06-08-11)_ROW_1_ROW ARPU" xfId="47923" xr:uid="{00000000-0005-0000-0000-000077D20000}"/>
    <cellStyle name="n_Wanadoo España Flash 2004_V&amp;M trajectoires V1 (06-08-11)_ROW_Group" xfId="47924" xr:uid="{00000000-0005-0000-0000-000078D20000}"/>
    <cellStyle name="n_Wanadoo España Flash 2004_V&amp;M trajectoires V1 (06-08-11)_ROW_ROW ARPU" xfId="47925" xr:uid="{00000000-0005-0000-0000-000079D20000}"/>
    <cellStyle name="n_Wanadoo España Flash 2004_V&amp;M trajectoires V1 (06-08-11)_Spain ARPU + AUPU" xfId="47926" xr:uid="{00000000-0005-0000-0000-00007AD20000}"/>
    <cellStyle name="n_Wanadoo España Flash 2004_V&amp;M trajectoires V1 (06-08-11)_Spain ARPU + AUPU_Group" xfId="47927" xr:uid="{00000000-0005-0000-0000-00007BD20000}"/>
    <cellStyle name="n_Wanadoo España Flash 2004_V&amp;M trajectoires V1 (06-08-11)_Spain ARPU + AUPU_ROW ARPU" xfId="47928" xr:uid="{00000000-0005-0000-0000-00007CD20000}"/>
    <cellStyle name="n_Wanadoo España Flash 2004_V&amp;M trajectoires V1 (06-08-11)_Spain KPIs" xfId="8019" xr:uid="{00000000-0005-0000-0000-00007DD20000}"/>
    <cellStyle name="n_Wanadoo España Flash 2004_V&amp;M trajectoires V1 (06-08-11)_Spain KPIs 2" xfId="17385" xr:uid="{00000000-0005-0000-0000-00007ED20000}"/>
    <cellStyle name="n_Wanadoo España Flash 2004_V&amp;M trajectoires V1 (06-08-11)_Spain KPIs_1" xfId="52834" xr:uid="{00000000-0005-0000-0000-00007FD20000}"/>
    <cellStyle name="n_Wanadoo España Flash 2004_V&amp;M trajectoires V1 (06-08-11)_Telecoms - Operational KPIs" xfId="51137" xr:uid="{00000000-0005-0000-0000-000080D20000}"/>
    <cellStyle name="n_Wanadoo France B2004" xfId="4041" xr:uid="{00000000-0005-0000-0000-000081D20000}"/>
    <cellStyle name="n_Wanadoo France B2004_01 Synthèse DM pour modèle" xfId="4042" xr:uid="{00000000-0005-0000-0000-000082D20000}"/>
    <cellStyle name="n_Wanadoo France B2004_01 Synthèse DM pour modèle_A&amp;ME KPIs" xfId="54613" xr:uid="{00000000-0005-0000-0000-000083D20000}"/>
    <cellStyle name="n_Wanadoo France B2004_01 Synthèse DM pour modèle_France financials" xfId="24954" xr:uid="{00000000-0005-0000-0000-000084D20000}"/>
    <cellStyle name="n_Wanadoo France B2004_01 Synthèse DM pour modèle_France KPIs" xfId="6164" xr:uid="{00000000-0005-0000-0000-000085D20000}"/>
    <cellStyle name="n_Wanadoo France B2004_01 Synthèse DM pour modèle_France KPIs 2" xfId="15579" xr:uid="{00000000-0005-0000-0000-000086D20000}"/>
    <cellStyle name="n_Wanadoo France B2004_01 Synthèse DM pour modèle_France KPIs_1" xfId="13404" xr:uid="{00000000-0005-0000-0000-000087D20000}"/>
    <cellStyle name="n_Wanadoo France B2004_01 Synthèse DM pour modèle_Group" xfId="47931" xr:uid="{00000000-0005-0000-0000-000088D20000}"/>
    <cellStyle name="n_Wanadoo France B2004_01 Synthèse DM pour modèle_Group - financial KPIs" xfId="23210" xr:uid="{00000000-0005-0000-0000-000089D20000}"/>
    <cellStyle name="n_Wanadoo France B2004_01 Synthèse DM pour modèle_Group - operational KPIs" xfId="11650" xr:uid="{00000000-0005-0000-0000-00008AD20000}"/>
    <cellStyle name="n_Wanadoo France B2004_01 Synthèse DM pour modèle_Group - operational KPIs 2" xfId="19349" xr:uid="{00000000-0005-0000-0000-00008BD20000}"/>
    <cellStyle name="n_Wanadoo France B2004_01 Synthèse DM pour modèle_Group - operational KPIs_1" xfId="21466" xr:uid="{00000000-0005-0000-0000-00008CD20000}"/>
    <cellStyle name="n_Wanadoo France B2004_01 Synthèse DM pour modèle_Orange - Market France KPIs" xfId="57492" xr:uid="{00000000-0005-0000-0000-00008DD20000}"/>
    <cellStyle name="n_Wanadoo France B2004_01 Synthèse DM pour modèle_Poland KPIs" xfId="47930" xr:uid="{00000000-0005-0000-0000-00008ED20000}"/>
    <cellStyle name="n_Wanadoo France B2004_01 Synthèse DM pour modèle_ROW" xfId="47932" xr:uid="{00000000-0005-0000-0000-00008FD20000}"/>
    <cellStyle name="n_Wanadoo France B2004_01 Synthèse DM pour modèle_ROW ARPU" xfId="47933" xr:uid="{00000000-0005-0000-0000-000090D20000}"/>
    <cellStyle name="n_Wanadoo France B2004_01 Synthèse DM pour modèle_ROW_1" xfId="47934" xr:uid="{00000000-0005-0000-0000-000091D20000}"/>
    <cellStyle name="n_Wanadoo France B2004_01 Synthèse DM pour modèle_ROW_1_Group" xfId="47935" xr:uid="{00000000-0005-0000-0000-000092D20000}"/>
    <cellStyle name="n_Wanadoo France B2004_01 Synthèse DM pour modèle_ROW_1_ROW ARPU" xfId="47936" xr:uid="{00000000-0005-0000-0000-000093D20000}"/>
    <cellStyle name="n_Wanadoo France B2004_01 Synthèse DM pour modèle_ROW_Group" xfId="47937" xr:uid="{00000000-0005-0000-0000-000094D20000}"/>
    <cellStyle name="n_Wanadoo France B2004_01 Synthèse DM pour modèle_ROW_ROW ARPU" xfId="47938" xr:uid="{00000000-0005-0000-0000-000095D20000}"/>
    <cellStyle name="n_Wanadoo France B2004_01 Synthèse DM pour modèle_Spain ARPU + AUPU" xfId="47939" xr:uid="{00000000-0005-0000-0000-000096D20000}"/>
    <cellStyle name="n_Wanadoo France B2004_01 Synthèse DM pour modèle_Spain ARPU + AUPU_Group" xfId="47940" xr:uid="{00000000-0005-0000-0000-000097D20000}"/>
    <cellStyle name="n_Wanadoo France B2004_01 Synthèse DM pour modèle_Spain ARPU + AUPU_ROW ARPU" xfId="47941" xr:uid="{00000000-0005-0000-0000-000098D20000}"/>
    <cellStyle name="n_Wanadoo France B2004_01 Synthèse DM pour modèle_Spain KPIs" xfId="8021" xr:uid="{00000000-0005-0000-0000-000099D20000}"/>
    <cellStyle name="n_Wanadoo France B2004_01 Synthèse DM pour modèle_Spain KPIs 2" xfId="17387" xr:uid="{00000000-0005-0000-0000-00009AD20000}"/>
    <cellStyle name="n_Wanadoo France B2004_01 Synthèse DM pour modèle_Spain KPIs_1" xfId="52836" xr:uid="{00000000-0005-0000-0000-00009BD20000}"/>
    <cellStyle name="n_Wanadoo France B2004_01 Synthèse DM pour modèle_Telecoms - Operational KPIs" xfId="51139" xr:uid="{00000000-0005-0000-0000-00009CD20000}"/>
    <cellStyle name="n_Wanadoo France B2004_0703 Préflashde L23 Analyse CA trafic 07-03 (07-04-03)" xfId="4043" xr:uid="{00000000-0005-0000-0000-00009DD20000}"/>
    <cellStyle name="n_Wanadoo France B2004_0703 Préflashde L23 Analyse CA trafic 07-03 (07-04-03)_A&amp;ME KPIs" xfId="54614" xr:uid="{00000000-0005-0000-0000-00009ED20000}"/>
    <cellStyle name="n_Wanadoo France B2004_0703 Préflashde L23 Analyse CA trafic 07-03 (07-04-03)_France financials" xfId="24955" xr:uid="{00000000-0005-0000-0000-00009FD20000}"/>
    <cellStyle name="n_Wanadoo France B2004_0703 Préflashde L23 Analyse CA trafic 07-03 (07-04-03)_France KPIs" xfId="6165" xr:uid="{00000000-0005-0000-0000-0000A0D20000}"/>
    <cellStyle name="n_Wanadoo France B2004_0703 Préflashde L23 Analyse CA trafic 07-03 (07-04-03)_France KPIs 2" xfId="15580" xr:uid="{00000000-0005-0000-0000-0000A1D20000}"/>
    <cellStyle name="n_Wanadoo France B2004_0703 Préflashde L23 Analyse CA trafic 07-03 (07-04-03)_France KPIs_1" xfId="13405" xr:uid="{00000000-0005-0000-0000-0000A2D20000}"/>
    <cellStyle name="n_Wanadoo France B2004_0703 Préflashde L23 Analyse CA trafic 07-03 (07-04-03)_Group" xfId="47943" xr:uid="{00000000-0005-0000-0000-0000A3D20000}"/>
    <cellStyle name="n_Wanadoo France B2004_0703 Préflashde L23 Analyse CA trafic 07-03 (07-04-03)_Group - financial KPIs" xfId="23211" xr:uid="{00000000-0005-0000-0000-0000A4D20000}"/>
    <cellStyle name="n_Wanadoo France B2004_0703 Préflashde L23 Analyse CA trafic 07-03 (07-04-03)_Group - operational KPIs" xfId="11651" xr:uid="{00000000-0005-0000-0000-0000A5D20000}"/>
    <cellStyle name="n_Wanadoo France B2004_0703 Préflashde L23 Analyse CA trafic 07-03 (07-04-03)_Group - operational KPIs 2" xfId="19350" xr:uid="{00000000-0005-0000-0000-0000A6D20000}"/>
    <cellStyle name="n_Wanadoo France B2004_0703 Préflashde L23 Analyse CA trafic 07-03 (07-04-03)_Group - operational KPIs_1" xfId="21467" xr:uid="{00000000-0005-0000-0000-0000A7D20000}"/>
    <cellStyle name="n_Wanadoo France B2004_0703 Préflashde L23 Analyse CA trafic 07-03 (07-04-03)_Orange - Market France KPIs" xfId="57493" xr:uid="{00000000-0005-0000-0000-0000A8D20000}"/>
    <cellStyle name="n_Wanadoo France B2004_0703 Préflashde L23 Analyse CA trafic 07-03 (07-04-03)_Poland KPIs" xfId="47942" xr:uid="{00000000-0005-0000-0000-0000A9D20000}"/>
    <cellStyle name="n_Wanadoo France B2004_0703 Préflashde L23 Analyse CA trafic 07-03 (07-04-03)_ROW" xfId="47944" xr:uid="{00000000-0005-0000-0000-0000AAD20000}"/>
    <cellStyle name="n_Wanadoo France B2004_0703 Préflashde L23 Analyse CA trafic 07-03 (07-04-03)_ROW ARPU" xfId="47945" xr:uid="{00000000-0005-0000-0000-0000ABD20000}"/>
    <cellStyle name="n_Wanadoo France B2004_0703 Préflashde L23 Analyse CA trafic 07-03 (07-04-03)_ROW_1" xfId="47946" xr:uid="{00000000-0005-0000-0000-0000ACD20000}"/>
    <cellStyle name="n_Wanadoo France B2004_0703 Préflashde L23 Analyse CA trafic 07-03 (07-04-03)_ROW_1_Group" xfId="47947" xr:uid="{00000000-0005-0000-0000-0000ADD20000}"/>
    <cellStyle name="n_Wanadoo France B2004_0703 Préflashde L23 Analyse CA trafic 07-03 (07-04-03)_ROW_1_ROW ARPU" xfId="47948" xr:uid="{00000000-0005-0000-0000-0000AED20000}"/>
    <cellStyle name="n_Wanadoo France B2004_0703 Préflashde L23 Analyse CA trafic 07-03 (07-04-03)_ROW_Group" xfId="47949" xr:uid="{00000000-0005-0000-0000-0000AFD20000}"/>
    <cellStyle name="n_Wanadoo France B2004_0703 Préflashde L23 Analyse CA trafic 07-03 (07-04-03)_ROW_ROW ARPU" xfId="47950" xr:uid="{00000000-0005-0000-0000-0000B0D20000}"/>
    <cellStyle name="n_Wanadoo France B2004_0703 Préflashde L23 Analyse CA trafic 07-03 (07-04-03)_Spain ARPU + AUPU" xfId="47951" xr:uid="{00000000-0005-0000-0000-0000B1D20000}"/>
    <cellStyle name="n_Wanadoo France B2004_0703 Préflashde L23 Analyse CA trafic 07-03 (07-04-03)_Spain ARPU + AUPU_Group" xfId="47952" xr:uid="{00000000-0005-0000-0000-0000B2D20000}"/>
    <cellStyle name="n_Wanadoo France B2004_0703 Préflashde L23 Analyse CA trafic 07-03 (07-04-03)_Spain ARPU + AUPU_ROW ARPU" xfId="47953" xr:uid="{00000000-0005-0000-0000-0000B3D20000}"/>
    <cellStyle name="n_Wanadoo France B2004_0703 Préflashde L23 Analyse CA trafic 07-03 (07-04-03)_Spain KPIs" xfId="8022" xr:uid="{00000000-0005-0000-0000-0000B4D20000}"/>
    <cellStyle name="n_Wanadoo France B2004_0703 Préflashde L23 Analyse CA trafic 07-03 (07-04-03)_Spain KPIs 2" xfId="17388" xr:uid="{00000000-0005-0000-0000-0000B5D20000}"/>
    <cellStyle name="n_Wanadoo France B2004_0703 Préflashde L23 Analyse CA trafic 07-03 (07-04-03)_Spain KPIs_1" xfId="52837" xr:uid="{00000000-0005-0000-0000-0000B6D20000}"/>
    <cellStyle name="n_Wanadoo France B2004_0703 Préflashde L23 Analyse CA trafic 07-03 (07-04-03)_Telecoms - Operational KPIs" xfId="51140" xr:uid="{00000000-0005-0000-0000-0000B7D20000}"/>
    <cellStyle name="n_Wanadoo France B2004_A&amp;ME KPIs" xfId="54612" xr:uid="{00000000-0005-0000-0000-0000B8D20000}"/>
    <cellStyle name="n_Wanadoo France B2004_Base Forfaits 06-07" xfId="4044" xr:uid="{00000000-0005-0000-0000-0000B9D20000}"/>
    <cellStyle name="n_Wanadoo France B2004_Base Forfaits 06-07_A&amp;ME KPIs" xfId="54615" xr:uid="{00000000-0005-0000-0000-0000BAD20000}"/>
    <cellStyle name="n_Wanadoo France B2004_Base Forfaits 06-07_France financials" xfId="24956" xr:uid="{00000000-0005-0000-0000-0000BBD20000}"/>
    <cellStyle name="n_Wanadoo France B2004_Base Forfaits 06-07_France KPIs" xfId="6166" xr:uid="{00000000-0005-0000-0000-0000BCD20000}"/>
    <cellStyle name="n_Wanadoo France B2004_Base Forfaits 06-07_France KPIs 2" xfId="15581" xr:uid="{00000000-0005-0000-0000-0000BDD20000}"/>
    <cellStyle name="n_Wanadoo France B2004_Base Forfaits 06-07_France KPIs_1" xfId="13406" xr:uid="{00000000-0005-0000-0000-0000BED20000}"/>
    <cellStyle name="n_Wanadoo France B2004_Base Forfaits 06-07_Group" xfId="47955" xr:uid="{00000000-0005-0000-0000-0000BFD20000}"/>
    <cellStyle name="n_Wanadoo France B2004_Base Forfaits 06-07_Group - financial KPIs" xfId="23212" xr:uid="{00000000-0005-0000-0000-0000C0D20000}"/>
    <cellStyle name="n_Wanadoo France B2004_Base Forfaits 06-07_Group - operational KPIs" xfId="11652" xr:uid="{00000000-0005-0000-0000-0000C1D20000}"/>
    <cellStyle name="n_Wanadoo France B2004_Base Forfaits 06-07_Group - operational KPIs 2" xfId="19351" xr:uid="{00000000-0005-0000-0000-0000C2D20000}"/>
    <cellStyle name="n_Wanadoo France B2004_Base Forfaits 06-07_Group - operational KPIs_1" xfId="21468" xr:uid="{00000000-0005-0000-0000-0000C3D20000}"/>
    <cellStyle name="n_Wanadoo France B2004_Base Forfaits 06-07_Orange - Market France KPIs" xfId="57494" xr:uid="{00000000-0005-0000-0000-0000C4D20000}"/>
    <cellStyle name="n_Wanadoo France B2004_Base Forfaits 06-07_Poland KPIs" xfId="47954" xr:uid="{00000000-0005-0000-0000-0000C5D20000}"/>
    <cellStyle name="n_Wanadoo France B2004_Base Forfaits 06-07_ROW" xfId="47956" xr:uid="{00000000-0005-0000-0000-0000C6D20000}"/>
    <cellStyle name="n_Wanadoo France B2004_Base Forfaits 06-07_ROW ARPU" xfId="47957" xr:uid="{00000000-0005-0000-0000-0000C7D20000}"/>
    <cellStyle name="n_Wanadoo France B2004_Base Forfaits 06-07_ROW_1" xfId="47958" xr:uid="{00000000-0005-0000-0000-0000C8D20000}"/>
    <cellStyle name="n_Wanadoo France B2004_Base Forfaits 06-07_ROW_1_Group" xfId="47959" xr:uid="{00000000-0005-0000-0000-0000C9D20000}"/>
    <cellStyle name="n_Wanadoo France B2004_Base Forfaits 06-07_ROW_1_ROW ARPU" xfId="47960" xr:uid="{00000000-0005-0000-0000-0000CAD20000}"/>
    <cellStyle name="n_Wanadoo France B2004_Base Forfaits 06-07_ROW_Group" xfId="47961" xr:uid="{00000000-0005-0000-0000-0000CBD20000}"/>
    <cellStyle name="n_Wanadoo France B2004_Base Forfaits 06-07_ROW_ROW ARPU" xfId="47962" xr:uid="{00000000-0005-0000-0000-0000CCD20000}"/>
    <cellStyle name="n_Wanadoo France B2004_Base Forfaits 06-07_Spain ARPU + AUPU" xfId="47963" xr:uid="{00000000-0005-0000-0000-0000CDD20000}"/>
    <cellStyle name="n_Wanadoo France B2004_Base Forfaits 06-07_Spain ARPU + AUPU_Group" xfId="47964" xr:uid="{00000000-0005-0000-0000-0000CED20000}"/>
    <cellStyle name="n_Wanadoo France B2004_Base Forfaits 06-07_Spain ARPU + AUPU_ROW ARPU" xfId="47965" xr:uid="{00000000-0005-0000-0000-0000CFD20000}"/>
    <cellStyle name="n_Wanadoo France B2004_Base Forfaits 06-07_Spain KPIs" xfId="8023" xr:uid="{00000000-0005-0000-0000-0000D0D20000}"/>
    <cellStyle name="n_Wanadoo France B2004_Base Forfaits 06-07_Spain KPIs 2" xfId="17389" xr:uid="{00000000-0005-0000-0000-0000D1D20000}"/>
    <cellStyle name="n_Wanadoo France B2004_Base Forfaits 06-07_Spain KPIs_1" xfId="52838" xr:uid="{00000000-0005-0000-0000-0000D2D20000}"/>
    <cellStyle name="n_Wanadoo France B2004_Base Forfaits 06-07_Telecoms - Operational KPIs" xfId="51141" xr:uid="{00000000-0005-0000-0000-0000D3D20000}"/>
    <cellStyle name="n_Wanadoo France B2004_CA BAC SCR-VM 06-07 (31-07-06)" xfId="4045" xr:uid="{00000000-0005-0000-0000-0000D4D20000}"/>
    <cellStyle name="n_Wanadoo France B2004_CA BAC SCR-VM 06-07 (31-07-06)_A&amp;ME KPIs" xfId="54616" xr:uid="{00000000-0005-0000-0000-0000D5D20000}"/>
    <cellStyle name="n_Wanadoo France B2004_CA BAC SCR-VM 06-07 (31-07-06)_France financials" xfId="24957" xr:uid="{00000000-0005-0000-0000-0000D6D20000}"/>
    <cellStyle name="n_Wanadoo France B2004_CA BAC SCR-VM 06-07 (31-07-06)_France KPIs" xfId="6167" xr:uid="{00000000-0005-0000-0000-0000D7D20000}"/>
    <cellStyle name="n_Wanadoo France B2004_CA BAC SCR-VM 06-07 (31-07-06)_France KPIs 2" xfId="15582" xr:uid="{00000000-0005-0000-0000-0000D8D20000}"/>
    <cellStyle name="n_Wanadoo France B2004_CA BAC SCR-VM 06-07 (31-07-06)_France KPIs_1" xfId="13407" xr:uid="{00000000-0005-0000-0000-0000D9D20000}"/>
    <cellStyle name="n_Wanadoo France B2004_CA BAC SCR-VM 06-07 (31-07-06)_Group" xfId="47967" xr:uid="{00000000-0005-0000-0000-0000DAD20000}"/>
    <cellStyle name="n_Wanadoo France B2004_CA BAC SCR-VM 06-07 (31-07-06)_Group - financial KPIs" xfId="23213" xr:uid="{00000000-0005-0000-0000-0000DBD20000}"/>
    <cellStyle name="n_Wanadoo France B2004_CA BAC SCR-VM 06-07 (31-07-06)_Group - operational KPIs" xfId="11653" xr:uid="{00000000-0005-0000-0000-0000DCD20000}"/>
    <cellStyle name="n_Wanadoo France B2004_CA BAC SCR-VM 06-07 (31-07-06)_Group - operational KPIs 2" xfId="19352" xr:uid="{00000000-0005-0000-0000-0000DDD20000}"/>
    <cellStyle name="n_Wanadoo France B2004_CA BAC SCR-VM 06-07 (31-07-06)_Group - operational KPIs_1" xfId="21469" xr:uid="{00000000-0005-0000-0000-0000DED20000}"/>
    <cellStyle name="n_Wanadoo France B2004_CA BAC SCR-VM 06-07 (31-07-06)_Orange - Market France KPIs" xfId="57495" xr:uid="{00000000-0005-0000-0000-0000DFD20000}"/>
    <cellStyle name="n_Wanadoo France B2004_CA BAC SCR-VM 06-07 (31-07-06)_Poland KPIs" xfId="47966" xr:uid="{00000000-0005-0000-0000-0000E0D20000}"/>
    <cellStyle name="n_Wanadoo France B2004_CA BAC SCR-VM 06-07 (31-07-06)_ROW" xfId="47968" xr:uid="{00000000-0005-0000-0000-0000E1D20000}"/>
    <cellStyle name="n_Wanadoo France B2004_CA BAC SCR-VM 06-07 (31-07-06)_ROW ARPU" xfId="47969" xr:uid="{00000000-0005-0000-0000-0000E2D20000}"/>
    <cellStyle name="n_Wanadoo France B2004_CA BAC SCR-VM 06-07 (31-07-06)_ROW_1" xfId="47970" xr:uid="{00000000-0005-0000-0000-0000E3D20000}"/>
    <cellStyle name="n_Wanadoo France B2004_CA BAC SCR-VM 06-07 (31-07-06)_ROW_1_Group" xfId="47971" xr:uid="{00000000-0005-0000-0000-0000E4D20000}"/>
    <cellStyle name="n_Wanadoo France B2004_CA BAC SCR-VM 06-07 (31-07-06)_ROW_1_ROW ARPU" xfId="47972" xr:uid="{00000000-0005-0000-0000-0000E5D20000}"/>
    <cellStyle name="n_Wanadoo France B2004_CA BAC SCR-VM 06-07 (31-07-06)_ROW_Group" xfId="47973" xr:uid="{00000000-0005-0000-0000-0000E6D20000}"/>
    <cellStyle name="n_Wanadoo France B2004_CA BAC SCR-VM 06-07 (31-07-06)_ROW_ROW ARPU" xfId="47974" xr:uid="{00000000-0005-0000-0000-0000E7D20000}"/>
    <cellStyle name="n_Wanadoo France B2004_CA BAC SCR-VM 06-07 (31-07-06)_Spain ARPU + AUPU" xfId="47975" xr:uid="{00000000-0005-0000-0000-0000E8D20000}"/>
    <cellStyle name="n_Wanadoo France B2004_CA BAC SCR-VM 06-07 (31-07-06)_Spain ARPU + AUPU_Group" xfId="47976" xr:uid="{00000000-0005-0000-0000-0000E9D20000}"/>
    <cellStyle name="n_Wanadoo France B2004_CA BAC SCR-VM 06-07 (31-07-06)_Spain ARPU + AUPU_ROW ARPU" xfId="47977" xr:uid="{00000000-0005-0000-0000-0000EAD20000}"/>
    <cellStyle name="n_Wanadoo France B2004_CA BAC SCR-VM 06-07 (31-07-06)_Spain KPIs" xfId="8024" xr:uid="{00000000-0005-0000-0000-0000EBD20000}"/>
    <cellStyle name="n_Wanadoo France B2004_CA BAC SCR-VM 06-07 (31-07-06)_Spain KPIs 2" xfId="17390" xr:uid="{00000000-0005-0000-0000-0000ECD20000}"/>
    <cellStyle name="n_Wanadoo France B2004_CA BAC SCR-VM 06-07 (31-07-06)_Spain KPIs_1" xfId="52839" xr:uid="{00000000-0005-0000-0000-0000EDD20000}"/>
    <cellStyle name="n_Wanadoo France B2004_CA BAC SCR-VM 06-07 (31-07-06)_Telecoms - Operational KPIs" xfId="51142" xr:uid="{00000000-0005-0000-0000-0000EED20000}"/>
    <cellStyle name="n_Wanadoo France B2004_CA forfaits 0607 (06-08-14)" xfId="4046" xr:uid="{00000000-0005-0000-0000-0000EFD20000}"/>
    <cellStyle name="n_Wanadoo France B2004_CA forfaits 0607 (06-08-14)_A&amp;ME KPIs" xfId="54617" xr:uid="{00000000-0005-0000-0000-0000F0D20000}"/>
    <cellStyle name="n_Wanadoo France B2004_CA forfaits 0607 (06-08-14)_France financials" xfId="24958" xr:uid="{00000000-0005-0000-0000-0000F1D20000}"/>
    <cellStyle name="n_Wanadoo France B2004_CA forfaits 0607 (06-08-14)_France KPIs" xfId="6168" xr:uid="{00000000-0005-0000-0000-0000F2D20000}"/>
    <cellStyle name="n_Wanadoo France B2004_CA forfaits 0607 (06-08-14)_France KPIs 2" xfId="15583" xr:uid="{00000000-0005-0000-0000-0000F3D20000}"/>
    <cellStyle name="n_Wanadoo France B2004_CA forfaits 0607 (06-08-14)_France KPIs_1" xfId="13408" xr:uid="{00000000-0005-0000-0000-0000F4D20000}"/>
    <cellStyle name="n_Wanadoo France B2004_CA forfaits 0607 (06-08-14)_Group" xfId="47979" xr:uid="{00000000-0005-0000-0000-0000F5D20000}"/>
    <cellStyle name="n_Wanadoo France B2004_CA forfaits 0607 (06-08-14)_Group - financial KPIs" xfId="23214" xr:uid="{00000000-0005-0000-0000-0000F6D20000}"/>
    <cellStyle name="n_Wanadoo France B2004_CA forfaits 0607 (06-08-14)_Group - operational KPIs" xfId="11654" xr:uid="{00000000-0005-0000-0000-0000F7D20000}"/>
    <cellStyle name="n_Wanadoo France B2004_CA forfaits 0607 (06-08-14)_Group - operational KPIs 2" xfId="19353" xr:uid="{00000000-0005-0000-0000-0000F8D20000}"/>
    <cellStyle name="n_Wanadoo France B2004_CA forfaits 0607 (06-08-14)_Group - operational KPIs_1" xfId="21470" xr:uid="{00000000-0005-0000-0000-0000F9D20000}"/>
    <cellStyle name="n_Wanadoo France B2004_CA forfaits 0607 (06-08-14)_Orange - Market France KPIs" xfId="57496" xr:uid="{00000000-0005-0000-0000-0000FAD20000}"/>
    <cellStyle name="n_Wanadoo France B2004_CA forfaits 0607 (06-08-14)_Poland KPIs" xfId="47978" xr:uid="{00000000-0005-0000-0000-0000FBD20000}"/>
    <cellStyle name="n_Wanadoo France B2004_CA forfaits 0607 (06-08-14)_ROW" xfId="47980" xr:uid="{00000000-0005-0000-0000-0000FCD20000}"/>
    <cellStyle name="n_Wanadoo France B2004_CA forfaits 0607 (06-08-14)_ROW ARPU" xfId="47981" xr:uid="{00000000-0005-0000-0000-0000FDD20000}"/>
    <cellStyle name="n_Wanadoo France B2004_CA forfaits 0607 (06-08-14)_ROW_1" xfId="47982" xr:uid="{00000000-0005-0000-0000-0000FED20000}"/>
    <cellStyle name="n_Wanadoo France B2004_CA forfaits 0607 (06-08-14)_ROW_1_Group" xfId="47983" xr:uid="{00000000-0005-0000-0000-0000FFD20000}"/>
    <cellStyle name="n_Wanadoo France B2004_CA forfaits 0607 (06-08-14)_ROW_1_ROW ARPU" xfId="47984" xr:uid="{00000000-0005-0000-0000-000000D30000}"/>
    <cellStyle name="n_Wanadoo France B2004_CA forfaits 0607 (06-08-14)_ROW_Group" xfId="47985" xr:uid="{00000000-0005-0000-0000-000001D30000}"/>
    <cellStyle name="n_Wanadoo France B2004_CA forfaits 0607 (06-08-14)_ROW_ROW ARPU" xfId="47986" xr:uid="{00000000-0005-0000-0000-000002D30000}"/>
    <cellStyle name="n_Wanadoo France B2004_CA forfaits 0607 (06-08-14)_Spain ARPU + AUPU" xfId="47987" xr:uid="{00000000-0005-0000-0000-000003D30000}"/>
    <cellStyle name="n_Wanadoo France B2004_CA forfaits 0607 (06-08-14)_Spain ARPU + AUPU_Group" xfId="47988" xr:uid="{00000000-0005-0000-0000-000004D30000}"/>
    <cellStyle name="n_Wanadoo France B2004_CA forfaits 0607 (06-08-14)_Spain ARPU + AUPU_ROW ARPU" xfId="47989" xr:uid="{00000000-0005-0000-0000-000005D30000}"/>
    <cellStyle name="n_Wanadoo France B2004_CA forfaits 0607 (06-08-14)_Spain KPIs" xfId="8025" xr:uid="{00000000-0005-0000-0000-000006D30000}"/>
    <cellStyle name="n_Wanadoo France B2004_CA forfaits 0607 (06-08-14)_Spain KPIs 2" xfId="17391" xr:uid="{00000000-0005-0000-0000-000007D30000}"/>
    <cellStyle name="n_Wanadoo France B2004_CA forfaits 0607 (06-08-14)_Spain KPIs_1" xfId="52840" xr:uid="{00000000-0005-0000-0000-000008D30000}"/>
    <cellStyle name="n_Wanadoo France B2004_CA forfaits 0607 (06-08-14)_Telecoms - Operational KPIs" xfId="51143" xr:uid="{00000000-0005-0000-0000-000009D30000}"/>
    <cellStyle name="n_Wanadoo France B2004_Classeur2" xfId="4047" xr:uid="{00000000-0005-0000-0000-00000AD30000}"/>
    <cellStyle name="n_Wanadoo France B2004_Classeur2_A&amp;ME KPIs" xfId="54618" xr:uid="{00000000-0005-0000-0000-00000BD30000}"/>
    <cellStyle name="n_Wanadoo France B2004_Classeur2_France financials" xfId="24959" xr:uid="{00000000-0005-0000-0000-00000CD30000}"/>
    <cellStyle name="n_Wanadoo France B2004_Classeur2_France KPIs" xfId="6169" xr:uid="{00000000-0005-0000-0000-00000DD30000}"/>
    <cellStyle name="n_Wanadoo France B2004_Classeur2_France KPIs 2" xfId="15584" xr:uid="{00000000-0005-0000-0000-00000ED30000}"/>
    <cellStyle name="n_Wanadoo France B2004_Classeur2_France KPIs_1" xfId="13409" xr:uid="{00000000-0005-0000-0000-00000FD30000}"/>
    <cellStyle name="n_Wanadoo France B2004_Classeur2_Group" xfId="47991" xr:uid="{00000000-0005-0000-0000-000010D30000}"/>
    <cellStyle name="n_Wanadoo France B2004_Classeur2_Group - financial KPIs" xfId="23215" xr:uid="{00000000-0005-0000-0000-000011D30000}"/>
    <cellStyle name="n_Wanadoo France B2004_Classeur2_Group - operational KPIs" xfId="11655" xr:uid="{00000000-0005-0000-0000-000012D30000}"/>
    <cellStyle name="n_Wanadoo France B2004_Classeur2_Group - operational KPIs 2" xfId="19354" xr:uid="{00000000-0005-0000-0000-000013D30000}"/>
    <cellStyle name="n_Wanadoo France B2004_Classeur2_Group - operational KPIs_1" xfId="21471" xr:uid="{00000000-0005-0000-0000-000014D30000}"/>
    <cellStyle name="n_Wanadoo France B2004_Classeur2_Orange - Market France KPIs" xfId="57497" xr:uid="{00000000-0005-0000-0000-000015D30000}"/>
    <cellStyle name="n_Wanadoo France B2004_Classeur2_Poland KPIs" xfId="47990" xr:uid="{00000000-0005-0000-0000-000016D30000}"/>
    <cellStyle name="n_Wanadoo France B2004_Classeur2_ROW" xfId="47992" xr:uid="{00000000-0005-0000-0000-000017D30000}"/>
    <cellStyle name="n_Wanadoo France B2004_Classeur2_ROW ARPU" xfId="47993" xr:uid="{00000000-0005-0000-0000-000018D30000}"/>
    <cellStyle name="n_Wanadoo France B2004_Classeur2_ROW_1" xfId="47994" xr:uid="{00000000-0005-0000-0000-000019D30000}"/>
    <cellStyle name="n_Wanadoo France B2004_Classeur2_ROW_1_Group" xfId="47995" xr:uid="{00000000-0005-0000-0000-00001AD30000}"/>
    <cellStyle name="n_Wanadoo France B2004_Classeur2_ROW_1_ROW ARPU" xfId="47996" xr:uid="{00000000-0005-0000-0000-00001BD30000}"/>
    <cellStyle name="n_Wanadoo France B2004_Classeur2_ROW_Group" xfId="47997" xr:uid="{00000000-0005-0000-0000-00001CD30000}"/>
    <cellStyle name="n_Wanadoo France B2004_Classeur2_ROW_ROW ARPU" xfId="47998" xr:uid="{00000000-0005-0000-0000-00001DD30000}"/>
    <cellStyle name="n_Wanadoo France B2004_Classeur2_Spain ARPU + AUPU" xfId="47999" xr:uid="{00000000-0005-0000-0000-00001ED30000}"/>
    <cellStyle name="n_Wanadoo France B2004_Classeur2_Spain ARPU + AUPU_Group" xfId="48000" xr:uid="{00000000-0005-0000-0000-00001FD30000}"/>
    <cellStyle name="n_Wanadoo France B2004_Classeur2_Spain ARPU + AUPU_ROW ARPU" xfId="48001" xr:uid="{00000000-0005-0000-0000-000020D30000}"/>
    <cellStyle name="n_Wanadoo France B2004_Classeur2_Spain KPIs" xfId="8026" xr:uid="{00000000-0005-0000-0000-000021D30000}"/>
    <cellStyle name="n_Wanadoo France B2004_Classeur2_Spain KPIs 2" xfId="17392" xr:uid="{00000000-0005-0000-0000-000022D30000}"/>
    <cellStyle name="n_Wanadoo France B2004_Classeur2_Spain KPIs_1" xfId="52841" xr:uid="{00000000-0005-0000-0000-000023D30000}"/>
    <cellStyle name="n_Wanadoo France B2004_Classeur2_Telecoms - Operational KPIs" xfId="51144" xr:uid="{00000000-0005-0000-0000-000024D30000}"/>
    <cellStyle name="n_Wanadoo France B2004_Classeur5" xfId="4048" xr:uid="{00000000-0005-0000-0000-000025D30000}"/>
    <cellStyle name="n_Wanadoo France B2004_Classeur5_A&amp;ME KPIs" xfId="54619" xr:uid="{00000000-0005-0000-0000-000026D30000}"/>
    <cellStyle name="n_Wanadoo France B2004_Classeur5_France financials" xfId="24960" xr:uid="{00000000-0005-0000-0000-000027D30000}"/>
    <cellStyle name="n_Wanadoo France B2004_Classeur5_France KPIs" xfId="6170" xr:uid="{00000000-0005-0000-0000-000028D30000}"/>
    <cellStyle name="n_Wanadoo France B2004_Classeur5_France KPIs 2" xfId="15585" xr:uid="{00000000-0005-0000-0000-000029D30000}"/>
    <cellStyle name="n_Wanadoo France B2004_Classeur5_France KPIs_1" xfId="13410" xr:uid="{00000000-0005-0000-0000-00002AD30000}"/>
    <cellStyle name="n_Wanadoo France B2004_Classeur5_Group" xfId="48003" xr:uid="{00000000-0005-0000-0000-00002BD30000}"/>
    <cellStyle name="n_Wanadoo France B2004_Classeur5_Group - financial KPIs" xfId="23216" xr:uid="{00000000-0005-0000-0000-00002CD30000}"/>
    <cellStyle name="n_Wanadoo France B2004_Classeur5_Group - operational KPIs" xfId="11656" xr:uid="{00000000-0005-0000-0000-00002DD30000}"/>
    <cellStyle name="n_Wanadoo France B2004_Classeur5_Group - operational KPIs 2" xfId="19355" xr:uid="{00000000-0005-0000-0000-00002ED30000}"/>
    <cellStyle name="n_Wanadoo France B2004_Classeur5_Group - operational KPIs_1" xfId="21472" xr:uid="{00000000-0005-0000-0000-00002FD30000}"/>
    <cellStyle name="n_Wanadoo France B2004_Classeur5_Orange - Market France KPIs" xfId="57498" xr:uid="{00000000-0005-0000-0000-000030D30000}"/>
    <cellStyle name="n_Wanadoo France B2004_Classeur5_Poland KPIs" xfId="48002" xr:uid="{00000000-0005-0000-0000-000031D30000}"/>
    <cellStyle name="n_Wanadoo France B2004_Classeur5_ROW" xfId="48004" xr:uid="{00000000-0005-0000-0000-000032D30000}"/>
    <cellStyle name="n_Wanadoo France B2004_Classeur5_ROW ARPU" xfId="48005" xr:uid="{00000000-0005-0000-0000-000033D30000}"/>
    <cellStyle name="n_Wanadoo France B2004_Classeur5_ROW_1" xfId="48006" xr:uid="{00000000-0005-0000-0000-000034D30000}"/>
    <cellStyle name="n_Wanadoo France B2004_Classeur5_ROW_1_Group" xfId="48007" xr:uid="{00000000-0005-0000-0000-000035D30000}"/>
    <cellStyle name="n_Wanadoo France B2004_Classeur5_ROW_1_ROW ARPU" xfId="48008" xr:uid="{00000000-0005-0000-0000-000036D30000}"/>
    <cellStyle name="n_Wanadoo France B2004_Classeur5_ROW_Group" xfId="48009" xr:uid="{00000000-0005-0000-0000-000037D30000}"/>
    <cellStyle name="n_Wanadoo France B2004_Classeur5_ROW_ROW ARPU" xfId="48010" xr:uid="{00000000-0005-0000-0000-000038D30000}"/>
    <cellStyle name="n_Wanadoo France B2004_Classeur5_Spain ARPU + AUPU" xfId="48011" xr:uid="{00000000-0005-0000-0000-000039D30000}"/>
    <cellStyle name="n_Wanadoo France B2004_Classeur5_Spain ARPU + AUPU_Group" xfId="48012" xr:uid="{00000000-0005-0000-0000-00003AD30000}"/>
    <cellStyle name="n_Wanadoo France B2004_Classeur5_Spain ARPU + AUPU_ROW ARPU" xfId="48013" xr:uid="{00000000-0005-0000-0000-00003BD30000}"/>
    <cellStyle name="n_Wanadoo France B2004_Classeur5_Spain KPIs" xfId="8027" xr:uid="{00000000-0005-0000-0000-00003CD30000}"/>
    <cellStyle name="n_Wanadoo France B2004_Classeur5_Spain KPIs 2" xfId="17393" xr:uid="{00000000-0005-0000-0000-00003DD30000}"/>
    <cellStyle name="n_Wanadoo France B2004_Classeur5_Spain KPIs_1" xfId="52842" xr:uid="{00000000-0005-0000-0000-00003ED30000}"/>
    <cellStyle name="n_Wanadoo France B2004_Classeur5_Telecoms - Operational KPIs" xfId="51145" xr:uid="{00000000-0005-0000-0000-00003FD30000}"/>
    <cellStyle name="n_Wanadoo France B2004_DATA KPI Personal" xfId="48014" xr:uid="{00000000-0005-0000-0000-000040D30000}"/>
    <cellStyle name="n_Wanadoo France B2004_DATA KPI Personal_Group" xfId="48015" xr:uid="{00000000-0005-0000-0000-000041D30000}"/>
    <cellStyle name="n_Wanadoo France B2004_DATA KPI Personal_ROW ARPU" xfId="48016" xr:uid="{00000000-0005-0000-0000-000042D30000}"/>
    <cellStyle name="n_Wanadoo France B2004_EE_CoA_BS - mapped V4" xfId="48017" xr:uid="{00000000-0005-0000-0000-000043D30000}"/>
    <cellStyle name="n_Wanadoo France B2004_EE_CoA_BS - mapped V4_Group" xfId="48018" xr:uid="{00000000-0005-0000-0000-000044D30000}"/>
    <cellStyle name="n_Wanadoo France B2004_EE_CoA_BS - mapped V4_ROW ARPU" xfId="48019" xr:uid="{00000000-0005-0000-0000-000045D30000}"/>
    <cellStyle name="n_Wanadoo France B2004_France financials" xfId="24953" xr:uid="{00000000-0005-0000-0000-000046D30000}"/>
    <cellStyle name="n_Wanadoo France B2004_France KPIs" xfId="6163" xr:uid="{00000000-0005-0000-0000-000047D30000}"/>
    <cellStyle name="n_Wanadoo France B2004_France KPIs 2" xfId="15578" xr:uid="{00000000-0005-0000-0000-000048D30000}"/>
    <cellStyle name="n_Wanadoo France B2004_France KPIs_1" xfId="13403" xr:uid="{00000000-0005-0000-0000-000049D30000}"/>
    <cellStyle name="n_Wanadoo France B2004_GetCA Groupe Seg 2012-Q4 Soc" xfId="57499" xr:uid="{00000000-0005-0000-0000-00004AD30000}"/>
    <cellStyle name="n_Wanadoo France B2004_Group" xfId="48020" xr:uid="{00000000-0005-0000-0000-00004BD30000}"/>
    <cellStyle name="n_Wanadoo France B2004_Group - financial KPIs" xfId="23209" xr:uid="{00000000-0005-0000-0000-00004CD30000}"/>
    <cellStyle name="n_Wanadoo France B2004_Group - operational KPIs" xfId="11649" xr:uid="{00000000-0005-0000-0000-00004DD30000}"/>
    <cellStyle name="n_Wanadoo France B2004_Group - operational KPIs 2" xfId="19348" xr:uid="{00000000-0005-0000-0000-00004ED30000}"/>
    <cellStyle name="n_Wanadoo France B2004_Group - operational KPIs_1" xfId="21465" xr:uid="{00000000-0005-0000-0000-00004FD30000}"/>
    <cellStyle name="n_Wanadoo France B2004_NB07 FRANCE Tableau de l'ADSL 032007 v3 hors instances avec déc07 v24-04" xfId="4049" xr:uid="{00000000-0005-0000-0000-000050D30000}"/>
    <cellStyle name="n_Wanadoo France B2004_NB07 FRANCE Tableau de l'ADSL 032007 v3 hors instances avec déc07 v24-04_A&amp;ME KPIs" xfId="54620" xr:uid="{00000000-0005-0000-0000-000051D30000}"/>
    <cellStyle name="n_Wanadoo France B2004_NB07 FRANCE Tableau de l'ADSL 032007 v3 hors instances avec déc07 v24-04_France financials" xfId="24961" xr:uid="{00000000-0005-0000-0000-000052D30000}"/>
    <cellStyle name="n_Wanadoo France B2004_NB07 FRANCE Tableau de l'ADSL 032007 v3 hors instances avec déc07 v24-04_France KPIs" xfId="6171" xr:uid="{00000000-0005-0000-0000-000053D30000}"/>
    <cellStyle name="n_Wanadoo France B2004_NB07 FRANCE Tableau de l'ADSL 032007 v3 hors instances avec déc07 v24-04_France KPIs 2" xfId="15586" xr:uid="{00000000-0005-0000-0000-000054D30000}"/>
    <cellStyle name="n_Wanadoo France B2004_NB07 FRANCE Tableau de l'ADSL 032007 v3 hors instances avec déc07 v24-04_France KPIs_1" xfId="13411" xr:uid="{00000000-0005-0000-0000-000055D30000}"/>
    <cellStyle name="n_Wanadoo France B2004_NB07 FRANCE Tableau de l'ADSL 032007 v3 hors instances avec déc07 v24-04_Group" xfId="48022" xr:uid="{00000000-0005-0000-0000-000056D30000}"/>
    <cellStyle name="n_Wanadoo France B2004_NB07 FRANCE Tableau de l'ADSL 032007 v3 hors instances avec déc07 v24-04_Group - financial KPIs" xfId="23217" xr:uid="{00000000-0005-0000-0000-000057D30000}"/>
    <cellStyle name="n_Wanadoo France B2004_NB07 FRANCE Tableau de l'ADSL 032007 v3 hors instances avec déc07 v24-04_Group - operational KPIs" xfId="11657" xr:uid="{00000000-0005-0000-0000-000058D30000}"/>
    <cellStyle name="n_Wanadoo France B2004_NB07 FRANCE Tableau de l'ADSL 032007 v3 hors instances avec déc07 v24-04_Group - operational KPIs 2" xfId="19356" xr:uid="{00000000-0005-0000-0000-000059D30000}"/>
    <cellStyle name="n_Wanadoo France B2004_NB07 FRANCE Tableau de l'ADSL 032007 v3 hors instances avec déc07 v24-04_Group - operational KPIs_1" xfId="21473" xr:uid="{00000000-0005-0000-0000-00005AD30000}"/>
    <cellStyle name="n_Wanadoo France B2004_NB07 FRANCE Tableau de l'ADSL 032007 v3 hors instances avec déc07 v24-04_Orange - Market France KPIs" xfId="57500" xr:uid="{00000000-0005-0000-0000-00005BD30000}"/>
    <cellStyle name="n_Wanadoo France B2004_NB07 FRANCE Tableau de l'ADSL 032007 v3 hors instances avec déc07 v24-04_Poland KPIs" xfId="48021" xr:uid="{00000000-0005-0000-0000-00005CD30000}"/>
    <cellStyle name="n_Wanadoo France B2004_NB07 FRANCE Tableau de l'ADSL 032007 v3 hors instances avec déc07 v24-04_ROW" xfId="48023" xr:uid="{00000000-0005-0000-0000-00005DD30000}"/>
    <cellStyle name="n_Wanadoo France B2004_NB07 FRANCE Tableau de l'ADSL 032007 v3 hors instances avec déc07 v24-04_ROW ARPU" xfId="48024" xr:uid="{00000000-0005-0000-0000-00005ED30000}"/>
    <cellStyle name="n_Wanadoo France B2004_NB07 FRANCE Tableau de l'ADSL 032007 v3 hors instances avec déc07 v24-04_ROW_1" xfId="48025" xr:uid="{00000000-0005-0000-0000-00005FD30000}"/>
    <cellStyle name="n_Wanadoo France B2004_NB07 FRANCE Tableau de l'ADSL 032007 v3 hors instances avec déc07 v24-04_ROW_1_Group" xfId="48026" xr:uid="{00000000-0005-0000-0000-000060D30000}"/>
    <cellStyle name="n_Wanadoo France B2004_NB07 FRANCE Tableau de l'ADSL 032007 v3 hors instances avec déc07 v24-04_ROW_1_ROW ARPU" xfId="48027" xr:uid="{00000000-0005-0000-0000-000061D30000}"/>
    <cellStyle name="n_Wanadoo France B2004_NB07 FRANCE Tableau de l'ADSL 032007 v3 hors instances avec déc07 v24-04_ROW_Group" xfId="48028" xr:uid="{00000000-0005-0000-0000-000062D30000}"/>
    <cellStyle name="n_Wanadoo France B2004_NB07 FRANCE Tableau de l'ADSL 032007 v3 hors instances avec déc07 v24-04_ROW_ROW ARPU" xfId="48029" xr:uid="{00000000-0005-0000-0000-000063D30000}"/>
    <cellStyle name="n_Wanadoo France B2004_NB07 FRANCE Tableau de l'ADSL 032007 v3 hors instances avec déc07 v24-04_Spain ARPU + AUPU" xfId="48030" xr:uid="{00000000-0005-0000-0000-000064D30000}"/>
    <cellStyle name="n_Wanadoo France B2004_NB07 FRANCE Tableau de l'ADSL 032007 v3 hors instances avec déc07 v24-04_Spain ARPU + AUPU_Group" xfId="48031" xr:uid="{00000000-0005-0000-0000-000065D30000}"/>
    <cellStyle name="n_Wanadoo France B2004_NB07 FRANCE Tableau de l'ADSL 032007 v3 hors instances avec déc07 v24-04_Spain ARPU + AUPU_ROW ARPU" xfId="48032" xr:uid="{00000000-0005-0000-0000-000066D30000}"/>
    <cellStyle name="n_Wanadoo France B2004_NB07 FRANCE Tableau de l'ADSL 032007 v3 hors instances avec déc07 v24-04_Spain KPIs" xfId="8028" xr:uid="{00000000-0005-0000-0000-000067D30000}"/>
    <cellStyle name="n_Wanadoo France B2004_NB07 FRANCE Tableau de l'ADSL 032007 v3 hors instances avec déc07 v24-04_Spain KPIs 2" xfId="17394" xr:uid="{00000000-0005-0000-0000-000068D30000}"/>
    <cellStyle name="n_Wanadoo France B2004_NB07 FRANCE Tableau de l'ADSL 032007 v3 hors instances avec déc07 v24-04_Spain KPIs_1" xfId="52843" xr:uid="{00000000-0005-0000-0000-000069D30000}"/>
    <cellStyle name="n_Wanadoo France B2004_NB07 FRANCE Tableau de l'ADSL 032007 v3 hors instances avec déc07 v24-04_Telecoms - Operational KPIs" xfId="51146" xr:uid="{00000000-0005-0000-0000-00006AD30000}"/>
    <cellStyle name="n_Wanadoo France B2004_Orange - Market France KPIs" xfId="57491" xr:uid="{00000000-0005-0000-0000-00006BD30000}"/>
    <cellStyle name="n_Wanadoo France B2004_PFA_Mn MTV_060413" xfId="4050" xr:uid="{00000000-0005-0000-0000-00006CD30000}"/>
    <cellStyle name="n_Wanadoo France B2004_PFA_Mn MTV_060413_A&amp;ME KPIs" xfId="54621" xr:uid="{00000000-0005-0000-0000-00006DD30000}"/>
    <cellStyle name="n_Wanadoo France B2004_PFA_Mn MTV_060413_France financials" xfId="24962" xr:uid="{00000000-0005-0000-0000-00006ED30000}"/>
    <cellStyle name="n_Wanadoo France B2004_PFA_Mn MTV_060413_France KPIs" xfId="6172" xr:uid="{00000000-0005-0000-0000-00006FD30000}"/>
    <cellStyle name="n_Wanadoo France B2004_PFA_Mn MTV_060413_France KPIs 2" xfId="15587" xr:uid="{00000000-0005-0000-0000-000070D30000}"/>
    <cellStyle name="n_Wanadoo France B2004_PFA_Mn MTV_060413_France KPIs_1" xfId="13412" xr:uid="{00000000-0005-0000-0000-000071D30000}"/>
    <cellStyle name="n_Wanadoo France B2004_PFA_Mn MTV_060413_Group" xfId="48034" xr:uid="{00000000-0005-0000-0000-000072D30000}"/>
    <cellStyle name="n_Wanadoo France B2004_PFA_Mn MTV_060413_Group - financial KPIs" xfId="23218" xr:uid="{00000000-0005-0000-0000-000073D30000}"/>
    <cellStyle name="n_Wanadoo France B2004_PFA_Mn MTV_060413_Group - operational KPIs" xfId="11658" xr:uid="{00000000-0005-0000-0000-000074D30000}"/>
    <cellStyle name="n_Wanadoo France B2004_PFA_Mn MTV_060413_Group - operational KPIs 2" xfId="19357" xr:uid="{00000000-0005-0000-0000-000075D30000}"/>
    <cellStyle name="n_Wanadoo France B2004_PFA_Mn MTV_060413_Group - operational KPIs_1" xfId="21474" xr:uid="{00000000-0005-0000-0000-000076D30000}"/>
    <cellStyle name="n_Wanadoo France B2004_PFA_Mn MTV_060413_Orange - Market France KPIs" xfId="57501" xr:uid="{00000000-0005-0000-0000-000077D30000}"/>
    <cellStyle name="n_Wanadoo France B2004_PFA_Mn MTV_060413_Poland KPIs" xfId="48033" xr:uid="{00000000-0005-0000-0000-000078D30000}"/>
    <cellStyle name="n_Wanadoo France B2004_PFA_Mn MTV_060413_ROW" xfId="48035" xr:uid="{00000000-0005-0000-0000-000079D30000}"/>
    <cellStyle name="n_Wanadoo France B2004_PFA_Mn MTV_060413_ROW ARPU" xfId="48036" xr:uid="{00000000-0005-0000-0000-00007AD30000}"/>
    <cellStyle name="n_Wanadoo France B2004_PFA_Mn MTV_060413_ROW_1" xfId="48037" xr:uid="{00000000-0005-0000-0000-00007BD30000}"/>
    <cellStyle name="n_Wanadoo France B2004_PFA_Mn MTV_060413_ROW_1_Group" xfId="48038" xr:uid="{00000000-0005-0000-0000-00007CD30000}"/>
    <cellStyle name="n_Wanadoo France B2004_PFA_Mn MTV_060413_ROW_1_ROW ARPU" xfId="48039" xr:uid="{00000000-0005-0000-0000-00007DD30000}"/>
    <cellStyle name="n_Wanadoo France B2004_PFA_Mn MTV_060413_ROW_Group" xfId="48040" xr:uid="{00000000-0005-0000-0000-00007ED30000}"/>
    <cellStyle name="n_Wanadoo France B2004_PFA_Mn MTV_060413_ROW_ROW ARPU" xfId="48041" xr:uid="{00000000-0005-0000-0000-00007FD30000}"/>
    <cellStyle name="n_Wanadoo France B2004_PFA_Mn MTV_060413_Spain ARPU + AUPU" xfId="48042" xr:uid="{00000000-0005-0000-0000-000080D30000}"/>
    <cellStyle name="n_Wanadoo France B2004_PFA_Mn MTV_060413_Spain ARPU + AUPU_Group" xfId="48043" xr:uid="{00000000-0005-0000-0000-000081D30000}"/>
    <cellStyle name="n_Wanadoo France B2004_PFA_Mn MTV_060413_Spain ARPU + AUPU_ROW ARPU" xfId="48044" xr:uid="{00000000-0005-0000-0000-000082D30000}"/>
    <cellStyle name="n_Wanadoo France B2004_PFA_Mn MTV_060413_Spain KPIs" xfId="8029" xr:uid="{00000000-0005-0000-0000-000083D30000}"/>
    <cellStyle name="n_Wanadoo France B2004_PFA_Mn MTV_060413_Spain KPIs 2" xfId="17395" xr:uid="{00000000-0005-0000-0000-000084D30000}"/>
    <cellStyle name="n_Wanadoo France B2004_PFA_Mn MTV_060413_Spain KPIs_1" xfId="52844" xr:uid="{00000000-0005-0000-0000-000085D30000}"/>
    <cellStyle name="n_Wanadoo France B2004_PFA_Mn MTV_060413_Telecoms - Operational KPIs" xfId="51147" xr:uid="{00000000-0005-0000-0000-000086D30000}"/>
    <cellStyle name="n_Wanadoo France B2004_PFA_Mn_0603_V0 0" xfId="4051" xr:uid="{00000000-0005-0000-0000-000087D30000}"/>
    <cellStyle name="n_Wanadoo France B2004_PFA_Mn_0603_V0 0_A&amp;ME KPIs" xfId="54622" xr:uid="{00000000-0005-0000-0000-000088D30000}"/>
    <cellStyle name="n_Wanadoo France B2004_PFA_Mn_0603_V0 0_France financials" xfId="24963" xr:uid="{00000000-0005-0000-0000-000089D30000}"/>
    <cellStyle name="n_Wanadoo France B2004_PFA_Mn_0603_V0 0_France KPIs" xfId="6173" xr:uid="{00000000-0005-0000-0000-00008AD30000}"/>
    <cellStyle name="n_Wanadoo France B2004_PFA_Mn_0603_V0 0_France KPIs 2" xfId="15588" xr:uid="{00000000-0005-0000-0000-00008BD30000}"/>
    <cellStyle name="n_Wanadoo France B2004_PFA_Mn_0603_V0 0_France KPIs_1" xfId="13413" xr:uid="{00000000-0005-0000-0000-00008CD30000}"/>
    <cellStyle name="n_Wanadoo France B2004_PFA_Mn_0603_V0 0_Group" xfId="48046" xr:uid="{00000000-0005-0000-0000-00008DD30000}"/>
    <cellStyle name="n_Wanadoo France B2004_PFA_Mn_0603_V0 0_Group - financial KPIs" xfId="23219" xr:uid="{00000000-0005-0000-0000-00008ED30000}"/>
    <cellStyle name="n_Wanadoo France B2004_PFA_Mn_0603_V0 0_Group - operational KPIs" xfId="11659" xr:uid="{00000000-0005-0000-0000-00008FD30000}"/>
    <cellStyle name="n_Wanadoo France B2004_PFA_Mn_0603_V0 0_Group - operational KPIs 2" xfId="19358" xr:uid="{00000000-0005-0000-0000-000090D30000}"/>
    <cellStyle name="n_Wanadoo France B2004_PFA_Mn_0603_V0 0_Group - operational KPIs_1" xfId="21475" xr:uid="{00000000-0005-0000-0000-000091D30000}"/>
    <cellStyle name="n_Wanadoo France B2004_PFA_Mn_0603_V0 0_Orange - Market France KPIs" xfId="57502" xr:uid="{00000000-0005-0000-0000-000092D30000}"/>
    <cellStyle name="n_Wanadoo France B2004_PFA_Mn_0603_V0 0_Poland KPIs" xfId="48045" xr:uid="{00000000-0005-0000-0000-000093D30000}"/>
    <cellStyle name="n_Wanadoo France B2004_PFA_Mn_0603_V0 0_ROW" xfId="48047" xr:uid="{00000000-0005-0000-0000-000094D30000}"/>
    <cellStyle name="n_Wanadoo France B2004_PFA_Mn_0603_V0 0_ROW ARPU" xfId="48048" xr:uid="{00000000-0005-0000-0000-000095D30000}"/>
    <cellStyle name="n_Wanadoo France B2004_PFA_Mn_0603_V0 0_ROW_1" xfId="48049" xr:uid="{00000000-0005-0000-0000-000096D30000}"/>
    <cellStyle name="n_Wanadoo France B2004_PFA_Mn_0603_V0 0_ROW_1_Group" xfId="48050" xr:uid="{00000000-0005-0000-0000-000097D30000}"/>
    <cellStyle name="n_Wanadoo France B2004_PFA_Mn_0603_V0 0_ROW_1_ROW ARPU" xfId="48051" xr:uid="{00000000-0005-0000-0000-000098D30000}"/>
    <cellStyle name="n_Wanadoo France B2004_PFA_Mn_0603_V0 0_ROW_Group" xfId="48052" xr:uid="{00000000-0005-0000-0000-000099D30000}"/>
    <cellStyle name="n_Wanadoo France B2004_PFA_Mn_0603_V0 0_ROW_ROW ARPU" xfId="48053" xr:uid="{00000000-0005-0000-0000-00009AD30000}"/>
    <cellStyle name="n_Wanadoo France B2004_PFA_Mn_0603_V0 0_Spain ARPU + AUPU" xfId="48054" xr:uid="{00000000-0005-0000-0000-00009BD30000}"/>
    <cellStyle name="n_Wanadoo France B2004_PFA_Mn_0603_V0 0_Spain ARPU + AUPU_Group" xfId="48055" xr:uid="{00000000-0005-0000-0000-00009CD30000}"/>
    <cellStyle name="n_Wanadoo France B2004_PFA_Mn_0603_V0 0_Spain ARPU + AUPU_ROW ARPU" xfId="48056" xr:uid="{00000000-0005-0000-0000-00009DD30000}"/>
    <cellStyle name="n_Wanadoo France B2004_PFA_Mn_0603_V0 0_Spain KPIs" xfId="8030" xr:uid="{00000000-0005-0000-0000-00009ED30000}"/>
    <cellStyle name="n_Wanadoo France B2004_PFA_Mn_0603_V0 0_Spain KPIs 2" xfId="17396" xr:uid="{00000000-0005-0000-0000-00009FD30000}"/>
    <cellStyle name="n_Wanadoo France B2004_PFA_Mn_0603_V0 0_Spain KPIs_1" xfId="52845" xr:uid="{00000000-0005-0000-0000-0000A0D30000}"/>
    <cellStyle name="n_Wanadoo France B2004_PFA_Mn_0603_V0 0_Telecoms - Operational KPIs" xfId="51148" xr:uid="{00000000-0005-0000-0000-0000A1D30000}"/>
    <cellStyle name="n_Wanadoo France B2004_PFA_Parcs_0600706" xfId="4052" xr:uid="{00000000-0005-0000-0000-0000A2D30000}"/>
    <cellStyle name="n_Wanadoo France B2004_PFA_Parcs_0600706_A&amp;ME KPIs" xfId="54623" xr:uid="{00000000-0005-0000-0000-0000A3D30000}"/>
    <cellStyle name="n_Wanadoo France B2004_PFA_Parcs_0600706_France financials" xfId="24964" xr:uid="{00000000-0005-0000-0000-0000A4D30000}"/>
    <cellStyle name="n_Wanadoo France B2004_PFA_Parcs_0600706_France KPIs" xfId="6174" xr:uid="{00000000-0005-0000-0000-0000A5D30000}"/>
    <cellStyle name="n_Wanadoo France B2004_PFA_Parcs_0600706_France KPIs 2" xfId="15589" xr:uid="{00000000-0005-0000-0000-0000A6D30000}"/>
    <cellStyle name="n_Wanadoo France B2004_PFA_Parcs_0600706_France KPIs_1" xfId="13414" xr:uid="{00000000-0005-0000-0000-0000A7D30000}"/>
    <cellStyle name="n_Wanadoo France B2004_PFA_Parcs_0600706_Group" xfId="48058" xr:uid="{00000000-0005-0000-0000-0000A8D30000}"/>
    <cellStyle name="n_Wanadoo France B2004_PFA_Parcs_0600706_Group - financial KPIs" xfId="23220" xr:uid="{00000000-0005-0000-0000-0000A9D30000}"/>
    <cellStyle name="n_Wanadoo France B2004_PFA_Parcs_0600706_Group - operational KPIs" xfId="11660" xr:uid="{00000000-0005-0000-0000-0000AAD30000}"/>
    <cellStyle name="n_Wanadoo France B2004_PFA_Parcs_0600706_Group - operational KPIs 2" xfId="19359" xr:uid="{00000000-0005-0000-0000-0000ABD30000}"/>
    <cellStyle name="n_Wanadoo France B2004_PFA_Parcs_0600706_Group - operational KPIs_1" xfId="21476" xr:uid="{00000000-0005-0000-0000-0000ACD30000}"/>
    <cellStyle name="n_Wanadoo France B2004_PFA_Parcs_0600706_Orange - Market France KPIs" xfId="57503" xr:uid="{00000000-0005-0000-0000-0000ADD30000}"/>
    <cellStyle name="n_Wanadoo France B2004_PFA_Parcs_0600706_Poland KPIs" xfId="48057" xr:uid="{00000000-0005-0000-0000-0000AED30000}"/>
    <cellStyle name="n_Wanadoo France B2004_PFA_Parcs_0600706_ROW" xfId="48059" xr:uid="{00000000-0005-0000-0000-0000AFD30000}"/>
    <cellStyle name="n_Wanadoo France B2004_PFA_Parcs_0600706_ROW ARPU" xfId="48060" xr:uid="{00000000-0005-0000-0000-0000B0D30000}"/>
    <cellStyle name="n_Wanadoo France B2004_PFA_Parcs_0600706_ROW_1" xfId="48061" xr:uid="{00000000-0005-0000-0000-0000B1D30000}"/>
    <cellStyle name="n_Wanadoo France B2004_PFA_Parcs_0600706_ROW_1_Group" xfId="48062" xr:uid="{00000000-0005-0000-0000-0000B2D30000}"/>
    <cellStyle name="n_Wanadoo France B2004_PFA_Parcs_0600706_ROW_1_ROW ARPU" xfId="48063" xr:uid="{00000000-0005-0000-0000-0000B3D30000}"/>
    <cellStyle name="n_Wanadoo France B2004_PFA_Parcs_0600706_ROW_Group" xfId="48064" xr:uid="{00000000-0005-0000-0000-0000B4D30000}"/>
    <cellStyle name="n_Wanadoo France B2004_PFA_Parcs_0600706_ROW_ROW ARPU" xfId="48065" xr:uid="{00000000-0005-0000-0000-0000B5D30000}"/>
    <cellStyle name="n_Wanadoo France B2004_PFA_Parcs_0600706_Spain ARPU + AUPU" xfId="48066" xr:uid="{00000000-0005-0000-0000-0000B6D30000}"/>
    <cellStyle name="n_Wanadoo France B2004_PFA_Parcs_0600706_Spain ARPU + AUPU_Group" xfId="48067" xr:uid="{00000000-0005-0000-0000-0000B7D30000}"/>
    <cellStyle name="n_Wanadoo France B2004_PFA_Parcs_0600706_Spain ARPU + AUPU_ROW ARPU" xfId="48068" xr:uid="{00000000-0005-0000-0000-0000B8D30000}"/>
    <cellStyle name="n_Wanadoo France B2004_PFA_Parcs_0600706_Spain KPIs" xfId="8031" xr:uid="{00000000-0005-0000-0000-0000B9D30000}"/>
    <cellStyle name="n_Wanadoo France B2004_PFA_Parcs_0600706_Spain KPIs 2" xfId="17397" xr:uid="{00000000-0005-0000-0000-0000BAD30000}"/>
    <cellStyle name="n_Wanadoo France B2004_PFA_Parcs_0600706_Spain KPIs_1" xfId="52846" xr:uid="{00000000-0005-0000-0000-0000BBD30000}"/>
    <cellStyle name="n_Wanadoo France B2004_PFA_Parcs_0600706_Telecoms - Operational KPIs" xfId="51149" xr:uid="{00000000-0005-0000-0000-0000BCD30000}"/>
    <cellStyle name="n_Wanadoo France B2004_Poland KPIs" xfId="47929" xr:uid="{00000000-0005-0000-0000-0000BDD30000}"/>
    <cellStyle name="n_Wanadoo France B2004_Reporting Valeur_Mobile_2010_10" xfId="48069" xr:uid="{00000000-0005-0000-0000-0000BED30000}"/>
    <cellStyle name="n_Wanadoo France B2004_Reporting Valeur_Mobile_2010_10_Group" xfId="48070" xr:uid="{00000000-0005-0000-0000-0000BFD30000}"/>
    <cellStyle name="n_Wanadoo France B2004_Reporting Valeur_Mobile_2010_10_ROW" xfId="48071" xr:uid="{00000000-0005-0000-0000-0000C0D30000}"/>
    <cellStyle name="n_Wanadoo France B2004_Reporting Valeur_Mobile_2010_10_ROW ARPU" xfId="48072" xr:uid="{00000000-0005-0000-0000-0000C1D30000}"/>
    <cellStyle name="n_Wanadoo France B2004_Reporting Valeur_Mobile_2010_10_ROW_Group" xfId="48073" xr:uid="{00000000-0005-0000-0000-0000C2D30000}"/>
    <cellStyle name="n_Wanadoo France B2004_Reporting Valeur_Mobile_2010_10_ROW_ROW ARPU" xfId="48074" xr:uid="{00000000-0005-0000-0000-0000C3D30000}"/>
    <cellStyle name="n_Wanadoo France B2004_ROW" xfId="48075" xr:uid="{00000000-0005-0000-0000-0000C4D30000}"/>
    <cellStyle name="n_Wanadoo France B2004_ROW ARPU" xfId="48076" xr:uid="{00000000-0005-0000-0000-0000C5D30000}"/>
    <cellStyle name="n_Wanadoo France B2004_ROW_1" xfId="48077" xr:uid="{00000000-0005-0000-0000-0000C6D30000}"/>
    <cellStyle name="n_Wanadoo France B2004_ROW_1_Group" xfId="48078" xr:uid="{00000000-0005-0000-0000-0000C7D30000}"/>
    <cellStyle name="n_Wanadoo France B2004_ROW_1_ROW ARPU" xfId="48079" xr:uid="{00000000-0005-0000-0000-0000C8D30000}"/>
    <cellStyle name="n_Wanadoo France B2004_ROW_Group" xfId="48080" xr:uid="{00000000-0005-0000-0000-0000C9D30000}"/>
    <cellStyle name="n_Wanadoo France B2004_ROW_ROW ARPU" xfId="48081" xr:uid="{00000000-0005-0000-0000-0000CAD30000}"/>
    <cellStyle name="n_Wanadoo France B2004_Spain ARPU + AUPU" xfId="48082" xr:uid="{00000000-0005-0000-0000-0000CBD30000}"/>
    <cellStyle name="n_Wanadoo France B2004_Spain ARPU + AUPU_Group" xfId="48083" xr:uid="{00000000-0005-0000-0000-0000CCD30000}"/>
    <cellStyle name="n_Wanadoo France B2004_Spain ARPU + AUPU_ROW ARPU" xfId="48084" xr:uid="{00000000-0005-0000-0000-0000CDD30000}"/>
    <cellStyle name="n_Wanadoo France B2004_Spain KPIs" xfId="8020" xr:uid="{00000000-0005-0000-0000-0000CED30000}"/>
    <cellStyle name="n_Wanadoo France B2004_Spain KPIs 2" xfId="17386" xr:uid="{00000000-0005-0000-0000-0000CFD30000}"/>
    <cellStyle name="n_Wanadoo France B2004_Spain KPIs_1" xfId="52835" xr:uid="{00000000-0005-0000-0000-0000D0D30000}"/>
    <cellStyle name="n_Wanadoo France B2004_Telecoms - Operational KPIs" xfId="51138" xr:uid="{00000000-0005-0000-0000-0000D1D30000}"/>
    <cellStyle name="n_Wanadoo France B2004_UAG_report_CA 06-09 (06-09-28)" xfId="4053" xr:uid="{00000000-0005-0000-0000-0000D2D30000}"/>
    <cellStyle name="n_Wanadoo France B2004_UAG_report_CA 06-09 (06-09-28)_A&amp;ME KPIs" xfId="54624" xr:uid="{00000000-0005-0000-0000-0000D3D30000}"/>
    <cellStyle name="n_Wanadoo France B2004_UAG_report_CA 06-09 (06-09-28)_France financials" xfId="24965" xr:uid="{00000000-0005-0000-0000-0000D4D30000}"/>
    <cellStyle name="n_Wanadoo France B2004_UAG_report_CA 06-09 (06-09-28)_France KPIs" xfId="6175" xr:uid="{00000000-0005-0000-0000-0000D5D30000}"/>
    <cellStyle name="n_Wanadoo France B2004_UAG_report_CA 06-09 (06-09-28)_France KPIs 2" xfId="15590" xr:uid="{00000000-0005-0000-0000-0000D6D30000}"/>
    <cellStyle name="n_Wanadoo France B2004_UAG_report_CA 06-09 (06-09-28)_France KPIs_1" xfId="13415" xr:uid="{00000000-0005-0000-0000-0000D7D30000}"/>
    <cellStyle name="n_Wanadoo France B2004_UAG_report_CA 06-09 (06-09-28)_Group" xfId="48086" xr:uid="{00000000-0005-0000-0000-0000D8D30000}"/>
    <cellStyle name="n_Wanadoo France B2004_UAG_report_CA 06-09 (06-09-28)_Group - financial KPIs" xfId="23221" xr:uid="{00000000-0005-0000-0000-0000D9D30000}"/>
    <cellStyle name="n_Wanadoo France B2004_UAG_report_CA 06-09 (06-09-28)_Group - operational KPIs" xfId="11661" xr:uid="{00000000-0005-0000-0000-0000DAD30000}"/>
    <cellStyle name="n_Wanadoo France B2004_UAG_report_CA 06-09 (06-09-28)_Group - operational KPIs 2" xfId="19360" xr:uid="{00000000-0005-0000-0000-0000DBD30000}"/>
    <cellStyle name="n_Wanadoo France B2004_UAG_report_CA 06-09 (06-09-28)_Group - operational KPIs_1" xfId="21477" xr:uid="{00000000-0005-0000-0000-0000DCD30000}"/>
    <cellStyle name="n_Wanadoo France B2004_UAG_report_CA 06-09 (06-09-28)_Orange - Market France KPIs" xfId="57504" xr:uid="{00000000-0005-0000-0000-0000DDD30000}"/>
    <cellStyle name="n_Wanadoo France B2004_UAG_report_CA 06-09 (06-09-28)_Poland KPIs" xfId="48085" xr:uid="{00000000-0005-0000-0000-0000DED30000}"/>
    <cellStyle name="n_Wanadoo France B2004_UAG_report_CA 06-09 (06-09-28)_ROW" xfId="48087" xr:uid="{00000000-0005-0000-0000-0000DFD30000}"/>
    <cellStyle name="n_Wanadoo France B2004_UAG_report_CA 06-09 (06-09-28)_ROW ARPU" xfId="48088" xr:uid="{00000000-0005-0000-0000-0000E0D30000}"/>
    <cellStyle name="n_Wanadoo France B2004_UAG_report_CA 06-09 (06-09-28)_ROW_1" xfId="48089" xr:uid="{00000000-0005-0000-0000-0000E1D30000}"/>
    <cellStyle name="n_Wanadoo France B2004_UAG_report_CA 06-09 (06-09-28)_ROW_1_Group" xfId="48090" xr:uid="{00000000-0005-0000-0000-0000E2D30000}"/>
    <cellStyle name="n_Wanadoo France B2004_UAG_report_CA 06-09 (06-09-28)_ROW_1_ROW ARPU" xfId="48091" xr:uid="{00000000-0005-0000-0000-0000E3D30000}"/>
    <cellStyle name="n_Wanadoo France B2004_UAG_report_CA 06-09 (06-09-28)_ROW_Group" xfId="48092" xr:uid="{00000000-0005-0000-0000-0000E4D30000}"/>
    <cellStyle name="n_Wanadoo France B2004_UAG_report_CA 06-09 (06-09-28)_ROW_ROW ARPU" xfId="48093" xr:uid="{00000000-0005-0000-0000-0000E5D30000}"/>
    <cellStyle name="n_Wanadoo France B2004_UAG_report_CA 06-09 (06-09-28)_Spain ARPU + AUPU" xfId="48094" xr:uid="{00000000-0005-0000-0000-0000E6D30000}"/>
    <cellStyle name="n_Wanadoo France B2004_UAG_report_CA 06-09 (06-09-28)_Spain ARPU + AUPU_Group" xfId="48095" xr:uid="{00000000-0005-0000-0000-0000E7D30000}"/>
    <cellStyle name="n_Wanadoo France B2004_UAG_report_CA 06-09 (06-09-28)_Spain ARPU + AUPU_ROW ARPU" xfId="48096" xr:uid="{00000000-0005-0000-0000-0000E8D30000}"/>
    <cellStyle name="n_Wanadoo France B2004_UAG_report_CA 06-09 (06-09-28)_Spain KPIs" xfId="8032" xr:uid="{00000000-0005-0000-0000-0000E9D30000}"/>
    <cellStyle name="n_Wanadoo France B2004_UAG_report_CA 06-09 (06-09-28)_Spain KPIs 2" xfId="17398" xr:uid="{00000000-0005-0000-0000-0000EAD30000}"/>
    <cellStyle name="n_Wanadoo France B2004_UAG_report_CA 06-09 (06-09-28)_Spain KPIs_1" xfId="52847" xr:uid="{00000000-0005-0000-0000-0000EBD30000}"/>
    <cellStyle name="n_Wanadoo France B2004_UAG_report_CA 06-09 (06-09-28)_Telecoms - Operational KPIs" xfId="51150" xr:uid="{00000000-0005-0000-0000-0000ECD30000}"/>
    <cellStyle name="n_Wanadoo France B2004_UAG_report_CA 06-10 (06-11-06)" xfId="4054" xr:uid="{00000000-0005-0000-0000-0000EDD30000}"/>
    <cellStyle name="n_Wanadoo France B2004_UAG_report_CA 06-10 (06-11-06)_A&amp;ME KPIs" xfId="54625" xr:uid="{00000000-0005-0000-0000-0000EED30000}"/>
    <cellStyle name="n_Wanadoo France B2004_UAG_report_CA 06-10 (06-11-06)_France financials" xfId="24966" xr:uid="{00000000-0005-0000-0000-0000EFD30000}"/>
    <cellStyle name="n_Wanadoo France B2004_UAG_report_CA 06-10 (06-11-06)_France KPIs" xfId="6176" xr:uid="{00000000-0005-0000-0000-0000F0D30000}"/>
    <cellStyle name="n_Wanadoo France B2004_UAG_report_CA 06-10 (06-11-06)_France KPIs 2" xfId="15591" xr:uid="{00000000-0005-0000-0000-0000F1D30000}"/>
    <cellStyle name="n_Wanadoo France B2004_UAG_report_CA 06-10 (06-11-06)_France KPIs_1" xfId="13416" xr:uid="{00000000-0005-0000-0000-0000F2D30000}"/>
    <cellStyle name="n_Wanadoo France B2004_UAG_report_CA 06-10 (06-11-06)_Group" xfId="48098" xr:uid="{00000000-0005-0000-0000-0000F3D30000}"/>
    <cellStyle name="n_Wanadoo France B2004_UAG_report_CA 06-10 (06-11-06)_Group - financial KPIs" xfId="23222" xr:uid="{00000000-0005-0000-0000-0000F4D30000}"/>
    <cellStyle name="n_Wanadoo France B2004_UAG_report_CA 06-10 (06-11-06)_Group - operational KPIs" xfId="11662" xr:uid="{00000000-0005-0000-0000-0000F5D30000}"/>
    <cellStyle name="n_Wanadoo France B2004_UAG_report_CA 06-10 (06-11-06)_Group - operational KPIs 2" xfId="19361" xr:uid="{00000000-0005-0000-0000-0000F6D30000}"/>
    <cellStyle name="n_Wanadoo France B2004_UAG_report_CA 06-10 (06-11-06)_Group - operational KPIs_1" xfId="21478" xr:uid="{00000000-0005-0000-0000-0000F7D30000}"/>
    <cellStyle name="n_Wanadoo France B2004_UAG_report_CA 06-10 (06-11-06)_Orange - Market France KPIs" xfId="57505" xr:uid="{00000000-0005-0000-0000-0000F8D30000}"/>
    <cellStyle name="n_Wanadoo France B2004_UAG_report_CA 06-10 (06-11-06)_Poland KPIs" xfId="48097" xr:uid="{00000000-0005-0000-0000-0000F9D30000}"/>
    <cellStyle name="n_Wanadoo France B2004_UAG_report_CA 06-10 (06-11-06)_ROW" xfId="48099" xr:uid="{00000000-0005-0000-0000-0000FAD30000}"/>
    <cellStyle name="n_Wanadoo France B2004_UAG_report_CA 06-10 (06-11-06)_ROW ARPU" xfId="48100" xr:uid="{00000000-0005-0000-0000-0000FBD30000}"/>
    <cellStyle name="n_Wanadoo France B2004_UAG_report_CA 06-10 (06-11-06)_ROW_1" xfId="48101" xr:uid="{00000000-0005-0000-0000-0000FCD30000}"/>
    <cellStyle name="n_Wanadoo France B2004_UAG_report_CA 06-10 (06-11-06)_ROW_1_Group" xfId="48102" xr:uid="{00000000-0005-0000-0000-0000FDD30000}"/>
    <cellStyle name="n_Wanadoo France B2004_UAG_report_CA 06-10 (06-11-06)_ROW_1_ROW ARPU" xfId="48103" xr:uid="{00000000-0005-0000-0000-0000FED30000}"/>
    <cellStyle name="n_Wanadoo France B2004_UAG_report_CA 06-10 (06-11-06)_ROW_Group" xfId="48104" xr:uid="{00000000-0005-0000-0000-0000FFD30000}"/>
    <cellStyle name="n_Wanadoo France B2004_UAG_report_CA 06-10 (06-11-06)_ROW_ROW ARPU" xfId="48105" xr:uid="{00000000-0005-0000-0000-000000D40000}"/>
    <cellStyle name="n_Wanadoo France B2004_UAG_report_CA 06-10 (06-11-06)_Spain ARPU + AUPU" xfId="48106" xr:uid="{00000000-0005-0000-0000-000001D40000}"/>
    <cellStyle name="n_Wanadoo France B2004_UAG_report_CA 06-10 (06-11-06)_Spain ARPU + AUPU_Group" xfId="48107" xr:uid="{00000000-0005-0000-0000-000002D40000}"/>
    <cellStyle name="n_Wanadoo France B2004_UAG_report_CA 06-10 (06-11-06)_Spain ARPU + AUPU_ROW ARPU" xfId="48108" xr:uid="{00000000-0005-0000-0000-000003D40000}"/>
    <cellStyle name="n_Wanadoo France B2004_UAG_report_CA 06-10 (06-11-06)_Spain KPIs" xfId="8033" xr:uid="{00000000-0005-0000-0000-000004D40000}"/>
    <cellStyle name="n_Wanadoo France B2004_UAG_report_CA 06-10 (06-11-06)_Spain KPIs 2" xfId="17399" xr:uid="{00000000-0005-0000-0000-000005D40000}"/>
    <cellStyle name="n_Wanadoo France B2004_UAG_report_CA 06-10 (06-11-06)_Spain KPIs_1" xfId="52848" xr:uid="{00000000-0005-0000-0000-000006D40000}"/>
    <cellStyle name="n_Wanadoo France B2004_UAG_report_CA 06-10 (06-11-06)_Telecoms - Operational KPIs" xfId="51151" xr:uid="{00000000-0005-0000-0000-000007D40000}"/>
    <cellStyle name="n_Wanadoo France B2004_V&amp;M trajectoires V1 (06-08-11)" xfId="4055" xr:uid="{00000000-0005-0000-0000-000008D40000}"/>
    <cellStyle name="n_Wanadoo France B2004_V&amp;M trajectoires V1 (06-08-11)_A&amp;ME KPIs" xfId="54626" xr:uid="{00000000-0005-0000-0000-000009D40000}"/>
    <cellStyle name="n_Wanadoo France B2004_V&amp;M trajectoires V1 (06-08-11)_France financials" xfId="24967" xr:uid="{00000000-0005-0000-0000-00000AD40000}"/>
    <cellStyle name="n_Wanadoo France B2004_V&amp;M trajectoires V1 (06-08-11)_France KPIs" xfId="6177" xr:uid="{00000000-0005-0000-0000-00000BD40000}"/>
    <cellStyle name="n_Wanadoo France B2004_V&amp;M trajectoires V1 (06-08-11)_France KPIs 2" xfId="15592" xr:uid="{00000000-0005-0000-0000-00000CD40000}"/>
    <cellStyle name="n_Wanadoo France B2004_V&amp;M trajectoires V1 (06-08-11)_France KPIs_1" xfId="13417" xr:uid="{00000000-0005-0000-0000-00000DD40000}"/>
    <cellStyle name="n_Wanadoo France B2004_V&amp;M trajectoires V1 (06-08-11)_Group" xfId="48110" xr:uid="{00000000-0005-0000-0000-00000ED40000}"/>
    <cellStyle name="n_Wanadoo France B2004_V&amp;M trajectoires V1 (06-08-11)_Group - financial KPIs" xfId="23223" xr:uid="{00000000-0005-0000-0000-00000FD40000}"/>
    <cellStyle name="n_Wanadoo France B2004_V&amp;M trajectoires V1 (06-08-11)_Group - operational KPIs" xfId="11663" xr:uid="{00000000-0005-0000-0000-000010D40000}"/>
    <cellStyle name="n_Wanadoo France B2004_V&amp;M trajectoires V1 (06-08-11)_Group - operational KPIs 2" xfId="19362" xr:uid="{00000000-0005-0000-0000-000011D40000}"/>
    <cellStyle name="n_Wanadoo France B2004_V&amp;M trajectoires V1 (06-08-11)_Group - operational KPIs_1" xfId="21479" xr:uid="{00000000-0005-0000-0000-000012D40000}"/>
    <cellStyle name="n_Wanadoo France B2004_V&amp;M trajectoires V1 (06-08-11)_Orange - Market France KPIs" xfId="57506" xr:uid="{00000000-0005-0000-0000-000013D40000}"/>
    <cellStyle name="n_Wanadoo France B2004_V&amp;M trajectoires V1 (06-08-11)_Poland KPIs" xfId="48109" xr:uid="{00000000-0005-0000-0000-000014D40000}"/>
    <cellStyle name="n_Wanadoo France B2004_V&amp;M trajectoires V1 (06-08-11)_ROW" xfId="48111" xr:uid="{00000000-0005-0000-0000-000015D40000}"/>
    <cellStyle name="n_Wanadoo France B2004_V&amp;M trajectoires V1 (06-08-11)_ROW ARPU" xfId="48112" xr:uid="{00000000-0005-0000-0000-000016D40000}"/>
    <cellStyle name="n_Wanadoo France B2004_V&amp;M trajectoires V1 (06-08-11)_ROW_1" xfId="48113" xr:uid="{00000000-0005-0000-0000-000017D40000}"/>
    <cellStyle name="n_Wanadoo France B2004_V&amp;M trajectoires V1 (06-08-11)_ROW_1_Group" xfId="48114" xr:uid="{00000000-0005-0000-0000-000018D40000}"/>
    <cellStyle name="n_Wanadoo France B2004_V&amp;M trajectoires V1 (06-08-11)_ROW_1_ROW ARPU" xfId="48115" xr:uid="{00000000-0005-0000-0000-000019D40000}"/>
    <cellStyle name="n_Wanadoo France B2004_V&amp;M trajectoires V1 (06-08-11)_ROW_Group" xfId="48116" xr:uid="{00000000-0005-0000-0000-00001AD40000}"/>
    <cellStyle name="n_Wanadoo France B2004_V&amp;M trajectoires V1 (06-08-11)_ROW_ROW ARPU" xfId="48117" xr:uid="{00000000-0005-0000-0000-00001BD40000}"/>
    <cellStyle name="n_Wanadoo France B2004_V&amp;M trajectoires V1 (06-08-11)_Spain ARPU + AUPU" xfId="48118" xr:uid="{00000000-0005-0000-0000-00001CD40000}"/>
    <cellStyle name="n_Wanadoo France B2004_V&amp;M trajectoires V1 (06-08-11)_Spain ARPU + AUPU_Group" xfId="48119" xr:uid="{00000000-0005-0000-0000-00001DD40000}"/>
    <cellStyle name="n_Wanadoo France B2004_V&amp;M trajectoires V1 (06-08-11)_Spain ARPU + AUPU_ROW ARPU" xfId="48120" xr:uid="{00000000-0005-0000-0000-00001ED40000}"/>
    <cellStyle name="n_Wanadoo France B2004_V&amp;M trajectoires V1 (06-08-11)_Spain KPIs" xfId="8034" xr:uid="{00000000-0005-0000-0000-00001FD40000}"/>
    <cellStyle name="n_Wanadoo France B2004_V&amp;M trajectoires V1 (06-08-11)_Spain KPIs 2" xfId="17400" xr:uid="{00000000-0005-0000-0000-000020D40000}"/>
    <cellStyle name="n_Wanadoo France B2004_V&amp;M trajectoires V1 (06-08-11)_Spain KPIs_1" xfId="52849" xr:uid="{00000000-0005-0000-0000-000021D40000}"/>
    <cellStyle name="n_Wanadoo France B2004_V&amp;M trajectoires V1 (06-08-11)_Telecoms - Operational KPIs" xfId="51152" xr:uid="{00000000-0005-0000-0000-000022D40000}"/>
    <cellStyle name="n_waterflow 2" xfId="4056" xr:uid="{00000000-0005-0000-0000-000023D40000}"/>
    <cellStyle name="n_waterflow 2_01 Synthèse DM pour modèle" xfId="4057" xr:uid="{00000000-0005-0000-0000-000024D40000}"/>
    <cellStyle name="n_waterflow 2_01 Synthèse DM pour modèle_A&amp;ME KPIs" xfId="54628" xr:uid="{00000000-0005-0000-0000-000025D40000}"/>
    <cellStyle name="n_waterflow 2_01 Synthèse DM pour modèle_France financials" xfId="24969" xr:uid="{00000000-0005-0000-0000-000026D40000}"/>
    <cellStyle name="n_waterflow 2_01 Synthèse DM pour modèle_France KPIs" xfId="6179" xr:uid="{00000000-0005-0000-0000-000027D40000}"/>
    <cellStyle name="n_waterflow 2_01 Synthèse DM pour modèle_France KPIs 2" xfId="15594" xr:uid="{00000000-0005-0000-0000-000028D40000}"/>
    <cellStyle name="n_waterflow 2_01 Synthèse DM pour modèle_France KPIs_1" xfId="13419" xr:uid="{00000000-0005-0000-0000-000029D40000}"/>
    <cellStyle name="n_waterflow 2_01 Synthèse DM pour modèle_Group" xfId="48123" xr:uid="{00000000-0005-0000-0000-00002AD40000}"/>
    <cellStyle name="n_waterflow 2_01 Synthèse DM pour modèle_Group - financial KPIs" xfId="23225" xr:uid="{00000000-0005-0000-0000-00002BD40000}"/>
    <cellStyle name="n_waterflow 2_01 Synthèse DM pour modèle_Group - operational KPIs" xfId="11665" xr:uid="{00000000-0005-0000-0000-00002CD40000}"/>
    <cellStyle name="n_waterflow 2_01 Synthèse DM pour modèle_Group - operational KPIs 2" xfId="19364" xr:uid="{00000000-0005-0000-0000-00002DD40000}"/>
    <cellStyle name="n_waterflow 2_01 Synthèse DM pour modèle_Group - operational KPIs_1" xfId="21481" xr:uid="{00000000-0005-0000-0000-00002ED40000}"/>
    <cellStyle name="n_waterflow 2_01 Synthèse DM pour modèle_Orange - Market France KPIs" xfId="57508" xr:uid="{00000000-0005-0000-0000-00002FD40000}"/>
    <cellStyle name="n_waterflow 2_01 Synthèse DM pour modèle_Poland KPIs" xfId="48122" xr:uid="{00000000-0005-0000-0000-000030D40000}"/>
    <cellStyle name="n_waterflow 2_01 Synthèse DM pour modèle_ROW" xfId="48124" xr:uid="{00000000-0005-0000-0000-000031D40000}"/>
    <cellStyle name="n_waterflow 2_01 Synthèse DM pour modèle_ROW ARPU" xfId="48125" xr:uid="{00000000-0005-0000-0000-000032D40000}"/>
    <cellStyle name="n_waterflow 2_01 Synthèse DM pour modèle_ROW_1" xfId="48126" xr:uid="{00000000-0005-0000-0000-000033D40000}"/>
    <cellStyle name="n_waterflow 2_01 Synthèse DM pour modèle_ROW_1_Group" xfId="48127" xr:uid="{00000000-0005-0000-0000-000034D40000}"/>
    <cellStyle name="n_waterflow 2_01 Synthèse DM pour modèle_ROW_1_ROW ARPU" xfId="48128" xr:uid="{00000000-0005-0000-0000-000035D40000}"/>
    <cellStyle name="n_waterflow 2_01 Synthèse DM pour modèle_ROW_Group" xfId="48129" xr:uid="{00000000-0005-0000-0000-000036D40000}"/>
    <cellStyle name="n_waterflow 2_01 Synthèse DM pour modèle_ROW_ROW ARPU" xfId="48130" xr:uid="{00000000-0005-0000-0000-000037D40000}"/>
    <cellStyle name="n_waterflow 2_01 Synthèse DM pour modèle_Spain ARPU + AUPU" xfId="48131" xr:uid="{00000000-0005-0000-0000-000038D40000}"/>
    <cellStyle name="n_waterflow 2_01 Synthèse DM pour modèle_Spain ARPU + AUPU_Group" xfId="48132" xr:uid="{00000000-0005-0000-0000-000039D40000}"/>
    <cellStyle name="n_waterflow 2_01 Synthèse DM pour modèle_Spain ARPU + AUPU_ROW ARPU" xfId="48133" xr:uid="{00000000-0005-0000-0000-00003AD40000}"/>
    <cellStyle name="n_waterflow 2_01 Synthèse DM pour modèle_Spain KPIs" xfId="8036" xr:uid="{00000000-0005-0000-0000-00003BD40000}"/>
    <cellStyle name="n_waterflow 2_01 Synthèse DM pour modèle_Spain KPIs 2" xfId="17402" xr:uid="{00000000-0005-0000-0000-00003CD40000}"/>
    <cellStyle name="n_waterflow 2_01 Synthèse DM pour modèle_Spain KPIs_1" xfId="52851" xr:uid="{00000000-0005-0000-0000-00003DD40000}"/>
    <cellStyle name="n_waterflow 2_01 Synthèse DM pour modèle_Telecoms - Operational KPIs" xfId="51154" xr:uid="{00000000-0005-0000-0000-00003ED40000}"/>
    <cellStyle name="n_waterflow 2_0703 Préflashde L23 Analyse CA trafic 07-03 (07-04-03)" xfId="4058" xr:uid="{00000000-0005-0000-0000-00003FD40000}"/>
    <cellStyle name="n_waterflow 2_0703 Préflashde L23 Analyse CA trafic 07-03 (07-04-03)_A&amp;ME KPIs" xfId="54629" xr:uid="{00000000-0005-0000-0000-000040D40000}"/>
    <cellStyle name="n_waterflow 2_0703 Préflashde L23 Analyse CA trafic 07-03 (07-04-03)_France financials" xfId="24970" xr:uid="{00000000-0005-0000-0000-000041D40000}"/>
    <cellStyle name="n_waterflow 2_0703 Préflashde L23 Analyse CA trafic 07-03 (07-04-03)_France KPIs" xfId="6180" xr:uid="{00000000-0005-0000-0000-000042D40000}"/>
    <cellStyle name="n_waterflow 2_0703 Préflashde L23 Analyse CA trafic 07-03 (07-04-03)_France KPIs 2" xfId="15595" xr:uid="{00000000-0005-0000-0000-000043D40000}"/>
    <cellStyle name="n_waterflow 2_0703 Préflashde L23 Analyse CA trafic 07-03 (07-04-03)_France KPIs_1" xfId="13420" xr:uid="{00000000-0005-0000-0000-000044D40000}"/>
    <cellStyle name="n_waterflow 2_0703 Préflashde L23 Analyse CA trafic 07-03 (07-04-03)_Group" xfId="48135" xr:uid="{00000000-0005-0000-0000-000045D40000}"/>
    <cellStyle name="n_waterflow 2_0703 Préflashde L23 Analyse CA trafic 07-03 (07-04-03)_Group - financial KPIs" xfId="23226" xr:uid="{00000000-0005-0000-0000-000046D40000}"/>
    <cellStyle name="n_waterflow 2_0703 Préflashde L23 Analyse CA trafic 07-03 (07-04-03)_Group - operational KPIs" xfId="11666" xr:uid="{00000000-0005-0000-0000-000047D40000}"/>
    <cellStyle name="n_waterflow 2_0703 Préflashde L23 Analyse CA trafic 07-03 (07-04-03)_Group - operational KPIs 2" xfId="19365" xr:uid="{00000000-0005-0000-0000-000048D40000}"/>
    <cellStyle name="n_waterflow 2_0703 Préflashde L23 Analyse CA trafic 07-03 (07-04-03)_Group - operational KPIs_1" xfId="21482" xr:uid="{00000000-0005-0000-0000-000049D40000}"/>
    <cellStyle name="n_waterflow 2_0703 Préflashde L23 Analyse CA trafic 07-03 (07-04-03)_Orange - Market France KPIs" xfId="57509" xr:uid="{00000000-0005-0000-0000-00004AD40000}"/>
    <cellStyle name="n_waterflow 2_0703 Préflashde L23 Analyse CA trafic 07-03 (07-04-03)_Poland KPIs" xfId="48134" xr:uid="{00000000-0005-0000-0000-00004BD40000}"/>
    <cellStyle name="n_waterflow 2_0703 Préflashde L23 Analyse CA trafic 07-03 (07-04-03)_ROW" xfId="48136" xr:uid="{00000000-0005-0000-0000-00004CD40000}"/>
    <cellStyle name="n_waterflow 2_0703 Préflashde L23 Analyse CA trafic 07-03 (07-04-03)_ROW ARPU" xfId="48137" xr:uid="{00000000-0005-0000-0000-00004DD40000}"/>
    <cellStyle name="n_waterflow 2_0703 Préflashde L23 Analyse CA trafic 07-03 (07-04-03)_ROW_1" xfId="48138" xr:uid="{00000000-0005-0000-0000-00004ED40000}"/>
    <cellStyle name="n_waterflow 2_0703 Préflashde L23 Analyse CA trafic 07-03 (07-04-03)_ROW_1_Group" xfId="48139" xr:uid="{00000000-0005-0000-0000-00004FD40000}"/>
    <cellStyle name="n_waterflow 2_0703 Préflashde L23 Analyse CA trafic 07-03 (07-04-03)_ROW_1_ROW ARPU" xfId="48140" xr:uid="{00000000-0005-0000-0000-000050D40000}"/>
    <cellStyle name="n_waterflow 2_0703 Préflashde L23 Analyse CA trafic 07-03 (07-04-03)_ROW_Group" xfId="48141" xr:uid="{00000000-0005-0000-0000-000051D40000}"/>
    <cellStyle name="n_waterflow 2_0703 Préflashde L23 Analyse CA trafic 07-03 (07-04-03)_ROW_ROW ARPU" xfId="48142" xr:uid="{00000000-0005-0000-0000-000052D40000}"/>
    <cellStyle name="n_waterflow 2_0703 Préflashde L23 Analyse CA trafic 07-03 (07-04-03)_Spain ARPU + AUPU" xfId="48143" xr:uid="{00000000-0005-0000-0000-000053D40000}"/>
    <cellStyle name="n_waterflow 2_0703 Préflashde L23 Analyse CA trafic 07-03 (07-04-03)_Spain ARPU + AUPU_Group" xfId="48144" xr:uid="{00000000-0005-0000-0000-000054D40000}"/>
    <cellStyle name="n_waterflow 2_0703 Préflashde L23 Analyse CA trafic 07-03 (07-04-03)_Spain ARPU + AUPU_ROW ARPU" xfId="48145" xr:uid="{00000000-0005-0000-0000-000055D40000}"/>
    <cellStyle name="n_waterflow 2_0703 Préflashde L23 Analyse CA trafic 07-03 (07-04-03)_Spain KPIs" xfId="8037" xr:uid="{00000000-0005-0000-0000-000056D40000}"/>
    <cellStyle name="n_waterflow 2_0703 Préflashde L23 Analyse CA trafic 07-03 (07-04-03)_Spain KPIs 2" xfId="17403" xr:uid="{00000000-0005-0000-0000-000057D40000}"/>
    <cellStyle name="n_waterflow 2_0703 Préflashde L23 Analyse CA trafic 07-03 (07-04-03)_Spain KPIs_1" xfId="52852" xr:uid="{00000000-0005-0000-0000-000058D40000}"/>
    <cellStyle name="n_waterflow 2_0703 Préflashde L23 Analyse CA trafic 07-03 (07-04-03)_Telecoms - Operational KPIs" xfId="51155" xr:uid="{00000000-0005-0000-0000-000059D40000}"/>
    <cellStyle name="n_waterflow 2_A&amp;ME KPIs" xfId="54627" xr:uid="{00000000-0005-0000-0000-00005AD40000}"/>
    <cellStyle name="n_waterflow 2_Base Forfaits 06-07" xfId="4059" xr:uid="{00000000-0005-0000-0000-00005BD40000}"/>
    <cellStyle name="n_waterflow 2_Base Forfaits 06-07_A&amp;ME KPIs" xfId="54630" xr:uid="{00000000-0005-0000-0000-00005CD40000}"/>
    <cellStyle name="n_waterflow 2_Base Forfaits 06-07_France financials" xfId="24971" xr:uid="{00000000-0005-0000-0000-00005DD40000}"/>
    <cellStyle name="n_waterflow 2_Base Forfaits 06-07_France KPIs" xfId="6181" xr:uid="{00000000-0005-0000-0000-00005ED40000}"/>
    <cellStyle name="n_waterflow 2_Base Forfaits 06-07_France KPIs 2" xfId="15596" xr:uid="{00000000-0005-0000-0000-00005FD40000}"/>
    <cellStyle name="n_waterflow 2_Base Forfaits 06-07_France KPIs_1" xfId="13421" xr:uid="{00000000-0005-0000-0000-000060D40000}"/>
    <cellStyle name="n_waterflow 2_Base Forfaits 06-07_Group" xfId="48147" xr:uid="{00000000-0005-0000-0000-000061D40000}"/>
    <cellStyle name="n_waterflow 2_Base Forfaits 06-07_Group - financial KPIs" xfId="23227" xr:uid="{00000000-0005-0000-0000-000062D40000}"/>
    <cellStyle name="n_waterflow 2_Base Forfaits 06-07_Group - operational KPIs" xfId="11667" xr:uid="{00000000-0005-0000-0000-000063D40000}"/>
    <cellStyle name="n_waterflow 2_Base Forfaits 06-07_Group - operational KPIs 2" xfId="19366" xr:uid="{00000000-0005-0000-0000-000064D40000}"/>
    <cellStyle name="n_waterflow 2_Base Forfaits 06-07_Group - operational KPIs_1" xfId="21483" xr:uid="{00000000-0005-0000-0000-000065D40000}"/>
    <cellStyle name="n_waterflow 2_Base Forfaits 06-07_Orange - Market France KPIs" xfId="57510" xr:uid="{00000000-0005-0000-0000-000066D40000}"/>
    <cellStyle name="n_waterflow 2_Base Forfaits 06-07_Poland KPIs" xfId="48146" xr:uid="{00000000-0005-0000-0000-000067D40000}"/>
    <cellStyle name="n_waterflow 2_Base Forfaits 06-07_ROW" xfId="48148" xr:uid="{00000000-0005-0000-0000-000068D40000}"/>
    <cellStyle name="n_waterflow 2_Base Forfaits 06-07_ROW ARPU" xfId="48149" xr:uid="{00000000-0005-0000-0000-000069D40000}"/>
    <cellStyle name="n_waterflow 2_Base Forfaits 06-07_ROW_1" xfId="48150" xr:uid="{00000000-0005-0000-0000-00006AD40000}"/>
    <cellStyle name="n_waterflow 2_Base Forfaits 06-07_ROW_1_Group" xfId="48151" xr:uid="{00000000-0005-0000-0000-00006BD40000}"/>
    <cellStyle name="n_waterflow 2_Base Forfaits 06-07_ROW_1_ROW ARPU" xfId="48152" xr:uid="{00000000-0005-0000-0000-00006CD40000}"/>
    <cellStyle name="n_waterflow 2_Base Forfaits 06-07_ROW_Group" xfId="48153" xr:uid="{00000000-0005-0000-0000-00006DD40000}"/>
    <cellStyle name="n_waterflow 2_Base Forfaits 06-07_ROW_ROW ARPU" xfId="48154" xr:uid="{00000000-0005-0000-0000-00006ED40000}"/>
    <cellStyle name="n_waterflow 2_Base Forfaits 06-07_Spain ARPU + AUPU" xfId="48155" xr:uid="{00000000-0005-0000-0000-00006FD40000}"/>
    <cellStyle name="n_waterflow 2_Base Forfaits 06-07_Spain ARPU + AUPU_Group" xfId="48156" xr:uid="{00000000-0005-0000-0000-000070D40000}"/>
    <cellStyle name="n_waterflow 2_Base Forfaits 06-07_Spain ARPU + AUPU_ROW ARPU" xfId="48157" xr:uid="{00000000-0005-0000-0000-000071D40000}"/>
    <cellStyle name="n_waterflow 2_Base Forfaits 06-07_Spain KPIs" xfId="8038" xr:uid="{00000000-0005-0000-0000-000072D40000}"/>
    <cellStyle name="n_waterflow 2_Base Forfaits 06-07_Spain KPIs 2" xfId="17404" xr:uid="{00000000-0005-0000-0000-000073D40000}"/>
    <cellStyle name="n_waterflow 2_Base Forfaits 06-07_Spain KPIs_1" xfId="52853" xr:uid="{00000000-0005-0000-0000-000074D40000}"/>
    <cellStyle name="n_waterflow 2_Base Forfaits 06-07_Telecoms - Operational KPIs" xfId="51156" xr:uid="{00000000-0005-0000-0000-000075D40000}"/>
    <cellStyle name="n_waterflow 2_CA BAC SCR-VM 06-07 (31-07-06)" xfId="4060" xr:uid="{00000000-0005-0000-0000-000076D40000}"/>
    <cellStyle name="n_waterflow 2_CA BAC SCR-VM 06-07 (31-07-06)_A&amp;ME KPIs" xfId="54631" xr:uid="{00000000-0005-0000-0000-000077D40000}"/>
    <cellStyle name="n_waterflow 2_CA BAC SCR-VM 06-07 (31-07-06)_France financials" xfId="24972" xr:uid="{00000000-0005-0000-0000-000078D40000}"/>
    <cellStyle name="n_waterflow 2_CA BAC SCR-VM 06-07 (31-07-06)_France KPIs" xfId="6182" xr:uid="{00000000-0005-0000-0000-000079D40000}"/>
    <cellStyle name="n_waterflow 2_CA BAC SCR-VM 06-07 (31-07-06)_France KPIs 2" xfId="15597" xr:uid="{00000000-0005-0000-0000-00007AD40000}"/>
    <cellStyle name="n_waterflow 2_CA BAC SCR-VM 06-07 (31-07-06)_France KPIs_1" xfId="13422" xr:uid="{00000000-0005-0000-0000-00007BD40000}"/>
    <cellStyle name="n_waterflow 2_CA BAC SCR-VM 06-07 (31-07-06)_Group" xfId="48159" xr:uid="{00000000-0005-0000-0000-00007CD40000}"/>
    <cellStyle name="n_waterflow 2_CA BAC SCR-VM 06-07 (31-07-06)_Group - financial KPIs" xfId="23228" xr:uid="{00000000-0005-0000-0000-00007DD40000}"/>
    <cellStyle name="n_waterflow 2_CA BAC SCR-VM 06-07 (31-07-06)_Group - operational KPIs" xfId="11668" xr:uid="{00000000-0005-0000-0000-00007ED40000}"/>
    <cellStyle name="n_waterflow 2_CA BAC SCR-VM 06-07 (31-07-06)_Group - operational KPIs 2" xfId="19367" xr:uid="{00000000-0005-0000-0000-00007FD40000}"/>
    <cellStyle name="n_waterflow 2_CA BAC SCR-VM 06-07 (31-07-06)_Group - operational KPIs_1" xfId="21484" xr:uid="{00000000-0005-0000-0000-000080D40000}"/>
    <cellStyle name="n_waterflow 2_CA BAC SCR-VM 06-07 (31-07-06)_Orange - Market France KPIs" xfId="57511" xr:uid="{00000000-0005-0000-0000-000081D40000}"/>
    <cellStyle name="n_waterflow 2_CA BAC SCR-VM 06-07 (31-07-06)_Poland KPIs" xfId="48158" xr:uid="{00000000-0005-0000-0000-000082D40000}"/>
    <cellStyle name="n_waterflow 2_CA BAC SCR-VM 06-07 (31-07-06)_ROW" xfId="48160" xr:uid="{00000000-0005-0000-0000-000083D40000}"/>
    <cellStyle name="n_waterflow 2_CA BAC SCR-VM 06-07 (31-07-06)_ROW ARPU" xfId="48161" xr:uid="{00000000-0005-0000-0000-000084D40000}"/>
    <cellStyle name="n_waterflow 2_CA BAC SCR-VM 06-07 (31-07-06)_ROW_1" xfId="48162" xr:uid="{00000000-0005-0000-0000-000085D40000}"/>
    <cellStyle name="n_waterflow 2_CA BAC SCR-VM 06-07 (31-07-06)_ROW_1_Group" xfId="48163" xr:uid="{00000000-0005-0000-0000-000086D40000}"/>
    <cellStyle name="n_waterflow 2_CA BAC SCR-VM 06-07 (31-07-06)_ROW_1_ROW ARPU" xfId="48164" xr:uid="{00000000-0005-0000-0000-000087D40000}"/>
    <cellStyle name="n_waterflow 2_CA BAC SCR-VM 06-07 (31-07-06)_ROW_Group" xfId="48165" xr:uid="{00000000-0005-0000-0000-000088D40000}"/>
    <cellStyle name="n_waterflow 2_CA BAC SCR-VM 06-07 (31-07-06)_ROW_ROW ARPU" xfId="48166" xr:uid="{00000000-0005-0000-0000-000089D40000}"/>
    <cellStyle name="n_waterflow 2_CA BAC SCR-VM 06-07 (31-07-06)_Spain ARPU + AUPU" xfId="48167" xr:uid="{00000000-0005-0000-0000-00008AD40000}"/>
    <cellStyle name="n_waterflow 2_CA BAC SCR-VM 06-07 (31-07-06)_Spain ARPU + AUPU_Group" xfId="48168" xr:uid="{00000000-0005-0000-0000-00008BD40000}"/>
    <cellStyle name="n_waterflow 2_CA BAC SCR-VM 06-07 (31-07-06)_Spain ARPU + AUPU_ROW ARPU" xfId="48169" xr:uid="{00000000-0005-0000-0000-00008CD40000}"/>
    <cellStyle name="n_waterflow 2_CA BAC SCR-VM 06-07 (31-07-06)_Spain KPIs" xfId="8039" xr:uid="{00000000-0005-0000-0000-00008DD40000}"/>
    <cellStyle name="n_waterflow 2_CA BAC SCR-VM 06-07 (31-07-06)_Spain KPIs 2" xfId="17405" xr:uid="{00000000-0005-0000-0000-00008ED40000}"/>
    <cellStyle name="n_waterflow 2_CA BAC SCR-VM 06-07 (31-07-06)_Spain KPIs_1" xfId="52854" xr:uid="{00000000-0005-0000-0000-00008FD40000}"/>
    <cellStyle name="n_waterflow 2_CA BAC SCR-VM 06-07 (31-07-06)_Telecoms - Operational KPIs" xfId="51157" xr:uid="{00000000-0005-0000-0000-000090D40000}"/>
    <cellStyle name="n_waterflow 2_CA forfaits 0607 (06-08-14)" xfId="4061" xr:uid="{00000000-0005-0000-0000-000091D40000}"/>
    <cellStyle name="n_waterflow 2_CA forfaits 0607 (06-08-14)_A&amp;ME KPIs" xfId="54632" xr:uid="{00000000-0005-0000-0000-000092D40000}"/>
    <cellStyle name="n_waterflow 2_CA forfaits 0607 (06-08-14)_France financials" xfId="24973" xr:uid="{00000000-0005-0000-0000-000093D40000}"/>
    <cellStyle name="n_waterflow 2_CA forfaits 0607 (06-08-14)_France KPIs" xfId="6183" xr:uid="{00000000-0005-0000-0000-000094D40000}"/>
    <cellStyle name="n_waterflow 2_CA forfaits 0607 (06-08-14)_France KPIs 2" xfId="15598" xr:uid="{00000000-0005-0000-0000-000095D40000}"/>
    <cellStyle name="n_waterflow 2_CA forfaits 0607 (06-08-14)_France KPIs_1" xfId="13423" xr:uid="{00000000-0005-0000-0000-000096D40000}"/>
    <cellStyle name="n_waterflow 2_CA forfaits 0607 (06-08-14)_Group" xfId="48171" xr:uid="{00000000-0005-0000-0000-000097D40000}"/>
    <cellStyle name="n_waterflow 2_CA forfaits 0607 (06-08-14)_Group - financial KPIs" xfId="23229" xr:uid="{00000000-0005-0000-0000-000098D40000}"/>
    <cellStyle name="n_waterflow 2_CA forfaits 0607 (06-08-14)_Group - operational KPIs" xfId="11669" xr:uid="{00000000-0005-0000-0000-000099D40000}"/>
    <cellStyle name="n_waterflow 2_CA forfaits 0607 (06-08-14)_Group - operational KPIs 2" xfId="19368" xr:uid="{00000000-0005-0000-0000-00009AD40000}"/>
    <cellStyle name="n_waterflow 2_CA forfaits 0607 (06-08-14)_Group - operational KPIs_1" xfId="21485" xr:uid="{00000000-0005-0000-0000-00009BD40000}"/>
    <cellStyle name="n_waterflow 2_CA forfaits 0607 (06-08-14)_Orange - Market France KPIs" xfId="57512" xr:uid="{00000000-0005-0000-0000-00009CD40000}"/>
    <cellStyle name="n_waterflow 2_CA forfaits 0607 (06-08-14)_Poland KPIs" xfId="48170" xr:uid="{00000000-0005-0000-0000-00009DD40000}"/>
    <cellStyle name="n_waterflow 2_CA forfaits 0607 (06-08-14)_ROW" xfId="48172" xr:uid="{00000000-0005-0000-0000-00009ED40000}"/>
    <cellStyle name="n_waterflow 2_CA forfaits 0607 (06-08-14)_ROW ARPU" xfId="48173" xr:uid="{00000000-0005-0000-0000-00009FD40000}"/>
    <cellStyle name="n_waterflow 2_CA forfaits 0607 (06-08-14)_ROW_1" xfId="48174" xr:uid="{00000000-0005-0000-0000-0000A0D40000}"/>
    <cellStyle name="n_waterflow 2_CA forfaits 0607 (06-08-14)_ROW_1_Group" xfId="48175" xr:uid="{00000000-0005-0000-0000-0000A1D40000}"/>
    <cellStyle name="n_waterflow 2_CA forfaits 0607 (06-08-14)_ROW_1_ROW ARPU" xfId="48176" xr:uid="{00000000-0005-0000-0000-0000A2D40000}"/>
    <cellStyle name="n_waterflow 2_CA forfaits 0607 (06-08-14)_ROW_Group" xfId="48177" xr:uid="{00000000-0005-0000-0000-0000A3D40000}"/>
    <cellStyle name="n_waterflow 2_CA forfaits 0607 (06-08-14)_ROW_ROW ARPU" xfId="48178" xr:uid="{00000000-0005-0000-0000-0000A4D40000}"/>
    <cellStyle name="n_waterflow 2_CA forfaits 0607 (06-08-14)_Spain ARPU + AUPU" xfId="48179" xr:uid="{00000000-0005-0000-0000-0000A5D40000}"/>
    <cellStyle name="n_waterflow 2_CA forfaits 0607 (06-08-14)_Spain ARPU + AUPU_Group" xfId="48180" xr:uid="{00000000-0005-0000-0000-0000A6D40000}"/>
    <cellStyle name="n_waterflow 2_CA forfaits 0607 (06-08-14)_Spain ARPU + AUPU_ROW ARPU" xfId="48181" xr:uid="{00000000-0005-0000-0000-0000A7D40000}"/>
    <cellStyle name="n_waterflow 2_CA forfaits 0607 (06-08-14)_Spain KPIs" xfId="8040" xr:uid="{00000000-0005-0000-0000-0000A8D40000}"/>
    <cellStyle name="n_waterflow 2_CA forfaits 0607 (06-08-14)_Spain KPIs 2" xfId="17406" xr:uid="{00000000-0005-0000-0000-0000A9D40000}"/>
    <cellStyle name="n_waterflow 2_CA forfaits 0607 (06-08-14)_Spain KPIs_1" xfId="52855" xr:uid="{00000000-0005-0000-0000-0000AAD40000}"/>
    <cellStyle name="n_waterflow 2_CA forfaits 0607 (06-08-14)_Telecoms - Operational KPIs" xfId="51158" xr:uid="{00000000-0005-0000-0000-0000ABD40000}"/>
    <cellStyle name="n_waterflow 2_Classeur2" xfId="4062" xr:uid="{00000000-0005-0000-0000-0000ACD40000}"/>
    <cellStyle name="n_waterflow 2_Classeur2_A&amp;ME KPIs" xfId="54633" xr:uid="{00000000-0005-0000-0000-0000ADD40000}"/>
    <cellStyle name="n_waterflow 2_Classeur2_France financials" xfId="24974" xr:uid="{00000000-0005-0000-0000-0000AED40000}"/>
    <cellStyle name="n_waterflow 2_Classeur2_France KPIs" xfId="6184" xr:uid="{00000000-0005-0000-0000-0000AFD40000}"/>
    <cellStyle name="n_waterflow 2_Classeur2_France KPIs 2" xfId="15599" xr:uid="{00000000-0005-0000-0000-0000B0D40000}"/>
    <cellStyle name="n_waterflow 2_Classeur2_France KPIs_1" xfId="13424" xr:uid="{00000000-0005-0000-0000-0000B1D40000}"/>
    <cellStyle name="n_waterflow 2_Classeur2_Group" xfId="48183" xr:uid="{00000000-0005-0000-0000-0000B2D40000}"/>
    <cellStyle name="n_waterflow 2_Classeur2_Group - financial KPIs" xfId="23230" xr:uid="{00000000-0005-0000-0000-0000B3D40000}"/>
    <cellStyle name="n_waterflow 2_Classeur2_Group - operational KPIs" xfId="11670" xr:uid="{00000000-0005-0000-0000-0000B4D40000}"/>
    <cellStyle name="n_waterflow 2_Classeur2_Group - operational KPIs 2" xfId="19369" xr:uid="{00000000-0005-0000-0000-0000B5D40000}"/>
    <cellStyle name="n_waterflow 2_Classeur2_Group - operational KPIs_1" xfId="21486" xr:uid="{00000000-0005-0000-0000-0000B6D40000}"/>
    <cellStyle name="n_waterflow 2_Classeur2_Orange - Market France KPIs" xfId="57513" xr:uid="{00000000-0005-0000-0000-0000B7D40000}"/>
    <cellStyle name="n_waterflow 2_Classeur2_Poland KPIs" xfId="48182" xr:uid="{00000000-0005-0000-0000-0000B8D40000}"/>
    <cellStyle name="n_waterflow 2_Classeur2_ROW" xfId="48184" xr:uid="{00000000-0005-0000-0000-0000B9D40000}"/>
    <cellStyle name="n_waterflow 2_Classeur2_ROW ARPU" xfId="48185" xr:uid="{00000000-0005-0000-0000-0000BAD40000}"/>
    <cellStyle name="n_waterflow 2_Classeur2_ROW_1" xfId="48186" xr:uid="{00000000-0005-0000-0000-0000BBD40000}"/>
    <cellStyle name="n_waterflow 2_Classeur2_ROW_1_Group" xfId="48187" xr:uid="{00000000-0005-0000-0000-0000BCD40000}"/>
    <cellStyle name="n_waterflow 2_Classeur2_ROW_1_ROW ARPU" xfId="48188" xr:uid="{00000000-0005-0000-0000-0000BDD40000}"/>
    <cellStyle name="n_waterflow 2_Classeur2_ROW_Group" xfId="48189" xr:uid="{00000000-0005-0000-0000-0000BED40000}"/>
    <cellStyle name="n_waterflow 2_Classeur2_ROW_ROW ARPU" xfId="48190" xr:uid="{00000000-0005-0000-0000-0000BFD40000}"/>
    <cellStyle name="n_waterflow 2_Classeur2_Spain ARPU + AUPU" xfId="48191" xr:uid="{00000000-0005-0000-0000-0000C0D40000}"/>
    <cellStyle name="n_waterflow 2_Classeur2_Spain ARPU + AUPU_Group" xfId="48192" xr:uid="{00000000-0005-0000-0000-0000C1D40000}"/>
    <cellStyle name="n_waterflow 2_Classeur2_Spain ARPU + AUPU_ROW ARPU" xfId="48193" xr:uid="{00000000-0005-0000-0000-0000C2D40000}"/>
    <cellStyle name="n_waterflow 2_Classeur2_Spain KPIs" xfId="8041" xr:uid="{00000000-0005-0000-0000-0000C3D40000}"/>
    <cellStyle name="n_waterflow 2_Classeur2_Spain KPIs 2" xfId="17407" xr:uid="{00000000-0005-0000-0000-0000C4D40000}"/>
    <cellStyle name="n_waterflow 2_Classeur2_Spain KPIs_1" xfId="52856" xr:uid="{00000000-0005-0000-0000-0000C5D40000}"/>
    <cellStyle name="n_waterflow 2_Classeur2_Telecoms - Operational KPIs" xfId="51159" xr:uid="{00000000-0005-0000-0000-0000C6D40000}"/>
    <cellStyle name="n_waterflow 2_Classeur5" xfId="4063" xr:uid="{00000000-0005-0000-0000-0000C7D40000}"/>
    <cellStyle name="n_waterflow 2_Classeur5_A&amp;ME KPIs" xfId="54634" xr:uid="{00000000-0005-0000-0000-0000C8D40000}"/>
    <cellStyle name="n_waterflow 2_Classeur5_France financials" xfId="24975" xr:uid="{00000000-0005-0000-0000-0000C9D40000}"/>
    <cellStyle name="n_waterflow 2_Classeur5_France KPIs" xfId="6185" xr:uid="{00000000-0005-0000-0000-0000CAD40000}"/>
    <cellStyle name="n_waterflow 2_Classeur5_France KPIs 2" xfId="15600" xr:uid="{00000000-0005-0000-0000-0000CBD40000}"/>
    <cellStyle name="n_waterflow 2_Classeur5_France KPIs_1" xfId="13425" xr:uid="{00000000-0005-0000-0000-0000CCD40000}"/>
    <cellStyle name="n_waterflow 2_Classeur5_Group" xfId="48195" xr:uid="{00000000-0005-0000-0000-0000CDD40000}"/>
    <cellStyle name="n_waterflow 2_Classeur5_Group - financial KPIs" xfId="23231" xr:uid="{00000000-0005-0000-0000-0000CED40000}"/>
    <cellStyle name="n_waterflow 2_Classeur5_Group - operational KPIs" xfId="11671" xr:uid="{00000000-0005-0000-0000-0000CFD40000}"/>
    <cellStyle name="n_waterflow 2_Classeur5_Group - operational KPIs 2" xfId="19370" xr:uid="{00000000-0005-0000-0000-0000D0D40000}"/>
    <cellStyle name="n_waterflow 2_Classeur5_Group - operational KPIs_1" xfId="21487" xr:uid="{00000000-0005-0000-0000-0000D1D40000}"/>
    <cellStyle name="n_waterflow 2_Classeur5_Orange - Market France KPIs" xfId="57514" xr:uid="{00000000-0005-0000-0000-0000D2D40000}"/>
    <cellStyle name="n_waterflow 2_Classeur5_Poland KPIs" xfId="48194" xr:uid="{00000000-0005-0000-0000-0000D3D40000}"/>
    <cellStyle name="n_waterflow 2_Classeur5_ROW" xfId="48196" xr:uid="{00000000-0005-0000-0000-0000D4D40000}"/>
    <cellStyle name="n_waterflow 2_Classeur5_ROW ARPU" xfId="48197" xr:uid="{00000000-0005-0000-0000-0000D5D40000}"/>
    <cellStyle name="n_waterflow 2_Classeur5_ROW_1" xfId="48198" xr:uid="{00000000-0005-0000-0000-0000D6D40000}"/>
    <cellStyle name="n_waterflow 2_Classeur5_ROW_1_Group" xfId="48199" xr:uid="{00000000-0005-0000-0000-0000D7D40000}"/>
    <cellStyle name="n_waterflow 2_Classeur5_ROW_1_ROW ARPU" xfId="48200" xr:uid="{00000000-0005-0000-0000-0000D8D40000}"/>
    <cellStyle name="n_waterflow 2_Classeur5_ROW_Group" xfId="48201" xr:uid="{00000000-0005-0000-0000-0000D9D40000}"/>
    <cellStyle name="n_waterflow 2_Classeur5_ROW_ROW ARPU" xfId="48202" xr:uid="{00000000-0005-0000-0000-0000DAD40000}"/>
    <cellStyle name="n_waterflow 2_Classeur5_Spain ARPU + AUPU" xfId="48203" xr:uid="{00000000-0005-0000-0000-0000DBD40000}"/>
    <cellStyle name="n_waterflow 2_Classeur5_Spain ARPU + AUPU_Group" xfId="48204" xr:uid="{00000000-0005-0000-0000-0000DCD40000}"/>
    <cellStyle name="n_waterflow 2_Classeur5_Spain ARPU + AUPU_ROW ARPU" xfId="48205" xr:uid="{00000000-0005-0000-0000-0000DDD40000}"/>
    <cellStyle name="n_waterflow 2_Classeur5_Spain KPIs" xfId="8042" xr:uid="{00000000-0005-0000-0000-0000DED40000}"/>
    <cellStyle name="n_waterflow 2_Classeur5_Spain KPIs 2" xfId="17408" xr:uid="{00000000-0005-0000-0000-0000DFD40000}"/>
    <cellStyle name="n_waterflow 2_Classeur5_Spain KPIs_1" xfId="52857" xr:uid="{00000000-0005-0000-0000-0000E0D40000}"/>
    <cellStyle name="n_waterflow 2_Classeur5_Telecoms - Operational KPIs" xfId="51160" xr:uid="{00000000-0005-0000-0000-0000E1D40000}"/>
    <cellStyle name="n_waterflow 2_DATA KPI Personal" xfId="48206" xr:uid="{00000000-0005-0000-0000-0000E2D40000}"/>
    <cellStyle name="n_waterflow 2_DATA KPI Personal_Group" xfId="48207" xr:uid="{00000000-0005-0000-0000-0000E3D40000}"/>
    <cellStyle name="n_waterflow 2_DATA KPI Personal_ROW ARPU" xfId="48208" xr:uid="{00000000-0005-0000-0000-0000E4D40000}"/>
    <cellStyle name="n_waterflow 2_EE_CoA_BS - mapped V4" xfId="48209" xr:uid="{00000000-0005-0000-0000-0000E5D40000}"/>
    <cellStyle name="n_waterflow 2_EE_CoA_BS - mapped V4_Group" xfId="48210" xr:uid="{00000000-0005-0000-0000-0000E6D40000}"/>
    <cellStyle name="n_waterflow 2_EE_CoA_BS - mapped V4_ROW ARPU" xfId="48211" xr:uid="{00000000-0005-0000-0000-0000E7D40000}"/>
    <cellStyle name="n_waterflow 2_France financials" xfId="24968" xr:uid="{00000000-0005-0000-0000-0000E8D40000}"/>
    <cellStyle name="n_waterflow 2_France KPIs" xfId="6178" xr:uid="{00000000-0005-0000-0000-0000E9D40000}"/>
    <cellStyle name="n_waterflow 2_France KPIs 2" xfId="15593" xr:uid="{00000000-0005-0000-0000-0000EAD40000}"/>
    <cellStyle name="n_waterflow 2_France KPIs_1" xfId="13418" xr:uid="{00000000-0005-0000-0000-0000EBD40000}"/>
    <cellStyle name="n_waterflow 2_Group" xfId="48212" xr:uid="{00000000-0005-0000-0000-0000ECD40000}"/>
    <cellStyle name="n_waterflow 2_Group - financial KPIs" xfId="23224" xr:uid="{00000000-0005-0000-0000-0000EDD40000}"/>
    <cellStyle name="n_waterflow 2_Group - operational KPIs" xfId="11664" xr:uid="{00000000-0005-0000-0000-0000EED40000}"/>
    <cellStyle name="n_waterflow 2_Group - operational KPIs 2" xfId="19363" xr:uid="{00000000-0005-0000-0000-0000EFD40000}"/>
    <cellStyle name="n_waterflow 2_Group - operational KPIs_1" xfId="21480" xr:uid="{00000000-0005-0000-0000-0000F0D40000}"/>
    <cellStyle name="n_waterflow 2_Orange - Market France KPIs" xfId="57507" xr:uid="{00000000-0005-0000-0000-0000F1D40000}"/>
    <cellStyle name="n_waterflow 2_PFA_Mn MTV_060413" xfId="4064" xr:uid="{00000000-0005-0000-0000-0000F2D40000}"/>
    <cellStyle name="n_waterflow 2_PFA_Mn MTV_060413_A&amp;ME KPIs" xfId="54635" xr:uid="{00000000-0005-0000-0000-0000F3D40000}"/>
    <cellStyle name="n_waterflow 2_PFA_Mn MTV_060413_France financials" xfId="24976" xr:uid="{00000000-0005-0000-0000-0000F4D40000}"/>
    <cellStyle name="n_waterflow 2_PFA_Mn MTV_060413_France KPIs" xfId="6186" xr:uid="{00000000-0005-0000-0000-0000F5D40000}"/>
    <cellStyle name="n_waterflow 2_PFA_Mn MTV_060413_France KPIs 2" xfId="15601" xr:uid="{00000000-0005-0000-0000-0000F6D40000}"/>
    <cellStyle name="n_waterflow 2_PFA_Mn MTV_060413_France KPIs_1" xfId="13426" xr:uid="{00000000-0005-0000-0000-0000F7D40000}"/>
    <cellStyle name="n_waterflow 2_PFA_Mn MTV_060413_Group" xfId="48214" xr:uid="{00000000-0005-0000-0000-0000F8D40000}"/>
    <cellStyle name="n_waterflow 2_PFA_Mn MTV_060413_Group - financial KPIs" xfId="23232" xr:uid="{00000000-0005-0000-0000-0000F9D40000}"/>
    <cellStyle name="n_waterflow 2_PFA_Mn MTV_060413_Group - operational KPIs" xfId="11672" xr:uid="{00000000-0005-0000-0000-0000FAD40000}"/>
    <cellStyle name="n_waterflow 2_PFA_Mn MTV_060413_Group - operational KPIs 2" xfId="19371" xr:uid="{00000000-0005-0000-0000-0000FBD40000}"/>
    <cellStyle name="n_waterflow 2_PFA_Mn MTV_060413_Group - operational KPIs_1" xfId="21488" xr:uid="{00000000-0005-0000-0000-0000FCD40000}"/>
    <cellStyle name="n_waterflow 2_PFA_Mn MTV_060413_Orange - Market France KPIs" xfId="57515" xr:uid="{00000000-0005-0000-0000-0000FDD40000}"/>
    <cellStyle name="n_waterflow 2_PFA_Mn MTV_060413_Poland KPIs" xfId="48213" xr:uid="{00000000-0005-0000-0000-0000FED40000}"/>
    <cellStyle name="n_waterflow 2_PFA_Mn MTV_060413_ROW" xfId="48215" xr:uid="{00000000-0005-0000-0000-0000FFD40000}"/>
    <cellStyle name="n_waterflow 2_PFA_Mn MTV_060413_ROW ARPU" xfId="48216" xr:uid="{00000000-0005-0000-0000-000000D50000}"/>
    <cellStyle name="n_waterflow 2_PFA_Mn MTV_060413_ROW_1" xfId="48217" xr:uid="{00000000-0005-0000-0000-000001D50000}"/>
    <cellStyle name="n_waterflow 2_PFA_Mn MTV_060413_ROW_1_Group" xfId="48218" xr:uid="{00000000-0005-0000-0000-000002D50000}"/>
    <cellStyle name="n_waterflow 2_PFA_Mn MTV_060413_ROW_1_ROW ARPU" xfId="48219" xr:uid="{00000000-0005-0000-0000-000003D50000}"/>
    <cellStyle name="n_waterflow 2_PFA_Mn MTV_060413_ROW_Group" xfId="48220" xr:uid="{00000000-0005-0000-0000-000004D50000}"/>
    <cellStyle name="n_waterflow 2_PFA_Mn MTV_060413_ROW_ROW ARPU" xfId="48221" xr:uid="{00000000-0005-0000-0000-000005D50000}"/>
    <cellStyle name="n_waterflow 2_PFA_Mn MTV_060413_Spain ARPU + AUPU" xfId="48222" xr:uid="{00000000-0005-0000-0000-000006D50000}"/>
    <cellStyle name="n_waterflow 2_PFA_Mn MTV_060413_Spain ARPU + AUPU_Group" xfId="48223" xr:uid="{00000000-0005-0000-0000-000007D50000}"/>
    <cellStyle name="n_waterflow 2_PFA_Mn MTV_060413_Spain ARPU + AUPU_ROW ARPU" xfId="48224" xr:uid="{00000000-0005-0000-0000-000008D50000}"/>
    <cellStyle name="n_waterflow 2_PFA_Mn MTV_060413_Spain KPIs" xfId="8043" xr:uid="{00000000-0005-0000-0000-000009D50000}"/>
    <cellStyle name="n_waterflow 2_PFA_Mn MTV_060413_Spain KPIs 2" xfId="17409" xr:uid="{00000000-0005-0000-0000-00000AD50000}"/>
    <cellStyle name="n_waterflow 2_PFA_Mn MTV_060413_Spain KPIs_1" xfId="52858" xr:uid="{00000000-0005-0000-0000-00000BD50000}"/>
    <cellStyle name="n_waterflow 2_PFA_Mn MTV_060413_Telecoms - Operational KPIs" xfId="51161" xr:uid="{00000000-0005-0000-0000-00000CD50000}"/>
    <cellStyle name="n_waterflow 2_PFA_Mn_0603_V0 0" xfId="4065" xr:uid="{00000000-0005-0000-0000-00000DD50000}"/>
    <cellStyle name="n_waterflow 2_PFA_Mn_0603_V0 0_A&amp;ME KPIs" xfId="54636" xr:uid="{00000000-0005-0000-0000-00000ED50000}"/>
    <cellStyle name="n_waterflow 2_PFA_Mn_0603_V0 0_France financials" xfId="24977" xr:uid="{00000000-0005-0000-0000-00000FD50000}"/>
    <cellStyle name="n_waterflow 2_PFA_Mn_0603_V0 0_France KPIs" xfId="6187" xr:uid="{00000000-0005-0000-0000-000010D50000}"/>
    <cellStyle name="n_waterflow 2_PFA_Mn_0603_V0 0_France KPIs 2" xfId="15602" xr:uid="{00000000-0005-0000-0000-000011D50000}"/>
    <cellStyle name="n_waterflow 2_PFA_Mn_0603_V0 0_France KPIs_1" xfId="13427" xr:uid="{00000000-0005-0000-0000-000012D50000}"/>
    <cellStyle name="n_waterflow 2_PFA_Mn_0603_V0 0_Group" xfId="48226" xr:uid="{00000000-0005-0000-0000-000013D50000}"/>
    <cellStyle name="n_waterflow 2_PFA_Mn_0603_V0 0_Group - financial KPIs" xfId="23233" xr:uid="{00000000-0005-0000-0000-000014D50000}"/>
    <cellStyle name="n_waterflow 2_PFA_Mn_0603_V0 0_Group - operational KPIs" xfId="11673" xr:uid="{00000000-0005-0000-0000-000015D50000}"/>
    <cellStyle name="n_waterflow 2_PFA_Mn_0603_V0 0_Group - operational KPIs 2" xfId="19372" xr:uid="{00000000-0005-0000-0000-000016D50000}"/>
    <cellStyle name="n_waterflow 2_PFA_Mn_0603_V0 0_Group - operational KPIs_1" xfId="21489" xr:uid="{00000000-0005-0000-0000-000017D50000}"/>
    <cellStyle name="n_waterflow 2_PFA_Mn_0603_V0 0_Orange - Market France KPIs" xfId="57516" xr:uid="{00000000-0005-0000-0000-000018D50000}"/>
    <cellStyle name="n_waterflow 2_PFA_Mn_0603_V0 0_Poland KPIs" xfId="48225" xr:uid="{00000000-0005-0000-0000-000019D50000}"/>
    <cellStyle name="n_waterflow 2_PFA_Mn_0603_V0 0_ROW" xfId="48227" xr:uid="{00000000-0005-0000-0000-00001AD50000}"/>
    <cellStyle name="n_waterflow 2_PFA_Mn_0603_V0 0_ROW ARPU" xfId="48228" xr:uid="{00000000-0005-0000-0000-00001BD50000}"/>
    <cellStyle name="n_waterflow 2_PFA_Mn_0603_V0 0_ROW_1" xfId="48229" xr:uid="{00000000-0005-0000-0000-00001CD50000}"/>
    <cellStyle name="n_waterflow 2_PFA_Mn_0603_V0 0_ROW_1_Group" xfId="48230" xr:uid="{00000000-0005-0000-0000-00001DD50000}"/>
    <cellStyle name="n_waterflow 2_PFA_Mn_0603_V0 0_ROW_1_ROW ARPU" xfId="48231" xr:uid="{00000000-0005-0000-0000-00001ED50000}"/>
    <cellStyle name="n_waterflow 2_PFA_Mn_0603_V0 0_ROW_Group" xfId="48232" xr:uid="{00000000-0005-0000-0000-00001FD50000}"/>
    <cellStyle name="n_waterflow 2_PFA_Mn_0603_V0 0_ROW_ROW ARPU" xfId="48233" xr:uid="{00000000-0005-0000-0000-000020D50000}"/>
    <cellStyle name="n_waterflow 2_PFA_Mn_0603_V0 0_Spain ARPU + AUPU" xfId="48234" xr:uid="{00000000-0005-0000-0000-000021D50000}"/>
    <cellStyle name="n_waterflow 2_PFA_Mn_0603_V0 0_Spain ARPU + AUPU_Group" xfId="48235" xr:uid="{00000000-0005-0000-0000-000022D50000}"/>
    <cellStyle name="n_waterflow 2_PFA_Mn_0603_V0 0_Spain ARPU + AUPU_ROW ARPU" xfId="48236" xr:uid="{00000000-0005-0000-0000-000023D50000}"/>
    <cellStyle name="n_waterflow 2_PFA_Mn_0603_V0 0_Spain KPIs" xfId="8044" xr:uid="{00000000-0005-0000-0000-000024D50000}"/>
    <cellStyle name="n_waterflow 2_PFA_Mn_0603_V0 0_Spain KPIs 2" xfId="17410" xr:uid="{00000000-0005-0000-0000-000025D50000}"/>
    <cellStyle name="n_waterflow 2_PFA_Mn_0603_V0 0_Spain KPIs_1" xfId="52859" xr:uid="{00000000-0005-0000-0000-000026D50000}"/>
    <cellStyle name="n_waterflow 2_PFA_Mn_0603_V0 0_Telecoms - Operational KPIs" xfId="51162" xr:uid="{00000000-0005-0000-0000-000027D50000}"/>
    <cellStyle name="n_waterflow 2_PFA_Parcs_0600706" xfId="4066" xr:uid="{00000000-0005-0000-0000-000028D50000}"/>
    <cellStyle name="n_waterflow 2_PFA_Parcs_0600706_A&amp;ME KPIs" xfId="54637" xr:uid="{00000000-0005-0000-0000-000029D50000}"/>
    <cellStyle name="n_waterflow 2_PFA_Parcs_0600706_France financials" xfId="24978" xr:uid="{00000000-0005-0000-0000-00002AD50000}"/>
    <cellStyle name="n_waterflow 2_PFA_Parcs_0600706_France KPIs" xfId="6188" xr:uid="{00000000-0005-0000-0000-00002BD50000}"/>
    <cellStyle name="n_waterflow 2_PFA_Parcs_0600706_France KPIs 2" xfId="15603" xr:uid="{00000000-0005-0000-0000-00002CD50000}"/>
    <cellStyle name="n_waterflow 2_PFA_Parcs_0600706_France KPIs_1" xfId="13428" xr:uid="{00000000-0005-0000-0000-00002DD50000}"/>
    <cellStyle name="n_waterflow 2_PFA_Parcs_0600706_Group" xfId="48238" xr:uid="{00000000-0005-0000-0000-00002ED50000}"/>
    <cellStyle name="n_waterflow 2_PFA_Parcs_0600706_Group - financial KPIs" xfId="23234" xr:uid="{00000000-0005-0000-0000-00002FD50000}"/>
    <cellStyle name="n_waterflow 2_PFA_Parcs_0600706_Group - operational KPIs" xfId="11674" xr:uid="{00000000-0005-0000-0000-000030D50000}"/>
    <cellStyle name="n_waterflow 2_PFA_Parcs_0600706_Group - operational KPIs 2" xfId="19373" xr:uid="{00000000-0005-0000-0000-000031D50000}"/>
    <cellStyle name="n_waterflow 2_PFA_Parcs_0600706_Group - operational KPIs_1" xfId="21490" xr:uid="{00000000-0005-0000-0000-000032D50000}"/>
    <cellStyle name="n_waterflow 2_PFA_Parcs_0600706_Orange - Market France KPIs" xfId="57517" xr:uid="{00000000-0005-0000-0000-000033D50000}"/>
    <cellStyle name="n_waterflow 2_PFA_Parcs_0600706_Poland KPIs" xfId="48237" xr:uid="{00000000-0005-0000-0000-000034D50000}"/>
    <cellStyle name="n_waterflow 2_PFA_Parcs_0600706_ROW" xfId="48239" xr:uid="{00000000-0005-0000-0000-000035D50000}"/>
    <cellStyle name="n_waterflow 2_PFA_Parcs_0600706_ROW ARPU" xfId="48240" xr:uid="{00000000-0005-0000-0000-000036D50000}"/>
    <cellStyle name="n_waterflow 2_PFA_Parcs_0600706_ROW_1" xfId="48241" xr:uid="{00000000-0005-0000-0000-000037D50000}"/>
    <cellStyle name="n_waterflow 2_PFA_Parcs_0600706_ROW_1_Group" xfId="48242" xr:uid="{00000000-0005-0000-0000-000038D50000}"/>
    <cellStyle name="n_waterflow 2_PFA_Parcs_0600706_ROW_1_ROW ARPU" xfId="48243" xr:uid="{00000000-0005-0000-0000-000039D50000}"/>
    <cellStyle name="n_waterflow 2_PFA_Parcs_0600706_ROW_Group" xfId="48244" xr:uid="{00000000-0005-0000-0000-00003AD50000}"/>
    <cellStyle name="n_waterflow 2_PFA_Parcs_0600706_ROW_ROW ARPU" xfId="48245" xr:uid="{00000000-0005-0000-0000-00003BD50000}"/>
    <cellStyle name="n_waterflow 2_PFA_Parcs_0600706_Spain ARPU + AUPU" xfId="48246" xr:uid="{00000000-0005-0000-0000-00003CD50000}"/>
    <cellStyle name="n_waterflow 2_PFA_Parcs_0600706_Spain ARPU + AUPU_Group" xfId="48247" xr:uid="{00000000-0005-0000-0000-00003DD50000}"/>
    <cellStyle name="n_waterflow 2_PFA_Parcs_0600706_Spain ARPU + AUPU_ROW ARPU" xfId="48248" xr:uid="{00000000-0005-0000-0000-00003ED50000}"/>
    <cellStyle name="n_waterflow 2_PFA_Parcs_0600706_Spain KPIs" xfId="8045" xr:uid="{00000000-0005-0000-0000-00003FD50000}"/>
    <cellStyle name="n_waterflow 2_PFA_Parcs_0600706_Spain KPIs 2" xfId="17411" xr:uid="{00000000-0005-0000-0000-000040D50000}"/>
    <cellStyle name="n_waterflow 2_PFA_Parcs_0600706_Spain KPIs_1" xfId="52860" xr:uid="{00000000-0005-0000-0000-000041D50000}"/>
    <cellStyle name="n_waterflow 2_PFA_Parcs_0600706_Telecoms - Operational KPIs" xfId="51163" xr:uid="{00000000-0005-0000-0000-000042D50000}"/>
    <cellStyle name="n_waterflow 2_Poland KPIs" xfId="48121" xr:uid="{00000000-0005-0000-0000-000043D50000}"/>
    <cellStyle name="n_waterflow 2_Reporting Valeur_Mobile_2010_10" xfId="48249" xr:uid="{00000000-0005-0000-0000-000044D50000}"/>
    <cellStyle name="n_waterflow 2_Reporting Valeur_Mobile_2010_10_Group" xfId="48250" xr:uid="{00000000-0005-0000-0000-000045D50000}"/>
    <cellStyle name="n_waterflow 2_Reporting Valeur_Mobile_2010_10_ROW" xfId="48251" xr:uid="{00000000-0005-0000-0000-000046D50000}"/>
    <cellStyle name="n_waterflow 2_Reporting Valeur_Mobile_2010_10_ROW ARPU" xfId="48252" xr:uid="{00000000-0005-0000-0000-000047D50000}"/>
    <cellStyle name="n_waterflow 2_Reporting Valeur_Mobile_2010_10_ROW_Group" xfId="48253" xr:uid="{00000000-0005-0000-0000-000048D50000}"/>
    <cellStyle name="n_waterflow 2_Reporting Valeur_Mobile_2010_10_ROW_ROW ARPU" xfId="48254" xr:uid="{00000000-0005-0000-0000-000049D50000}"/>
    <cellStyle name="n_waterflow 2_ROW" xfId="48255" xr:uid="{00000000-0005-0000-0000-00004AD50000}"/>
    <cellStyle name="n_waterflow 2_ROW ARPU" xfId="48256" xr:uid="{00000000-0005-0000-0000-00004BD50000}"/>
    <cellStyle name="n_waterflow 2_ROW_1" xfId="48257" xr:uid="{00000000-0005-0000-0000-00004CD50000}"/>
    <cellStyle name="n_waterflow 2_ROW_1_Group" xfId="48258" xr:uid="{00000000-0005-0000-0000-00004DD50000}"/>
    <cellStyle name="n_waterflow 2_ROW_1_ROW ARPU" xfId="48259" xr:uid="{00000000-0005-0000-0000-00004ED50000}"/>
    <cellStyle name="n_waterflow 2_ROW_Group" xfId="48260" xr:uid="{00000000-0005-0000-0000-00004FD50000}"/>
    <cellStyle name="n_waterflow 2_ROW_ROW ARPU" xfId="48261" xr:uid="{00000000-0005-0000-0000-000050D50000}"/>
    <cellStyle name="n_waterflow 2_Spain ARPU + AUPU" xfId="48262" xr:uid="{00000000-0005-0000-0000-000051D50000}"/>
    <cellStyle name="n_waterflow 2_Spain ARPU + AUPU_Group" xfId="48263" xr:uid="{00000000-0005-0000-0000-000052D50000}"/>
    <cellStyle name="n_waterflow 2_Spain ARPU + AUPU_ROW ARPU" xfId="48264" xr:uid="{00000000-0005-0000-0000-000053D50000}"/>
    <cellStyle name="n_waterflow 2_Spain KPIs" xfId="8035" xr:uid="{00000000-0005-0000-0000-000054D50000}"/>
    <cellStyle name="n_waterflow 2_Spain KPIs 2" xfId="17401" xr:uid="{00000000-0005-0000-0000-000055D50000}"/>
    <cellStyle name="n_waterflow 2_Spain KPIs_1" xfId="52850" xr:uid="{00000000-0005-0000-0000-000056D50000}"/>
    <cellStyle name="n_waterflow 2_Telecoms - Operational KPIs" xfId="51153" xr:uid="{00000000-0005-0000-0000-000057D50000}"/>
    <cellStyle name="n_waterflow 2_UAG_report_CA 06-09 (06-09-28)" xfId="4067" xr:uid="{00000000-0005-0000-0000-000058D50000}"/>
    <cellStyle name="n_waterflow 2_UAG_report_CA 06-09 (06-09-28)_A&amp;ME KPIs" xfId="54638" xr:uid="{00000000-0005-0000-0000-000059D50000}"/>
    <cellStyle name="n_waterflow 2_UAG_report_CA 06-09 (06-09-28)_France financials" xfId="24979" xr:uid="{00000000-0005-0000-0000-00005AD50000}"/>
    <cellStyle name="n_waterflow 2_UAG_report_CA 06-09 (06-09-28)_France KPIs" xfId="6189" xr:uid="{00000000-0005-0000-0000-00005BD50000}"/>
    <cellStyle name="n_waterflow 2_UAG_report_CA 06-09 (06-09-28)_France KPIs 2" xfId="15604" xr:uid="{00000000-0005-0000-0000-00005CD50000}"/>
    <cellStyle name="n_waterflow 2_UAG_report_CA 06-09 (06-09-28)_France KPIs_1" xfId="13429" xr:uid="{00000000-0005-0000-0000-00005DD50000}"/>
    <cellStyle name="n_waterflow 2_UAG_report_CA 06-09 (06-09-28)_Group" xfId="48266" xr:uid="{00000000-0005-0000-0000-00005ED50000}"/>
    <cellStyle name="n_waterflow 2_UAG_report_CA 06-09 (06-09-28)_Group - financial KPIs" xfId="23235" xr:uid="{00000000-0005-0000-0000-00005FD50000}"/>
    <cellStyle name="n_waterflow 2_UAG_report_CA 06-09 (06-09-28)_Group - operational KPIs" xfId="11675" xr:uid="{00000000-0005-0000-0000-000060D50000}"/>
    <cellStyle name="n_waterflow 2_UAG_report_CA 06-09 (06-09-28)_Group - operational KPIs 2" xfId="19374" xr:uid="{00000000-0005-0000-0000-000061D50000}"/>
    <cellStyle name="n_waterflow 2_UAG_report_CA 06-09 (06-09-28)_Group - operational KPIs_1" xfId="21491" xr:uid="{00000000-0005-0000-0000-000062D50000}"/>
    <cellStyle name="n_waterflow 2_UAG_report_CA 06-09 (06-09-28)_Orange - Market France KPIs" xfId="57518" xr:uid="{00000000-0005-0000-0000-000063D50000}"/>
    <cellStyle name="n_waterflow 2_UAG_report_CA 06-09 (06-09-28)_Poland KPIs" xfId="48265" xr:uid="{00000000-0005-0000-0000-000064D50000}"/>
    <cellStyle name="n_waterflow 2_UAG_report_CA 06-09 (06-09-28)_ROW" xfId="48267" xr:uid="{00000000-0005-0000-0000-000065D50000}"/>
    <cellStyle name="n_waterflow 2_UAG_report_CA 06-09 (06-09-28)_ROW ARPU" xfId="48268" xr:uid="{00000000-0005-0000-0000-000066D50000}"/>
    <cellStyle name="n_waterflow 2_UAG_report_CA 06-09 (06-09-28)_ROW_1" xfId="48269" xr:uid="{00000000-0005-0000-0000-000067D50000}"/>
    <cellStyle name="n_waterflow 2_UAG_report_CA 06-09 (06-09-28)_ROW_1_Group" xfId="48270" xr:uid="{00000000-0005-0000-0000-000068D50000}"/>
    <cellStyle name="n_waterflow 2_UAG_report_CA 06-09 (06-09-28)_ROW_1_ROW ARPU" xfId="48271" xr:uid="{00000000-0005-0000-0000-000069D50000}"/>
    <cellStyle name="n_waterflow 2_UAG_report_CA 06-09 (06-09-28)_ROW_Group" xfId="48272" xr:uid="{00000000-0005-0000-0000-00006AD50000}"/>
    <cellStyle name="n_waterflow 2_UAG_report_CA 06-09 (06-09-28)_ROW_ROW ARPU" xfId="48273" xr:uid="{00000000-0005-0000-0000-00006BD50000}"/>
    <cellStyle name="n_waterflow 2_UAG_report_CA 06-09 (06-09-28)_Spain ARPU + AUPU" xfId="48274" xr:uid="{00000000-0005-0000-0000-00006CD50000}"/>
    <cellStyle name="n_waterflow 2_UAG_report_CA 06-09 (06-09-28)_Spain ARPU + AUPU_Group" xfId="48275" xr:uid="{00000000-0005-0000-0000-00006DD50000}"/>
    <cellStyle name="n_waterflow 2_UAG_report_CA 06-09 (06-09-28)_Spain ARPU + AUPU_ROW ARPU" xfId="48276" xr:uid="{00000000-0005-0000-0000-00006ED50000}"/>
    <cellStyle name="n_waterflow 2_UAG_report_CA 06-09 (06-09-28)_Spain KPIs" xfId="8046" xr:uid="{00000000-0005-0000-0000-00006FD50000}"/>
    <cellStyle name="n_waterflow 2_UAG_report_CA 06-09 (06-09-28)_Spain KPIs 2" xfId="17412" xr:uid="{00000000-0005-0000-0000-000070D50000}"/>
    <cellStyle name="n_waterflow 2_UAG_report_CA 06-09 (06-09-28)_Spain KPIs_1" xfId="52861" xr:uid="{00000000-0005-0000-0000-000071D50000}"/>
    <cellStyle name="n_waterflow 2_UAG_report_CA 06-09 (06-09-28)_Telecoms - Operational KPIs" xfId="51164" xr:uid="{00000000-0005-0000-0000-000072D50000}"/>
    <cellStyle name="n_waterflow 2_UAG_report_CA 06-10 (06-11-06)" xfId="4068" xr:uid="{00000000-0005-0000-0000-000073D50000}"/>
    <cellStyle name="n_waterflow 2_UAG_report_CA 06-10 (06-11-06)_A&amp;ME KPIs" xfId="54639" xr:uid="{00000000-0005-0000-0000-000074D50000}"/>
    <cellStyle name="n_waterflow 2_UAG_report_CA 06-10 (06-11-06)_France financials" xfId="24980" xr:uid="{00000000-0005-0000-0000-000075D50000}"/>
    <cellStyle name="n_waterflow 2_UAG_report_CA 06-10 (06-11-06)_France KPIs" xfId="6190" xr:uid="{00000000-0005-0000-0000-000076D50000}"/>
    <cellStyle name="n_waterflow 2_UAG_report_CA 06-10 (06-11-06)_France KPIs 2" xfId="15605" xr:uid="{00000000-0005-0000-0000-000077D50000}"/>
    <cellStyle name="n_waterflow 2_UAG_report_CA 06-10 (06-11-06)_France KPIs_1" xfId="13430" xr:uid="{00000000-0005-0000-0000-000078D50000}"/>
    <cellStyle name="n_waterflow 2_UAG_report_CA 06-10 (06-11-06)_Group" xfId="48278" xr:uid="{00000000-0005-0000-0000-000079D50000}"/>
    <cellStyle name="n_waterflow 2_UAG_report_CA 06-10 (06-11-06)_Group - financial KPIs" xfId="23236" xr:uid="{00000000-0005-0000-0000-00007AD50000}"/>
    <cellStyle name="n_waterflow 2_UAG_report_CA 06-10 (06-11-06)_Group - operational KPIs" xfId="11676" xr:uid="{00000000-0005-0000-0000-00007BD50000}"/>
    <cellStyle name="n_waterflow 2_UAG_report_CA 06-10 (06-11-06)_Group - operational KPIs 2" xfId="19375" xr:uid="{00000000-0005-0000-0000-00007CD50000}"/>
    <cellStyle name="n_waterflow 2_UAG_report_CA 06-10 (06-11-06)_Group - operational KPIs_1" xfId="21492" xr:uid="{00000000-0005-0000-0000-00007DD50000}"/>
    <cellStyle name="n_waterflow 2_UAG_report_CA 06-10 (06-11-06)_Orange - Market France KPIs" xfId="57519" xr:uid="{00000000-0005-0000-0000-00007ED50000}"/>
    <cellStyle name="n_waterflow 2_UAG_report_CA 06-10 (06-11-06)_Poland KPIs" xfId="48277" xr:uid="{00000000-0005-0000-0000-00007FD50000}"/>
    <cellStyle name="n_waterflow 2_UAG_report_CA 06-10 (06-11-06)_ROW" xfId="48279" xr:uid="{00000000-0005-0000-0000-000080D50000}"/>
    <cellStyle name="n_waterflow 2_UAG_report_CA 06-10 (06-11-06)_ROW ARPU" xfId="48280" xr:uid="{00000000-0005-0000-0000-000081D50000}"/>
    <cellStyle name="n_waterflow 2_UAG_report_CA 06-10 (06-11-06)_ROW_1" xfId="48281" xr:uid="{00000000-0005-0000-0000-000082D50000}"/>
    <cellStyle name="n_waterflow 2_UAG_report_CA 06-10 (06-11-06)_ROW_1_Group" xfId="48282" xr:uid="{00000000-0005-0000-0000-000083D50000}"/>
    <cellStyle name="n_waterflow 2_UAG_report_CA 06-10 (06-11-06)_ROW_1_ROW ARPU" xfId="48283" xr:uid="{00000000-0005-0000-0000-000084D50000}"/>
    <cellStyle name="n_waterflow 2_UAG_report_CA 06-10 (06-11-06)_ROW_Group" xfId="48284" xr:uid="{00000000-0005-0000-0000-000085D50000}"/>
    <cellStyle name="n_waterflow 2_UAG_report_CA 06-10 (06-11-06)_ROW_ROW ARPU" xfId="48285" xr:uid="{00000000-0005-0000-0000-000086D50000}"/>
    <cellStyle name="n_waterflow 2_UAG_report_CA 06-10 (06-11-06)_Spain ARPU + AUPU" xfId="48286" xr:uid="{00000000-0005-0000-0000-000087D50000}"/>
    <cellStyle name="n_waterflow 2_UAG_report_CA 06-10 (06-11-06)_Spain ARPU + AUPU_Group" xfId="48287" xr:uid="{00000000-0005-0000-0000-000088D50000}"/>
    <cellStyle name="n_waterflow 2_UAG_report_CA 06-10 (06-11-06)_Spain ARPU + AUPU_ROW ARPU" xfId="48288" xr:uid="{00000000-0005-0000-0000-000089D50000}"/>
    <cellStyle name="n_waterflow 2_UAG_report_CA 06-10 (06-11-06)_Spain KPIs" xfId="8047" xr:uid="{00000000-0005-0000-0000-00008AD50000}"/>
    <cellStyle name="n_waterflow 2_UAG_report_CA 06-10 (06-11-06)_Spain KPIs 2" xfId="17413" xr:uid="{00000000-0005-0000-0000-00008BD50000}"/>
    <cellStyle name="n_waterflow 2_UAG_report_CA 06-10 (06-11-06)_Spain KPIs_1" xfId="52862" xr:uid="{00000000-0005-0000-0000-00008CD50000}"/>
    <cellStyle name="n_waterflow 2_UAG_report_CA 06-10 (06-11-06)_Telecoms - Operational KPIs" xfId="51165" xr:uid="{00000000-0005-0000-0000-00008DD50000}"/>
    <cellStyle name="n_waterflow 2_V&amp;M trajectoires V1 (06-08-11)" xfId="4069" xr:uid="{00000000-0005-0000-0000-00008ED50000}"/>
    <cellStyle name="n_waterflow 2_V&amp;M trajectoires V1 (06-08-11)_A&amp;ME KPIs" xfId="54640" xr:uid="{00000000-0005-0000-0000-00008FD50000}"/>
    <cellStyle name="n_waterflow 2_V&amp;M trajectoires V1 (06-08-11)_France financials" xfId="24981" xr:uid="{00000000-0005-0000-0000-000090D50000}"/>
    <cellStyle name="n_waterflow 2_V&amp;M trajectoires V1 (06-08-11)_France KPIs" xfId="6191" xr:uid="{00000000-0005-0000-0000-000091D50000}"/>
    <cellStyle name="n_waterflow 2_V&amp;M trajectoires V1 (06-08-11)_France KPIs 2" xfId="15606" xr:uid="{00000000-0005-0000-0000-000092D50000}"/>
    <cellStyle name="n_waterflow 2_V&amp;M trajectoires V1 (06-08-11)_France KPIs_1" xfId="13431" xr:uid="{00000000-0005-0000-0000-000093D50000}"/>
    <cellStyle name="n_waterflow 2_V&amp;M trajectoires V1 (06-08-11)_Group" xfId="48290" xr:uid="{00000000-0005-0000-0000-000094D50000}"/>
    <cellStyle name="n_waterflow 2_V&amp;M trajectoires V1 (06-08-11)_Group - financial KPIs" xfId="23237" xr:uid="{00000000-0005-0000-0000-000095D50000}"/>
    <cellStyle name="n_waterflow 2_V&amp;M trajectoires V1 (06-08-11)_Group - operational KPIs" xfId="11677" xr:uid="{00000000-0005-0000-0000-000096D50000}"/>
    <cellStyle name="n_waterflow 2_V&amp;M trajectoires V1 (06-08-11)_Group - operational KPIs 2" xfId="19376" xr:uid="{00000000-0005-0000-0000-000097D50000}"/>
    <cellStyle name="n_waterflow 2_V&amp;M trajectoires V1 (06-08-11)_Group - operational KPIs_1" xfId="21493" xr:uid="{00000000-0005-0000-0000-000098D50000}"/>
    <cellStyle name="n_waterflow 2_V&amp;M trajectoires V1 (06-08-11)_Orange - Market France KPIs" xfId="57520" xr:uid="{00000000-0005-0000-0000-000099D50000}"/>
    <cellStyle name="n_waterflow 2_V&amp;M trajectoires V1 (06-08-11)_Poland KPIs" xfId="48289" xr:uid="{00000000-0005-0000-0000-00009AD50000}"/>
    <cellStyle name="n_waterflow 2_V&amp;M trajectoires V1 (06-08-11)_ROW" xfId="48291" xr:uid="{00000000-0005-0000-0000-00009BD50000}"/>
    <cellStyle name="n_waterflow 2_V&amp;M trajectoires V1 (06-08-11)_ROW ARPU" xfId="48292" xr:uid="{00000000-0005-0000-0000-00009CD50000}"/>
    <cellStyle name="n_waterflow 2_V&amp;M trajectoires V1 (06-08-11)_ROW_1" xfId="48293" xr:uid="{00000000-0005-0000-0000-00009DD50000}"/>
    <cellStyle name="n_waterflow 2_V&amp;M trajectoires V1 (06-08-11)_ROW_1_Group" xfId="48294" xr:uid="{00000000-0005-0000-0000-00009ED50000}"/>
    <cellStyle name="n_waterflow 2_V&amp;M trajectoires V1 (06-08-11)_ROW_1_ROW ARPU" xfId="48295" xr:uid="{00000000-0005-0000-0000-00009FD50000}"/>
    <cellStyle name="n_waterflow 2_V&amp;M trajectoires V1 (06-08-11)_ROW_Group" xfId="48296" xr:uid="{00000000-0005-0000-0000-0000A0D50000}"/>
    <cellStyle name="n_waterflow 2_V&amp;M trajectoires V1 (06-08-11)_ROW_ROW ARPU" xfId="48297" xr:uid="{00000000-0005-0000-0000-0000A1D50000}"/>
    <cellStyle name="n_waterflow 2_V&amp;M trajectoires V1 (06-08-11)_Spain ARPU + AUPU" xfId="48298" xr:uid="{00000000-0005-0000-0000-0000A2D50000}"/>
    <cellStyle name="n_waterflow 2_V&amp;M trajectoires V1 (06-08-11)_Spain ARPU + AUPU_Group" xfId="48299" xr:uid="{00000000-0005-0000-0000-0000A3D50000}"/>
    <cellStyle name="n_waterflow 2_V&amp;M trajectoires V1 (06-08-11)_Spain ARPU + AUPU_ROW ARPU" xfId="48300" xr:uid="{00000000-0005-0000-0000-0000A4D50000}"/>
    <cellStyle name="n_waterflow 2_V&amp;M trajectoires V1 (06-08-11)_Spain KPIs" xfId="8048" xr:uid="{00000000-0005-0000-0000-0000A5D50000}"/>
    <cellStyle name="n_waterflow 2_V&amp;M trajectoires V1 (06-08-11)_Spain KPIs 2" xfId="17414" xr:uid="{00000000-0005-0000-0000-0000A6D50000}"/>
    <cellStyle name="n_waterflow 2_V&amp;M trajectoires V1 (06-08-11)_Spain KPIs_1" xfId="52863" xr:uid="{00000000-0005-0000-0000-0000A7D50000}"/>
    <cellStyle name="n_waterflow 2_V&amp;M trajectoires V1 (06-08-11)_Telecoms - Operational KPIs" xfId="51166" xr:uid="{00000000-0005-0000-0000-0000A8D50000}"/>
    <cellStyle name="n_WEM B2004" xfId="4070" xr:uid="{00000000-0005-0000-0000-0000A9D50000}"/>
    <cellStyle name="n_WEM B2004_01 Synthèse DM pour modèle" xfId="4071" xr:uid="{00000000-0005-0000-0000-0000AAD50000}"/>
    <cellStyle name="n_WEM B2004_01 Synthèse DM pour modèle_A&amp;ME KPIs" xfId="54642" xr:uid="{00000000-0005-0000-0000-0000ABD50000}"/>
    <cellStyle name="n_WEM B2004_01 Synthèse DM pour modèle_France financials" xfId="24983" xr:uid="{00000000-0005-0000-0000-0000ACD50000}"/>
    <cellStyle name="n_WEM B2004_01 Synthèse DM pour modèle_France KPIs" xfId="6193" xr:uid="{00000000-0005-0000-0000-0000ADD50000}"/>
    <cellStyle name="n_WEM B2004_01 Synthèse DM pour modèle_France KPIs 2" xfId="15608" xr:uid="{00000000-0005-0000-0000-0000AED50000}"/>
    <cellStyle name="n_WEM B2004_01 Synthèse DM pour modèle_France KPIs_1" xfId="13433" xr:uid="{00000000-0005-0000-0000-0000AFD50000}"/>
    <cellStyle name="n_WEM B2004_01 Synthèse DM pour modèle_Group" xfId="48303" xr:uid="{00000000-0005-0000-0000-0000B0D50000}"/>
    <cellStyle name="n_WEM B2004_01 Synthèse DM pour modèle_Group - financial KPIs" xfId="23239" xr:uid="{00000000-0005-0000-0000-0000B1D50000}"/>
    <cellStyle name="n_WEM B2004_01 Synthèse DM pour modèle_Group - operational KPIs" xfId="11679" xr:uid="{00000000-0005-0000-0000-0000B2D50000}"/>
    <cellStyle name="n_WEM B2004_01 Synthèse DM pour modèle_Group - operational KPIs 2" xfId="19378" xr:uid="{00000000-0005-0000-0000-0000B3D50000}"/>
    <cellStyle name="n_WEM B2004_01 Synthèse DM pour modèle_Group - operational KPIs_1" xfId="21495" xr:uid="{00000000-0005-0000-0000-0000B4D50000}"/>
    <cellStyle name="n_WEM B2004_01 Synthèse DM pour modèle_Orange - Market France KPIs" xfId="57522" xr:uid="{00000000-0005-0000-0000-0000B5D50000}"/>
    <cellStyle name="n_WEM B2004_01 Synthèse DM pour modèle_Poland KPIs" xfId="48302" xr:uid="{00000000-0005-0000-0000-0000B6D50000}"/>
    <cellStyle name="n_WEM B2004_01 Synthèse DM pour modèle_ROW" xfId="48304" xr:uid="{00000000-0005-0000-0000-0000B7D50000}"/>
    <cellStyle name="n_WEM B2004_01 Synthèse DM pour modèle_ROW ARPU" xfId="48305" xr:uid="{00000000-0005-0000-0000-0000B8D50000}"/>
    <cellStyle name="n_WEM B2004_01 Synthèse DM pour modèle_ROW_1" xfId="48306" xr:uid="{00000000-0005-0000-0000-0000B9D50000}"/>
    <cellStyle name="n_WEM B2004_01 Synthèse DM pour modèle_ROW_1_Group" xfId="48307" xr:uid="{00000000-0005-0000-0000-0000BAD50000}"/>
    <cellStyle name="n_WEM B2004_01 Synthèse DM pour modèle_ROW_1_ROW ARPU" xfId="48308" xr:uid="{00000000-0005-0000-0000-0000BBD50000}"/>
    <cellStyle name="n_WEM B2004_01 Synthèse DM pour modèle_ROW_Group" xfId="48309" xr:uid="{00000000-0005-0000-0000-0000BCD50000}"/>
    <cellStyle name="n_WEM B2004_01 Synthèse DM pour modèle_ROW_ROW ARPU" xfId="48310" xr:uid="{00000000-0005-0000-0000-0000BDD50000}"/>
    <cellStyle name="n_WEM B2004_01 Synthèse DM pour modèle_Spain ARPU + AUPU" xfId="48311" xr:uid="{00000000-0005-0000-0000-0000BED50000}"/>
    <cellStyle name="n_WEM B2004_01 Synthèse DM pour modèle_Spain ARPU + AUPU_Group" xfId="48312" xr:uid="{00000000-0005-0000-0000-0000BFD50000}"/>
    <cellStyle name="n_WEM B2004_01 Synthèse DM pour modèle_Spain ARPU + AUPU_ROW ARPU" xfId="48313" xr:uid="{00000000-0005-0000-0000-0000C0D50000}"/>
    <cellStyle name="n_WEM B2004_01 Synthèse DM pour modèle_Spain KPIs" xfId="8050" xr:uid="{00000000-0005-0000-0000-0000C1D50000}"/>
    <cellStyle name="n_WEM B2004_01 Synthèse DM pour modèle_Spain KPIs 2" xfId="17416" xr:uid="{00000000-0005-0000-0000-0000C2D50000}"/>
    <cellStyle name="n_WEM B2004_01 Synthèse DM pour modèle_Spain KPIs_1" xfId="52865" xr:uid="{00000000-0005-0000-0000-0000C3D50000}"/>
    <cellStyle name="n_WEM B2004_01 Synthèse DM pour modèle_Telecoms - Operational KPIs" xfId="51168" xr:uid="{00000000-0005-0000-0000-0000C4D50000}"/>
    <cellStyle name="n_WEM B2004_0703 Préflashde L23 Analyse CA trafic 07-03 (07-04-03)" xfId="4072" xr:uid="{00000000-0005-0000-0000-0000C5D50000}"/>
    <cellStyle name="n_WEM B2004_0703 Préflashde L23 Analyse CA trafic 07-03 (07-04-03)_A&amp;ME KPIs" xfId="54643" xr:uid="{00000000-0005-0000-0000-0000C6D50000}"/>
    <cellStyle name="n_WEM B2004_0703 Préflashde L23 Analyse CA trafic 07-03 (07-04-03)_France financials" xfId="24984" xr:uid="{00000000-0005-0000-0000-0000C7D50000}"/>
    <cellStyle name="n_WEM B2004_0703 Préflashde L23 Analyse CA trafic 07-03 (07-04-03)_France KPIs" xfId="6194" xr:uid="{00000000-0005-0000-0000-0000C8D50000}"/>
    <cellStyle name="n_WEM B2004_0703 Préflashde L23 Analyse CA trafic 07-03 (07-04-03)_France KPIs 2" xfId="15609" xr:uid="{00000000-0005-0000-0000-0000C9D50000}"/>
    <cellStyle name="n_WEM B2004_0703 Préflashde L23 Analyse CA trafic 07-03 (07-04-03)_France KPIs_1" xfId="13434" xr:uid="{00000000-0005-0000-0000-0000CAD50000}"/>
    <cellStyle name="n_WEM B2004_0703 Préflashde L23 Analyse CA trafic 07-03 (07-04-03)_Group" xfId="48315" xr:uid="{00000000-0005-0000-0000-0000CBD50000}"/>
    <cellStyle name="n_WEM B2004_0703 Préflashde L23 Analyse CA trafic 07-03 (07-04-03)_Group - financial KPIs" xfId="23240" xr:uid="{00000000-0005-0000-0000-0000CCD50000}"/>
    <cellStyle name="n_WEM B2004_0703 Préflashde L23 Analyse CA trafic 07-03 (07-04-03)_Group - operational KPIs" xfId="11680" xr:uid="{00000000-0005-0000-0000-0000CDD50000}"/>
    <cellStyle name="n_WEM B2004_0703 Préflashde L23 Analyse CA trafic 07-03 (07-04-03)_Group - operational KPIs 2" xfId="19379" xr:uid="{00000000-0005-0000-0000-0000CED50000}"/>
    <cellStyle name="n_WEM B2004_0703 Préflashde L23 Analyse CA trafic 07-03 (07-04-03)_Group - operational KPIs_1" xfId="21496" xr:uid="{00000000-0005-0000-0000-0000CFD50000}"/>
    <cellStyle name="n_WEM B2004_0703 Préflashde L23 Analyse CA trafic 07-03 (07-04-03)_Orange - Market France KPIs" xfId="57523" xr:uid="{00000000-0005-0000-0000-0000D0D50000}"/>
    <cellStyle name="n_WEM B2004_0703 Préflashde L23 Analyse CA trafic 07-03 (07-04-03)_Poland KPIs" xfId="48314" xr:uid="{00000000-0005-0000-0000-0000D1D50000}"/>
    <cellStyle name="n_WEM B2004_0703 Préflashde L23 Analyse CA trafic 07-03 (07-04-03)_ROW" xfId="48316" xr:uid="{00000000-0005-0000-0000-0000D2D50000}"/>
    <cellStyle name="n_WEM B2004_0703 Préflashde L23 Analyse CA trafic 07-03 (07-04-03)_ROW ARPU" xfId="48317" xr:uid="{00000000-0005-0000-0000-0000D3D50000}"/>
    <cellStyle name="n_WEM B2004_0703 Préflashde L23 Analyse CA trafic 07-03 (07-04-03)_ROW_1" xfId="48318" xr:uid="{00000000-0005-0000-0000-0000D4D50000}"/>
    <cellStyle name="n_WEM B2004_0703 Préflashde L23 Analyse CA trafic 07-03 (07-04-03)_ROW_1_Group" xfId="48319" xr:uid="{00000000-0005-0000-0000-0000D5D50000}"/>
    <cellStyle name="n_WEM B2004_0703 Préflashde L23 Analyse CA trafic 07-03 (07-04-03)_ROW_1_ROW ARPU" xfId="48320" xr:uid="{00000000-0005-0000-0000-0000D6D50000}"/>
    <cellStyle name="n_WEM B2004_0703 Préflashde L23 Analyse CA trafic 07-03 (07-04-03)_ROW_Group" xfId="48321" xr:uid="{00000000-0005-0000-0000-0000D7D50000}"/>
    <cellStyle name="n_WEM B2004_0703 Préflashde L23 Analyse CA trafic 07-03 (07-04-03)_ROW_ROW ARPU" xfId="48322" xr:uid="{00000000-0005-0000-0000-0000D8D50000}"/>
    <cellStyle name="n_WEM B2004_0703 Préflashde L23 Analyse CA trafic 07-03 (07-04-03)_Spain ARPU + AUPU" xfId="48323" xr:uid="{00000000-0005-0000-0000-0000D9D50000}"/>
    <cellStyle name="n_WEM B2004_0703 Préflashde L23 Analyse CA trafic 07-03 (07-04-03)_Spain ARPU + AUPU_Group" xfId="48324" xr:uid="{00000000-0005-0000-0000-0000DAD50000}"/>
    <cellStyle name="n_WEM B2004_0703 Préflashde L23 Analyse CA trafic 07-03 (07-04-03)_Spain ARPU + AUPU_ROW ARPU" xfId="48325" xr:uid="{00000000-0005-0000-0000-0000DBD50000}"/>
    <cellStyle name="n_WEM B2004_0703 Préflashde L23 Analyse CA trafic 07-03 (07-04-03)_Spain KPIs" xfId="8051" xr:uid="{00000000-0005-0000-0000-0000DCD50000}"/>
    <cellStyle name="n_WEM B2004_0703 Préflashde L23 Analyse CA trafic 07-03 (07-04-03)_Spain KPIs 2" xfId="17417" xr:uid="{00000000-0005-0000-0000-0000DDD50000}"/>
    <cellStyle name="n_WEM B2004_0703 Préflashde L23 Analyse CA trafic 07-03 (07-04-03)_Spain KPIs_1" xfId="52866" xr:uid="{00000000-0005-0000-0000-0000DED50000}"/>
    <cellStyle name="n_WEM B2004_0703 Préflashde L23 Analyse CA trafic 07-03 (07-04-03)_Telecoms - Operational KPIs" xfId="51169" xr:uid="{00000000-0005-0000-0000-0000DFD50000}"/>
    <cellStyle name="n_WEM B2004_A&amp;ME KPIs" xfId="54641" xr:uid="{00000000-0005-0000-0000-0000E0D50000}"/>
    <cellStyle name="n_WEM B2004_Base Forfaits 06-07" xfId="4073" xr:uid="{00000000-0005-0000-0000-0000E1D50000}"/>
    <cellStyle name="n_WEM B2004_Base Forfaits 06-07_A&amp;ME KPIs" xfId="54644" xr:uid="{00000000-0005-0000-0000-0000E2D50000}"/>
    <cellStyle name="n_WEM B2004_Base Forfaits 06-07_France financials" xfId="24985" xr:uid="{00000000-0005-0000-0000-0000E3D50000}"/>
    <cellStyle name="n_WEM B2004_Base Forfaits 06-07_France KPIs" xfId="6195" xr:uid="{00000000-0005-0000-0000-0000E4D50000}"/>
    <cellStyle name="n_WEM B2004_Base Forfaits 06-07_France KPIs 2" xfId="15610" xr:uid="{00000000-0005-0000-0000-0000E5D50000}"/>
    <cellStyle name="n_WEM B2004_Base Forfaits 06-07_France KPIs_1" xfId="13435" xr:uid="{00000000-0005-0000-0000-0000E6D50000}"/>
    <cellStyle name="n_WEM B2004_Base Forfaits 06-07_Group" xfId="48327" xr:uid="{00000000-0005-0000-0000-0000E7D50000}"/>
    <cellStyle name="n_WEM B2004_Base Forfaits 06-07_Group - financial KPIs" xfId="23241" xr:uid="{00000000-0005-0000-0000-0000E8D50000}"/>
    <cellStyle name="n_WEM B2004_Base Forfaits 06-07_Group - operational KPIs" xfId="11681" xr:uid="{00000000-0005-0000-0000-0000E9D50000}"/>
    <cellStyle name="n_WEM B2004_Base Forfaits 06-07_Group - operational KPIs 2" xfId="19380" xr:uid="{00000000-0005-0000-0000-0000EAD50000}"/>
    <cellStyle name="n_WEM B2004_Base Forfaits 06-07_Group - operational KPIs_1" xfId="21497" xr:uid="{00000000-0005-0000-0000-0000EBD50000}"/>
    <cellStyle name="n_WEM B2004_Base Forfaits 06-07_Orange - Market France KPIs" xfId="57524" xr:uid="{00000000-0005-0000-0000-0000ECD50000}"/>
    <cellStyle name="n_WEM B2004_Base Forfaits 06-07_Poland KPIs" xfId="48326" xr:uid="{00000000-0005-0000-0000-0000EDD50000}"/>
    <cellStyle name="n_WEM B2004_Base Forfaits 06-07_ROW" xfId="48328" xr:uid="{00000000-0005-0000-0000-0000EED50000}"/>
    <cellStyle name="n_WEM B2004_Base Forfaits 06-07_ROW ARPU" xfId="48329" xr:uid="{00000000-0005-0000-0000-0000EFD50000}"/>
    <cellStyle name="n_WEM B2004_Base Forfaits 06-07_ROW_1" xfId="48330" xr:uid="{00000000-0005-0000-0000-0000F0D50000}"/>
    <cellStyle name="n_WEM B2004_Base Forfaits 06-07_ROW_1_Group" xfId="48331" xr:uid="{00000000-0005-0000-0000-0000F1D50000}"/>
    <cellStyle name="n_WEM B2004_Base Forfaits 06-07_ROW_1_ROW ARPU" xfId="48332" xr:uid="{00000000-0005-0000-0000-0000F2D50000}"/>
    <cellStyle name="n_WEM B2004_Base Forfaits 06-07_ROW_Group" xfId="48333" xr:uid="{00000000-0005-0000-0000-0000F3D50000}"/>
    <cellStyle name="n_WEM B2004_Base Forfaits 06-07_ROW_ROW ARPU" xfId="48334" xr:uid="{00000000-0005-0000-0000-0000F4D50000}"/>
    <cellStyle name="n_WEM B2004_Base Forfaits 06-07_Spain ARPU + AUPU" xfId="48335" xr:uid="{00000000-0005-0000-0000-0000F5D50000}"/>
    <cellStyle name="n_WEM B2004_Base Forfaits 06-07_Spain ARPU + AUPU_Group" xfId="48336" xr:uid="{00000000-0005-0000-0000-0000F6D50000}"/>
    <cellStyle name="n_WEM B2004_Base Forfaits 06-07_Spain ARPU + AUPU_ROW ARPU" xfId="48337" xr:uid="{00000000-0005-0000-0000-0000F7D50000}"/>
    <cellStyle name="n_WEM B2004_Base Forfaits 06-07_Spain KPIs" xfId="8052" xr:uid="{00000000-0005-0000-0000-0000F8D50000}"/>
    <cellStyle name="n_WEM B2004_Base Forfaits 06-07_Spain KPIs 2" xfId="17418" xr:uid="{00000000-0005-0000-0000-0000F9D50000}"/>
    <cellStyle name="n_WEM B2004_Base Forfaits 06-07_Spain KPIs_1" xfId="52867" xr:uid="{00000000-0005-0000-0000-0000FAD50000}"/>
    <cellStyle name="n_WEM B2004_Base Forfaits 06-07_Telecoms - Operational KPIs" xfId="51170" xr:uid="{00000000-0005-0000-0000-0000FBD50000}"/>
    <cellStyle name="n_WEM B2004_CA BAC SCR-VM 06-07 (31-07-06)" xfId="4074" xr:uid="{00000000-0005-0000-0000-0000FCD50000}"/>
    <cellStyle name="n_WEM B2004_CA BAC SCR-VM 06-07 (31-07-06)_A&amp;ME KPIs" xfId="54645" xr:uid="{00000000-0005-0000-0000-0000FDD50000}"/>
    <cellStyle name="n_WEM B2004_CA BAC SCR-VM 06-07 (31-07-06)_France financials" xfId="24986" xr:uid="{00000000-0005-0000-0000-0000FED50000}"/>
    <cellStyle name="n_WEM B2004_CA BAC SCR-VM 06-07 (31-07-06)_France KPIs" xfId="6196" xr:uid="{00000000-0005-0000-0000-0000FFD50000}"/>
    <cellStyle name="n_WEM B2004_CA BAC SCR-VM 06-07 (31-07-06)_France KPIs 2" xfId="15611" xr:uid="{00000000-0005-0000-0000-000000D60000}"/>
    <cellStyle name="n_WEM B2004_CA BAC SCR-VM 06-07 (31-07-06)_France KPIs_1" xfId="13436" xr:uid="{00000000-0005-0000-0000-000001D60000}"/>
    <cellStyle name="n_WEM B2004_CA BAC SCR-VM 06-07 (31-07-06)_Group" xfId="48339" xr:uid="{00000000-0005-0000-0000-000002D60000}"/>
    <cellStyle name="n_WEM B2004_CA BAC SCR-VM 06-07 (31-07-06)_Group - financial KPIs" xfId="23242" xr:uid="{00000000-0005-0000-0000-000003D60000}"/>
    <cellStyle name="n_WEM B2004_CA BAC SCR-VM 06-07 (31-07-06)_Group - operational KPIs" xfId="11682" xr:uid="{00000000-0005-0000-0000-000004D60000}"/>
    <cellStyle name="n_WEM B2004_CA BAC SCR-VM 06-07 (31-07-06)_Group - operational KPIs 2" xfId="19381" xr:uid="{00000000-0005-0000-0000-000005D60000}"/>
    <cellStyle name="n_WEM B2004_CA BAC SCR-VM 06-07 (31-07-06)_Group - operational KPIs_1" xfId="21498" xr:uid="{00000000-0005-0000-0000-000006D60000}"/>
    <cellStyle name="n_WEM B2004_CA BAC SCR-VM 06-07 (31-07-06)_Orange - Market France KPIs" xfId="57525" xr:uid="{00000000-0005-0000-0000-000007D60000}"/>
    <cellStyle name="n_WEM B2004_CA BAC SCR-VM 06-07 (31-07-06)_Poland KPIs" xfId="48338" xr:uid="{00000000-0005-0000-0000-000008D60000}"/>
    <cellStyle name="n_WEM B2004_CA BAC SCR-VM 06-07 (31-07-06)_ROW" xfId="48340" xr:uid="{00000000-0005-0000-0000-000009D60000}"/>
    <cellStyle name="n_WEM B2004_CA BAC SCR-VM 06-07 (31-07-06)_ROW ARPU" xfId="48341" xr:uid="{00000000-0005-0000-0000-00000AD60000}"/>
    <cellStyle name="n_WEM B2004_CA BAC SCR-VM 06-07 (31-07-06)_ROW_1" xfId="48342" xr:uid="{00000000-0005-0000-0000-00000BD60000}"/>
    <cellStyle name="n_WEM B2004_CA BAC SCR-VM 06-07 (31-07-06)_ROW_1_Group" xfId="48343" xr:uid="{00000000-0005-0000-0000-00000CD60000}"/>
    <cellStyle name="n_WEM B2004_CA BAC SCR-VM 06-07 (31-07-06)_ROW_1_ROW ARPU" xfId="48344" xr:uid="{00000000-0005-0000-0000-00000DD60000}"/>
    <cellStyle name="n_WEM B2004_CA BAC SCR-VM 06-07 (31-07-06)_ROW_Group" xfId="48345" xr:uid="{00000000-0005-0000-0000-00000ED60000}"/>
    <cellStyle name="n_WEM B2004_CA BAC SCR-VM 06-07 (31-07-06)_ROW_ROW ARPU" xfId="48346" xr:uid="{00000000-0005-0000-0000-00000FD60000}"/>
    <cellStyle name="n_WEM B2004_CA BAC SCR-VM 06-07 (31-07-06)_Spain ARPU + AUPU" xfId="48347" xr:uid="{00000000-0005-0000-0000-000010D60000}"/>
    <cellStyle name="n_WEM B2004_CA BAC SCR-VM 06-07 (31-07-06)_Spain ARPU + AUPU_Group" xfId="48348" xr:uid="{00000000-0005-0000-0000-000011D60000}"/>
    <cellStyle name="n_WEM B2004_CA BAC SCR-VM 06-07 (31-07-06)_Spain ARPU + AUPU_ROW ARPU" xfId="48349" xr:uid="{00000000-0005-0000-0000-000012D60000}"/>
    <cellStyle name="n_WEM B2004_CA BAC SCR-VM 06-07 (31-07-06)_Spain KPIs" xfId="8053" xr:uid="{00000000-0005-0000-0000-000013D60000}"/>
    <cellStyle name="n_WEM B2004_CA BAC SCR-VM 06-07 (31-07-06)_Spain KPIs 2" xfId="17419" xr:uid="{00000000-0005-0000-0000-000014D60000}"/>
    <cellStyle name="n_WEM B2004_CA BAC SCR-VM 06-07 (31-07-06)_Spain KPIs_1" xfId="52868" xr:uid="{00000000-0005-0000-0000-000015D60000}"/>
    <cellStyle name="n_WEM B2004_CA BAC SCR-VM 06-07 (31-07-06)_Telecoms - Operational KPIs" xfId="51171" xr:uid="{00000000-0005-0000-0000-000016D60000}"/>
    <cellStyle name="n_WEM B2004_CA forfaits 0607 (06-08-14)" xfId="4075" xr:uid="{00000000-0005-0000-0000-000017D60000}"/>
    <cellStyle name="n_WEM B2004_CA forfaits 0607 (06-08-14)_A&amp;ME KPIs" xfId="54646" xr:uid="{00000000-0005-0000-0000-000018D60000}"/>
    <cellStyle name="n_WEM B2004_CA forfaits 0607 (06-08-14)_France financials" xfId="24987" xr:uid="{00000000-0005-0000-0000-000019D60000}"/>
    <cellStyle name="n_WEM B2004_CA forfaits 0607 (06-08-14)_France KPIs" xfId="6197" xr:uid="{00000000-0005-0000-0000-00001AD60000}"/>
    <cellStyle name="n_WEM B2004_CA forfaits 0607 (06-08-14)_France KPIs 2" xfId="15612" xr:uid="{00000000-0005-0000-0000-00001BD60000}"/>
    <cellStyle name="n_WEM B2004_CA forfaits 0607 (06-08-14)_France KPIs_1" xfId="13437" xr:uid="{00000000-0005-0000-0000-00001CD60000}"/>
    <cellStyle name="n_WEM B2004_CA forfaits 0607 (06-08-14)_Group" xfId="48351" xr:uid="{00000000-0005-0000-0000-00001DD60000}"/>
    <cellStyle name="n_WEM B2004_CA forfaits 0607 (06-08-14)_Group - financial KPIs" xfId="23243" xr:uid="{00000000-0005-0000-0000-00001ED60000}"/>
    <cellStyle name="n_WEM B2004_CA forfaits 0607 (06-08-14)_Group - operational KPIs" xfId="11683" xr:uid="{00000000-0005-0000-0000-00001FD60000}"/>
    <cellStyle name="n_WEM B2004_CA forfaits 0607 (06-08-14)_Group - operational KPIs 2" xfId="19382" xr:uid="{00000000-0005-0000-0000-000020D60000}"/>
    <cellStyle name="n_WEM B2004_CA forfaits 0607 (06-08-14)_Group - operational KPIs_1" xfId="21499" xr:uid="{00000000-0005-0000-0000-000021D60000}"/>
    <cellStyle name="n_WEM B2004_CA forfaits 0607 (06-08-14)_Orange - Market France KPIs" xfId="57526" xr:uid="{00000000-0005-0000-0000-000022D60000}"/>
    <cellStyle name="n_WEM B2004_CA forfaits 0607 (06-08-14)_Poland KPIs" xfId="48350" xr:uid="{00000000-0005-0000-0000-000023D60000}"/>
    <cellStyle name="n_WEM B2004_CA forfaits 0607 (06-08-14)_ROW" xfId="48352" xr:uid="{00000000-0005-0000-0000-000024D60000}"/>
    <cellStyle name="n_WEM B2004_CA forfaits 0607 (06-08-14)_ROW ARPU" xfId="48353" xr:uid="{00000000-0005-0000-0000-000025D60000}"/>
    <cellStyle name="n_WEM B2004_CA forfaits 0607 (06-08-14)_ROW_1" xfId="48354" xr:uid="{00000000-0005-0000-0000-000026D60000}"/>
    <cellStyle name="n_WEM B2004_CA forfaits 0607 (06-08-14)_ROW_1_Group" xfId="48355" xr:uid="{00000000-0005-0000-0000-000027D60000}"/>
    <cellStyle name="n_WEM B2004_CA forfaits 0607 (06-08-14)_ROW_1_ROW ARPU" xfId="48356" xr:uid="{00000000-0005-0000-0000-000028D60000}"/>
    <cellStyle name="n_WEM B2004_CA forfaits 0607 (06-08-14)_ROW_Group" xfId="48357" xr:uid="{00000000-0005-0000-0000-000029D60000}"/>
    <cellStyle name="n_WEM B2004_CA forfaits 0607 (06-08-14)_ROW_ROW ARPU" xfId="48358" xr:uid="{00000000-0005-0000-0000-00002AD60000}"/>
    <cellStyle name="n_WEM B2004_CA forfaits 0607 (06-08-14)_Spain ARPU + AUPU" xfId="48359" xr:uid="{00000000-0005-0000-0000-00002BD60000}"/>
    <cellStyle name="n_WEM B2004_CA forfaits 0607 (06-08-14)_Spain ARPU + AUPU_Group" xfId="48360" xr:uid="{00000000-0005-0000-0000-00002CD60000}"/>
    <cellStyle name="n_WEM B2004_CA forfaits 0607 (06-08-14)_Spain ARPU + AUPU_ROW ARPU" xfId="48361" xr:uid="{00000000-0005-0000-0000-00002DD60000}"/>
    <cellStyle name="n_WEM B2004_CA forfaits 0607 (06-08-14)_Spain KPIs" xfId="8054" xr:uid="{00000000-0005-0000-0000-00002ED60000}"/>
    <cellStyle name="n_WEM B2004_CA forfaits 0607 (06-08-14)_Spain KPIs 2" xfId="17420" xr:uid="{00000000-0005-0000-0000-00002FD60000}"/>
    <cellStyle name="n_WEM B2004_CA forfaits 0607 (06-08-14)_Spain KPIs_1" xfId="52869" xr:uid="{00000000-0005-0000-0000-000030D60000}"/>
    <cellStyle name="n_WEM B2004_CA forfaits 0607 (06-08-14)_Telecoms - Operational KPIs" xfId="51172" xr:uid="{00000000-0005-0000-0000-000031D60000}"/>
    <cellStyle name="n_WEM B2004_Classeur2" xfId="4076" xr:uid="{00000000-0005-0000-0000-000032D60000}"/>
    <cellStyle name="n_WEM B2004_Classeur2_A&amp;ME KPIs" xfId="54647" xr:uid="{00000000-0005-0000-0000-000033D60000}"/>
    <cellStyle name="n_WEM B2004_Classeur2_France financials" xfId="24988" xr:uid="{00000000-0005-0000-0000-000034D60000}"/>
    <cellStyle name="n_WEM B2004_Classeur2_France KPIs" xfId="6198" xr:uid="{00000000-0005-0000-0000-000035D60000}"/>
    <cellStyle name="n_WEM B2004_Classeur2_France KPIs 2" xfId="15613" xr:uid="{00000000-0005-0000-0000-000036D60000}"/>
    <cellStyle name="n_WEM B2004_Classeur2_France KPIs_1" xfId="13438" xr:uid="{00000000-0005-0000-0000-000037D60000}"/>
    <cellStyle name="n_WEM B2004_Classeur2_Group" xfId="48363" xr:uid="{00000000-0005-0000-0000-000038D60000}"/>
    <cellStyle name="n_WEM B2004_Classeur2_Group - financial KPIs" xfId="23244" xr:uid="{00000000-0005-0000-0000-000039D60000}"/>
    <cellStyle name="n_WEM B2004_Classeur2_Group - operational KPIs" xfId="11684" xr:uid="{00000000-0005-0000-0000-00003AD60000}"/>
    <cellStyle name="n_WEM B2004_Classeur2_Group - operational KPIs 2" xfId="19383" xr:uid="{00000000-0005-0000-0000-00003BD60000}"/>
    <cellStyle name="n_WEM B2004_Classeur2_Group - operational KPIs_1" xfId="21500" xr:uid="{00000000-0005-0000-0000-00003CD60000}"/>
    <cellStyle name="n_WEM B2004_Classeur2_Orange - Market France KPIs" xfId="57527" xr:uid="{00000000-0005-0000-0000-00003DD60000}"/>
    <cellStyle name="n_WEM B2004_Classeur2_Poland KPIs" xfId="48362" xr:uid="{00000000-0005-0000-0000-00003ED60000}"/>
    <cellStyle name="n_WEM B2004_Classeur2_ROW" xfId="48364" xr:uid="{00000000-0005-0000-0000-00003FD60000}"/>
    <cellStyle name="n_WEM B2004_Classeur2_ROW ARPU" xfId="48365" xr:uid="{00000000-0005-0000-0000-000040D60000}"/>
    <cellStyle name="n_WEM B2004_Classeur2_ROW_1" xfId="48366" xr:uid="{00000000-0005-0000-0000-000041D60000}"/>
    <cellStyle name="n_WEM B2004_Classeur2_ROW_1_Group" xfId="48367" xr:uid="{00000000-0005-0000-0000-000042D60000}"/>
    <cellStyle name="n_WEM B2004_Classeur2_ROW_1_ROW ARPU" xfId="48368" xr:uid="{00000000-0005-0000-0000-000043D60000}"/>
    <cellStyle name="n_WEM B2004_Classeur2_ROW_Group" xfId="48369" xr:uid="{00000000-0005-0000-0000-000044D60000}"/>
    <cellStyle name="n_WEM B2004_Classeur2_ROW_ROW ARPU" xfId="48370" xr:uid="{00000000-0005-0000-0000-000045D60000}"/>
    <cellStyle name="n_WEM B2004_Classeur2_Spain ARPU + AUPU" xfId="48371" xr:uid="{00000000-0005-0000-0000-000046D60000}"/>
    <cellStyle name="n_WEM B2004_Classeur2_Spain ARPU + AUPU_Group" xfId="48372" xr:uid="{00000000-0005-0000-0000-000047D60000}"/>
    <cellStyle name="n_WEM B2004_Classeur2_Spain ARPU + AUPU_ROW ARPU" xfId="48373" xr:uid="{00000000-0005-0000-0000-000048D60000}"/>
    <cellStyle name="n_WEM B2004_Classeur2_Spain KPIs" xfId="8055" xr:uid="{00000000-0005-0000-0000-000049D60000}"/>
    <cellStyle name="n_WEM B2004_Classeur2_Spain KPIs 2" xfId="17421" xr:uid="{00000000-0005-0000-0000-00004AD60000}"/>
    <cellStyle name="n_WEM B2004_Classeur2_Spain KPIs_1" xfId="52870" xr:uid="{00000000-0005-0000-0000-00004BD60000}"/>
    <cellStyle name="n_WEM B2004_Classeur2_Telecoms - Operational KPIs" xfId="51173" xr:uid="{00000000-0005-0000-0000-00004CD60000}"/>
    <cellStyle name="n_WEM B2004_Classeur5" xfId="4077" xr:uid="{00000000-0005-0000-0000-00004DD60000}"/>
    <cellStyle name="n_WEM B2004_Classeur5_A&amp;ME KPIs" xfId="54648" xr:uid="{00000000-0005-0000-0000-00004ED60000}"/>
    <cellStyle name="n_WEM B2004_Classeur5_France financials" xfId="24989" xr:uid="{00000000-0005-0000-0000-00004FD60000}"/>
    <cellStyle name="n_WEM B2004_Classeur5_France KPIs" xfId="6199" xr:uid="{00000000-0005-0000-0000-000050D60000}"/>
    <cellStyle name="n_WEM B2004_Classeur5_France KPIs 2" xfId="15614" xr:uid="{00000000-0005-0000-0000-000051D60000}"/>
    <cellStyle name="n_WEM B2004_Classeur5_France KPIs_1" xfId="13439" xr:uid="{00000000-0005-0000-0000-000052D60000}"/>
    <cellStyle name="n_WEM B2004_Classeur5_Group" xfId="48375" xr:uid="{00000000-0005-0000-0000-000053D60000}"/>
    <cellStyle name="n_WEM B2004_Classeur5_Group - financial KPIs" xfId="23245" xr:uid="{00000000-0005-0000-0000-000054D60000}"/>
    <cellStyle name="n_WEM B2004_Classeur5_Group - operational KPIs" xfId="11685" xr:uid="{00000000-0005-0000-0000-000055D60000}"/>
    <cellStyle name="n_WEM B2004_Classeur5_Group - operational KPIs 2" xfId="19384" xr:uid="{00000000-0005-0000-0000-000056D60000}"/>
    <cellStyle name="n_WEM B2004_Classeur5_Group - operational KPIs_1" xfId="21501" xr:uid="{00000000-0005-0000-0000-000057D60000}"/>
    <cellStyle name="n_WEM B2004_Classeur5_Orange - Market France KPIs" xfId="57528" xr:uid="{00000000-0005-0000-0000-000058D60000}"/>
    <cellStyle name="n_WEM B2004_Classeur5_Poland KPIs" xfId="48374" xr:uid="{00000000-0005-0000-0000-000059D60000}"/>
    <cellStyle name="n_WEM B2004_Classeur5_ROW" xfId="48376" xr:uid="{00000000-0005-0000-0000-00005AD60000}"/>
    <cellStyle name="n_WEM B2004_Classeur5_ROW ARPU" xfId="48377" xr:uid="{00000000-0005-0000-0000-00005BD60000}"/>
    <cellStyle name="n_WEM B2004_Classeur5_ROW_1" xfId="48378" xr:uid="{00000000-0005-0000-0000-00005CD60000}"/>
    <cellStyle name="n_WEM B2004_Classeur5_ROW_1_Group" xfId="48379" xr:uid="{00000000-0005-0000-0000-00005DD60000}"/>
    <cellStyle name="n_WEM B2004_Classeur5_ROW_1_ROW ARPU" xfId="48380" xr:uid="{00000000-0005-0000-0000-00005ED60000}"/>
    <cellStyle name="n_WEM B2004_Classeur5_ROW_Group" xfId="48381" xr:uid="{00000000-0005-0000-0000-00005FD60000}"/>
    <cellStyle name="n_WEM B2004_Classeur5_ROW_ROW ARPU" xfId="48382" xr:uid="{00000000-0005-0000-0000-000060D60000}"/>
    <cellStyle name="n_WEM B2004_Classeur5_Spain ARPU + AUPU" xfId="48383" xr:uid="{00000000-0005-0000-0000-000061D60000}"/>
    <cellStyle name="n_WEM B2004_Classeur5_Spain ARPU + AUPU_Group" xfId="48384" xr:uid="{00000000-0005-0000-0000-000062D60000}"/>
    <cellStyle name="n_WEM B2004_Classeur5_Spain ARPU + AUPU_ROW ARPU" xfId="48385" xr:uid="{00000000-0005-0000-0000-000063D60000}"/>
    <cellStyle name="n_WEM B2004_Classeur5_Spain KPIs" xfId="8056" xr:uid="{00000000-0005-0000-0000-000064D60000}"/>
    <cellStyle name="n_WEM B2004_Classeur5_Spain KPIs 2" xfId="17422" xr:uid="{00000000-0005-0000-0000-000065D60000}"/>
    <cellStyle name="n_WEM B2004_Classeur5_Spain KPIs_1" xfId="52871" xr:uid="{00000000-0005-0000-0000-000066D60000}"/>
    <cellStyle name="n_WEM B2004_Classeur5_Telecoms - Operational KPIs" xfId="51174" xr:uid="{00000000-0005-0000-0000-000067D60000}"/>
    <cellStyle name="n_WEM B2004_DATA KPI Personal" xfId="48386" xr:uid="{00000000-0005-0000-0000-000068D60000}"/>
    <cellStyle name="n_WEM B2004_DATA KPI Personal_Group" xfId="48387" xr:uid="{00000000-0005-0000-0000-000069D60000}"/>
    <cellStyle name="n_WEM B2004_DATA KPI Personal_ROW ARPU" xfId="48388" xr:uid="{00000000-0005-0000-0000-00006AD60000}"/>
    <cellStyle name="n_WEM B2004_EE_CoA_BS - mapped V4" xfId="48389" xr:uid="{00000000-0005-0000-0000-00006BD60000}"/>
    <cellStyle name="n_WEM B2004_EE_CoA_BS - mapped V4_Group" xfId="48390" xr:uid="{00000000-0005-0000-0000-00006CD60000}"/>
    <cellStyle name="n_WEM B2004_EE_CoA_BS - mapped V4_ROW ARPU" xfId="48391" xr:uid="{00000000-0005-0000-0000-00006DD60000}"/>
    <cellStyle name="n_WEM B2004_France financials" xfId="24982" xr:uid="{00000000-0005-0000-0000-00006ED60000}"/>
    <cellStyle name="n_WEM B2004_France KPIs" xfId="6192" xr:uid="{00000000-0005-0000-0000-00006FD60000}"/>
    <cellStyle name="n_WEM B2004_France KPIs 2" xfId="15607" xr:uid="{00000000-0005-0000-0000-000070D60000}"/>
    <cellStyle name="n_WEM B2004_France KPIs_1" xfId="13432" xr:uid="{00000000-0005-0000-0000-000071D60000}"/>
    <cellStyle name="n_WEM B2004_GetCA Groupe Seg 2012-Q4 Soc" xfId="57529" xr:uid="{00000000-0005-0000-0000-000072D60000}"/>
    <cellStyle name="n_WEM B2004_Group" xfId="48392" xr:uid="{00000000-0005-0000-0000-000073D60000}"/>
    <cellStyle name="n_WEM B2004_Group - financial KPIs" xfId="23238" xr:uid="{00000000-0005-0000-0000-000074D60000}"/>
    <cellStyle name="n_WEM B2004_Group - operational KPIs" xfId="11678" xr:uid="{00000000-0005-0000-0000-000075D60000}"/>
    <cellStyle name="n_WEM B2004_Group - operational KPIs 2" xfId="19377" xr:uid="{00000000-0005-0000-0000-000076D60000}"/>
    <cellStyle name="n_WEM B2004_Group - operational KPIs_1" xfId="21494" xr:uid="{00000000-0005-0000-0000-000077D60000}"/>
    <cellStyle name="n_WEM B2004_NB07 FRANCE Tableau de l'ADSL 032007 v3 hors instances avec déc07 v24-04" xfId="4078" xr:uid="{00000000-0005-0000-0000-000078D60000}"/>
    <cellStyle name="n_WEM B2004_NB07 FRANCE Tableau de l'ADSL 032007 v3 hors instances avec déc07 v24-04_A&amp;ME KPIs" xfId="54649" xr:uid="{00000000-0005-0000-0000-000079D60000}"/>
    <cellStyle name="n_WEM B2004_NB07 FRANCE Tableau de l'ADSL 032007 v3 hors instances avec déc07 v24-04_France financials" xfId="24990" xr:uid="{00000000-0005-0000-0000-00007AD60000}"/>
    <cellStyle name="n_WEM B2004_NB07 FRANCE Tableau de l'ADSL 032007 v3 hors instances avec déc07 v24-04_France KPIs" xfId="6200" xr:uid="{00000000-0005-0000-0000-00007BD60000}"/>
    <cellStyle name="n_WEM B2004_NB07 FRANCE Tableau de l'ADSL 032007 v3 hors instances avec déc07 v24-04_France KPIs 2" xfId="15615" xr:uid="{00000000-0005-0000-0000-00007CD60000}"/>
    <cellStyle name="n_WEM B2004_NB07 FRANCE Tableau de l'ADSL 032007 v3 hors instances avec déc07 v24-04_France KPIs_1" xfId="13440" xr:uid="{00000000-0005-0000-0000-00007DD60000}"/>
    <cellStyle name="n_WEM B2004_NB07 FRANCE Tableau de l'ADSL 032007 v3 hors instances avec déc07 v24-04_Group" xfId="48394" xr:uid="{00000000-0005-0000-0000-00007ED60000}"/>
    <cellStyle name="n_WEM B2004_NB07 FRANCE Tableau de l'ADSL 032007 v3 hors instances avec déc07 v24-04_Group - financial KPIs" xfId="23246" xr:uid="{00000000-0005-0000-0000-00007FD60000}"/>
    <cellStyle name="n_WEM B2004_NB07 FRANCE Tableau de l'ADSL 032007 v3 hors instances avec déc07 v24-04_Group - operational KPIs" xfId="11686" xr:uid="{00000000-0005-0000-0000-000080D60000}"/>
    <cellStyle name="n_WEM B2004_NB07 FRANCE Tableau de l'ADSL 032007 v3 hors instances avec déc07 v24-04_Group - operational KPIs 2" xfId="19385" xr:uid="{00000000-0005-0000-0000-000081D60000}"/>
    <cellStyle name="n_WEM B2004_NB07 FRANCE Tableau de l'ADSL 032007 v3 hors instances avec déc07 v24-04_Group - operational KPIs_1" xfId="21502" xr:uid="{00000000-0005-0000-0000-000082D60000}"/>
    <cellStyle name="n_WEM B2004_NB07 FRANCE Tableau de l'ADSL 032007 v3 hors instances avec déc07 v24-04_Orange - Market France KPIs" xfId="57530" xr:uid="{00000000-0005-0000-0000-000083D60000}"/>
    <cellStyle name="n_WEM B2004_NB07 FRANCE Tableau de l'ADSL 032007 v3 hors instances avec déc07 v24-04_Poland KPIs" xfId="48393" xr:uid="{00000000-0005-0000-0000-000084D60000}"/>
    <cellStyle name="n_WEM B2004_NB07 FRANCE Tableau de l'ADSL 032007 v3 hors instances avec déc07 v24-04_ROW" xfId="48395" xr:uid="{00000000-0005-0000-0000-000085D60000}"/>
    <cellStyle name="n_WEM B2004_NB07 FRANCE Tableau de l'ADSL 032007 v3 hors instances avec déc07 v24-04_ROW ARPU" xfId="48396" xr:uid="{00000000-0005-0000-0000-000086D60000}"/>
    <cellStyle name="n_WEM B2004_NB07 FRANCE Tableau de l'ADSL 032007 v3 hors instances avec déc07 v24-04_ROW_1" xfId="48397" xr:uid="{00000000-0005-0000-0000-000087D60000}"/>
    <cellStyle name="n_WEM B2004_NB07 FRANCE Tableau de l'ADSL 032007 v3 hors instances avec déc07 v24-04_ROW_1_Group" xfId="48398" xr:uid="{00000000-0005-0000-0000-000088D60000}"/>
    <cellStyle name="n_WEM B2004_NB07 FRANCE Tableau de l'ADSL 032007 v3 hors instances avec déc07 v24-04_ROW_1_ROW ARPU" xfId="48399" xr:uid="{00000000-0005-0000-0000-000089D60000}"/>
    <cellStyle name="n_WEM B2004_NB07 FRANCE Tableau de l'ADSL 032007 v3 hors instances avec déc07 v24-04_ROW_Group" xfId="48400" xr:uid="{00000000-0005-0000-0000-00008AD60000}"/>
    <cellStyle name="n_WEM B2004_NB07 FRANCE Tableau de l'ADSL 032007 v3 hors instances avec déc07 v24-04_ROW_ROW ARPU" xfId="48401" xr:uid="{00000000-0005-0000-0000-00008BD60000}"/>
    <cellStyle name="n_WEM B2004_NB07 FRANCE Tableau de l'ADSL 032007 v3 hors instances avec déc07 v24-04_Spain ARPU + AUPU" xfId="48402" xr:uid="{00000000-0005-0000-0000-00008CD60000}"/>
    <cellStyle name="n_WEM B2004_NB07 FRANCE Tableau de l'ADSL 032007 v3 hors instances avec déc07 v24-04_Spain ARPU + AUPU_Group" xfId="48403" xr:uid="{00000000-0005-0000-0000-00008DD60000}"/>
    <cellStyle name="n_WEM B2004_NB07 FRANCE Tableau de l'ADSL 032007 v3 hors instances avec déc07 v24-04_Spain ARPU + AUPU_ROW ARPU" xfId="48404" xr:uid="{00000000-0005-0000-0000-00008ED60000}"/>
    <cellStyle name="n_WEM B2004_NB07 FRANCE Tableau de l'ADSL 032007 v3 hors instances avec déc07 v24-04_Spain KPIs" xfId="8057" xr:uid="{00000000-0005-0000-0000-00008FD60000}"/>
    <cellStyle name="n_WEM B2004_NB07 FRANCE Tableau de l'ADSL 032007 v3 hors instances avec déc07 v24-04_Spain KPIs 2" xfId="17423" xr:uid="{00000000-0005-0000-0000-000090D60000}"/>
    <cellStyle name="n_WEM B2004_NB07 FRANCE Tableau de l'ADSL 032007 v3 hors instances avec déc07 v24-04_Spain KPIs_1" xfId="52872" xr:uid="{00000000-0005-0000-0000-000091D60000}"/>
    <cellStyle name="n_WEM B2004_NB07 FRANCE Tableau de l'ADSL 032007 v3 hors instances avec déc07 v24-04_Telecoms - Operational KPIs" xfId="51175" xr:uid="{00000000-0005-0000-0000-000092D60000}"/>
    <cellStyle name="n_WEM B2004_Orange - Market France KPIs" xfId="57521" xr:uid="{00000000-0005-0000-0000-000093D60000}"/>
    <cellStyle name="n_WEM B2004_PFA_Mn MTV_060413" xfId="4079" xr:uid="{00000000-0005-0000-0000-000094D60000}"/>
    <cellStyle name="n_WEM B2004_PFA_Mn MTV_060413_A&amp;ME KPIs" xfId="54650" xr:uid="{00000000-0005-0000-0000-000095D60000}"/>
    <cellStyle name="n_WEM B2004_PFA_Mn MTV_060413_France financials" xfId="24991" xr:uid="{00000000-0005-0000-0000-000096D60000}"/>
    <cellStyle name="n_WEM B2004_PFA_Mn MTV_060413_France KPIs" xfId="6201" xr:uid="{00000000-0005-0000-0000-000097D60000}"/>
    <cellStyle name="n_WEM B2004_PFA_Mn MTV_060413_France KPIs 2" xfId="15616" xr:uid="{00000000-0005-0000-0000-000098D60000}"/>
    <cellStyle name="n_WEM B2004_PFA_Mn MTV_060413_France KPIs_1" xfId="13441" xr:uid="{00000000-0005-0000-0000-000099D60000}"/>
    <cellStyle name="n_WEM B2004_PFA_Mn MTV_060413_Group" xfId="48406" xr:uid="{00000000-0005-0000-0000-00009AD60000}"/>
    <cellStyle name="n_WEM B2004_PFA_Mn MTV_060413_Group - financial KPIs" xfId="23247" xr:uid="{00000000-0005-0000-0000-00009BD60000}"/>
    <cellStyle name="n_WEM B2004_PFA_Mn MTV_060413_Group - operational KPIs" xfId="11687" xr:uid="{00000000-0005-0000-0000-00009CD60000}"/>
    <cellStyle name="n_WEM B2004_PFA_Mn MTV_060413_Group - operational KPIs 2" xfId="19386" xr:uid="{00000000-0005-0000-0000-00009DD60000}"/>
    <cellStyle name="n_WEM B2004_PFA_Mn MTV_060413_Group - operational KPIs_1" xfId="21503" xr:uid="{00000000-0005-0000-0000-00009ED60000}"/>
    <cellStyle name="n_WEM B2004_PFA_Mn MTV_060413_Orange - Market France KPIs" xfId="57531" xr:uid="{00000000-0005-0000-0000-00009FD60000}"/>
    <cellStyle name="n_WEM B2004_PFA_Mn MTV_060413_Poland KPIs" xfId="48405" xr:uid="{00000000-0005-0000-0000-0000A0D60000}"/>
    <cellStyle name="n_WEM B2004_PFA_Mn MTV_060413_ROW" xfId="48407" xr:uid="{00000000-0005-0000-0000-0000A1D60000}"/>
    <cellStyle name="n_WEM B2004_PFA_Mn MTV_060413_ROW ARPU" xfId="48408" xr:uid="{00000000-0005-0000-0000-0000A2D60000}"/>
    <cellStyle name="n_WEM B2004_PFA_Mn MTV_060413_ROW_1" xfId="48409" xr:uid="{00000000-0005-0000-0000-0000A3D60000}"/>
    <cellStyle name="n_WEM B2004_PFA_Mn MTV_060413_ROW_1_Group" xfId="48410" xr:uid="{00000000-0005-0000-0000-0000A4D60000}"/>
    <cellStyle name="n_WEM B2004_PFA_Mn MTV_060413_ROW_1_ROW ARPU" xfId="48411" xr:uid="{00000000-0005-0000-0000-0000A5D60000}"/>
    <cellStyle name="n_WEM B2004_PFA_Mn MTV_060413_ROW_Group" xfId="48412" xr:uid="{00000000-0005-0000-0000-0000A6D60000}"/>
    <cellStyle name="n_WEM B2004_PFA_Mn MTV_060413_ROW_ROW ARPU" xfId="48413" xr:uid="{00000000-0005-0000-0000-0000A7D60000}"/>
    <cellStyle name="n_WEM B2004_PFA_Mn MTV_060413_Spain ARPU + AUPU" xfId="48414" xr:uid="{00000000-0005-0000-0000-0000A8D60000}"/>
    <cellStyle name="n_WEM B2004_PFA_Mn MTV_060413_Spain ARPU + AUPU_Group" xfId="48415" xr:uid="{00000000-0005-0000-0000-0000A9D60000}"/>
    <cellStyle name="n_WEM B2004_PFA_Mn MTV_060413_Spain ARPU + AUPU_ROW ARPU" xfId="48416" xr:uid="{00000000-0005-0000-0000-0000AAD60000}"/>
    <cellStyle name="n_WEM B2004_PFA_Mn MTV_060413_Spain KPIs" xfId="8058" xr:uid="{00000000-0005-0000-0000-0000ABD60000}"/>
    <cellStyle name="n_WEM B2004_PFA_Mn MTV_060413_Spain KPIs 2" xfId="17424" xr:uid="{00000000-0005-0000-0000-0000ACD60000}"/>
    <cellStyle name="n_WEM B2004_PFA_Mn MTV_060413_Spain KPIs_1" xfId="52873" xr:uid="{00000000-0005-0000-0000-0000ADD60000}"/>
    <cellStyle name="n_WEM B2004_PFA_Mn MTV_060413_Telecoms - Operational KPIs" xfId="51176" xr:uid="{00000000-0005-0000-0000-0000AED60000}"/>
    <cellStyle name="n_WEM B2004_PFA_Mn_0603_V0 0" xfId="4080" xr:uid="{00000000-0005-0000-0000-0000AFD60000}"/>
    <cellStyle name="n_WEM B2004_PFA_Mn_0603_V0 0_A&amp;ME KPIs" xfId="54651" xr:uid="{00000000-0005-0000-0000-0000B0D60000}"/>
    <cellStyle name="n_WEM B2004_PFA_Mn_0603_V0 0_France financials" xfId="24992" xr:uid="{00000000-0005-0000-0000-0000B1D60000}"/>
    <cellStyle name="n_WEM B2004_PFA_Mn_0603_V0 0_France KPIs" xfId="6202" xr:uid="{00000000-0005-0000-0000-0000B2D60000}"/>
    <cellStyle name="n_WEM B2004_PFA_Mn_0603_V0 0_France KPIs 2" xfId="15617" xr:uid="{00000000-0005-0000-0000-0000B3D60000}"/>
    <cellStyle name="n_WEM B2004_PFA_Mn_0603_V0 0_France KPIs_1" xfId="13442" xr:uid="{00000000-0005-0000-0000-0000B4D60000}"/>
    <cellStyle name="n_WEM B2004_PFA_Mn_0603_V0 0_Group" xfId="48418" xr:uid="{00000000-0005-0000-0000-0000B5D60000}"/>
    <cellStyle name="n_WEM B2004_PFA_Mn_0603_V0 0_Group - financial KPIs" xfId="23248" xr:uid="{00000000-0005-0000-0000-0000B6D60000}"/>
    <cellStyle name="n_WEM B2004_PFA_Mn_0603_V0 0_Group - operational KPIs" xfId="11688" xr:uid="{00000000-0005-0000-0000-0000B7D60000}"/>
    <cellStyle name="n_WEM B2004_PFA_Mn_0603_V0 0_Group - operational KPIs 2" xfId="19387" xr:uid="{00000000-0005-0000-0000-0000B8D60000}"/>
    <cellStyle name="n_WEM B2004_PFA_Mn_0603_V0 0_Group - operational KPIs_1" xfId="21504" xr:uid="{00000000-0005-0000-0000-0000B9D60000}"/>
    <cellStyle name="n_WEM B2004_PFA_Mn_0603_V0 0_Orange - Market France KPIs" xfId="57532" xr:uid="{00000000-0005-0000-0000-0000BAD60000}"/>
    <cellStyle name="n_WEM B2004_PFA_Mn_0603_V0 0_Poland KPIs" xfId="48417" xr:uid="{00000000-0005-0000-0000-0000BBD60000}"/>
    <cellStyle name="n_WEM B2004_PFA_Mn_0603_V0 0_ROW" xfId="48419" xr:uid="{00000000-0005-0000-0000-0000BCD60000}"/>
    <cellStyle name="n_WEM B2004_PFA_Mn_0603_V0 0_ROW ARPU" xfId="48420" xr:uid="{00000000-0005-0000-0000-0000BDD60000}"/>
    <cellStyle name="n_WEM B2004_PFA_Mn_0603_V0 0_ROW_1" xfId="48421" xr:uid="{00000000-0005-0000-0000-0000BED60000}"/>
    <cellStyle name="n_WEM B2004_PFA_Mn_0603_V0 0_ROW_1_Group" xfId="48422" xr:uid="{00000000-0005-0000-0000-0000BFD60000}"/>
    <cellStyle name="n_WEM B2004_PFA_Mn_0603_V0 0_ROW_1_ROW ARPU" xfId="48423" xr:uid="{00000000-0005-0000-0000-0000C0D60000}"/>
    <cellStyle name="n_WEM B2004_PFA_Mn_0603_V0 0_ROW_Group" xfId="48424" xr:uid="{00000000-0005-0000-0000-0000C1D60000}"/>
    <cellStyle name="n_WEM B2004_PFA_Mn_0603_V0 0_ROW_ROW ARPU" xfId="48425" xr:uid="{00000000-0005-0000-0000-0000C2D60000}"/>
    <cellStyle name="n_WEM B2004_PFA_Mn_0603_V0 0_Spain ARPU + AUPU" xfId="48426" xr:uid="{00000000-0005-0000-0000-0000C3D60000}"/>
    <cellStyle name="n_WEM B2004_PFA_Mn_0603_V0 0_Spain ARPU + AUPU_Group" xfId="48427" xr:uid="{00000000-0005-0000-0000-0000C4D60000}"/>
    <cellStyle name="n_WEM B2004_PFA_Mn_0603_V0 0_Spain ARPU + AUPU_ROW ARPU" xfId="48428" xr:uid="{00000000-0005-0000-0000-0000C5D60000}"/>
    <cellStyle name="n_WEM B2004_PFA_Mn_0603_V0 0_Spain KPIs" xfId="8059" xr:uid="{00000000-0005-0000-0000-0000C6D60000}"/>
    <cellStyle name="n_WEM B2004_PFA_Mn_0603_V0 0_Spain KPIs 2" xfId="17425" xr:uid="{00000000-0005-0000-0000-0000C7D60000}"/>
    <cellStyle name="n_WEM B2004_PFA_Mn_0603_V0 0_Spain KPIs_1" xfId="52874" xr:uid="{00000000-0005-0000-0000-0000C8D60000}"/>
    <cellStyle name="n_WEM B2004_PFA_Mn_0603_V0 0_Telecoms - Operational KPIs" xfId="51177" xr:uid="{00000000-0005-0000-0000-0000C9D60000}"/>
    <cellStyle name="n_WEM B2004_PFA_Parcs_0600706" xfId="4081" xr:uid="{00000000-0005-0000-0000-0000CAD60000}"/>
    <cellStyle name="n_WEM B2004_PFA_Parcs_0600706_A&amp;ME KPIs" xfId="54652" xr:uid="{00000000-0005-0000-0000-0000CBD60000}"/>
    <cellStyle name="n_WEM B2004_PFA_Parcs_0600706_France financials" xfId="24993" xr:uid="{00000000-0005-0000-0000-0000CCD60000}"/>
    <cellStyle name="n_WEM B2004_PFA_Parcs_0600706_France KPIs" xfId="6203" xr:uid="{00000000-0005-0000-0000-0000CDD60000}"/>
    <cellStyle name="n_WEM B2004_PFA_Parcs_0600706_France KPIs 2" xfId="15618" xr:uid="{00000000-0005-0000-0000-0000CED60000}"/>
    <cellStyle name="n_WEM B2004_PFA_Parcs_0600706_France KPIs_1" xfId="13443" xr:uid="{00000000-0005-0000-0000-0000CFD60000}"/>
    <cellStyle name="n_WEM B2004_PFA_Parcs_0600706_Group" xfId="48430" xr:uid="{00000000-0005-0000-0000-0000D0D60000}"/>
    <cellStyle name="n_WEM B2004_PFA_Parcs_0600706_Group - financial KPIs" xfId="23249" xr:uid="{00000000-0005-0000-0000-0000D1D60000}"/>
    <cellStyle name="n_WEM B2004_PFA_Parcs_0600706_Group - operational KPIs" xfId="11689" xr:uid="{00000000-0005-0000-0000-0000D2D60000}"/>
    <cellStyle name="n_WEM B2004_PFA_Parcs_0600706_Group - operational KPIs 2" xfId="19388" xr:uid="{00000000-0005-0000-0000-0000D3D60000}"/>
    <cellStyle name="n_WEM B2004_PFA_Parcs_0600706_Group - operational KPIs_1" xfId="21505" xr:uid="{00000000-0005-0000-0000-0000D4D60000}"/>
    <cellStyle name="n_WEM B2004_PFA_Parcs_0600706_Orange - Market France KPIs" xfId="57533" xr:uid="{00000000-0005-0000-0000-0000D5D60000}"/>
    <cellStyle name="n_WEM B2004_PFA_Parcs_0600706_Poland KPIs" xfId="48429" xr:uid="{00000000-0005-0000-0000-0000D6D60000}"/>
    <cellStyle name="n_WEM B2004_PFA_Parcs_0600706_ROW" xfId="48431" xr:uid="{00000000-0005-0000-0000-0000D7D60000}"/>
    <cellStyle name="n_WEM B2004_PFA_Parcs_0600706_ROW ARPU" xfId="48432" xr:uid="{00000000-0005-0000-0000-0000D8D60000}"/>
    <cellStyle name="n_WEM B2004_PFA_Parcs_0600706_ROW_1" xfId="48433" xr:uid="{00000000-0005-0000-0000-0000D9D60000}"/>
    <cellStyle name="n_WEM B2004_PFA_Parcs_0600706_ROW_1_Group" xfId="48434" xr:uid="{00000000-0005-0000-0000-0000DAD60000}"/>
    <cellStyle name="n_WEM B2004_PFA_Parcs_0600706_ROW_1_ROW ARPU" xfId="48435" xr:uid="{00000000-0005-0000-0000-0000DBD60000}"/>
    <cellStyle name="n_WEM B2004_PFA_Parcs_0600706_ROW_Group" xfId="48436" xr:uid="{00000000-0005-0000-0000-0000DCD60000}"/>
    <cellStyle name="n_WEM B2004_PFA_Parcs_0600706_ROW_ROW ARPU" xfId="48437" xr:uid="{00000000-0005-0000-0000-0000DDD60000}"/>
    <cellStyle name="n_WEM B2004_PFA_Parcs_0600706_Spain ARPU + AUPU" xfId="48438" xr:uid="{00000000-0005-0000-0000-0000DED60000}"/>
    <cellStyle name="n_WEM B2004_PFA_Parcs_0600706_Spain ARPU + AUPU_Group" xfId="48439" xr:uid="{00000000-0005-0000-0000-0000DFD60000}"/>
    <cellStyle name="n_WEM B2004_PFA_Parcs_0600706_Spain ARPU + AUPU_ROW ARPU" xfId="48440" xr:uid="{00000000-0005-0000-0000-0000E0D60000}"/>
    <cellStyle name="n_WEM B2004_PFA_Parcs_0600706_Spain KPIs" xfId="8060" xr:uid="{00000000-0005-0000-0000-0000E1D60000}"/>
    <cellStyle name="n_WEM B2004_PFA_Parcs_0600706_Spain KPIs 2" xfId="17426" xr:uid="{00000000-0005-0000-0000-0000E2D60000}"/>
    <cellStyle name="n_WEM B2004_PFA_Parcs_0600706_Spain KPIs_1" xfId="52875" xr:uid="{00000000-0005-0000-0000-0000E3D60000}"/>
    <cellStyle name="n_WEM B2004_PFA_Parcs_0600706_Telecoms - Operational KPIs" xfId="51178" xr:uid="{00000000-0005-0000-0000-0000E4D60000}"/>
    <cellStyle name="n_WEM B2004_Poland KPIs" xfId="48301" xr:uid="{00000000-0005-0000-0000-0000E5D60000}"/>
    <cellStyle name="n_WEM B2004_Reporting Valeur_Mobile_2010_10" xfId="48441" xr:uid="{00000000-0005-0000-0000-0000E6D60000}"/>
    <cellStyle name="n_WEM B2004_Reporting Valeur_Mobile_2010_10_Group" xfId="48442" xr:uid="{00000000-0005-0000-0000-0000E7D60000}"/>
    <cellStyle name="n_WEM B2004_Reporting Valeur_Mobile_2010_10_ROW" xfId="48443" xr:uid="{00000000-0005-0000-0000-0000E8D60000}"/>
    <cellStyle name="n_WEM B2004_Reporting Valeur_Mobile_2010_10_ROW ARPU" xfId="48444" xr:uid="{00000000-0005-0000-0000-0000E9D60000}"/>
    <cellStyle name="n_WEM B2004_Reporting Valeur_Mobile_2010_10_ROW_Group" xfId="48445" xr:uid="{00000000-0005-0000-0000-0000EAD60000}"/>
    <cellStyle name="n_WEM B2004_Reporting Valeur_Mobile_2010_10_ROW_ROW ARPU" xfId="48446" xr:uid="{00000000-0005-0000-0000-0000EBD60000}"/>
    <cellStyle name="n_WEM B2004_ROW" xfId="48447" xr:uid="{00000000-0005-0000-0000-0000ECD60000}"/>
    <cellStyle name="n_WEM B2004_ROW ARPU" xfId="48448" xr:uid="{00000000-0005-0000-0000-0000EDD60000}"/>
    <cellStyle name="n_WEM B2004_ROW_1" xfId="48449" xr:uid="{00000000-0005-0000-0000-0000EED60000}"/>
    <cellStyle name="n_WEM B2004_ROW_1_Group" xfId="48450" xr:uid="{00000000-0005-0000-0000-0000EFD60000}"/>
    <cellStyle name="n_WEM B2004_ROW_1_ROW ARPU" xfId="48451" xr:uid="{00000000-0005-0000-0000-0000F0D60000}"/>
    <cellStyle name="n_WEM B2004_ROW_Group" xfId="48452" xr:uid="{00000000-0005-0000-0000-0000F1D60000}"/>
    <cellStyle name="n_WEM B2004_ROW_ROW ARPU" xfId="48453" xr:uid="{00000000-0005-0000-0000-0000F2D60000}"/>
    <cellStyle name="n_WEM B2004_Spain ARPU + AUPU" xfId="48454" xr:uid="{00000000-0005-0000-0000-0000F3D60000}"/>
    <cellStyle name="n_WEM B2004_Spain ARPU + AUPU_Group" xfId="48455" xr:uid="{00000000-0005-0000-0000-0000F4D60000}"/>
    <cellStyle name="n_WEM B2004_Spain ARPU + AUPU_ROW ARPU" xfId="48456" xr:uid="{00000000-0005-0000-0000-0000F5D60000}"/>
    <cellStyle name="n_WEM B2004_Spain KPIs" xfId="8049" xr:uid="{00000000-0005-0000-0000-0000F6D60000}"/>
    <cellStyle name="n_WEM B2004_Spain KPIs 2" xfId="17415" xr:uid="{00000000-0005-0000-0000-0000F7D60000}"/>
    <cellStyle name="n_WEM B2004_Spain KPIs_1" xfId="52864" xr:uid="{00000000-0005-0000-0000-0000F8D60000}"/>
    <cellStyle name="n_WEM B2004_Telecoms - Operational KPIs" xfId="51167" xr:uid="{00000000-0005-0000-0000-0000F9D60000}"/>
    <cellStyle name="n_WEM B2004_UAG_report_CA 06-09 (06-09-28)" xfId="4082" xr:uid="{00000000-0005-0000-0000-0000FAD60000}"/>
    <cellStyle name="n_WEM B2004_UAG_report_CA 06-09 (06-09-28)_A&amp;ME KPIs" xfId="54653" xr:uid="{00000000-0005-0000-0000-0000FBD60000}"/>
    <cellStyle name="n_WEM B2004_UAG_report_CA 06-09 (06-09-28)_France financials" xfId="24994" xr:uid="{00000000-0005-0000-0000-0000FCD60000}"/>
    <cellStyle name="n_WEM B2004_UAG_report_CA 06-09 (06-09-28)_France KPIs" xfId="6204" xr:uid="{00000000-0005-0000-0000-0000FDD60000}"/>
    <cellStyle name="n_WEM B2004_UAG_report_CA 06-09 (06-09-28)_France KPIs 2" xfId="15619" xr:uid="{00000000-0005-0000-0000-0000FED60000}"/>
    <cellStyle name="n_WEM B2004_UAG_report_CA 06-09 (06-09-28)_France KPIs_1" xfId="13444" xr:uid="{00000000-0005-0000-0000-0000FFD60000}"/>
    <cellStyle name="n_WEM B2004_UAG_report_CA 06-09 (06-09-28)_Group" xfId="48458" xr:uid="{00000000-0005-0000-0000-000000D70000}"/>
    <cellStyle name="n_WEM B2004_UAG_report_CA 06-09 (06-09-28)_Group - financial KPIs" xfId="23250" xr:uid="{00000000-0005-0000-0000-000001D70000}"/>
    <cellStyle name="n_WEM B2004_UAG_report_CA 06-09 (06-09-28)_Group - operational KPIs" xfId="11690" xr:uid="{00000000-0005-0000-0000-000002D70000}"/>
    <cellStyle name="n_WEM B2004_UAG_report_CA 06-09 (06-09-28)_Group - operational KPIs 2" xfId="19389" xr:uid="{00000000-0005-0000-0000-000003D70000}"/>
    <cellStyle name="n_WEM B2004_UAG_report_CA 06-09 (06-09-28)_Group - operational KPIs_1" xfId="21506" xr:uid="{00000000-0005-0000-0000-000004D70000}"/>
    <cellStyle name="n_WEM B2004_UAG_report_CA 06-09 (06-09-28)_Orange - Market France KPIs" xfId="57534" xr:uid="{00000000-0005-0000-0000-000005D70000}"/>
    <cellStyle name="n_WEM B2004_UAG_report_CA 06-09 (06-09-28)_Poland KPIs" xfId="48457" xr:uid="{00000000-0005-0000-0000-000006D70000}"/>
    <cellStyle name="n_WEM B2004_UAG_report_CA 06-09 (06-09-28)_ROW" xfId="48459" xr:uid="{00000000-0005-0000-0000-000007D70000}"/>
    <cellStyle name="n_WEM B2004_UAG_report_CA 06-09 (06-09-28)_ROW ARPU" xfId="48460" xr:uid="{00000000-0005-0000-0000-000008D70000}"/>
    <cellStyle name="n_WEM B2004_UAG_report_CA 06-09 (06-09-28)_ROW_1" xfId="48461" xr:uid="{00000000-0005-0000-0000-000009D70000}"/>
    <cellStyle name="n_WEM B2004_UAG_report_CA 06-09 (06-09-28)_ROW_1_Group" xfId="48462" xr:uid="{00000000-0005-0000-0000-00000AD70000}"/>
    <cellStyle name="n_WEM B2004_UAG_report_CA 06-09 (06-09-28)_ROW_1_ROW ARPU" xfId="48463" xr:uid="{00000000-0005-0000-0000-00000BD70000}"/>
    <cellStyle name="n_WEM B2004_UAG_report_CA 06-09 (06-09-28)_ROW_Group" xfId="48464" xr:uid="{00000000-0005-0000-0000-00000CD70000}"/>
    <cellStyle name="n_WEM B2004_UAG_report_CA 06-09 (06-09-28)_ROW_ROW ARPU" xfId="48465" xr:uid="{00000000-0005-0000-0000-00000DD70000}"/>
    <cellStyle name="n_WEM B2004_UAG_report_CA 06-09 (06-09-28)_Spain ARPU + AUPU" xfId="48466" xr:uid="{00000000-0005-0000-0000-00000ED70000}"/>
    <cellStyle name="n_WEM B2004_UAG_report_CA 06-09 (06-09-28)_Spain ARPU + AUPU_Group" xfId="48467" xr:uid="{00000000-0005-0000-0000-00000FD70000}"/>
    <cellStyle name="n_WEM B2004_UAG_report_CA 06-09 (06-09-28)_Spain ARPU + AUPU_ROW ARPU" xfId="48468" xr:uid="{00000000-0005-0000-0000-000010D70000}"/>
    <cellStyle name="n_WEM B2004_UAG_report_CA 06-09 (06-09-28)_Spain KPIs" xfId="8061" xr:uid="{00000000-0005-0000-0000-000011D70000}"/>
    <cellStyle name="n_WEM B2004_UAG_report_CA 06-09 (06-09-28)_Spain KPIs 2" xfId="17427" xr:uid="{00000000-0005-0000-0000-000012D70000}"/>
    <cellStyle name="n_WEM B2004_UAG_report_CA 06-09 (06-09-28)_Spain KPIs_1" xfId="52876" xr:uid="{00000000-0005-0000-0000-000013D70000}"/>
    <cellStyle name="n_WEM B2004_UAG_report_CA 06-09 (06-09-28)_Telecoms - Operational KPIs" xfId="51179" xr:uid="{00000000-0005-0000-0000-000014D70000}"/>
    <cellStyle name="n_WEM B2004_UAG_report_CA 06-10 (06-11-06)" xfId="4083" xr:uid="{00000000-0005-0000-0000-000015D70000}"/>
    <cellStyle name="n_WEM B2004_UAG_report_CA 06-10 (06-11-06)_A&amp;ME KPIs" xfId="54654" xr:uid="{00000000-0005-0000-0000-000016D70000}"/>
    <cellStyle name="n_WEM B2004_UAG_report_CA 06-10 (06-11-06)_France financials" xfId="24995" xr:uid="{00000000-0005-0000-0000-000017D70000}"/>
    <cellStyle name="n_WEM B2004_UAG_report_CA 06-10 (06-11-06)_France KPIs" xfId="6205" xr:uid="{00000000-0005-0000-0000-000018D70000}"/>
    <cellStyle name="n_WEM B2004_UAG_report_CA 06-10 (06-11-06)_France KPIs 2" xfId="15620" xr:uid="{00000000-0005-0000-0000-000019D70000}"/>
    <cellStyle name="n_WEM B2004_UAG_report_CA 06-10 (06-11-06)_France KPIs_1" xfId="13445" xr:uid="{00000000-0005-0000-0000-00001AD70000}"/>
    <cellStyle name="n_WEM B2004_UAG_report_CA 06-10 (06-11-06)_Group" xfId="48470" xr:uid="{00000000-0005-0000-0000-00001BD70000}"/>
    <cellStyle name="n_WEM B2004_UAG_report_CA 06-10 (06-11-06)_Group - financial KPIs" xfId="23251" xr:uid="{00000000-0005-0000-0000-00001CD70000}"/>
    <cellStyle name="n_WEM B2004_UAG_report_CA 06-10 (06-11-06)_Group - operational KPIs" xfId="11691" xr:uid="{00000000-0005-0000-0000-00001DD70000}"/>
    <cellStyle name="n_WEM B2004_UAG_report_CA 06-10 (06-11-06)_Group - operational KPIs 2" xfId="19390" xr:uid="{00000000-0005-0000-0000-00001ED70000}"/>
    <cellStyle name="n_WEM B2004_UAG_report_CA 06-10 (06-11-06)_Group - operational KPIs_1" xfId="21507" xr:uid="{00000000-0005-0000-0000-00001FD70000}"/>
    <cellStyle name="n_WEM B2004_UAG_report_CA 06-10 (06-11-06)_Orange - Market France KPIs" xfId="57535" xr:uid="{00000000-0005-0000-0000-000020D70000}"/>
    <cellStyle name="n_WEM B2004_UAG_report_CA 06-10 (06-11-06)_Poland KPIs" xfId="48469" xr:uid="{00000000-0005-0000-0000-000021D70000}"/>
    <cellStyle name="n_WEM B2004_UAG_report_CA 06-10 (06-11-06)_ROW" xfId="48471" xr:uid="{00000000-0005-0000-0000-000022D70000}"/>
    <cellStyle name="n_WEM B2004_UAG_report_CA 06-10 (06-11-06)_ROW ARPU" xfId="48472" xr:uid="{00000000-0005-0000-0000-000023D70000}"/>
    <cellStyle name="n_WEM B2004_UAG_report_CA 06-10 (06-11-06)_ROW_1" xfId="48473" xr:uid="{00000000-0005-0000-0000-000024D70000}"/>
    <cellStyle name="n_WEM B2004_UAG_report_CA 06-10 (06-11-06)_ROW_1_Group" xfId="48474" xr:uid="{00000000-0005-0000-0000-000025D70000}"/>
    <cellStyle name="n_WEM B2004_UAG_report_CA 06-10 (06-11-06)_ROW_1_ROW ARPU" xfId="48475" xr:uid="{00000000-0005-0000-0000-000026D70000}"/>
    <cellStyle name="n_WEM B2004_UAG_report_CA 06-10 (06-11-06)_ROW_Group" xfId="48476" xr:uid="{00000000-0005-0000-0000-000027D70000}"/>
    <cellStyle name="n_WEM B2004_UAG_report_CA 06-10 (06-11-06)_ROW_ROW ARPU" xfId="48477" xr:uid="{00000000-0005-0000-0000-000028D70000}"/>
    <cellStyle name="n_WEM B2004_UAG_report_CA 06-10 (06-11-06)_Spain ARPU + AUPU" xfId="48478" xr:uid="{00000000-0005-0000-0000-000029D70000}"/>
    <cellStyle name="n_WEM B2004_UAG_report_CA 06-10 (06-11-06)_Spain ARPU + AUPU_Group" xfId="48479" xr:uid="{00000000-0005-0000-0000-00002AD70000}"/>
    <cellStyle name="n_WEM B2004_UAG_report_CA 06-10 (06-11-06)_Spain ARPU + AUPU_ROW ARPU" xfId="48480" xr:uid="{00000000-0005-0000-0000-00002BD70000}"/>
    <cellStyle name="n_WEM B2004_UAG_report_CA 06-10 (06-11-06)_Spain KPIs" xfId="8062" xr:uid="{00000000-0005-0000-0000-00002CD70000}"/>
    <cellStyle name="n_WEM B2004_UAG_report_CA 06-10 (06-11-06)_Spain KPIs 2" xfId="17428" xr:uid="{00000000-0005-0000-0000-00002DD70000}"/>
    <cellStyle name="n_WEM B2004_UAG_report_CA 06-10 (06-11-06)_Spain KPIs_1" xfId="52877" xr:uid="{00000000-0005-0000-0000-00002ED70000}"/>
    <cellStyle name="n_WEM B2004_UAG_report_CA 06-10 (06-11-06)_Telecoms - Operational KPIs" xfId="51180" xr:uid="{00000000-0005-0000-0000-00002FD70000}"/>
    <cellStyle name="n_WEM B2004_V&amp;M trajectoires V1 (06-08-11)" xfId="4084" xr:uid="{00000000-0005-0000-0000-000030D70000}"/>
    <cellStyle name="n_WEM B2004_V&amp;M trajectoires V1 (06-08-11)_A&amp;ME KPIs" xfId="54655" xr:uid="{00000000-0005-0000-0000-000031D70000}"/>
    <cellStyle name="n_WEM B2004_V&amp;M trajectoires V1 (06-08-11)_France financials" xfId="24996" xr:uid="{00000000-0005-0000-0000-000032D70000}"/>
    <cellStyle name="n_WEM B2004_V&amp;M trajectoires V1 (06-08-11)_France KPIs" xfId="6206" xr:uid="{00000000-0005-0000-0000-000033D70000}"/>
    <cellStyle name="n_WEM B2004_V&amp;M trajectoires V1 (06-08-11)_France KPIs 2" xfId="15621" xr:uid="{00000000-0005-0000-0000-000034D70000}"/>
    <cellStyle name="n_WEM B2004_V&amp;M trajectoires V1 (06-08-11)_France KPIs_1" xfId="13446" xr:uid="{00000000-0005-0000-0000-000035D70000}"/>
    <cellStyle name="n_WEM B2004_V&amp;M trajectoires V1 (06-08-11)_Group" xfId="48482" xr:uid="{00000000-0005-0000-0000-000036D70000}"/>
    <cellStyle name="n_WEM B2004_V&amp;M trajectoires V1 (06-08-11)_Group - financial KPIs" xfId="23252" xr:uid="{00000000-0005-0000-0000-000037D70000}"/>
    <cellStyle name="n_WEM B2004_V&amp;M trajectoires V1 (06-08-11)_Group - operational KPIs" xfId="11692" xr:uid="{00000000-0005-0000-0000-000038D70000}"/>
    <cellStyle name="n_WEM B2004_V&amp;M trajectoires V1 (06-08-11)_Group - operational KPIs 2" xfId="19391" xr:uid="{00000000-0005-0000-0000-000039D70000}"/>
    <cellStyle name="n_WEM B2004_V&amp;M trajectoires V1 (06-08-11)_Group - operational KPIs_1" xfId="21508" xr:uid="{00000000-0005-0000-0000-00003AD70000}"/>
    <cellStyle name="n_WEM B2004_V&amp;M trajectoires V1 (06-08-11)_Orange - Market France KPIs" xfId="57536" xr:uid="{00000000-0005-0000-0000-00003BD70000}"/>
    <cellStyle name="n_WEM B2004_V&amp;M trajectoires V1 (06-08-11)_Poland KPIs" xfId="48481" xr:uid="{00000000-0005-0000-0000-00003CD70000}"/>
    <cellStyle name="n_WEM B2004_V&amp;M trajectoires V1 (06-08-11)_ROW" xfId="48483" xr:uid="{00000000-0005-0000-0000-00003DD70000}"/>
    <cellStyle name="n_WEM B2004_V&amp;M trajectoires V1 (06-08-11)_ROW ARPU" xfId="48484" xr:uid="{00000000-0005-0000-0000-00003ED70000}"/>
    <cellStyle name="n_WEM B2004_V&amp;M trajectoires V1 (06-08-11)_ROW_1" xfId="48485" xr:uid="{00000000-0005-0000-0000-00003FD70000}"/>
    <cellStyle name="n_WEM B2004_V&amp;M trajectoires V1 (06-08-11)_ROW_1_Group" xfId="48486" xr:uid="{00000000-0005-0000-0000-000040D70000}"/>
    <cellStyle name="n_WEM B2004_V&amp;M trajectoires V1 (06-08-11)_ROW_1_ROW ARPU" xfId="48487" xr:uid="{00000000-0005-0000-0000-000041D70000}"/>
    <cellStyle name="n_WEM B2004_V&amp;M trajectoires V1 (06-08-11)_ROW_Group" xfId="48488" xr:uid="{00000000-0005-0000-0000-000042D70000}"/>
    <cellStyle name="n_WEM B2004_V&amp;M trajectoires V1 (06-08-11)_ROW_ROW ARPU" xfId="48489" xr:uid="{00000000-0005-0000-0000-000043D70000}"/>
    <cellStyle name="n_WEM B2004_V&amp;M trajectoires V1 (06-08-11)_Spain ARPU + AUPU" xfId="48490" xr:uid="{00000000-0005-0000-0000-000044D70000}"/>
    <cellStyle name="n_WEM B2004_V&amp;M trajectoires V1 (06-08-11)_Spain ARPU + AUPU_Group" xfId="48491" xr:uid="{00000000-0005-0000-0000-000045D70000}"/>
    <cellStyle name="n_WEM B2004_V&amp;M trajectoires V1 (06-08-11)_Spain ARPU + AUPU_ROW ARPU" xfId="48492" xr:uid="{00000000-0005-0000-0000-000046D70000}"/>
    <cellStyle name="n_WEM B2004_V&amp;M trajectoires V1 (06-08-11)_Spain KPIs" xfId="8063" xr:uid="{00000000-0005-0000-0000-000047D70000}"/>
    <cellStyle name="n_WEM B2004_V&amp;M trajectoires V1 (06-08-11)_Spain KPIs 2" xfId="17429" xr:uid="{00000000-0005-0000-0000-000048D70000}"/>
    <cellStyle name="n_WEM B2004_V&amp;M trajectoires V1 (06-08-11)_Spain KPIs_1" xfId="52878" xr:uid="{00000000-0005-0000-0000-000049D70000}"/>
    <cellStyle name="n_WEM B2004_V&amp;M trajectoires V1 (06-08-11)_Telecoms - Operational KPIs" xfId="51181" xr:uid="{00000000-0005-0000-0000-00004AD70000}"/>
    <cellStyle name="n_WES Flash Jun04" xfId="4085" xr:uid="{00000000-0005-0000-0000-00004BD70000}"/>
    <cellStyle name="n_WES Flash Jun04_01 Synthèse DM pour modèle" xfId="4086" xr:uid="{00000000-0005-0000-0000-00004CD70000}"/>
    <cellStyle name="n_WES Flash Jun04_01 Synthèse DM pour modèle_A&amp;ME KPIs" xfId="54657" xr:uid="{00000000-0005-0000-0000-00004DD70000}"/>
    <cellStyle name="n_WES Flash Jun04_01 Synthèse DM pour modèle_France financials" xfId="24998" xr:uid="{00000000-0005-0000-0000-00004ED70000}"/>
    <cellStyle name="n_WES Flash Jun04_01 Synthèse DM pour modèle_France KPIs" xfId="6208" xr:uid="{00000000-0005-0000-0000-00004FD70000}"/>
    <cellStyle name="n_WES Flash Jun04_01 Synthèse DM pour modèle_France KPIs 2" xfId="15623" xr:uid="{00000000-0005-0000-0000-000050D70000}"/>
    <cellStyle name="n_WES Flash Jun04_01 Synthèse DM pour modèle_France KPIs_1" xfId="13448" xr:uid="{00000000-0005-0000-0000-000051D70000}"/>
    <cellStyle name="n_WES Flash Jun04_01 Synthèse DM pour modèle_Group" xfId="48495" xr:uid="{00000000-0005-0000-0000-000052D70000}"/>
    <cellStyle name="n_WES Flash Jun04_01 Synthèse DM pour modèle_Group - financial KPIs" xfId="23254" xr:uid="{00000000-0005-0000-0000-000053D70000}"/>
    <cellStyle name="n_WES Flash Jun04_01 Synthèse DM pour modèle_Group - operational KPIs" xfId="11694" xr:uid="{00000000-0005-0000-0000-000054D70000}"/>
    <cellStyle name="n_WES Flash Jun04_01 Synthèse DM pour modèle_Group - operational KPIs 2" xfId="19393" xr:uid="{00000000-0005-0000-0000-000055D70000}"/>
    <cellStyle name="n_WES Flash Jun04_01 Synthèse DM pour modèle_Group - operational KPIs_1" xfId="21510" xr:uid="{00000000-0005-0000-0000-000056D70000}"/>
    <cellStyle name="n_WES Flash Jun04_01 Synthèse DM pour modèle_Orange - Market France KPIs" xfId="57538" xr:uid="{00000000-0005-0000-0000-000057D70000}"/>
    <cellStyle name="n_WES Flash Jun04_01 Synthèse DM pour modèle_Poland KPIs" xfId="48494" xr:uid="{00000000-0005-0000-0000-000058D70000}"/>
    <cellStyle name="n_WES Flash Jun04_01 Synthèse DM pour modèle_ROW" xfId="48496" xr:uid="{00000000-0005-0000-0000-000059D70000}"/>
    <cellStyle name="n_WES Flash Jun04_01 Synthèse DM pour modèle_ROW ARPU" xfId="48497" xr:uid="{00000000-0005-0000-0000-00005AD70000}"/>
    <cellStyle name="n_WES Flash Jun04_01 Synthèse DM pour modèle_ROW_1" xfId="48498" xr:uid="{00000000-0005-0000-0000-00005BD70000}"/>
    <cellStyle name="n_WES Flash Jun04_01 Synthèse DM pour modèle_ROW_1_Group" xfId="48499" xr:uid="{00000000-0005-0000-0000-00005CD70000}"/>
    <cellStyle name="n_WES Flash Jun04_01 Synthèse DM pour modèle_ROW_1_ROW ARPU" xfId="48500" xr:uid="{00000000-0005-0000-0000-00005DD70000}"/>
    <cellStyle name="n_WES Flash Jun04_01 Synthèse DM pour modèle_ROW_Group" xfId="48501" xr:uid="{00000000-0005-0000-0000-00005ED70000}"/>
    <cellStyle name="n_WES Flash Jun04_01 Synthèse DM pour modèle_ROW_ROW ARPU" xfId="48502" xr:uid="{00000000-0005-0000-0000-00005FD70000}"/>
    <cellStyle name="n_WES Flash Jun04_01 Synthèse DM pour modèle_Spain ARPU + AUPU" xfId="48503" xr:uid="{00000000-0005-0000-0000-000060D70000}"/>
    <cellStyle name="n_WES Flash Jun04_01 Synthèse DM pour modèle_Spain ARPU + AUPU_Group" xfId="48504" xr:uid="{00000000-0005-0000-0000-000061D70000}"/>
    <cellStyle name="n_WES Flash Jun04_01 Synthèse DM pour modèle_Spain ARPU + AUPU_ROW ARPU" xfId="48505" xr:uid="{00000000-0005-0000-0000-000062D70000}"/>
    <cellStyle name="n_WES Flash Jun04_01 Synthèse DM pour modèle_Spain KPIs" xfId="8065" xr:uid="{00000000-0005-0000-0000-000063D70000}"/>
    <cellStyle name="n_WES Flash Jun04_01 Synthèse DM pour modèle_Spain KPIs 2" xfId="17431" xr:uid="{00000000-0005-0000-0000-000064D70000}"/>
    <cellStyle name="n_WES Flash Jun04_01 Synthèse DM pour modèle_Spain KPIs_1" xfId="52880" xr:uid="{00000000-0005-0000-0000-000065D70000}"/>
    <cellStyle name="n_WES Flash Jun04_01 Synthèse DM pour modèle_Telecoms - Operational KPIs" xfId="51183" xr:uid="{00000000-0005-0000-0000-000066D70000}"/>
    <cellStyle name="n_WES Flash Jun04_0703 Préflashde L23 Analyse CA trafic 07-03 (07-04-03)" xfId="4087" xr:uid="{00000000-0005-0000-0000-000067D70000}"/>
    <cellStyle name="n_WES Flash Jun04_0703 Préflashde L23 Analyse CA trafic 07-03 (07-04-03)_A&amp;ME KPIs" xfId="54658" xr:uid="{00000000-0005-0000-0000-000068D70000}"/>
    <cellStyle name="n_WES Flash Jun04_0703 Préflashde L23 Analyse CA trafic 07-03 (07-04-03)_France financials" xfId="24999" xr:uid="{00000000-0005-0000-0000-000069D70000}"/>
    <cellStyle name="n_WES Flash Jun04_0703 Préflashde L23 Analyse CA trafic 07-03 (07-04-03)_France KPIs" xfId="6209" xr:uid="{00000000-0005-0000-0000-00006AD70000}"/>
    <cellStyle name="n_WES Flash Jun04_0703 Préflashde L23 Analyse CA trafic 07-03 (07-04-03)_France KPIs 2" xfId="15624" xr:uid="{00000000-0005-0000-0000-00006BD70000}"/>
    <cellStyle name="n_WES Flash Jun04_0703 Préflashde L23 Analyse CA trafic 07-03 (07-04-03)_France KPIs_1" xfId="13449" xr:uid="{00000000-0005-0000-0000-00006CD70000}"/>
    <cellStyle name="n_WES Flash Jun04_0703 Préflashde L23 Analyse CA trafic 07-03 (07-04-03)_Group" xfId="48507" xr:uid="{00000000-0005-0000-0000-00006DD70000}"/>
    <cellStyle name="n_WES Flash Jun04_0703 Préflashde L23 Analyse CA trafic 07-03 (07-04-03)_Group - financial KPIs" xfId="23255" xr:uid="{00000000-0005-0000-0000-00006ED70000}"/>
    <cellStyle name="n_WES Flash Jun04_0703 Préflashde L23 Analyse CA trafic 07-03 (07-04-03)_Group - operational KPIs" xfId="11695" xr:uid="{00000000-0005-0000-0000-00006FD70000}"/>
    <cellStyle name="n_WES Flash Jun04_0703 Préflashde L23 Analyse CA trafic 07-03 (07-04-03)_Group - operational KPIs 2" xfId="19394" xr:uid="{00000000-0005-0000-0000-000070D70000}"/>
    <cellStyle name="n_WES Flash Jun04_0703 Préflashde L23 Analyse CA trafic 07-03 (07-04-03)_Group - operational KPIs_1" xfId="21511" xr:uid="{00000000-0005-0000-0000-000071D70000}"/>
    <cellStyle name="n_WES Flash Jun04_0703 Préflashde L23 Analyse CA trafic 07-03 (07-04-03)_Orange - Market France KPIs" xfId="57539" xr:uid="{00000000-0005-0000-0000-000072D70000}"/>
    <cellStyle name="n_WES Flash Jun04_0703 Préflashde L23 Analyse CA trafic 07-03 (07-04-03)_Poland KPIs" xfId="48506" xr:uid="{00000000-0005-0000-0000-000073D70000}"/>
    <cellStyle name="n_WES Flash Jun04_0703 Préflashde L23 Analyse CA trafic 07-03 (07-04-03)_ROW" xfId="48508" xr:uid="{00000000-0005-0000-0000-000074D70000}"/>
    <cellStyle name="n_WES Flash Jun04_0703 Préflashde L23 Analyse CA trafic 07-03 (07-04-03)_ROW ARPU" xfId="48509" xr:uid="{00000000-0005-0000-0000-000075D70000}"/>
    <cellStyle name="n_WES Flash Jun04_0703 Préflashde L23 Analyse CA trafic 07-03 (07-04-03)_ROW_1" xfId="48510" xr:uid="{00000000-0005-0000-0000-000076D70000}"/>
    <cellStyle name="n_WES Flash Jun04_0703 Préflashde L23 Analyse CA trafic 07-03 (07-04-03)_ROW_1_Group" xfId="48511" xr:uid="{00000000-0005-0000-0000-000077D70000}"/>
    <cellStyle name="n_WES Flash Jun04_0703 Préflashde L23 Analyse CA trafic 07-03 (07-04-03)_ROW_1_ROW ARPU" xfId="48512" xr:uid="{00000000-0005-0000-0000-000078D70000}"/>
    <cellStyle name="n_WES Flash Jun04_0703 Préflashde L23 Analyse CA trafic 07-03 (07-04-03)_ROW_Group" xfId="48513" xr:uid="{00000000-0005-0000-0000-000079D70000}"/>
    <cellStyle name="n_WES Flash Jun04_0703 Préflashde L23 Analyse CA trafic 07-03 (07-04-03)_ROW_ROW ARPU" xfId="48514" xr:uid="{00000000-0005-0000-0000-00007AD70000}"/>
    <cellStyle name="n_WES Flash Jun04_0703 Préflashde L23 Analyse CA trafic 07-03 (07-04-03)_Spain ARPU + AUPU" xfId="48515" xr:uid="{00000000-0005-0000-0000-00007BD70000}"/>
    <cellStyle name="n_WES Flash Jun04_0703 Préflashde L23 Analyse CA trafic 07-03 (07-04-03)_Spain ARPU + AUPU_Group" xfId="48516" xr:uid="{00000000-0005-0000-0000-00007CD70000}"/>
    <cellStyle name="n_WES Flash Jun04_0703 Préflashde L23 Analyse CA trafic 07-03 (07-04-03)_Spain ARPU + AUPU_ROW ARPU" xfId="48517" xr:uid="{00000000-0005-0000-0000-00007DD70000}"/>
    <cellStyle name="n_WES Flash Jun04_0703 Préflashde L23 Analyse CA trafic 07-03 (07-04-03)_Spain KPIs" xfId="8066" xr:uid="{00000000-0005-0000-0000-00007ED70000}"/>
    <cellStyle name="n_WES Flash Jun04_0703 Préflashde L23 Analyse CA trafic 07-03 (07-04-03)_Spain KPIs 2" xfId="17432" xr:uid="{00000000-0005-0000-0000-00007FD70000}"/>
    <cellStyle name="n_WES Flash Jun04_0703 Préflashde L23 Analyse CA trafic 07-03 (07-04-03)_Spain KPIs_1" xfId="52881" xr:uid="{00000000-0005-0000-0000-000080D70000}"/>
    <cellStyle name="n_WES Flash Jun04_0703 Préflashde L23 Analyse CA trafic 07-03 (07-04-03)_Telecoms - Operational KPIs" xfId="51184" xr:uid="{00000000-0005-0000-0000-000081D70000}"/>
    <cellStyle name="n_WES Flash Jun04_A&amp;ME KPIs" xfId="54656" xr:uid="{00000000-0005-0000-0000-000082D70000}"/>
    <cellStyle name="n_WES Flash Jun04_Base Forfaits 06-07" xfId="4088" xr:uid="{00000000-0005-0000-0000-000083D70000}"/>
    <cellStyle name="n_WES Flash Jun04_Base Forfaits 06-07_A&amp;ME KPIs" xfId="54659" xr:uid="{00000000-0005-0000-0000-000084D70000}"/>
    <cellStyle name="n_WES Flash Jun04_Base Forfaits 06-07_France financials" xfId="25000" xr:uid="{00000000-0005-0000-0000-000085D70000}"/>
    <cellStyle name="n_WES Flash Jun04_Base Forfaits 06-07_France KPIs" xfId="6210" xr:uid="{00000000-0005-0000-0000-000086D70000}"/>
    <cellStyle name="n_WES Flash Jun04_Base Forfaits 06-07_France KPIs 2" xfId="15625" xr:uid="{00000000-0005-0000-0000-000087D70000}"/>
    <cellStyle name="n_WES Flash Jun04_Base Forfaits 06-07_France KPIs_1" xfId="13450" xr:uid="{00000000-0005-0000-0000-000088D70000}"/>
    <cellStyle name="n_WES Flash Jun04_Base Forfaits 06-07_Group" xfId="48519" xr:uid="{00000000-0005-0000-0000-000089D70000}"/>
    <cellStyle name="n_WES Flash Jun04_Base Forfaits 06-07_Group - financial KPIs" xfId="23256" xr:uid="{00000000-0005-0000-0000-00008AD70000}"/>
    <cellStyle name="n_WES Flash Jun04_Base Forfaits 06-07_Group - operational KPIs" xfId="11696" xr:uid="{00000000-0005-0000-0000-00008BD70000}"/>
    <cellStyle name="n_WES Flash Jun04_Base Forfaits 06-07_Group - operational KPIs 2" xfId="19395" xr:uid="{00000000-0005-0000-0000-00008CD70000}"/>
    <cellStyle name="n_WES Flash Jun04_Base Forfaits 06-07_Group - operational KPIs_1" xfId="21512" xr:uid="{00000000-0005-0000-0000-00008DD70000}"/>
    <cellStyle name="n_WES Flash Jun04_Base Forfaits 06-07_Orange - Market France KPIs" xfId="57540" xr:uid="{00000000-0005-0000-0000-00008ED70000}"/>
    <cellStyle name="n_WES Flash Jun04_Base Forfaits 06-07_Poland KPIs" xfId="48518" xr:uid="{00000000-0005-0000-0000-00008FD70000}"/>
    <cellStyle name="n_WES Flash Jun04_Base Forfaits 06-07_ROW" xfId="48520" xr:uid="{00000000-0005-0000-0000-000090D70000}"/>
    <cellStyle name="n_WES Flash Jun04_Base Forfaits 06-07_ROW ARPU" xfId="48521" xr:uid="{00000000-0005-0000-0000-000091D70000}"/>
    <cellStyle name="n_WES Flash Jun04_Base Forfaits 06-07_ROW_1" xfId="48522" xr:uid="{00000000-0005-0000-0000-000092D70000}"/>
    <cellStyle name="n_WES Flash Jun04_Base Forfaits 06-07_ROW_1_Group" xfId="48523" xr:uid="{00000000-0005-0000-0000-000093D70000}"/>
    <cellStyle name="n_WES Flash Jun04_Base Forfaits 06-07_ROW_1_ROW ARPU" xfId="48524" xr:uid="{00000000-0005-0000-0000-000094D70000}"/>
    <cellStyle name="n_WES Flash Jun04_Base Forfaits 06-07_ROW_Group" xfId="48525" xr:uid="{00000000-0005-0000-0000-000095D70000}"/>
    <cellStyle name="n_WES Flash Jun04_Base Forfaits 06-07_ROW_ROW ARPU" xfId="48526" xr:uid="{00000000-0005-0000-0000-000096D70000}"/>
    <cellStyle name="n_WES Flash Jun04_Base Forfaits 06-07_Spain ARPU + AUPU" xfId="48527" xr:uid="{00000000-0005-0000-0000-000097D70000}"/>
    <cellStyle name="n_WES Flash Jun04_Base Forfaits 06-07_Spain ARPU + AUPU_Group" xfId="48528" xr:uid="{00000000-0005-0000-0000-000098D70000}"/>
    <cellStyle name="n_WES Flash Jun04_Base Forfaits 06-07_Spain ARPU + AUPU_ROW ARPU" xfId="48529" xr:uid="{00000000-0005-0000-0000-000099D70000}"/>
    <cellStyle name="n_WES Flash Jun04_Base Forfaits 06-07_Spain KPIs" xfId="8067" xr:uid="{00000000-0005-0000-0000-00009AD70000}"/>
    <cellStyle name="n_WES Flash Jun04_Base Forfaits 06-07_Spain KPIs 2" xfId="17433" xr:uid="{00000000-0005-0000-0000-00009BD70000}"/>
    <cellStyle name="n_WES Flash Jun04_Base Forfaits 06-07_Spain KPIs_1" xfId="52882" xr:uid="{00000000-0005-0000-0000-00009CD70000}"/>
    <cellStyle name="n_WES Flash Jun04_Base Forfaits 06-07_Telecoms - Operational KPIs" xfId="51185" xr:uid="{00000000-0005-0000-0000-00009DD70000}"/>
    <cellStyle name="n_WES Flash Jun04_CA BAC SCR-VM 06-07 (31-07-06)" xfId="4089" xr:uid="{00000000-0005-0000-0000-00009ED70000}"/>
    <cellStyle name="n_WES Flash Jun04_CA BAC SCR-VM 06-07 (31-07-06)_A&amp;ME KPIs" xfId="54660" xr:uid="{00000000-0005-0000-0000-00009FD70000}"/>
    <cellStyle name="n_WES Flash Jun04_CA BAC SCR-VM 06-07 (31-07-06)_France financials" xfId="25001" xr:uid="{00000000-0005-0000-0000-0000A0D70000}"/>
    <cellStyle name="n_WES Flash Jun04_CA BAC SCR-VM 06-07 (31-07-06)_France KPIs" xfId="6211" xr:uid="{00000000-0005-0000-0000-0000A1D70000}"/>
    <cellStyle name="n_WES Flash Jun04_CA BAC SCR-VM 06-07 (31-07-06)_France KPIs 2" xfId="15626" xr:uid="{00000000-0005-0000-0000-0000A2D70000}"/>
    <cellStyle name="n_WES Flash Jun04_CA BAC SCR-VM 06-07 (31-07-06)_France KPIs_1" xfId="13451" xr:uid="{00000000-0005-0000-0000-0000A3D70000}"/>
    <cellStyle name="n_WES Flash Jun04_CA BAC SCR-VM 06-07 (31-07-06)_Group" xfId="48531" xr:uid="{00000000-0005-0000-0000-0000A4D70000}"/>
    <cellStyle name="n_WES Flash Jun04_CA BAC SCR-VM 06-07 (31-07-06)_Group - financial KPIs" xfId="23257" xr:uid="{00000000-0005-0000-0000-0000A5D70000}"/>
    <cellStyle name="n_WES Flash Jun04_CA BAC SCR-VM 06-07 (31-07-06)_Group - operational KPIs" xfId="11697" xr:uid="{00000000-0005-0000-0000-0000A6D70000}"/>
    <cellStyle name="n_WES Flash Jun04_CA BAC SCR-VM 06-07 (31-07-06)_Group - operational KPIs 2" xfId="19396" xr:uid="{00000000-0005-0000-0000-0000A7D70000}"/>
    <cellStyle name="n_WES Flash Jun04_CA BAC SCR-VM 06-07 (31-07-06)_Group - operational KPIs_1" xfId="21513" xr:uid="{00000000-0005-0000-0000-0000A8D70000}"/>
    <cellStyle name="n_WES Flash Jun04_CA BAC SCR-VM 06-07 (31-07-06)_Orange - Market France KPIs" xfId="57541" xr:uid="{00000000-0005-0000-0000-0000A9D70000}"/>
    <cellStyle name="n_WES Flash Jun04_CA BAC SCR-VM 06-07 (31-07-06)_Poland KPIs" xfId="48530" xr:uid="{00000000-0005-0000-0000-0000AAD70000}"/>
    <cellStyle name="n_WES Flash Jun04_CA BAC SCR-VM 06-07 (31-07-06)_ROW" xfId="48532" xr:uid="{00000000-0005-0000-0000-0000ABD70000}"/>
    <cellStyle name="n_WES Flash Jun04_CA BAC SCR-VM 06-07 (31-07-06)_ROW ARPU" xfId="48533" xr:uid="{00000000-0005-0000-0000-0000ACD70000}"/>
    <cellStyle name="n_WES Flash Jun04_CA BAC SCR-VM 06-07 (31-07-06)_ROW_1" xfId="48534" xr:uid="{00000000-0005-0000-0000-0000ADD70000}"/>
    <cellStyle name="n_WES Flash Jun04_CA BAC SCR-VM 06-07 (31-07-06)_ROW_1_Group" xfId="48535" xr:uid="{00000000-0005-0000-0000-0000AED70000}"/>
    <cellStyle name="n_WES Flash Jun04_CA BAC SCR-VM 06-07 (31-07-06)_ROW_1_ROW ARPU" xfId="48536" xr:uid="{00000000-0005-0000-0000-0000AFD70000}"/>
    <cellStyle name="n_WES Flash Jun04_CA BAC SCR-VM 06-07 (31-07-06)_ROW_Group" xfId="48537" xr:uid="{00000000-0005-0000-0000-0000B0D70000}"/>
    <cellStyle name="n_WES Flash Jun04_CA BAC SCR-VM 06-07 (31-07-06)_ROW_ROW ARPU" xfId="48538" xr:uid="{00000000-0005-0000-0000-0000B1D70000}"/>
    <cellStyle name="n_WES Flash Jun04_CA BAC SCR-VM 06-07 (31-07-06)_Spain ARPU + AUPU" xfId="48539" xr:uid="{00000000-0005-0000-0000-0000B2D70000}"/>
    <cellStyle name="n_WES Flash Jun04_CA BAC SCR-VM 06-07 (31-07-06)_Spain ARPU + AUPU_Group" xfId="48540" xr:uid="{00000000-0005-0000-0000-0000B3D70000}"/>
    <cellStyle name="n_WES Flash Jun04_CA BAC SCR-VM 06-07 (31-07-06)_Spain ARPU + AUPU_ROW ARPU" xfId="48541" xr:uid="{00000000-0005-0000-0000-0000B4D70000}"/>
    <cellStyle name="n_WES Flash Jun04_CA BAC SCR-VM 06-07 (31-07-06)_Spain KPIs" xfId="8068" xr:uid="{00000000-0005-0000-0000-0000B5D70000}"/>
    <cellStyle name="n_WES Flash Jun04_CA BAC SCR-VM 06-07 (31-07-06)_Spain KPIs 2" xfId="17434" xr:uid="{00000000-0005-0000-0000-0000B6D70000}"/>
    <cellStyle name="n_WES Flash Jun04_CA BAC SCR-VM 06-07 (31-07-06)_Spain KPIs_1" xfId="52883" xr:uid="{00000000-0005-0000-0000-0000B7D70000}"/>
    <cellStyle name="n_WES Flash Jun04_CA BAC SCR-VM 06-07 (31-07-06)_Telecoms - Operational KPIs" xfId="51186" xr:uid="{00000000-0005-0000-0000-0000B8D70000}"/>
    <cellStyle name="n_WES Flash Jun04_CA forfaits 0607 (06-08-14)" xfId="4090" xr:uid="{00000000-0005-0000-0000-0000B9D70000}"/>
    <cellStyle name="n_WES Flash Jun04_CA forfaits 0607 (06-08-14)_A&amp;ME KPIs" xfId="54661" xr:uid="{00000000-0005-0000-0000-0000BAD70000}"/>
    <cellStyle name="n_WES Flash Jun04_CA forfaits 0607 (06-08-14)_France financials" xfId="25002" xr:uid="{00000000-0005-0000-0000-0000BBD70000}"/>
    <cellStyle name="n_WES Flash Jun04_CA forfaits 0607 (06-08-14)_France KPIs" xfId="6212" xr:uid="{00000000-0005-0000-0000-0000BCD70000}"/>
    <cellStyle name="n_WES Flash Jun04_CA forfaits 0607 (06-08-14)_France KPIs 2" xfId="15627" xr:uid="{00000000-0005-0000-0000-0000BDD70000}"/>
    <cellStyle name="n_WES Flash Jun04_CA forfaits 0607 (06-08-14)_France KPIs_1" xfId="13452" xr:uid="{00000000-0005-0000-0000-0000BED70000}"/>
    <cellStyle name="n_WES Flash Jun04_CA forfaits 0607 (06-08-14)_Group" xfId="48543" xr:uid="{00000000-0005-0000-0000-0000BFD70000}"/>
    <cellStyle name="n_WES Flash Jun04_CA forfaits 0607 (06-08-14)_Group - financial KPIs" xfId="23258" xr:uid="{00000000-0005-0000-0000-0000C0D70000}"/>
    <cellStyle name="n_WES Flash Jun04_CA forfaits 0607 (06-08-14)_Group - operational KPIs" xfId="11698" xr:uid="{00000000-0005-0000-0000-0000C1D70000}"/>
    <cellStyle name="n_WES Flash Jun04_CA forfaits 0607 (06-08-14)_Group - operational KPIs 2" xfId="19397" xr:uid="{00000000-0005-0000-0000-0000C2D70000}"/>
    <cellStyle name="n_WES Flash Jun04_CA forfaits 0607 (06-08-14)_Group - operational KPIs_1" xfId="21514" xr:uid="{00000000-0005-0000-0000-0000C3D70000}"/>
    <cellStyle name="n_WES Flash Jun04_CA forfaits 0607 (06-08-14)_Orange - Market France KPIs" xfId="57542" xr:uid="{00000000-0005-0000-0000-0000C4D70000}"/>
    <cellStyle name="n_WES Flash Jun04_CA forfaits 0607 (06-08-14)_Poland KPIs" xfId="48542" xr:uid="{00000000-0005-0000-0000-0000C5D70000}"/>
    <cellStyle name="n_WES Flash Jun04_CA forfaits 0607 (06-08-14)_ROW" xfId="48544" xr:uid="{00000000-0005-0000-0000-0000C6D70000}"/>
    <cellStyle name="n_WES Flash Jun04_CA forfaits 0607 (06-08-14)_ROW ARPU" xfId="48545" xr:uid="{00000000-0005-0000-0000-0000C7D70000}"/>
    <cellStyle name="n_WES Flash Jun04_CA forfaits 0607 (06-08-14)_ROW_1" xfId="48546" xr:uid="{00000000-0005-0000-0000-0000C8D70000}"/>
    <cellStyle name="n_WES Flash Jun04_CA forfaits 0607 (06-08-14)_ROW_1_Group" xfId="48547" xr:uid="{00000000-0005-0000-0000-0000C9D70000}"/>
    <cellStyle name="n_WES Flash Jun04_CA forfaits 0607 (06-08-14)_ROW_1_ROW ARPU" xfId="48548" xr:uid="{00000000-0005-0000-0000-0000CAD70000}"/>
    <cellStyle name="n_WES Flash Jun04_CA forfaits 0607 (06-08-14)_ROW_Group" xfId="48549" xr:uid="{00000000-0005-0000-0000-0000CBD70000}"/>
    <cellStyle name="n_WES Flash Jun04_CA forfaits 0607 (06-08-14)_ROW_ROW ARPU" xfId="48550" xr:uid="{00000000-0005-0000-0000-0000CCD70000}"/>
    <cellStyle name="n_WES Flash Jun04_CA forfaits 0607 (06-08-14)_Spain ARPU + AUPU" xfId="48551" xr:uid="{00000000-0005-0000-0000-0000CDD70000}"/>
    <cellStyle name="n_WES Flash Jun04_CA forfaits 0607 (06-08-14)_Spain ARPU + AUPU_Group" xfId="48552" xr:uid="{00000000-0005-0000-0000-0000CED70000}"/>
    <cellStyle name="n_WES Flash Jun04_CA forfaits 0607 (06-08-14)_Spain ARPU + AUPU_ROW ARPU" xfId="48553" xr:uid="{00000000-0005-0000-0000-0000CFD70000}"/>
    <cellStyle name="n_WES Flash Jun04_CA forfaits 0607 (06-08-14)_Spain KPIs" xfId="8069" xr:uid="{00000000-0005-0000-0000-0000D0D70000}"/>
    <cellStyle name="n_WES Flash Jun04_CA forfaits 0607 (06-08-14)_Spain KPIs 2" xfId="17435" xr:uid="{00000000-0005-0000-0000-0000D1D70000}"/>
    <cellStyle name="n_WES Flash Jun04_CA forfaits 0607 (06-08-14)_Spain KPIs_1" xfId="52884" xr:uid="{00000000-0005-0000-0000-0000D2D70000}"/>
    <cellStyle name="n_WES Flash Jun04_CA forfaits 0607 (06-08-14)_Telecoms - Operational KPIs" xfId="51187" xr:uid="{00000000-0005-0000-0000-0000D3D70000}"/>
    <cellStyle name="n_WES Flash Jun04_Classeur2" xfId="4091" xr:uid="{00000000-0005-0000-0000-0000D4D70000}"/>
    <cellStyle name="n_WES Flash Jun04_Classeur2_A&amp;ME KPIs" xfId="54662" xr:uid="{00000000-0005-0000-0000-0000D5D70000}"/>
    <cellStyle name="n_WES Flash Jun04_Classeur2_France financials" xfId="25003" xr:uid="{00000000-0005-0000-0000-0000D6D70000}"/>
    <cellStyle name="n_WES Flash Jun04_Classeur2_France KPIs" xfId="6213" xr:uid="{00000000-0005-0000-0000-0000D7D70000}"/>
    <cellStyle name="n_WES Flash Jun04_Classeur2_France KPIs 2" xfId="15628" xr:uid="{00000000-0005-0000-0000-0000D8D70000}"/>
    <cellStyle name="n_WES Flash Jun04_Classeur2_France KPIs_1" xfId="13453" xr:uid="{00000000-0005-0000-0000-0000D9D70000}"/>
    <cellStyle name="n_WES Flash Jun04_Classeur2_Group" xfId="48555" xr:uid="{00000000-0005-0000-0000-0000DAD70000}"/>
    <cellStyle name="n_WES Flash Jun04_Classeur2_Group - financial KPIs" xfId="23259" xr:uid="{00000000-0005-0000-0000-0000DBD70000}"/>
    <cellStyle name="n_WES Flash Jun04_Classeur2_Group - operational KPIs" xfId="11699" xr:uid="{00000000-0005-0000-0000-0000DCD70000}"/>
    <cellStyle name="n_WES Flash Jun04_Classeur2_Group - operational KPIs 2" xfId="19398" xr:uid="{00000000-0005-0000-0000-0000DDD70000}"/>
    <cellStyle name="n_WES Flash Jun04_Classeur2_Group - operational KPIs_1" xfId="21515" xr:uid="{00000000-0005-0000-0000-0000DED70000}"/>
    <cellStyle name="n_WES Flash Jun04_Classeur2_Orange - Market France KPIs" xfId="57543" xr:uid="{00000000-0005-0000-0000-0000DFD70000}"/>
    <cellStyle name="n_WES Flash Jun04_Classeur2_Poland KPIs" xfId="48554" xr:uid="{00000000-0005-0000-0000-0000E0D70000}"/>
    <cellStyle name="n_WES Flash Jun04_Classeur2_ROW" xfId="48556" xr:uid="{00000000-0005-0000-0000-0000E1D70000}"/>
    <cellStyle name="n_WES Flash Jun04_Classeur2_ROW ARPU" xfId="48557" xr:uid="{00000000-0005-0000-0000-0000E2D70000}"/>
    <cellStyle name="n_WES Flash Jun04_Classeur2_ROW_1" xfId="48558" xr:uid="{00000000-0005-0000-0000-0000E3D70000}"/>
    <cellStyle name="n_WES Flash Jun04_Classeur2_ROW_1_Group" xfId="48559" xr:uid="{00000000-0005-0000-0000-0000E4D70000}"/>
    <cellStyle name="n_WES Flash Jun04_Classeur2_ROW_1_ROW ARPU" xfId="48560" xr:uid="{00000000-0005-0000-0000-0000E5D70000}"/>
    <cellStyle name="n_WES Flash Jun04_Classeur2_ROW_Group" xfId="48561" xr:uid="{00000000-0005-0000-0000-0000E6D70000}"/>
    <cellStyle name="n_WES Flash Jun04_Classeur2_ROW_ROW ARPU" xfId="48562" xr:uid="{00000000-0005-0000-0000-0000E7D70000}"/>
    <cellStyle name="n_WES Flash Jun04_Classeur2_Spain ARPU + AUPU" xfId="48563" xr:uid="{00000000-0005-0000-0000-0000E8D70000}"/>
    <cellStyle name="n_WES Flash Jun04_Classeur2_Spain ARPU + AUPU_Group" xfId="48564" xr:uid="{00000000-0005-0000-0000-0000E9D70000}"/>
    <cellStyle name="n_WES Flash Jun04_Classeur2_Spain ARPU + AUPU_ROW ARPU" xfId="48565" xr:uid="{00000000-0005-0000-0000-0000EAD70000}"/>
    <cellStyle name="n_WES Flash Jun04_Classeur2_Spain KPIs" xfId="8070" xr:uid="{00000000-0005-0000-0000-0000EBD70000}"/>
    <cellStyle name="n_WES Flash Jun04_Classeur2_Spain KPIs 2" xfId="17436" xr:uid="{00000000-0005-0000-0000-0000ECD70000}"/>
    <cellStyle name="n_WES Flash Jun04_Classeur2_Spain KPIs_1" xfId="52885" xr:uid="{00000000-0005-0000-0000-0000EDD70000}"/>
    <cellStyle name="n_WES Flash Jun04_Classeur2_Telecoms - Operational KPIs" xfId="51188" xr:uid="{00000000-0005-0000-0000-0000EED70000}"/>
    <cellStyle name="n_WES Flash Jun04_Classeur5" xfId="4092" xr:uid="{00000000-0005-0000-0000-0000EFD70000}"/>
    <cellStyle name="n_WES Flash Jun04_Classeur5_A&amp;ME KPIs" xfId="54663" xr:uid="{00000000-0005-0000-0000-0000F0D70000}"/>
    <cellStyle name="n_WES Flash Jun04_Classeur5_France financials" xfId="25004" xr:uid="{00000000-0005-0000-0000-0000F1D70000}"/>
    <cellStyle name="n_WES Flash Jun04_Classeur5_France KPIs" xfId="6214" xr:uid="{00000000-0005-0000-0000-0000F2D70000}"/>
    <cellStyle name="n_WES Flash Jun04_Classeur5_France KPIs 2" xfId="15629" xr:uid="{00000000-0005-0000-0000-0000F3D70000}"/>
    <cellStyle name="n_WES Flash Jun04_Classeur5_France KPIs_1" xfId="13454" xr:uid="{00000000-0005-0000-0000-0000F4D70000}"/>
    <cellStyle name="n_WES Flash Jun04_Classeur5_Group" xfId="48567" xr:uid="{00000000-0005-0000-0000-0000F5D70000}"/>
    <cellStyle name="n_WES Flash Jun04_Classeur5_Group - financial KPIs" xfId="23260" xr:uid="{00000000-0005-0000-0000-0000F6D70000}"/>
    <cellStyle name="n_WES Flash Jun04_Classeur5_Group - operational KPIs" xfId="11700" xr:uid="{00000000-0005-0000-0000-0000F7D70000}"/>
    <cellStyle name="n_WES Flash Jun04_Classeur5_Group - operational KPIs 2" xfId="19399" xr:uid="{00000000-0005-0000-0000-0000F8D70000}"/>
    <cellStyle name="n_WES Flash Jun04_Classeur5_Group - operational KPIs_1" xfId="21516" xr:uid="{00000000-0005-0000-0000-0000F9D70000}"/>
    <cellStyle name="n_WES Flash Jun04_Classeur5_Orange - Market France KPIs" xfId="57544" xr:uid="{00000000-0005-0000-0000-0000FAD70000}"/>
    <cellStyle name="n_WES Flash Jun04_Classeur5_Poland KPIs" xfId="48566" xr:uid="{00000000-0005-0000-0000-0000FBD70000}"/>
    <cellStyle name="n_WES Flash Jun04_Classeur5_ROW" xfId="48568" xr:uid="{00000000-0005-0000-0000-0000FCD70000}"/>
    <cellStyle name="n_WES Flash Jun04_Classeur5_ROW ARPU" xfId="48569" xr:uid="{00000000-0005-0000-0000-0000FDD70000}"/>
    <cellStyle name="n_WES Flash Jun04_Classeur5_ROW_1" xfId="48570" xr:uid="{00000000-0005-0000-0000-0000FED70000}"/>
    <cellStyle name="n_WES Flash Jun04_Classeur5_ROW_1_Group" xfId="48571" xr:uid="{00000000-0005-0000-0000-0000FFD70000}"/>
    <cellStyle name="n_WES Flash Jun04_Classeur5_ROW_1_ROW ARPU" xfId="48572" xr:uid="{00000000-0005-0000-0000-000000D80000}"/>
    <cellStyle name="n_WES Flash Jun04_Classeur5_ROW_Group" xfId="48573" xr:uid="{00000000-0005-0000-0000-000001D80000}"/>
    <cellStyle name="n_WES Flash Jun04_Classeur5_ROW_ROW ARPU" xfId="48574" xr:uid="{00000000-0005-0000-0000-000002D80000}"/>
    <cellStyle name="n_WES Flash Jun04_Classeur5_Spain ARPU + AUPU" xfId="48575" xr:uid="{00000000-0005-0000-0000-000003D80000}"/>
    <cellStyle name="n_WES Flash Jun04_Classeur5_Spain ARPU + AUPU_Group" xfId="48576" xr:uid="{00000000-0005-0000-0000-000004D80000}"/>
    <cellStyle name="n_WES Flash Jun04_Classeur5_Spain ARPU + AUPU_ROW ARPU" xfId="48577" xr:uid="{00000000-0005-0000-0000-000005D80000}"/>
    <cellStyle name="n_WES Flash Jun04_Classeur5_Spain KPIs" xfId="8071" xr:uid="{00000000-0005-0000-0000-000006D80000}"/>
    <cellStyle name="n_WES Flash Jun04_Classeur5_Spain KPIs 2" xfId="17437" xr:uid="{00000000-0005-0000-0000-000007D80000}"/>
    <cellStyle name="n_WES Flash Jun04_Classeur5_Spain KPIs_1" xfId="52886" xr:uid="{00000000-0005-0000-0000-000008D80000}"/>
    <cellStyle name="n_WES Flash Jun04_Classeur5_Telecoms - Operational KPIs" xfId="51189" xr:uid="{00000000-0005-0000-0000-000009D80000}"/>
    <cellStyle name="n_WES Flash Jun04_DATA KPI Personal" xfId="48578" xr:uid="{00000000-0005-0000-0000-00000AD80000}"/>
    <cellStyle name="n_WES Flash Jun04_DATA KPI Personal_Group" xfId="48579" xr:uid="{00000000-0005-0000-0000-00000BD80000}"/>
    <cellStyle name="n_WES Flash Jun04_DATA KPI Personal_ROW ARPU" xfId="48580" xr:uid="{00000000-0005-0000-0000-00000CD80000}"/>
    <cellStyle name="n_WES Flash Jun04_EE_CoA_BS - mapped V4" xfId="48581" xr:uid="{00000000-0005-0000-0000-00000DD80000}"/>
    <cellStyle name="n_WES Flash Jun04_EE_CoA_BS - mapped V4_Group" xfId="48582" xr:uid="{00000000-0005-0000-0000-00000ED80000}"/>
    <cellStyle name="n_WES Flash Jun04_EE_CoA_BS - mapped V4_ROW ARPU" xfId="48583" xr:uid="{00000000-0005-0000-0000-00000FD80000}"/>
    <cellStyle name="n_WES Flash Jun04_France financials" xfId="24997" xr:uid="{00000000-0005-0000-0000-000010D80000}"/>
    <cellStyle name="n_WES Flash Jun04_France KPIs" xfId="6207" xr:uid="{00000000-0005-0000-0000-000011D80000}"/>
    <cellStyle name="n_WES Flash Jun04_France KPIs 2" xfId="15622" xr:uid="{00000000-0005-0000-0000-000012D80000}"/>
    <cellStyle name="n_WES Flash Jun04_France KPIs_1" xfId="13447" xr:uid="{00000000-0005-0000-0000-000013D80000}"/>
    <cellStyle name="n_WES Flash Jun04_Group" xfId="48584" xr:uid="{00000000-0005-0000-0000-000014D80000}"/>
    <cellStyle name="n_WES Flash Jun04_Group - financial KPIs" xfId="23253" xr:uid="{00000000-0005-0000-0000-000015D80000}"/>
    <cellStyle name="n_WES Flash Jun04_Group - operational KPIs" xfId="11693" xr:uid="{00000000-0005-0000-0000-000016D80000}"/>
    <cellStyle name="n_WES Flash Jun04_Group - operational KPIs 2" xfId="19392" xr:uid="{00000000-0005-0000-0000-000017D80000}"/>
    <cellStyle name="n_WES Flash Jun04_Group - operational KPIs_1" xfId="21509" xr:uid="{00000000-0005-0000-0000-000018D80000}"/>
    <cellStyle name="n_WES Flash Jun04_Orange - Market France KPIs" xfId="57537" xr:uid="{00000000-0005-0000-0000-000019D80000}"/>
    <cellStyle name="n_WES Flash Jun04_PFA_Mn MTV_060413" xfId="4093" xr:uid="{00000000-0005-0000-0000-00001AD80000}"/>
    <cellStyle name="n_WES Flash Jun04_PFA_Mn MTV_060413_A&amp;ME KPIs" xfId="54664" xr:uid="{00000000-0005-0000-0000-00001BD80000}"/>
    <cellStyle name="n_WES Flash Jun04_PFA_Mn MTV_060413_France financials" xfId="25005" xr:uid="{00000000-0005-0000-0000-00001CD80000}"/>
    <cellStyle name="n_WES Flash Jun04_PFA_Mn MTV_060413_France KPIs" xfId="6215" xr:uid="{00000000-0005-0000-0000-00001DD80000}"/>
    <cellStyle name="n_WES Flash Jun04_PFA_Mn MTV_060413_France KPIs 2" xfId="15630" xr:uid="{00000000-0005-0000-0000-00001ED80000}"/>
    <cellStyle name="n_WES Flash Jun04_PFA_Mn MTV_060413_France KPIs_1" xfId="13455" xr:uid="{00000000-0005-0000-0000-00001FD80000}"/>
    <cellStyle name="n_WES Flash Jun04_PFA_Mn MTV_060413_Group" xfId="48586" xr:uid="{00000000-0005-0000-0000-000020D80000}"/>
    <cellStyle name="n_WES Flash Jun04_PFA_Mn MTV_060413_Group - financial KPIs" xfId="23261" xr:uid="{00000000-0005-0000-0000-000021D80000}"/>
    <cellStyle name="n_WES Flash Jun04_PFA_Mn MTV_060413_Group - operational KPIs" xfId="11701" xr:uid="{00000000-0005-0000-0000-000022D80000}"/>
    <cellStyle name="n_WES Flash Jun04_PFA_Mn MTV_060413_Group - operational KPIs 2" xfId="19400" xr:uid="{00000000-0005-0000-0000-000023D80000}"/>
    <cellStyle name="n_WES Flash Jun04_PFA_Mn MTV_060413_Group - operational KPIs_1" xfId="21517" xr:uid="{00000000-0005-0000-0000-000024D80000}"/>
    <cellStyle name="n_WES Flash Jun04_PFA_Mn MTV_060413_Orange - Market France KPIs" xfId="57545" xr:uid="{00000000-0005-0000-0000-000025D80000}"/>
    <cellStyle name="n_WES Flash Jun04_PFA_Mn MTV_060413_Poland KPIs" xfId="48585" xr:uid="{00000000-0005-0000-0000-000026D80000}"/>
    <cellStyle name="n_WES Flash Jun04_PFA_Mn MTV_060413_ROW" xfId="48587" xr:uid="{00000000-0005-0000-0000-000027D80000}"/>
    <cellStyle name="n_WES Flash Jun04_PFA_Mn MTV_060413_ROW ARPU" xfId="48588" xr:uid="{00000000-0005-0000-0000-000028D80000}"/>
    <cellStyle name="n_WES Flash Jun04_PFA_Mn MTV_060413_ROW_1" xfId="48589" xr:uid="{00000000-0005-0000-0000-000029D80000}"/>
    <cellStyle name="n_WES Flash Jun04_PFA_Mn MTV_060413_ROW_1_Group" xfId="48590" xr:uid="{00000000-0005-0000-0000-00002AD80000}"/>
    <cellStyle name="n_WES Flash Jun04_PFA_Mn MTV_060413_ROW_1_ROW ARPU" xfId="48591" xr:uid="{00000000-0005-0000-0000-00002BD80000}"/>
    <cellStyle name="n_WES Flash Jun04_PFA_Mn MTV_060413_ROW_Group" xfId="48592" xr:uid="{00000000-0005-0000-0000-00002CD80000}"/>
    <cellStyle name="n_WES Flash Jun04_PFA_Mn MTV_060413_ROW_ROW ARPU" xfId="48593" xr:uid="{00000000-0005-0000-0000-00002DD80000}"/>
    <cellStyle name="n_WES Flash Jun04_PFA_Mn MTV_060413_Spain ARPU + AUPU" xfId="48594" xr:uid="{00000000-0005-0000-0000-00002ED80000}"/>
    <cellStyle name="n_WES Flash Jun04_PFA_Mn MTV_060413_Spain ARPU + AUPU_Group" xfId="48595" xr:uid="{00000000-0005-0000-0000-00002FD80000}"/>
    <cellStyle name="n_WES Flash Jun04_PFA_Mn MTV_060413_Spain ARPU + AUPU_ROW ARPU" xfId="48596" xr:uid="{00000000-0005-0000-0000-000030D80000}"/>
    <cellStyle name="n_WES Flash Jun04_PFA_Mn MTV_060413_Spain KPIs" xfId="8072" xr:uid="{00000000-0005-0000-0000-000031D80000}"/>
    <cellStyle name="n_WES Flash Jun04_PFA_Mn MTV_060413_Spain KPIs 2" xfId="17438" xr:uid="{00000000-0005-0000-0000-000032D80000}"/>
    <cellStyle name="n_WES Flash Jun04_PFA_Mn MTV_060413_Spain KPIs_1" xfId="52887" xr:uid="{00000000-0005-0000-0000-000033D80000}"/>
    <cellStyle name="n_WES Flash Jun04_PFA_Mn MTV_060413_Telecoms - Operational KPIs" xfId="51190" xr:uid="{00000000-0005-0000-0000-000034D80000}"/>
    <cellStyle name="n_WES Flash Jun04_PFA_Mn_0603_V0 0" xfId="4094" xr:uid="{00000000-0005-0000-0000-000035D80000}"/>
    <cellStyle name="n_WES Flash Jun04_PFA_Mn_0603_V0 0_A&amp;ME KPIs" xfId="54665" xr:uid="{00000000-0005-0000-0000-000036D80000}"/>
    <cellStyle name="n_WES Flash Jun04_PFA_Mn_0603_V0 0_France financials" xfId="25006" xr:uid="{00000000-0005-0000-0000-000037D80000}"/>
    <cellStyle name="n_WES Flash Jun04_PFA_Mn_0603_V0 0_France KPIs" xfId="6216" xr:uid="{00000000-0005-0000-0000-000038D80000}"/>
    <cellStyle name="n_WES Flash Jun04_PFA_Mn_0603_V0 0_France KPIs 2" xfId="15631" xr:uid="{00000000-0005-0000-0000-000039D80000}"/>
    <cellStyle name="n_WES Flash Jun04_PFA_Mn_0603_V0 0_France KPIs_1" xfId="13456" xr:uid="{00000000-0005-0000-0000-00003AD80000}"/>
    <cellStyle name="n_WES Flash Jun04_PFA_Mn_0603_V0 0_Group" xfId="48598" xr:uid="{00000000-0005-0000-0000-00003BD80000}"/>
    <cellStyle name="n_WES Flash Jun04_PFA_Mn_0603_V0 0_Group - financial KPIs" xfId="23262" xr:uid="{00000000-0005-0000-0000-00003CD80000}"/>
    <cellStyle name="n_WES Flash Jun04_PFA_Mn_0603_V0 0_Group - operational KPIs" xfId="11702" xr:uid="{00000000-0005-0000-0000-00003DD80000}"/>
    <cellStyle name="n_WES Flash Jun04_PFA_Mn_0603_V0 0_Group - operational KPIs 2" xfId="19401" xr:uid="{00000000-0005-0000-0000-00003ED80000}"/>
    <cellStyle name="n_WES Flash Jun04_PFA_Mn_0603_V0 0_Group - operational KPIs_1" xfId="21518" xr:uid="{00000000-0005-0000-0000-00003FD80000}"/>
    <cellStyle name="n_WES Flash Jun04_PFA_Mn_0603_V0 0_Orange - Market France KPIs" xfId="57546" xr:uid="{00000000-0005-0000-0000-000040D80000}"/>
    <cellStyle name="n_WES Flash Jun04_PFA_Mn_0603_V0 0_Poland KPIs" xfId="48597" xr:uid="{00000000-0005-0000-0000-000041D80000}"/>
    <cellStyle name="n_WES Flash Jun04_PFA_Mn_0603_V0 0_ROW" xfId="48599" xr:uid="{00000000-0005-0000-0000-000042D80000}"/>
    <cellStyle name="n_WES Flash Jun04_PFA_Mn_0603_V0 0_ROW ARPU" xfId="48600" xr:uid="{00000000-0005-0000-0000-000043D80000}"/>
    <cellStyle name="n_WES Flash Jun04_PFA_Mn_0603_V0 0_ROW_1" xfId="48601" xr:uid="{00000000-0005-0000-0000-000044D80000}"/>
    <cellStyle name="n_WES Flash Jun04_PFA_Mn_0603_V0 0_ROW_1_Group" xfId="48602" xr:uid="{00000000-0005-0000-0000-000045D80000}"/>
    <cellStyle name="n_WES Flash Jun04_PFA_Mn_0603_V0 0_ROW_1_ROW ARPU" xfId="48603" xr:uid="{00000000-0005-0000-0000-000046D80000}"/>
    <cellStyle name="n_WES Flash Jun04_PFA_Mn_0603_V0 0_ROW_Group" xfId="48604" xr:uid="{00000000-0005-0000-0000-000047D80000}"/>
    <cellStyle name="n_WES Flash Jun04_PFA_Mn_0603_V0 0_ROW_ROW ARPU" xfId="48605" xr:uid="{00000000-0005-0000-0000-000048D80000}"/>
    <cellStyle name="n_WES Flash Jun04_PFA_Mn_0603_V0 0_Spain ARPU + AUPU" xfId="48606" xr:uid="{00000000-0005-0000-0000-000049D80000}"/>
    <cellStyle name="n_WES Flash Jun04_PFA_Mn_0603_V0 0_Spain ARPU + AUPU_Group" xfId="48607" xr:uid="{00000000-0005-0000-0000-00004AD80000}"/>
    <cellStyle name="n_WES Flash Jun04_PFA_Mn_0603_V0 0_Spain ARPU + AUPU_ROW ARPU" xfId="48608" xr:uid="{00000000-0005-0000-0000-00004BD80000}"/>
    <cellStyle name="n_WES Flash Jun04_PFA_Mn_0603_V0 0_Spain KPIs" xfId="8073" xr:uid="{00000000-0005-0000-0000-00004CD80000}"/>
    <cellStyle name="n_WES Flash Jun04_PFA_Mn_0603_V0 0_Spain KPIs 2" xfId="17439" xr:uid="{00000000-0005-0000-0000-00004DD80000}"/>
    <cellStyle name="n_WES Flash Jun04_PFA_Mn_0603_V0 0_Spain KPIs_1" xfId="52888" xr:uid="{00000000-0005-0000-0000-00004ED80000}"/>
    <cellStyle name="n_WES Flash Jun04_PFA_Mn_0603_V0 0_Telecoms - Operational KPIs" xfId="51191" xr:uid="{00000000-0005-0000-0000-00004FD80000}"/>
    <cellStyle name="n_WES Flash Jun04_PFA_Parcs_0600706" xfId="4095" xr:uid="{00000000-0005-0000-0000-000050D80000}"/>
    <cellStyle name="n_WES Flash Jun04_PFA_Parcs_0600706_A&amp;ME KPIs" xfId="54666" xr:uid="{00000000-0005-0000-0000-000051D80000}"/>
    <cellStyle name="n_WES Flash Jun04_PFA_Parcs_0600706_France financials" xfId="25007" xr:uid="{00000000-0005-0000-0000-000052D80000}"/>
    <cellStyle name="n_WES Flash Jun04_PFA_Parcs_0600706_France KPIs" xfId="6217" xr:uid="{00000000-0005-0000-0000-000053D80000}"/>
    <cellStyle name="n_WES Flash Jun04_PFA_Parcs_0600706_France KPIs 2" xfId="15632" xr:uid="{00000000-0005-0000-0000-000054D80000}"/>
    <cellStyle name="n_WES Flash Jun04_PFA_Parcs_0600706_France KPIs_1" xfId="13457" xr:uid="{00000000-0005-0000-0000-000055D80000}"/>
    <cellStyle name="n_WES Flash Jun04_PFA_Parcs_0600706_Group" xfId="48610" xr:uid="{00000000-0005-0000-0000-000056D80000}"/>
    <cellStyle name="n_WES Flash Jun04_PFA_Parcs_0600706_Group - financial KPIs" xfId="23263" xr:uid="{00000000-0005-0000-0000-000057D80000}"/>
    <cellStyle name="n_WES Flash Jun04_PFA_Parcs_0600706_Group - operational KPIs" xfId="11703" xr:uid="{00000000-0005-0000-0000-000058D80000}"/>
    <cellStyle name="n_WES Flash Jun04_PFA_Parcs_0600706_Group - operational KPIs 2" xfId="19402" xr:uid="{00000000-0005-0000-0000-000059D80000}"/>
    <cellStyle name="n_WES Flash Jun04_PFA_Parcs_0600706_Group - operational KPIs_1" xfId="21519" xr:uid="{00000000-0005-0000-0000-00005AD80000}"/>
    <cellStyle name="n_WES Flash Jun04_PFA_Parcs_0600706_Orange - Market France KPIs" xfId="57547" xr:uid="{00000000-0005-0000-0000-00005BD80000}"/>
    <cellStyle name="n_WES Flash Jun04_PFA_Parcs_0600706_Poland KPIs" xfId="48609" xr:uid="{00000000-0005-0000-0000-00005CD80000}"/>
    <cellStyle name="n_WES Flash Jun04_PFA_Parcs_0600706_ROW" xfId="48611" xr:uid="{00000000-0005-0000-0000-00005DD80000}"/>
    <cellStyle name="n_WES Flash Jun04_PFA_Parcs_0600706_ROW ARPU" xfId="48612" xr:uid="{00000000-0005-0000-0000-00005ED80000}"/>
    <cellStyle name="n_WES Flash Jun04_PFA_Parcs_0600706_ROW_1" xfId="48613" xr:uid="{00000000-0005-0000-0000-00005FD80000}"/>
    <cellStyle name="n_WES Flash Jun04_PFA_Parcs_0600706_ROW_1_Group" xfId="48614" xr:uid="{00000000-0005-0000-0000-000060D80000}"/>
    <cellStyle name="n_WES Flash Jun04_PFA_Parcs_0600706_ROW_1_ROW ARPU" xfId="48615" xr:uid="{00000000-0005-0000-0000-000061D80000}"/>
    <cellStyle name="n_WES Flash Jun04_PFA_Parcs_0600706_ROW_Group" xfId="48616" xr:uid="{00000000-0005-0000-0000-000062D80000}"/>
    <cellStyle name="n_WES Flash Jun04_PFA_Parcs_0600706_ROW_ROW ARPU" xfId="48617" xr:uid="{00000000-0005-0000-0000-000063D80000}"/>
    <cellStyle name="n_WES Flash Jun04_PFA_Parcs_0600706_Spain ARPU + AUPU" xfId="48618" xr:uid="{00000000-0005-0000-0000-000064D80000}"/>
    <cellStyle name="n_WES Flash Jun04_PFA_Parcs_0600706_Spain ARPU + AUPU_Group" xfId="48619" xr:uid="{00000000-0005-0000-0000-000065D80000}"/>
    <cellStyle name="n_WES Flash Jun04_PFA_Parcs_0600706_Spain ARPU + AUPU_ROW ARPU" xfId="48620" xr:uid="{00000000-0005-0000-0000-000066D80000}"/>
    <cellStyle name="n_WES Flash Jun04_PFA_Parcs_0600706_Spain KPIs" xfId="8074" xr:uid="{00000000-0005-0000-0000-000067D80000}"/>
    <cellStyle name="n_WES Flash Jun04_PFA_Parcs_0600706_Spain KPIs 2" xfId="17440" xr:uid="{00000000-0005-0000-0000-000068D80000}"/>
    <cellStyle name="n_WES Flash Jun04_PFA_Parcs_0600706_Spain KPIs_1" xfId="52889" xr:uid="{00000000-0005-0000-0000-000069D80000}"/>
    <cellStyle name="n_WES Flash Jun04_PFA_Parcs_0600706_Telecoms - Operational KPIs" xfId="51192" xr:uid="{00000000-0005-0000-0000-00006AD80000}"/>
    <cellStyle name="n_WES Flash Jun04_Poland KPIs" xfId="48493" xr:uid="{00000000-0005-0000-0000-00006BD80000}"/>
    <cellStyle name="n_WES Flash Jun04_Reporting Valeur_Mobile_2010_10" xfId="48621" xr:uid="{00000000-0005-0000-0000-00006CD80000}"/>
    <cellStyle name="n_WES Flash Jun04_Reporting Valeur_Mobile_2010_10_Group" xfId="48622" xr:uid="{00000000-0005-0000-0000-00006DD80000}"/>
    <cellStyle name="n_WES Flash Jun04_Reporting Valeur_Mobile_2010_10_ROW" xfId="48623" xr:uid="{00000000-0005-0000-0000-00006ED80000}"/>
    <cellStyle name="n_WES Flash Jun04_Reporting Valeur_Mobile_2010_10_ROW ARPU" xfId="48624" xr:uid="{00000000-0005-0000-0000-00006FD80000}"/>
    <cellStyle name="n_WES Flash Jun04_Reporting Valeur_Mobile_2010_10_ROW_Group" xfId="48625" xr:uid="{00000000-0005-0000-0000-000070D80000}"/>
    <cellStyle name="n_WES Flash Jun04_Reporting Valeur_Mobile_2010_10_ROW_ROW ARPU" xfId="48626" xr:uid="{00000000-0005-0000-0000-000071D80000}"/>
    <cellStyle name="n_WES Flash Jun04_ROW" xfId="48627" xr:uid="{00000000-0005-0000-0000-000072D80000}"/>
    <cellStyle name="n_WES Flash Jun04_ROW ARPU" xfId="48628" xr:uid="{00000000-0005-0000-0000-000073D80000}"/>
    <cellStyle name="n_WES Flash Jun04_ROW_1" xfId="48629" xr:uid="{00000000-0005-0000-0000-000074D80000}"/>
    <cellStyle name="n_WES Flash Jun04_ROW_1_Group" xfId="48630" xr:uid="{00000000-0005-0000-0000-000075D80000}"/>
    <cellStyle name="n_WES Flash Jun04_ROW_1_ROW ARPU" xfId="48631" xr:uid="{00000000-0005-0000-0000-000076D80000}"/>
    <cellStyle name="n_WES Flash Jun04_ROW_Group" xfId="48632" xr:uid="{00000000-0005-0000-0000-000077D80000}"/>
    <cellStyle name="n_WES Flash Jun04_ROW_ROW ARPU" xfId="48633" xr:uid="{00000000-0005-0000-0000-000078D80000}"/>
    <cellStyle name="n_WES Flash Jun04_Spain ARPU + AUPU" xfId="48634" xr:uid="{00000000-0005-0000-0000-000079D80000}"/>
    <cellStyle name="n_WES Flash Jun04_Spain ARPU + AUPU_Group" xfId="48635" xr:uid="{00000000-0005-0000-0000-00007AD80000}"/>
    <cellStyle name="n_WES Flash Jun04_Spain ARPU + AUPU_ROW ARPU" xfId="48636" xr:uid="{00000000-0005-0000-0000-00007BD80000}"/>
    <cellStyle name="n_WES Flash Jun04_Spain KPIs" xfId="8064" xr:uid="{00000000-0005-0000-0000-00007CD80000}"/>
    <cellStyle name="n_WES Flash Jun04_Spain KPIs 2" xfId="17430" xr:uid="{00000000-0005-0000-0000-00007DD80000}"/>
    <cellStyle name="n_WES Flash Jun04_Spain KPIs_1" xfId="52879" xr:uid="{00000000-0005-0000-0000-00007ED80000}"/>
    <cellStyle name="n_WES Flash Jun04_Telecoms - Operational KPIs" xfId="51182" xr:uid="{00000000-0005-0000-0000-00007FD80000}"/>
    <cellStyle name="n_WES Flash Jun04_UAG_report_CA 06-09 (06-09-28)" xfId="4096" xr:uid="{00000000-0005-0000-0000-000080D80000}"/>
    <cellStyle name="n_WES Flash Jun04_UAG_report_CA 06-09 (06-09-28)_A&amp;ME KPIs" xfId="54667" xr:uid="{00000000-0005-0000-0000-000081D80000}"/>
    <cellStyle name="n_WES Flash Jun04_UAG_report_CA 06-09 (06-09-28)_France financials" xfId="25008" xr:uid="{00000000-0005-0000-0000-000082D80000}"/>
    <cellStyle name="n_WES Flash Jun04_UAG_report_CA 06-09 (06-09-28)_France KPIs" xfId="6218" xr:uid="{00000000-0005-0000-0000-000083D80000}"/>
    <cellStyle name="n_WES Flash Jun04_UAG_report_CA 06-09 (06-09-28)_France KPIs 2" xfId="15633" xr:uid="{00000000-0005-0000-0000-000084D80000}"/>
    <cellStyle name="n_WES Flash Jun04_UAG_report_CA 06-09 (06-09-28)_France KPIs_1" xfId="13458" xr:uid="{00000000-0005-0000-0000-000085D80000}"/>
    <cellStyle name="n_WES Flash Jun04_UAG_report_CA 06-09 (06-09-28)_Group" xfId="48638" xr:uid="{00000000-0005-0000-0000-000086D80000}"/>
    <cellStyle name="n_WES Flash Jun04_UAG_report_CA 06-09 (06-09-28)_Group - financial KPIs" xfId="23264" xr:uid="{00000000-0005-0000-0000-000087D80000}"/>
    <cellStyle name="n_WES Flash Jun04_UAG_report_CA 06-09 (06-09-28)_Group - operational KPIs" xfId="11704" xr:uid="{00000000-0005-0000-0000-000088D80000}"/>
    <cellStyle name="n_WES Flash Jun04_UAG_report_CA 06-09 (06-09-28)_Group - operational KPIs 2" xfId="19403" xr:uid="{00000000-0005-0000-0000-000089D80000}"/>
    <cellStyle name="n_WES Flash Jun04_UAG_report_CA 06-09 (06-09-28)_Group - operational KPIs_1" xfId="21520" xr:uid="{00000000-0005-0000-0000-00008AD80000}"/>
    <cellStyle name="n_WES Flash Jun04_UAG_report_CA 06-09 (06-09-28)_Orange - Market France KPIs" xfId="57548" xr:uid="{00000000-0005-0000-0000-00008BD80000}"/>
    <cellStyle name="n_WES Flash Jun04_UAG_report_CA 06-09 (06-09-28)_Poland KPIs" xfId="48637" xr:uid="{00000000-0005-0000-0000-00008CD80000}"/>
    <cellStyle name="n_WES Flash Jun04_UAG_report_CA 06-09 (06-09-28)_ROW" xfId="48639" xr:uid="{00000000-0005-0000-0000-00008DD80000}"/>
    <cellStyle name="n_WES Flash Jun04_UAG_report_CA 06-09 (06-09-28)_ROW ARPU" xfId="48640" xr:uid="{00000000-0005-0000-0000-00008ED80000}"/>
    <cellStyle name="n_WES Flash Jun04_UAG_report_CA 06-09 (06-09-28)_ROW_1" xfId="48641" xr:uid="{00000000-0005-0000-0000-00008FD80000}"/>
    <cellStyle name="n_WES Flash Jun04_UAG_report_CA 06-09 (06-09-28)_ROW_1_Group" xfId="48642" xr:uid="{00000000-0005-0000-0000-000090D80000}"/>
    <cellStyle name="n_WES Flash Jun04_UAG_report_CA 06-09 (06-09-28)_ROW_1_ROW ARPU" xfId="48643" xr:uid="{00000000-0005-0000-0000-000091D80000}"/>
    <cellStyle name="n_WES Flash Jun04_UAG_report_CA 06-09 (06-09-28)_ROW_Group" xfId="48644" xr:uid="{00000000-0005-0000-0000-000092D80000}"/>
    <cellStyle name="n_WES Flash Jun04_UAG_report_CA 06-09 (06-09-28)_ROW_ROW ARPU" xfId="48645" xr:uid="{00000000-0005-0000-0000-000093D80000}"/>
    <cellStyle name="n_WES Flash Jun04_UAG_report_CA 06-09 (06-09-28)_Spain ARPU + AUPU" xfId="48646" xr:uid="{00000000-0005-0000-0000-000094D80000}"/>
    <cellStyle name="n_WES Flash Jun04_UAG_report_CA 06-09 (06-09-28)_Spain ARPU + AUPU_Group" xfId="48647" xr:uid="{00000000-0005-0000-0000-000095D80000}"/>
    <cellStyle name="n_WES Flash Jun04_UAG_report_CA 06-09 (06-09-28)_Spain ARPU + AUPU_ROW ARPU" xfId="48648" xr:uid="{00000000-0005-0000-0000-000096D80000}"/>
    <cellStyle name="n_WES Flash Jun04_UAG_report_CA 06-09 (06-09-28)_Spain KPIs" xfId="8075" xr:uid="{00000000-0005-0000-0000-000097D80000}"/>
    <cellStyle name="n_WES Flash Jun04_UAG_report_CA 06-09 (06-09-28)_Spain KPIs 2" xfId="17441" xr:uid="{00000000-0005-0000-0000-000098D80000}"/>
    <cellStyle name="n_WES Flash Jun04_UAG_report_CA 06-09 (06-09-28)_Spain KPIs_1" xfId="52890" xr:uid="{00000000-0005-0000-0000-000099D80000}"/>
    <cellStyle name="n_WES Flash Jun04_UAG_report_CA 06-09 (06-09-28)_Telecoms - Operational KPIs" xfId="51193" xr:uid="{00000000-0005-0000-0000-00009AD80000}"/>
    <cellStyle name="n_WES Flash Jun04_UAG_report_CA 06-10 (06-11-06)" xfId="4097" xr:uid="{00000000-0005-0000-0000-00009BD80000}"/>
    <cellStyle name="n_WES Flash Jun04_UAG_report_CA 06-10 (06-11-06)_A&amp;ME KPIs" xfId="54668" xr:uid="{00000000-0005-0000-0000-00009CD80000}"/>
    <cellStyle name="n_WES Flash Jun04_UAG_report_CA 06-10 (06-11-06)_France financials" xfId="25009" xr:uid="{00000000-0005-0000-0000-00009DD80000}"/>
    <cellStyle name="n_WES Flash Jun04_UAG_report_CA 06-10 (06-11-06)_France KPIs" xfId="6219" xr:uid="{00000000-0005-0000-0000-00009ED80000}"/>
    <cellStyle name="n_WES Flash Jun04_UAG_report_CA 06-10 (06-11-06)_France KPIs 2" xfId="15634" xr:uid="{00000000-0005-0000-0000-00009FD80000}"/>
    <cellStyle name="n_WES Flash Jun04_UAG_report_CA 06-10 (06-11-06)_France KPIs_1" xfId="13459" xr:uid="{00000000-0005-0000-0000-0000A0D80000}"/>
    <cellStyle name="n_WES Flash Jun04_UAG_report_CA 06-10 (06-11-06)_Group" xfId="48650" xr:uid="{00000000-0005-0000-0000-0000A1D80000}"/>
    <cellStyle name="n_WES Flash Jun04_UAG_report_CA 06-10 (06-11-06)_Group - financial KPIs" xfId="23265" xr:uid="{00000000-0005-0000-0000-0000A2D80000}"/>
    <cellStyle name="n_WES Flash Jun04_UAG_report_CA 06-10 (06-11-06)_Group - operational KPIs" xfId="11705" xr:uid="{00000000-0005-0000-0000-0000A3D80000}"/>
    <cellStyle name="n_WES Flash Jun04_UAG_report_CA 06-10 (06-11-06)_Group - operational KPIs 2" xfId="19404" xr:uid="{00000000-0005-0000-0000-0000A4D80000}"/>
    <cellStyle name="n_WES Flash Jun04_UAG_report_CA 06-10 (06-11-06)_Group - operational KPIs_1" xfId="21521" xr:uid="{00000000-0005-0000-0000-0000A5D80000}"/>
    <cellStyle name="n_WES Flash Jun04_UAG_report_CA 06-10 (06-11-06)_Orange - Market France KPIs" xfId="57549" xr:uid="{00000000-0005-0000-0000-0000A6D80000}"/>
    <cellStyle name="n_WES Flash Jun04_UAG_report_CA 06-10 (06-11-06)_Poland KPIs" xfId="48649" xr:uid="{00000000-0005-0000-0000-0000A7D80000}"/>
    <cellStyle name="n_WES Flash Jun04_UAG_report_CA 06-10 (06-11-06)_ROW" xfId="48651" xr:uid="{00000000-0005-0000-0000-0000A8D80000}"/>
    <cellStyle name="n_WES Flash Jun04_UAG_report_CA 06-10 (06-11-06)_ROW ARPU" xfId="48652" xr:uid="{00000000-0005-0000-0000-0000A9D80000}"/>
    <cellStyle name="n_WES Flash Jun04_UAG_report_CA 06-10 (06-11-06)_ROW_1" xfId="48653" xr:uid="{00000000-0005-0000-0000-0000AAD80000}"/>
    <cellStyle name="n_WES Flash Jun04_UAG_report_CA 06-10 (06-11-06)_ROW_1_Group" xfId="48654" xr:uid="{00000000-0005-0000-0000-0000ABD80000}"/>
    <cellStyle name="n_WES Flash Jun04_UAG_report_CA 06-10 (06-11-06)_ROW_1_ROW ARPU" xfId="48655" xr:uid="{00000000-0005-0000-0000-0000ACD80000}"/>
    <cellStyle name="n_WES Flash Jun04_UAG_report_CA 06-10 (06-11-06)_ROW_Group" xfId="48656" xr:uid="{00000000-0005-0000-0000-0000ADD80000}"/>
    <cellStyle name="n_WES Flash Jun04_UAG_report_CA 06-10 (06-11-06)_ROW_ROW ARPU" xfId="48657" xr:uid="{00000000-0005-0000-0000-0000AED80000}"/>
    <cellStyle name="n_WES Flash Jun04_UAG_report_CA 06-10 (06-11-06)_Spain ARPU + AUPU" xfId="48658" xr:uid="{00000000-0005-0000-0000-0000AFD80000}"/>
    <cellStyle name="n_WES Flash Jun04_UAG_report_CA 06-10 (06-11-06)_Spain ARPU + AUPU_Group" xfId="48659" xr:uid="{00000000-0005-0000-0000-0000B0D80000}"/>
    <cellStyle name="n_WES Flash Jun04_UAG_report_CA 06-10 (06-11-06)_Spain ARPU + AUPU_ROW ARPU" xfId="48660" xr:uid="{00000000-0005-0000-0000-0000B1D80000}"/>
    <cellStyle name="n_WES Flash Jun04_UAG_report_CA 06-10 (06-11-06)_Spain KPIs" xfId="8076" xr:uid="{00000000-0005-0000-0000-0000B2D80000}"/>
    <cellStyle name="n_WES Flash Jun04_UAG_report_CA 06-10 (06-11-06)_Spain KPIs 2" xfId="17442" xr:uid="{00000000-0005-0000-0000-0000B3D80000}"/>
    <cellStyle name="n_WES Flash Jun04_UAG_report_CA 06-10 (06-11-06)_Spain KPIs_1" xfId="52891" xr:uid="{00000000-0005-0000-0000-0000B4D80000}"/>
    <cellStyle name="n_WES Flash Jun04_UAG_report_CA 06-10 (06-11-06)_Telecoms - Operational KPIs" xfId="51194" xr:uid="{00000000-0005-0000-0000-0000B5D80000}"/>
    <cellStyle name="n_WES Flash Jun04_V&amp;M trajectoires V1 (06-08-11)" xfId="4098" xr:uid="{00000000-0005-0000-0000-0000B6D80000}"/>
    <cellStyle name="n_WES Flash Jun04_V&amp;M trajectoires V1 (06-08-11)_A&amp;ME KPIs" xfId="54669" xr:uid="{00000000-0005-0000-0000-0000B7D80000}"/>
    <cellStyle name="n_WES Flash Jun04_V&amp;M trajectoires V1 (06-08-11)_France financials" xfId="25010" xr:uid="{00000000-0005-0000-0000-0000B8D80000}"/>
    <cellStyle name="n_WES Flash Jun04_V&amp;M trajectoires V1 (06-08-11)_France KPIs" xfId="6220" xr:uid="{00000000-0005-0000-0000-0000B9D80000}"/>
    <cellStyle name="n_WES Flash Jun04_V&amp;M trajectoires V1 (06-08-11)_France KPIs 2" xfId="15635" xr:uid="{00000000-0005-0000-0000-0000BAD80000}"/>
    <cellStyle name="n_WES Flash Jun04_V&amp;M trajectoires V1 (06-08-11)_France KPIs_1" xfId="13460" xr:uid="{00000000-0005-0000-0000-0000BBD80000}"/>
    <cellStyle name="n_WES Flash Jun04_V&amp;M trajectoires V1 (06-08-11)_Group" xfId="48662" xr:uid="{00000000-0005-0000-0000-0000BCD80000}"/>
    <cellStyle name="n_WES Flash Jun04_V&amp;M trajectoires V1 (06-08-11)_Group - financial KPIs" xfId="23266" xr:uid="{00000000-0005-0000-0000-0000BDD80000}"/>
    <cellStyle name="n_WES Flash Jun04_V&amp;M trajectoires V1 (06-08-11)_Group - operational KPIs" xfId="11706" xr:uid="{00000000-0005-0000-0000-0000BED80000}"/>
    <cellStyle name="n_WES Flash Jun04_V&amp;M trajectoires V1 (06-08-11)_Group - operational KPIs 2" xfId="19405" xr:uid="{00000000-0005-0000-0000-0000BFD80000}"/>
    <cellStyle name="n_WES Flash Jun04_V&amp;M trajectoires V1 (06-08-11)_Group - operational KPIs_1" xfId="21522" xr:uid="{00000000-0005-0000-0000-0000C0D80000}"/>
    <cellStyle name="n_WES Flash Jun04_V&amp;M trajectoires V1 (06-08-11)_Orange - Market France KPIs" xfId="57550" xr:uid="{00000000-0005-0000-0000-0000C1D80000}"/>
    <cellStyle name="n_WES Flash Jun04_V&amp;M trajectoires V1 (06-08-11)_Poland KPIs" xfId="48661" xr:uid="{00000000-0005-0000-0000-0000C2D80000}"/>
    <cellStyle name="n_WES Flash Jun04_V&amp;M trajectoires V1 (06-08-11)_ROW" xfId="48663" xr:uid="{00000000-0005-0000-0000-0000C3D80000}"/>
    <cellStyle name="n_WES Flash Jun04_V&amp;M trajectoires V1 (06-08-11)_ROW ARPU" xfId="48664" xr:uid="{00000000-0005-0000-0000-0000C4D80000}"/>
    <cellStyle name="n_WES Flash Jun04_V&amp;M trajectoires V1 (06-08-11)_ROW_1" xfId="48665" xr:uid="{00000000-0005-0000-0000-0000C5D80000}"/>
    <cellStyle name="n_WES Flash Jun04_V&amp;M trajectoires V1 (06-08-11)_ROW_1_Group" xfId="48666" xr:uid="{00000000-0005-0000-0000-0000C6D80000}"/>
    <cellStyle name="n_WES Flash Jun04_V&amp;M trajectoires V1 (06-08-11)_ROW_1_ROW ARPU" xfId="48667" xr:uid="{00000000-0005-0000-0000-0000C7D80000}"/>
    <cellStyle name="n_WES Flash Jun04_V&amp;M trajectoires V1 (06-08-11)_ROW_Group" xfId="48668" xr:uid="{00000000-0005-0000-0000-0000C8D80000}"/>
    <cellStyle name="n_WES Flash Jun04_V&amp;M trajectoires V1 (06-08-11)_ROW_ROW ARPU" xfId="48669" xr:uid="{00000000-0005-0000-0000-0000C9D80000}"/>
    <cellStyle name="n_WES Flash Jun04_V&amp;M trajectoires V1 (06-08-11)_Spain ARPU + AUPU" xfId="48670" xr:uid="{00000000-0005-0000-0000-0000CAD80000}"/>
    <cellStyle name="n_WES Flash Jun04_V&amp;M trajectoires V1 (06-08-11)_Spain ARPU + AUPU_Group" xfId="48671" xr:uid="{00000000-0005-0000-0000-0000CBD80000}"/>
    <cellStyle name="n_WES Flash Jun04_V&amp;M trajectoires V1 (06-08-11)_Spain ARPU + AUPU_ROW ARPU" xfId="48672" xr:uid="{00000000-0005-0000-0000-0000CCD80000}"/>
    <cellStyle name="n_WES Flash Jun04_V&amp;M trajectoires V1 (06-08-11)_Spain KPIs" xfId="8077" xr:uid="{00000000-0005-0000-0000-0000CDD80000}"/>
    <cellStyle name="n_WES Flash Jun04_V&amp;M trajectoires V1 (06-08-11)_Spain KPIs 2" xfId="17443" xr:uid="{00000000-0005-0000-0000-0000CED80000}"/>
    <cellStyle name="n_WES Flash Jun04_V&amp;M trajectoires V1 (06-08-11)_Spain KPIs_1" xfId="52892" xr:uid="{00000000-0005-0000-0000-0000CFD80000}"/>
    <cellStyle name="n_WES Flash Jun04_V&amp;M trajectoires V1 (06-08-11)_Telecoms - Operational KPIs" xfId="51195" xr:uid="{00000000-0005-0000-0000-0000D0D80000}"/>
    <cellStyle name="n_WES Flash Nov04" xfId="4099" xr:uid="{00000000-0005-0000-0000-0000D1D80000}"/>
    <cellStyle name="n_WES Flash Nov04_A&amp;ME KPIs" xfId="54670" xr:uid="{00000000-0005-0000-0000-0000D2D80000}"/>
    <cellStyle name="n_WES Flash Nov04_CA BAC SCR-VM 06-07 (31-07-06)" xfId="4100" xr:uid="{00000000-0005-0000-0000-0000D3D80000}"/>
    <cellStyle name="n_WES Flash Nov04_CA BAC SCR-VM 06-07 (31-07-06)_A&amp;ME KPIs" xfId="54671" xr:uid="{00000000-0005-0000-0000-0000D4D80000}"/>
    <cellStyle name="n_WES Flash Nov04_CA BAC SCR-VM 06-07 (31-07-06)_France financials" xfId="25012" xr:uid="{00000000-0005-0000-0000-0000D5D80000}"/>
    <cellStyle name="n_WES Flash Nov04_CA BAC SCR-VM 06-07 (31-07-06)_France KPIs" xfId="6222" xr:uid="{00000000-0005-0000-0000-0000D6D80000}"/>
    <cellStyle name="n_WES Flash Nov04_CA BAC SCR-VM 06-07 (31-07-06)_France KPIs 2" xfId="15637" xr:uid="{00000000-0005-0000-0000-0000D7D80000}"/>
    <cellStyle name="n_WES Flash Nov04_CA BAC SCR-VM 06-07 (31-07-06)_France KPIs_1" xfId="13462" xr:uid="{00000000-0005-0000-0000-0000D8D80000}"/>
    <cellStyle name="n_WES Flash Nov04_CA BAC SCR-VM 06-07 (31-07-06)_Group" xfId="48675" xr:uid="{00000000-0005-0000-0000-0000D9D80000}"/>
    <cellStyle name="n_WES Flash Nov04_CA BAC SCR-VM 06-07 (31-07-06)_Group - financial KPIs" xfId="23268" xr:uid="{00000000-0005-0000-0000-0000DAD80000}"/>
    <cellStyle name="n_WES Flash Nov04_CA BAC SCR-VM 06-07 (31-07-06)_Group - operational KPIs" xfId="11708" xr:uid="{00000000-0005-0000-0000-0000DBD80000}"/>
    <cellStyle name="n_WES Flash Nov04_CA BAC SCR-VM 06-07 (31-07-06)_Group - operational KPIs 2" xfId="19407" xr:uid="{00000000-0005-0000-0000-0000DCD80000}"/>
    <cellStyle name="n_WES Flash Nov04_CA BAC SCR-VM 06-07 (31-07-06)_Group - operational KPIs_1" xfId="21524" xr:uid="{00000000-0005-0000-0000-0000DDD80000}"/>
    <cellStyle name="n_WES Flash Nov04_CA BAC SCR-VM 06-07 (31-07-06)_Orange - Market France KPIs" xfId="57552" xr:uid="{00000000-0005-0000-0000-0000DED80000}"/>
    <cellStyle name="n_WES Flash Nov04_CA BAC SCR-VM 06-07 (31-07-06)_Poland KPIs" xfId="48674" xr:uid="{00000000-0005-0000-0000-0000DFD80000}"/>
    <cellStyle name="n_WES Flash Nov04_CA BAC SCR-VM 06-07 (31-07-06)_ROW" xfId="48676" xr:uid="{00000000-0005-0000-0000-0000E0D80000}"/>
    <cellStyle name="n_WES Flash Nov04_CA BAC SCR-VM 06-07 (31-07-06)_ROW ARPU" xfId="48677" xr:uid="{00000000-0005-0000-0000-0000E1D80000}"/>
    <cellStyle name="n_WES Flash Nov04_CA BAC SCR-VM 06-07 (31-07-06)_ROW_1" xfId="48678" xr:uid="{00000000-0005-0000-0000-0000E2D80000}"/>
    <cellStyle name="n_WES Flash Nov04_CA BAC SCR-VM 06-07 (31-07-06)_ROW_1_Group" xfId="48679" xr:uid="{00000000-0005-0000-0000-0000E3D80000}"/>
    <cellStyle name="n_WES Flash Nov04_CA BAC SCR-VM 06-07 (31-07-06)_ROW_1_ROW ARPU" xfId="48680" xr:uid="{00000000-0005-0000-0000-0000E4D80000}"/>
    <cellStyle name="n_WES Flash Nov04_CA BAC SCR-VM 06-07 (31-07-06)_ROW_Group" xfId="48681" xr:uid="{00000000-0005-0000-0000-0000E5D80000}"/>
    <cellStyle name="n_WES Flash Nov04_CA BAC SCR-VM 06-07 (31-07-06)_ROW_ROW ARPU" xfId="48682" xr:uid="{00000000-0005-0000-0000-0000E6D80000}"/>
    <cellStyle name="n_WES Flash Nov04_CA BAC SCR-VM 06-07 (31-07-06)_Spain ARPU + AUPU" xfId="48683" xr:uid="{00000000-0005-0000-0000-0000E7D80000}"/>
    <cellStyle name="n_WES Flash Nov04_CA BAC SCR-VM 06-07 (31-07-06)_Spain ARPU + AUPU_Group" xfId="48684" xr:uid="{00000000-0005-0000-0000-0000E8D80000}"/>
    <cellStyle name="n_WES Flash Nov04_CA BAC SCR-VM 06-07 (31-07-06)_Spain ARPU + AUPU_ROW ARPU" xfId="48685" xr:uid="{00000000-0005-0000-0000-0000E9D80000}"/>
    <cellStyle name="n_WES Flash Nov04_CA BAC SCR-VM 06-07 (31-07-06)_Spain KPIs" xfId="8079" xr:uid="{00000000-0005-0000-0000-0000EAD80000}"/>
    <cellStyle name="n_WES Flash Nov04_CA BAC SCR-VM 06-07 (31-07-06)_Spain KPIs 2" xfId="17445" xr:uid="{00000000-0005-0000-0000-0000EBD80000}"/>
    <cellStyle name="n_WES Flash Nov04_CA BAC SCR-VM 06-07 (31-07-06)_Spain KPIs_1" xfId="52894" xr:uid="{00000000-0005-0000-0000-0000ECD80000}"/>
    <cellStyle name="n_WES Flash Nov04_CA BAC SCR-VM 06-07 (31-07-06)_Telecoms - Operational KPIs" xfId="51197" xr:uid="{00000000-0005-0000-0000-0000EDD80000}"/>
    <cellStyle name="n_WES Flash Nov04_Classeur2" xfId="4101" xr:uid="{00000000-0005-0000-0000-0000EED80000}"/>
    <cellStyle name="n_WES Flash Nov04_Classeur2_A&amp;ME KPIs" xfId="54672" xr:uid="{00000000-0005-0000-0000-0000EFD80000}"/>
    <cellStyle name="n_WES Flash Nov04_Classeur2_France financials" xfId="25013" xr:uid="{00000000-0005-0000-0000-0000F0D80000}"/>
    <cellStyle name="n_WES Flash Nov04_Classeur2_France KPIs" xfId="6223" xr:uid="{00000000-0005-0000-0000-0000F1D80000}"/>
    <cellStyle name="n_WES Flash Nov04_Classeur2_France KPIs 2" xfId="15638" xr:uid="{00000000-0005-0000-0000-0000F2D80000}"/>
    <cellStyle name="n_WES Flash Nov04_Classeur2_France KPIs_1" xfId="13463" xr:uid="{00000000-0005-0000-0000-0000F3D80000}"/>
    <cellStyle name="n_WES Flash Nov04_Classeur2_Group" xfId="48687" xr:uid="{00000000-0005-0000-0000-0000F4D80000}"/>
    <cellStyle name="n_WES Flash Nov04_Classeur2_Group - financial KPIs" xfId="23269" xr:uid="{00000000-0005-0000-0000-0000F5D80000}"/>
    <cellStyle name="n_WES Flash Nov04_Classeur2_Group - operational KPIs" xfId="11709" xr:uid="{00000000-0005-0000-0000-0000F6D80000}"/>
    <cellStyle name="n_WES Flash Nov04_Classeur2_Group - operational KPIs 2" xfId="19408" xr:uid="{00000000-0005-0000-0000-0000F7D80000}"/>
    <cellStyle name="n_WES Flash Nov04_Classeur2_Group - operational KPIs_1" xfId="21525" xr:uid="{00000000-0005-0000-0000-0000F8D80000}"/>
    <cellStyle name="n_WES Flash Nov04_Classeur2_Orange - Market France KPIs" xfId="57553" xr:uid="{00000000-0005-0000-0000-0000F9D80000}"/>
    <cellStyle name="n_WES Flash Nov04_Classeur2_Poland KPIs" xfId="48686" xr:uid="{00000000-0005-0000-0000-0000FAD80000}"/>
    <cellStyle name="n_WES Flash Nov04_Classeur2_ROW" xfId="48688" xr:uid="{00000000-0005-0000-0000-0000FBD80000}"/>
    <cellStyle name="n_WES Flash Nov04_Classeur2_ROW ARPU" xfId="48689" xr:uid="{00000000-0005-0000-0000-0000FCD80000}"/>
    <cellStyle name="n_WES Flash Nov04_Classeur2_ROW_1" xfId="48690" xr:uid="{00000000-0005-0000-0000-0000FDD80000}"/>
    <cellStyle name="n_WES Flash Nov04_Classeur2_ROW_1_Group" xfId="48691" xr:uid="{00000000-0005-0000-0000-0000FED80000}"/>
    <cellStyle name="n_WES Flash Nov04_Classeur2_ROW_1_ROW ARPU" xfId="48692" xr:uid="{00000000-0005-0000-0000-0000FFD80000}"/>
    <cellStyle name="n_WES Flash Nov04_Classeur2_ROW_Group" xfId="48693" xr:uid="{00000000-0005-0000-0000-000000D90000}"/>
    <cellStyle name="n_WES Flash Nov04_Classeur2_ROW_ROW ARPU" xfId="48694" xr:uid="{00000000-0005-0000-0000-000001D90000}"/>
    <cellStyle name="n_WES Flash Nov04_Classeur2_Spain ARPU + AUPU" xfId="48695" xr:uid="{00000000-0005-0000-0000-000002D90000}"/>
    <cellStyle name="n_WES Flash Nov04_Classeur2_Spain ARPU + AUPU_Group" xfId="48696" xr:uid="{00000000-0005-0000-0000-000003D90000}"/>
    <cellStyle name="n_WES Flash Nov04_Classeur2_Spain ARPU + AUPU_ROW ARPU" xfId="48697" xr:uid="{00000000-0005-0000-0000-000004D90000}"/>
    <cellStyle name="n_WES Flash Nov04_Classeur2_Spain KPIs" xfId="8080" xr:uid="{00000000-0005-0000-0000-000005D90000}"/>
    <cellStyle name="n_WES Flash Nov04_Classeur2_Spain KPIs 2" xfId="17446" xr:uid="{00000000-0005-0000-0000-000006D90000}"/>
    <cellStyle name="n_WES Flash Nov04_Classeur2_Spain KPIs_1" xfId="52895" xr:uid="{00000000-0005-0000-0000-000007D90000}"/>
    <cellStyle name="n_WES Flash Nov04_Classeur2_Telecoms - Operational KPIs" xfId="51198" xr:uid="{00000000-0005-0000-0000-000008D90000}"/>
    <cellStyle name="n_WES Flash Nov04_DATA KPI Personal" xfId="48698" xr:uid="{00000000-0005-0000-0000-000009D90000}"/>
    <cellStyle name="n_WES Flash Nov04_DATA KPI Personal_Group" xfId="48699" xr:uid="{00000000-0005-0000-0000-00000AD90000}"/>
    <cellStyle name="n_WES Flash Nov04_DATA KPI Personal_ROW ARPU" xfId="48700" xr:uid="{00000000-0005-0000-0000-00000BD90000}"/>
    <cellStyle name="n_WES Flash Nov04_EE_CoA_BS - mapped V4" xfId="48701" xr:uid="{00000000-0005-0000-0000-00000CD90000}"/>
    <cellStyle name="n_WES Flash Nov04_EE_CoA_BS - mapped V4_Group" xfId="48702" xr:uid="{00000000-0005-0000-0000-00000DD90000}"/>
    <cellStyle name="n_WES Flash Nov04_EE_CoA_BS - mapped V4_ROW ARPU" xfId="48703" xr:uid="{00000000-0005-0000-0000-00000ED90000}"/>
    <cellStyle name="n_WES Flash Nov04_Feuil1" xfId="4102" xr:uid="{00000000-0005-0000-0000-00000FD90000}"/>
    <cellStyle name="n_WES Flash Nov04_Feuil1_A&amp;ME KPIs" xfId="54673" xr:uid="{00000000-0005-0000-0000-000010D90000}"/>
    <cellStyle name="n_WES Flash Nov04_Feuil1_France financials" xfId="25014" xr:uid="{00000000-0005-0000-0000-000011D90000}"/>
    <cellStyle name="n_WES Flash Nov04_Feuil1_France KPIs" xfId="6224" xr:uid="{00000000-0005-0000-0000-000012D90000}"/>
    <cellStyle name="n_WES Flash Nov04_Feuil1_France KPIs 2" xfId="15639" xr:uid="{00000000-0005-0000-0000-000013D90000}"/>
    <cellStyle name="n_WES Flash Nov04_Feuil1_France KPIs_1" xfId="13464" xr:uid="{00000000-0005-0000-0000-000014D90000}"/>
    <cellStyle name="n_WES Flash Nov04_Feuil1_Group" xfId="48705" xr:uid="{00000000-0005-0000-0000-000015D90000}"/>
    <cellStyle name="n_WES Flash Nov04_Feuil1_Group - financial KPIs" xfId="23270" xr:uid="{00000000-0005-0000-0000-000016D90000}"/>
    <cellStyle name="n_WES Flash Nov04_Feuil1_Group - operational KPIs" xfId="11710" xr:uid="{00000000-0005-0000-0000-000017D90000}"/>
    <cellStyle name="n_WES Flash Nov04_Feuil1_Group - operational KPIs 2" xfId="19409" xr:uid="{00000000-0005-0000-0000-000018D90000}"/>
    <cellStyle name="n_WES Flash Nov04_Feuil1_Group - operational KPIs_1" xfId="21526" xr:uid="{00000000-0005-0000-0000-000019D90000}"/>
    <cellStyle name="n_WES Flash Nov04_Feuil1_Orange - Market France KPIs" xfId="57554" xr:uid="{00000000-0005-0000-0000-00001AD90000}"/>
    <cellStyle name="n_WES Flash Nov04_Feuil1_Poland KPIs" xfId="48704" xr:uid="{00000000-0005-0000-0000-00001BD90000}"/>
    <cellStyle name="n_WES Flash Nov04_Feuil1_ROW" xfId="48706" xr:uid="{00000000-0005-0000-0000-00001CD90000}"/>
    <cellStyle name="n_WES Flash Nov04_Feuil1_ROW ARPU" xfId="48707" xr:uid="{00000000-0005-0000-0000-00001DD90000}"/>
    <cellStyle name="n_WES Flash Nov04_Feuil1_ROW_1" xfId="48708" xr:uid="{00000000-0005-0000-0000-00001ED90000}"/>
    <cellStyle name="n_WES Flash Nov04_Feuil1_ROW_1_Group" xfId="48709" xr:uid="{00000000-0005-0000-0000-00001FD90000}"/>
    <cellStyle name="n_WES Flash Nov04_Feuil1_ROW_1_ROW ARPU" xfId="48710" xr:uid="{00000000-0005-0000-0000-000020D90000}"/>
    <cellStyle name="n_WES Flash Nov04_Feuil1_ROW_Group" xfId="48711" xr:uid="{00000000-0005-0000-0000-000021D90000}"/>
    <cellStyle name="n_WES Flash Nov04_Feuil1_ROW_ROW ARPU" xfId="48712" xr:uid="{00000000-0005-0000-0000-000022D90000}"/>
    <cellStyle name="n_WES Flash Nov04_Feuil1_Spain ARPU + AUPU" xfId="48713" xr:uid="{00000000-0005-0000-0000-000023D90000}"/>
    <cellStyle name="n_WES Flash Nov04_Feuil1_Spain ARPU + AUPU_Group" xfId="48714" xr:uid="{00000000-0005-0000-0000-000024D90000}"/>
    <cellStyle name="n_WES Flash Nov04_Feuil1_Spain ARPU + AUPU_ROW ARPU" xfId="48715" xr:uid="{00000000-0005-0000-0000-000025D90000}"/>
    <cellStyle name="n_WES Flash Nov04_Feuil1_Spain KPIs" xfId="8081" xr:uid="{00000000-0005-0000-0000-000026D90000}"/>
    <cellStyle name="n_WES Flash Nov04_Feuil1_Spain KPIs 2" xfId="17447" xr:uid="{00000000-0005-0000-0000-000027D90000}"/>
    <cellStyle name="n_WES Flash Nov04_Feuil1_Spain KPIs_1" xfId="52896" xr:uid="{00000000-0005-0000-0000-000028D90000}"/>
    <cellStyle name="n_WES Flash Nov04_Feuil1_Telecoms - Operational KPIs" xfId="51199" xr:uid="{00000000-0005-0000-0000-000029D90000}"/>
    <cellStyle name="n_WES Flash Nov04_France financials" xfId="25011" xr:uid="{00000000-0005-0000-0000-00002AD90000}"/>
    <cellStyle name="n_WES Flash Nov04_France KPIs" xfId="6221" xr:uid="{00000000-0005-0000-0000-00002BD90000}"/>
    <cellStyle name="n_WES Flash Nov04_France KPIs 2" xfId="15636" xr:uid="{00000000-0005-0000-0000-00002CD90000}"/>
    <cellStyle name="n_WES Flash Nov04_France KPIs_1" xfId="13461" xr:uid="{00000000-0005-0000-0000-00002DD90000}"/>
    <cellStyle name="n_WES Flash Nov04_Group" xfId="48716" xr:uid="{00000000-0005-0000-0000-00002ED90000}"/>
    <cellStyle name="n_WES Flash Nov04_Group - financial KPIs" xfId="23267" xr:uid="{00000000-0005-0000-0000-00002FD90000}"/>
    <cellStyle name="n_WES Flash Nov04_Group - operational KPIs" xfId="11707" xr:uid="{00000000-0005-0000-0000-000030D90000}"/>
    <cellStyle name="n_WES Flash Nov04_Group - operational KPIs 2" xfId="19406" xr:uid="{00000000-0005-0000-0000-000031D90000}"/>
    <cellStyle name="n_WES Flash Nov04_Group - operational KPIs_1" xfId="21523" xr:uid="{00000000-0005-0000-0000-000032D90000}"/>
    <cellStyle name="n_WES Flash Nov04_New L23 CA trafic 06-09 (06-10-20)" xfId="4103" xr:uid="{00000000-0005-0000-0000-000033D90000}"/>
    <cellStyle name="n_WES Flash Nov04_New L23 CA trafic 06-09 (06-10-20)_A&amp;ME KPIs" xfId="54674" xr:uid="{00000000-0005-0000-0000-000034D90000}"/>
    <cellStyle name="n_WES Flash Nov04_New L23 CA trafic 06-09 (06-10-20)_France financials" xfId="25015" xr:uid="{00000000-0005-0000-0000-000035D90000}"/>
    <cellStyle name="n_WES Flash Nov04_New L23 CA trafic 06-09 (06-10-20)_France KPIs" xfId="6225" xr:uid="{00000000-0005-0000-0000-000036D90000}"/>
    <cellStyle name="n_WES Flash Nov04_New L23 CA trafic 06-09 (06-10-20)_France KPIs 2" xfId="15640" xr:uid="{00000000-0005-0000-0000-000037D90000}"/>
    <cellStyle name="n_WES Flash Nov04_New L23 CA trafic 06-09 (06-10-20)_France KPIs_1" xfId="13465" xr:uid="{00000000-0005-0000-0000-000038D90000}"/>
    <cellStyle name="n_WES Flash Nov04_New L23 CA trafic 06-09 (06-10-20)_Group" xfId="48718" xr:uid="{00000000-0005-0000-0000-000039D90000}"/>
    <cellStyle name="n_WES Flash Nov04_New L23 CA trafic 06-09 (06-10-20)_Group - financial KPIs" xfId="23271" xr:uid="{00000000-0005-0000-0000-00003AD90000}"/>
    <cellStyle name="n_WES Flash Nov04_New L23 CA trafic 06-09 (06-10-20)_Group - operational KPIs" xfId="11711" xr:uid="{00000000-0005-0000-0000-00003BD90000}"/>
    <cellStyle name="n_WES Flash Nov04_New L23 CA trafic 06-09 (06-10-20)_Group - operational KPIs 2" xfId="19410" xr:uid="{00000000-0005-0000-0000-00003CD90000}"/>
    <cellStyle name="n_WES Flash Nov04_New L23 CA trafic 06-09 (06-10-20)_Group - operational KPIs_1" xfId="21527" xr:uid="{00000000-0005-0000-0000-00003DD90000}"/>
    <cellStyle name="n_WES Flash Nov04_New L23 CA trafic 06-09 (06-10-20)_Orange - Market France KPIs" xfId="57555" xr:uid="{00000000-0005-0000-0000-00003ED90000}"/>
    <cellStyle name="n_WES Flash Nov04_New L23 CA trafic 06-09 (06-10-20)_Poland KPIs" xfId="48717" xr:uid="{00000000-0005-0000-0000-00003FD90000}"/>
    <cellStyle name="n_WES Flash Nov04_New L23 CA trafic 06-09 (06-10-20)_ROW" xfId="48719" xr:uid="{00000000-0005-0000-0000-000040D90000}"/>
    <cellStyle name="n_WES Flash Nov04_New L23 CA trafic 06-09 (06-10-20)_ROW ARPU" xfId="48720" xr:uid="{00000000-0005-0000-0000-000041D90000}"/>
    <cellStyle name="n_WES Flash Nov04_New L23 CA trafic 06-09 (06-10-20)_ROW_1" xfId="48721" xr:uid="{00000000-0005-0000-0000-000042D90000}"/>
    <cellStyle name="n_WES Flash Nov04_New L23 CA trafic 06-09 (06-10-20)_ROW_1_Group" xfId="48722" xr:uid="{00000000-0005-0000-0000-000043D90000}"/>
    <cellStyle name="n_WES Flash Nov04_New L23 CA trafic 06-09 (06-10-20)_ROW_1_ROW ARPU" xfId="48723" xr:uid="{00000000-0005-0000-0000-000044D90000}"/>
    <cellStyle name="n_WES Flash Nov04_New L23 CA trafic 06-09 (06-10-20)_ROW_Group" xfId="48724" xr:uid="{00000000-0005-0000-0000-000045D90000}"/>
    <cellStyle name="n_WES Flash Nov04_New L23 CA trafic 06-09 (06-10-20)_ROW_ROW ARPU" xfId="48725" xr:uid="{00000000-0005-0000-0000-000046D90000}"/>
    <cellStyle name="n_WES Flash Nov04_New L23 CA trafic 06-09 (06-10-20)_Spain ARPU + AUPU" xfId="48726" xr:uid="{00000000-0005-0000-0000-000047D90000}"/>
    <cellStyle name="n_WES Flash Nov04_New L23 CA trafic 06-09 (06-10-20)_Spain ARPU + AUPU_Group" xfId="48727" xr:uid="{00000000-0005-0000-0000-000048D90000}"/>
    <cellStyle name="n_WES Flash Nov04_New L23 CA trafic 06-09 (06-10-20)_Spain ARPU + AUPU_ROW ARPU" xfId="48728" xr:uid="{00000000-0005-0000-0000-000049D90000}"/>
    <cellStyle name="n_WES Flash Nov04_New L23 CA trafic 06-09 (06-10-20)_Spain KPIs" xfId="8082" xr:uid="{00000000-0005-0000-0000-00004AD90000}"/>
    <cellStyle name="n_WES Flash Nov04_New L23 CA trafic 06-09 (06-10-20)_Spain KPIs 2" xfId="17448" xr:uid="{00000000-0005-0000-0000-00004BD90000}"/>
    <cellStyle name="n_WES Flash Nov04_New L23 CA trafic 06-09 (06-10-20)_Spain KPIs_1" xfId="52897" xr:uid="{00000000-0005-0000-0000-00004CD90000}"/>
    <cellStyle name="n_WES Flash Nov04_New L23 CA trafic 06-09 (06-10-20)_Telecoms - Operational KPIs" xfId="51200" xr:uid="{00000000-0005-0000-0000-00004DD90000}"/>
    <cellStyle name="n_WES Flash Nov04_Orange - Market France KPIs" xfId="57551" xr:uid="{00000000-0005-0000-0000-00004ED90000}"/>
    <cellStyle name="n_WES Flash Nov04_PFA_Mn MTV_060413" xfId="4104" xr:uid="{00000000-0005-0000-0000-00004FD90000}"/>
    <cellStyle name="n_WES Flash Nov04_PFA_Mn MTV_060413_A&amp;ME KPIs" xfId="54675" xr:uid="{00000000-0005-0000-0000-000050D90000}"/>
    <cellStyle name="n_WES Flash Nov04_PFA_Mn MTV_060413_France financials" xfId="25016" xr:uid="{00000000-0005-0000-0000-000051D90000}"/>
    <cellStyle name="n_WES Flash Nov04_PFA_Mn MTV_060413_France KPIs" xfId="6226" xr:uid="{00000000-0005-0000-0000-000052D90000}"/>
    <cellStyle name="n_WES Flash Nov04_PFA_Mn MTV_060413_France KPIs 2" xfId="15641" xr:uid="{00000000-0005-0000-0000-000053D90000}"/>
    <cellStyle name="n_WES Flash Nov04_PFA_Mn MTV_060413_France KPIs_1" xfId="13466" xr:uid="{00000000-0005-0000-0000-000054D90000}"/>
    <cellStyle name="n_WES Flash Nov04_PFA_Mn MTV_060413_Group" xfId="48730" xr:uid="{00000000-0005-0000-0000-000055D90000}"/>
    <cellStyle name="n_WES Flash Nov04_PFA_Mn MTV_060413_Group - financial KPIs" xfId="23272" xr:uid="{00000000-0005-0000-0000-000056D90000}"/>
    <cellStyle name="n_WES Flash Nov04_PFA_Mn MTV_060413_Group - operational KPIs" xfId="11712" xr:uid="{00000000-0005-0000-0000-000057D90000}"/>
    <cellStyle name="n_WES Flash Nov04_PFA_Mn MTV_060413_Group - operational KPIs 2" xfId="19411" xr:uid="{00000000-0005-0000-0000-000058D90000}"/>
    <cellStyle name="n_WES Flash Nov04_PFA_Mn MTV_060413_Group - operational KPIs_1" xfId="21528" xr:uid="{00000000-0005-0000-0000-000059D90000}"/>
    <cellStyle name="n_WES Flash Nov04_PFA_Mn MTV_060413_Orange - Market France KPIs" xfId="57556" xr:uid="{00000000-0005-0000-0000-00005AD90000}"/>
    <cellStyle name="n_WES Flash Nov04_PFA_Mn MTV_060413_Poland KPIs" xfId="48729" xr:uid="{00000000-0005-0000-0000-00005BD90000}"/>
    <cellStyle name="n_WES Flash Nov04_PFA_Mn MTV_060413_ROW" xfId="48731" xr:uid="{00000000-0005-0000-0000-00005CD90000}"/>
    <cellStyle name="n_WES Flash Nov04_PFA_Mn MTV_060413_ROW ARPU" xfId="48732" xr:uid="{00000000-0005-0000-0000-00005DD90000}"/>
    <cellStyle name="n_WES Flash Nov04_PFA_Mn MTV_060413_ROW_1" xfId="48733" xr:uid="{00000000-0005-0000-0000-00005ED90000}"/>
    <cellStyle name="n_WES Flash Nov04_PFA_Mn MTV_060413_ROW_1_Group" xfId="48734" xr:uid="{00000000-0005-0000-0000-00005FD90000}"/>
    <cellStyle name="n_WES Flash Nov04_PFA_Mn MTV_060413_ROW_1_ROW ARPU" xfId="48735" xr:uid="{00000000-0005-0000-0000-000060D90000}"/>
    <cellStyle name="n_WES Flash Nov04_PFA_Mn MTV_060413_ROW_Group" xfId="48736" xr:uid="{00000000-0005-0000-0000-000061D90000}"/>
    <cellStyle name="n_WES Flash Nov04_PFA_Mn MTV_060413_ROW_ROW ARPU" xfId="48737" xr:uid="{00000000-0005-0000-0000-000062D90000}"/>
    <cellStyle name="n_WES Flash Nov04_PFA_Mn MTV_060413_Spain ARPU + AUPU" xfId="48738" xr:uid="{00000000-0005-0000-0000-000063D90000}"/>
    <cellStyle name="n_WES Flash Nov04_PFA_Mn MTV_060413_Spain ARPU + AUPU_Group" xfId="48739" xr:uid="{00000000-0005-0000-0000-000064D90000}"/>
    <cellStyle name="n_WES Flash Nov04_PFA_Mn MTV_060413_Spain ARPU + AUPU_ROW ARPU" xfId="48740" xr:uid="{00000000-0005-0000-0000-000065D90000}"/>
    <cellStyle name="n_WES Flash Nov04_PFA_Mn MTV_060413_Spain KPIs" xfId="8083" xr:uid="{00000000-0005-0000-0000-000066D90000}"/>
    <cellStyle name="n_WES Flash Nov04_PFA_Mn MTV_060413_Spain KPIs 2" xfId="17449" xr:uid="{00000000-0005-0000-0000-000067D90000}"/>
    <cellStyle name="n_WES Flash Nov04_PFA_Mn MTV_060413_Spain KPIs_1" xfId="52898" xr:uid="{00000000-0005-0000-0000-000068D90000}"/>
    <cellStyle name="n_WES Flash Nov04_PFA_Mn MTV_060413_Telecoms - Operational KPIs" xfId="51201" xr:uid="{00000000-0005-0000-0000-000069D90000}"/>
    <cellStyle name="n_WES Flash Nov04_PFA_Mn_0603_V0 0" xfId="4105" xr:uid="{00000000-0005-0000-0000-00006AD90000}"/>
    <cellStyle name="n_WES Flash Nov04_PFA_Mn_0603_V0 0_A&amp;ME KPIs" xfId="54676" xr:uid="{00000000-0005-0000-0000-00006BD90000}"/>
    <cellStyle name="n_WES Flash Nov04_PFA_Mn_0603_V0 0_France financials" xfId="25017" xr:uid="{00000000-0005-0000-0000-00006CD90000}"/>
    <cellStyle name="n_WES Flash Nov04_PFA_Mn_0603_V0 0_France KPIs" xfId="6227" xr:uid="{00000000-0005-0000-0000-00006DD90000}"/>
    <cellStyle name="n_WES Flash Nov04_PFA_Mn_0603_V0 0_France KPIs 2" xfId="15642" xr:uid="{00000000-0005-0000-0000-00006ED90000}"/>
    <cellStyle name="n_WES Flash Nov04_PFA_Mn_0603_V0 0_France KPIs_1" xfId="13467" xr:uid="{00000000-0005-0000-0000-00006FD90000}"/>
    <cellStyle name="n_WES Flash Nov04_PFA_Mn_0603_V0 0_Group" xfId="48742" xr:uid="{00000000-0005-0000-0000-000070D90000}"/>
    <cellStyle name="n_WES Flash Nov04_PFA_Mn_0603_V0 0_Group - financial KPIs" xfId="23273" xr:uid="{00000000-0005-0000-0000-000071D90000}"/>
    <cellStyle name="n_WES Flash Nov04_PFA_Mn_0603_V0 0_Group - operational KPIs" xfId="11713" xr:uid="{00000000-0005-0000-0000-000072D90000}"/>
    <cellStyle name="n_WES Flash Nov04_PFA_Mn_0603_V0 0_Group - operational KPIs 2" xfId="19412" xr:uid="{00000000-0005-0000-0000-000073D90000}"/>
    <cellStyle name="n_WES Flash Nov04_PFA_Mn_0603_V0 0_Group - operational KPIs_1" xfId="21529" xr:uid="{00000000-0005-0000-0000-000074D90000}"/>
    <cellStyle name="n_WES Flash Nov04_PFA_Mn_0603_V0 0_Orange - Market France KPIs" xfId="57557" xr:uid="{00000000-0005-0000-0000-000075D90000}"/>
    <cellStyle name="n_WES Flash Nov04_PFA_Mn_0603_V0 0_Poland KPIs" xfId="48741" xr:uid="{00000000-0005-0000-0000-000076D90000}"/>
    <cellStyle name="n_WES Flash Nov04_PFA_Mn_0603_V0 0_ROW" xfId="48743" xr:uid="{00000000-0005-0000-0000-000077D90000}"/>
    <cellStyle name="n_WES Flash Nov04_PFA_Mn_0603_V0 0_ROW ARPU" xfId="48744" xr:uid="{00000000-0005-0000-0000-000078D90000}"/>
    <cellStyle name="n_WES Flash Nov04_PFA_Mn_0603_V0 0_ROW_1" xfId="48745" xr:uid="{00000000-0005-0000-0000-000079D90000}"/>
    <cellStyle name="n_WES Flash Nov04_PFA_Mn_0603_V0 0_ROW_1_Group" xfId="48746" xr:uid="{00000000-0005-0000-0000-00007AD90000}"/>
    <cellStyle name="n_WES Flash Nov04_PFA_Mn_0603_V0 0_ROW_1_ROW ARPU" xfId="48747" xr:uid="{00000000-0005-0000-0000-00007BD90000}"/>
    <cellStyle name="n_WES Flash Nov04_PFA_Mn_0603_V0 0_ROW_Group" xfId="48748" xr:uid="{00000000-0005-0000-0000-00007CD90000}"/>
    <cellStyle name="n_WES Flash Nov04_PFA_Mn_0603_V0 0_ROW_ROW ARPU" xfId="48749" xr:uid="{00000000-0005-0000-0000-00007DD90000}"/>
    <cellStyle name="n_WES Flash Nov04_PFA_Mn_0603_V0 0_Spain ARPU + AUPU" xfId="48750" xr:uid="{00000000-0005-0000-0000-00007ED90000}"/>
    <cellStyle name="n_WES Flash Nov04_PFA_Mn_0603_V0 0_Spain ARPU + AUPU_Group" xfId="48751" xr:uid="{00000000-0005-0000-0000-00007FD90000}"/>
    <cellStyle name="n_WES Flash Nov04_PFA_Mn_0603_V0 0_Spain ARPU + AUPU_ROW ARPU" xfId="48752" xr:uid="{00000000-0005-0000-0000-000080D90000}"/>
    <cellStyle name="n_WES Flash Nov04_PFA_Mn_0603_V0 0_Spain KPIs" xfId="8084" xr:uid="{00000000-0005-0000-0000-000081D90000}"/>
    <cellStyle name="n_WES Flash Nov04_PFA_Mn_0603_V0 0_Spain KPIs 2" xfId="17450" xr:uid="{00000000-0005-0000-0000-000082D90000}"/>
    <cellStyle name="n_WES Flash Nov04_PFA_Mn_0603_V0 0_Spain KPIs_1" xfId="52899" xr:uid="{00000000-0005-0000-0000-000083D90000}"/>
    <cellStyle name="n_WES Flash Nov04_PFA_Mn_0603_V0 0_Telecoms - Operational KPIs" xfId="51202" xr:uid="{00000000-0005-0000-0000-000084D90000}"/>
    <cellStyle name="n_WES Flash Nov04_Poland KPIs" xfId="48673" xr:uid="{00000000-0005-0000-0000-000085D90000}"/>
    <cellStyle name="n_WES Flash Nov04_Reporting Valeur_Mobile_2010_10" xfId="48753" xr:uid="{00000000-0005-0000-0000-000086D90000}"/>
    <cellStyle name="n_WES Flash Nov04_Reporting Valeur_Mobile_2010_10_Group" xfId="48754" xr:uid="{00000000-0005-0000-0000-000087D90000}"/>
    <cellStyle name="n_WES Flash Nov04_Reporting Valeur_Mobile_2010_10_ROW" xfId="48755" xr:uid="{00000000-0005-0000-0000-000088D90000}"/>
    <cellStyle name="n_WES Flash Nov04_Reporting Valeur_Mobile_2010_10_ROW ARPU" xfId="48756" xr:uid="{00000000-0005-0000-0000-000089D90000}"/>
    <cellStyle name="n_WES Flash Nov04_Reporting Valeur_Mobile_2010_10_ROW_Group" xfId="48757" xr:uid="{00000000-0005-0000-0000-00008AD90000}"/>
    <cellStyle name="n_WES Flash Nov04_Reporting Valeur_Mobile_2010_10_ROW_ROW ARPU" xfId="48758" xr:uid="{00000000-0005-0000-0000-00008BD90000}"/>
    <cellStyle name="n_WES Flash Nov04_ROW" xfId="48759" xr:uid="{00000000-0005-0000-0000-00008CD90000}"/>
    <cellStyle name="n_WES Flash Nov04_ROW ARPU" xfId="48760" xr:uid="{00000000-0005-0000-0000-00008DD90000}"/>
    <cellStyle name="n_WES Flash Nov04_ROW_1" xfId="48761" xr:uid="{00000000-0005-0000-0000-00008ED90000}"/>
    <cellStyle name="n_WES Flash Nov04_ROW_1_Group" xfId="48762" xr:uid="{00000000-0005-0000-0000-00008FD90000}"/>
    <cellStyle name="n_WES Flash Nov04_ROW_1_ROW ARPU" xfId="48763" xr:uid="{00000000-0005-0000-0000-000090D90000}"/>
    <cellStyle name="n_WES Flash Nov04_ROW_Group" xfId="48764" xr:uid="{00000000-0005-0000-0000-000091D90000}"/>
    <cellStyle name="n_WES Flash Nov04_ROW_ROW ARPU" xfId="48765" xr:uid="{00000000-0005-0000-0000-000092D90000}"/>
    <cellStyle name="n_WES Flash Nov04_Spain ARPU + AUPU" xfId="48766" xr:uid="{00000000-0005-0000-0000-000093D90000}"/>
    <cellStyle name="n_WES Flash Nov04_Spain ARPU + AUPU_Group" xfId="48767" xr:uid="{00000000-0005-0000-0000-000094D90000}"/>
    <cellStyle name="n_WES Flash Nov04_Spain ARPU + AUPU_ROW ARPU" xfId="48768" xr:uid="{00000000-0005-0000-0000-000095D90000}"/>
    <cellStyle name="n_WES Flash Nov04_Spain KPIs" xfId="8078" xr:uid="{00000000-0005-0000-0000-000096D90000}"/>
    <cellStyle name="n_WES Flash Nov04_Spain KPIs 2" xfId="17444" xr:uid="{00000000-0005-0000-0000-000097D90000}"/>
    <cellStyle name="n_WES Flash Nov04_Spain KPIs_1" xfId="52893" xr:uid="{00000000-0005-0000-0000-000098D90000}"/>
    <cellStyle name="n_WES Flash Nov04_Telecoms - Operational KPIs" xfId="51196" xr:uid="{00000000-0005-0000-0000-000099D90000}"/>
    <cellStyle name="n_WES Flash Nov04_UAG_report_CA 06-09 (06-09-28)" xfId="4106" xr:uid="{00000000-0005-0000-0000-00009AD90000}"/>
    <cellStyle name="n_WES Flash Nov04_UAG_report_CA 06-09 (06-09-28)_A&amp;ME KPIs" xfId="54677" xr:uid="{00000000-0005-0000-0000-00009BD90000}"/>
    <cellStyle name="n_WES Flash Nov04_UAG_report_CA 06-09 (06-09-28)_France financials" xfId="25018" xr:uid="{00000000-0005-0000-0000-00009CD90000}"/>
    <cellStyle name="n_WES Flash Nov04_UAG_report_CA 06-09 (06-09-28)_France KPIs" xfId="6228" xr:uid="{00000000-0005-0000-0000-00009DD90000}"/>
    <cellStyle name="n_WES Flash Nov04_UAG_report_CA 06-09 (06-09-28)_France KPIs 2" xfId="15643" xr:uid="{00000000-0005-0000-0000-00009ED90000}"/>
    <cellStyle name="n_WES Flash Nov04_UAG_report_CA 06-09 (06-09-28)_France KPIs_1" xfId="13468" xr:uid="{00000000-0005-0000-0000-00009FD90000}"/>
    <cellStyle name="n_WES Flash Nov04_UAG_report_CA 06-09 (06-09-28)_Group" xfId="48770" xr:uid="{00000000-0005-0000-0000-0000A0D90000}"/>
    <cellStyle name="n_WES Flash Nov04_UAG_report_CA 06-09 (06-09-28)_Group - financial KPIs" xfId="23274" xr:uid="{00000000-0005-0000-0000-0000A1D90000}"/>
    <cellStyle name="n_WES Flash Nov04_UAG_report_CA 06-09 (06-09-28)_Group - operational KPIs" xfId="11714" xr:uid="{00000000-0005-0000-0000-0000A2D90000}"/>
    <cellStyle name="n_WES Flash Nov04_UAG_report_CA 06-09 (06-09-28)_Group - operational KPIs 2" xfId="19413" xr:uid="{00000000-0005-0000-0000-0000A3D90000}"/>
    <cellStyle name="n_WES Flash Nov04_UAG_report_CA 06-09 (06-09-28)_Group - operational KPIs_1" xfId="21530" xr:uid="{00000000-0005-0000-0000-0000A4D90000}"/>
    <cellStyle name="n_WES Flash Nov04_UAG_report_CA 06-09 (06-09-28)_Orange - Market France KPIs" xfId="57558" xr:uid="{00000000-0005-0000-0000-0000A5D90000}"/>
    <cellStyle name="n_WES Flash Nov04_UAG_report_CA 06-09 (06-09-28)_Poland KPIs" xfId="48769" xr:uid="{00000000-0005-0000-0000-0000A6D90000}"/>
    <cellStyle name="n_WES Flash Nov04_UAG_report_CA 06-09 (06-09-28)_ROW" xfId="48771" xr:uid="{00000000-0005-0000-0000-0000A7D90000}"/>
    <cellStyle name="n_WES Flash Nov04_UAG_report_CA 06-09 (06-09-28)_ROW ARPU" xfId="48772" xr:uid="{00000000-0005-0000-0000-0000A8D90000}"/>
    <cellStyle name="n_WES Flash Nov04_UAG_report_CA 06-09 (06-09-28)_ROW_1" xfId="48773" xr:uid="{00000000-0005-0000-0000-0000A9D90000}"/>
    <cellStyle name="n_WES Flash Nov04_UAG_report_CA 06-09 (06-09-28)_ROW_1_Group" xfId="48774" xr:uid="{00000000-0005-0000-0000-0000AAD90000}"/>
    <cellStyle name="n_WES Flash Nov04_UAG_report_CA 06-09 (06-09-28)_ROW_1_ROW ARPU" xfId="48775" xr:uid="{00000000-0005-0000-0000-0000ABD90000}"/>
    <cellStyle name="n_WES Flash Nov04_UAG_report_CA 06-09 (06-09-28)_ROW_Group" xfId="48776" xr:uid="{00000000-0005-0000-0000-0000ACD90000}"/>
    <cellStyle name="n_WES Flash Nov04_UAG_report_CA 06-09 (06-09-28)_ROW_ROW ARPU" xfId="48777" xr:uid="{00000000-0005-0000-0000-0000ADD90000}"/>
    <cellStyle name="n_WES Flash Nov04_UAG_report_CA 06-09 (06-09-28)_Spain ARPU + AUPU" xfId="48778" xr:uid="{00000000-0005-0000-0000-0000AED90000}"/>
    <cellStyle name="n_WES Flash Nov04_UAG_report_CA 06-09 (06-09-28)_Spain ARPU + AUPU_Group" xfId="48779" xr:uid="{00000000-0005-0000-0000-0000AFD90000}"/>
    <cellStyle name="n_WES Flash Nov04_UAG_report_CA 06-09 (06-09-28)_Spain ARPU + AUPU_ROW ARPU" xfId="48780" xr:uid="{00000000-0005-0000-0000-0000B0D90000}"/>
    <cellStyle name="n_WES Flash Nov04_UAG_report_CA 06-09 (06-09-28)_Spain KPIs" xfId="8085" xr:uid="{00000000-0005-0000-0000-0000B1D90000}"/>
    <cellStyle name="n_WES Flash Nov04_UAG_report_CA 06-09 (06-09-28)_Spain KPIs 2" xfId="17451" xr:uid="{00000000-0005-0000-0000-0000B2D90000}"/>
    <cellStyle name="n_WES Flash Nov04_UAG_report_CA 06-09 (06-09-28)_Spain KPIs_1" xfId="52900" xr:uid="{00000000-0005-0000-0000-0000B3D90000}"/>
    <cellStyle name="n_WES Flash Nov04_UAG_report_CA 06-09 (06-09-28)_Telecoms - Operational KPIs" xfId="51203" xr:uid="{00000000-0005-0000-0000-0000B4D90000}"/>
    <cellStyle name="n_WES Flash Nov04_UAG_report_CA 06-10 (06-11-06)" xfId="4107" xr:uid="{00000000-0005-0000-0000-0000B5D90000}"/>
    <cellStyle name="n_WES Flash Nov04_UAG_report_CA 06-10 (06-11-06)_A&amp;ME KPIs" xfId="54678" xr:uid="{00000000-0005-0000-0000-0000B6D90000}"/>
    <cellStyle name="n_WES Flash Nov04_UAG_report_CA 06-10 (06-11-06)_France financials" xfId="25019" xr:uid="{00000000-0005-0000-0000-0000B7D90000}"/>
    <cellStyle name="n_WES Flash Nov04_UAG_report_CA 06-10 (06-11-06)_France KPIs" xfId="6229" xr:uid="{00000000-0005-0000-0000-0000B8D90000}"/>
    <cellStyle name="n_WES Flash Nov04_UAG_report_CA 06-10 (06-11-06)_France KPIs 2" xfId="15644" xr:uid="{00000000-0005-0000-0000-0000B9D90000}"/>
    <cellStyle name="n_WES Flash Nov04_UAG_report_CA 06-10 (06-11-06)_France KPIs_1" xfId="13469" xr:uid="{00000000-0005-0000-0000-0000BAD90000}"/>
    <cellStyle name="n_WES Flash Nov04_UAG_report_CA 06-10 (06-11-06)_Group" xfId="48782" xr:uid="{00000000-0005-0000-0000-0000BBD90000}"/>
    <cellStyle name="n_WES Flash Nov04_UAG_report_CA 06-10 (06-11-06)_Group - financial KPIs" xfId="23275" xr:uid="{00000000-0005-0000-0000-0000BCD90000}"/>
    <cellStyle name="n_WES Flash Nov04_UAG_report_CA 06-10 (06-11-06)_Group - operational KPIs" xfId="11715" xr:uid="{00000000-0005-0000-0000-0000BDD90000}"/>
    <cellStyle name="n_WES Flash Nov04_UAG_report_CA 06-10 (06-11-06)_Group - operational KPIs 2" xfId="19414" xr:uid="{00000000-0005-0000-0000-0000BED90000}"/>
    <cellStyle name="n_WES Flash Nov04_UAG_report_CA 06-10 (06-11-06)_Group - operational KPIs_1" xfId="21531" xr:uid="{00000000-0005-0000-0000-0000BFD90000}"/>
    <cellStyle name="n_WES Flash Nov04_UAG_report_CA 06-10 (06-11-06)_Orange - Market France KPIs" xfId="57559" xr:uid="{00000000-0005-0000-0000-0000C0D90000}"/>
    <cellStyle name="n_WES Flash Nov04_UAG_report_CA 06-10 (06-11-06)_Poland KPIs" xfId="48781" xr:uid="{00000000-0005-0000-0000-0000C1D90000}"/>
    <cellStyle name="n_WES Flash Nov04_UAG_report_CA 06-10 (06-11-06)_ROW" xfId="48783" xr:uid="{00000000-0005-0000-0000-0000C2D90000}"/>
    <cellStyle name="n_WES Flash Nov04_UAG_report_CA 06-10 (06-11-06)_ROW ARPU" xfId="48784" xr:uid="{00000000-0005-0000-0000-0000C3D90000}"/>
    <cellStyle name="n_WES Flash Nov04_UAG_report_CA 06-10 (06-11-06)_ROW_1" xfId="48785" xr:uid="{00000000-0005-0000-0000-0000C4D90000}"/>
    <cellStyle name="n_WES Flash Nov04_UAG_report_CA 06-10 (06-11-06)_ROW_1_Group" xfId="48786" xr:uid="{00000000-0005-0000-0000-0000C5D90000}"/>
    <cellStyle name="n_WES Flash Nov04_UAG_report_CA 06-10 (06-11-06)_ROW_1_ROW ARPU" xfId="48787" xr:uid="{00000000-0005-0000-0000-0000C6D90000}"/>
    <cellStyle name="n_WES Flash Nov04_UAG_report_CA 06-10 (06-11-06)_ROW_Group" xfId="48788" xr:uid="{00000000-0005-0000-0000-0000C7D90000}"/>
    <cellStyle name="n_WES Flash Nov04_UAG_report_CA 06-10 (06-11-06)_ROW_ROW ARPU" xfId="48789" xr:uid="{00000000-0005-0000-0000-0000C8D90000}"/>
    <cellStyle name="n_WES Flash Nov04_UAG_report_CA 06-10 (06-11-06)_Spain ARPU + AUPU" xfId="48790" xr:uid="{00000000-0005-0000-0000-0000C9D90000}"/>
    <cellStyle name="n_WES Flash Nov04_UAG_report_CA 06-10 (06-11-06)_Spain ARPU + AUPU_Group" xfId="48791" xr:uid="{00000000-0005-0000-0000-0000CAD90000}"/>
    <cellStyle name="n_WES Flash Nov04_UAG_report_CA 06-10 (06-11-06)_Spain ARPU + AUPU_ROW ARPU" xfId="48792" xr:uid="{00000000-0005-0000-0000-0000CBD90000}"/>
    <cellStyle name="n_WES Flash Nov04_UAG_report_CA 06-10 (06-11-06)_Spain KPIs" xfId="8086" xr:uid="{00000000-0005-0000-0000-0000CCD90000}"/>
    <cellStyle name="n_WES Flash Nov04_UAG_report_CA 06-10 (06-11-06)_Spain KPIs 2" xfId="17452" xr:uid="{00000000-0005-0000-0000-0000CDD90000}"/>
    <cellStyle name="n_WES Flash Nov04_UAG_report_CA 06-10 (06-11-06)_Spain KPIs_1" xfId="52901" xr:uid="{00000000-0005-0000-0000-0000CED90000}"/>
    <cellStyle name="n_WES Flash Nov04_UAG_report_CA 06-10 (06-11-06)_Telecoms - Operational KPIs" xfId="51204" xr:uid="{00000000-0005-0000-0000-0000CFD90000}"/>
    <cellStyle name="n_WES Flash October_04" xfId="4108" xr:uid="{00000000-0005-0000-0000-0000D0D90000}"/>
    <cellStyle name="n_WES Flash October_04_A&amp;ME KPIs" xfId="54679" xr:uid="{00000000-0005-0000-0000-0000D1D90000}"/>
    <cellStyle name="n_WES Flash October_04_CA BAC SCR-VM 06-07 (31-07-06)" xfId="4109" xr:uid="{00000000-0005-0000-0000-0000D2D90000}"/>
    <cellStyle name="n_WES Flash October_04_CA BAC SCR-VM 06-07 (31-07-06)_A&amp;ME KPIs" xfId="54680" xr:uid="{00000000-0005-0000-0000-0000D3D90000}"/>
    <cellStyle name="n_WES Flash October_04_CA BAC SCR-VM 06-07 (31-07-06)_France financials" xfId="25021" xr:uid="{00000000-0005-0000-0000-0000D4D90000}"/>
    <cellStyle name="n_WES Flash October_04_CA BAC SCR-VM 06-07 (31-07-06)_France KPIs" xfId="6231" xr:uid="{00000000-0005-0000-0000-0000D5D90000}"/>
    <cellStyle name="n_WES Flash October_04_CA BAC SCR-VM 06-07 (31-07-06)_France KPIs 2" xfId="15646" xr:uid="{00000000-0005-0000-0000-0000D6D90000}"/>
    <cellStyle name="n_WES Flash October_04_CA BAC SCR-VM 06-07 (31-07-06)_France KPIs_1" xfId="13471" xr:uid="{00000000-0005-0000-0000-0000D7D90000}"/>
    <cellStyle name="n_WES Flash October_04_CA BAC SCR-VM 06-07 (31-07-06)_Group" xfId="48795" xr:uid="{00000000-0005-0000-0000-0000D8D90000}"/>
    <cellStyle name="n_WES Flash October_04_CA BAC SCR-VM 06-07 (31-07-06)_Group - financial KPIs" xfId="23277" xr:uid="{00000000-0005-0000-0000-0000D9D90000}"/>
    <cellStyle name="n_WES Flash October_04_CA BAC SCR-VM 06-07 (31-07-06)_Group - operational KPIs" xfId="11717" xr:uid="{00000000-0005-0000-0000-0000DAD90000}"/>
    <cellStyle name="n_WES Flash October_04_CA BAC SCR-VM 06-07 (31-07-06)_Group - operational KPIs 2" xfId="19416" xr:uid="{00000000-0005-0000-0000-0000DBD90000}"/>
    <cellStyle name="n_WES Flash October_04_CA BAC SCR-VM 06-07 (31-07-06)_Group - operational KPIs_1" xfId="21533" xr:uid="{00000000-0005-0000-0000-0000DCD90000}"/>
    <cellStyle name="n_WES Flash October_04_CA BAC SCR-VM 06-07 (31-07-06)_Orange - Market France KPIs" xfId="57561" xr:uid="{00000000-0005-0000-0000-0000DDD90000}"/>
    <cellStyle name="n_WES Flash October_04_CA BAC SCR-VM 06-07 (31-07-06)_Poland KPIs" xfId="48794" xr:uid="{00000000-0005-0000-0000-0000DED90000}"/>
    <cellStyle name="n_WES Flash October_04_CA BAC SCR-VM 06-07 (31-07-06)_ROW" xfId="48796" xr:uid="{00000000-0005-0000-0000-0000DFD90000}"/>
    <cellStyle name="n_WES Flash October_04_CA BAC SCR-VM 06-07 (31-07-06)_ROW ARPU" xfId="48797" xr:uid="{00000000-0005-0000-0000-0000E0D90000}"/>
    <cellStyle name="n_WES Flash October_04_CA BAC SCR-VM 06-07 (31-07-06)_ROW_1" xfId="48798" xr:uid="{00000000-0005-0000-0000-0000E1D90000}"/>
    <cellStyle name="n_WES Flash October_04_CA BAC SCR-VM 06-07 (31-07-06)_ROW_1_Group" xfId="48799" xr:uid="{00000000-0005-0000-0000-0000E2D90000}"/>
    <cellStyle name="n_WES Flash October_04_CA BAC SCR-VM 06-07 (31-07-06)_ROW_1_ROW ARPU" xfId="48800" xr:uid="{00000000-0005-0000-0000-0000E3D90000}"/>
    <cellStyle name="n_WES Flash October_04_CA BAC SCR-VM 06-07 (31-07-06)_ROW_Group" xfId="48801" xr:uid="{00000000-0005-0000-0000-0000E4D90000}"/>
    <cellStyle name="n_WES Flash October_04_CA BAC SCR-VM 06-07 (31-07-06)_ROW_ROW ARPU" xfId="48802" xr:uid="{00000000-0005-0000-0000-0000E5D90000}"/>
    <cellStyle name="n_WES Flash October_04_CA BAC SCR-VM 06-07 (31-07-06)_Spain ARPU + AUPU" xfId="48803" xr:uid="{00000000-0005-0000-0000-0000E6D90000}"/>
    <cellStyle name="n_WES Flash October_04_CA BAC SCR-VM 06-07 (31-07-06)_Spain ARPU + AUPU_Group" xfId="48804" xr:uid="{00000000-0005-0000-0000-0000E7D90000}"/>
    <cellStyle name="n_WES Flash October_04_CA BAC SCR-VM 06-07 (31-07-06)_Spain ARPU + AUPU_ROW ARPU" xfId="48805" xr:uid="{00000000-0005-0000-0000-0000E8D90000}"/>
    <cellStyle name="n_WES Flash October_04_CA BAC SCR-VM 06-07 (31-07-06)_Spain KPIs" xfId="8088" xr:uid="{00000000-0005-0000-0000-0000E9D90000}"/>
    <cellStyle name="n_WES Flash October_04_CA BAC SCR-VM 06-07 (31-07-06)_Spain KPIs 2" xfId="17454" xr:uid="{00000000-0005-0000-0000-0000EAD90000}"/>
    <cellStyle name="n_WES Flash October_04_CA BAC SCR-VM 06-07 (31-07-06)_Spain KPIs_1" xfId="52903" xr:uid="{00000000-0005-0000-0000-0000EBD90000}"/>
    <cellStyle name="n_WES Flash October_04_CA BAC SCR-VM 06-07 (31-07-06)_Telecoms - Operational KPIs" xfId="51206" xr:uid="{00000000-0005-0000-0000-0000ECD90000}"/>
    <cellStyle name="n_WES Flash October_04_Classeur2" xfId="4110" xr:uid="{00000000-0005-0000-0000-0000EDD90000}"/>
    <cellStyle name="n_WES Flash October_04_Classeur2_A&amp;ME KPIs" xfId="54681" xr:uid="{00000000-0005-0000-0000-0000EED90000}"/>
    <cellStyle name="n_WES Flash October_04_Classeur2_France financials" xfId="25022" xr:uid="{00000000-0005-0000-0000-0000EFD90000}"/>
    <cellStyle name="n_WES Flash October_04_Classeur2_France KPIs" xfId="6232" xr:uid="{00000000-0005-0000-0000-0000F0D90000}"/>
    <cellStyle name="n_WES Flash October_04_Classeur2_France KPIs 2" xfId="15647" xr:uid="{00000000-0005-0000-0000-0000F1D90000}"/>
    <cellStyle name="n_WES Flash October_04_Classeur2_France KPIs_1" xfId="13472" xr:uid="{00000000-0005-0000-0000-0000F2D90000}"/>
    <cellStyle name="n_WES Flash October_04_Classeur2_Group" xfId="48807" xr:uid="{00000000-0005-0000-0000-0000F3D90000}"/>
    <cellStyle name="n_WES Flash October_04_Classeur2_Group - financial KPIs" xfId="23278" xr:uid="{00000000-0005-0000-0000-0000F4D90000}"/>
    <cellStyle name="n_WES Flash October_04_Classeur2_Group - operational KPIs" xfId="11718" xr:uid="{00000000-0005-0000-0000-0000F5D90000}"/>
    <cellStyle name="n_WES Flash October_04_Classeur2_Group - operational KPIs 2" xfId="19417" xr:uid="{00000000-0005-0000-0000-0000F6D90000}"/>
    <cellStyle name="n_WES Flash October_04_Classeur2_Group - operational KPIs_1" xfId="21534" xr:uid="{00000000-0005-0000-0000-0000F7D90000}"/>
    <cellStyle name="n_WES Flash October_04_Classeur2_Orange - Market France KPIs" xfId="57562" xr:uid="{00000000-0005-0000-0000-0000F8D90000}"/>
    <cellStyle name="n_WES Flash October_04_Classeur2_Poland KPIs" xfId="48806" xr:uid="{00000000-0005-0000-0000-0000F9D90000}"/>
    <cellStyle name="n_WES Flash October_04_Classeur2_ROW" xfId="48808" xr:uid="{00000000-0005-0000-0000-0000FAD90000}"/>
    <cellStyle name="n_WES Flash October_04_Classeur2_ROW ARPU" xfId="48809" xr:uid="{00000000-0005-0000-0000-0000FBD90000}"/>
    <cellStyle name="n_WES Flash October_04_Classeur2_ROW_1" xfId="48810" xr:uid="{00000000-0005-0000-0000-0000FCD90000}"/>
    <cellStyle name="n_WES Flash October_04_Classeur2_ROW_1_Group" xfId="48811" xr:uid="{00000000-0005-0000-0000-0000FDD90000}"/>
    <cellStyle name="n_WES Flash October_04_Classeur2_ROW_1_ROW ARPU" xfId="48812" xr:uid="{00000000-0005-0000-0000-0000FED90000}"/>
    <cellStyle name="n_WES Flash October_04_Classeur2_ROW_Group" xfId="48813" xr:uid="{00000000-0005-0000-0000-0000FFD90000}"/>
    <cellStyle name="n_WES Flash October_04_Classeur2_ROW_ROW ARPU" xfId="48814" xr:uid="{00000000-0005-0000-0000-000000DA0000}"/>
    <cellStyle name="n_WES Flash October_04_Classeur2_Spain ARPU + AUPU" xfId="48815" xr:uid="{00000000-0005-0000-0000-000001DA0000}"/>
    <cellStyle name="n_WES Flash October_04_Classeur2_Spain ARPU + AUPU_Group" xfId="48816" xr:uid="{00000000-0005-0000-0000-000002DA0000}"/>
    <cellStyle name="n_WES Flash October_04_Classeur2_Spain ARPU + AUPU_ROW ARPU" xfId="48817" xr:uid="{00000000-0005-0000-0000-000003DA0000}"/>
    <cellStyle name="n_WES Flash October_04_Classeur2_Spain KPIs" xfId="8089" xr:uid="{00000000-0005-0000-0000-000004DA0000}"/>
    <cellStyle name="n_WES Flash October_04_Classeur2_Spain KPIs 2" xfId="17455" xr:uid="{00000000-0005-0000-0000-000005DA0000}"/>
    <cellStyle name="n_WES Flash October_04_Classeur2_Spain KPIs_1" xfId="52904" xr:uid="{00000000-0005-0000-0000-000006DA0000}"/>
    <cellStyle name="n_WES Flash October_04_Classeur2_Telecoms - Operational KPIs" xfId="51207" xr:uid="{00000000-0005-0000-0000-000007DA0000}"/>
    <cellStyle name="n_WES Flash October_04_DATA KPI Personal" xfId="48818" xr:uid="{00000000-0005-0000-0000-000008DA0000}"/>
    <cellStyle name="n_WES Flash October_04_DATA KPI Personal_Group" xfId="48819" xr:uid="{00000000-0005-0000-0000-000009DA0000}"/>
    <cellStyle name="n_WES Flash October_04_DATA KPI Personal_ROW ARPU" xfId="48820" xr:uid="{00000000-0005-0000-0000-00000ADA0000}"/>
    <cellStyle name="n_WES Flash October_04_EE_CoA_BS - mapped V4" xfId="48821" xr:uid="{00000000-0005-0000-0000-00000BDA0000}"/>
    <cellStyle name="n_WES Flash October_04_EE_CoA_BS - mapped V4_Group" xfId="48822" xr:uid="{00000000-0005-0000-0000-00000CDA0000}"/>
    <cellStyle name="n_WES Flash October_04_EE_CoA_BS - mapped V4_ROW ARPU" xfId="48823" xr:uid="{00000000-0005-0000-0000-00000DDA0000}"/>
    <cellStyle name="n_WES Flash October_04_Feuil1" xfId="4111" xr:uid="{00000000-0005-0000-0000-00000EDA0000}"/>
    <cellStyle name="n_WES Flash October_04_Feuil1_A&amp;ME KPIs" xfId="54682" xr:uid="{00000000-0005-0000-0000-00000FDA0000}"/>
    <cellStyle name="n_WES Flash October_04_Feuil1_France financials" xfId="25023" xr:uid="{00000000-0005-0000-0000-000010DA0000}"/>
    <cellStyle name="n_WES Flash October_04_Feuil1_France KPIs" xfId="6233" xr:uid="{00000000-0005-0000-0000-000011DA0000}"/>
    <cellStyle name="n_WES Flash October_04_Feuil1_France KPIs 2" xfId="15648" xr:uid="{00000000-0005-0000-0000-000012DA0000}"/>
    <cellStyle name="n_WES Flash October_04_Feuil1_France KPIs_1" xfId="13473" xr:uid="{00000000-0005-0000-0000-000013DA0000}"/>
    <cellStyle name="n_WES Flash October_04_Feuil1_Group" xfId="48825" xr:uid="{00000000-0005-0000-0000-000014DA0000}"/>
    <cellStyle name="n_WES Flash October_04_Feuil1_Group - financial KPIs" xfId="23279" xr:uid="{00000000-0005-0000-0000-000015DA0000}"/>
    <cellStyle name="n_WES Flash October_04_Feuil1_Group - operational KPIs" xfId="11719" xr:uid="{00000000-0005-0000-0000-000016DA0000}"/>
    <cellStyle name="n_WES Flash October_04_Feuil1_Group - operational KPIs 2" xfId="19418" xr:uid="{00000000-0005-0000-0000-000017DA0000}"/>
    <cellStyle name="n_WES Flash October_04_Feuil1_Group - operational KPIs_1" xfId="21535" xr:uid="{00000000-0005-0000-0000-000018DA0000}"/>
    <cellStyle name="n_WES Flash October_04_Feuil1_Orange - Market France KPIs" xfId="57563" xr:uid="{00000000-0005-0000-0000-000019DA0000}"/>
    <cellStyle name="n_WES Flash October_04_Feuil1_Poland KPIs" xfId="48824" xr:uid="{00000000-0005-0000-0000-00001ADA0000}"/>
    <cellStyle name="n_WES Flash October_04_Feuil1_ROW" xfId="48826" xr:uid="{00000000-0005-0000-0000-00001BDA0000}"/>
    <cellStyle name="n_WES Flash October_04_Feuil1_ROW ARPU" xfId="48827" xr:uid="{00000000-0005-0000-0000-00001CDA0000}"/>
    <cellStyle name="n_WES Flash October_04_Feuil1_ROW_1" xfId="48828" xr:uid="{00000000-0005-0000-0000-00001DDA0000}"/>
    <cellStyle name="n_WES Flash October_04_Feuil1_ROW_1_Group" xfId="48829" xr:uid="{00000000-0005-0000-0000-00001EDA0000}"/>
    <cellStyle name="n_WES Flash October_04_Feuil1_ROW_1_ROW ARPU" xfId="48830" xr:uid="{00000000-0005-0000-0000-00001FDA0000}"/>
    <cellStyle name="n_WES Flash October_04_Feuil1_ROW_Group" xfId="48831" xr:uid="{00000000-0005-0000-0000-000020DA0000}"/>
    <cellStyle name="n_WES Flash October_04_Feuil1_ROW_ROW ARPU" xfId="48832" xr:uid="{00000000-0005-0000-0000-000021DA0000}"/>
    <cellStyle name="n_WES Flash October_04_Feuil1_Spain ARPU + AUPU" xfId="48833" xr:uid="{00000000-0005-0000-0000-000022DA0000}"/>
    <cellStyle name="n_WES Flash October_04_Feuil1_Spain ARPU + AUPU_Group" xfId="48834" xr:uid="{00000000-0005-0000-0000-000023DA0000}"/>
    <cellStyle name="n_WES Flash October_04_Feuil1_Spain ARPU + AUPU_ROW ARPU" xfId="48835" xr:uid="{00000000-0005-0000-0000-000024DA0000}"/>
    <cellStyle name="n_WES Flash October_04_Feuil1_Spain KPIs" xfId="8090" xr:uid="{00000000-0005-0000-0000-000025DA0000}"/>
    <cellStyle name="n_WES Flash October_04_Feuil1_Spain KPIs 2" xfId="17456" xr:uid="{00000000-0005-0000-0000-000026DA0000}"/>
    <cellStyle name="n_WES Flash October_04_Feuil1_Spain KPIs_1" xfId="52905" xr:uid="{00000000-0005-0000-0000-000027DA0000}"/>
    <cellStyle name="n_WES Flash October_04_Feuil1_Telecoms - Operational KPIs" xfId="51208" xr:uid="{00000000-0005-0000-0000-000028DA0000}"/>
    <cellStyle name="n_WES Flash October_04_France financials" xfId="25020" xr:uid="{00000000-0005-0000-0000-000029DA0000}"/>
    <cellStyle name="n_WES Flash October_04_France KPIs" xfId="6230" xr:uid="{00000000-0005-0000-0000-00002ADA0000}"/>
    <cellStyle name="n_WES Flash October_04_France KPIs 2" xfId="15645" xr:uid="{00000000-0005-0000-0000-00002BDA0000}"/>
    <cellStyle name="n_WES Flash October_04_France KPIs_1" xfId="13470" xr:uid="{00000000-0005-0000-0000-00002CDA0000}"/>
    <cellStyle name="n_WES Flash October_04_Group" xfId="48836" xr:uid="{00000000-0005-0000-0000-00002DDA0000}"/>
    <cellStyle name="n_WES Flash October_04_Group - financial KPIs" xfId="23276" xr:uid="{00000000-0005-0000-0000-00002EDA0000}"/>
    <cellStyle name="n_WES Flash October_04_Group - operational KPIs" xfId="11716" xr:uid="{00000000-0005-0000-0000-00002FDA0000}"/>
    <cellStyle name="n_WES Flash October_04_Group - operational KPIs 2" xfId="19415" xr:uid="{00000000-0005-0000-0000-000030DA0000}"/>
    <cellStyle name="n_WES Flash October_04_Group - operational KPIs_1" xfId="21532" xr:uid="{00000000-0005-0000-0000-000031DA0000}"/>
    <cellStyle name="n_WES Flash October_04_New L23 CA trafic 06-09 (06-10-20)" xfId="4112" xr:uid="{00000000-0005-0000-0000-000032DA0000}"/>
    <cellStyle name="n_WES Flash October_04_New L23 CA trafic 06-09 (06-10-20)_A&amp;ME KPIs" xfId="54683" xr:uid="{00000000-0005-0000-0000-000033DA0000}"/>
    <cellStyle name="n_WES Flash October_04_New L23 CA trafic 06-09 (06-10-20)_France financials" xfId="25024" xr:uid="{00000000-0005-0000-0000-000034DA0000}"/>
    <cellStyle name="n_WES Flash October_04_New L23 CA trafic 06-09 (06-10-20)_France KPIs" xfId="6234" xr:uid="{00000000-0005-0000-0000-000035DA0000}"/>
    <cellStyle name="n_WES Flash October_04_New L23 CA trafic 06-09 (06-10-20)_France KPIs 2" xfId="15649" xr:uid="{00000000-0005-0000-0000-000036DA0000}"/>
    <cellStyle name="n_WES Flash October_04_New L23 CA trafic 06-09 (06-10-20)_France KPIs_1" xfId="13474" xr:uid="{00000000-0005-0000-0000-000037DA0000}"/>
    <cellStyle name="n_WES Flash October_04_New L23 CA trafic 06-09 (06-10-20)_Group" xfId="48838" xr:uid="{00000000-0005-0000-0000-000038DA0000}"/>
    <cellStyle name="n_WES Flash October_04_New L23 CA trafic 06-09 (06-10-20)_Group - financial KPIs" xfId="23280" xr:uid="{00000000-0005-0000-0000-000039DA0000}"/>
    <cellStyle name="n_WES Flash October_04_New L23 CA trafic 06-09 (06-10-20)_Group - operational KPIs" xfId="11720" xr:uid="{00000000-0005-0000-0000-00003ADA0000}"/>
    <cellStyle name="n_WES Flash October_04_New L23 CA trafic 06-09 (06-10-20)_Group - operational KPIs 2" xfId="19419" xr:uid="{00000000-0005-0000-0000-00003BDA0000}"/>
    <cellStyle name="n_WES Flash October_04_New L23 CA trafic 06-09 (06-10-20)_Group - operational KPIs_1" xfId="21536" xr:uid="{00000000-0005-0000-0000-00003CDA0000}"/>
    <cellStyle name="n_WES Flash October_04_New L23 CA trafic 06-09 (06-10-20)_Orange - Market France KPIs" xfId="57564" xr:uid="{00000000-0005-0000-0000-00003DDA0000}"/>
    <cellStyle name="n_WES Flash October_04_New L23 CA trafic 06-09 (06-10-20)_Poland KPIs" xfId="48837" xr:uid="{00000000-0005-0000-0000-00003EDA0000}"/>
    <cellStyle name="n_WES Flash October_04_New L23 CA trafic 06-09 (06-10-20)_ROW" xfId="48839" xr:uid="{00000000-0005-0000-0000-00003FDA0000}"/>
    <cellStyle name="n_WES Flash October_04_New L23 CA trafic 06-09 (06-10-20)_ROW ARPU" xfId="48840" xr:uid="{00000000-0005-0000-0000-000040DA0000}"/>
    <cellStyle name="n_WES Flash October_04_New L23 CA trafic 06-09 (06-10-20)_ROW_1" xfId="48841" xr:uid="{00000000-0005-0000-0000-000041DA0000}"/>
    <cellStyle name="n_WES Flash October_04_New L23 CA trafic 06-09 (06-10-20)_ROW_1_Group" xfId="48842" xr:uid="{00000000-0005-0000-0000-000042DA0000}"/>
    <cellStyle name="n_WES Flash October_04_New L23 CA trafic 06-09 (06-10-20)_ROW_1_ROW ARPU" xfId="48843" xr:uid="{00000000-0005-0000-0000-000043DA0000}"/>
    <cellStyle name="n_WES Flash October_04_New L23 CA trafic 06-09 (06-10-20)_ROW_Group" xfId="48844" xr:uid="{00000000-0005-0000-0000-000044DA0000}"/>
    <cellStyle name="n_WES Flash October_04_New L23 CA trafic 06-09 (06-10-20)_ROW_ROW ARPU" xfId="48845" xr:uid="{00000000-0005-0000-0000-000045DA0000}"/>
    <cellStyle name="n_WES Flash October_04_New L23 CA trafic 06-09 (06-10-20)_Spain ARPU + AUPU" xfId="48846" xr:uid="{00000000-0005-0000-0000-000046DA0000}"/>
    <cellStyle name="n_WES Flash October_04_New L23 CA trafic 06-09 (06-10-20)_Spain ARPU + AUPU_Group" xfId="48847" xr:uid="{00000000-0005-0000-0000-000047DA0000}"/>
    <cellStyle name="n_WES Flash October_04_New L23 CA trafic 06-09 (06-10-20)_Spain ARPU + AUPU_ROW ARPU" xfId="48848" xr:uid="{00000000-0005-0000-0000-000048DA0000}"/>
    <cellStyle name="n_WES Flash October_04_New L23 CA trafic 06-09 (06-10-20)_Spain KPIs" xfId="8091" xr:uid="{00000000-0005-0000-0000-000049DA0000}"/>
    <cellStyle name="n_WES Flash October_04_New L23 CA trafic 06-09 (06-10-20)_Spain KPIs 2" xfId="17457" xr:uid="{00000000-0005-0000-0000-00004ADA0000}"/>
    <cellStyle name="n_WES Flash October_04_New L23 CA trafic 06-09 (06-10-20)_Spain KPIs_1" xfId="52906" xr:uid="{00000000-0005-0000-0000-00004BDA0000}"/>
    <cellStyle name="n_WES Flash October_04_New L23 CA trafic 06-09 (06-10-20)_Telecoms - Operational KPIs" xfId="51209" xr:uid="{00000000-0005-0000-0000-00004CDA0000}"/>
    <cellStyle name="n_WES Flash October_04_Orange - Market France KPIs" xfId="57560" xr:uid="{00000000-0005-0000-0000-00004DDA0000}"/>
    <cellStyle name="n_WES Flash October_04_PFA_Mn MTV_060413" xfId="4113" xr:uid="{00000000-0005-0000-0000-00004EDA0000}"/>
    <cellStyle name="n_WES Flash October_04_PFA_Mn MTV_060413_A&amp;ME KPIs" xfId="54684" xr:uid="{00000000-0005-0000-0000-00004FDA0000}"/>
    <cellStyle name="n_WES Flash October_04_PFA_Mn MTV_060413_France financials" xfId="25025" xr:uid="{00000000-0005-0000-0000-000050DA0000}"/>
    <cellStyle name="n_WES Flash October_04_PFA_Mn MTV_060413_France KPIs" xfId="6235" xr:uid="{00000000-0005-0000-0000-000051DA0000}"/>
    <cellStyle name="n_WES Flash October_04_PFA_Mn MTV_060413_France KPIs 2" xfId="15650" xr:uid="{00000000-0005-0000-0000-000052DA0000}"/>
    <cellStyle name="n_WES Flash October_04_PFA_Mn MTV_060413_France KPIs_1" xfId="13475" xr:uid="{00000000-0005-0000-0000-000053DA0000}"/>
    <cellStyle name="n_WES Flash October_04_PFA_Mn MTV_060413_Group" xfId="48850" xr:uid="{00000000-0005-0000-0000-000054DA0000}"/>
    <cellStyle name="n_WES Flash October_04_PFA_Mn MTV_060413_Group - financial KPIs" xfId="23281" xr:uid="{00000000-0005-0000-0000-000055DA0000}"/>
    <cellStyle name="n_WES Flash October_04_PFA_Mn MTV_060413_Group - operational KPIs" xfId="11721" xr:uid="{00000000-0005-0000-0000-000056DA0000}"/>
    <cellStyle name="n_WES Flash October_04_PFA_Mn MTV_060413_Group - operational KPIs 2" xfId="19420" xr:uid="{00000000-0005-0000-0000-000057DA0000}"/>
    <cellStyle name="n_WES Flash October_04_PFA_Mn MTV_060413_Group - operational KPIs_1" xfId="21537" xr:uid="{00000000-0005-0000-0000-000058DA0000}"/>
    <cellStyle name="n_WES Flash October_04_PFA_Mn MTV_060413_Orange - Market France KPIs" xfId="57565" xr:uid="{00000000-0005-0000-0000-000059DA0000}"/>
    <cellStyle name="n_WES Flash October_04_PFA_Mn MTV_060413_Poland KPIs" xfId="48849" xr:uid="{00000000-0005-0000-0000-00005ADA0000}"/>
    <cellStyle name="n_WES Flash October_04_PFA_Mn MTV_060413_ROW" xfId="48851" xr:uid="{00000000-0005-0000-0000-00005BDA0000}"/>
    <cellStyle name="n_WES Flash October_04_PFA_Mn MTV_060413_ROW ARPU" xfId="48852" xr:uid="{00000000-0005-0000-0000-00005CDA0000}"/>
    <cellStyle name="n_WES Flash October_04_PFA_Mn MTV_060413_ROW_1" xfId="48853" xr:uid="{00000000-0005-0000-0000-00005DDA0000}"/>
    <cellStyle name="n_WES Flash October_04_PFA_Mn MTV_060413_ROW_1_Group" xfId="48854" xr:uid="{00000000-0005-0000-0000-00005EDA0000}"/>
    <cellStyle name="n_WES Flash October_04_PFA_Mn MTV_060413_ROW_1_ROW ARPU" xfId="48855" xr:uid="{00000000-0005-0000-0000-00005FDA0000}"/>
    <cellStyle name="n_WES Flash October_04_PFA_Mn MTV_060413_ROW_Group" xfId="48856" xr:uid="{00000000-0005-0000-0000-000060DA0000}"/>
    <cellStyle name="n_WES Flash October_04_PFA_Mn MTV_060413_ROW_ROW ARPU" xfId="48857" xr:uid="{00000000-0005-0000-0000-000061DA0000}"/>
    <cellStyle name="n_WES Flash October_04_PFA_Mn MTV_060413_Spain ARPU + AUPU" xfId="48858" xr:uid="{00000000-0005-0000-0000-000062DA0000}"/>
    <cellStyle name="n_WES Flash October_04_PFA_Mn MTV_060413_Spain ARPU + AUPU_Group" xfId="48859" xr:uid="{00000000-0005-0000-0000-000063DA0000}"/>
    <cellStyle name="n_WES Flash October_04_PFA_Mn MTV_060413_Spain ARPU + AUPU_ROW ARPU" xfId="48860" xr:uid="{00000000-0005-0000-0000-000064DA0000}"/>
    <cellStyle name="n_WES Flash October_04_PFA_Mn MTV_060413_Spain KPIs" xfId="8092" xr:uid="{00000000-0005-0000-0000-000065DA0000}"/>
    <cellStyle name="n_WES Flash October_04_PFA_Mn MTV_060413_Spain KPIs 2" xfId="17458" xr:uid="{00000000-0005-0000-0000-000066DA0000}"/>
    <cellStyle name="n_WES Flash October_04_PFA_Mn MTV_060413_Spain KPIs_1" xfId="52907" xr:uid="{00000000-0005-0000-0000-000067DA0000}"/>
    <cellStyle name="n_WES Flash October_04_PFA_Mn MTV_060413_Telecoms - Operational KPIs" xfId="51210" xr:uid="{00000000-0005-0000-0000-000068DA0000}"/>
    <cellStyle name="n_WES Flash October_04_PFA_Mn_0603_V0 0" xfId="4114" xr:uid="{00000000-0005-0000-0000-000069DA0000}"/>
    <cellStyle name="n_WES Flash October_04_PFA_Mn_0603_V0 0_A&amp;ME KPIs" xfId="54685" xr:uid="{00000000-0005-0000-0000-00006ADA0000}"/>
    <cellStyle name="n_WES Flash October_04_PFA_Mn_0603_V0 0_France financials" xfId="25026" xr:uid="{00000000-0005-0000-0000-00006BDA0000}"/>
    <cellStyle name="n_WES Flash October_04_PFA_Mn_0603_V0 0_France KPIs" xfId="6236" xr:uid="{00000000-0005-0000-0000-00006CDA0000}"/>
    <cellStyle name="n_WES Flash October_04_PFA_Mn_0603_V0 0_France KPIs 2" xfId="15651" xr:uid="{00000000-0005-0000-0000-00006DDA0000}"/>
    <cellStyle name="n_WES Flash October_04_PFA_Mn_0603_V0 0_France KPIs_1" xfId="13476" xr:uid="{00000000-0005-0000-0000-00006EDA0000}"/>
    <cellStyle name="n_WES Flash October_04_PFA_Mn_0603_V0 0_Group" xfId="48862" xr:uid="{00000000-0005-0000-0000-00006FDA0000}"/>
    <cellStyle name="n_WES Flash October_04_PFA_Mn_0603_V0 0_Group - financial KPIs" xfId="23282" xr:uid="{00000000-0005-0000-0000-000070DA0000}"/>
    <cellStyle name="n_WES Flash October_04_PFA_Mn_0603_V0 0_Group - operational KPIs" xfId="11722" xr:uid="{00000000-0005-0000-0000-000071DA0000}"/>
    <cellStyle name="n_WES Flash October_04_PFA_Mn_0603_V0 0_Group - operational KPIs 2" xfId="19421" xr:uid="{00000000-0005-0000-0000-000072DA0000}"/>
    <cellStyle name="n_WES Flash October_04_PFA_Mn_0603_V0 0_Group - operational KPIs_1" xfId="21538" xr:uid="{00000000-0005-0000-0000-000073DA0000}"/>
    <cellStyle name="n_WES Flash October_04_PFA_Mn_0603_V0 0_Orange - Market France KPIs" xfId="57566" xr:uid="{00000000-0005-0000-0000-000074DA0000}"/>
    <cellStyle name="n_WES Flash October_04_PFA_Mn_0603_V0 0_Poland KPIs" xfId="48861" xr:uid="{00000000-0005-0000-0000-000075DA0000}"/>
    <cellStyle name="n_WES Flash October_04_PFA_Mn_0603_V0 0_ROW" xfId="48863" xr:uid="{00000000-0005-0000-0000-000076DA0000}"/>
    <cellStyle name="n_WES Flash October_04_PFA_Mn_0603_V0 0_ROW ARPU" xfId="48864" xr:uid="{00000000-0005-0000-0000-000077DA0000}"/>
    <cellStyle name="n_WES Flash October_04_PFA_Mn_0603_V0 0_ROW_1" xfId="48865" xr:uid="{00000000-0005-0000-0000-000078DA0000}"/>
    <cellStyle name="n_WES Flash October_04_PFA_Mn_0603_V0 0_ROW_1_Group" xfId="48866" xr:uid="{00000000-0005-0000-0000-000079DA0000}"/>
    <cellStyle name="n_WES Flash October_04_PFA_Mn_0603_V0 0_ROW_1_ROW ARPU" xfId="48867" xr:uid="{00000000-0005-0000-0000-00007ADA0000}"/>
    <cellStyle name="n_WES Flash October_04_PFA_Mn_0603_V0 0_ROW_Group" xfId="48868" xr:uid="{00000000-0005-0000-0000-00007BDA0000}"/>
    <cellStyle name="n_WES Flash October_04_PFA_Mn_0603_V0 0_ROW_ROW ARPU" xfId="48869" xr:uid="{00000000-0005-0000-0000-00007CDA0000}"/>
    <cellStyle name="n_WES Flash October_04_PFA_Mn_0603_V0 0_Spain ARPU + AUPU" xfId="48870" xr:uid="{00000000-0005-0000-0000-00007DDA0000}"/>
    <cellStyle name="n_WES Flash October_04_PFA_Mn_0603_V0 0_Spain ARPU + AUPU_Group" xfId="48871" xr:uid="{00000000-0005-0000-0000-00007EDA0000}"/>
    <cellStyle name="n_WES Flash October_04_PFA_Mn_0603_V0 0_Spain ARPU + AUPU_ROW ARPU" xfId="48872" xr:uid="{00000000-0005-0000-0000-00007FDA0000}"/>
    <cellStyle name="n_WES Flash October_04_PFA_Mn_0603_V0 0_Spain KPIs" xfId="8093" xr:uid="{00000000-0005-0000-0000-000080DA0000}"/>
    <cellStyle name="n_WES Flash October_04_PFA_Mn_0603_V0 0_Spain KPIs 2" xfId="17459" xr:uid="{00000000-0005-0000-0000-000081DA0000}"/>
    <cellStyle name="n_WES Flash October_04_PFA_Mn_0603_V0 0_Spain KPIs_1" xfId="52908" xr:uid="{00000000-0005-0000-0000-000082DA0000}"/>
    <cellStyle name="n_WES Flash October_04_PFA_Mn_0603_V0 0_Telecoms - Operational KPIs" xfId="51211" xr:uid="{00000000-0005-0000-0000-000083DA0000}"/>
    <cellStyle name="n_WES Flash October_04_Poland KPIs" xfId="48793" xr:uid="{00000000-0005-0000-0000-000084DA0000}"/>
    <cellStyle name="n_WES Flash October_04_Reporting Valeur_Mobile_2010_10" xfId="48873" xr:uid="{00000000-0005-0000-0000-000085DA0000}"/>
    <cellStyle name="n_WES Flash October_04_Reporting Valeur_Mobile_2010_10_Group" xfId="48874" xr:uid="{00000000-0005-0000-0000-000086DA0000}"/>
    <cellStyle name="n_WES Flash October_04_Reporting Valeur_Mobile_2010_10_ROW" xfId="48875" xr:uid="{00000000-0005-0000-0000-000087DA0000}"/>
    <cellStyle name="n_WES Flash October_04_Reporting Valeur_Mobile_2010_10_ROW ARPU" xfId="48876" xr:uid="{00000000-0005-0000-0000-000088DA0000}"/>
    <cellStyle name="n_WES Flash October_04_Reporting Valeur_Mobile_2010_10_ROW_Group" xfId="48877" xr:uid="{00000000-0005-0000-0000-000089DA0000}"/>
    <cellStyle name="n_WES Flash October_04_Reporting Valeur_Mobile_2010_10_ROW_ROW ARPU" xfId="48878" xr:uid="{00000000-0005-0000-0000-00008ADA0000}"/>
    <cellStyle name="n_WES Flash October_04_ROW" xfId="48879" xr:uid="{00000000-0005-0000-0000-00008BDA0000}"/>
    <cellStyle name="n_WES Flash October_04_ROW ARPU" xfId="48880" xr:uid="{00000000-0005-0000-0000-00008CDA0000}"/>
    <cellStyle name="n_WES Flash October_04_ROW_1" xfId="48881" xr:uid="{00000000-0005-0000-0000-00008DDA0000}"/>
    <cellStyle name="n_WES Flash October_04_ROW_1_Group" xfId="48882" xr:uid="{00000000-0005-0000-0000-00008EDA0000}"/>
    <cellStyle name="n_WES Flash October_04_ROW_1_ROW ARPU" xfId="48883" xr:uid="{00000000-0005-0000-0000-00008FDA0000}"/>
    <cellStyle name="n_WES Flash October_04_ROW_Group" xfId="48884" xr:uid="{00000000-0005-0000-0000-000090DA0000}"/>
    <cellStyle name="n_WES Flash October_04_ROW_ROW ARPU" xfId="48885" xr:uid="{00000000-0005-0000-0000-000091DA0000}"/>
    <cellStyle name="n_WES Flash October_04_Spain ARPU + AUPU" xfId="48886" xr:uid="{00000000-0005-0000-0000-000092DA0000}"/>
    <cellStyle name="n_WES Flash October_04_Spain ARPU + AUPU_Group" xfId="48887" xr:uid="{00000000-0005-0000-0000-000093DA0000}"/>
    <cellStyle name="n_WES Flash October_04_Spain ARPU + AUPU_ROW ARPU" xfId="48888" xr:uid="{00000000-0005-0000-0000-000094DA0000}"/>
    <cellStyle name="n_WES Flash October_04_Spain KPIs" xfId="8087" xr:uid="{00000000-0005-0000-0000-000095DA0000}"/>
    <cellStyle name="n_WES Flash October_04_Spain KPIs 2" xfId="17453" xr:uid="{00000000-0005-0000-0000-000096DA0000}"/>
    <cellStyle name="n_WES Flash October_04_Spain KPIs_1" xfId="52902" xr:uid="{00000000-0005-0000-0000-000097DA0000}"/>
    <cellStyle name="n_WES Flash October_04_Telecoms - Operational KPIs" xfId="51205" xr:uid="{00000000-0005-0000-0000-000098DA0000}"/>
    <cellStyle name="n_WES Flash October_04_UAG_report_CA 06-09 (06-09-28)" xfId="4115" xr:uid="{00000000-0005-0000-0000-000099DA0000}"/>
    <cellStyle name="n_WES Flash October_04_UAG_report_CA 06-09 (06-09-28)_A&amp;ME KPIs" xfId="54686" xr:uid="{00000000-0005-0000-0000-00009ADA0000}"/>
    <cellStyle name="n_WES Flash October_04_UAG_report_CA 06-09 (06-09-28)_France financials" xfId="25027" xr:uid="{00000000-0005-0000-0000-00009BDA0000}"/>
    <cellStyle name="n_WES Flash October_04_UAG_report_CA 06-09 (06-09-28)_France KPIs" xfId="6237" xr:uid="{00000000-0005-0000-0000-00009CDA0000}"/>
    <cellStyle name="n_WES Flash October_04_UAG_report_CA 06-09 (06-09-28)_France KPIs 2" xfId="15652" xr:uid="{00000000-0005-0000-0000-00009DDA0000}"/>
    <cellStyle name="n_WES Flash October_04_UAG_report_CA 06-09 (06-09-28)_France KPIs_1" xfId="13477" xr:uid="{00000000-0005-0000-0000-00009EDA0000}"/>
    <cellStyle name="n_WES Flash October_04_UAG_report_CA 06-09 (06-09-28)_Group" xfId="48890" xr:uid="{00000000-0005-0000-0000-00009FDA0000}"/>
    <cellStyle name="n_WES Flash October_04_UAG_report_CA 06-09 (06-09-28)_Group - financial KPIs" xfId="23283" xr:uid="{00000000-0005-0000-0000-0000A0DA0000}"/>
    <cellStyle name="n_WES Flash October_04_UAG_report_CA 06-09 (06-09-28)_Group - operational KPIs" xfId="11723" xr:uid="{00000000-0005-0000-0000-0000A1DA0000}"/>
    <cellStyle name="n_WES Flash October_04_UAG_report_CA 06-09 (06-09-28)_Group - operational KPIs 2" xfId="19422" xr:uid="{00000000-0005-0000-0000-0000A2DA0000}"/>
    <cellStyle name="n_WES Flash October_04_UAG_report_CA 06-09 (06-09-28)_Group - operational KPIs_1" xfId="21539" xr:uid="{00000000-0005-0000-0000-0000A3DA0000}"/>
    <cellStyle name="n_WES Flash October_04_UAG_report_CA 06-09 (06-09-28)_Orange - Market France KPIs" xfId="57567" xr:uid="{00000000-0005-0000-0000-0000A4DA0000}"/>
    <cellStyle name="n_WES Flash October_04_UAG_report_CA 06-09 (06-09-28)_Poland KPIs" xfId="48889" xr:uid="{00000000-0005-0000-0000-0000A5DA0000}"/>
    <cellStyle name="n_WES Flash October_04_UAG_report_CA 06-09 (06-09-28)_ROW" xfId="48891" xr:uid="{00000000-0005-0000-0000-0000A6DA0000}"/>
    <cellStyle name="n_WES Flash October_04_UAG_report_CA 06-09 (06-09-28)_ROW ARPU" xfId="48892" xr:uid="{00000000-0005-0000-0000-0000A7DA0000}"/>
    <cellStyle name="n_WES Flash October_04_UAG_report_CA 06-09 (06-09-28)_ROW_1" xfId="48893" xr:uid="{00000000-0005-0000-0000-0000A8DA0000}"/>
    <cellStyle name="n_WES Flash October_04_UAG_report_CA 06-09 (06-09-28)_ROW_1_Group" xfId="48894" xr:uid="{00000000-0005-0000-0000-0000A9DA0000}"/>
    <cellStyle name="n_WES Flash October_04_UAG_report_CA 06-09 (06-09-28)_ROW_1_ROW ARPU" xfId="48895" xr:uid="{00000000-0005-0000-0000-0000AADA0000}"/>
    <cellStyle name="n_WES Flash October_04_UAG_report_CA 06-09 (06-09-28)_ROW_Group" xfId="48896" xr:uid="{00000000-0005-0000-0000-0000ABDA0000}"/>
    <cellStyle name="n_WES Flash October_04_UAG_report_CA 06-09 (06-09-28)_ROW_ROW ARPU" xfId="48897" xr:uid="{00000000-0005-0000-0000-0000ACDA0000}"/>
    <cellStyle name="n_WES Flash October_04_UAG_report_CA 06-09 (06-09-28)_Spain ARPU + AUPU" xfId="48898" xr:uid="{00000000-0005-0000-0000-0000ADDA0000}"/>
    <cellStyle name="n_WES Flash October_04_UAG_report_CA 06-09 (06-09-28)_Spain ARPU + AUPU_Group" xfId="48899" xr:uid="{00000000-0005-0000-0000-0000AEDA0000}"/>
    <cellStyle name="n_WES Flash October_04_UAG_report_CA 06-09 (06-09-28)_Spain ARPU + AUPU_ROW ARPU" xfId="48900" xr:uid="{00000000-0005-0000-0000-0000AFDA0000}"/>
    <cellStyle name="n_WES Flash October_04_UAG_report_CA 06-09 (06-09-28)_Spain KPIs" xfId="8094" xr:uid="{00000000-0005-0000-0000-0000B0DA0000}"/>
    <cellStyle name="n_WES Flash October_04_UAG_report_CA 06-09 (06-09-28)_Spain KPIs 2" xfId="17460" xr:uid="{00000000-0005-0000-0000-0000B1DA0000}"/>
    <cellStyle name="n_WES Flash October_04_UAG_report_CA 06-09 (06-09-28)_Spain KPIs_1" xfId="52909" xr:uid="{00000000-0005-0000-0000-0000B2DA0000}"/>
    <cellStyle name="n_WES Flash October_04_UAG_report_CA 06-09 (06-09-28)_Telecoms - Operational KPIs" xfId="51212" xr:uid="{00000000-0005-0000-0000-0000B3DA0000}"/>
    <cellStyle name="n_WES Flash October_04_UAG_report_CA 06-10 (06-11-06)" xfId="4116" xr:uid="{00000000-0005-0000-0000-0000B4DA0000}"/>
    <cellStyle name="n_WES Flash October_04_UAG_report_CA 06-10 (06-11-06)_A&amp;ME KPIs" xfId="54687" xr:uid="{00000000-0005-0000-0000-0000B5DA0000}"/>
    <cellStyle name="n_WES Flash October_04_UAG_report_CA 06-10 (06-11-06)_France financials" xfId="25028" xr:uid="{00000000-0005-0000-0000-0000B6DA0000}"/>
    <cellStyle name="n_WES Flash October_04_UAG_report_CA 06-10 (06-11-06)_France KPIs" xfId="6238" xr:uid="{00000000-0005-0000-0000-0000B7DA0000}"/>
    <cellStyle name="n_WES Flash October_04_UAG_report_CA 06-10 (06-11-06)_France KPIs 2" xfId="15653" xr:uid="{00000000-0005-0000-0000-0000B8DA0000}"/>
    <cellStyle name="n_WES Flash October_04_UAG_report_CA 06-10 (06-11-06)_France KPIs_1" xfId="13478" xr:uid="{00000000-0005-0000-0000-0000B9DA0000}"/>
    <cellStyle name="n_WES Flash October_04_UAG_report_CA 06-10 (06-11-06)_Group" xfId="48902" xr:uid="{00000000-0005-0000-0000-0000BADA0000}"/>
    <cellStyle name="n_WES Flash October_04_UAG_report_CA 06-10 (06-11-06)_Group - financial KPIs" xfId="23284" xr:uid="{00000000-0005-0000-0000-0000BBDA0000}"/>
    <cellStyle name="n_WES Flash October_04_UAG_report_CA 06-10 (06-11-06)_Group - operational KPIs" xfId="11724" xr:uid="{00000000-0005-0000-0000-0000BCDA0000}"/>
    <cellStyle name="n_WES Flash October_04_UAG_report_CA 06-10 (06-11-06)_Group - operational KPIs 2" xfId="19423" xr:uid="{00000000-0005-0000-0000-0000BDDA0000}"/>
    <cellStyle name="n_WES Flash October_04_UAG_report_CA 06-10 (06-11-06)_Group - operational KPIs_1" xfId="21540" xr:uid="{00000000-0005-0000-0000-0000BEDA0000}"/>
    <cellStyle name="n_WES Flash October_04_UAG_report_CA 06-10 (06-11-06)_Orange - Market France KPIs" xfId="57568" xr:uid="{00000000-0005-0000-0000-0000BFDA0000}"/>
    <cellStyle name="n_WES Flash October_04_UAG_report_CA 06-10 (06-11-06)_Poland KPIs" xfId="48901" xr:uid="{00000000-0005-0000-0000-0000C0DA0000}"/>
    <cellStyle name="n_WES Flash October_04_UAG_report_CA 06-10 (06-11-06)_ROW" xfId="48903" xr:uid="{00000000-0005-0000-0000-0000C1DA0000}"/>
    <cellStyle name="n_WES Flash October_04_UAG_report_CA 06-10 (06-11-06)_ROW ARPU" xfId="48904" xr:uid="{00000000-0005-0000-0000-0000C2DA0000}"/>
    <cellStyle name="n_WES Flash October_04_UAG_report_CA 06-10 (06-11-06)_ROW_1" xfId="48905" xr:uid="{00000000-0005-0000-0000-0000C3DA0000}"/>
    <cellStyle name="n_WES Flash October_04_UAG_report_CA 06-10 (06-11-06)_ROW_1_Group" xfId="48906" xr:uid="{00000000-0005-0000-0000-0000C4DA0000}"/>
    <cellStyle name="n_WES Flash October_04_UAG_report_CA 06-10 (06-11-06)_ROW_1_ROW ARPU" xfId="48907" xr:uid="{00000000-0005-0000-0000-0000C5DA0000}"/>
    <cellStyle name="n_WES Flash October_04_UAG_report_CA 06-10 (06-11-06)_ROW_Group" xfId="48908" xr:uid="{00000000-0005-0000-0000-0000C6DA0000}"/>
    <cellStyle name="n_WES Flash October_04_UAG_report_CA 06-10 (06-11-06)_ROW_ROW ARPU" xfId="48909" xr:uid="{00000000-0005-0000-0000-0000C7DA0000}"/>
    <cellStyle name="n_WES Flash October_04_UAG_report_CA 06-10 (06-11-06)_Spain ARPU + AUPU" xfId="48910" xr:uid="{00000000-0005-0000-0000-0000C8DA0000}"/>
    <cellStyle name="n_WES Flash October_04_UAG_report_CA 06-10 (06-11-06)_Spain ARPU + AUPU_Group" xfId="48911" xr:uid="{00000000-0005-0000-0000-0000C9DA0000}"/>
    <cellStyle name="n_WES Flash October_04_UAG_report_CA 06-10 (06-11-06)_Spain ARPU + AUPU_ROW ARPU" xfId="48912" xr:uid="{00000000-0005-0000-0000-0000CADA0000}"/>
    <cellStyle name="n_WES Flash October_04_UAG_report_CA 06-10 (06-11-06)_Spain KPIs" xfId="8095" xr:uid="{00000000-0005-0000-0000-0000CBDA0000}"/>
    <cellStyle name="n_WES Flash October_04_UAG_report_CA 06-10 (06-11-06)_Spain KPIs 2" xfId="17461" xr:uid="{00000000-0005-0000-0000-0000CCDA0000}"/>
    <cellStyle name="n_WES Flash October_04_UAG_report_CA 06-10 (06-11-06)_Spain KPIs_1" xfId="52910" xr:uid="{00000000-0005-0000-0000-0000CDDA0000}"/>
    <cellStyle name="n_WES Flash October_04_UAG_report_CA 06-10 (06-11-06)_Telecoms - Operational KPIs" xfId="51213" xr:uid="{00000000-0005-0000-0000-0000CEDA0000}"/>
    <cellStyle name="n_WES Sourcing 2004" xfId="4117" xr:uid="{00000000-0005-0000-0000-0000CFDA0000}"/>
    <cellStyle name="n_WES Sourcing 2004_01 Synthèse DM pour modèle" xfId="4118" xr:uid="{00000000-0005-0000-0000-0000D0DA0000}"/>
    <cellStyle name="n_WES Sourcing 2004_01 Synthèse DM pour modèle_A&amp;ME KPIs" xfId="54689" xr:uid="{00000000-0005-0000-0000-0000D1DA0000}"/>
    <cellStyle name="n_WES Sourcing 2004_01 Synthèse DM pour modèle_France financials" xfId="25030" xr:uid="{00000000-0005-0000-0000-0000D2DA0000}"/>
    <cellStyle name="n_WES Sourcing 2004_01 Synthèse DM pour modèle_France KPIs" xfId="6240" xr:uid="{00000000-0005-0000-0000-0000D3DA0000}"/>
    <cellStyle name="n_WES Sourcing 2004_01 Synthèse DM pour modèle_France KPIs 2" xfId="15655" xr:uid="{00000000-0005-0000-0000-0000D4DA0000}"/>
    <cellStyle name="n_WES Sourcing 2004_01 Synthèse DM pour modèle_France KPIs_1" xfId="13480" xr:uid="{00000000-0005-0000-0000-0000D5DA0000}"/>
    <cellStyle name="n_WES Sourcing 2004_01 Synthèse DM pour modèle_Group" xfId="48915" xr:uid="{00000000-0005-0000-0000-0000D6DA0000}"/>
    <cellStyle name="n_WES Sourcing 2004_01 Synthèse DM pour modèle_Group - financial KPIs" xfId="23286" xr:uid="{00000000-0005-0000-0000-0000D7DA0000}"/>
    <cellStyle name="n_WES Sourcing 2004_01 Synthèse DM pour modèle_Group - operational KPIs" xfId="11726" xr:uid="{00000000-0005-0000-0000-0000D8DA0000}"/>
    <cellStyle name="n_WES Sourcing 2004_01 Synthèse DM pour modèle_Group - operational KPIs 2" xfId="19425" xr:uid="{00000000-0005-0000-0000-0000D9DA0000}"/>
    <cellStyle name="n_WES Sourcing 2004_01 Synthèse DM pour modèle_Group - operational KPIs_1" xfId="21542" xr:uid="{00000000-0005-0000-0000-0000DADA0000}"/>
    <cellStyle name="n_WES Sourcing 2004_01 Synthèse DM pour modèle_Orange - Market France KPIs" xfId="57570" xr:uid="{00000000-0005-0000-0000-0000DBDA0000}"/>
    <cellStyle name="n_WES Sourcing 2004_01 Synthèse DM pour modèle_Poland KPIs" xfId="48914" xr:uid="{00000000-0005-0000-0000-0000DCDA0000}"/>
    <cellStyle name="n_WES Sourcing 2004_01 Synthèse DM pour modèle_ROW" xfId="48916" xr:uid="{00000000-0005-0000-0000-0000DDDA0000}"/>
    <cellStyle name="n_WES Sourcing 2004_01 Synthèse DM pour modèle_ROW ARPU" xfId="48917" xr:uid="{00000000-0005-0000-0000-0000DEDA0000}"/>
    <cellStyle name="n_WES Sourcing 2004_01 Synthèse DM pour modèle_ROW_1" xfId="48918" xr:uid="{00000000-0005-0000-0000-0000DFDA0000}"/>
    <cellStyle name="n_WES Sourcing 2004_01 Synthèse DM pour modèle_ROW_1_Group" xfId="48919" xr:uid="{00000000-0005-0000-0000-0000E0DA0000}"/>
    <cellStyle name="n_WES Sourcing 2004_01 Synthèse DM pour modèle_ROW_1_ROW ARPU" xfId="48920" xr:uid="{00000000-0005-0000-0000-0000E1DA0000}"/>
    <cellStyle name="n_WES Sourcing 2004_01 Synthèse DM pour modèle_ROW_Group" xfId="48921" xr:uid="{00000000-0005-0000-0000-0000E2DA0000}"/>
    <cellStyle name="n_WES Sourcing 2004_01 Synthèse DM pour modèle_ROW_ROW ARPU" xfId="48922" xr:uid="{00000000-0005-0000-0000-0000E3DA0000}"/>
    <cellStyle name="n_WES Sourcing 2004_01 Synthèse DM pour modèle_Spain ARPU + AUPU" xfId="48923" xr:uid="{00000000-0005-0000-0000-0000E4DA0000}"/>
    <cellStyle name="n_WES Sourcing 2004_01 Synthèse DM pour modèle_Spain ARPU + AUPU_Group" xfId="48924" xr:uid="{00000000-0005-0000-0000-0000E5DA0000}"/>
    <cellStyle name="n_WES Sourcing 2004_01 Synthèse DM pour modèle_Spain ARPU + AUPU_ROW ARPU" xfId="48925" xr:uid="{00000000-0005-0000-0000-0000E6DA0000}"/>
    <cellStyle name="n_WES Sourcing 2004_01 Synthèse DM pour modèle_Spain KPIs" xfId="8097" xr:uid="{00000000-0005-0000-0000-0000E7DA0000}"/>
    <cellStyle name="n_WES Sourcing 2004_01 Synthèse DM pour modèle_Spain KPIs 2" xfId="17463" xr:uid="{00000000-0005-0000-0000-0000E8DA0000}"/>
    <cellStyle name="n_WES Sourcing 2004_01 Synthèse DM pour modèle_Spain KPIs_1" xfId="52912" xr:uid="{00000000-0005-0000-0000-0000E9DA0000}"/>
    <cellStyle name="n_WES Sourcing 2004_01 Synthèse DM pour modèle_Telecoms - Operational KPIs" xfId="51215" xr:uid="{00000000-0005-0000-0000-0000EADA0000}"/>
    <cellStyle name="n_WES Sourcing 2004_0703 Préflashde L23 Analyse CA trafic 07-03 (07-04-03)" xfId="4119" xr:uid="{00000000-0005-0000-0000-0000EBDA0000}"/>
    <cellStyle name="n_WES Sourcing 2004_0703 Préflashde L23 Analyse CA trafic 07-03 (07-04-03)_A&amp;ME KPIs" xfId="54690" xr:uid="{00000000-0005-0000-0000-0000ECDA0000}"/>
    <cellStyle name="n_WES Sourcing 2004_0703 Préflashde L23 Analyse CA trafic 07-03 (07-04-03)_France financials" xfId="25031" xr:uid="{00000000-0005-0000-0000-0000EDDA0000}"/>
    <cellStyle name="n_WES Sourcing 2004_0703 Préflashde L23 Analyse CA trafic 07-03 (07-04-03)_France KPIs" xfId="6241" xr:uid="{00000000-0005-0000-0000-0000EEDA0000}"/>
    <cellStyle name="n_WES Sourcing 2004_0703 Préflashde L23 Analyse CA trafic 07-03 (07-04-03)_France KPIs 2" xfId="15656" xr:uid="{00000000-0005-0000-0000-0000EFDA0000}"/>
    <cellStyle name="n_WES Sourcing 2004_0703 Préflashde L23 Analyse CA trafic 07-03 (07-04-03)_France KPIs_1" xfId="13481" xr:uid="{00000000-0005-0000-0000-0000F0DA0000}"/>
    <cellStyle name="n_WES Sourcing 2004_0703 Préflashde L23 Analyse CA trafic 07-03 (07-04-03)_Group" xfId="48927" xr:uid="{00000000-0005-0000-0000-0000F1DA0000}"/>
    <cellStyle name="n_WES Sourcing 2004_0703 Préflashde L23 Analyse CA trafic 07-03 (07-04-03)_Group - financial KPIs" xfId="23287" xr:uid="{00000000-0005-0000-0000-0000F2DA0000}"/>
    <cellStyle name="n_WES Sourcing 2004_0703 Préflashde L23 Analyse CA trafic 07-03 (07-04-03)_Group - operational KPIs" xfId="11727" xr:uid="{00000000-0005-0000-0000-0000F3DA0000}"/>
    <cellStyle name="n_WES Sourcing 2004_0703 Préflashde L23 Analyse CA trafic 07-03 (07-04-03)_Group - operational KPIs 2" xfId="19426" xr:uid="{00000000-0005-0000-0000-0000F4DA0000}"/>
    <cellStyle name="n_WES Sourcing 2004_0703 Préflashde L23 Analyse CA trafic 07-03 (07-04-03)_Group - operational KPIs_1" xfId="21543" xr:uid="{00000000-0005-0000-0000-0000F5DA0000}"/>
    <cellStyle name="n_WES Sourcing 2004_0703 Préflashde L23 Analyse CA trafic 07-03 (07-04-03)_Orange - Market France KPIs" xfId="57571" xr:uid="{00000000-0005-0000-0000-0000F6DA0000}"/>
    <cellStyle name="n_WES Sourcing 2004_0703 Préflashde L23 Analyse CA trafic 07-03 (07-04-03)_Poland KPIs" xfId="48926" xr:uid="{00000000-0005-0000-0000-0000F7DA0000}"/>
    <cellStyle name="n_WES Sourcing 2004_0703 Préflashde L23 Analyse CA trafic 07-03 (07-04-03)_ROW" xfId="48928" xr:uid="{00000000-0005-0000-0000-0000F8DA0000}"/>
    <cellStyle name="n_WES Sourcing 2004_0703 Préflashde L23 Analyse CA trafic 07-03 (07-04-03)_ROW ARPU" xfId="48929" xr:uid="{00000000-0005-0000-0000-0000F9DA0000}"/>
    <cellStyle name="n_WES Sourcing 2004_0703 Préflashde L23 Analyse CA trafic 07-03 (07-04-03)_ROW_1" xfId="48930" xr:uid="{00000000-0005-0000-0000-0000FADA0000}"/>
    <cellStyle name="n_WES Sourcing 2004_0703 Préflashde L23 Analyse CA trafic 07-03 (07-04-03)_ROW_1_Group" xfId="48931" xr:uid="{00000000-0005-0000-0000-0000FBDA0000}"/>
    <cellStyle name="n_WES Sourcing 2004_0703 Préflashde L23 Analyse CA trafic 07-03 (07-04-03)_ROW_1_ROW ARPU" xfId="48932" xr:uid="{00000000-0005-0000-0000-0000FCDA0000}"/>
    <cellStyle name="n_WES Sourcing 2004_0703 Préflashde L23 Analyse CA trafic 07-03 (07-04-03)_ROW_Group" xfId="48933" xr:uid="{00000000-0005-0000-0000-0000FDDA0000}"/>
    <cellStyle name="n_WES Sourcing 2004_0703 Préflashde L23 Analyse CA trafic 07-03 (07-04-03)_ROW_ROW ARPU" xfId="48934" xr:uid="{00000000-0005-0000-0000-0000FEDA0000}"/>
    <cellStyle name="n_WES Sourcing 2004_0703 Préflashde L23 Analyse CA trafic 07-03 (07-04-03)_Spain ARPU + AUPU" xfId="48935" xr:uid="{00000000-0005-0000-0000-0000FFDA0000}"/>
    <cellStyle name="n_WES Sourcing 2004_0703 Préflashde L23 Analyse CA trafic 07-03 (07-04-03)_Spain ARPU + AUPU_Group" xfId="48936" xr:uid="{00000000-0005-0000-0000-000000DB0000}"/>
    <cellStyle name="n_WES Sourcing 2004_0703 Préflashde L23 Analyse CA trafic 07-03 (07-04-03)_Spain ARPU + AUPU_ROW ARPU" xfId="48937" xr:uid="{00000000-0005-0000-0000-000001DB0000}"/>
    <cellStyle name="n_WES Sourcing 2004_0703 Préflashde L23 Analyse CA trafic 07-03 (07-04-03)_Spain KPIs" xfId="8098" xr:uid="{00000000-0005-0000-0000-000002DB0000}"/>
    <cellStyle name="n_WES Sourcing 2004_0703 Préflashde L23 Analyse CA trafic 07-03 (07-04-03)_Spain KPIs 2" xfId="17464" xr:uid="{00000000-0005-0000-0000-000003DB0000}"/>
    <cellStyle name="n_WES Sourcing 2004_0703 Préflashde L23 Analyse CA trafic 07-03 (07-04-03)_Spain KPIs_1" xfId="52913" xr:uid="{00000000-0005-0000-0000-000004DB0000}"/>
    <cellStyle name="n_WES Sourcing 2004_0703 Préflashde L23 Analyse CA trafic 07-03 (07-04-03)_Telecoms - Operational KPIs" xfId="51216" xr:uid="{00000000-0005-0000-0000-000005DB0000}"/>
    <cellStyle name="n_WES Sourcing 2004_A&amp;ME KPIs" xfId="54688" xr:uid="{00000000-0005-0000-0000-000006DB0000}"/>
    <cellStyle name="n_WES Sourcing 2004_Base Forfaits 06-07" xfId="4120" xr:uid="{00000000-0005-0000-0000-000007DB0000}"/>
    <cellStyle name="n_WES Sourcing 2004_Base Forfaits 06-07_A&amp;ME KPIs" xfId="54691" xr:uid="{00000000-0005-0000-0000-000008DB0000}"/>
    <cellStyle name="n_WES Sourcing 2004_Base Forfaits 06-07_France financials" xfId="25032" xr:uid="{00000000-0005-0000-0000-000009DB0000}"/>
    <cellStyle name="n_WES Sourcing 2004_Base Forfaits 06-07_France KPIs" xfId="6242" xr:uid="{00000000-0005-0000-0000-00000ADB0000}"/>
    <cellStyle name="n_WES Sourcing 2004_Base Forfaits 06-07_France KPIs 2" xfId="15657" xr:uid="{00000000-0005-0000-0000-00000BDB0000}"/>
    <cellStyle name="n_WES Sourcing 2004_Base Forfaits 06-07_France KPIs_1" xfId="13482" xr:uid="{00000000-0005-0000-0000-00000CDB0000}"/>
    <cellStyle name="n_WES Sourcing 2004_Base Forfaits 06-07_Group" xfId="48939" xr:uid="{00000000-0005-0000-0000-00000DDB0000}"/>
    <cellStyle name="n_WES Sourcing 2004_Base Forfaits 06-07_Group - financial KPIs" xfId="23288" xr:uid="{00000000-0005-0000-0000-00000EDB0000}"/>
    <cellStyle name="n_WES Sourcing 2004_Base Forfaits 06-07_Group - operational KPIs" xfId="11728" xr:uid="{00000000-0005-0000-0000-00000FDB0000}"/>
    <cellStyle name="n_WES Sourcing 2004_Base Forfaits 06-07_Group - operational KPIs 2" xfId="19427" xr:uid="{00000000-0005-0000-0000-000010DB0000}"/>
    <cellStyle name="n_WES Sourcing 2004_Base Forfaits 06-07_Group - operational KPIs_1" xfId="21544" xr:uid="{00000000-0005-0000-0000-000011DB0000}"/>
    <cellStyle name="n_WES Sourcing 2004_Base Forfaits 06-07_Orange - Market France KPIs" xfId="57572" xr:uid="{00000000-0005-0000-0000-000012DB0000}"/>
    <cellStyle name="n_WES Sourcing 2004_Base Forfaits 06-07_Poland KPIs" xfId="48938" xr:uid="{00000000-0005-0000-0000-000013DB0000}"/>
    <cellStyle name="n_WES Sourcing 2004_Base Forfaits 06-07_ROW" xfId="48940" xr:uid="{00000000-0005-0000-0000-000014DB0000}"/>
    <cellStyle name="n_WES Sourcing 2004_Base Forfaits 06-07_ROW ARPU" xfId="48941" xr:uid="{00000000-0005-0000-0000-000015DB0000}"/>
    <cellStyle name="n_WES Sourcing 2004_Base Forfaits 06-07_ROW_1" xfId="48942" xr:uid="{00000000-0005-0000-0000-000016DB0000}"/>
    <cellStyle name="n_WES Sourcing 2004_Base Forfaits 06-07_ROW_1_Group" xfId="48943" xr:uid="{00000000-0005-0000-0000-000017DB0000}"/>
    <cellStyle name="n_WES Sourcing 2004_Base Forfaits 06-07_ROW_1_ROW ARPU" xfId="48944" xr:uid="{00000000-0005-0000-0000-000018DB0000}"/>
    <cellStyle name="n_WES Sourcing 2004_Base Forfaits 06-07_ROW_Group" xfId="48945" xr:uid="{00000000-0005-0000-0000-000019DB0000}"/>
    <cellStyle name="n_WES Sourcing 2004_Base Forfaits 06-07_ROW_ROW ARPU" xfId="48946" xr:uid="{00000000-0005-0000-0000-00001ADB0000}"/>
    <cellStyle name="n_WES Sourcing 2004_Base Forfaits 06-07_Spain ARPU + AUPU" xfId="48947" xr:uid="{00000000-0005-0000-0000-00001BDB0000}"/>
    <cellStyle name="n_WES Sourcing 2004_Base Forfaits 06-07_Spain ARPU + AUPU_Group" xfId="48948" xr:uid="{00000000-0005-0000-0000-00001CDB0000}"/>
    <cellStyle name="n_WES Sourcing 2004_Base Forfaits 06-07_Spain ARPU + AUPU_ROW ARPU" xfId="48949" xr:uid="{00000000-0005-0000-0000-00001DDB0000}"/>
    <cellStyle name="n_WES Sourcing 2004_Base Forfaits 06-07_Spain KPIs" xfId="8099" xr:uid="{00000000-0005-0000-0000-00001EDB0000}"/>
    <cellStyle name="n_WES Sourcing 2004_Base Forfaits 06-07_Spain KPIs 2" xfId="17465" xr:uid="{00000000-0005-0000-0000-00001FDB0000}"/>
    <cellStyle name="n_WES Sourcing 2004_Base Forfaits 06-07_Spain KPIs_1" xfId="52914" xr:uid="{00000000-0005-0000-0000-000020DB0000}"/>
    <cellStyle name="n_WES Sourcing 2004_Base Forfaits 06-07_Telecoms - Operational KPIs" xfId="51217" xr:uid="{00000000-0005-0000-0000-000021DB0000}"/>
    <cellStyle name="n_WES Sourcing 2004_CA BAC SCR-VM 06-07 (31-07-06)" xfId="4121" xr:uid="{00000000-0005-0000-0000-000022DB0000}"/>
    <cellStyle name="n_WES Sourcing 2004_CA BAC SCR-VM 06-07 (31-07-06)_A&amp;ME KPIs" xfId="54692" xr:uid="{00000000-0005-0000-0000-000023DB0000}"/>
    <cellStyle name="n_WES Sourcing 2004_CA BAC SCR-VM 06-07 (31-07-06)_France financials" xfId="25033" xr:uid="{00000000-0005-0000-0000-000024DB0000}"/>
    <cellStyle name="n_WES Sourcing 2004_CA BAC SCR-VM 06-07 (31-07-06)_France KPIs" xfId="6243" xr:uid="{00000000-0005-0000-0000-000025DB0000}"/>
    <cellStyle name="n_WES Sourcing 2004_CA BAC SCR-VM 06-07 (31-07-06)_France KPIs 2" xfId="15658" xr:uid="{00000000-0005-0000-0000-000026DB0000}"/>
    <cellStyle name="n_WES Sourcing 2004_CA BAC SCR-VM 06-07 (31-07-06)_France KPIs_1" xfId="13483" xr:uid="{00000000-0005-0000-0000-000027DB0000}"/>
    <cellStyle name="n_WES Sourcing 2004_CA BAC SCR-VM 06-07 (31-07-06)_Group" xfId="48951" xr:uid="{00000000-0005-0000-0000-000028DB0000}"/>
    <cellStyle name="n_WES Sourcing 2004_CA BAC SCR-VM 06-07 (31-07-06)_Group - financial KPIs" xfId="23289" xr:uid="{00000000-0005-0000-0000-000029DB0000}"/>
    <cellStyle name="n_WES Sourcing 2004_CA BAC SCR-VM 06-07 (31-07-06)_Group - operational KPIs" xfId="11729" xr:uid="{00000000-0005-0000-0000-00002ADB0000}"/>
    <cellStyle name="n_WES Sourcing 2004_CA BAC SCR-VM 06-07 (31-07-06)_Group - operational KPIs 2" xfId="19428" xr:uid="{00000000-0005-0000-0000-00002BDB0000}"/>
    <cellStyle name="n_WES Sourcing 2004_CA BAC SCR-VM 06-07 (31-07-06)_Group - operational KPIs_1" xfId="21545" xr:uid="{00000000-0005-0000-0000-00002CDB0000}"/>
    <cellStyle name="n_WES Sourcing 2004_CA BAC SCR-VM 06-07 (31-07-06)_Orange - Market France KPIs" xfId="57573" xr:uid="{00000000-0005-0000-0000-00002DDB0000}"/>
    <cellStyle name="n_WES Sourcing 2004_CA BAC SCR-VM 06-07 (31-07-06)_Poland KPIs" xfId="48950" xr:uid="{00000000-0005-0000-0000-00002EDB0000}"/>
    <cellStyle name="n_WES Sourcing 2004_CA BAC SCR-VM 06-07 (31-07-06)_ROW" xfId="48952" xr:uid="{00000000-0005-0000-0000-00002FDB0000}"/>
    <cellStyle name="n_WES Sourcing 2004_CA BAC SCR-VM 06-07 (31-07-06)_ROW ARPU" xfId="48953" xr:uid="{00000000-0005-0000-0000-000030DB0000}"/>
    <cellStyle name="n_WES Sourcing 2004_CA BAC SCR-VM 06-07 (31-07-06)_ROW_1" xfId="48954" xr:uid="{00000000-0005-0000-0000-000031DB0000}"/>
    <cellStyle name="n_WES Sourcing 2004_CA BAC SCR-VM 06-07 (31-07-06)_ROW_1_Group" xfId="48955" xr:uid="{00000000-0005-0000-0000-000032DB0000}"/>
    <cellStyle name="n_WES Sourcing 2004_CA BAC SCR-VM 06-07 (31-07-06)_ROW_1_ROW ARPU" xfId="48956" xr:uid="{00000000-0005-0000-0000-000033DB0000}"/>
    <cellStyle name="n_WES Sourcing 2004_CA BAC SCR-VM 06-07 (31-07-06)_ROW_Group" xfId="48957" xr:uid="{00000000-0005-0000-0000-000034DB0000}"/>
    <cellStyle name="n_WES Sourcing 2004_CA BAC SCR-VM 06-07 (31-07-06)_ROW_ROW ARPU" xfId="48958" xr:uid="{00000000-0005-0000-0000-000035DB0000}"/>
    <cellStyle name="n_WES Sourcing 2004_CA BAC SCR-VM 06-07 (31-07-06)_Spain ARPU + AUPU" xfId="48959" xr:uid="{00000000-0005-0000-0000-000036DB0000}"/>
    <cellStyle name="n_WES Sourcing 2004_CA BAC SCR-VM 06-07 (31-07-06)_Spain ARPU + AUPU_Group" xfId="48960" xr:uid="{00000000-0005-0000-0000-000037DB0000}"/>
    <cellStyle name="n_WES Sourcing 2004_CA BAC SCR-VM 06-07 (31-07-06)_Spain ARPU + AUPU_ROW ARPU" xfId="48961" xr:uid="{00000000-0005-0000-0000-000038DB0000}"/>
    <cellStyle name="n_WES Sourcing 2004_CA BAC SCR-VM 06-07 (31-07-06)_Spain KPIs" xfId="8100" xr:uid="{00000000-0005-0000-0000-000039DB0000}"/>
    <cellStyle name="n_WES Sourcing 2004_CA BAC SCR-VM 06-07 (31-07-06)_Spain KPIs 2" xfId="17466" xr:uid="{00000000-0005-0000-0000-00003ADB0000}"/>
    <cellStyle name="n_WES Sourcing 2004_CA BAC SCR-VM 06-07 (31-07-06)_Spain KPIs_1" xfId="52915" xr:uid="{00000000-0005-0000-0000-00003BDB0000}"/>
    <cellStyle name="n_WES Sourcing 2004_CA BAC SCR-VM 06-07 (31-07-06)_Telecoms - Operational KPIs" xfId="51218" xr:uid="{00000000-0005-0000-0000-00003CDB0000}"/>
    <cellStyle name="n_WES Sourcing 2004_CA forfaits 0607 (06-08-14)" xfId="4122" xr:uid="{00000000-0005-0000-0000-00003DDB0000}"/>
    <cellStyle name="n_WES Sourcing 2004_CA forfaits 0607 (06-08-14)_A&amp;ME KPIs" xfId="54693" xr:uid="{00000000-0005-0000-0000-00003EDB0000}"/>
    <cellStyle name="n_WES Sourcing 2004_CA forfaits 0607 (06-08-14)_France financials" xfId="25034" xr:uid="{00000000-0005-0000-0000-00003FDB0000}"/>
    <cellStyle name="n_WES Sourcing 2004_CA forfaits 0607 (06-08-14)_France KPIs" xfId="6244" xr:uid="{00000000-0005-0000-0000-000040DB0000}"/>
    <cellStyle name="n_WES Sourcing 2004_CA forfaits 0607 (06-08-14)_France KPIs 2" xfId="15659" xr:uid="{00000000-0005-0000-0000-000041DB0000}"/>
    <cellStyle name="n_WES Sourcing 2004_CA forfaits 0607 (06-08-14)_France KPIs_1" xfId="13484" xr:uid="{00000000-0005-0000-0000-000042DB0000}"/>
    <cellStyle name="n_WES Sourcing 2004_CA forfaits 0607 (06-08-14)_Group" xfId="48963" xr:uid="{00000000-0005-0000-0000-000043DB0000}"/>
    <cellStyle name="n_WES Sourcing 2004_CA forfaits 0607 (06-08-14)_Group - financial KPIs" xfId="23290" xr:uid="{00000000-0005-0000-0000-000044DB0000}"/>
    <cellStyle name="n_WES Sourcing 2004_CA forfaits 0607 (06-08-14)_Group - operational KPIs" xfId="11730" xr:uid="{00000000-0005-0000-0000-000045DB0000}"/>
    <cellStyle name="n_WES Sourcing 2004_CA forfaits 0607 (06-08-14)_Group - operational KPIs 2" xfId="19429" xr:uid="{00000000-0005-0000-0000-000046DB0000}"/>
    <cellStyle name="n_WES Sourcing 2004_CA forfaits 0607 (06-08-14)_Group - operational KPIs_1" xfId="21546" xr:uid="{00000000-0005-0000-0000-000047DB0000}"/>
    <cellStyle name="n_WES Sourcing 2004_CA forfaits 0607 (06-08-14)_Orange - Market France KPIs" xfId="57574" xr:uid="{00000000-0005-0000-0000-000048DB0000}"/>
    <cellStyle name="n_WES Sourcing 2004_CA forfaits 0607 (06-08-14)_Poland KPIs" xfId="48962" xr:uid="{00000000-0005-0000-0000-000049DB0000}"/>
    <cellStyle name="n_WES Sourcing 2004_CA forfaits 0607 (06-08-14)_ROW" xfId="48964" xr:uid="{00000000-0005-0000-0000-00004ADB0000}"/>
    <cellStyle name="n_WES Sourcing 2004_CA forfaits 0607 (06-08-14)_ROW ARPU" xfId="48965" xr:uid="{00000000-0005-0000-0000-00004BDB0000}"/>
    <cellStyle name="n_WES Sourcing 2004_CA forfaits 0607 (06-08-14)_ROW_1" xfId="48966" xr:uid="{00000000-0005-0000-0000-00004CDB0000}"/>
    <cellStyle name="n_WES Sourcing 2004_CA forfaits 0607 (06-08-14)_ROW_1_Group" xfId="48967" xr:uid="{00000000-0005-0000-0000-00004DDB0000}"/>
    <cellStyle name="n_WES Sourcing 2004_CA forfaits 0607 (06-08-14)_ROW_1_ROW ARPU" xfId="48968" xr:uid="{00000000-0005-0000-0000-00004EDB0000}"/>
    <cellStyle name="n_WES Sourcing 2004_CA forfaits 0607 (06-08-14)_ROW_Group" xfId="48969" xr:uid="{00000000-0005-0000-0000-00004FDB0000}"/>
    <cellStyle name="n_WES Sourcing 2004_CA forfaits 0607 (06-08-14)_ROW_ROW ARPU" xfId="48970" xr:uid="{00000000-0005-0000-0000-000050DB0000}"/>
    <cellStyle name="n_WES Sourcing 2004_CA forfaits 0607 (06-08-14)_Spain ARPU + AUPU" xfId="48971" xr:uid="{00000000-0005-0000-0000-000051DB0000}"/>
    <cellStyle name="n_WES Sourcing 2004_CA forfaits 0607 (06-08-14)_Spain ARPU + AUPU_Group" xfId="48972" xr:uid="{00000000-0005-0000-0000-000052DB0000}"/>
    <cellStyle name="n_WES Sourcing 2004_CA forfaits 0607 (06-08-14)_Spain ARPU + AUPU_ROW ARPU" xfId="48973" xr:uid="{00000000-0005-0000-0000-000053DB0000}"/>
    <cellStyle name="n_WES Sourcing 2004_CA forfaits 0607 (06-08-14)_Spain KPIs" xfId="8101" xr:uid="{00000000-0005-0000-0000-000054DB0000}"/>
    <cellStyle name="n_WES Sourcing 2004_CA forfaits 0607 (06-08-14)_Spain KPIs 2" xfId="17467" xr:uid="{00000000-0005-0000-0000-000055DB0000}"/>
    <cellStyle name="n_WES Sourcing 2004_CA forfaits 0607 (06-08-14)_Spain KPIs_1" xfId="52916" xr:uid="{00000000-0005-0000-0000-000056DB0000}"/>
    <cellStyle name="n_WES Sourcing 2004_CA forfaits 0607 (06-08-14)_Telecoms - Operational KPIs" xfId="51219" xr:uid="{00000000-0005-0000-0000-000057DB0000}"/>
    <cellStyle name="n_WES Sourcing 2004_Classeur2" xfId="4123" xr:uid="{00000000-0005-0000-0000-000058DB0000}"/>
    <cellStyle name="n_WES Sourcing 2004_Classeur2_A&amp;ME KPIs" xfId="54694" xr:uid="{00000000-0005-0000-0000-000059DB0000}"/>
    <cellStyle name="n_WES Sourcing 2004_Classeur2_France financials" xfId="25035" xr:uid="{00000000-0005-0000-0000-00005ADB0000}"/>
    <cellStyle name="n_WES Sourcing 2004_Classeur2_France KPIs" xfId="6245" xr:uid="{00000000-0005-0000-0000-00005BDB0000}"/>
    <cellStyle name="n_WES Sourcing 2004_Classeur2_France KPIs 2" xfId="15660" xr:uid="{00000000-0005-0000-0000-00005CDB0000}"/>
    <cellStyle name="n_WES Sourcing 2004_Classeur2_France KPIs_1" xfId="13485" xr:uid="{00000000-0005-0000-0000-00005DDB0000}"/>
    <cellStyle name="n_WES Sourcing 2004_Classeur2_Group" xfId="48975" xr:uid="{00000000-0005-0000-0000-00005EDB0000}"/>
    <cellStyle name="n_WES Sourcing 2004_Classeur2_Group - financial KPIs" xfId="23291" xr:uid="{00000000-0005-0000-0000-00005FDB0000}"/>
    <cellStyle name="n_WES Sourcing 2004_Classeur2_Group - operational KPIs" xfId="11731" xr:uid="{00000000-0005-0000-0000-000060DB0000}"/>
    <cellStyle name="n_WES Sourcing 2004_Classeur2_Group - operational KPIs 2" xfId="19430" xr:uid="{00000000-0005-0000-0000-000061DB0000}"/>
    <cellStyle name="n_WES Sourcing 2004_Classeur2_Group - operational KPIs_1" xfId="21547" xr:uid="{00000000-0005-0000-0000-000062DB0000}"/>
    <cellStyle name="n_WES Sourcing 2004_Classeur2_Orange - Market France KPIs" xfId="57575" xr:uid="{00000000-0005-0000-0000-000063DB0000}"/>
    <cellStyle name="n_WES Sourcing 2004_Classeur2_Poland KPIs" xfId="48974" xr:uid="{00000000-0005-0000-0000-000064DB0000}"/>
    <cellStyle name="n_WES Sourcing 2004_Classeur2_ROW" xfId="48976" xr:uid="{00000000-0005-0000-0000-000065DB0000}"/>
    <cellStyle name="n_WES Sourcing 2004_Classeur2_ROW ARPU" xfId="48977" xr:uid="{00000000-0005-0000-0000-000066DB0000}"/>
    <cellStyle name="n_WES Sourcing 2004_Classeur2_ROW_1" xfId="48978" xr:uid="{00000000-0005-0000-0000-000067DB0000}"/>
    <cellStyle name="n_WES Sourcing 2004_Classeur2_ROW_1_Group" xfId="48979" xr:uid="{00000000-0005-0000-0000-000068DB0000}"/>
    <cellStyle name="n_WES Sourcing 2004_Classeur2_ROW_1_ROW ARPU" xfId="48980" xr:uid="{00000000-0005-0000-0000-000069DB0000}"/>
    <cellStyle name="n_WES Sourcing 2004_Classeur2_ROW_Group" xfId="48981" xr:uid="{00000000-0005-0000-0000-00006ADB0000}"/>
    <cellStyle name="n_WES Sourcing 2004_Classeur2_ROW_ROW ARPU" xfId="48982" xr:uid="{00000000-0005-0000-0000-00006BDB0000}"/>
    <cellStyle name="n_WES Sourcing 2004_Classeur2_Spain ARPU + AUPU" xfId="48983" xr:uid="{00000000-0005-0000-0000-00006CDB0000}"/>
    <cellStyle name="n_WES Sourcing 2004_Classeur2_Spain ARPU + AUPU_Group" xfId="48984" xr:uid="{00000000-0005-0000-0000-00006DDB0000}"/>
    <cellStyle name="n_WES Sourcing 2004_Classeur2_Spain ARPU + AUPU_ROW ARPU" xfId="48985" xr:uid="{00000000-0005-0000-0000-00006EDB0000}"/>
    <cellStyle name="n_WES Sourcing 2004_Classeur2_Spain KPIs" xfId="8102" xr:uid="{00000000-0005-0000-0000-00006FDB0000}"/>
    <cellStyle name="n_WES Sourcing 2004_Classeur2_Spain KPIs 2" xfId="17468" xr:uid="{00000000-0005-0000-0000-000070DB0000}"/>
    <cellStyle name="n_WES Sourcing 2004_Classeur2_Spain KPIs_1" xfId="52917" xr:uid="{00000000-0005-0000-0000-000071DB0000}"/>
    <cellStyle name="n_WES Sourcing 2004_Classeur2_Telecoms - Operational KPIs" xfId="51220" xr:uid="{00000000-0005-0000-0000-000072DB0000}"/>
    <cellStyle name="n_WES Sourcing 2004_Classeur5" xfId="4124" xr:uid="{00000000-0005-0000-0000-000073DB0000}"/>
    <cellStyle name="n_WES Sourcing 2004_Classeur5_A&amp;ME KPIs" xfId="54695" xr:uid="{00000000-0005-0000-0000-000074DB0000}"/>
    <cellStyle name="n_WES Sourcing 2004_Classeur5_France financials" xfId="25036" xr:uid="{00000000-0005-0000-0000-000075DB0000}"/>
    <cellStyle name="n_WES Sourcing 2004_Classeur5_France KPIs" xfId="6246" xr:uid="{00000000-0005-0000-0000-000076DB0000}"/>
    <cellStyle name="n_WES Sourcing 2004_Classeur5_France KPIs 2" xfId="15661" xr:uid="{00000000-0005-0000-0000-000077DB0000}"/>
    <cellStyle name="n_WES Sourcing 2004_Classeur5_France KPIs_1" xfId="13486" xr:uid="{00000000-0005-0000-0000-000078DB0000}"/>
    <cellStyle name="n_WES Sourcing 2004_Classeur5_Group" xfId="48987" xr:uid="{00000000-0005-0000-0000-000079DB0000}"/>
    <cellStyle name="n_WES Sourcing 2004_Classeur5_Group - financial KPIs" xfId="23292" xr:uid="{00000000-0005-0000-0000-00007ADB0000}"/>
    <cellStyle name="n_WES Sourcing 2004_Classeur5_Group - operational KPIs" xfId="11732" xr:uid="{00000000-0005-0000-0000-00007BDB0000}"/>
    <cellStyle name="n_WES Sourcing 2004_Classeur5_Group - operational KPIs 2" xfId="19431" xr:uid="{00000000-0005-0000-0000-00007CDB0000}"/>
    <cellStyle name="n_WES Sourcing 2004_Classeur5_Group - operational KPIs_1" xfId="21548" xr:uid="{00000000-0005-0000-0000-00007DDB0000}"/>
    <cellStyle name="n_WES Sourcing 2004_Classeur5_Orange - Market France KPIs" xfId="57576" xr:uid="{00000000-0005-0000-0000-00007EDB0000}"/>
    <cellStyle name="n_WES Sourcing 2004_Classeur5_Poland KPIs" xfId="48986" xr:uid="{00000000-0005-0000-0000-00007FDB0000}"/>
    <cellStyle name="n_WES Sourcing 2004_Classeur5_ROW" xfId="48988" xr:uid="{00000000-0005-0000-0000-000080DB0000}"/>
    <cellStyle name="n_WES Sourcing 2004_Classeur5_ROW ARPU" xfId="48989" xr:uid="{00000000-0005-0000-0000-000081DB0000}"/>
    <cellStyle name="n_WES Sourcing 2004_Classeur5_ROW_1" xfId="48990" xr:uid="{00000000-0005-0000-0000-000082DB0000}"/>
    <cellStyle name="n_WES Sourcing 2004_Classeur5_ROW_1_Group" xfId="48991" xr:uid="{00000000-0005-0000-0000-000083DB0000}"/>
    <cellStyle name="n_WES Sourcing 2004_Classeur5_ROW_1_ROW ARPU" xfId="48992" xr:uid="{00000000-0005-0000-0000-000084DB0000}"/>
    <cellStyle name="n_WES Sourcing 2004_Classeur5_ROW_Group" xfId="48993" xr:uid="{00000000-0005-0000-0000-000085DB0000}"/>
    <cellStyle name="n_WES Sourcing 2004_Classeur5_ROW_ROW ARPU" xfId="48994" xr:uid="{00000000-0005-0000-0000-000086DB0000}"/>
    <cellStyle name="n_WES Sourcing 2004_Classeur5_Spain ARPU + AUPU" xfId="48995" xr:uid="{00000000-0005-0000-0000-000087DB0000}"/>
    <cellStyle name="n_WES Sourcing 2004_Classeur5_Spain ARPU + AUPU_Group" xfId="48996" xr:uid="{00000000-0005-0000-0000-000088DB0000}"/>
    <cellStyle name="n_WES Sourcing 2004_Classeur5_Spain ARPU + AUPU_ROW ARPU" xfId="48997" xr:uid="{00000000-0005-0000-0000-000089DB0000}"/>
    <cellStyle name="n_WES Sourcing 2004_Classeur5_Spain KPIs" xfId="8103" xr:uid="{00000000-0005-0000-0000-00008ADB0000}"/>
    <cellStyle name="n_WES Sourcing 2004_Classeur5_Spain KPIs 2" xfId="17469" xr:uid="{00000000-0005-0000-0000-00008BDB0000}"/>
    <cellStyle name="n_WES Sourcing 2004_Classeur5_Spain KPIs_1" xfId="52918" xr:uid="{00000000-0005-0000-0000-00008CDB0000}"/>
    <cellStyle name="n_WES Sourcing 2004_Classeur5_Telecoms - Operational KPIs" xfId="51221" xr:uid="{00000000-0005-0000-0000-00008DDB0000}"/>
    <cellStyle name="n_WES Sourcing 2004_DATA KPI Personal" xfId="48998" xr:uid="{00000000-0005-0000-0000-00008EDB0000}"/>
    <cellStyle name="n_WES Sourcing 2004_DATA KPI Personal_Group" xfId="48999" xr:uid="{00000000-0005-0000-0000-00008FDB0000}"/>
    <cellStyle name="n_WES Sourcing 2004_DATA KPI Personal_ROW ARPU" xfId="49000" xr:uid="{00000000-0005-0000-0000-000090DB0000}"/>
    <cellStyle name="n_WES Sourcing 2004_EE_CoA_BS - mapped V4" xfId="49001" xr:uid="{00000000-0005-0000-0000-000091DB0000}"/>
    <cellStyle name="n_WES Sourcing 2004_EE_CoA_BS - mapped V4_Group" xfId="49002" xr:uid="{00000000-0005-0000-0000-000092DB0000}"/>
    <cellStyle name="n_WES Sourcing 2004_EE_CoA_BS - mapped V4_ROW ARPU" xfId="49003" xr:uid="{00000000-0005-0000-0000-000093DB0000}"/>
    <cellStyle name="n_WES Sourcing 2004_France financials" xfId="25029" xr:uid="{00000000-0005-0000-0000-000094DB0000}"/>
    <cellStyle name="n_WES Sourcing 2004_France KPIs" xfId="6239" xr:uid="{00000000-0005-0000-0000-000095DB0000}"/>
    <cellStyle name="n_WES Sourcing 2004_France KPIs 2" xfId="15654" xr:uid="{00000000-0005-0000-0000-000096DB0000}"/>
    <cellStyle name="n_WES Sourcing 2004_France KPIs_1" xfId="13479" xr:uid="{00000000-0005-0000-0000-000097DB0000}"/>
    <cellStyle name="n_WES Sourcing 2004_Group" xfId="49004" xr:uid="{00000000-0005-0000-0000-000098DB0000}"/>
    <cellStyle name="n_WES Sourcing 2004_Group - financial KPIs" xfId="23285" xr:uid="{00000000-0005-0000-0000-000099DB0000}"/>
    <cellStyle name="n_WES Sourcing 2004_Group - operational KPIs" xfId="11725" xr:uid="{00000000-0005-0000-0000-00009ADB0000}"/>
    <cellStyle name="n_WES Sourcing 2004_Group - operational KPIs 2" xfId="19424" xr:uid="{00000000-0005-0000-0000-00009BDB0000}"/>
    <cellStyle name="n_WES Sourcing 2004_Group - operational KPIs_1" xfId="21541" xr:uid="{00000000-0005-0000-0000-00009CDB0000}"/>
    <cellStyle name="n_WES Sourcing 2004_Orange - Market France KPIs" xfId="57569" xr:uid="{00000000-0005-0000-0000-00009DDB0000}"/>
    <cellStyle name="n_WES Sourcing 2004_PFA_Mn MTV_060413" xfId="4125" xr:uid="{00000000-0005-0000-0000-00009EDB0000}"/>
    <cellStyle name="n_WES Sourcing 2004_PFA_Mn MTV_060413_A&amp;ME KPIs" xfId="54696" xr:uid="{00000000-0005-0000-0000-00009FDB0000}"/>
    <cellStyle name="n_WES Sourcing 2004_PFA_Mn MTV_060413_France financials" xfId="25037" xr:uid="{00000000-0005-0000-0000-0000A0DB0000}"/>
    <cellStyle name="n_WES Sourcing 2004_PFA_Mn MTV_060413_France KPIs" xfId="6247" xr:uid="{00000000-0005-0000-0000-0000A1DB0000}"/>
    <cellStyle name="n_WES Sourcing 2004_PFA_Mn MTV_060413_France KPIs 2" xfId="15662" xr:uid="{00000000-0005-0000-0000-0000A2DB0000}"/>
    <cellStyle name="n_WES Sourcing 2004_PFA_Mn MTV_060413_France KPIs_1" xfId="13487" xr:uid="{00000000-0005-0000-0000-0000A3DB0000}"/>
    <cellStyle name="n_WES Sourcing 2004_PFA_Mn MTV_060413_Group" xfId="49006" xr:uid="{00000000-0005-0000-0000-0000A4DB0000}"/>
    <cellStyle name="n_WES Sourcing 2004_PFA_Mn MTV_060413_Group - financial KPIs" xfId="23293" xr:uid="{00000000-0005-0000-0000-0000A5DB0000}"/>
    <cellStyle name="n_WES Sourcing 2004_PFA_Mn MTV_060413_Group - operational KPIs" xfId="11733" xr:uid="{00000000-0005-0000-0000-0000A6DB0000}"/>
    <cellStyle name="n_WES Sourcing 2004_PFA_Mn MTV_060413_Group - operational KPIs 2" xfId="19432" xr:uid="{00000000-0005-0000-0000-0000A7DB0000}"/>
    <cellStyle name="n_WES Sourcing 2004_PFA_Mn MTV_060413_Group - operational KPIs_1" xfId="21549" xr:uid="{00000000-0005-0000-0000-0000A8DB0000}"/>
    <cellStyle name="n_WES Sourcing 2004_PFA_Mn MTV_060413_Orange - Market France KPIs" xfId="57577" xr:uid="{00000000-0005-0000-0000-0000A9DB0000}"/>
    <cellStyle name="n_WES Sourcing 2004_PFA_Mn MTV_060413_Poland KPIs" xfId="49005" xr:uid="{00000000-0005-0000-0000-0000AADB0000}"/>
    <cellStyle name="n_WES Sourcing 2004_PFA_Mn MTV_060413_ROW" xfId="49007" xr:uid="{00000000-0005-0000-0000-0000ABDB0000}"/>
    <cellStyle name="n_WES Sourcing 2004_PFA_Mn MTV_060413_ROW ARPU" xfId="49008" xr:uid="{00000000-0005-0000-0000-0000ACDB0000}"/>
    <cellStyle name="n_WES Sourcing 2004_PFA_Mn MTV_060413_ROW_1" xfId="49009" xr:uid="{00000000-0005-0000-0000-0000ADDB0000}"/>
    <cellStyle name="n_WES Sourcing 2004_PFA_Mn MTV_060413_ROW_1_Group" xfId="49010" xr:uid="{00000000-0005-0000-0000-0000AEDB0000}"/>
    <cellStyle name="n_WES Sourcing 2004_PFA_Mn MTV_060413_ROW_1_ROW ARPU" xfId="49011" xr:uid="{00000000-0005-0000-0000-0000AFDB0000}"/>
    <cellStyle name="n_WES Sourcing 2004_PFA_Mn MTV_060413_ROW_Group" xfId="49012" xr:uid="{00000000-0005-0000-0000-0000B0DB0000}"/>
    <cellStyle name="n_WES Sourcing 2004_PFA_Mn MTV_060413_ROW_ROW ARPU" xfId="49013" xr:uid="{00000000-0005-0000-0000-0000B1DB0000}"/>
    <cellStyle name="n_WES Sourcing 2004_PFA_Mn MTV_060413_Spain ARPU + AUPU" xfId="49014" xr:uid="{00000000-0005-0000-0000-0000B2DB0000}"/>
    <cellStyle name="n_WES Sourcing 2004_PFA_Mn MTV_060413_Spain ARPU + AUPU_Group" xfId="49015" xr:uid="{00000000-0005-0000-0000-0000B3DB0000}"/>
    <cellStyle name="n_WES Sourcing 2004_PFA_Mn MTV_060413_Spain ARPU + AUPU_ROW ARPU" xfId="49016" xr:uid="{00000000-0005-0000-0000-0000B4DB0000}"/>
    <cellStyle name="n_WES Sourcing 2004_PFA_Mn MTV_060413_Spain KPIs" xfId="8104" xr:uid="{00000000-0005-0000-0000-0000B5DB0000}"/>
    <cellStyle name="n_WES Sourcing 2004_PFA_Mn MTV_060413_Spain KPIs 2" xfId="17470" xr:uid="{00000000-0005-0000-0000-0000B6DB0000}"/>
    <cellStyle name="n_WES Sourcing 2004_PFA_Mn MTV_060413_Spain KPIs_1" xfId="52919" xr:uid="{00000000-0005-0000-0000-0000B7DB0000}"/>
    <cellStyle name="n_WES Sourcing 2004_PFA_Mn MTV_060413_Telecoms - Operational KPIs" xfId="51222" xr:uid="{00000000-0005-0000-0000-0000B8DB0000}"/>
    <cellStyle name="n_WES Sourcing 2004_PFA_Mn_0603_V0 0" xfId="4126" xr:uid="{00000000-0005-0000-0000-0000B9DB0000}"/>
    <cellStyle name="n_WES Sourcing 2004_PFA_Mn_0603_V0 0_A&amp;ME KPIs" xfId="54697" xr:uid="{00000000-0005-0000-0000-0000BADB0000}"/>
    <cellStyle name="n_WES Sourcing 2004_PFA_Mn_0603_V0 0_France financials" xfId="25038" xr:uid="{00000000-0005-0000-0000-0000BBDB0000}"/>
    <cellStyle name="n_WES Sourcing 2004_PFA_Mn_0603_V0 0_France KPIs" xfId="6248" xr:uid="{00000000-0005-0000-0000-0000BCDB0000}"/>
    <cellStyle name="n_WES Sourcing 2004_PFA_Mn_0603_V0 0_France KPIs 2" xfId="15663" xr:uid="{00000000-0005-0000-0000-0000BDDB0000}"/>
    <cellStyle name="n_WES Sourcing 2004_PFA_Mn_0603_V0 0_France KPIs_1" xfId="13488" xr:uid="{00000000-0005-0000-0000-0000BEDB0000}"/>
    <cellStyle name="n_WES Sourcing 2004_PFA_Mn_0603_V0 0_Group" xfId="49018" xr:uid="{00000000-0005-0000-0000-0000BFDB0000}"/>
    <cellStyle name="n_WES Sourcing 2004_PFA_Mn_0603_V0 0_Group - financial KPIs" xfId="23294" xr:uid="{00000000-0005-0000-0000-0000C0DB0000}"/>
    <cellStyle name="n_WES Sourcing 2004_PFA_Mn_0603_V0 0_Group - operational KPIs" xfId="11734" xr:uid="{00000000-0005-0000-0000-0000C1DB0000}"/>
    <cellStyle name="n_WES Sourcing 2004_PFA_Mn_0603_V0 0_Group - operational KPIs 2" xfId="19433" xr:uid="{00000000-0005-0000-0000-0000C2DB0000}"/>
    <cellStyle name="n_WES Sourcing 2004_PFA_Mn_0603_V0 0_Group - operational KPIs_1" xfId="21550" xr:uid="{00000000-0005-0000-0000-0000C3DB0000}"/>
    <cellStyle name="n_WES Sourcing 2004_PFA_Mn_0603_V0 0_Orange - Market France KPIs" xfId="57578" xr:uid="{00000000-0005-0000-0000-0000C4DB0000}"/>
    <cellStyle name="n_WES Sourcing 2004_PFA_Mn_0603_V0 0_Poland KPIs" xfId="49017" xr:uid="{00000000-0005-0000-0000-0000C5DB0000}"/>
    <cellStyle name="n_WES Sourcing 2004_PFA_Mn_0603_V0 0_ROW" xfId="49019" xr:uid="{00000000-0005-0000-0000-0000C6DB0000}"/>
    <cellStyle name="n_WES Sourcing 2004_PFA_Mn_0603_V0 0_ROW ARPU" xfId="49020" xr:uid="{00000000-0005-0000-0000-0000C7DB0000}"/>
    <cellStyle name="n_WES Sourcing 2004_PFA_Mn_0603_V0 0_ROW_1" xfId="49021" xr:uid="{00000000-0005-0000-0000-0000C8DB0000}"/>
    <cellStyle name="n_WES Sourcing 2004_PFA_Mn_0603_V0 0_ROW_1_Group" xfId="49022" xr:uid="{00000000-0005-0000-0000-0000C9DB0000}"/>
    <cellStyle name="n_WES Sourcing 2004_PFA_Mn_0603_V0 0_ROW_1_ROW ARPU" xfId="49023" xr:uid="{00000000-0005-0000-0000-0000CADB0000}"/>
    <cellStyle name="n_WES Sourcing 2004_PFA_Mn_0603_V0 0_ROW_Group" xfId="49024" xr:uid="{00000000-0005-0000-0000-0000CBDB0000}"/>
    <cellStyle name="n_WES Sourcing 2004_PFA_Mn_0603_V0 0_ROW_ROW ARPU" xfId="49025" xr:uid="{00000000-0005-0000-0000-0000CCDB0000}"/>
    <cellStyle name="n_WES Sourcing 2004_PFA_Mn_0603_V0 0_Spain ARPU + AUPU" xfId="49026" xr:uid="{00000000-0005-0000-0000-0000CDDB0000}"/>
    <cellStyle name="n_WES Sourcing 2004_PFA_Mn_0603_V0 0_Spain ARPU + AUPU_Group" xfId="49027" xr:uid="{00000000-0005-0000-0000-0000CEDB0000}"/>
    <cellStyle name="n_WES Sourcing 2004_PFA_Mn_0603_V0 0_Spain ARPU + AUPU_ROW ARPU" xfId="49028" xr:uid="{00000000-0005-0000-0000-0000CFDB0000}"/>
    <cellStyle name="n_WES Sourcing 2004_PFA_Mn_0603_V0 0_Spain KPIs" xfId="8105" xr:uid="{00000000-0005-0000-0000-0000D0DB0000}"/>
    <cellStyle name="n_WES Sourcing 2004_PFA_Mn_0603_V0 0_Spain KPIs 2" xfId="17471" xr:uid="{00000000-0005-0000-0000-0000D1DB0000}"/>
    <cellStyle name="n_WES Sourcing 2004_PFA_Mn_0603_V0 0_Spain KPIs_1" xfId="52920" xr:uid="{00000000-0005-0000-0000-0000D2DB0000}"/>
    <cellStyle name="n_WES Sourcing 2004_PFA_Mn_0603_V0 0_Telecoms - Operational KPIs" xfId="51223" xr:uid="{00000000-0005-0000-0000-0000D3DB0000}"/>
    <cellStyle name="n_WES Sourcing 2004_PFA_Parcs_0600706" xfId="4127" xr:uid="{00000000-0005-0000-0000-0000D4DB0000}"/>
    <cellStyle name="n_WES Sourcing 2004_PFA_Parcs_0600706_A&amp;ME KPIs" xfId="54698" xr:uid="{00000000-0005-0000-0000-0000D5DB0000}"/>
    <cellStyle name="n_WES Sourcing 2004_PFA_Parcs_0600706_France financials" xfId="25039" xr:uid="{00000000-0005-0000-0000-0000D6DB0000}"/>
    <cellStyle name="n_WES Sourcing 2004_PFA_Parcs_0600706_France KPIs" xfId="6249" xr:uid="{00000000-0005-0000-0000-0000D7DB0000}"/>
    <cellStyle name="n_WES Sourcing 2004_PFA_Parcs_0600706_France KPIs 2" xfId="15664" xr:uid="{00000000-0005-0000-0000-0000D8DB0000}"/>
    <cellStyle name="n_WES Sourcing 2004_PFA_Parcs_0600706_France KPIs_1" xfId="13489" xr:uid="{00000000-0005-0000-0000-0000D9DB0000}"/>
    <cellStyle name="n_WES Sourcing 2004_PFA_Parcs_0600706_Group" xfId="49030" xr:uid="{00000000-0005-0000-0000-0000DADB0000}"/>
    <cellStyle name="n_WES Sourcing 2004_PFA_Parcs_0600706_Group - financial KPIs" xfId="23295" xr:uid="{00000000-0005-0000-0000-0000DBDB0000}"/>
    <cellStyle name="n_WES Sourcing 2004_PFA_Parcs_0600706_Group - operational KPIs" xfId="11735" xr:uid="{00000000-0005-0000-0000-0000DCDB0000}"/>
    <cellStyle name="n_WES Sourcing 2004_PFA_Parcs_0600706_Group - operational KPIs 2" xfId="19434" xr:uid="{00000000-0005-0000-0000-0000DDDB0000}"/>
    <cellStyle name="n_WES Sourcing 2004_PFA_Parcs_0600706_Group - operational KPIs_1" xfId="21551" xr:uid="{00000000-0005-0000-0000-0000DEDB0000}"/>
    <cellStyle name="n_WES Sourcing 2004_PFA_Parcs_0600706_Orange - Market France KPIs" xfId="57579" xr:uid="{00000000-0005-0000-0000-0000DFDB0000}"/>
    <cellStyle name="n_WES Sourcing 2004_PFA_Parcs_0600706_Poland KPIs" xfId="49029" xr:uid="{00000000-0005-0000-0000-0000E0DB0000}"/>
    <cellStyle name="n_WES Sourcing 2004_PFA_Parcs_0600706_ROW" xfId="49031" xr:uid="{00000000-0005-0000-0000-0000E1DB0000}"/>
    <cellStyle name="n_WES Sourcing 2004_PFA_Parcs_0600706_ROW ARPU" xfId="49032" xr:uid="{00000000-0005-0000-0000-0000E2DB0000}"/>
    <cellStyle name="n_WES Sourcing 2004_PFA_Parcs_0600706_ROW_1" xfId="49033" xr:uid="{00000000-0005-0000-0000-0000E3DB0000}"/>
    <cellStyle name="n_WES Sourcing 2004_PFA_Parcs_0600706_ROW_1_Group" xfId="49034" xr:uid="{00000000-0005-0000-0000-0000E4DB0000}"/>
    <cellStyle name="n_WES Sourcing 2004_PFA_Parcs_0600706_ROW_1_ROW ARPU" xfId="49035" xr:uid="{00000000-0005-0000-0000-0000E5DB0000}"/>
    <cellStyle name="n_WES Sourcing 2004_PFA_Parcs_0600706_ROW_Group" xfId="49036" xr:uid="{00000000-0005-0000-0000-0000E6DB0000}"/>
    <cellStyle name="n_WES Sourcing 2004_PFA_Parcs_0600706_ROW_ROW ARPU" xfId="49037" xr:uid="{00000000-0005-0000-0000-0000E7DB0000}"/>
    <cellStyle name="n_WES Sourcing 2004_PFA_Parcs_0600706_Spain ARPU + AUPU" xfId="49038" xr:uid="{00000000-0005-0000-0000-0000E8DB0000}"/>
    <cellStyle name="n_WES Sourcing 2004_PFA_Parcs_0600706_Spain ARPU + AUPU_Group" xfId="49039" xr:uid="{00000000-0005-0000-0000-0000E9DB0000}"/>
    <cellStyle name="n_WES Sourcing 2004_PFA_Parcs_0600706_Spain ARPU + AUPU_ROW ARPU" xfId="49040" xr:uid="{00000000-0005-0000-0000-0000EADB0000}"/>
    <cellStyle name="n_WES Sourcing 2004_PFA_Parcs_0600706_Spain KPIs" xfId="8106" xr:uid="{00000000-0005-0000-0000-0000EBDB0000}"/>
    <cellStyle name="n_WES Sourcing 2004_PFA_Parcs_0600706_Spain KPIs 2" xfId="17472" xr:uid="{00000000-0005-0000-0000-0000ECDB0000}"/>
    <cellStyle name="n_WES Sourcing 2004_PFA_Parcs_0600706_Spain KPIs_1" xfId="52921" xr:uid="{00000000-0005-0000-0000-0000EDDB0000}"/>
    <cellStyle name="n_WES Sourcing 2004_PFA_Parcs_0600706_Telecoms - Operational KPIs" xfId="51224" xr:uid="{00000000-0005-0000-0000-0000EEDB0000}"/>
    <cellStyle name="n_WES Sourcing 2004_Poland KPIs" xfId="48913" xr:uid="{00000000-0005-0000-0000-0000EFDB0000}"/>
    <cellStyle name="n_WES Sourcing 2004_Reporting Valeur_Mobile_2010_10" xfId="49041" xr:uid="{00000000-0005-0000-0000-0000F0DB0000}"/>
    <cellStyle name="n_WES Sourcing 2004_Reporting Valeur_Mobile_2010_10_Group" xfId="49042" xr:uid="{00000000-0005-0000-0000-0000F1DB0000}"/>
    <cellStyle name="n_WES Sourcing 2004_Reporting Valeur_Mobile_2010_10_ROW" xfId="49043" xr:uid="{00000000-0005-0000-0000-0000F2DB0000}"/>
    <cellStyle name="n_WES Sourcing 2004_Reporting Valeur_Mobile_2010_10_ROW ARPU" xfId="49044" xr:uid="{00000000-0005-0000-0000-0000F3DB0000}"/>
    <cellStyle name="n_WES Sourcing 2004_Reporting Valeur_Mobile_2010_10_ROW_Group" xfId="49045" xr:uid="{00000000-0005-0000-0000-0000F4DB0000}"/>
    <cellStyle name="n_WES Sourcing 2004_Reporting Valeur_Mobile_2010_10_ROW_ROW ARPU" xfId="49046" xr:uid="{00000000-0005-0000-0000-0000F5DB0000}"/>
    <cellStyle name="n_WES Sourcing 2004_ROW" xfId="49047" xr:uid="{00000000-0005-0000-0000-0000F6DB0000}"/>
    <cellStyle name="n_WES Sourcing 2004_ROW ARPU" xfId="49048" xr:uid="{00000000-0005-0000-0000-0000F7DB0000}"/>
    <cellStyle name="n_WES Sourcing 2004_ROW_1" xfId="49049" xr:uid="{00000000-0005-0000-0000-0000F8DB0000}"/>
    <cellStyle name="n_WES Sourcing 2004_ROW_1_Group" xfId="49050" xr:uid="{00000000-0005-0000-0000-0000F9DB0000}"/>
    <cellStyle name="n_WES Sourcing 2004_ROW_1_ROW ARPU" xfId="49051" xr:uid="{00000000-0005-0000-0000-0000FADB0000}"/>
    <cellStyle name="n_WES Sourcing 2004_ROW_Group" xfId="49052" xr:uid="{00000000-0005-0000-0000-0000FBDB0000}"/>
    <cellStyle name="n_WES Sourcing 2004_ROW_ROW ARPU" xfId="49053" xr:uid="{00000000-0005-0000-0000-0000FCDB0000}"/>
    <cellStyle name="n_WES Sourcing 2004_Spain ARPU + AUPU" xfId="49054" xr:uid="{00000000-0005-0000-0000-0000FDDB0000}"/>
    <cellStyle name="n_WES Sourcing 2004_Spain ARPU + AUPU_Group" xfId="49055" xr:uid="{00000000-0005-0000-0000-0000FEDB0000}"/>
    <cellStyle name="n_WES Sourcing 2004_Spain ARPU + AUPU_ROW ARPU" xfId="49056" xr:uid="{00000000-0005-0000-0000-0000FFDB0000}"/>
    <cellStyle name="n_WES Sourcing 2004_Spain KPIs" xfId="8096" xr:uid="{00000000-0005-0000-0000-000000DC0000}"/>
    <cellStyle name="n_WES Sourcing 2004_Spain KPIs 2" xfId="17462" xr:uid="{00000000-0005-0000-0000-000001DC0000}"/>
    <cellStyle name="n_WES Sourcing 2004_Spain KPIs_1" xfId="52911" xr:uid="{00000000-0005-0000-0000-000002DC0000}"/>
    <cellStyle name="n_WES Sourcing 2004_Telecoms - Operational KPIs" xfId="51214" xr:uid="{00000000-0005-0000-0000-000003DC0000}"/>
    <cellStyle name="n_WES Sourcing 2004_UAG_report_CA 06-09 (06-09-28)" xfId="4128" xr:uid="{00000000-0005-0000-0000-000004DC0000}"/>
    <cellStyle name="n_WES Sourcing 2004_UAG_report_CA 06-09 (06-09-28)_A&amp;ME KPIs" xfId="54699" xr:uid="{00000000-0005-0000-0000-000005DC0000}"/>
    <cellStyle name="n_WES Sourcing 2004_UAG_report_CA 06-09 (06-09-28)_France financials" xfId="25040" xr:uid="{00000000-0005-0000-0000-000006DC0000}"/>
    <cellStyle name="n_WES Sourcing 2004_UAG_report_CA 06-09 (06-09-28)_France KPIs" xfId="6250" xr:uid="{00000000-0005-0000-0000-000007DC0000}"/>
    <cellStyle name="n_WES Sourcing 2004_UAG_report_CA 06-09 (06-09-28)_France KPIs 2" xfId="15665" xr:uid="{00000000-0005-0000-0000-000008DC0000}"/>
    <cellStyle name="n_WES Sourcing 2004_UAG_report_CA 06-09 (06-09-28)_France KPIs_1" xfId="13490" xr:uid="{00000000-0005-0000-0000-000009DC0000}"/>
    <cellStyle name="n_WES Sourcing 2004_UAG_report_CA 06-09 (06-09-28)_Group" xfId="49058" xr:uid="{00000000-0005-0000-0000-00000ADC0000}"/>
    <cellStyle name="n_WES Sourcing 2004_UAG_report_CA 06-09 (06-09-28)_Group - financial KPIs" xfId="23296" xr:uid="{00000000-0005-0000-0000-00000BDC0000}"/>
    <cellStyle name="n_WES Sourcing 2004_UAG_report_CA 06-09 (06-09-28)_Group - operational KPIs" xfId="11736" xr:uid="{00000000-0005-0000-0000-00000CDC0000}"/>
    <cellStyle name="n_WES Sourcing 2004_UAG_report_CA 06-09 (06-09-28)_Group - operational KPIs 2" xfId="19435" xr:uid="{00000000-0005-0000-0000-00000DDC0000}"/>
    <cellStyle name="n_WES Sourcing 2004_UAG_report_CA 06-09 (06-09-28)_Group - operational KPIs_1" xfId="21552" xr:uid="{00000000-0005-0000-0000-00000EDC0000}"/>
    <cellStyle name="n_WES Sourcing 2004_UAG_report_CA 06-09 (06-09-28)_Orange - Market France KPIs" xfId="57580" xr:uid="{00000000-0005-0000-0000-00000FDC0000}"/>
    <cellStyle name="n_WES Sourcing 2004_UAG_report_CA 06-09 (06-09-28)_Poland KPIs" xfId="49057" xr:uid="{00000000-0005-0000-0000-000010DC0000}"/>
    <cellStyle name="n_WES Sourcing 2004_UAG_report_CA 06-09 (06-09-28)_ROW" xfId="49059" xr:uid="{00000000-0005-0000-0000-000011DC0000}"/>
    <cellStyle name="n_WES Sourcing 2004_UAG_report_CA 06-09 (06-09-28)_ROW ARPU" xfId="49060" xr:uid="{00000000-0005-0000-0000-000012DC0000}"/>
    <cellStyle name="n_WES Sourcing 2004_UAG_report_CA 06-09 (06-09-28)_ROW_1" xfId="49061" xr:uid="{00000000-0005-0000-0000-000013DC0000}"/>
    <cellStyle name="n_WES Sourcing 2004_UAG_report_CA 06-09 (06-09-28)_ROW_1_Group" xfId="49062" xr:uid="{00000000-0005-0000-0000-000014DC0000}"/>
    <cellStyle name="n_WES Sourcing 2004_UAG_report_CA 06-09 (06-09-28)_ROW_1_ROW ARPU" xfId="49063" xr:uid="{00000000-0005-0000-0000-000015DC0000}"/>
    <cellStyle name="n_WES Sourcing 2004_UAG_report_CA 06-09 (06-09-28)_ROW_Group" xfId="49064" xr:uid="{00000000-0005-0000-0000-000016DC0000}"/>
    <cellStyle name="n_WES Sourcing 2004_UAG_report_CA 06-09 (06-09-28)_ROW_ROW ARPU" xfId="49065" xr:uid="{00000000-0005-0000-0000-000017DC0000}"/>
    <cellStyle name="n_WES Sourcing 2004_UAG_report_CA 06-09 (06-09-28)_Spain ARPU + AUPU" xfId="49066" xr:uid="{00000000-0005-0000-0000-000018DC0000}"/>
    <cellStyle name="n_WES Sourcing 2004_UAG_report_CA 06-09 (06-09-28)_Spain ARPU + AUPU_Group" xfId="49067" xr:uid="{00000000-0005-0000-0000-000019DC0000}"/>
    <cellStyle name="n_WES Sourcing 2004_UAG_report_CA 06-09 (06-09-28)_Spain ARPU + AUPU_ROW ARPU" xfId="49068" xr:uid="{00000000-0005-0000-0000-00001ADC0000}"/>
    <cellStyle name="n_WES Sourcing 2004_UAG_report_CA 06-09 (06-09-28)_Spain KPIs" xfId="8107" xr:uid="{00000000-0005-0000-0000-00001BDC0000}"/>
    <cellStyle name="n_WES Sourcing 2004_UAG_report_CA 06-09 (06-09-28)_Spain KPIs 2" xfId="17473" xr:uid="{00000000-0005-0000-0000-00001CDC0000}"/>
    <cellStyle name="n_WES Sourcing 2004_UAG_report_CA 06-09 (06-09-28)_Spain KPIs_1" xfId="52922" xr:uid="{00000000-0005-0000-0000-00001DDC0000}"/>
    <cellStyle name="n_WES Sourcing 2004_UAG_report_CA 06-09 (06-09-28)_Telecoms - Operational KPIs" xfId="51225" xr:uid="{00000000-0005-0000-0000-00001EDC0000}"/>
    <cellStyle name="n_WES Sourcing 2004_UAG_report_CA 06-10 (06-11-06)" xfId="4129" xr:uid="{00000000-0005-0000-0000-00001FDC0000}"/>
    <cellStyle name="n_WES Sourcing 2004_UAG_report_CA 06-10 (06-11-06)_A&amp;ME KPIs" xfId="54700" xr:uid="{00000000-0005-0000-0000-000020DC0000}"/>
    <cellStyle name="n_WES Sourcing 2004_UAG_report_CA 06-10 (06-11-06)_France financials" xfId="25041" xr:uid="{00000000-0005-0000-0000-000021DC0000}"/>
    <cellStyle name="n_WES Sourcing 2004_UAG_report_CA 06-10 (06-11-06)_France KPIs" xfId="6251" xr:uid="{00000000-0005-0000-0000-000022DC0000}"/>
    <cellStyle name="n_WES Sourcing 2004_UAG_report_CA 06-10 (06-11-06)_France KPIs 2" xfId="15666" xr:uid="{00000000-0005-0000-0000-000023DC0000}"/>
    <cellStyle name="n_WES Sourcing 2004_UAG_report_CA 06-10 (06-11-06)_France KPIs_1" xfId="13491" xr:uid="{00000000-0005-0000-0000-000024DC0000}"/>
    <cellStyle name="n_WES Sourcing 2004_UAG_report_CA 06-10 (06-11-06)_Group" xfId="49070" xr:uid="{00000000-0005-0000-0000-000025DC0000}"/>
    <cellStyle name="n_WES Sourcing 2004_UAG_report_CA 06-10 (06-11-06)_Group - financial KPIs" xfId="23297" xr:uid="{00000000-0005-0000-0000-000026DC0000}"/>
    <cellStyle name="n_WES Sourcing 2004_UAG_report_CA 06-10 (06-11-06)_Group - operational KPIs" xfId="11737" xr:uid="{00000000-0005-0000-0000-000027DC0000}"/>
    <cellStyle name="n_WES Sourcing 2004_UAG_report_CA 06-10 (06-11-06)_Group - operational KPIs 2" xfId="19436" xr:uid="{00000000-0005-0000-0000-000028DC0000}"/>
    <cellStyle name="n_WES Sourcing 2004_UAG_report_CA 06-10 (06-11-06)_Group - operational KPIs_1" xfId="21553" xr:uid="{00000000-0005-0000-0000-000029DC0000}"/>
    <cellStyle name="n_WES Sourcing 2004_UAG_report_CA 06-10 (06-11-06)_Orange - Market France KPIs" xfId="57581" xr:uid="{00000000-0005-0000-0000-00002ADC0000}"/>
    <cellStyle name="n_WES Sourcing 2004_UAG_report_CA 06-10 (06-11-06)_Poland KPIs" xfId="49069" xr:uid="{00000000-0005-0000-0000-00002BDC0000}"/>
    <cellStyle name="n_WES Sourcing 2004_UAG_report_CA 06-10 (06-11-06)_ROW" xfId="49071" xr:uid="{00000000-0005-0000-0000-00002CDC0000}"/>
    <cellStyle name="n_WES Sourcing 2004_UAG_report_CA 06-10 (06-11-06)_ROW ARPU" xfId="49072" xr:uid="{00000000-0005-0000-0000-00002DDC0000}"/>
    <cellStyle name="n_WES Sourcing 2004_UAG_report_CA 06-10 (06-11-06)_ROW_1" xfId="49073" xr:uid="{00000000-0005-0000-0000-00002EDC0000}"/>
    <cellStyle name="n_WES Sourcing 2004_UAG_report_CA 06-10 (06-11-06)_ROW_1_Group" xfId="49074" xr:uid="{00000000-0005-0000-0000-00002FDC0000}"/>
    <cellStyle name="n_WES Sourcing 2004_UAG_report_CA 06-10 (06-11-06)_ROW_1_ROW ARPU" xfId="49075" xr:uid="{00000000-0005-0000-0000-000030DC0000}"/>
    <cellStyle name="n_WES Sourcing 2004_UAG_report_CA 06-10 (06-11-06)_ROW_Group" xfId="49076" xr:uid="{00000000-0005-0000-0000-000031DC0000}"/>
    <cellStyle name="n_WES Sourcing 2004_UAG_report_CA 06-10 (06-11-06)_ROW_ROW ARPU" xfId="49077" xr:uid="{00000000-0005-0000-0000-000032DC0000}"/>
    <cellStyle name="n_WES Sourcing 2004_UAG_report_CA 06-10 (06-11-06)_Spain ARPU + AUPU" xfId="49078" xr:uid="{00000000-0005-0000-0000-000033DC0000}"/>
    <cellStyle name="n_WES Sourcing 2004_UAG_report_CA 06-10 (06-11-06)_Spain ARPU + AUPU_Group" xfId="49079" xr:uid="{00000000-0005-0000-0000-000034DC0000}"/>
    <cellStyle name="n_WES Sourcing 2004_UAG_report_CA 06-10 (06-11-06)_Spain ARPU + AUPU_ROW ARPU" xfId="49080" xr:uid="{00000000-0005-0000-0000-000035DC0000}"/>
    <cellStyle name="n_WES Sourcing 2004_UAG_report_CA 06-10 (06-11-06)_Spain KPIs" xfId="8108" xr:uid="{00000000-0005-0000-0000-000036DC0000}"/>
    <cellStyle name="n_WES Sourcing 2004_UAG_report_CA 06-10 (06-11-06)_Spain KPIs 2" xfId="17474" xr:uid="{00000000-0005-0000-0000-000037DC0000}"/>
    <cellStyle name="n_WES Sourcing 2004_UAG_report_CA 06-10 (06-11-06)_Spain KPIs_1" xfId="52923" xr:uid="{00000000-0005-0000-0000-000038DC0000}"/>
    <cellStyle name="n_WES Sourcing 2004_UAG_report_CA 06-10 (06-11-06)_Telecoms - Operational KPIs" xfId="51226" xr:uid="{00000000-0005-0000-0000-000039DC0000}"/>
    <cellStyle name="n_WES Sourcing 2004_V&amp;M trajectoires V1 (06-08-11)" xfId="4130" xr:uid="{00000000-0005-0000-0000-00003ADC0000}"/>
    <cellStyle name="n_WES Sourcing 2004_V&amp;M trajectoires V1 (06-08-11)_A&amp;ME KPIs" xfId="54701" xr:uid="{00000000-0005-0000-0000-00003BDC0000}"/>
    <cellStyle name="n_WES Sourcing 2004_V&amp;M trajectoires V1 (06-08-11)_France financials" xfId="25042" xr:uid="{00000000-0005-0000-0000-00003CDC0000}"/>
    <cellStyle name="n_WES Sourcing 2004_V&amp;M trajectoires V1 (06-08-11)_France KPIs" xfId="6252" xr:uid="{00000000-0005-0000-0000-00003DDC0000}"/>
    <cellStyle name="n_WES Sourcing 2004_V&amp;M trajectoires V1 (06-08-11)_France KPIs 2" xfId="15667" xr:uid="{00000000-0005-0000-0000-00003EDC0000}"/>
    <cellStyle name="n_WES Sourcing 2004_V&amp;M trajectoires V1 (06-08-11)_France KPIs_1" xfId="13492" xr:uid="{00000000-0005-0000-0000-00003FDC0000}"/>
    <cellStyle name="n_WES Sourcing 2004_V&amp;M trajectoires V1 (06-08-11)_Group" xfId="49082" xr:uid="{00000000-0005-0000-0000-000040DC0000}"/>
    <cellStyle name="n_WES Sourcing 2004_V&amp;M trajectoires V1 (06-08-11)_Group - financial KPIs" xfId="23298" xr:uid="{00000000-0005-0000-0000-000041DC0000}"/>
    <cellStyle name="n_WES Sourcing 2004_V&amp;M trajectoires V1 (06-08-11)_Group - operational KPIs" xfId="11738" xr:uid="{00000000-0005-0000-0000-000042DC0000}"/>
    <cellStyle name="n_WES Sourcing 2004_V&amp;M trajectoires V1 (06-08-11)_Group - operational KPIs 2" xfId="19437" xr:uid="{00000000-0005-0000-0000-000043DC0000}"/>
    <cellStyle name="n_WES Sourcing 2004_V&amp;M trajectoires V1 (06-08-11)_Group - operational KPIs_1" xfId="21554" xr:uid="{00000000-0005-0000-0000-000044DC0000}"/>
    <cellStyle name="n_WES Sourcing 2004_V&amp;M trajectoires V1 (06-08-11)_Orange - Market France KPIs" xfId="57582" xr:uid="{00000000-0005-0000-0000-000045DC0000}"/>
    <cellStyle name="n_WES Sourcing 2004_V&amp;M trajectoires V1 (06-08-11)_Poland KPIs" xfId="49081" xr:uid="{00000000-0005-0000-0000-000046DC0000}"/>
    <cellStyle name="n_WES Sourcing 2004_V&amp;M trajectoires V1 (06-08-11)_ROW" xfId="49083" xr:uid="{00000000-0005-0000-0000-000047DC0000}"/>
    <cellStyle name="n_WES Sourcing 2004_V&amp;M trajectoires V1 (06-08-11)_ROW ARPU" xfId="49084" xr:uid="{00000000-0005-0000-0000-000048DC0000}"/>
    <cellStyle name="n_WES Sourcing 2004_V&amp;M trajectoires V1 (06-08-11)_ROW_1" xfId="49085" xr:uid="{00000000-0005-0000-0000-000049DC0000}"/>
    <cellStyle name="n_WES Sourcing 2004_V&amp;M trajectoires V1 (06-08-11)_ROW_1_Group" xfId="49086" xr:uid="{00000000-0005-0000-0000-00004ADC0000}"/>
    <cellStyle name="n_WES Sourcing 2004_V&amp;M trajectoires V1 (06-08-11)_ROW_1_ROW ARPU" xfId="49087" xr:uid="{00000000-0005-0000-0000-00004BDC0000}"/>
    <cellStyle name="n_WES Sourcing 2004_V&amp;M trajectoires V1 (06-08-11)_ROW_Group" xfId="49088" xr:uid="{00000000-0005-0000-0000-00004CDC0000}"/>
    <cellStyle name="n_WES Sourcing 2004_V&amp;M trajectoires V1 (06-08-11)_ROW_ROW ARPU" xfId="49089" xr:uid="{00000000-0005-0000-0000-00004DDC0000}"/>
    <cellStyle name="n_WES Sourcing 2004_V&amp;M trajectoires V1 (06-08-11)_Spain ARPU + AUPU" xfId="49090" xr:uid="{00000000-0005-0000-0000-00004EDC0000}"/>
    <cellStyle name="n_WES Sourcing 2004_V&amp;M trajectoires V1 (06-08-11)_Spain ARPU + AUPU_Group" xfId="49091" xr:uid="{00000000-0005-0000-0000-00004FDC0000}"/>
    <cellStyle name="n_WES Sourcing 2004_V&amp;M trajectoires V1 (06-08-11)_Spain ARPU + AUPU_ROW ARPU" xfId="49092" xr:uid="{00000000-0005-0000-0000-000050DC0000}"/>
    <cellStyle name="n_WES Sourcing 2004_V&amp;M trajectoires V1 (06-08-11)_Spain KPIs" xfId="8109" xr:uid="{00000000-0005-0000-0000-000051DC0000}"/>
    <cellStyle name="n_WES Sourcing 2004_V&amp;M trajectoires V1 (06-08-11)_Spain KPIs 2" xfId="17475" xr:uid="{00000000-0005-0000-0000-000052DC0000}"/>
    <cellStyle name="n_WES Sourcing 2004_V&amp;M trajectoires V1 (06-08-11)_Spain KPIs_1" xfId="52924" xr:uid="{00000000-0005-0000-0000-000053DC0000}"/>
    <cellStyle name="n_WES Sourcing 2004_V&amp;M trajectoires V1 (06-08-11)_Telecoms - Operational KPIs" xfId="51227" xr:uid="{00000000-0005-0000-0000-000054DC0000}"/>
    <cellStyle name="n_WES-FLAS" xfId="4131" xr:uid="{00000000-0005-0000-0000-000055DC0000}"/>
    <cellStyle name="n_WES-FLAS_A&amp;ME KPIs" xfId="54702" xr:uid="{00000000-0005-0000-0000-000056DC0000}"/>
    <cellStyle name="n_WES-FLAS_CA BAC SCR-VM 06-07 (31-07-06)" xfId="4132" xr:uid="{00000000-0005-0000-0000-000057DC0000}"/>
    <cellStyle name="n_WES-FLAS_CA BAC SCR-VM 06-07 (31-07-06)_A&amp;ME KPIs" xfId="54703" xr:uid="{00000000-0005-0000-0000-000058DC0000}"/>
    <cellStyle name="n_WES-FLAS_CA BAC SCR-VM 06-07 (31-07-06)_France financials" xfId="25044" xr:uid="{00000000-0005-0000-0000-000059DC0000}"/>
    <cellStyle name="n_WES-FLAS_CA BAC SCR-VM 06-07 (31-07-06)_France KPIs" xfId="6254" xr:uid="{00000000-0005-0000-0000-00005ADC0000}"/>
    <cellStyle name="n_WES-FLAS_CA BAC SCR-VM 06-07 (31-07-06)_France KPIs 2" xfId="15669" xr:uid="{00000000-0005-0000-0000-00005BDC0000}"/>
    <cellStyle name="n_WES-FLAS_CA BAC SCR-VM 06-07 (31-07-06)_France KPIs_1" xfId="13494" xr:uid="{00000000-0005-0000-0000-00005CDC0000}"/>
    <cellStyle name="n_WES-FLAS_CA BAC SCR-VM 06-07 (31-07-06)_Group" xfId="49095" xr:uid="{00000000-0005-0000-0000-00005DDC0000}"/>
    <cellStyle name="n_WES-FLAS_CA BAC SCR-VM 06-07 (31-07-06)_Group - financial KPIs" xfId="23300" xr:uid="{00000000-0005-0000-0000-00005EDC0000}"/>
    <cellStyle name="n_WES-FLAS_CA BAC SCR-VM 06-07 (31-07-06)_Group - operational KPIs" xfId="11740" xr:uid="{00000000-0005-0000-0000-00005FDC0000}"/>
    <cellStyle name="n_WES-FLAS_CA BAC SCR-VM 06-07 (31-07-06)_Group - operational KPIs 2" xfId="19439" xr:uid="{00000000-0005-0000-0000-000060DC0000}"/>
    <cellStyle name="n_WES-FLAS_CA BAC SCR-VM 06-07 (31-07-06)_Group - operational KPIs_1" xfId="21556" xr:uid="{00000000-0005-0000-0000-000061DC0000}"/>
    <cellStyle name="n_WES-FLAS_CA BAC SCR-VM 06-07 (31-07-06)_Orange - Market France KPIs" xfId="57584" xr:uid="{00000000-0005-0000-0000-000062DC0000}"/>
    <cellStyle name="n_WES-FLAS_CA BAC SCR-VM 06-07 (31-07-06)_Poland KPIs" xfId="49094" xr:uid="{00000000-0005-0000-0000-000063DC0000}"/>
    <cellStyle name="n_WES-FLAS_CA BAC SCR-VM 06-07 (31-07-06)_ROW" xfId="49096" xr:uid="{00000000-0005-0000-0000-000064DC0000}"/>
    <cellStyle name="n_WES-FLAS_CA BAC SCR-VM 06-07 (31-07-06)_ROW ARPU" xfId="49097" xr:uid="{00000000-0005-0000-0000-000065DC0000}"/>
    <cellStyle name="n_WES-FLAS_CA BAC SCR-VM 06-07 (31-07-06)_ROW_1" xfId="49098" xr:uid="{00000000-0005-0000-0000-000066DC0000}"/>
    <cellStyle name="n_WES-FLAS_CA BAC SCR-VM 06-07 (31-07-06)_ROW_1_Group" xfId="49099" xr:uid="{00000000-0005-0000-0000-000067DC0000}"/>
    <cellStyle name="n_WES-FLAS_CA BAC SCR-VM 06-07 (31-07-06)_ROW_1_ROW ARPU" xfId="49100" xr:uid="{00000000-0005-0000-0000-000068DC0000}"/>
    <cellStyle name="n_WES-FLAS_CA BAC SCR-VM 06-07 (31-07-06)_ROW_Group" xfId="49101" xr:uid="{00000000-0005-0000-0000-000069DC0000}"/>
    <cellStyle name="n_WES-FLAS_CA BAC SCR-VM 06-07 (31-07-06)_ROW_ROW ARPU" xfId="49102" xr:uid="{00000000-0005-0000-0000-00006ADC0000}"/>
    <cellStyle name="n_WES-FLAS_CA BAC SCR-VM 06-07 (31-07-06)_Spain ARPU + AUPU" xfId="49103" xr:uid="{00000000-0005-0000-0000-00006BDC0000}"/>
    <cellStyle name="n_WES-FLAS_CA BAC SCR-VM 06-07 (31-07-06)_Spain ARPU + AUPU_Group" xfId="49104" xr:uid="{00000000-0005-0000-0000-00006CDC0000}"/>
    <cellStyle name="n_WES-FLAS_CA BAC SCR-VM 06-07 (31-07-06)_Spain ARPU + AUPU_ROW ARPU" xfId="49105" xr:uid="{00000000-0005-0000-0000-00006DDC0000}"/>
    <cellStyle name="n_WES-FLAS_CA BAC SCR-VM 06-07 (31-07-06)_Spain KPIs" xfId="8111" xr:uid="{00000000-0005-0000-0000-00006EDC0000}"/>
    <cellStyle name="n_WES-FLAS_CA BAC SCR-VM 06-07 (31-07-06)_Spain KPIs 2" xfId="17477" xr:uid="{00000000-0005-0000-0000-00006FDC0000}"/>
    <cellStyle name="n_WES-FLAS_CA BAC SCR-VM 06-07 (31-07-06)_Spain KPIs_1" xfId="52926" xr:uid="{00000000-0005-0000-0000-000070DC0000}"/>
    <cellStyle name="n_WES-FLAS_CA BAC SCR-VM 06-07 (31-07-06)_Telecoms - Operational KPIs" xfId="51229" xr:uid="{00000000-0005-0000-0000-000071DC0000}"/>
    <cellStyle name="n_WES-FLAS_Classeur2" xfId="4133" xr:uid="{00000000-0005-0000-0000-000072DC0000}"/>
    <cellStyle name="n_WES-FLAS_Classeur2_A&amp;ME KPIs" xfId="54704" xr:uid="{00000000-0005-0000-0000-000073DC0000}"/>
    <cellStyle name="n_WES-FLAS_Classeur2_France financials" xfId="25045" xr:uid="{00000000-0005-0000-0000-000074DC0000}"/>
    <cellStyle name="n_WES-FLAS_Classeur2_France KPIs" xfId="6255" xr:uid="{00000000-0005-0000-0000-000075DC0000}"/>
    <cellStyle name="n_WES-FLAS_Classeur2_France KPIs 2" xfId="15670" xr:uid="{00000000-0005-0000-0000-000076DC0000}"/>
    <cellStyle name="n_WES-FLAS_Classeur2_France KPIs_1" xfId="13495" xr:uid="{00000000-0005-0000-0000-000077DC0000}"/>
    <cellStyle name="n_WES-FLAS_Classeur2_Group" xfId="49107" xr:uid="{00000000-0005-0000-0000-000078DC0000}"/>
    <cellStyle name="n_WES-FLAS_Classeur2_Group - financial KPIs" xfId="23301" xr:uid="{00000000-0005-0000-0000-000079DC0000}"/>
    <cellStyle name="n_WES-FLAS_Classeur2_Group - operational KPIs" xfId="11741" xr:uid="{00000000-0005-0000-0000-00007ADC0000}"/>
    <cellStyle name="n_WES-FLAS_Classeur2_Group - operational KPIs 2" xfId="19440" xr:uid="{00000000-0005-0000-0000-00007BDC0000}"/>
    <cellStyle name="n_WES-FLAS_Classeur2_Group - operational KPIs_1" xfId="21557" xr:uid="{00000000-0005-0000-0000-00007CDC0000}"/>
    <cellStyle name="n_WES-FLAS_Classeur2_Orange - Market France KPIs" xfId="57585" xr:uid="{00000000-0005-0000-0000-00007DDC0000}"/>
    <cellStyle name="n_WES-FLAS_Classeur2_Poland KPIs" xfId="49106" xr:uid="{00000000-0005-0000-0000-00007EDC0000}"/>
    <cellStyle name="n_WES-FLAS_Classeur2_ROW" xfId="49108" xr:uid="{00000000-0005-0000-0000-00007FDC0000}"/>
    <cellStyle name="n_WES-FLAS_Classeur2_ROW ARPU" xfId="49109" xr:uid="{00000000-0005-0000-0000-000080DC0000}"/>
    <cellStyle name="n_WES-FLAS_Classeur2_ROW_1" xfId="49110" xr:uid="{00000000-0005-0000-0000-000081DC0000}"/>
    <cellStyle name="n_WES-FLAS_Classeur2_ROW_1_Group" xfId="49111" xr:uid="{00000000-0005-0000-0000-000082DC0000}"/>
    <cellStyle name="n_WES-FLAS_Classeur2_ROW_1_ROW ARPU" xfId="49112" xr:uid="{00000000-0005-0000-0000-000083DC0000}"/>
    <cellStyle name="n_WES-FLAS_Classeur2_ROW_Group" xfId="49113" xr:uid="{00000000-0005-0000-0000-000084DC0000}"/>
    <cellStyle name="n_WES-FLAS_Classeur2_ROW_ROW ARPU" xfId="49114" xr:uid="{00000000-0005-0000-0000-000085DC0000}"/>
    <cellStyle name="n_WES-FLAS_Classeur2_Spain ARPU + AUPU" xfId="49115" xr:uid="{00000000-0005-0000-0000-000086DC0000}"/>
    <cellStyle name="n_WES-FLAS_Classeur2_Spain ARPU + AUPU_Group" xfId="49116" xr:uid="{00000000-0005-0000-0000-000087DC0000}"/>
    <cellStyle name="n_WES-FLAS_Classeur2_Spain ARPU + AUPU_ROW ARPU" xfId="49117" xr:uid="{00000000-0005-0000-0000-000088DC0000}"/>
    <cellStyle name="n_WES-FLAS_Classeur2_Spain KPIs" xfId="8112" xr:uid="{00000000-0005-0000-0000-000089DC0000}"/>
    <cellStyle name="n_WES-FLAS_Classeur2_Spain KPIs 2" xfId="17478" xr:uid="{00000000-0005-0000-0000-00008ADC0000}"/>
    <cellStyle name="n_WES-FLAS_Classeur2_Spain KPIs_1" xfId="52927" xr:uid="{00000000-0005-0000-0000-00008BDC0000}"/>
    <cellStyle name="n_WES-FLAS_Classeur2_Telecoms - Operational KPIs" xfId="51230" xr:uid="{00000000-0005-0000-0000-00008CDC0000}"/>
    <cellStyle name="n_WES-FLAS_DATA KPI Personal" xfId="49118" xr:uid="{00000000-0005-0000-0000-00008DDC0000}"/>
    <cellStyle name="n_WES-FLAS_DATA KPI Personal_Group" xfId="49119" xr:uid="{00000000-0005-0000-0000-00008EDC0000}"/>
    <cellStyle name="n_WES-FLAS_DATA KPI Personal_ROW ARPU" xfId="49120" xr:uid="{00000000-0005-0000-0000-00008FDC0000}"/>
    <cellStyle name="n_WES-FLAS_EE_CoA_BS - mapped V4" xfId="49121" xr:uid="{00000000-0005-0000-0000-000090DC0000}"/>
    <cellStyle name="n_WES-FLAS_EE_CoA_BS - mapped V4_Group" xfId="49122" xr:uid="{00000000-0005-0000-0000-000091DC0000}"/>
    <cellStyle name="n_WES-FLAS_EE_CoA_BS - mapped V4_ROW ARPU" xfId="49123" xr:uid="{00000000-0005-0000-0000-000092DC0000}"/>
    <cellStyle name="n_WES-FLAS_Feuil1" xfId="4134" xr:uid="{00000000-0005-0000-0000-000093DC0000}"/>
    <cellStyle name="n_WES-FLAS_Feuil1_A&amp;ME KPIs" xfId="54705" xr:uid="{00000000-0005-0000-0000-000094DC0000}"/>
    <cellStyle name="n_WES-FLAS_Feuil1_France financials" xfId="25046" xr:uid="{00000000-0005-0000-0000-000095DC0000}"/>
    <cellStyle name="n_WES-FLAS_Feuil1_France KPIs" xfId="6256" xr:uid="{00000000-0005-0000-0000-000096DC0000}"/>
    <cellStyle name="n_WES-FLAS_Feuil1_France KPIs 2" xfId="15671" xr:uid="{00000000-0005-0000-0000-000097DC0000}"/>
    <cellStyle name="n_WES-FLAS_Feuil1_France KPIs_1" xfId="13496" xr:uid="{00000000-0005-0000-0000-000098DC0000}"/>
    <cellStyle name="n_WES-FLAS_Feuil1_Group" xfId="49125" xr:uid="{00000000-0005-0000-0000-000099DC0000}"/>
    <cellStyle name="n_WES-FLAS_Feuil1_Group - financial KPIs" xfId="23302" xr:uid="{00000000-0005-0000-0000-00009ADC0000}"/>
    <cellStyle name="n_WES-FLAS_Feuil1_Group - operational KPIs" xfId="11742" xr:uid="{00000000-0005-0000-0000-00009BDC0000}"/>
    <cellStyle name="n_WES-FLAS_Feuil1_Group - operational KPIs 2" xfId="19441" xr:uid="{00000000-0005-0000-0000-00009CDC0000}"/>
    <cellStyle name="n_WES-FLAS_Feuil1_Group - operational KPIs_1" xfId="21558" xr:uid="{00000000-0005-0000-0000-00009DDC0000}"/>
    <cellStyle name="n_WES-FLAS_Feuil1_Orange - Market France KPIs" xfId="57586" xr:uid="{00000000-0005-0000-0000-00009EDC0000}"/>
    <cellStyle name="n_WES-FLAS_Feuil1_Poland KPIs" xfId="49124" xr:uid="{00000000-0005-0000-0000-00009FDC0000}"/>
    <cellStyle name="n_WES-FLAS_Feuil1_ROW" xfId="49126" xr:uid="{00000000-0005-0000-0000-0000A0DC0000}"/>
    <cellStyle name="n_WES-FLAS_Feuil1_ROW ARPU" xfId="49127" xr:uid="{00000000-0005-0000-0000-0000A1DC0000}"/>
    <cellStyle name="n_WES-FLAS_Feuil1_ROW_1" xfId="49128" xr:uid="{00000000-0005-0000-0000-0000A2DC0000}"/>
    <cellStyle name="n_WES-FLAS_Feuil1_ROW_1_Group" xfId="49129" xr:uid="{00000000-0005-0000-0000-0000A3DC0000}"/>
    <cellStyle name="n_WES-FLAS_Feuil1_ROW_1_ROW ARPU" xfId="49130" xr:uid="{00000000-0005-0000-0000-0000A4DC0000}"/>
    <cellStyle name="n_WES-FLAS_Feuil1_ROW_Group" xfId="49131" xr:uid="{00000000-0005-0000-0000-0000A5DC0000}"/>
    <cellStyle name="n_WES-FLAS_Feuil1_ROW_ROW ARPU" xfId="49132" xr:uid="{00000000-0005-0000-0000-0000A6DC0000}"/>
    <cellStyle name="n_WES-FLAS_Feuil1_Spain ARPU + AUPU" xfId="49133" xr:uid="{00000000-0005-0000-0000-0000A7DC0000}"/>
    <cellStyle name="n_WES-FLAS_Feuil1_Spain ARPU + AUPU_Group" xfId="49134" xr:uid="{00000000-0005-0000-0000-0000A8DC0000}"/>
    <cellStyle name="n_WES-FLAS_Feuil1_Spain ARPU + AUPU_ROW ARPU" xfId="49135" xr:uid="{00000000-0005-0000-0000-0000A9DC0000}"/>
    <cellStyle name="n_WES-FLAS_Feuil1_Spain KPIs" xfId="8113" xr:uid="{00000000-0005-0000-0000-0000AADC0000}"/>
    <cellStyle name="n_WES-FLAS_Feuil1_Spain KPIs 2" xfId="17479" xr:uid="{00000000-0005-0000-0000-0000ABDC0000}"/>
    <cellStyle name="n_WES-FLAS_Feuil1_Spain KPIs_1" xfId="52928" xr:uid="{00000000-0005-0000-0000-0000ACDC0000}"/>
    <cellStyle name="n_WES-FLAS_Feuil1_Telecoms - Operational KPIs" xfId="51231" xr:uid="{00000000-0005-0000-0000-0000ADDC0000}"/>
    <cellStyle name="n_WES-FLAS_France financials" xfId="25043" xr:uid="{00000000-0005-0000-0000-0000AEDC0000}"/>
    <cellStyle name="n_WES-FLAS_France KPIs" xfId="6253" xr:uid="{00000000-0005-0000-0000-0000AFDC0000}"/>
    <cellStyle name="n_WES-FLAS_France KPIs 2" xfId="15668" xr:uid="{00000000-0005-0000-0000-0000B0DC0000}"/>
    <cellStyle name="n_WES-FLAS_France KPIs_1" xfId="13493" xr:uid="{00000000-0005-0000-0000-0000B1DC0000}"/>
    <cellStyle name="n_WES-FLAS_Group" xfId="49136" xr:uid="{00000000-0005-0000-0000-0000B2DC0000}"/>
    <cellStyle name="n_WES-FLAS_Group - financial KPIs" xfId="23299" xr:uid="{00000000-0005-0000-0000-0000B3DC0000}"/>
    <cellStyle name="n_WES-FLAS_Group - operational KPIs" xfId="11739" xr:uid="{00000000-0005-0000-0000-0000B4DC0000}"/>
    <cellStyle name="n_WES-FLAS_Group - operational KPIs 2" xfId="19438" xr:uid="{00000000-0005-0000-0000-0000B5DC0000}"/>
    <cellStyle name="n_WES-FLAS_Group - operational KPIs_1" xfId="21555" xr:uid="{00000000-0005-0000-0000-0000B6DC0000}"/>
    <cellStyle name="n_WES-FLAS_New L23 CA trafic 06-09 (06-10-20)" xfId="4135" xr:uid="{00000000-0005-0000-0000-0000B7DC0000}"/>
    <cellStyle name="n_WES-FLAS_New L23 CA trafic 06-09 (06-10-20)_A&amp;ME KPIs" xfId="54706" xr:uid="{00000000-0005-0000-0000-0000B8DC0000}"/>
    <cellStyle name="n_WES-FLAS_New L23 CA trafic 06-09 (06-10-20)_France financials" xfId="25047" xr:uid="{00000000-0005-0000-0000-0000B9DC0000}"/>
    <cellStyle name="n_WES-FLAS_New L23 CA trafic 06-09 (06-10-20)_France KPIs" xfId="6257" xr:uid="{00000000-0005-0000-0000-0000BADC0000}"/>
    <cellStyle name="n_WES-FLAS_New L23 CA trafic 06-09 (06-10-20)_France KPIs 2" xfId="15672" xr:uid="{00000000-0005-0000-0000-0000BBDC0000}"/>
    <cellStyle name="n_WES-FLAS_New L23 CA trafic 06-09 (06-10-20)_France KPIs_1" xfId="13497" xr:uid="{00000000-0005-0000-0000-0000BCDC0000}"/>
    <cellStyle name="n_WES-FLAS_New L23 CA trafic 06-09 (06-10-20)_Group" xfId="49138" xr:uid="{00000000-0005-0000-0000-0000BDDC0000}"/>
    <cellStyle name="n_WES-FLAS_New L23 CA trafic 06-09 (06-10-20)_Group - financial KPIs" xfId="23303" xr:uid="{00000000-0005-0000-0000-0000BEDC0000}"/>
    <cellStyle name="n_WES-FLAS_New L23 CA trafic 06-09 (06-10-20)_Group - operational KPIs" xfId="11743" xr:uid="{00000000-0005-0000-0000-0000BFDC0000}"/>
    <cellStyle name="n_WES-FLAS_New L23 CA trafic 06-09 (06-10-20)_Group - operational KPIs 2" xfId="19442" xr:uid="{00000000-0005-0000-0000-0000C0DC0000}"/>
    <cellStyle name="n_WES-FLAS_New L23 CA trafic 06-09 (06-10-20)_Group - operational KPIs_1" xfId="21559" xr:uid="{00000000-0005-0000-0000-0000C1DC0000}"/>
    <cellStyle name="n_WES-FLAS_New L23 CA trafic 06-09 (06-10-20)_Orange - Market France KPIs" xfId="57587" xr:uid="{00000000-0005-0000-0000-0000C2DC0000}"/>
    <cellStyle name="n_WES-FLAS_New L23 CA trafic 06-09 (06-10-20)_Poland KPIs" xfId="49137" xr:uid="{00000000-0005-0000-0000-0000C3DC0000}"/>
    <cellStyle name="n_WES-FLAS_New L23 CA trafic 06-09 (06-10-20)_ROW" xfId="49139" xr:uid="{00000000-0005-0000-0000-0000C4DC0000}"/>
    <cellStyle name="n_WES-FLAS_New L23 CA trafic 06-09 (06-10-20)_ROW ARPU" xfId="49140" xr:uid="{00000000-0005-0000-0000-0000C5DC0000}"/>
    <cellStyle name="n_WES-FLAS_New L23 CA trafic 06-09 (06-10-20)_ROW_1" xfId="49141" xr:uid="{00000000-0005-0000-0000-0000C6DC0000}"/>
    <cellStyle name="n_WES-FLAS_New L23 CA trafic 06-09 (06-10-20)_ROW_1_Group" xfId="49142" xr:uid="{00000000-0005-0000-0000-0000C7DC0000}"/>
    <cellStyle name="n_WES-FLAS_New L23 CA trafic 06-09 (06-10-20)_ROW_1_ROW ARPU" xfId="49143" xr:uid="{00000000-0005-0000-0000-0000C8DC0000}"/>
    <cellStyle name="n_WES-FLAS_New L23 CA trafic 06-09 (06-10-20)_ROW_Group" xfId="49144" xr:uid="{00000000-0005-0000-0000-0000C9DC0000}"/>
    <cellStyle name="n_WES-FLAS_New L23 CA trafic 06-09 (06-10-20)_ROW_ROW ARPU" xfId="49145" xr:uid="{00000000-0005-0000-0000-0000CADC0000}"/>
    <cellStyle name="n_WES-FLAS_New L23 CA trafic 06-09 (06-10-20)_Spain ARPU + AUPU" xfId="49146" xr:uid="{00000000-0005-0000-0000-0000CBDC0000}"/>
    <cellStyle name="n_WES-FLAS_New L23 CA trafic 06-09 (06-10-20)_Spain ARPU + AUPU_Group" xfId="49147" xr:uid="{00000000-0005-0000-0000-0000CCDC0000}"/>
    <cellStyle name="n_WES-FLAS_New L23 CA trafic 06-09 (06-10-20)_Spain ARPU + AUPU_ROW ARPU" xfId="49148" xr:uid="{00000000-0005-0000-0000-0000CDDC0000}"/>
    <cellStyle name="n_WES-FLAS_New L23 CA trafic 06-09 (06-10-20)_Spain KPIs" xfId="8114" xr:uid="{00000000-0005-0000-0000-0000CEDC0000}"/>
    <cellStyle name="n_WES-FLAS_New L23 CA trafic 06-09 (06-10-20)_Spain KPIs 2" xfId="17480" xr:uid="{00000000-0005-0000-0000-0000CFDC0000}"/>
    <cellStyle name="n_WES-FLAS_New L23 CA trafic 06-09 (06-10-20)_Spain KPIs_1" xfId="52929" xr:uid="{00000000-0005-0000-0000-0000D0DC0000}"/>
    <cellStyle name="n_WES-FLAS_New L23 CA trafic 06-09 (06-10-20)_Telecoms - Operational KPIs" xfId="51232" xr:uid="{00000000-0005-0000-0000-0000D1DC0000}"/>
    <cellStyle name="n_WES-FLAS_Orange - Market France KPIs" xfId="57583" xr:uid="{00000000-0005-0000-0000-0000D2DC0000}"/>
    <cellStyle name="n_WES-FLAS_PFA_Mn MTV_060413" xfId="4136" xr:uid="{00000000-0005-0000-0000-0000D3DC0000}"/>
    <cellStyle name="n_WES-FLAS_PFA_Mn MTV_060413_A&amp;ME KPIs" xfId="54707" xr:uid="{00000000-0005-0000-0000-0000D4DC0000}"/>
    <cellStyle name="n_WES-FLAS_PFA_Mn MTV_060413_France financials" xfId="25048" xr:uid="{00000000-0005-0000-0000-0000D5DC0000}"/>
    <cellStyle name="n_WES-FLAS_PFA_Mn MTV_060413_France KPIs" xfId="6258" xr:uid="{00000000-0005-0000-0000-0000D6DC0000}"/>
    <cellStyle name="n_WES-FLAS_PFA_Mn MTV_060413_France KPIs 2" xfId="15673" xr:uid="{00000000-0005-0000-0000-0000D7DC0000}"/>
    <cellStyle name="n_WES-FLAS_PFA_Mn MTV_060413_France KPIs_1" xfId="13498" xr:uid="{00000000-0005-0000-0000-0000D8DC0000}"/>
    <cellStyle name="n_WES-FLAS_PFA_Mn MTV_060413_Group" xfId="49150" xr:uid="{00000000-0005-0000-0000-0000D9DC0000}"/>
    <cellStyle name="n_WES-FLAS_PFA_Mn MTV_060413_Group - financial KPIs" xfId="23304" xr:uid="{00000000-0005-0000-0000-0000DADC0000}"/>
    <cellStyle name="n_WES-FLAS_PFA_Mn MTV_060413_Group - operational KPIs" xfId="11744" xr:uid="{00000000-0005-0000-0000-0000DBDC0000}"/>
    <cellStyle name="n_WES-FLAS_PFA_Mn MTV_060413_Group - operational KPIs 2" xfId="19443" xr:uid="{00000000-0005-0000-0000-0000DCDC0000}"/>
    <cellStyle name="n_WES-FLAS_PFA_Mn MTV_060413_Group - operational KPIs_1" xfId="21560" xr:uid="{00000000-0005-0000-0000-0000DDDC0000}"/>
    <cellStyle name="n_WES-FLAS_PFA_Mn MTV_060413_Orange - Market France KPIs" xfId="57588" xr:uid="{00000000-0005-0000-0000-0000DEDC0000}"/>
    <cellStyle name="n_WES-FLAS_PFA_Mn MTV_060413_Poland KPIs" xfId="49149" xr:uid="{00000000-0005-0000-0000-0000DFDC0000}"/>
    <cellStyle name="n_WES-FLAS_PFA_Mn MTV_060413_ROW" xfId="49151" xr:uid="{00000000-0005-0000-0000-0000E0DC0000}"/>
    <cellStyle name="n_WES-FLAS_PFA_Mn MTV_060413_ROW ARPU" xfId="49152" xr:uid="{00000000-0005-0000-0000-0000E1DC0000}"/>
    <cellStyle name="n_WES-FLAS_PFA_Mn MTV_060413_ROW_1" xfId="49153" xr:uid="{00000000-0005-0000-0000-0000E2DC0000}"/>
    <cellStyle name="n_WES-FLAS_PFA_Mn MTV_060413_ROW_1_Group" xfId="49154" xr:uid="{00000000-0005-0000-0000-0000E3DC0000}"/>
    <cellStyle name="n_WES-FLAS_PFA_Mn MTV_060413_ROW_1_ROW ARPU" xfId="49155" xr:uid="{00000000-0005-0000-0000-0000E4DC0000}"/>
    <cellStyle name="n_WES-FLAS_PFA_Mn MTV_060413_ROW_Group" xfId="49156" xr:uid="{00000000-0005-0000-0000-0000E5DC0000}"/>
    <cellStyle name="n_WES-FLAS_PFA_Mn MTV_060413_ROW_ROW ARPU" xfId="49157" xr:uid="{00000000-0005-0000-0000-0000E6DC0000}"/>
    <cellStyle name="n_WES-FLAS_PFA_Mn MTV_060413_Spain ARPU + AUPU" xfId="49158" xr:uid="{00000000-0005-0000-0000-0000E7DC0000}"/>
    <cellStyle name="n_WES-FLAS_PFA_Mn MTV_060413_Spain ARPU + AUPU_Group" xfId="49159" xr:uid="{00000000-0005-0000-0000-0000E8DC0000}"/>
    <cellStyle name="n_WES-FLAS_PFA_Mn MTV_060413_Spain ARPU + AUPU_ROW ARPU" xfId="49160" xr:uid="{00000000-0005-0000-0000-0000E9DC0000}"/>
    <cellStyle name="n_WES-FLAS_PFA_Mn MTV_060413_Spain KPIs" xfId="8115" xr:uid="{00000000-0005-0000-0000-0000EADC0000}"/>
    <cellStyle name="n_WES-FLAS_PFA_Mn MTV_060413_Spain KPIs 2" xfId="17481" xr:uid="{00000000-0005-0000-0000-0000EBDC0000}"/>
    <cellStyle name="n_WES-FLAS_PFA_Mn MTV_060413_Spain KPIs_1" xfId="52930" xr:uid="{00000000-0005-0000-0000-0000ECDC0000}"/>
    <cellStyle name="n_WES-FLAS_PFA_Mn MTV_060413_Telecoms - Operational KPIs" xfId="51233" xr:uid="{00000000-0005-0000-0000-0000EDDC0000}"/>
    <cellStyle name="n_WES-FLAS_PFA_Mn_0603_V0 0" xfId="4137" xr:uid="{00000000-0005-0000-0000-0000EEDC0000}"/>
    <cellStyle name="n_WES-FLAS_PFA_Mn_0603_V0 0_A&amp;ME KPIs" xfId="54708" xr:uid="{00000000-0005-0000-0000-0000EFDC0000}"/>
    <cellStyle name="n_WES-FLAS_PFA_Mn_0603_V0 0_France financials" xfId="25049" xr:uid="{00000000-0005-0000-0000-0000F0DC0000}"/>
    <cellStyle name="n_WES-FLAS_PFA_Mn_0603_V0 0_France KPIs" xfId="6259" xr:uid="{00000000-0005-0000-0000-0000F1DC0000}"/>
    <cellStyle name="n_WES-FLAS_PFA_Mn_0603_V0 0_France KPIs 2" xfId="15674" xr:uid="{00000000-0005-0000-0000-0000F2DC0000}"/>
    <cellStyle name="n_WES-FLAS_PFA_Mn_0603_V0 0_France KPIs_1" xfId="13499" xr:uid="{00000000-0005-0000-0000-0000F3DC0000}"/>
    <cellStyle name="n_WES-FLAS_PFA_Mn_0603_V0 0_Group" xfId="49162" xr:uid="{00000000-0005-0000-0000-0000F4DC0000}"/>
    <cellStyle name="n_WES-FLAS_PFA_Mn_0603_V0 0_Group - financial KPIs" xfId="23305" xr:uid="{00000000-0005-0000-0000-0000F5DC0000}"/>
    <cellStyle name="n_WES-FLAS_PFA_Mn_0603_V0 0_Group - operational KPIs" xfId="11745" xr:uid="{00000000-0005-0000-0000-0000F6DC0000}"/>
    <cellStyle name="n_WES-FLAS_PFA_Mn_0603_V0 0_Group - operational KPIs 2" xfId="19444" xr:uid="{00000000-0005-0000-0000-0000F7DC0000}"/>
    <cellStyle name="n_WES-FLAS_PFA_Mn_0603_V0 0_Group - operational KPIs_1" xfId="21561" xr:uid="{00000000-0005-0000-0000-0000F8DC0000}"/>
    <cellStyle name="n_WES-FLAS_PFA_Mn_0603_V0 0_Orange - Market France KPIs" xfId="57589" xr:uid="{00000000-0005-0000-0000-0000F9DC0000}"/>
    <cellStyle name="n_WES-FLAS_PFA_Mn_0603_V0 0_Poland KPIs" xfId="49161" xr:uid="{00000000-0005-0000-0000-0000FADC0000}"/>
    <cellStyle name="n_WES-FLAS_PFA_Mn_0603_V0 0_ROW" xfId="49163" xr:uid="{00000000-0005-0000-0000-0000FBDC0000}"/>
    <cellStyle name="n_WES-FLAS_PFA_Mn_0603_V0 0_ROW ARPU" xfId="49164" xr:uid="{00000000-0005-0000-0000-0000FCDC0000}"/>
    <cellStyle name="n_WES-FLAS_PFA_Mn_0603_V0 0_ROW_1" xfId="49165" xr:uid="{00000000-0005-0000-0000-0000FDDC0000}"/>
    <cellStyle name="n_WES-FLAS_PFA_Mn_0603_V0 0_ROW_1_Group" xfId="49166" xr:uid="{00000000-0005-0000-0000-0000FEDC0000}"/>
    <cellStyle name="n_WES-FLAS_PFA_Mn_0603_V0 0_ROW_1_ROW ARPU" xfId="49167" xr:uid="{00000000-0005-0000-0000-0000FFDC0000}"/>
    <cellStyle name="n_WES-FLAS_PFA_Mn_0603_V0 0_ROW_Group" xfId="49168" xr:uid="{00000000-0005-0000-0000-000000DD0000}"/>
    <cellStyle name="n_WES-FLAS_PFA_Mn_0603_V0 0_ROW_ROW ARPU" xfId="49169" xr:uid="{00000000-0005-0000-0000-000001DD0000}"/>
    <cellStyle name="n_WES-FLAS_PFA_Mn_0603_V0 0_Spain ARPU + AUPU" xfId="49170" xr:uid="{00000000-0005-0000-0000-000002DD0000}"/>
    <cellStyle name="n_WES-FLAS_PFA_Mn_0603_V0 0_Spain ARPU + AUPU_Group" xfId="49171" xr:uid="{00000000-0005-0000-0000-000003DD0000}"/>
    <cellStyle name="n_WES-FLAS_PFA_Mn_0603_V0 0_Spain ARPU + AUPU_ROW ARPU" xfId="49172" xr:uid="{00000000-0005-0000-0000-000004DD0000}"/>
    <cellStyle name="n_WES-FLAS_PFA_Mn_0603_V0 0_Spain KPIs" xfId="8116" xr:uid="{00000000-0005-0000-0000-000005DD0000}"/>
    <cellStyle name="n_WES-FLAS_PFA_Mn_0603_V0 0_Spain KPIs 2" xfId="17482" xr:uid="{00000000-0005-0000-0000-000006DD0000}"/>
    <cellStyle name="n_WES-FLAS_PFA_Mn_0603_V0 0_Spain KPIs_1" xfId="52931" xr:uid="{00000000-0005-0000-0000-000007DD0000}"/>
    <cellStyle name="n_WES-FLAS_PFA_Mn_0603_V0 0_Telecoms - Operational KPIs" xfId="51234" xr:uid="{00000000-0005-0000-0000-000008DD0000}"/>
    <cellStyle name="n_WES-FLAS_Poland KPIs" xfId="49093" xr:uid="{00000000-0005-0000-0000-000009DD0000}"/>
    <cellStyle name="n_WES-FLAS_Reporting Valeur_Mobile_2010_10" xfId="49173" xr:uid="{00000000-0005-0000-0000-00000ADD0000}"/>
    <cellStyle name="n_WES-FLAS_Reporting Valeur_Mobile_2010_10_Group" xfId="49174" xr:uid="{00000000-0005-0000-0000-00000BDD0000}"/>
    <cellStyle name="n_WES-FLAS_Reporting Valeur_Mobile_2010_10_ROW" xfId="49175" xr:uid="{00000000-0005-0000-0000-00000CDD0000}"/>
    <cellStyle name="n_WES-FLAS_Reporting Valeur_Mobile_2010_10_ROW ARPU" xfId="49176" xr:uid="{00000000-0005-0000-0000-00000DDD0000}"/>
    <cellStyle name="n_WES-FLAS_Reporting Valeur_Mobile_2010_10_ROW_Group" xfId="49177" xr:uid="{00000000-0005-0000-0000-00000EDD0000}"/>
    <cellStyle name="n_WES-FLAS_Reporting Valeur_Mobile_2010_10_ROW_ROW ARPU" xfId="49178" xr:uid="{00000000-0005-0000-0000-00000FDD0000}"/>
    <cellStyle name="n_WES-FLAS_ROW" xfId="49179" xr:uid="{00000000-0005-0000-0000-000010DD0000}"/>
    <cellStyle name="n_WES-FLAS_ROW ARPU" xfId="49180" xr:uid="{00000000-0005-0000-0000-000011DD0000}"/>
    <cellStyle name="n_WES-FLAS_ROW_1" xfId="49181" xr:uid="{00000000-0005-0000-0000-000012DD0000}"/>
    <cellStyle name="n_WES-FLAS_ROW_1_Group" xfId="49182" xr:uid="{00000000-0005-0000-0000-000013DD0000}"/>
    <cellStyle name="n_WES-FLAS_ROW_1_ROW ARPU" xfId="49183" xr:uid="{00000000-0005-0000-0000-000014DD0000}"/>
    <cellStyle name="n_WES-FLAS_ROW_Group" xfId="49184" xr:uid="{00000000-0005-0000-0000-000015DD0000}"/>
    <cellStyle name="n_WES-FLAS_ROW_ROW ARPU" xfId="49185" xr:uid="{00000000-0005-0000-0000-000016DD0000}"/>
    <cellStyle name="n_WES-FLAS_Spain ARPU + AUPU" xfId="49186" xr:uid="{00000000-0005-0000-0000-000017DD0000}"/>
    <cellStyle name="n_WES-FLAS_Spain ARPU + AUPU_Group" xfId="49187" xr:uid="{00000000-0005-0000-0000-000018DD0000}"/>
    <cellStyle name="n_WES-FLAS_Spain ARPU + AUPU_ROW ARPU" xfId="49188" xr:uid="{00000000-0005-0000-0000-000019DD0000}"/>
    <cellStyle name="n_WES-FLAS_Spain KPIs" xfId="8110" xr:uid="{00000000-0005-0000-0000-00001ADD0000}"/>
    <cellStyle name="n_WES-FLAS_Spain KPIs 2" xfId="17476" xr:uid="{00000000-0005-0000-0000-00001BDD0000}"/>
    <cellStyle name="n_WES-FLAS_Spain KPIs_1" xfId="52925" xr:uid="{00000000-0005-0000-0000-00001CDD0000}"/>
    <cellStyle name="n_WES-FLAS_Telecoms - Operational KPIs" xfId="51228" xr:uid="{00000000-0005-0000-0000-00001DDD0000}"/>
    <cellStyle name="n_WES-FLAS_UAG_report_CA 06-09 (06-09-28)" xfId="4138" xr:uid="{00000000-0005-0000-0000-00001EDD0000}"/>
    <cellStyle name="n_WES-FLAS_UAG_report_CA 06-09 (06-09-28)_A&amp;ME KPIs" xfId="54709" xr:uid="{00000000-0005-0000-0000-00001FDD0000}"/>
    <cellStyle name="n_WES-FLAS_UAG_report_CA 06-09 (06-09-28)_France financials" xfId="25050" xr:uid="{00000000-0005-0000-0000-000020DD0000}"/>
    <cellStyle name="n_WES-FLAS_UAG_report_CA 06-09 (06-09-28)_France KPIs" xfId="6260" xr:uid="{00000000-0005-0000-0000-000021DD0000}"/>
    <cellStyle name="n_WES-FLAS_UAG_report_CA 06-09 (06-09-28)_France KPIs 2" xfId="15675" xr:uid="{00000000-0005-0000-0000-000022DD0000}"/>
    <cellStyle name="n_WES-FLAS_UAG_report_CA 06-09 (06-09-28)_France KPIs_1" xfId="13500" xr:uid="{00000000-0005-0000-0000-000023DD0000}"/>
    <cellStyle name="n_WES-FLAS_UAG_report_CA 06-09 (06-09-28)_Group" xfId="49190" xr:uid="{00000000-0005-0000-0000-000024DD0000}"/>
    <cellStyle name="n_WES-FLAS_UAG_report_CA 06-09 (06-09-28)_Group - financial KPIs" xfId="23306" xr:uid="{00000000-0005-0000-0000-000025DD0000}"/>
    <cellStyle name="n_WES-FLAS_UAG_report_CA 06-09 (06-09-28)_Group - operational KPIs" xfId="11746" xr:uid="{00000000-0005-0000-0000-000026DD0000}"/>
    <cellStyle name="n_WES-FLAS_UAG_report_CA 06-09 (06-09-28)_Group - operational KPIs 2" xfId="19445" xr:uid="{00000000-0005-0000-0000-000027DD0000}"/>
    <cellStyle name="n_WES-FLAS_UAG_report_CA 06-09 (06-09-28)_Group - operational KPIs_1" xfId="21562" xr:uid="{00000000-0005-0000-0000-000028DD0000}"/>
    <cellStyle name="n_WES-FLAS_UAG_report_CA 06-09 (06-09-28)_Orange - Market France KPIs" xfId="57590" xr:uid="{00000000-0005-0000-0000-000029DD0000}"/>
    <cellStyle name="n_WES-FLAS_UAG_report_CA 06-09 (06-09-28)_Poland KPIs" xfId="49189" xr:uid="{00000000-0005-0000-0000-00002ADD0000}"/>
    <cellStyle name="n_WES-FLAS_UAG_report_CA 06-09 (06-09-28)_ROW" xfId="49191" xr:uid="{00000000-0005-0000-0000-00002BDD0000}"/>
    <cellStyle name="n_WES-FLAS_UAG_report_CA 06-09 (06-09-28)_ROW ARPU" xfId="49192" xr:uid="{00000000-0005-0000-0000-00002CDD0000}"/>
    <cellStyle name="n_WES-FLAS_UAG_report_CA 06-09 (06-09-28)_ROW_1" xfId="49193" xr:uid="{00000000-0005-0000-0000-00002DDD0000}"/>
    <cellStyle name="n_WES-FLAS_UAG_report_CA 06-09 (06-09-28)_ROW_1_Group" xfId="49194" xr:uid="{00000000-0005-0000-0000-00002EDD0000}"/>
    <cellStyle name="n_WES-FLAS_UAG_report_CA 06-09 (06-09-28)_ROW_1_ROW ARPU" xfId="49195" xr:uid="{00000000-0005-0000-0000-00002FDD0000}"/>
    <cellStyle name="n_WES-FLAS_UAG_report_CA 06-09 (06-09-28)_ROW_Group" xfId="49196" xr:uid="{00000000-0005-0000-0000-000030DD0000}"/>
    <cellStyle name="n_WES-FLAS_UAG_report_CA 06-09 (06-09-28)_ROW_ROW ARPU" xfId="49197" xr:uid="{00000000-0005-0000-0000-000031DD0000}"/>
    <cellStyle name="n_WES-FLAS_UAG_report_CA 06-09 (06-09-28)_Spain ARPU + AUPU" xfId="49198" xr:uid="{00000000-0005-0000-0000-000032DD0000}"/>
    <cellStyle name="n_WES-FLAS_UAG_report_CA 06-09 (06-09-28)_Spain ARPU + AUPU_Group" xfId="49199" xr:uid="{00000000-0005-0000-0000-000033DD0000}"/>
    <cellStyle name="n_WES-FLAS_UAG_report_CA 06-09 (06-09-28)_Spain ARPU + AUPU_ROW ARPU" xfId="49200" xr:uid="{00000000-0005-0000-0000-000034DD0000}"/>
    <cellStyle name="n_WES-FLAS_UAG_report_CA 06-09 (06-09-28)_Spain KPIs" xfId="8117" xr:uid="{00000000-0005-0000-0000-000035DD0000}"/>
    <cellStyle name="n_WES-FLAS_UAG_report_CA 06-09 (06-09-28)_Spain KPIs 2" xfId="17483" xr:uid="{00000000-0005-0000-0000-000036DD0000}"/>
    <cellStyle name="n_WES-FLAS_UAG_report_CA 06-09 (06-09-28)_Spain KPIs_1" xfId="52932" xr:uid="{00000000-0005-0000-0000-000037DD0000}"/>
    <cellStyle name="n_WES-FLAS_UAG_report_CA 06-09 (06-09-28)_Telecoms - Operational KPIs" xfId="51235" xr:uid="{00000000-0005-0000-0000-000038DD0000}"/>
    <cellStyle name="n_WES-FLAS_UAG_report_CA 06-10 (06-11-06)" xfId="4139" xr:uid="{00000000-0005-0000-0000-000039DD0000}"/>
    <cellStyle name="n_WES-FLAS_UAG_report_CA 06-10 (06-11-06)_A&amp;ME KPIs" xfId="54710" xr:uid="{00000000-0005-0000-0000-00003ADD0000}"/>
    <cellStyle name="n_WES-FLAS_UAG_report_CA 06-10 (06-11-06)_France financials" xfId="25051" xr:uid="{00000000-0005-0000-0000-00003BDD0000}"/>
    <cellStyle name="n_WES-FLAS_UAG_report_CA 06-10 (06-11-06)_France KPIs" xfId="6261" xr:uid="{00000000-0005-0000-0000-00003CDD0000}"/>
    <cellStyle name="n_WES-FLAS_UAG_report_CA 06-10 (06-11-06)_France KPIs 2" xfId="15676" xr:uid="{00000000-0005-0000-0000-00003DDD0000}"/>
    <cellStyle name="n_WES-FLAS_UAG_report_CA 06-10 (06-11-06)_France KPIs_1" xfId="13501" xr:uid="{00000000-0005-0000-0000-00003EDD0000}"/>
    <cellStyle name="n_WES-FLAS_UAG_report_CA 06-10 (06-11-06)_Group" xfId="49202" xr:uid="{00000000-0005-0000-0000-00003FDD0000}"/>
    <cellStyle name="n_WES-FLAS_UAG_report_CA 06-10 (06-11-06)_Group - financial KPIs" xfId="23307" xr:uid="{00000000-0005-0000-0000-000040DD0000}"/>
    <cellStyle name="n_WES-FLAS_UAG_report_CA 06-10 (06-11-06)_Group - operational KPIs" xfId="11747" xr:uid="{00000000-0005-0000-0000-000041DD0000}"/>
    <cellStyle name="n_WES-FLAS_UAG_report_CA 06-10 (06-11-06)_Group - operational KPIs 2" xfId="19446" xr:uid="{00000000-0005-0000-0000-000042DD0000}"/>
    <cellStyle name="n_WES-FLAS_UAG_report_CA 06-10 (06-11-06)_Group - operational KPIs_1" xfId="21563" xr:uid="{00000000-0005-0000-0000-000043DD0000}"/>
    <cellStyle name="n_WES-FLAS_UAG_report_CA 06-10 (06-11-06)_Orange - Market France KPIs" xfId="57591" xr:uid="{00000000-0005-0000-0000-000044DD0000}"/>
    <cellStyle name="n_WES-FLAS_UAG_report_CA 06-10 (06-11-06)_Poland KPIs" xfId="49201" xr:uid="{00000000-0005-0000-0000-000045DD0000}"/>
    <cellStyle name="n_WES-FLAS_UAG_report_CA 06-10 (06-11-06)_ROW" xfId="49203" xr:uid="{00000000-0005-0000-0000-000046DD0000}"/>
    <cellStyle name="n_WES-FLAS_UAG_report_CA 06-10 (06-11-06)_ROW ARPU" xfId="49204" xr:uid="{00000000-0005-0000-0000-000047DD0000}"/>
    <cellStyle name="n_WES-FLAS_UAG_report_CA 06-10 (06-11-06)_ROW_1" xfId="49205" xr:uid="{00000000-0005-0000-0000-000048DD0000}"/>
    <cellStyle name="n_WES-FLAS_UAG_report_CA 06-10 (06-11-06)_ROW_1_Group" xfId="49206" xr:uid="{00000000-0005-0000-0000-000049DD0000}"/>
    <cellStyle name="n_WES-FLAS_UAG_report_CA 06-10 (06-11-06)_ROW_1_ROW ARPU" xfId="49207" xr:uid="{00000000-0005-0000-0000-00004ADD0000}"/>
    <cellStyle name="n_WES-FLAS_UAG_report_CA 06-10 (06-11-06)_ROW_Group" xfId="49208" xr:uid="{00000000-0005-0000-0000-00004BDD0000}"/>
    <cellStyle name="n_WES-FLAS_UAG_report_CA 06-10 (06-11-06)_ROW_ROW ARPU" xfId="49209" xr:uid="{00000000-0005-0000-0000-00004CDD0000}"/>
    <cellStyle name="n_WES-FLAS_UAG_report_CA 06-10 (06-11-06)_Spain ARPU + AUPU" xfId="49210" xr:uid="{00000000-0005-0000-0000-00004DDD0000}"/>
    <cellStyle name="n_WES-FLAS_UAG_report_CA 06-10 (06-11-06)_Spain ARPU + AUPU_Group" xfId="49211" xr:uid="{00000000-0005-0000-0000-00004EDD0000}"/>
    <cellStyle name="n_WES-FLAS_UAG_report_CA 06-10 (06-11-06)_Spain ARPU + AUPU_ROW ARPU" xfId="49212" xr:uid="{00000000-0005-0000-0000-00004FDD0000}"/>
    <cellStyle name="n_WES-FLAS_UAG_report_CA 06-10 (06-11-06)_Spain KPIs" xfId="8118" xr:uid="{00000000-0005-0000-0000-000050DD0000}"/>
    <cellStyle name="n_WES-FLAS_UAG_report_CA 06-10 (06-11-06)_Spain KPIs 2" xfId="17484" xr:uid="{00000000-0005-0000-0000-000051DD0000}"/>
    <cellStyle name="n_WES-FLAS_UAG_report_CA 06-10 (06-11-06)_Spain KPIs_1" xfId="52933" xr:uid="{00000000-0005-0000-0000-000052DD0000}"/>
    <cellStyle name="n_WES-FLAS_UAG_report_CA 06-10 (06-11-06)_Telecoms - Operational KPIs" xfId="51236" xr:uid="{00000000-0005-0000-0000-000053DD0000}"/>
    <cellStyle name="n_WFR Sourcing 2002-2004" xfId="4140" xr:uid="{00000000-0005-0000-0000-000054DD0000}"/>
    <cellStyle name="n_WFR Sourcing 2002-2004_01 Synthèse DM pour modèle" xfId="4141" xr:uid="{00000000-0005-0000-0000-000055DD0000}"/>
    <cellStyle name="n_WFR Sourcing 2002-2004_01 Synthèse DM pour modèle_A&amp;ME KPIs" xfId="54712" xr:uid="{00000000-0005-0000-0000-000056DD0000}"/>
    <cellStyle name="n_WFR Sourcing 2002-2004_01 Synthèse DM pour modèle_France financials" xfId="25053" xr:uid="{00000000-0005-0000-0000-000057DD0000}"/>
    <cellStyle name="n_WFR Sourcing 2002-2004_01 Synthèse DM pour modèle_France KPIs" xfId="6263" xr:uid="{00000000-0005-0000-0000-000058DD0000}"/>
    <cellStyle name="n_WFR Sourcing 2002-2004_01 Synthèse DM pour modèle_France KPIs 2" xfId="15678" xr:uid="{00000000-0005-0000-0000-000059DD0000}"/>
    <cellStyle name="n_WFR Sourcing 2002-2004_01 Synthèse DM pour modèle_France KPIs_1" xfId="13503" xr:uid="{00000000-0005-0000-0000-00005ADD0000}"/>
    <cellStyle name="n_WFR Sourcing 2002-2004_01 Synthèse DM pour modèle_Group" xfId="49215" xr:uid="{00000000-0005-0000-0000-00005BDD0000}"/>
    <cellStyle name="n_WFR Sourcing 2002-2004_01 Synthèse DM pour modèle_Group - financial KPIs" xfId="23309" xr:uid="{00000000-0005-0000-0000-00005CDD0000}"/>
    <cellStyle name="n_WFR Sourcing 2002-2004_01 Synthèse DM pour modèle_Group - operational KPIs" xfId="11749" xr:uid="{00000000-0005-0000-0000-00005DDD0000}"/>
    <cellStyle name="n_WFR Sourcing 2002-2004_01 Synthèse DM pour modèle_Group - operational KPIs 2" xfId="19448" xr:uid="{00000000-0005-0000-0000-00005EDD0000}"/>
    <cellStyle name="n_WFR Sourcing 2002-2004_01 Synthèse DM pour modèle_Group - operational KPIs_1" xfId="21565" xr:uid="{00000000-0005-0000-0000-00005FDD0000}"/>
    <cellStyle name="n_WFR Sourcing 2002-2004_01 Synthèse DM pour modèle_Orange - Market France KPIs" xfId="57593" xr:uid="{00000000-0005-0000-0000-000060DD0000}"/>
    <cellStyle name="n_WFR Sourcing 2002-2004_01 Synthèse DM pour modèle_Poland KPIs" xfId="49214" xr:uid="{00000000-0005-0000-0000-000061DD0000}"/>
    <cellStyle name="n_WFR Sourcing 2002-2004_01 Synthèse DM pour modèle_ROW" xfId="49216" xr:uid="{00000000-0005-0000-0000-000062DD0000}"/>
    <cellStyle name="n_WFR Sourcing 2002-2004_01 Synthèse DM pour modèle_ROW ARPU" xfId="49217" xr:uid="{00000000-0005-0000-0000-000063DD0000}"/>
    <cellStyle name="n_WFR Sourcing 2002-2004_01 Synthèse DM pour modèle_ROW_1" xfId="49218" xr:uid="{00000000-0005-0000-0000-000064DD0000}"/>
    <cellStyle name="n_WFR Sourcing 2002-2004_01 Synthèse DM pour modèle_ROW_1_Group" xfId="49219" xr:uid="{00000000-0005-0000-0000-000065DD0000}"/>
    <cellStyle name="n_WFR Sourcing 2002-2004_01 Synthèse DM pour modèle_ROW_1_ROW ARPU" xfId="49220" xr:uid="{00000000-0005-0000-0000-000066DD0000}"/>
    <cellStyle name="n_WFR Sourcing 2002-2004_01 Synthèse DM pour modèle_ROW_Group" xfId="49221" xr:uid="{00000000-0005-0000-0000-000067DD0000}"/>
    <cellStyle name="n_WFR Sourcing 2002-2004_01 Synthèse DM pour modèle_ROW_ROW ARPU" xfId="49222" xr:uid="{00000000-0005-0000-0000-000068DD0000}"/>
    <cellStyle name="n_WFR Sourcing 2002-2004_01 Synthèse DM pour modèle_Spain ARPU + AUPU" xfId="49223" xr:uid="{00000000-0005-0000-0000-000069DD0000}"/>
    <cellStyle name="n_WFR Sourcing 2002-2004_01 Synthèse DM pour modèle_Spain ARPU + AUPU_Group" xfId="49224" xr:uid="{00000000-0005-0000-0000-00006ADD0000}"/>
    <cellStyle name="n_WFR Sourcing 2002-2004_01 Synthèse DM pour modèle_Spain ARPU + AUPU_ROW ARPU" xfId="49225" xr:uid="{00000000-0005-0000-0000-00006BDD0000}"/>
    <cellStyle name="n_WFR Sourcing 2002-2004_01 Synthèse DM pour modèle_Spain KPIs" xfId="8120" xr:uid="{00000000-0005-0000-0000-00006CDD0000}"/>
    <cellStyle name="n_WFR Sourcing 2002-2004_01 Synthèse DM pour modèle_Spain KPIs 2" xfId="17486" xr:uid="{00000000-0005-0000-0000-00006DDD0000}"/>
    <cellStyle name="n_WFR Sourcing 2002-2004_01 Synthèse DM pour modèle_Spain KPIs_1" xfId="52935" xr:uid="{00000000-0005-0000-0000-00006EDD0000}"/>
    <cellStyle name="n_WFR Sourcing 2002-2004_01 Synthèse DM pour modèle_Telecoms - Operational KPIs" xfId="51238" xr:uid="{00000000-0005-0000-0000-00006FDD0000}"/>
    <cellStyle name="n_WFR Sourcing 2002-2004_0703 Préflashde L23 Analyse CA trafic 07-03 (07-04-03)" xfId="4142" xr:uid="{00000000-0005-0000-0000-000070DD0000}"/>
    <cellStyle name="n_WFR Sourcing 2002-2004_0703 Préflashde L23 Analyse CA trafic 07-03 (07-04-03)_A&amp;ME KPIs" xfId="54713" xr:uid="{00000000-0005-0000-0000-000071DD0000}"/>
    <cellStyle name="n_WFR Sourcing 2002-2004_0703 Préflashde L23 Analyse CA trafic 07-03 (07-04-03)_France financials" xfId="25054" xr:uid="{00000000-0005-0000-0000-000072DD0000}"/>
    <cellStyle name="n_WFR Sourcing 2002-2004_0703 Préflashde L23 Analyse CA trafic 07-03 (07-04-03)_France KPIs" xfId="6264" xr:uid="{00000000-0005-0000-0000-000073DD0000}"/>
    <cellStyle name="n_WFR Sourcing 2002-2004_0703 Préflashde L23 Analyse CA trafic 07-03 (07-04-03)_France KPIs 2" xfId="15679" xr:uid="{00000000-0005-0000-0000-000074DD0000}"/>
    <cellStyle name="n_WFR Sourcing 2002-2004_0703 Préflashde L23 Analyse CA trafic 07-03 (07-04-03)_France KPIs_1" xfId="13504" xr:uid="{00000000-0005-0000-0000-000075DD0000}"/>
    <cellStyle name="n_WFR Sourcing 2002-2004_0703 Préflashde L23 Analyse CA trafic 07-03 (07-04-03)_Group" xfId="49227" xr:uid="{00000000-0005-0000-0000-000076DD0000}"/>
    <cellStyle name="n_WFR Sourcing 2002-2004_0703 Préflashde L23 Analyse CA trafic 07-03 (07-04-03)_Group - financial KPIs" xfId="23310" xr:uid="{00000000-0005-0000-0000-000077DD0000}"/>
    <cellStyle name="n_WFR Sourcing 2002-2004_0703 Préflashde L23 Analyse CA trafic 07-03 (07-04-03)_Group - operational KPIs" xfId="11750" xr:uid="{00000000-0005-0000-0000-000078DD0000}"/>
    <cellStyle name="n_WFR Sourcing 2002-2004_0703 Préflashde L23 Analyse CA trafic 07-03 (07-04-03)_Group - operational KPIs 2" xfId="19449" xr:uid="{00000000-0005-0000-0000-000079DD0000}"/>
    <cellStyle name="n_WFR Sourcing 2002-2004_0703 Préflashde L23 Analyse CA trafic 07-03 (07-04-03)_Group - operational KPIs_1" xfId="21566" xr:uid="{00000000-0005-0000-0000-00007ADD0000}"/>
    <cellStyle name="n_WFR Sourcing 2002-2004_0703 Préflashde L23 Analyse CA trafic 07-03 (07-04-03)_Group (VALEUR)" xfId="57595" xr:uid="{00000000-0005-0000-0000-00007BDD0000}"/>
    <cellStyle name="n_WFR Sourcing 2002-2004_0703 Préflashde L23 Analyse CA trafic 07-03 (07-04-03)_Orange - Market France KPIs" xfId="57594" xr:uid="{00000000-0005-0000-0000-00007CDD0000}"/>
    <cellStyle name="n_WFR Sourcing 2002-2004_0703 Préflashde L23 Analyse CA trafic 07-03 (07-04-03)_Poland KPIs" xfId="49226" xr:uid="{00000000-0005-0000-0000-00007DDD0000}"/>
    <cellStyle name="n_WFR Sourcing 2002-2004_0703 Préflashde L23 Analyse CA trafic 07-03 (07-04-03)_ROW" xfId="49228" xr:uid="{00000000-0005-0000-0000-00007EDD0000}"/>
    <cellStyle name="n_WFR Sourcing 2002-2004_0703 Préflashde L23 Analyse CA trafic 07-03 (07-04-03)_ROW ARPU" xfId="49229" xr:uid="{00000000-0005-0000-0000-00007FDD0000}"/>
    <cellStyle name="n_WFR Sourcing 2002-2004_0703 Préflashde L23 Analyse CA trafic 07-03 (07-04-03)_ROW_1" xfId="49230" xr:uid="{00000000-0005-0000-0000-000080DD0000}"/>
    <cellStyle name="n_WFR Sourcing 2002-2004_0703 Préflashde L23 Analyse CA trafic 07-03 (07-04-03)_ROW_1_Group" xfId="49231" xr:uid="{00000000-0005-0000-0000-000081DD0000}"/>
    <cellStyle name="n_WFR Sourcing 2002-2004_0703 Préflashde L23 Analyse CA trafic 07-03 (07-04-03)_ROW_1_ROW ARPU" xfId="49232" xr:uid="{00000000-0005-0000-0000-000082DD0000}"/>
    <cellStyle name="n_WFR Sourcing 2002-2004_0703 Préflashde L23 Analyse CA trafic 07-03 (07-04-03)_ROW_Group" xfId="49233" xr:uid="{00000000-0005-0000-0000-000083DD0000}"/>
    <cellStyle name="n_WFR Sourcing 2002-2004_0703 Préflashde L23 Analyse CA trafic 07-03 (07-04-03)_ROW_ROW ARPU" xfId="49234" xr:uid="{00000000-0005-0000-0000-000084DD0000}"/>
    <cellStyle name="n_WFR Sourcing 2002-2004_0703 Préflashde L23 Analyse CA trafic 07-03 (07-04-03)_Spain ARPU + AUPU" xfId="49235" xr:uid="{00000000-0005-0000-0000-000085DD0000}"/>
    <cellStyle name="n_WFR Sourcing 2002-2004_0703 Préflashde L23 Analyse CA trafic 07-03 (07-04-03)_Spain ARPU + AUPU_Group" xfId="49236" xr:uid="{00000000-0005-0000-0000-000086DD0000}"/>
    <cellStyle name="n_WFR Sourcing 2002-2004_0703 Préflashde L23 Analyse CA trafic 07-03 (07-04-03)_Spain ARPU + AUPU_ROW ARPU" xfId="49237" xr:uid="{00000000-0005-0000-0000-000087DD0000}"/>
    <cellStyle name="n_WFR Sourcing 2002-2004_0703 Préflashde L23 Analyse CA trafic 07-03 (07-04-03)_Spain KPIs" xfId="8121" xr:uid="{00000000-0005-0000-0000-000088DD0000}"/>
    <cellStyle name="n_WFR Sourcing 2002-2004_0703 Préflashde L23 Analyse CA trafic 07-03 (07-04-03)_Spain KPIs 2" xfId="17487" xr:uid="{00000000-0005-0000-0000-000089DD0000}"/>
    <cellStyle name="n_WFR Sourcing 2002-2004_0703 Préflashde L23 Analyse CA trafic 07-03 (07-04-03)_Spain KPIs_1" xfId="52936" xr:uid="{00000000-0005-0000-0000-00008ADD0000}"/>
    <cellStyle name="n_WFR Sourcing 2002-2004_0703 Préflashde L23 Analyse CA trafic 07-03 (07-04-03)_Telecoms - Operational KPIs" xfId="51239" xr:uid="{00000000-0005-0000-0000-00008BDD0000}"/>
    <cellStyle name="n_WFR Sourcing 2002-2004_A&amp;ME KPIs" xfId="54711" xr:uid="{00000000-0005-0000-0000-00008CDD0000}"/>
    <cellStyle name="n_WFR Sourcing 2002-2004_Base Forfaits 06-07" xfId="4143" xr:uid="{00000000-0005-0000-0000-00008DDD0000}"/>
    <cellStyle name="n_WFR Sourcing 2002-2004_Base Forfaits 06-07_A&amp;ME KPIs" xfId="54714" xr:uid="{00000000-0005-0000-0000-00008EDD0000}"/>
    <cellStyle name="n_WFR Sourcing 2002-2004_Base Forfaits 06-07_France financials" xfId="25055" xr:uid="{00000000-0005-0000-0000-00008FDD0000}"/>
    <cellStyle name="n_WFR Sourcing 2002-2004_Base Forfaits 06-07_France KPIs" xfId="6265" xr:uid="{00000000-0005-0000-0000-000090DD0000}"/>
    <cellStyle name="n_WFR Sourcing 2002-2004_Base Forfaits 06-07_France KPIs 2" xfId="15680" xr:uid="{00000000-0005-0000-0000-000091DD0000}"/>
    <cellStyle name="n_WFR Sourcing 2002-2004_Base Forfaits 06-07_France KPIs_1" xfId="13505" xr:uid="{00000000-0005-0000-0000-000092DD0000}"/>
    <cellStyle name="n_WFR Sourcing 2002-2004_Base Forfaits 06-07_Group" xfId="49239" xr:uid="{00000000-0005-0000-0000-000093DD0000}"/>
    <cellStyle name="n_WFR Sourcing 2002-2004_Base Forfaits 06-07_Group - financial KPIs" xfId="23311" xr:uid="{00000000-0005-0000-0000-000094DD0000}"/>
    <cellStyle name="n_WFR Sourcing 2002-2004_Base Forfaits 06-07_Group - operational KPIs" xfId="11751" xr:uid="{00000000-0005-0000-0000-000095DD0000}"/>
    <cellStyle name="n_WFR Sourcing 2002-2004_Base Forfaits 06-07_Group - operational KPIs 2" xfId="19450" xr:uid="{00000000-0005-0000-0000-000096DD0000}"/>
    <cellStyle name="n_WFR Sourcing 2002-2004_Base Forfaits 06-07_Group - operational KPIs_1" xfId="21567" xr:uid="{00000000-0005-0000-0000-000097DD0000}"/>
    <cellStyle name="n_WFR Sourcing 2002-2004_Base Forfaits 06-07_Group (VALEUR)" xfId="57597" xr:uid="{00000000-0005-0000-0000-000098DD0000}"/>
    <cellStyle name="n_WFR Sourcing 2002-2004_Base Forfaits 06-07_Orange - Market France KPIs" xfId="57596" xr:uid="{00000000-0005-0000-0000-000099DD0000}"/>
    <cellStyle name="n_WFR Sourcing 2002-2004_Base Forfaits 06-07_Poland KPIs" xfId="49238" xr:uid="{00000000-0005-0000-0000-00009ADD0000}"/>
    <cellStyle name="n_WFR Sourcing 2002-2004_Base Forfaits 06-07_ROW" xfId="49240" xr:uid="{00000000-0005-0000-0000-00009BDD0000}"/>
    <cellStyle name="n_WFR Sourcing 2002-2004_Base Forfaits 06-07_ROW ARPU" xfId="49241" xr:uid="{00000000-0005-0000-0000-00009CDD0000}"/>
    <cellStyle name="n_WFR Sourcing 2002-2004_Base Forfaits 06-07_ROW_1" xfId="49242" xr:uid="{00000000-0005-0000-0000-00009DDD0000}"/>
    <cellStyle name="n_WFR Sourcing 2002-2004_Base Forfaits 06-07_ROW_1_Group" xfId="49243" xr:uid="{00000000-0005-0000-0000-00009EDD0000}"/>
    <cellStyle name="n_WFR Sourcing 2002-2004_Base Forfaits 06-07_ROW_1_ROW ARPU" xfId="49244" xr:uid="{00000000-0005-0000-0000-00009FDD0000}"/>
    <cellStyle name="n_WFR Sourcing 2002-2004_Base Forfaits 06-07_ROW_Group" xfId="49245" xr:uid="{00000000-0005-0000-0000-0000A0DD0000}"/>
    <cellStyle name="n_WFR Sourcing 2002-2004_Base Forfaits 06-07_ROW_ROW ARPU" xfId="49246" xr:uid="{00000000-0005-0000-0000-0000A1DD0000}"/>
    <cellStyle name="n_WFR Sourcing 2002-2004_Base Forfaits 06-07_Spain ARPU + AUPU" xfId="49247" xr:uid="{00000000-0005-0000-0000-0000A2DD0000}"/>
    <cellStyle name="n_WFR Sourcing 2002-2004_Base Forfaits 06-07_Spain ARPU + AUPU_Group" xfId="49248" xr:uid="{00000000-0005-0000-0000-0000A3DD0000}"/>
    <cellStyle name="n_WFR Sourcing 2002-2004_Base Forfaits 06-07_Spain ARPU + AUPU_ROW ARPU" xfId="49249" xr:uid="{00000000-0005-0000-0000-0000A4DD0000}"/>
    <cellStyle name="n_WFR Sourcing 2002-2004_Base Forfaits 06-07_Spain KPIs" xfId="8122" xr:uid="{00000000-0005-0000-0000-0000A5DD0000}"/>
    <cellStyle name="n_WFR Sourcing 2002-2004_Base Forfaits 06-07_Spain KPIs 2" xfId="17488" xr:uid="{00000000-0005-0000-0000-0000A6DD0000}"/>
    <cellStyle name="n_WFR Sourcing 2002-2004_Base Forfaits 06-07_Spain KPIs_1" xfId="52937" xr:uid="{00000000-0005-0000-0000-0000A7DD0000}"/>
    <cellStyle name="n_WFR Sourcing 2002-2004_Base Forfaits 06-07_Telecoms - Operational KPIs" xfId="51240" xr:uid="{00000000-0005-0000-0000-0000A8DD0000}"/>
    <cellStyle name="n_WFR Sourcing 2002-2004_CA BAC SCR-VM 06-07 (31-07-06)" xfId="4144" xr:uid="{00000000-0005-0000-0000-0000A9DD0000}"/>
    <cellStyle name="n_WFR Sourcing 2002-2004_CA BAC SCR-VM 06-07 (31-07-06)_A&amp;ME KPIs" xfId="54715" xr:uid="{00000000-0005-0000-0000-0000AADD0000}"/>
    <cellStyle name="n_WFR Sourcing 2002-2004_CA BAC SCR-VM 06-07 (31-07-06)_France financials" xfId="25056" xr:uid="{00000000-0005-0000-0000-0000ABDD0000}"/>
    <cellStyle name="n_WFR Sourcing 2002-2004_CA BAC SCR-VM 06-07 (31-07-06)_France KPIs" xfId="6266" xr:uid="{00000000-0005-0000-0000-0000ACDD0000}"/>
    <cellStyle name="n_WFR Sourcing 2002-2004_CA BAC SCR-VM 06-07 (31-07-06)_France KPIs 2" xfId="15681" xr:uid="{00000000-0005-0000-0000-0000ADDD0000}"/>
    <cellStyle name="n_WFR Sourcing 2002-2004_CA BAC SCR-VM 06-07 (31-07-06)_France KPIs_1" xfId="13506" xr:uid="{00000000-0005-0000-0000-0000AEDD0000}"/>
    <cellStyle name="n_WFR Sourcing 2002-2004_CA BAC SCR-VM 06-07 (31-07-06)_Group" xfId="49251" xr:uid="{00000000-0005-0000-0000-0000AFDD0000}"/>
    <cellStyle name="n_WFR Sourcing 2002-2004_CA BAC SCR-VM 06-07 (31-07-06)_Group - financial KPIs" xfId="23312" xr:uid="{00000000-0005-0000-0000-0000B0DD0000}"/>
    <cellStyle name="n_WFR Sourcing 2002-2004_CA BAC SCR-VM 06-07 (31-07-06)_Group - operational KPIs" xfId="11752" xr:uid="{00000000-0005-0000-0000-0000B1DD0000}"/>
    <cellStyle name="n_WFR Sourcing 2002-2004_CA BAC SCR-VM 06-07 (31-07-06)_Group - operational KPIs 2" xfId="19451" xr:uid="{00000000-0005-0000-0000-0000B2DD0000}"/>
    <cellStyle name="n_WFR Sourcing 2002-2004_CA BAC SCR-VM 06-07 (31-07-06)_Group - operational KPIs_1" xfId="21568" xr:uid="{00000000-0005-0000-0000-0000B3DD0000}"/>
    <cellStyle name="n_WFR Sourcing 2002-2004_CA BAC SCR-VM 06-07 (31-07-06)_Group (VALEUR)" xfId="57599" xr:uid="{00000000-0005-0000-0000-0000B4DD0000}"/>
    <cellStyle name="n_WFR Sourcing 2002-2004_CA BAC SCR-VM 06-07 (31-07-06)_Orange - Market France KPIs" xfId="57598" xr:uid="{00000000-0005-0000-0000-0000B5DD0000}"/>
    <cellStyle name="n_WFR Sourcing 2002-2004_CA BAC SCR-VM 06-07 (31-07-06)_Poland KPIs" xfId="49250" xr:uid="{00000000-0005-0000-0000-0000B6DD0000}"/>
    <cellStyle name="n_WFR Sourcing 2002-2004_CA BAC SCR-VM 06-07 (31-07-06)_ROW" xfId="49252" xr:uid="{00000000-0005-0000-0000-0000B7DD0000}"/>
    <cellStyle name="n_WFR Sourcing 2002-2004_CA BAC SCR-VM 06-07 (31-07-06)_ROW ARPU" xfId="49253" xr:uid="{00000000-0005-0000-0000-0000B8DD0000}"/>
    <cellStyle name="n_WFR Sourcing 2002-2004_CA BAC SCR-VM 06-07 (31-07-06)_ROW_1" xfId="49254" xr:uid="{00000000-0005-0000-0000-0000B9DD0000}"/>
    <cellStyle name="n_WFR Sourcing 2002-2004_CA BAC SCR-VM 06-07 (31-07-06)_ROW_1_Group" xfId="49255" xr:uid="{00000000-0005-0000-0000-0000BADD0000}"/>
    <cellStyle name="n_WFR Sourcing 2002-2004_CA BAC SCR-VM 06-07 (31-07-06)_ROW_1_ROW ARPU" xfId="49256" xr:uid="{00000000-0005-0000-0000-0000BBDD0000}"/>
    <cellStyle name="n_WFR Sourcing 2002-2004_CA BAC SCR-VM 06-07 (31-07-06)_ROW_Group" xfId="49257" xr:uid="{00000000-0005-0000-0000-0000BCDD0000}"/>
    <cellStyle name="n_WFR Sourcing 2002-2004_CA BAC SCR-VM 06-07 (31-07-06)_ROW_ROW ARPU" xfId="49258" xr:uid="{00000000-0005-0000-0000-0000BDDD0000}"/>
    <cellStyle name="n_WFR Sourcing 2002-2004_CA BAC SCR-VM 06-07 (31-07-06)_Spain ARPU + AUPU" xfId="49259" xr:uid="{00000000-0005-0000-0000-0000BEDD0000}"/>
    <cellStyle name="n_WFR Sourcing 2002-2004_CA BAC SCR-VM 06-07 (31-07-06)_Spain ARPU + AUPU_Group" xfId="49260" xr:uid="{00000000-0005-0000-0000-0000BFDD0000}"/>
    <cellStyle name="n_WFR Sourcing 2002-2004_CA BAC SCR-VM 06-07 (31-07-06)_Spain ARPU + AUPU_ROW ARPU" xfId="49261" xr:uid="{00000000-0005-0000-0000-0000C0DD0000}"/>
    <cellStyle name="n_WFR Sourcing 2002-2004_CA BAC SCR-VM 06-07 (31-07-06)_Spain KPIs" xfId="8123" xr:uid="{00000000-0005-0000-0000-0000C1DD0000}"/>
    <cellStyle name="n_WFR Sourcing 2002-2004_CA BAC SCR-VM 06-07 (31-07-06)_Spain KPIs 2" xfId="17489" xr:uid="{00000000-0005-0000-0000-0000C2DD0000}"/>
    <cellStyle name="n_WFR Sourcing 2002-2004_CA BAC SCR-VM 06-07 (31-07-06)_Spain KPIs_1" xfId="52938" xr:uid="{00000000-0005-0000-0000-0000C3DD0000}"/>
    <cellStyle name="n_WFR Sourcing 2002-2004_CA BAC SCR-VM 06-07 (31-07-06)_Telecoms - Operational KPIs" xfId="51241" xr:uid="{00000000-0005-0000-0000-0000C4DD0000}"/>
    <cellStyle name="n_WFR Sourcing 2002-2004_CA forfaits 0607 (06-08-14)" xfId="4145" xr:uid="{00000000-0005-0000-0000-0000C5DD0000}"/>
    <cellStyle name="n_WFR Sourcing 2002-2004_CA forfaits 0607 (06-08-14)_A&amp;ME KPIs" xfId="54716" xr:uid="{00000000-0005-0000-0000-0000C6DD0000}"/>
    <cellStyle name="n_WFR Sourcing 2002-2004_CA forfaits 0607 (06-08-14)_France financials" xfId="25057" xr:uid="{00000000-0005-0000-0000-0000C7DD0000}"/>
    <cellStyle name="n_WFR Sourcing 2002-2004_CA forfaits 0607 (06-08-14)_France KPIs" xfId="6267" xr:uid="{00000000-0005-0000-0000-0000C8DD0000}"/>
    <cellStyle name="n_WFR Sourcing 2002-2004_CA forfaits 0607 (06-08-14)_France KPIs 2" xfId="15682" xr:uid="{00000000-0005-0000-0000-0000C9DD0000}"/>
    <cellStyle name="n_WFR Sourcing 2002-2004_CA forfaits 0607 (06-08-14)_France KPIs_1" xfId="13507" xr:uid="{00000000-0005-0000-0000-0000CADD0000}"/>
    <cellStyle name="n_WFR Sourcing 2002-2004_CA forfaits 0607 (06-08-14)_Group" xfId="49263" xr:uid="{00000000-0005-0000-0000-0000CBDD0000}"/>
    <cellStyle name="n_WFR Sourcing 2002-2004_CA forfaits 0607 (06-08-14)_Group - financial KPIs" xfId="23313" xr:uid="{00000000-0005-0000-0000-0000CCDD0000}"/>
    <cellStyle name="n_WFR Sourcing 2002-2004_CA forfaits 0607 (06-08-14)_Group - operational KPIs" xfId="11753" xr:uid="{00000000-0005-0000-0000-0000CDDD0000}"/>
    <cellStyle name="n_WFR Sourcing 2002-2004_CA forfaits 0607 (06-08-14)_Group - operational KPIs 2" xfId="19452" xr:uid="{00000000-0005-0000-0000-0000CEDD0000}"/>
    <cellStyle name="n_WFR Sourcing 2002-2004_CA forfaits 0607 (06-08-14)_Group - operational KPIs_1" xfId="21569" xr:uid="{00000000-0005-0000-0000-0000CFDD0000}"/>
    <cellStyle name="n_WFR Sourcing 2002-2004_CA forfaits 0607 (06-08-14)_Group (VALEUR)" xfId="57601" xr:uid="{00000000-0005-0000-0000-0000D0DD0000}"/>
    <cellStyle name="n_WFR Sourcing 2002-2004_CA forfaits 0607 (06-08-14)_Orange - Market France KPIs" xfId="57600" xr:uid="{00000000-0005-0000-0000-0000D1DD0000}"/>
    <cellStyle name="n_WFR Sourcing 2002-2004_CA forfaits 0607 (06-08-14)_Poland KPIs" xfId="49262" xr:uid="{00000000-0005-0000-0000-0000D2DD0000}"/>
    <cellStyle name="n_WFR Sourcing 2002-2004_CA forfaits 0607 (06-08-14)_ROW" xfId="49264" xr:uid="{00000000-0005-0000-0000-0000D3DD0000}"/>
    <cellStyle name="n_WFR Sourcing 2002-2004_CA forfaits 0607 (06-08-14)_ROW ARPU" xfId="49265" xr:uid="{00000000-0005-0000-0000-0000D4DD0000}"/>
    <cellStyle name="n_WFR Sourcing 2002-2004_CA forfaits 0607 (06-08-14)_ROW_1" xfId="49266" xr:uid="{00000000-0005-0000-0000-0000D5DD0000}"/>
    <cellStyle name="n_WFR Sourcing 2002-2004_CA forfaits 0607 (06-08-14)_ROW_1_Group" xfId="49267" xr:uid="{00000000-0005-0000-0000-0000D6DD0000}"/>
    <cellStyle name="n_WFR Sourcing 2002-2004_CA forfaits 0607 (06-08-14)_ROW_1_ROW ARPU" xfId="49268" xr:uid="{00000000-0005-0000-0000-0000D7DD0000}"/>
    <cellStyle name="n_WFR Sourcing 2002-2004_CA forfaits 0607 (06-08-14)_ROW_Group" xfId="49269" xr:uid="{00000000-0005-0000-0000-0000D8DD0000}"/>
    <cellStyle name="n_WFR Sourcing 2002-2004_CA forfaits 0607 (06-08-14)_ROW_ROW ARPU" xfId="49270" xr:uid="{00000000-0005-0000-0000-0000D9DD0000}"/>
    <cellStyle name="n_WFR Sourcing 2002-2004_CA forfaits 0607 (06-08-14)_Spain ARPU + AUPU" xfId="49271" xr:uid="{00000000-0005-0000-0000-0000DADD0000}"/>
    <cellStyle name="n_WFR Sourcing 2002-2004_CA forfaits 0607 (06-08-14)_Spain ARPU + AUPU_Group" xfId="49272" xr:uid="{00000000-0005-0000-0000-0000DBDD0000}"/>
    <cellStyle name="n_WFR Sourcing 2002-2004_CA forfaits 0607 (06-08-14)_Spain ARPU + AUPU_ROW ARPU" xfId="49273" xr:uid="{00000000-0005-0000-0000-0000DCDD0000}"/>
    <cellStyle name="n_WFR Sourcing 2002-2004_CA forfaits 0607 (06-08-14)_Spain KPIs" xfId="8124" xr:uid="{00000000-0005-0000-0000-0000DDDD0000}"/>
    <cellStyle name="n_WFR Sourcing 2002-2004_CA forfaits 0607 (06-08-14)_Spain KPIs 2" xfId="17490" xr:uid="{00000000-0005-0000-0000-0000DEDD0000}"/>
    <cellStyle name="n_WFR Sourcing 2002-2004_CA forfaits 0607 (06-08-14)_Spain KPIs_1" xfId="52939" xr:uid="{00000000-0005-0000-0000-0000DFDD0000}"/>
    <cellStyle name="n_WFR Sourcing 2002-2004_CA forfaits 0607 (06-08-14)_Telecoms - Operational KPIs" xfId="51242" xr:uid="{00000000-0005-0000-0000-0000E0DD0000}"/>
    <cellStyle name="n_WFR Sourcing 2002-2004_Classeur2" xfId="4146" xr:uid="{00000000-0005-0000-0000-0000E1DD0000}"/>
    <cellStyle name="n_WFR Sourcing 2002-2004_Classeur2_A&amp;ME KPIs" xfId="54717" xr:uid="{00000000-0005-0000-0000-0000E2DD0000}"/>
    <cellStyle name="n_WFR Sourcing 2002-2004_Classeur2_France financials" xfId="25058" xr:uid="{00000000-0005-0000-0000-0000E3DD0000}"/>
    <cellStyle name="n_WFR Sourcing 2002-2004_Classeur2_France KPIs" xfId="6268" xr:uid="{00000000-0005-0000-0000-0000E4DD0000}"/>
    <cellStyle name="n_WFR Sourcing 2002-2004_Classeur2_France KPIs 2" xfId="15683" xr:uid="{00000000-0005-0000-0000-0000E5DD0000}"/>
    <cellStyle name="n_WFR Sourcing 2002-2004_Classeur2_France KPIs_1" xfId="13508" xr:uid="{00000000-0005-0000-0000-0000E6DD0000}"/>
    <cellStyle name="n_WFR Sourcing 2002-2004_Classeur2_Group" xfId="49275" xr:uid="{00000000-0005-0000-0000-0000E7DD0000}"/>
    <cellStyle name="n_WFR Sourcing 2002-2004_Classeur2_Group - financial KPIs" xfId="23314" xr:uid="{00000000-0005-0000-0000-0000E8DD0000}"/>
    <cellStyle name="n_WFR Sourcing 2002-2004_Classeur2_Group - operational KPIs" xfId="11754" xr:uid="{00000000-0005-0000-0000-0000E9DD0000}"/>
    <cellStyle name="n_WFR Sourcing 2002-2004_Classeur2_Group - operational KPIs 2" xfId="19453" xr:uid="{00000000-0005-0000-0000-0000EADD0000}"/>
    <cellStyle name="n_WFR Sourcing 2002-2004_Classeur2_Group - operational KPIs_1" xfId="21570" xr:uid="{00000000-0005-0000-0000-0000EBDD0000}"/>
    <cellStyle name="n_WFR Sourcing 2002-2004_Classeur2_Group (VALEUR)" xfId="57603" xr:uid="{00000000-0005-0000-0000-0000ECDD0000}"/>
    <cellStyle name="n_WFR Sourcing 2002-2004_Classeur2_Orange - Market France KPIs" xfId="57602" xr:uid="{00000000-0005-0000-0000-0000EDDD0000}"/>
    <cellStyle name="n_WFR Sourcing 2002-2004_Classeur2_Poland KPIs" xfId="49274" xr:uid="{00000000-0005-0000-0000-0000EEDD0000}"/>
    <cellStyle name="n_WFR Sourcing 2002-2004_Classeur2_ROW" xfId="49276" xr:uid="{00000000-0005-0000-0000-0000EFDD0000}"/>
    <cellStyle name="n_WFR Sourcing 2002-2004_Classeur2_ROW ARPU" xfId="49277" xr:uid="{00000000-0005-0000-0000-0000F0DD0000}"/>
    <cellStyle name="n_WFR Sourcing 2002-2004_Classeur2_ROW_1" xfId="49278" xr:uid="{00000000-0005-0000-0000-0000F1DD0000}"/>
    <cellStyle name="n_WFR Sourcing 2002-2004_Classeur2_ROW_1_Group" xfId="49279" xr:uid="{00000000-0005-0000-0000-0000F2DD0000}"/>
    <cellStyle name="n_WFR Sourcing 2002-2004_Classeur2_ROW_1_ROW ARPU" xfId="49280" xr:uid="{00000000-0005-0000-0000-0000F3DD0000}"/>
    <cellStyle name="n_WFR Sourcing 2002-2004_Classeur2_ROW_Group" xfId="49281" xr:uid="{00000000-0005-0000-0000-0000F4DD0000}"/>
    <cellStyle name="n_WFR Sourcing 2002-2004_Classeur2_ROW_ROW ARPU" xfId="49282" xr:uid="{00000000-0005-0000-0000-0000F5DD0000}"/>
    <cellStyle name="n_WFR Sourcing 2002-2004_Classeur2_Spain ARPU + AUPU" xfId="49283" xr:uid="{00000000-0005-0000-0000-0000F6DD0000}"/>
    <cellStyle name="n_WFR Sourcing 2002-2004_Classeur2_Spain ARPU + AUPU_Group" xfId="49284" xr:uid="{00000000-0005-0000-0000-0000F7DD0000}"/>
    <cellStyle name="n_WFR Sourcing 2002-2004_Classeur2_Spain ARPU + AUPU_ROW ARPU" xfId="49285" xr:uid="{00000000-0005-0000-0000-0000F8DD0000}"/>
    <cellStyle name="n_WFR Sourcing 2002-2004_Classeur2_Spain KPIs" xfId="8125" xr:uid="{00000000-0005-0000-0000-0000F9DD0000}"/>
    <cellStyle name="n_WFR Sourcing 2002-2004_Classeur2_Spain KPIs 2" xfId="17491" xr:uid="{00000000-0005-0000-0000-0000FADD0000}"/>
    <cellStyle name="n_WFR Sourcing 2002-2004_Classeur2_Spain KPIs_1" xfId="52940" xr:uid="{00000000-0005-0000-0000-0000FBDD0000}"/>
    <cellStyle name="n_WFR Sourcing 2002-2004_Classeur2_Telecoms - Operational KPIs" xfId="51243" xr:uid="{00000000-0005-0000-0000-0000FCDD0000}"/>
    <cellStyle name="n_WFR Sourcing 2002-2004_Classeur5" xfId="4147" xr:uid="{00000000-0005-0000-0000-0000FDDD0000}"/>
    <cellStyle name="n_WFR Sourcing 2002-2004_Classeur5_A&amp;ME KPIs" xfId="54718" xr:uid="{00000000-0005-0000-0000-0000FEDD0000}"/>
    <cellStyle name="n_WFR Sourcing 2002-2004_Classeur5_France financials" xfId="25059" xr:uid="{00000000-0005-0000-0000-0000FFDD0000}"/>
    <cellStyle name="n_WFR Sourcing 2002-2004_Classeur5_France KPIs" xfId="6269" xr:uid="{00000000-0005-0000-0000-000000DE0000}"/>
    <cellStyle name="n_WFR Sourcing 2002-2004_Classeur5_France KPIs 2" xfId="15684" xr:uid="{00000000-0005-0000-0000-000001DE0000}"/>
    <cellStyle name="n_WFR Sourcing 2002-2004_Classeur5_France KPIs_1" xfId="13509" xr:uid="{00000000-0005-0000-0000-000002DE0000}"/>
    <cellStyle name="n_WFR Sourcing 2002-2004_Classeur5_Group" xfId="49287" xr:uid="{00000000-0005-0000-0000-000003DE0000}"/>
    <cellStyle name="n_WFR Sourcing 2002-2004_Classeur5_Group - financial KPIs" xfId="23315" xr:uid="{00000000-0005-0000-0000-000004DE0000}"/>
    <cellStyle name="n_WFR Sourcing 2002-2004_Classeur5_Group - operational KPIs" xfId="11755" xr:uid="{00000000-0005-0000-0000-000005DE0000}"/>
    <cellStyle name="n_WFR Sourcing 2002-2004_Classeur5_Group - operational KPIs 2" xfId="19454" xr:uid="{00000000-0005-0000-0000-000006DE0000}"/>
    <cellStyle name="n_WFR Sourcing 2002-2004_Classeur5_Group - operational KPIs_1" xfId="21571" xr:uid="{00000000-0005-0000-0000-000007DE0000}"/>
    <cellStyle name="n_WFR Sourcing 2002-2004_Classeur5_Group (VALEUR)" xfId="57605" xr:uid="{00000000-0005-0000-0000-000008DE0000}"/>
    <cellStyle name="n_WFR Sourcing 2002-2004_Classeur5_Orange - Market France KPIs" xfId="57604" xr:uid="{00000000-0005-0000-0000-000009DE0000}"/>
    <cellStyle name="n_WFR Sourcing 2002-2004_Classeur5_Poland KPIs" xfId="49286" xr:uid="{00000000-0005-0000-0000-00000ADE0000}"/>
    <cellStyle name="n_WFR Sourcing 2002-2004_Classeur5_ROW" xfId="49288" xr:uid="{00000000-0005-0000-0000-00000BDE0000}"/>
    <cellStyle name="n_WFR Sourcing 2002-2004_Classeur5_ROW ARPU" xfId="49289" xr:uid="{00000000-0005-0000-0000-00000CDE0000}"/>
    <cellStyle name="n_WFR Sourcing 2002-2004_Classeur5_ROW_1" xfId="49290" xr:uid="{00000000-0005-0000-0000-00000DDE0000}"/>
    <cellStyle name="n_WFR Sourcing 2002-2004_Classeur5_ROW_1_Group" xfId="49291" xr:uid="{00000000-0005-0000-0000-00000EDE0000}"/>
    <cellStyle name="n_WFR Sourcing 2002-2004_Classeur5_ROW_1_ROW ARPU" xfId="49292" xr:uid="{00000000-0005-0000-0000-00000FDE0000}"/>
    <cellStyle name="n_WFR Sourcing 2002-2004_Classeur5_ROW_Group" xfId="49293" xr:uid="{00000000-0005-0000-0000-000010DE0000}"/>
    <cellStyle name="n_WFR Sourcing 2002-2004_Classeur5_ROW_ROW ARPU" xfId="49294" xr:uid="{00000000-0005-0000-0000-000011DE0000}"/>
    <cellStyle name="n_WFR Sourcing 2002-2004_Classeur5_Spain ARPU + AUPU" xfId="49295" xr:uid="{00000000-0005-0000-0000-000012DE0000}"/>
    <cellStyle name="n_WFR Sourcing 2002-2004_Classeur5_Spain ARPU + AUPU_Group" xfId="49296" xr:uid="{00000000-0005-0000-0000-000013DE0000}"/>
    <cellStyle name="n_WFR Sourcing 2002-2004_Classeur5_Spain ARPU + AUPU_ROW ARPU" xfId="49297" xr:uid="{00000000-0005-0000-0000-000014DE0000}"/>
    <cellStyle name="n_WFR Sourcing 2002-2004_Classeur5_Spain KPIs" xfId="8126" xr:uid="{00000000-0005-0000-0000-000015DE0000}"/>
    <cellStyle name="n_WFR Sourcing 2002-2004_Classeur5_Spain KPIs 2" xfId="17492" xr:uid="{00000000-0005-0000-0000-000016DE0000}"/>
    <cellStyle name="n_WFR Sourcing 2002-2004_Classeur5_Spain KPIs_1" xfId="52941" xr:uid="{00000000-0005-0000-0000-000017DE0000}"/>
    <cellStyle name="n_WFR Sourcing 2002-2004_Classeur5_Telecoms - Operational KPIs" xfId="51244" xr:uid="{00000000-0005-0000-0000-000018DE0000}"/>
    <cellStyle name="n_WFR Sourcing 2002-2004_DATA KPI Personal" xfId="49298" xr:uid="{00000000-0005-0000-0000-000019DE0000}"/>
    <cellStyle name="n_WFR Sourcing 2002-2004_DATA KPI Personal_Group" xfId="49299" xr:uid="{00000000-0005-0000-0000-00001ADE0000}"/>
    <cellStyle name="n_WFR Sourcing 2002-2004_DATA KPI Personal_ROW ARPU" xfId="49300" xr:uid="{00000000-0005-0000-0000-00001BDE0000}"/>
    <cellStyle name="n_WFR Sourcing 2002-2004_EE_CoA_BS - mapped V4" xfId="49301" xr:uid="{00000000-0005-0000-0000-00001CDE0000}"/>
    <cellStyle name="n_WFR Sourcing 2002-2004_EE_CoA_BS - mapped V4_Group" xfId="49302" xr:uid="{00000000-0005-0000-0000-00001DDE0000}"/>
    <cellStyle name="n_WFR Sourcing 2002-2004_EE_CoA_BS - mapped V4_ROW ARPU" xfId="49303" xr:uid="{00000000-0005-0000-0000-00001EDE0000}"/>
    <cellStyle name="n_WFR Sourcing 2002-2004_France financials" xfId="25052" xr:uid="{00000000-0005-0000-0000-00001FDE0000}"/>
    <cellStyle name="n_WFR Sourcing 2002-2004_France KPIs" xfId="6262" xr:uid="{00000000-0005-0000-0000-000020DE0000}"/>
    <cellStyle name="n_WFR Sourcing 2002-2004_France KPIs 2" xfId="15677" xr:uid="{00000000-0005-0000-0000-000021DE0000}"/>
    <cellStyle name="n_WFR Sourcing 2002-2004_France KPIs_1" xfId="13502" xr:uid="{00000000-0005-0000-0000-000022DE0000}"/>
    <cellStyle name="n_WFR Sourcing 2002-2004_Group" xfId="49304" xr:uid="{00000000-0005-0000-0000-000023DE0000}"/>
    <cellStyle name="n_WFR Sourcing 2002-2004_Group - financial KPIs" xfId="23308" xr:uid="{00000000-0005-0000-0000-000024DE0000}"/>
    <cellStyle name="n_WFR Sourcing 2002-2004_Group - operational KPIs" xfId="11748" xr:uid="{00000000-0005-0000-0000-000025DE0000}"/>
    <cellStyle name="n_WFR Sourcing 2002-2004_Group - operational KPIs 2" xfId="19447" xr:uid="{00000000-0005-0000-0000-000026DE0000}"/>
    <cellStyle name="n_WFR Sourcing 2002-2004_Group - operational KPIs_1" xfId="21564" xr:uid="{00000000-0005-0000-0000-000027DE0000}"/>
    <cellStyle name="n_WFR Sourcing 2002-2004_Orange - Market France KPIs" xfId="57592" xr:uid="{00000000-0005-0000-0000-000028DE0000}"/>
    <cellStyle name="n_WFR Sourcing 2002-2004_PFA_Mn MTV_060413" xfId="4148" xr:uid="{00000000-0005-0000-0000-000029DE0000}"/>
    <cellStyle name="n_WFR Sourcing 2002-2004_PFA_Mn MTV_060413_A&amp;ME KPIs" xfId="54719" xr:uid="{00000000-0005-0000-0000-00002ADE0000}"/>
    <cellStyle name="n_WFR Sourcing 2002-2004_PFA_Mn MTV_060413_France financials" xfId="25060" xr:uid="{00000000-0005-0000-0000-00002BDE0000}"/>
    <cellStyle name="n_WFR Sourcing 2002-2004_PFA_Mn MTV_060413_France KPIs" xfId="6270" xr:uid="{00000000-0005-0000-0000-00002CDE0000}"/>
    <cellStyle name="n_WFR Sourcing 2002-2004_PFA_Mn MTV_060413_France KPIs 2" xfId="15685" xr:uid="{00000000-0005-0000-0000-00002DDE0000}"/>
    <cellStyle name="n_WFR Sourcing 2002-2004_PFA_Mn MTV_060413_France KPIs_1" xfId="13510" xr:uid="{00000000-0005-0000-0000-00002EDE0000}"/>
    <cellStyle name="n_WFR Sourcing 2002-2004_PFA_Mn MTV_060413_Group" xfId="49306" xr:uid="{00000000-0005-0000-0000-00002FDE0000}"/>
    <cellStyle name="n_WFR Sourcing 2002-2004_PFA_Mn MTV_060413_Group - financial KPIs" xfId="23316" xr:uid="{00000000-0005-0000-0000-000030DE0000}"/>
    <cellStyle name="n_WFR Sourcing 2002-2004_PFA_Mn MTV_060413_Group - operational KPIs" xfId="11756" xr:uid="{00000000-0005-0000-0000-000031DE0000}"/>
    <cellStyle name="n_WFR Sourcing 2002-2004_PFA_Mn MTV_060413_Group - operational KPIs 2" xfId="19455" xr:uid="{00000000-0005-0000-0000-000032DE0000}"/>
    <cellStyle name="n_WFR Sourcing 2002-2004_PFA_Mn MTV_060413_Group - operational KPIs_1" xfId="21572" xr:uid="{00000000-0005-0000-0000-000033DE0000}"/>
    <cellStyle name="n_WFR Sourcing 2002-2004_PFA_Mn MTV_060413_Group (VALEUR)" xfId="57607" xr:uid="{00000000-0005-0000-0000-000034DE0000}"/>
    <cellStyle name="n_WFR Sourcing 2002-2004_PFA_Mn MTV_060413_Orange - Market France KPIs" xfId="57606" xr:uid="{00000000-0005-0000-0000-000035DE0000}"/>
    <cellStyle name="n_WFR Sourcing 2002-2004_PFA_Mn MTV_060413_Poland KPIs" xfId="49305" xr:uid="{00000000-0005-0000-0000-000036DE0000}"/>
    <cellStyle name="n_WFR Sourcing 2002-2004_PFA_Mn MTV_060413_ROW" xfId="49307" xr:uid="{00000000-0005-0000-0000-000037DE0000}"/>
    <cellStyle name="n_WFR Sourcing 2002-2004_PFA_Mn MTV_060413_ROW ARPU" xfId="49308" xr:uid="{00000000-0005-0000-0000-000038DE0000}"/>
    <cellStyle name="n_WFR Sourcing 2002-2004_PFA_Mn MTV_060413_ROW_1" xfId="49309" xr:uid="{00000000-0005-0000-0000-000039DE0000}"/>
    <cellStyle name="n_WFR Sourcing 2002-2004_PFA_Mn MTV_060413_ROW_1_Group" xfId="49310" xr:uid="{00000000-0005-0000-0000-00003ADE0000}"/>
    <cellStyle name="n_WFR Sourcing 2002-2004_PFA_Mn MTV_060413_ROW_1_ROW ARPU" xfId="49311" xr:uid="{00000000-0005-0000-0000-00003BDE0000}"/>
    <cellStyle name="n_WFR Sourcing 2002-2004_PFA_Mn MTV_060413_ROW_Group" xfId="49312" xr:uid="{00000000-0005-0000-0000-00003CDE0000}"/>
    <cellStyle name="n_WFR Sourcing 2002-2004_PFA_Mn MTV_060413_ROW_ROW ARPU" xfId="49313" xr:uid="{00000000-0005-0000-0000-00003DDE0000}"/>
    <cellStyle name="n_WFR Sourcing 2002-2004_PFA_Mn MTV_060413_Spain ARPU + AUPU" xfId="49314" xr:uid="{00000000-0005-0000-0000-00003EDE0000}"/>
    <cellStyle name="n_WFR Sourcing 2002-2004_PFA_Mn MTV_060413_Spain ARPU + AUPU_Group" xfId="49315" xr:uid="{00000000-0005-0000-0000-00003FDE0000}"/>
    <cellStyle name="n_WFR Sourcing 2002-2004_PFA_Mn MTV_060413_Spain ARPU + AUPU_ROW ARPU" xfId="49316" xr:uid="{00000000-0005-0000-0000-000040DE0000}"/>
    <cellStyle name="n_WFR Sourcing 2002-2004_PFA_Mn MTV_060413_Spain KPIs" xfId="8127" xr:uid="{00000000-0005-0000-0000-000041DE0000}"/>
    <cellStyle name="n_WFR Sourcing 2002-2004_PFA_Mn MTV_060413_Spain KPIs 2" xfId="17493" xr:uid="{00000000-0005-0000-0000-000042DE0000}"/>
    <cellStyle name="n_WFR Sourcing 2002-2004_PFA_Mn MTV_060413_Spain KPIs_1" xfId="52942" xr:uid="{00000000-0005-0000-0000-000043DE0000}"/>
    <cellStyle name="n_WFR Sourcing 2002-2004_PFA_Mn MTV_060413_Telecoms - Operational KPIs" xfId="51245" xr:uid="{00000000-0005-0000-0000-000044DE0000}"/>
    <cellStyle name="n_WFR Sourcing 2002-2004_PFA_Mn_0603_V0 0" xfId="4149" xr:uid="{00000000-0005-0000-0000-000045DE0000}"/>
    <cellStyle name="n_WFR Sourcing 2002-2004_PFA_Mn_0603_V0 0_A&amp;ME KPIs" xfId="54720" xr:uid="{00000000-0005-0000-0000-000046DE0000}"/>
    <cellStyle name="n_WFR Sourcing 2002-2004_PFA_Mn_0603_V0 0_France financials" xfId="25061" xr:uid="{00000000-0005-0000-0000-000047DE0000}"/>
    <cellStyle name="n_WFR Sourcing 2002-2004_PFA_Mn_0603_V0 0_France KPIs" xfId="6271" xr:uid="{00000000-0005-0000-0000-000048DE0000}"/>
    <cellStyle name="n_WFR Sourcing 2002-2004_PFA_Mn_0603_V0 0_France KPIs 2" xfId="15686" xr:uid="{00000000-0005-0000-0000-000049DE0000}"/>
    <cellStyle name="n_WFR Sourcing 2002-2004_PFA_Mn_0603_V0 0_France KPIs_1" xfId="13511" xr:uid="{00000000-0005-0000-0000-00004ADE0000}"/>
    <cellStyle name="n_WFR Sourcing 2002-2004_PFA_Mn_0603_V0 0_Group" xfId="49318" xr:uid="{00000000-0005-0000-0000-00004BDE0000}"/>
    <cellStyle name="n_WFR Sourcing 2002-2004_PFA_Mn_0603_V0 0_Group - financial KPIs" xfId="23317" xr:uid="{00000000-0005-0000-0000-00004CDE0000}"/>
    <cellStyle name="n_WFR Sourcing 2002-2004_PFA_Mn_0603_V0 0_Group - operational KPIs" xfId="11757" xr:uid="{00000000-0005-0000-0000-00004DDE0000}"/>
    <cellStyle name="n_WFR Sourcing 2002-2004_PFA_Mn_0603_V0 0_Group - operational KPIs 2" xfId="19456" xr:uid="{00000000-0005-0000-0000-00004EDE0000}"/>
    <cellStyle name="n_WFR Sourcing 2002-2004_PFA_Mn_0603_V0 0_Group - operational KPIs_1" xfId="21573" xr:uid="{00000000-0005-0000-0000-00004FDE0000}"/>
    <cellStyle name="n_WFR Sourcing 2002-2004_PFA_Mn_0603_V0 0_Group (VALEUR)" xfId="57609" xr:uid="{00000000-0005-0000-0000-000050DE0000}"/>
    <cellStyle name="n_WFR Sourcing 2002-2004_PFA_Mn_0603_V0 0_Orange - Market France KPIs" xfId="57608" xr:uid="{00000000-0005-0000-0000-000051DE0000}"/>
    <cellStyle name="n_WFR Sourcing 2002-2004_PFA_Mn_0603_V0 0_Poland KPIs" xfId="49317" xr:uid="{00000000-0005-0000-0000-000052DE0000}"/>
    <cellStyle name="n_WFR Sourcing 2002-2004_PFA_Mn_0603_V0 0_ROW" xfId="49319" xr:uid="{00000000-0005-0000-0000-000053DE0000}"/>
    <cellStyle name="n_WFR Sourcing 2002-2004_PFA_Mn_0603_V0 0_ROW ARPU" xfId="49320" xr:uid="{00000000-0005-0000-0000-000054DE0000}"/>
    <cellStyle name="n_WFR Sourcing 2002-2004_PFA_Mn_0603_V0 0_ROW_1" xfId="49321" xr:uid="{00000000-0005-0000-0000-000055DE0000}"/>
    <cellStyle name="n_WFR Sourcing 2002-2004_PFA_Mn_0603_V0 0_ROW_1_Group" xfId="49322" xr:uid="{00000000-0005-0000-0000-000056DE0000}"/>
    <cellStyle name="n_WFR Sourcing 2002-2004_PFA_Mn_0603_V0 0_ROW_1_ROW ARPU" xfId="49323" xr:uid="{00000000-0005-0000-0000-000057DE0000}"/>
    <cellStyle name="n_WFR Sourcing 2002-2004_PFA_Mn_0603_V0 0_ROW_Group" xfId="49324" xr:uid="{00000000-0005-0000-0000-000058DE0000}"/>
    <cellStyle name="n_WFR Sourcing 2002-2004_PFA_Mn_0603_V0 0_ROW_ROW ARPU" xfId="49325" xr:uid="{00000000-0005-0000-0000-000059DE0000}"/>
    <cellStyle name="n_WFR Sourcing 2002-2004_PFA_Mn_0603_V0 0_Spain ARPU + AUPU" xfId="49326" xr:uid="{00000000-0005-0000-0000-00005ADE0000}"/>
    <cellStyle name="n_WFR Sourcing 2002-2004_PFA_Mn_0603_V0 0_Spain ARPU + AUPU_Group" xfId="49327" xr:uid="{00000000-0005-0000-0000-00005BDE0000}"/>
    <cellStyle name="n_WFR Sourcing 2002-2004_PFA_Mn_0603_V0 0_Spain ARPU + AUPU_ROW ARPU" xfId="49328" xr:uid="{00000000-0005-0000-0000-00005CDE0000}"/>
    <cellStyle name="n_WFR Sourcing 2002-2004_PFA_Mn_0603_V0 0_Spain KPIs" xfId="8128" xr:uid="{00000000-0005-0000-0000-00005DDE0000}"/>
    <cellStyle name="n_WFR Sourcing 2002-2004_PFA_Mn_0603_V0 0_Spain KPIs 2" xfId="17494" xr:uid="{00000000-0005-0000-0000-00005EDE0000}"/>
    <cellStyle name="n_WFR Sourcing 2002-2004_PFA_Mn_0603_V0 0_Spain KPIs_1" xfId="52943" xr:uid="{00000000-0005-0000-0000-00005FDE0000}"/>
    <cellStyle name="n_WFR Sourcing 2002-2004_PFA_Mn_0603_V0 0_Telecoms - Operational KPIs" xfId="51246" xr:uid="{00000000-0005-0000-0000-000060DE0000}"/>
    <cellStyle name="n_WFR Sourcing 2002-2004_PFA_Parcs_0600706" xfId="4150" xr:uid="{00000000-0005-0000-0000-000061DE0000}"/>
    <cellStyle name="n_WFR Sourcing 2002-2004_PFA_Parcs_0600706_A&amp;ME KPIs" xfId="54721" xr:uid="{00000000-0005-0000-0000-000062DE0000}"/>
    <cellStyle name="n_WFR Sourcing 2002-2004_PFA_Parcs_0600706_France financials" xfId="25062" xr:uid="{00000000-0005-0000-0000-000063DE0000}"/>
    <cellStyle name="n_WFR Sourcing 2002-2004_PFA_Parcs_0600706_France KPIs" xfId="6272" xr:uid="{00000000-0005-0000-0000-000064DE0000}"/>
    <cellStyle name="n_WFR Sourcing 2002-2004_PFA_Parcs_0600706_France KPIs 2" xfId="15687" xr:uid="{00000000-0005-0000-0000-000065DE0000}"/>
    <cellStyle name="n_WFR Sourcing 2002-2004_PFA_Parcs_0600706_France KPIs_1" xfId="13512" xr:uid="{00000000-0005-0000-0000-000066DE0000}"/>
    <cellStyle name="n_WFR Sourcing 2002-2004_PFA_Parcs_0600706_Group" xfId="49330" xr:uid="{00000000-0005-0000-0000-000067DE0000}"/>
    <cellStyle name="n_WFR Sourcing 2002-2004_PFA_Parcs_0600706_Group - financial KPIs" xfId="23318" xr:uid="{00000000-0005-0000-0000-000068DE0000}"/>
    <cellStyle name="n_WFR Sourcing 2002-2004_PFA_Parcs_0600706_Group - operational KPIs" xfId="11758" xr:uid="{00000000-0005-0000-0000-000069DE0000}"/>
    <cellStyle name="n_WFR Sourcing 2002-2004_PFA_Parcs_0600706_Group - operational KPIs 2" xfId="19457" xr:uid="{00000000-0005-0000-0000-00006ADE0000}"/>
    <cellStyle name="n_WFR Sourcing 2002-2004_PFA_Parcs_0600706_Group - operational KPIs_1" xfId="21574" xr:uid="{00000000-0005-0000-0000-00006BDE0000}"/>
    <cellStyle name="n_WFR Sourcing 2002-2004_PFA_Parcs_0600706_Group (VALEUR)" xfId="57611" xr:uid="{00000000-0005-0000-0000-00006CDE0000}"/>
    <cellStyle name="n_WFR Sourcing 2002-2004_PFA_Parcs_0600706_Orange - Market France KPIs" xfId="57610" xr:uid="{00000000-0005-0000-0000-00006DDE0000}"/>
    <cellStyle name="n_WFR Sourcing 2002-2004_PFA_Parcs_0600706_Poland KPIs" xfId="49329" xr:uid="{00000000-0005-0000-0000-00006EDE0000}"/>
    <cellStyle name="n_WFR Sourcing 2002-2004_PFA_Parcs_0600706_ROW" xfId="49331" xr:uid="{00000000-0005-0000-0000-00006FDE0000}"/>
    <cellStyle name="n_WFR Sourcing 2002-2004_PFA_Parcs_0600706_ROW ARPU" xfId="49332" xr:uid="{00000000-0005-0000-0000-000070DE0000}"/>
    <cellStyle name="n_WFR Sourcing 2002-2004_PFA_Parcs_0600706_ROW_1" xfId="49333" xr:uid="{00000000-0005-0000-0000-000071DE0000}"/>
    <cellStyle name="n_WFR Sourcing 2002-2004_PFA_Parcs_0600706_ROW_1_Group" xfId="49334" xr:uid="{00000000-0005-0000-0000-000072DE0000}"/>
    <cellStyle name="n_WFR Sourcing 2002-2004_PFA_Parcs_0600706_ROW_1_ROW ARPU" xfId="49335" xr:uid="{00000000-0005-0000-0000-000073DE0000}"/>
    <cellStyle name="n_WFR Sourcing 2002-2004_PFA_Parcs_0600706_ROW_Group" xfId="49336" xr:uid="{00000000-0005-0000-0000-000074DE0000}"/>
    <cellStyle name="n_WFR Sourcing 2002-2004_PFA_Parcs_0600706_ROW_ROW ARPU" xfId="49337" xr:uid="{00000000-0005-0000-0000-000075DE0000}"/>
    <cellStyle name="n_WFR Sourcing 2002-2004_PFA_Parcs_0600706_Spain ARPU + AUPU" xfId="49338" xr:uid="{00000000-0005-0000-0000-000076DE0000}"/>
    <cellStyle name="n_WFR Sourcing 2002-2004_PFA_Parcs_0600706_Spain ARPU + AUPU_Group" xfId="49339" xr:uid="{00000000-0005-0000-0000-000077DE0000}"/>
    <cellStyle name="n_WFR Sourcing 2002-2004_PFA_Parcs_0600706_Spain ARPU + AUPU_ROW ARPU" xfId="49340" xr:uid="{00000000-0005-0000-0000-000078DE0000}"/>
    <cellStyle name="n_WFR Sourcing 2002-2004_PFA_Parcs_0600706_Spain KPIs" xfId="8129" xr:uid="{00000000-0005-0000-0000-000079DE0000}"/>
    <cellStyle name="n_WFR Sourcing 2002-2004_PFA_Parcs_0600706_Spain KPIs 2" xfId="17495" xr:uid="{00000000-0005-0000-0000-00007ADE0000}"/>
    <cellStyle name="n_WFR Sourcing 2002-2004_PFA_Parcs_0600706_Spain KPIs_1" xfId="52944" xr:uid="{00000000-0005-0000-0000-00007BDE0000}"/>
    <cellStyle name="n_WFR Sourcing 2002-2004_PFA_Parcs_0600706_Telecoms - Operational KPIs" xfId="51247" xr:uid="{00000000-0005-0000-0000-00007CDE0000}"/>
    <cellStyle name="n_WFR Sourcing 2002-2004_Poland KPIs" xfId="49213" xr:uid="{00000000-0005-0000-0000-00007DDE0000}"/>
    <cellStyle name="n_WFR Sourcing 2002-2004_Reporting Valeur_Mobile_2010_10" xfId="49341" xr:uid="{00000000-0005-0000-0000-00007EDE0000}"/>
    <cellStyle name="n_WFR Sourcing 2002-2004_Reporting Valeur_Mobile_2010_10_Group" xfId="49342" xr:uid="{00000000-0005-0000-0000-00007FDE0000}"/>
    <cellStyle name="n_WFR Sourcing 2002-2004_Reporting Valeur_Mobile_2010_10_ROW" xfId="49343" xr:uid="{00000000-0005-0000-0000-000080DE0000}"/>
    <cellStyle name="n_WFR Sourcing 2002-2004_Reporting Valeur_Mobile_2010_10_ROW ARPU" xfId="49344" xr:uid="{00000000-0005-0000-0000-000081DE0000}"/>
    <cellStyle name="n_WFR Sourcing 2002-2004_Reporting Valeur_Mobile_2010_10_ROW_Group" xfId="49345" xr:uid="{00000000-0005-0000-0000-000082DE0000}"/>
    <cellStyle name="n_WFR Sourcing 2002-2004_Reporting Valeur_Mobile_2010_10_ROW_ROW ARPU" xfId="49346" xr:uid="{00000000-0005-0000-0000-000083DE0000}"/>
    <cellStyle name="n_WFR Sourcing 2002-2004_ROW" xfId="49347" xr:uid="{00000000-0005-0000-0000-000084DE0000}"/>
    <cellStyle name="n_WFR Sourcing 2002-2004_ROW ARPU" xfId="49348" xr:uid="{00000000-0005-0000-0000-000085DE0000}"/>
    <cellStyle name="n_WFR Sourcing 2002-2004_ROW_1" xfId="49349" xr:uid="{00000000-0005-0000-0000-000086DE0000}"/>
    <cellStyle name="n_WFR Sourcing 2002-2004_ROW_1_Group" xfId="49350" xr:uid="{00000000-0005-0000-0000-000087DE0000}"/>
    <cellStyle name="n_WFR Sourcing 2002-2004_ROW_1_ROW ARPU" xfId="49351" xr:uid="{00000000-0005-0000-0000-000088DE0000}"/>
    <cellStyle name="n_WFR Sourcing 2002-2004_ROW_Group" xfId="49352" xr:uid="{00000000-0005-0000-0000-000089DE0000}"/>
    <cellStyle name="n_WFR Sourcing 2002-2004_ROW_ROW ARPU" xfId="49353" xr:uid="{00000000-0005-0000-0000-00008ADE0000}"/>
    <cellStyle name="n_WFR Sourcing 2002-2004_Spain ARPU + AUPU" xfId="49354" xr:uid="{00000000-0005-0000-0000-00008BDE0000}"/>
    <cellStyle name="n_WFR Sourcing 2002-2004_Spain ARPU + AUPU_Group" xfId="49355" xr:uid="{00000000-0005-0000-0000-00008CDE0000}"/>
    <cellStyle name="n_WFR Sourcing 2002-2004_Spain ARPU + AUPU_ROW ARPU" xfId="49356" xr:uid="{00000000-0005-0000-0000-00008DDE0000}"/>
    <cellStyle name="n_WFR Sourcing 2002-2004_Spain KPIs" xfId="8119" xr:uid="{00000000-0005-0000-0000-00008EDE0000}"/>
    <cellStyle name="n_WFR Sourcing 2002-2004_Spain KPIs 2" xfId="17485" xr:uid="{00000000-0005-0000-0000-00008FDE0000}"/>
    <cellStyle name="n_WFR Sourcing 2002-2004_Spain KPIs_1" xfId="52934" xr:uid="{00000000-0005-0000-0000-000090DE0000}"/>
    <cellStyle name="n_WFR Sourcing 2002-2004_Telecoms - Operational KPIs" xfId="51237" xr:uid="{00000000-0005-0000-0000-000091DE0000}"/>
    <cellStyle name="n_WFR Sourcing 2002-2004_UAG_report_CA 06-09 (06-09-28)" xfId="4151" xr:uid="{00000000-0005-0000-0000-000092DE0000}"/>
    <cellStyle name="n_WFR Sourcing 2002-2004_UAG_report_CA 06-09 (06-09-28)_A&amp;ME KPIs" xfId="54722" xr:uid="{00000000-0005-0000-0000-000093DE0000}"/>
    <cellStyle name="n_WFR Sourcing 2002-2004_UAG_report_CA 06-09 (06-09-28)_France financials" xfId="25063" xr:uid="{00000000-0005-0000-0000-000094DE0000}"/>
    <cellStyle name="n_WFR Sourcing 2002-2004_UAG_report_CA 06-09 (06-09-28)_France KPIs" xfId="6273" xr:uid="{00000000-0005-0000-0000-000095DE0000}"/>
    <cellStyle name="n_WFR Sourcing 2002-2004_UAG_report_CA 06-09 (06-09-28)_France KPIs 2" xfId="15688" xr:uid="{00000000-0005-0000-0000-000096DE0000}"/>
    <cellStyle name="n_WFR Sourcing 2002-2004_UAG_report_CA 06-09 (06-09-28)_France KPIs_1" xfId="13513" xr:uid="{00000000-0005-0000-0000-000097DE0000}"/>
    <cellStyle name="n_WFR Sourcing 2002-2004_UAG_report_CA 06-09 (06-09-28)_Group" xfId="49358" xr:uid="{00000000-0005-0000-0000-000098DE0000}"/>
    <cellStyle name="n_WFR Sourcing 2002-2004_UAG_report_CA 06-09 (06-09-28)_Group - financial KPIs" xfId="23319" xr:uid="{00000000-0005-0000-0000-000099DE0000}"/>
    <cellStyle name="n_WFR Sourcing 2002-2004_UAG_report_CA 06-09 (06-09-28)_Group - operational KPIs" xfId="11759" xr:uid="{00000000-0005-0000-0000-00009ADE0000}"/>
    <cellStyle name="n_WFR Sourcing 2002-2004_UAG_report_CA 06-09 (06-09-28)_Group - operational KPIs 2" xfId="19458" xr:uid="{00000000-0005-0000-0000-00009BDE0000}"/>
    <cellStyle name="n_WFR Sourcing 2002-2004_UAG_report_CA 06-09 (06-09-28)_Group - operational KPIs_1" xfId="21575" xr:uid="{00000000-0005-0000-0000-00009CDE0000}"/>
    <cellStyle name="n_WFR Sourcing 2002-2004_UAG_report_CA 06-09 (06-09-28)_Group (VALEUR)" xfId="57613" xr:uid="{00000000-0005-0000-0000-00009DDE0000}"/>
    <cellStyle name="n_WFR Sourcing 2002-2004_UAG_report_CA 06-09 (06-09-28)_Orange - Market France KPIs" xfId="57612" xr:uid="{00000000-0005-0000-0000-00009EDE0000}"/>
    <cellStyle name="n_WFR Sourcing 2002-2004_UAG_report_CA 06-09 (06-09-28)_Poland KPIs" xfId="49357" xr:uid="{00000000-0005-0000-0000-00009FDE0000}"/>
    <cellStyle name="n_WFR Sourcing 2002-2004_UAG_report_CA 06-09 (06-09-28)_ROW" xfId="49359" xr:uid="{00000000-0005-0000-0000-0000A0DE0000}"/>
    <cellStyle name="n_WFR Sourcing 2002-2004_UAG_report_CA 06-09 (06-09-28)_ROW ARPU" xfId="49360" xr:uid="{00000000-0005-0000-0000-0000A1DE0000}"/>
    <cellStyle name="n_WFR Sourcing 2002-2004_UAG_report_CA 06-09 (06-09-28)_ROW_1" xfId="49361" xr:uid="{00000000-0005-0000-0000-0000A2DE0000}"/>
    <cellStyle name="n_WFR Sourcing 2002-2004_UAG_report_CA 06-09 (06-09-28)_ROW_1_Group" xfId="49362" xr:uid="{00000000-0005-0000-0000-0000A3DE0000}"/>
    <cellStyle name="n_WFR Sourcing 2002-2004_UAG_report_CA 06-09 (06-09-28)_ROW_1_ROW ARPU" xfId="49363" xr:uid="{00000000-0005-0000-0000-0000A4DE0000}"/>
    <cellStyle name="n_WFR Sourcing 2002-2004_UAG_report_CA 06-09 (06-09-28)_ROW_Group" xfId="49364" xr:uid="{00000000-0005-0000-0000-0000A5DE0000}"/>
    <cellStyle name="n_WFR Sourcing 2002-2004_UAG_report_CA 06-09 (06-09-28)_ROW_ROW ARPU" xfId="49365" xr:uid="{00000000-0005-0000-0000-0000A6DE0000}"/>
    <cellStyle name="n_WFR Sourcing 2002-2004_UAG_report_CA 06-09 (06-09-28)_Spain ARPU + AUPU" xfId="49366" xr:uid="{00000000-0005-0000-0000-0000A7DE0000}"/>
    <cellStyle name="n_WFR Sourcing 2002-2004_UAG_report_CA 06-09 (06-09-28)_Spain ARPU + AUPU_Group" xfId="49367" xr:uid="{00000000-0005-0000-0000-0000A8DE0000}"/>
    <cellStyle name="n_WFR Sourcing 2002-2004_UAG_report_CA 06-09 (06-09-28)_Spain ARPU + AUPU_ROW ARPU" xfId="49368" xr:uid="{00000000-0005-0000-0000-0000A9DE0000}"/>
    <cellStyle name="n_WFR Sourcing 2002-2004_UAG_report_CA 06-09 (06-09-28)_Spain KPIs" xfId="8130" xr:uid="{00000000-0005-0000-0000-0000AADE0000}"/>
    <cellStyle name="n_WFR Sourcing 2002-2004_UAG_report_CA 06-09 (06-09-28)_Spain KPIs 2" xfId="17496" xr:uid="{00000000-0005-0000-0000-0000ABDE0000}"/>
    <cellStyle name="n_WFR Sourcing 2002-2004_UAG_report_CA 06-09 (06-09-28)_Spain KPIs_1" xfId="52945" xr:uid="{00000000-0005-0000-0000-0000ACDE0000}"/>
    <cellStyle name="n_WFR Sourcing 2002-2004_UAG_report_CA 06-09 (06-09-28)_Telecoms - Operational KPIs" xfId="51248" xr:uid="{00000000-0005-0000-0000-0000ADDE0000}"/>
    <cellStyle name="n_WFR Sourcing 2002-2004_UAG_report_CA 06-10 (06-11-06)" xfId="4152" xr:uid="{00000000-0005-0000-0000-0000AEDE0000}"/>
    <cellStyle name="n_WFR Sourcing 2002-2004_UAG_report_CA 06-10 (06-11-06)_A&amp;ME KPIs" xfId="54723" xr:uid="{00000000-0005-0000-0000-0000AFDE0000}"/>
    <cellStyle name="n_WFR Sourcing 2002-2004_UAG_report_CA 06-10 (06-11-06)_France financials" xfId="25064" xr:uid="{00000000-0005-0000-0000-0000B0DE0000}"/>
    <cellStyle name="n_WFR Sourcing 2002-2004_UAG_report_CA 06-10 (06-11-06)_France KPIs" xfId="6274" xr:uid="{00000000-0005-0000-0000-0000B1DE0000}"/>
    <cellStyle name="n_WFR Sourcing 2002-2004_UAG_report_CA 06-10 (06-11-06)_France KPIs 2" xfId="15689" xr:uid="{00000000-0005-0000-0000-0000B2DE0000}"/>
    <cellStyle name="n_WFR Sourcing 2002-2004_UAG_report_CA 06-10 (06-11-06)_France KPIs_1" xfId="13514" xr:uid="{00000000-0005-0000-0000-0000B3DE0000}"/>
    <cellStyle name="n_WFR Sourcing 2002-2004_UAG_report_CA 06-10 (06-11-06)_Group" xfId="49370" xr:uid="{00000000-0005-0000-0000-0000B4DE0000}"/>
    <cellStyle name="n_WFR Sourcing 2002-2004_UAG_report_CA 06-10 (06-11-06)_Group - financial KPIs" xfId="23320" xr:uid="{00000000-0005-0000-0000-0000B5DE0000}"/>
    <cellStyle name="n_WFR Sourcing 2002-2004_UAG_report_CA 06-10 (06-11-06)_Group - operational KPIs" xfId="11760" xr:uid="{00000000-0005-0000-0000-0000B6DE0000}"/>
    <cellStyle name="n_WFR Sourcing 2002-2004_UAG_report_CA 06-10 (06-11-06)_Group - operational KPIs 2" xfId="19459" xr:uid="{00000000-0005-0000-0000-0000B7DE0000}"/>
    <cellStyle name="n_WFR Sourcing 2002-2004_UAG_report_CA 06-10 (06-11-06)_Group - operational KPIs_1" xfId="21576" xr:uid="{00000000-0005-0000-0000-0000B8DE0000}"/>
    <cellStyle name="n_WFR Sourcing 2002-2004_UAG_report_CA 06-10 (06-11-06)_Group (VALEUR)" xfId="57615" xr:uid="{00000000-0005-0000-0000-0000B9DE0000}"/>
    <cellStyle name="n_WFR Sourcing 2002-2004_UAG_report_CA 06-10 (06-11-06)_Orange - Market France KPIs" xfId="57614" xr:uid="{00000000-0005-0000-0000-0000BADE0000}"/>
    <cellStyle name="n_WFR Sourcing 2002-2004_UAG_report_CA 06-10 (06-11-06)_Poland KPIs" xfId="49369" xr:uid="{00000000-0005-0000-0000-0000BBDE0000}"/>
    <cellStyle name="n_WFR Sourcing 2002-2004_UAG_report_CA 06-10 (06-11-06)_ROW" xfId="49371" xr:uid="{00000000-0005-0000-0000-0000BCDE0000}"/>
    <cellStyle name="n_WFR Sourcing 2002-2004_UAG_report_CA 06-10 (06-11-06)_ROW ARPU" xfId="49372" xr:uid="{00000000-0005-0000-0000-0000BDDE0000}"/>
    <cellStyle name="n_WFR Sourcing 2002-2004_UAG_report_CA 06-10 (06-11-06)_ROW_1" xfId="49373" xr:uid="{00000000-0005-0000-0000-0000BEDE0000}"/>
    <cellStyle name="n_WFR Sourcing 2002-2004_UAG_report_CA 06-10 (06-11-06)_ROW_1_Group" xfId="49374" xr:uid="{00000000-0005-0000-0000-0000BFDE0000}"/>
    <cellStyle name="n_WFR Sourcing 2002-2004_UAG_report_CA 06-10 (06-11-06)_ROW_1_ROW ARPU" xfId="49375" xr:uid="{00000000-0005-0000-0000-0000C0DE0000}"/>
    <cellStyle name="n_WFR Sourcing 2002-2004_UAG_report_CA 06-10 (06-11-06)_ROW_Group" xfId="49376" xr:uid="{00000000-0005-0000-0000-0000C1DE0000}"/>
    <cellStyle name="n_WFR Sourcing 2002-2004_UAG_report_CA 06-10 (06-11-06)_ROW_ROW ARPU" xfId="49377" xr:uid="{00000000-0005-0000-0000-0000C2DE0000}"/>
    <cellStyle name="n_WFR Sourcing 2002-2004_UAG_report_CA 06-10 (06-11-06)_Spain ARPU + AUPU" xfId="49378" xr:uid="{00000000-0005-0000-0000-0000C3DE0000}"/>
    <cellStyle name="n_WFR Sourcing 2002-2004_UAG_report_CA 06-10 (06-11-06)_Spain ARPU + AUPU_Group" xfId="49379" xr:uid="{00000000-0005-0000-0000-0000C4DE0000}"/>
    <cellStyle name="n_WFR Sourcing 2002-2004_UAG_report_CA 06-10 (06-11-06)_Spain ARPU + AUPU_ROW ARPU" xfId="49380" xr:uid="{00000000-0005-0000-0000-0000C5DE0000}"/>
    <cellStyle name="n_WFR Sourcing 2002-2004_UAG_report_CA 06-10 (06-11-06)_Spain KPIs" xfId="8131" xr:uid="{00000000-0005-0000-0000-0000C6DE0000}"/>
    <cellStyle name="n_WFR Sourcing 2002-2004_UAG_report_CA 06-10 (06-11-06)_Spain KPIs 2" xfId="17497" xr:uid="{00000000-0005-0000-0000-0000C7DE0000}"/>
    <cellStyle name="n_WFR Sourcing 2002-2004_UAG_report_CA 06-10 (06-11-06)_Spain KPIs_1" xfId="52946" xr:uid="{00000000-0005-0000-0000-0000C8DE0000}"/>
    <cellStyle name="n_WFR Sourcing 2002-2004_UAG_report_CA 06-10 (06-11-06)_Telecoms - Operational KPIs" xfId="51249" xr:uid="{00000000-0005-0000-0000-0000C9DE0000}"/>
    <cellStyle name="n_WFR Sourcing 2002-2004_V&amp;M trajectoires V1 (06-08-11)" xfId="4153" xr:uid="{00000000-0005-0000-0000-0000CADE0000}"/>
    <cellStyle name="n_WFR Sourcing 2002-2004_V&amp;M trajectoires V1 (06-08-11)_A&amp;ME KPIs" xfId="54724" xr:uid="{00000000-0005-0000-0000-0000CBDE0000}"/>
    <cellStyle name="n_WFR Sourcing 2002-2004_V&amp;M trajectoires V1 (06-08-11)_France financials" xfId="25065" xr:uid="{00000000-0005-0000-0000-0000CCDE0000}"/>
    <cellStyle name="n_WFR Sourcing 2002-2004_V&amp;M trajectoires V1 (06-08-11)_France KPIs" xfId="6275" xr:uid="{00000000-0005-0000-0000-0000CDDE0000}"/>
    <cellStyle name="n_WFR Sourcing 2002-2004_V&amp;M trajectoires V1 (06-08-11)_France KPIs 2" xfId="15690" xr:uid="{00000000-0005-0000-0000-0000CEDE0000}"/>
    <cellStyle name="n_WFR Sourcing 2002-2004_V&amp;M trajectoires V1 (06-08-11)_France KPIs_1" xfId="13515" xr:uid="{00000000-0005-0000-0000-0000CFDE0000}"/>
    <cellStyle name="n_WFR Sourcing 2002-2004_V&amp;M trajectoires V1 (06-08-11)_Group" xfId="49382" xr:uid="{00000000-0005-0000-0000-0000D0DE0000}"/>
    <cellStyle name="n_WFR Sourcing 2002-2004_V&amp;M trajectoires V1 (06-08-11)_Group - financial KPIs" xfId="23321" xr:uid="{00000000-0005-0000-0000-0000D1DE0000}"/>
    <cellStyle name="n_WFR Sourcing 2002-2004_V&amp;M trajectoires V1 (06-08-11)_Group - operational KPIs" xfId="11761" xr:uid="{00000000-0005-0000-0000-0000D2DE0000}"/>
    <cellStyle name="n_WFR Sourcing 2002-2004_V&amp;M trajectoires V1 (06-08-11)_Group - operational KPIs 2" xfId="19460" xr:uid="{00000000-0005-0000-0000-0000D3DE0000}"/>
    <cellStyle name="n_WFR Sourcing 2002-2004_V&amp;M trajectoires V1 (06-08-11)_Group - operational KPIs_1" xfId="21577" xr:uid="{00000000-0005-0000-0000-0000D4DE0000}"/>
    <cellStyle name="n_WFR Sourcing 2002-2004_V&amp;M trajectoires V1 (06-08-11)_Group (VALEUR)" xfId="57617" xr:uid="{00000000-0005-0000-0000-0000D5DE0000}"/>
    <cellStyle name="n_WFR Sourcing 2002-2004_V&amp;M trajectoires V1 (06-08-11)_Orange - Market France KPIs" xfId="57616" xr:uid="{00000000-0005-0000-0000-0000D6DE0000}"/>
    <cellStyle name="n_WFR Sourcing 2002-2004_V&amp;M trajectoires V1 (06-08-11)_Poland KPIs" xfId="49381" xr:uid="{00000000-0005-0000-0000-0000D7DE0000}"/>
    <cellStyle name="n_WFR Sourcing 2002-2004_V&amp;M trajectoires V1 (06-08-11)_ROW" xfId="49383" xr:uid="{00000000-0005-0000-0000-0000D8DE0000}"/>
    <cellStyle name="n_WFR Sourcing 2002-2004_V&amp;M trajectoires V1 (06-08-11)_ROW ARPU" xfId="49384" xr:uid="{00000000-0005-0000-0000-0000D9DE0000}"/>
    <cellStyle name="n_WFR Sourcing 2002-2004_V&amp;M trajectoires V1 (06-08-11)_ROW_1" xfId="49385" xr:uid="{00000000-0005-0000-0000-0000DADE0000}"/>
    <cellStyle name="n_WFR Sourcing 2002-2004_V&amp;M trajectoires V1 (06-08-11)_ROW_1_Group" xfId="49386" xr:uid="{00000000-0005-0000-0000-0000DBDE0000}"/>
    <cellStyle name="n_WFR Sourcing 2002-2004_V&amp;M trajectoires V1 (06-08-11)_ROW_1_ROW ARPU" xfId="49387" xr:uid="{00000000-0005-0000-0000-0000DCDE0000}"/>
    <cellStyle name="n_WFR Sourcing 2002-2004_V&amp;M trajectoires V1 (06-08-11)_ROW_Group" xfId="49388" xr:uid="{00000000-0005-0000-0000-0000DDDE0000}"/>
    <cellStyle name="n_WFR Sourcing 2002-2004_V&amp;M trajectoires V1 (06-08-11)_ROW_ROW ARPU" xfId="49389" xr:uid="{00000000-0005-0000-0000-0000DEDE0000}"/>
    <cellStyle name="n_WFR Sourcing 2002-2004_V&amp;M trajectoires V1 (06-08-11)_Spain ARPU + AUPU" xfId="49390" xr:uid="{00000000-0005-0000-0000-0000DFDE0000}"/>
    <cellStyle name="n_WFR Sourcing 2002-2004_V&amp;M trajectoires V1 (06-08-11)_Spain ARPU + AUPU_Group" xfId="49391" xr:uid="{00000000-0005-0000-0000-0000E0DE0000}"/>
    <cellStyle name="n_WFR Sourcing 2002-2004_V&amp;M trajectoires V1 (06-08-11)_Spain ARPU + AUPU_ROW ARPU" xfId="49392" xr:uid="{00000000-0005-0000-0000-0000E1DE0000}"/>
    <cellStyle name="n_WFR Sourcing 2002-2004_V&amp;M trajectoires V1 (06-08-11)_Spain KPIs" xfId="8132" xr:uid="{00000000-0005-0000-0000-0000E2DE0000}"/>
    <cellStyle name="n_WFR Sourcing 2002-2004_V&amp;M trajectoires V1 (06-08-11)_Spain KPIs 2" xfId="17498" xr:uid="{00000000-0005-0000-0000-0000E3DE0000}"/>
    <cellStyle name="n_WFR Sourcing 2002-2004_V&amp;M trajectoires V1 (06-08-11)_Spain KPIs_1" xfId="52947" xr:uid="{00000000-0005-0000-0000-0000E4DE0000}"/>
    <cellStyle name="n_WFR Sourcing 2002-2004_V&amp;M trajectoires V1 (06-08-11)_Telecoms - Operational KPIs" xfId="51250" xr:uid="{00000000-0005-0000-0000-0000E5DE0000}"/>
    <cellStyle name="NA is zero" xfId="2773" xr:uid="{00000000-0005-0000-0000-0000E6DE0000}"/>
    <cellStyle name="Name" xfId="4154" xr:uid="{00000000-0005-0000-0000-0000E7DE0000}"/>
    <cellStyle name="Nb" xfId="4155" xr:uid="{00000000-0005-0000-0000-0000E8DE0000}"/>
    <cellStyle name="Neutral" xfId="2774" xr:uid="{00000000-0005-0000-0000-0000E9DE0000}"/>
    <cellStyle name="Neutre 2" xfId="49393" xr:uid="{00000000-0005-0000-0000-0000EADE0000}"/>
    <cellStyle name="Never Changes" xfId="4156" xr:uid="{00000000-0005-0000-0000-0000EBDE0000}"/>
    <cellStyle name="no dec" xfId="2775" xr:uid="{00000000-0005-0000-0000-0000ECDE0000}"/>
    <cellStyle name="No-definido" xfId="8133" xr:uid="{00000000-0005-0000-0000-0000EDDE0000}"/>
    <cellStyle name="Nor}al" xfId="49394" xr:uid="{00000000-0005-0000-0000-0000EEDE0000}"/>
    <cellStyle name="NORAYAS" xfId="4157" xr:uid="{00000000-0005-0000-0000-0000EFDE0000}"/>
    <cellStyle name="Normal" xfId="0" builtinId="0"/>
    <cellStyle name="Normal - Style1" xfId="2776" xr:uid="{00000000-0005-0000-0000-0000F1DE0000}"/>
    <cellStyle name="Normal - Style1 2" xfId="25645" xr:uid="{00000000-0005-0000-0000-0000F2DE0000}"/>
    <cellStyle name="Normal - Style1_A&amp;ME KPIs" xfId="54725" xr:uid="{00000000-0005-0000-0000-0000F3DE0000}"/>
    <cellStyle name="Normal - Style2" xfId="4158" xr:uid="{00000000-0005-0000-0000-0000F4DE0000}"/>
    <cellStyle name="Normal - Style3" xfId="4159" xr:uid="{00000000-0005-0000-0000-0000F5DE0000}"/>
    <cellStyle name="Normal - Style4" xfId="4160" xr:uid="{00000000-0005-0000-0000-0000F6DE0000}"/>
    <cellStyle name="Normal - Style5" xfId="4161" xr:uid="{00000000-0005-0000-0000-0000F7DE0000}"/>
    <cellStyle name="Normal (no,)" xfId="2777" xr:uid="{00000000-0005-0000-0000-0000F8DE0000}"/>
    <cellStyle name="Normal [0]" xfId="2778" xr:uid="{00000000-0005-0000-0000-0000F9DE0000}"/>
    <cellStyle name="Normal [1]" xfId="2779" xr:uid="{00000000-0005-0000-0000-0000FADE0000}"/>
    <cellStyle name="Normal [2]" xfId="2780" xr:uid="{00000000-0005-0000-0000-0000FBDE0000}"/>
    <cellStyle name="Normal [3]" xfId="2781" xr:uid="{00000000-0005-0000-0000-0000FCDE0000}"/>
    <cellStyle name="Normal 10" xfId="25637" xr:uid="{00000000-0005-0000-0000-0000FDDE0000}"/>
    <cellStyle name="Normal 11" xfId="25639" xr:uid="{00000000-0005-0000-0000-0000FEDE0000}"/>
    <cellStyle name="Normal 12" xfId="25641" xr:uid="{00000000-0005-0000-0000-0000FFDE0000}"/>
    <cellStyle name="Normal 13" xfId="25646" xr:uid="{00000000-0005-0000-0000-000000DF0000}"/>
    <cellStyle name="Normal 14" xfId="25648" xr:uid="{00000000-0005-0000-0000-000001DF0000}"/>
    <cellStyle name="Normal 15" xfId="25650" xr:uid="{00000000-0005-0000-0000-000002DF0000}"/>
    <cellStyle name="Normal 16" xfId="25652" xr:uid="{00000000-0005-0000-0000-000003DF0000}"/>
    <cellStyle name="Normal 16 2" xfId="49517" xr:uid="{00000000-0005-0000-0000-000004DF0000}"/>
    <cellStyle name="Normal 17" xfId="25654" xr:uid="{00000000-0005-0000-0000-000005DF0000}"/>
    <cellStyle name="Normal 18" xfId="25656" xr:uid="{00000000-0005-0000-0000-000006DF0000}"/>
    <cellStyle name="Normal 19" xfId="25658" xr:uid="{00000000-0005-0000-0000-000007DF0000}"/>
    <cellStyle name="Normal 2" xfId="2782" xr:uid="{00000000-0005-0000-0000-000008DF0000}"/>
    <cellStyle name="Normal 2 2" xfId="49395" xr:uid="{00000000-0005-0000-0000-000009DF0000}"/>
    <cellStyle name="Normal 2_A&amp;ME KPIs" xfId="54726" xr:uid="{00000000-0005-0000-0000-00000ADF0000}"/>
    <cellStyle name="Normal 20" xfId="25660" xr:uid="{00000000-0005-0000-0000-00000BDF0000}"/>
    <cellStyle name="Normal 21" xfId="25662" xr:uid="{00000000-0005-0000-0000-00000CDF0000}"/>
    <cellStyle name="Normal 22" xfId="49520" xr:uid="{00000000-0005-0000-0000-00000DDF0000}"/>
    <cellStyle name="Normal 23" xfId="49521" xr:uid="{00000000-0005-0000-0000-00000EDF0000}"/>
    <cellStyle name="Normal 24" xfId="49523" xr:uid="{00000000-0005-0000-0000-00000FDF0000}"/>
    <cellStyle name="Normal 3" xfId="6276" xr:uid="{00000000-0005-0000-0000-000010DF0000}"/>
    <cellStyle name="Normal 3 2" xfId="25642" xr:uid="{00000000-0005-0000-0000-000011DF0000}"/>
    <cellStyle name="Normal 3_A&amp;ME KPIs" xfId="54727" xr:uid="{00000000-0005-0000-0000-000012DF0000}"/>
    <cellStyle name="Normal 4" xfId="25631" xr:uid="{00000000-0005-0000-0000-000013DF0000}"/>
    <cellStyle name="Normal 4 2" xfId="25643" xr:uid="{00000000-0005-0000-0000-000014DF0000}"/>
    <cellStyle name="Normal 4_A&amp;ME KPIs" xfId="54728" xr:uid="{00000000-0005-0000-0000-000015DF0000}"/>
    <cellStyle name="Normal 5" xfId="25632" xr:uid="{00000000-0005-0000-0000-000016DF0000}"/>
    <cellStyle name="Normal 5 2" xfId="25644" xr:uid="{00000000-0005-0000-0000-000017DF0000}"/>
    <cellStyle name="Normal 5_A&amp;ME KPIs" xfId="54729" xr:uid="{00000000-0005-0000-0000-000018DF0000}"/>
    <cellStyle name="Normal 6" xfId="25633" xr:uid="{00000000-0005-0000-0000-000019DF0000}"/>
    <cellStyle name="Normal 7" xfId="25634" xr:uid="{00000000-0005-0000-0000-00001ADF0000}"/>
    <cellStyle name="Normal 8" xfId="25635" xr:uid="{00000000-0005-0000-0000-00001BDF0000}"/>
    <cellStyle name="Normal 9" xfId="25636" xr:uid="{00000000-0005-0000-0000-00001CDF0000}"/>
    <cellStyle name="Normal Bold" xfId="2783" xr:uid="{00000000-0005-0000-0000-00001DDF0000}"/>
    <cellStyle name="Normal Pct" xfId="2784" xr:uid="{00000000-0005-0000-0000-00001EDF0000}"/>
    <cellStyle name="Normal_090429 - 1Q08 KPIs file" xfId="2785" xr:uid="{00000000-0005-0000-0000-00001FDF0000}"/>
    <cellStyle name="Normal_Spain KPIs 2" xfId="49518" xr:uid="{00000000-0005-0000-0000-000021DF0000}"/>
    <cellStyle name="Normal2" xfId="49396" xr:uid="{00000000-0005-0000-0000-000022DF0000}"/>
    <cellStyle name="NormalE" xfId="2786" xr:uid="{00000000-0005-0000-0000-000023DF0000}"/>
    <cellStyle name="NormalGB" xfId="2787" xr:uid="{00000000-0005-0000-0000-000024DF0000}"/>
    <cellStyle name="NormalHelv" xfId="4162" xr:uid="{00000000-0005-0000-0000-000025DF0000}"/>
    <cellStyle name="NormalMultiple" xfId="2788" xr:uid="{00000000-0005-0000-0000-000026DF0000}"/>
    <cellStyle name="Normalny__Template_Regulatory_Impacts_2013_03" xfId="57618" xr:uid="{00000000-0005-0000-0000-000027DF0000}"/>
    <cellStyle name="NOT" xfId="2789" xr:uid="{00000000-0005-0000-0000-000028DF0000}"/>
    <cellStyle name="Note" xfId="6277" builtinId="10" customBuiltin="1"/>
    <cellStyle name="Notes" xfId="2790" xr:uid="{00000000-0005-0000-0000-000029DF0000}"/>
    <cellStyle name="NotInput" xfId="4163" xr:uid="{00000000-0005-0000-0000-00002ADF0000}"/>
    <cellStyle name="Notiz" xfId="49397" xr:uid="{00000000-0005-0000-0000-00002BDF0000}"/>
    <cellStyle name="NPPESalesPct" xfId="2791" xr:uid="{00000000-0005-0000-0000-00002CDF0000}"/>
    <cellStyle name="Number" xfId="2792" xr:uid="{00000000-0005-0000-0000-00002DDF0000}"/>
    <cellStyle name="numero input" xfId="2793" xr:uid="{00000000-0005-0000-0000-00002EDF0000}"/>
    <cellStyle name="numero normal" xfId="2794" xr:uid="{00000000-0005-0000-0000-00002FDF0000}"/>
    <cellStyle name="NWI%S" xfId="2795" xr:uid="{00000000-0005-0000-0000-000030DF0000}"/>
    <cellStyle name="N葯Б" xfId="4164" xr:uid="{00000000-0005-0000-0000-000031DF0000}"/>
    <cellStyle name="Objectif" xfId="4165" xr:uid="{00000000-0005-0000-0000-000032DF0000}"/>
    <cellStyle name="Objectif€" xfId="4166" xr:uid="{00000000-0005-0000-0000-000033DF0000}"/>
    <cellStyle name="ObjectifMois" xfId="4167" xr:uid="{00000000-0005-0000-0000-000034DF0000}"/>
    <cellStyle name="Obsolete" xfId="49398" xr:uid="{00000000-0005-0000-0000-000035DF0000}"/>
    <cellStyle name="Œ…‹æØ‚è [0.00]_GE 3 MINIMUM" xfId="2796" xr:uid="{00000000-0005-0000-0000-000036DF0000}"/>
    <cellStyle name="Œ…‹æØ‚è_GE 3 MINIMUM" xfId="2797" xr:uid="{00000000-0005-0000-0000-000037DF0000}"/>
    <cellStyle name="Ombrée" xfId="2798" xr:uid="{00000000-0005-0000-0000-000038DF0000}"/>
    <cellStyle name="Onedec" xfId="2799" xr:uid="{00000000-0005-0000-0000-000039DF0000}"/>
    <cellStyle name="Onedec 2" xfId="13854" xr:uid="{00000000-0005-0000-0000-00003ADF0000}"/>
    <cellStyle name="Onedec_A&amp;ME KPIs" xfId="54730" xr:uid="{00000000-0005-0000-0000-00003BDF0000}"/>
    <cellStyle name="Option" xfId="2800" xr:uid="{00000000-0005-0000-0000-00003CDF0000}"/>
    <cellStyle name="Out_range" xfId="4168" xr:uid="{00000000-0005-0000-0000-00003DDF0000}"/>
    <cellStyle name="Output" xfId="2853" xr:uid="{00000000-0005-0000-0000-00003EDF0000}"/>
    <cellStyle name="Output 2" xfId="13855" xr:uid="{00000000-0005-0000-0000-00003FDF0000}"/>
    <cellStyle name="Output Amounts" xfId="4169" xr:uid="{00000000-0005-0000-0000-000040DF0000}"/>
    <cellStyle name="Output Column Headings" xfId="4170" xr:uid="{00000000-0005-0000-0000-000041DF0000}"/>
    <cellStyle name="Output Line Items" xfId="4171" xr:uid="{00000000-0005-0000-0000-000042DF0000}"/>
    <cellStyle name="OUTPUT REPORT HEADING" xfId="4172" xr:uid="{00000000-0005-0000-0000-000043DF0000}"/>
    <cellStyle name="OUTPUT REPORT TITLE" xfId="4173" xr:uid="{00000000-0005-0000-0000-000044DF0000}"/>
    <cellStyle name="Output_A&amp;ME KPIs" xfId="54731" xr:uid="{00000000-0005-0000-0000-000045DF0000}"/>
    <cellStyle name="P&amp;L Numbers" xfId="4174" xr:uid="{00000000-0005-0000-0000-000046DF0000}"/>
    <cellStyle name="Page Heading" xfId="4175" xr:uid="{00000000-0005-0000-0000-000047DF0000}"/>
    <cellStyle name="Page Heading Large" xfId="4176" xr:uid="{00000000-0005-0000-0000-000048DF0000}"/>
    <cellStyle name="Page Heading Small" xfId="4177" xr:uid="{00000000-0005-0000-0000-000049DF0000}"/>
    <cellStyle name="Page Heading_01 - Home" xfId="4178" xr:uid="{00000000-0005-0000-0000-00004ADF0000}"/>
    <cellStyle name="Page Number" xfId="2801" xr:uid="{00000000-0005-0000-0000-00004BDF0000}"/>
    <cellStyle name="pc1" xfId="2802" xr:uid="{00000000-0005-0000-0000-00004CDF0000}"/>
    <cellStyle name="pcent" xfId="4179" xr:uid="{00000000-0005-0000-0000-00004DDF0000}"/>
    <cellStyle name="pct_sub" xfId="4180" xr:uid="{00000000-0005-0000-0000-00004EDF0000}"/>
    <cellStyle name="Percent (0.0)" xfId="2803" xr:uid="{00000000-0005-0000-0000-00004FDF0000}"/>
    <cellStyle name="Percent (0.00)" xfId="2804" xr:uid="{00000000-0005-0000-0000-000050DF0000}"/>
    <cellStyle name="Percent [0%]" xfId="4181" xr:uid="{00000000-0005-0000-0000-000051DF0000}"/>
    <cellStyle name="Percent [0.00%]" xfId="4182" xr:uid="{00000000-0005-0000-0000-000052DF0000}"/>
    <cellStyle name="Percent [0]" xfId="2805" xr:uid="{00000000-0005-0000-0000-000053DF0000}"/>
    <cellStyle name="Percent [00]" xfId="4183" xr:uid="{00000000-0005-0000-0000-000054DF0000}"/>
    <cellStyle name="Percent [1]" xfId="2806" xr:uid="{00000000-0005-0000-0000-000055DF0000}"/>
    <cellStyle name="Percent [2]" xfId="2807" xr:uid="{00000000-0005-0000-0000-000056DF0000}"/>
    <cellStyle name="Percent 0" xfId="2808" xr:uid="{00000000-0005-0000-0000-000057DF0000}"/>
    <cellStyle name="Percent 0%" xfId="2809" xr:uid="{00000000-0005-0000-0000-000058DF0000}"/>
    <cellStyle name="Percent 0.00" xfId="2810" xr:uid="{00000000-0005-0000-0000-000059DF0000}"/>
    <cellStyle name="Percent 0_3q" xfId="2811" xr:uid="{00000000-0005-0000-0000-00005ADF0000}"/>
    <cellStyle name="Percent 2" xfId="49399" xr:uid="{00000000-0005-0000-0000-00005BDF0000}"/>
    <cellStyle name="Percent 2 2" xfId="49400" xr:uid="{00000000-0005-0000-0000-00005CDF0000}"/>
    <cellStyle name="Percent 2_Group" xfId="49401" xr:uid="{00000000-0005-0000-0000-00005DDF0000}"/>
    <cellStyle name="Percent Hard" xfId="4184" xr:uid="{00000000-0005-0000-0000-00005EDF0000}"/>
    <cellStyle name="Percent_Analysis for Presentation" xfId="6278" xr:uid="{00000000-0005-0000-0000-00005FDF0000}"/>
    <cellStyle name="Percent1" xfId="2812" xr:uid="{00000000-0005-0000-0000-000060DF0000}"/>
    <cellStyle name="percentage" xfId="4185" xr:uid="{00000000-0005-0000-0000-000061DF0000}"/>
    <cellStyle name="PercentChange" xfId="2813" xr:uid="{00000000-0005-0000-0000-000062DF0000}"/>
    <cellStyle name="Percentdash" xfId="2814" xr:uid="{00000000-0005-0000-0000-000063DF0000}"/>
    <cellStyle name="PercentPresentation" xfId="2815" xr:uid="{00000000-0005-0000-0000-000064DF0000}"/>
    <cellStyle name="PercentSales" xfId="2816" xr:uid="{00000000-0005-0000-0000-000065DF0000}"/>
    <cellStyle name="Perlong" xfId="4186" xr:uid="{00000000-0005-0000-0000-000066DF0000}"/>
    <cellStyle name="PerShare" xfId="2817" xr:uid="{00000000-0005-0000-0000-000067DF0000}"/>
    <cellStyle name="pig" xfId="49402" xr:uid="{00000000-0005-0000-0000-000068DF0000}"/>
    <cellStyle name="PLAN1" xfId="4187" xr:uid="{00000000-0005-0000-0000-000069DF0000}"/>
    <cellStyle name="Planungsobjekt" xfId="49403" xr:uid="{00000000-0005-0000-0000-00006ADF0000}"/>
    <cellStyle name="Plus" xfId="4188" xr:uid="{00000000-0005-0000-0000-00006BDF0000}"/>
    <cellStyle name="POPS" xfId="2818" xr:uid="{00000000-0005-0000-0000-00006CDF0000}"/>
    <cellStyle name="Porcentaje" xfId="4189" xr:uid="{00000000-0005-0000-0000-00006DDF0000}"/>
    <cellStyle name="Porcentaje 2" xfId="25664" xr:uid="{00000000-0005-0000-0000-00006EDF0000}"/>
    <cellStyle name="Porcentaje_A&amp;ME KPIs" xfId="54732" xr:uid="{00000000-0005-0000-0000-00006FDF0000}"/>
    <cellStyle name="Porcentual_Macro2" xfId="2819" xr:uid="{00000000-0005-0000-0000-000070DF0000}"/>
    <cellStyle name="port" xfId="4190" xr:uid="{00000000-0005-0000-0000-000071DF0000}"/>
    <cellStyle name="Post ration" xfId="2820" xr:uid="{00000000-0005-0000-0000-000072DF0000}"/>
    <cellStyle name="Pounds" xfId="4191" xr:uid="{00000000-0005-0000-0000-000073DF0000}"/>
    <cellStyle name="Pounds (0)" xfId="4192" xr:uid="{00000000-0005-0000-0000-000074DF0000}"/>
    <cellStyle name="Pounds_01 - Home" xfId="4193" xr:uid="{00000000-0005-0000-0000-000075DF0000}"/>
    <cellStyle name="Pourcentage" xfId="2821" builtinId="5"/>
    <cellStyle name="Pourcentage [0]" xfId="2822" xr:uid="{00000000-0005-0000-0000-000077DF0000}"/>
    <cellStyle name="Pourcentage [00]" xfId="2823" xr:uid="{00000000-0005-0000-0000-000078DF0000}"/>
    <cellStyle name="Pourcentage 10" xfId="25661" xr:uid="{00000000-0005-0000-0000-000079DF0000}"/>
    <cellStyle name="Pourcentage 11" xfId="25663" xr:uid="{00000000-0005-0000-0000-00007ADF0000}"/>
    <cellStyle name="Pourcentage 2" xfId="25640" xr:uid="{00000000-0005-0000-0000-00007BDF0000}"/>
    <cellStyle name="Pourcentage 2 2" xfId="57619" xr:uid="{00000000-0005-0000-0000-00007CDF0000}"/>
    <cellStyle name="Pourcentage 2_Group (VALEUR)" xfId="57620" xr:uid="{00000000-0005-0000-0000-00007DDF0000}"/>
    <cellStyle name="Pourcentage 3" xfId="25647" xr:uid="{00000000-0005-0000-0000-00007EDF0000}"/>
    <cellStyle name="Pourcentage 4" xfId="25649" xr:uid="{00000000-0005-0000-0000-00007FDF0000}"/>
    <cellStyle name="Pourcentage 5" xfId="25651" xr:uid="{00000000-0005-0000-0000-000080DF0000}"/>
    <cellStyle name="Pourcentage 6" xfId="25653" xr:uid="{00000000-0005-0000-0000-000081DF0000}"/>
    <cellStyle name="Pourcentage 6 2" xfId="49519" xr:uid="{00000000-0005-0000-0000-000082DF0000}"/>
    <cellStyle name="Pourcentage 7" xfId="25655" xr:uid="{00000000-0005-0000-0000-000083DF0000}"/>
    <cellStyle name="Pourcentage 8" xfId="25657" xr:uid="{00000000-0005-0000-0000-000084DF0000}"/>
    <cellStyle name="Pourcentage 9" xfId="25659" xr:uid="{00000000-0005-0000-0000-000085DF0000}"/>
    <cellStyle name="Pourcentage2dec" xfId="4194" xr:uid="{00000000-0005-0000-0000-000086DF0000}"/>
    <cellStyle name="PrePop Currency (0)" xfId="4195" xr:uid="{00000000-0005-0000-0000-000087DF0000}"/>
    <cellStyle name="PrePop Currency (2)" xfId="4196" xr:uid="{00000000-0005-0000-0000-000088DF0000}"/>
    <cellStyle name="PrePop Units (0)" xfId="4197" xr:uid="{00000000-0005-0000-0000-000089DF0000}"/>
    <cellStyle name="PrePop Units (1)" xfId="4198" xr:uid="{00000000-0005-0000-0000-00008ADF0000}"/>
    <cellStyle name="PrePop Units (2)" xfId="4199" xr:uid="{00000000-0005-0000-0000-00008BDF0000}"/>
    <cellStyle name="Presentation" xfId="2824" xr:uid="{00000000-0005-0000-0000-00008CDF0000}"/>
    <cellStyle name="PresentationZero" xfId="2825" xr:uid="{00000000-0005-0000-0000-00008DDF0000}"/>
    <cellStyle name="Price" xfId="2826" xr:uid="{00000000-0005-0000-0000-00008EDF0000}"/>
    <cellStyle name="Private" xfId="4200" xr:uid="{00000000-0005-0000-0000-00008FDF0000}"/>
    <cellStyle name="Private1" xfId="4201" xr:uid="{00000000-0005-0000-0000-000090DF0000}"/>
    <cellStyle name="Prozent__Vorlage für Präsentation" xfId="4202" xr:uid="{00000000-0005-0000-0000-000091DF0000}"/>
    <cellStyle name="PSChar" xfId="4203" xr:uid="{00000000-0005-0000-0000-000092DF0000}"/>
    <cellStyle name="PSDate" xfId="4204" xr:uid="{00000000-0005-0000-0000-000093DF0000}"/>
    <cellStyle name="PSDec" xfId="4205" xr:uid="{00000000-0005-0000-0000-000094DF0000}"/>
    <cellStyle name="PSHeading" xfId="4206" xr:uid="{00000000-0005-0000-0000-000095DF0000}"/>
    <cellStyle name="PSInt" xfId="4207" xr:uid="{00000000-0005-0000-0000-000096DF0000}"/>
    <cellStyle name="PSSpacer" xfId="4208" xr:uid="{00000000-0005-0000-0000-000097DF0000}"/>
    <cellStyle name="Qté calculées" xfId="4209" xr:uid="{00000000-0005-0000-0000-000098DF0000}"/>
    <cellStyle name="QTé entrées" xfId="4210" xr:uid="{00000000-0005-0000-0000-000099DF0000}"/>
    <cellStyle name="Quantity" xfId="4211" xr:uid="{00000000-0005-0000-0000-00009ADF0000}"/>
    <cellStyle name="r" xfId="2827" xr:uid="{00000000-0005-0000-0000-00009BDF0000}"/>
    <cellStyle name="r_A&amp;ME KPIs" xfId="54733" xr:uid="{00000000-0005-0000-0000-00009CDF0000}"/>
    <cellStyle name="r_Canal Digital" xfId="2828" xr:uid="{00000000-0005-0000-0000-00009DDF0000}"/>
    <cellStyle name="r_Canal Digital_A&amp;ME KPIs" xfId="54734" xr:uid="{00000000-0005-0000-0000-00009EDF0000}"/>
    <cellStyle name="r_Canal Digital_Fixed" xfId="2829" xr:uid="{00000000-0005-0000-0000-00009FDF0000}"/>
    <cellStyle name="r_Canal Digital_Fixed_A&amp;ME KPIs" xfId="54735" xr:uid="{00000000-0005-0000-0000-0000A0DF0000}"/>
    <cellStyle name="r_Canal Digital_Fixed_France KPIs" xfId="6281" xr:uid="{00000000-0005-0000-0000-0000A1DF0000}"/>
    <cellStyle name="r_Canal Digital_Fixed_France KPIs 2" xfId="15693" xr:uid="{00000000-0005-0000-0000-0000A2DF0000}"/>
    <cellStyle name="r_Canal Digital_Fixed_France KPIs_1" xfId="13518" xr:uid="{00000000-0005-0000-0000-0000A3DF0000}"/>
    <cellStyle name="r_Canal Digital_Fixed_Group" xfId="49407" xr:uid="{00000000-0005-0000-0000-0000A4DF0000}"/>
    <cellStyle name="r_Canal Digital_Fixed_Group (VALEUR)" xfId="57624" xr:uid="{00000000-0005-0000-0000-0000A5DF0000}"/>
    <cellStyle name="r_Canal Digital_Fixed_Orange - Market France KPIs" xfId="57623" xr:uid="{00000000-0005-0000-0000-0000A6DF0000}"/>
    <cellStyle name="r_Canal Digital_Fixed_Poland KPIs" xfId="49406" xr:uid="{00000000-0005-0000-0000-0000A7DF0000}"/>
    <cellStyle name="r_Canal Digital_Fixed_ROW ARPU" xfId="49408" xr:uid="{00000000-0005-0000-0000-0000A8DF0000}"/>
    <cellStyle name="r_Canal Digital_Fixed_Spain KPIs" xfId="8136" xr:uid="{00000000-0005-0000-0000-0000A9DF0000}"/>
    <cellStyle name="r_Canal Digital_Fixed_Spain KPIs 2" xfId="17501" xr:uid="{00000000-0005-0000-0000-0000AADF0000}"/>
    <cellStyle name="r_Canal Digital_Fixed_Spain KPIs_1" xfId="52950" xr:uid="{00000000-0005-0000-0000-0000ABDF0000}"/>
    <cellStyle name="r_Canal Digital_Fixed_Telecoms - Operational KPIs" xfId="51253" xr:uid="{00000000-0005-0000-0000-0000ACDF0000}"/>
    <cellStyle name="r_Canal Digital_France KPIs" xfId="6280" xr:uid="{00000000-0005-0000-0000-0000ADDF0000}"/>
    <cellStyle name="r_Canal Digital_France KPIs 2" xfId="15692" xr:uid="{00000000-0005-0000-0000-0000AEDF0000}"/>
    <cellStyle name="r_Canal Digital_France KPIs_1" xfId="13517" xr:uid="{00000000-0005-0000-0000-0000AFDF0000}"/>
    <cellStyle name="r_Canal Digital_Group" xfId="2830" xr:uid="{00000000-0005-0000-0000-0000B0DF0000}"/>
    <cellStyle name="r_Canal Digital_Group (VALEUR)" xfId="57626" xr:uid="{00000000-0005-0000-0000-0000B1DF0000}"/>
    <cellStyle name="r_Canal Digital_Group_1" xfId="49410" xr:uid="{00000000-0005-0000-0000-0000B2DF0000}"/>
    <cellStyle name="r_Canal Digital_Group_A&amp;ME KPIs" xfId="54736" xr:uid="{00000000-0005-0000-0000-0000B3DF0000}"/>
    <cellStyle name="r_Canal Digital_Group_France KPIs" xfId="6282" xr:uid="{00000000-0005-0000-0000-0000B4DF0000}"/>
    <cellStyle name="r_Canal Digital_Group_France KPIs 2" xfId="15694" xr:uid="{00000000-0005-0000-0000-0000B5DF0000}"/>
    <cellStyle name="r_Canal Digital_Group_France KPIs_1" xfId="13519" xr:uid="{00000000-0005-0000-0000-0000B6DF0000}"/>
    <cellStyle name="r_Canal Digital_Group_Group" xfId="49411" xr:uid="{00000000-0005-0000-0000-0000B7DF0000}"/>
    <cellStyle name="r_Canal Digital_Group_Group (VALEUR)" xfId="57627" xr:uid="{00000000-0005-0000-0000-0000B8DF0000}"/>
    <cellStyle name="r_Canal Digital_Group_Orange - Market France KPIs" xfId="57625" xr:uid="{00000000-0005-0000-0000-0000B9DF0000}"/>
    <cellStyle name="r_Canal Digital_Group_Poland KPIs" xfId="49409" xr:uid="{00000000-0005-0000-0000-0000BADF0000}"/>
    <cellStyle name="r_Canal Digital_Group_ROW ARPU" xfId="49412" xr:uid="{00000000-0005-0000-0000-0000BBDF0000}"/>
    <cellStyle name="r_Canal Digital_Group_Spain KPIs" xfId="8137" xr:uid="{00000000-0005-0000-0000-0000BCDF0000}"/>
    <cellStyle name="r_Canal Digital_Group_Spain KPIs 2" xfId="17502" xr:uid="{00000000-0005-0000-0000-0000BDDF0000}"/>
    <cellStyle name="r_Canal Digital_Group_Spain KPIs_1" xfId="52951" xr:uid="{00000000-0005-0000-0000-0000BEDF0000}"/>
    <cellStyle name="r_Canal Digital_Group_Telecoms - Operational KPIs" xfId="51254" xr:uid="{00000000-0005-0000-0000-0000BFDF0000}"/>
    <cellStyle name="r_Canal Digital_Mobile" xfId="2831" xr:uid="{00000000-0005-0000-0000-0000C0DF0000}"/>
    <cellStyle name="r_Canal Digital_Mobile_A&amp;ME KPIs" xfId="54737" xr:uid="{00000000-0005-0000-0000-0000C1DF0000}"/>
    <cellStyle name="r_Canal Digital_Mobile_France KPIs" xfId="6283" xr:uid="{00000000-0005-0000-0000-0000C2DF0000}"/>
    <cellStyle name="r_Canal Digital_Mobile_France KPIs 2" xfId="15695" xr:uid="{00000000-0005-0000-0000-0000C3DF0000}"/>
    <cellStyle name="r_Canal Digital_Mobile_France KPIs_1" xfId="13520" xr:uid="{00000000-0005-0000-0000-0000C4DF0000}"/>
    <cellStyle name="r_Canal Digital_Mobile_Group" xfId="49414" xr:uid="{00000000-0005-0000-0000-0000C5DF0000}"/>
    <cellStyle name="r_Canal Digital_Mobile_Group (VALEUR)" xfId="57629" xr:uid="{00000000-0005-0000-0000-0000C6DF0000}"/>
    <cellStyle name="r_Canal Digital_Mobile_Orange - Market France KPIs" xfId="57628" xr:uid="{00000000-0005-0000-0000-0000C7DF0000}"/>
    <cellStyle name="r_Canal Digital_Mobile_Poland KPIs" xfId="49413" xr:uid="{00000000-0005-0000-0000-0000C8DF0000}"/>
    <cellStyle name="r_Canal Digital_Mobile_ROW ARPU" xfId="49415" xr:uid="{00000000-0005-0000-0000-0000C9DF0000}"/>
    <cellStyle name="r_Canal Digital_Mobile_Spain KPIs" xfId="8138" xr:uid="{00000000-0005-0000-0000-0000CADF0000}"/>
    <cellStyle name="r_Canal Digital_Mobile_Spain KPIs 2" xfId="17503" xr:uid="{00000000-0005-0000-0000-0000CBDF0000}"/>
    <cellStyle name="r_Canal Digital_Mobile_Spain KPIs_1" xfId="52952" xr:uid="{00000000-0005-0000-0000-0000CCDF0000}"/>
    <cellStyle name="r_Canal Digital_Mobile_Telecoms - Operational KPIs" xfId="51255" xr:uid="{00000000-0005-0000-0000-0000CDDF0000}"/>
    <cellStyle name="r_Canal Digital_Orange - Market France KPIs" xfId="57622" xr:uid="{00000000-0005-0000-0000-0000CEDF0000}"/>
    <cellStyle name="r_Canal Digital_Poland KPIs" xfId="49405" xr:uid="{00000000-0005-0000-0000-0000CFDF0000}"/>
    <cellStyle name="r_Canal Digital_ROW ARPU" xfId="49416" xr:uid="{00000000-0005-0000-0000-0000D0DF0000}"/>
    <cellStyle name="r_Canal Digital_Spain KPIs" xfId="8135" xr:uid="{00000000-0005-0000-0000-0000D1DF0000}"/>
    <cellStyle name="r_Canal Digital_Spain KPIs 2" xfId="17500" xr:uid="{00000000-0005-0000-0000-0000D2DF0000}"/>
    <cellStyle name="r_Canal Digital_Spain KPIs_1" xfId="52949" xr:uid="{00000000-0005-0000-0000-0000D3DF0000}"/>
    <cellStyle name="r_Canal Digital_Special items" xfId="2832" xr:uid="{00000000-0005-0000-0000-0000D4DF0000}"/>
    <cellStyle name="r_Canal Digital_Special items_A&amp;ME KPIs" xfId="54738" xr:uid="{00000000-0005-0000-0000-0000D5DF0000}"/>
    <cellStyle name="r_Canal Digital_Special items_France KPIs" xfId="6284" xr:uid="{00000000-0005-0000-0000-0000D6DF0000}"/>
    <cellStyle name="r_Canal Digital_Special items_France KPIs 2" xfId="15696" xr:uid="{00000000-0005-0000-0000-0000D7DF0000}"/>
    <cellStyle name="r_Canal Digital_Special items_France KPIs_1" xfId="13521" xr:uid="{00000000-0005-0000-0000-0000D8DF0000}"/>
    <cellStyle name="r_Canal Digital_Special items_Group" xfId="49418" xr:uid="{00000000-0005-0000-0000-0000D9DF0000}"/>
    <cellStyle name="r_Canal Digital_Special items_Group (VALEUR)" xfId="57631" xr:uid="{00000000-0005-0000-0000-0000DADF0000}"/>
    <cellStyle name="r_Canal Digital_Special items_Orange - Market France KPIs" xfId="57630" xr:uid="{00000000-0005-0000-0000-0000DBDF0000}"/>
    <cellStyle name="r_Canal Digital_Special items_Poland KPIs" xfId="49417" xr:uid="{00000000-0005-0000-0000-0000DCDF0000}"/>
    <cellStyle name="r_Canal Digital_Special items_ROW ARPU" xfId="49419" xr:uid="{00000000-0005-0000-0000-0000DDDF0000}"/>
    <cellStyle name="r_Canal Digital_Special items_Spain KPIs" xfId="8139" xr:uid="{00000000-0005-0000-0000-0000DEDF0000}"/>
    <cellStyle name="r_Canal Digital_Special items_Spain KPIs 2" xfId="17504" xr:uid="{00000000-0005-0000-0000-0000DFDF0000}"/>
    <cellStyle name="r_Canal Digital_Special items_Spain KPIs_1" xfId="52953" xr:uid="{00000000-0005-0000-0000-0000E0DF0000}"/>
    <cellStyle name="r_Canal Digital_Special items_Telecoms - Operational KPIs" xfId="51256" xr:uid="{00000000-0005-0000-0000-0000E1DF0000}"/>
    <cellStyle name="r_Canal Digital_Telecoms - Operational KPIs" xfId="51252" xr:uid="{00000000-0005-0000-0000-0000E2DF0000}"/>
    <cellStyle name="r_France KPIs" xfId="6279" xr:uid="{00000000-0005-0000-0000-0000E3DF0000}"/>
    <cellStyle name="r_France KPIs 2" xfId="15691" xr:uid="{00000000-0005-0000-0000-0000E4DF0000}"/>
    <cellStyle name="r_France KPIs_1" xfId="13516" xr:uid="{00000000-0005-0000-0000-0000E5DF0000}"/>
    <cellStyle name="r_Group" xfId="49420" xr:uid="{00000000-0005-0000-0000-0000E6DF0000}"/>
    <cellStyle name="r_Group (VALEUR)" xfId="57632" xr:uid="{00000000-0005-0000-0000-0000E7DF0000}"/>
    <cellStyle name="r_Orange - Market France KPIs" xfId="57621" xr:uid="{00000000-0005-0000-0000-0000E8DF0000}"/>
    <cellStyle name="r_Poland KPIs" xfId="49404" xr:uid="{00000000-0005-0000-0000-0000E9DF0000}"/>
    <cellStyle name="r_ROW ARPU" xfId="49421" xr:uid="{00000000-0005-0000-0000-0000EADF0000}"/>
    <cellStyle name="r_Spain KPIs" xfId="8134" xr:uid="{00000000-0005-0000-0000-0000EBDF0000}"/>
    <cellStyle name="r_Spain KPIs 2" xfId="17499" xr:uid="{00000000-0005-0000-0000-0000ECDF0000}"/>
    <cellStyle name="r_Spain KPIs_1" xfId="52948" xr:uid="{00000000-0005-0000-0000-0000EDDF0000}"/>
    <cellStyle name="r_tel" xfId="2833" xr:uid="{00000000-0005-0000-0000-0000EEDF0000}"/>
    <cellStyle name="r_tel.xls Chart 680" xfId="2834" xr:uid="{00000000-0005-0000-0000-0000EFDF0000}"/>
    <cellStyle name="r_tel.xls Chart 680_A&amp;ME KPIs" xfId="54740" xr:uid="{00000000-0005-0000-0000-0000F0DF0000}"/>
    <cellStyle name="r_tel.xls Chart 680_France KPIs" xfId="6286" xr:uid="{00000000-0005-0000-0000-0000F1DF0000}"/>
    <cellStyle name="r_tel.xls Chart 680_France KPIs 2" xfId="15698" xr:uid="{00000000-0005-0000-0000-0000F2DF0000}"/>
    <cellStyle name="r_tel.xls Chart 680_France KPIs_1" xfId="13523" xr:uid="{00000000-0005-0000-0000-0000F3DF0000}"/>
    <cellStyle name="r_tel.xls Chart 680_Group" xfId="49424" xr:uid="{00000000-0005-0000-0000-0000F4DF0000}"/>
    <cellStyle name="r_tel.xls Chart 680_Group (VALEUR)" xfId="57635" xr:uid="{00000000-0005-0000-0000-0000F5DF0000}"/>
    <cellStyle name="r_tel.xls Chart 680_Orange - Market France KPIs" xfId="57634" xr:uid="{00000000-0005-0000-0000-0000F6DF0000}"/>
    <cellStyle name="r_tel.xls Chart 680_Poland KPIs" xfId="49423" xr:uid="{00000000-0005-0000-0000-0000F7DF0000}"/>
    <cellStyle name="r_tel.xls Chart 680_ROW ARPU" xfId="49425" xr:uid="{00000000-0005-0000-0000-0000F8DF0000}"/>
    <cellStyle name="r_tel.xls Chart 680_Spain KPIs" xfId="8141" xr:uid="{00000000-0005-0000-0000-0000F9DF0000}"/>
    <cellStyle name="r_tel.xls Chart 680_Spain KPIs 2" xfId="17506" xr:uid="{00000000-0005-0000-0000-0000FADF0000}"/>
    <cellStyle name="r_tel.xls Chart 680_Spain KPIs_1" xfId="52955" xr:uid="{00000000-0005-0000-0000-0000FBDF0000}"/>
    <cellStyle name="r_tel.xls Chart 680_Telecoms - Operational KPIs" xfId="51258" xr:uid="{00000000-0005-0000-0000-0000FCDF0000}"/>
    <cellStyle name="r_tel_A&amp;ME KPIs" xfId="54739" xr:uid="{00000000-0005-0000-0000-0000FDDF0000}"/>
    <cellStyle name="r_tel_France KPIs" xfId="6285" xr:uid="{00000000-0005-0000-0000-0000FEDF0000}"/>
    <cellStyle name="r_tel_France KPIs 2" xfId="15697" xr:uid="{00000000-0005-0000-0000-0000FFDF0000}"/>
    <cellStyle name="r_tel_France KPIs_1" xfId="13522" xr:uid="{00000000-0005-0000-0000-000000E00000}"/>
    <cellStyle name="r_tel_Group" xfId="49426" xr:uid="{00000000-0005-0000-0000-000001E00000}"/>
    <cellStyle name="r_tel_Group (VALEUR)" xfId="57636" xr:uid="{00000000-0005-0000-0000-000002E00000}"/>
    <cellStyle name="r_tel_Orange - Market France KPIs" xfId="57633" xr:uid="{00000000-0005-0000-0000-000003E00000}"/>
    <cellStyle name="r_tel_Poland KPIs" xfId="49422" xr:uid="{00000000-0005-0000-0000-000004E00000}"/>
    <cellStyle name="r_tel_ROW ARPU" xfId="49427" xr:uid="{00000000-0005-0000-0000-000005E00000}"/>
    <cellStyle name="r_tel_Spain KPIs" xfId="8140" xr:uid="{00000000-0005-0000-0000-000006E00000}"/>
    <cellStyle name="r_tel_Spain KPIs 2" xfId="17505" xr:uid="{00000000-0005-0000-0000-000007E00000}"/>
    <cellStyle name="r_tel_Spain KPIs_1" xfId="52954" xr:uid="{00000000-0005-0000-0000-000008E00000}"/>
    <cellStyle name="r_tel_Telecoms - Operational KPIs" xfId="51257" xr:uid="{00000000-0005-0000-0000-000009E00000}"/>
    <cellStyle name="r_Telecoms - Operational KPIs" xfId="51251" xr:uid="{00000000-0005-0000-0000-00000AE00000}"/>
    <cellStyle name="Red font" xfId="2835" xr:uid="{00000000-0005-0000-0000-00000BE00000}"/>
    <cellStyle name="Reference" xfId="2836" xr:uid="{00000000-0005-0000-0000-00000CE00000}"/>
    <cellStyle name="Report" xfId="2837" xr:uid="{00000000-0005-0000-0000-00000DE00000}"/>
    <cellStyle name="ResCalc" xfId="4212" xr:uid="{00000000-0005-0000-0000-00000EE00000}"/>
    <cellStyle name="results" xfId="4213" xr:uid="{00000000-0005-0000-0000-00000FE00000}"/>
    <cellStyle name="Results % 3 dp" xfId="4214" xr:uid="{00000000-0005-0000-0000-000010E00000}"/>
    <cellStyle name="Results % 3 dp 2" xfId="13911" xr:uid="{00000000-0005-0000-0000-000011E00000}"/>
    <cellStyle name="Results % 3 dp_A&amp;ME KPIs" xfId="54741" xr:uid="{00000000-0005-0000-0000-000012E00000}"/>
    <cellStyle name="Results 3 dp" xfId="4215" xr:uid="{00000000-0005-0000-0000-000013E00000}"/>
    <cellStyle name="results_01 - Home" xfId="4216" xr:uid="{00000000-0005-0000-0000-000014E00000}"/>
    <cellStyle name="RevList" xfId="4217" xr:uid="{00000000-0005-0000-0000-000015E00000}"/>
    <cellStyle name="Right" xfId="2838" xr:uid="{00000000-0005-0000-0000-000016E00000}"/>
    <cellStyle name="Row Headings" xfId="4218" xr:uid="{00000000-0005-0000-0000-000017E00000}"/>
    <cellStyle name="Row Ignore" xfId="2839" xr:uid="{00000000-0005-0000-0000-000018E00000}"/>
    <cellStyle name="Row Sub total" xfId="2840" xr:uid="{00000000-0005-0000-0000-000019E00000}"/>
    <cellStyle name="Row Title 1" xfId="2841" xr:uid="{00000000-0005-0000-0000-00001AE00000}"/>
    <cellStyle name="Row Title 2" xfId="2842" xr:uid="{00000000-0005-0000-0000-00001BE00000}"/>
    <cellStyle name="Row Title 3" xfId="2843" xr:uid="{00000000-0005-0000-0000-00001CE00000}"/>
    <cellStyle name="Row Total" xfId="2844" xr:uid="{00000000-0005-0000-0000-00001DE00000}"/>
    <cellStyle name="s]_x000d__x000a_spooler=yes_x000d__x000a_load=stryper.exe PGL1 C:\WINDOWS\MOUSE\POINTER.EXE WUSER.EXE NWPOPUP.EXE_x000d__x000a_run=_x000d__x000a_Beep=yes_x000d__x000a_NullPort=Non" xfId="49428" xr:uid="{00000000-0005-0000-0000-00001EE00000}"/>
    <cellStyle name="Saisie" xfId="2845" xr:uid="{00000000-0005-0000-0000-00001FE00000}"/>
    <cellStyle name="Salomon Logo" xfId="2846" xr:uid="{00000000-0005-0000-0000-000020E00000}"/>
    <cellStyle name="SAPBEXaggData" xfId="49429" xr:uid="{00000000-0005-0000-0000-000021E00000}"/>
    <cellStyle name="SAPBEXaggDataEmph" xfId="49430" xr:uid="{00000000-0005-0000-0000-000022E00000}"/>
    <cellStyle name="SAPBEXaggItem" xfId="49431" xr:uid="{00000000-0005-0000-0000-000023E00000}"/>
    <cellStyle name="SAPBEXaggItemX" xfId="49432" xr:uid="{00000000-0005-0000-0000-000024E00000}"/>
    <cellStyle name="SAPBEXchaText" xfId="49433" xr:uid="{00000000-0005-0000-0000-000025E00000}"/>
    <cellStyle name="SAPBEXexcBad7" xfId="49434" xr:uid="{00000000-0005-0000-0000-000026E00000}"/>
    <cellStyle name="SAPBEXexcBad8" xfId="49435" xr:uid="{00000000-0005-0000-0000-000027E00000}"/>
    <cellStyle name="SAPBEXexcBad9" xfId="49436" xr:uid="{00000000-0005-0000-0000-000028E00000}"/>
    <cellStyle name="SAPBEXexcCritical4" xfId="49437" xr:uid="{00000000-0005-0000-0000-000029E00000}"/>
    <cellStyle name="SAPBEXexcCritical5" xfId="49438" xr:uid="{00000000-0005-0000-0000-00002AE00000}"/>
    <cellStyle name="SAPBEXexcCritical6" xfId="49439" xr:uid="{00000000-0005-0000-0000-00002BE00000}"/>
    <cellStyle name="SAPBEXexcGood1" xfId="49440" xr:uid="{00000000-0005-0000-0000-00002CE00000}"/>
    <cellStyle name="SAPBEXexcGood2" xfId="49441" xr:uid="{00000000-0005-0000-0000-00002DE00000}"/>
    <cellStyle name="SAPBEXexcGood3" xfId="49442" xr:uid="{00000000-0005-0000-0000-00002EE00000}"/>
    <cellStyle name="SAPBEXfilterDrill" xfId="49443" xr:uid="{00000000-0005-0000-0000-00002FE00000}"/>
    <cellStyle name="SAPBEXfilterItem" xfId="49444" xr:uid="{00000000-0005-0000-0000-000030E00000}"/>
    <cellStyle name="SAPBEXfilterText" xfId="49445" xr:uid="{00000000-0005-0000-0000-000031E00000}"/>
    <cellStyle name="SAPBEXformats" xfId="49446" xr:uid="{00000000-0005-0000-0000-000032E00000}"/>
    <cellStyle name="SAPBEXheaderItem" xfId="49447" xr:uid="{00000000-0005-0000-0000-000033E00000}"/>
    <cellStyle name="SAPBEXheaderText" xfId="49448" xr:uid="{00000000-0005-0000-0000-000034E00000}"/>
    <cellStyle name="SAPBEXHLevel0" xfId="49449" xr:uid="{00000000-0005-0000-0000-000035E00000}"/>
    <cellStyle name="SAPBEXHLevel0X" xfId="49450" xr:uid="{00000000-0005-0000-0000-000036E00000}"/>
    <cellStyle name="SAPBEXHLevel1" xfId="49451" xr:uid="{00000000-0005-0000-0000-000037E00000}"/>
    <cellStyle name="SAPBEXHLevel1X" xfId="49452" xr:uid="{00000000-0005-0000-0000-000038E00000}"/>
    <cellStyle name="SAPBEXHLevel2" xfId="49453" xr:uid="{00000000-0005-0000-0000-000039E00000}"/>
    <cellStyle name="SAPBEXHLevel2X" xfId="49454" xr:uid="{00000000-0005-0000-0000-00003AE00000}"/>
    <cellStyle name="SAPBEXHLevel3" xfId="49455" xr:uid="{00000000-0005-0000-0000-00003BE00000}"/>
    <cellStyle name="SAPBEXHLevel3X" xfId="49456" xr:uid="{00000000-0005-0000-0000-00003CE00000}"/>
    <cellStyle name="SAPBEXresData" xfId="49457" xr:uid="{00000000-0005-0000-0000-00003DE00000}"/>
    <cellStyle name="SAPBEXresDataEmph" xfId="49458" xr:uid="{00000000-0005-0000-0000-00003EE00000}"/>
    <cellStyle name="SAPBEXresItem" xfId="49459" xr:uid="{00000000-0005-0000-0000-00003FE00000}"/>
    <cellStyle name="SAPBEXresItemX" xfId="49460" xr:uid="{00000000-0005-0000-0000-000040E00000}"/>
    <cellStyle name="SAPBEXstdData" xfId="49461" xr:uid="{00000000-0005-0000-0000-000041E00000}"/>
    <cellStyle name="SAPBEXstdDataEmph" xfId="49462" xr:uid="{00000000-0005-0000-0000-000042E00000}"/>
    <cellStyle name="SAPBEXstdItem" xfId="49463" xr:uid="{00000000-0005-0000-0000-000043E00000}"/>
    <cellStyle name="SAPBEXstdItemX" xfId="49464" xr:uid="{00000000-0005-0000-0000-000044E00000}"/>
    <cellStyle name="SAPBEXtitle" xfId="49465" xr:uid="{00000000-0005-0000-0000-000045E00000}"/>
    <cellStyle name="SAPBEXundefined" xfId="49466" xr:uid="{00000000-0005-0000-0000-000046E00000}"/>
    <cellStyle name="Satisfaisant 2" xfId="49467" xr:uid="{00000000-0005-0000-0000-000047E00000}"/>
    <cellStyle name="sbt2" xfId="4219" xr:uid="{00000000-0005-0000-0000-000048E00000}"/>
    <cellStyle name="Schlecht" xfId="49468" xr:uid="{00000000-0005-0000-0000-000049E00000}"/>
    <cellStyle name="ScripFactor" xfId="2848" xr:uid="{00000000-0005-0000-0000-00004AE00000}"/>
    <cellStyle name="Section name" xfId="4220" xr:uid="{00000000-0005-0000-0000-00004BE00000}"/>
    <cellStyle name="Section name 2" xfId="13912" xr:uid="{00000000-0005-0000-0000-00004CE00000}"/>
    <cellStyle name="Section name_A&amp;ME KPIs" xfId="54742" xr:uid="{00000000-0005-0000-0000-00004DE00000}"/>
    <cellStyle name="Section Title" xfId="4221" xr:uid="{00000000-0005-0000-0000-00004EE00000}"/>
    <cellStyle name="Section1" xfId="4222" xr:uid="{00000000-0005-0000-0000-00004FE00000}"/>
    <cellStyle name="Section2" xfId="4223" xr:uid="{00000000-0005-0000-0000-000050E00000}"/>
    <cellStyle name="Section3" xfId="4224" xr:uid="{00000000-0005-0000-0000-000051E00000}"/>
    <cellStyle name="SectionHeading" xfId="2849" xr:uid="{00000000-0005-0000-0000-000052E00000}"/>
    <cellStyle name="Seiten" xfId="49469" xr:uid="{00000000-0005-0000-0000-000053E00000}"/>
    <cellStyle name="SeitenEingabe" xfId="49470" xr:uid="{00000000-0005-0000-0000-000054E00000}"/>
    <cellStyle name="SeitennichtSichtbar" xfId="49471" xr:uid="{00000000-0005-0000-0000-000055E00000}"/>
    <cellStyle name="SEM-BPS-head" xfId="49472" xr:uid="{00000000-0005-0000-0000-000056E00000}"/>
    <cellStyle name="SEM-BPS-headdata" xfId="49473" xr:uid="{00000000-0005-0000-0000-000057E00000}"/>
    <cellStyle name="SEM-BPS-headkey" xfId="49474" xr:uid="{00000000-0005-0000-0000-000058E00000}"/>
    <cellStyle name="SEM-BPS-input-on" xfId="49475" xr:uid="{00000000-0005-0000-0000-000059E00000}"/>
    <cellStyle name="SEM-BPS-key" xfId="49476" xr:uid="{00000000-0005-0000-0000-00005AE00000}"/>
    <cellStyle name="SEM-BPS-total" xfId="49477" xr:uid="{00000000-0005-0000-0000-00005BE00000}"/>
    <cellStyle name="Sensitivity" xfId="4225" xr:uid="{00000000-0005-0000-0000-00005CE00000}"/>
    <cellStyle name="Separador de milhares [0]_IGP-M" xfId="4226" xr:uid="{00000000-0005-0000-0000-00005DE00000}"/>
    <cellStyle name="Separador de milhares_IGP-M" xfId="4227" xr:uid="{00000000-0005-0000-0000-00005EE00000}"/>
    <cellStyle name="Shaded" xfId="4228" xr:uid="{00000000-0005-0000-0000-00005FE00000}"/>
    <cellStyle name="Shares" xfId="2850" xr:uid="{00000000-0005-0000-0000-000060E00000}"/>
    <cellStyle name="sin nada" xfId="2851" xr:uid="{00000000-0005-0000-0000-000061E00000}"/>
    <cellStyle name="Single Accounting" xfId="2852" xr:uid="{00000000-0005-0000-0000-000062E00000}"/>
    <cellStyle name="SMS" xfId="4229" xr:uid="{00000000-0005-0000-0000-000063E00000}"/>
    <cellStyle name="SMS 2" xfId="13913" xr:uid="{00000000-0005-0000-0000-000064E00000}"/>
    <cellStyle name="SMS_A&amp;ME KPIs" xfId="54743" xr:uid="{00000000-0005-0000-0000-000065E00000}"/>
    <cellStyle name="Sortie 2" xfId="49478" xr:uid="{00000000-0005-0000-0000-000066E00000}"/>
    <cellStyle name="Sous titre" xfId="2854" xr:uid="{00000000-0005-0000-0000-000067E00000}"/>
    <cellStyle name="Spalten" xfId="49479" xr:uid="{00000000-0005-0000-0000-000068E00000}"/>
    <cellStyle name="Spreadsheet title" xfId="4230" xr:uid="{00000000-0005-0000-0000-000069E00000}"/>
    <cellStyle name="Spreadsheet title 2" xfId="13914" xr:uid="{00000000-0005-0000-0000-00006AE00000}"/>
    <cellStyle name="Spreadsheet title_A&amp;ME KPIs" xfId="54744" xr:uid="{00000000-0005-0000-0000-00006BE00000}"/>
    <cellStyle name="Standaard_39" xfId="4231" xr:uid="{00000000-0005-0000-0000-00006CE00000}"/>
    <cellStyle name="Standard" xfId="2855" xr:uid="{00000000-0005-0000-0000-00006DE00000}"/>
    <cellStyle name="Standard[2]" xfId="4232" xr:uid="{00000000-0005-0000-0000-00006EE00000}"/>
    <cellStyle name="Standard[3]" xfId="4233" xr:uid="{00000000-0005-0000-0000-00006FE00000}"/>
    <cellStyle name="Standard__Vorlage für Präsentation" xfId="4234" xr:uid="{00000000-0005-0000-0000-000070E00000}"/>
    <cellStyle name="Steve" xfId="49480" xr:uid="{00000000-0005-0000-0000-000071E00000}"/>
    <cellStyle name="Stil 1" xfId="49481" xr:uid="{00000000-0005-0000-0000-000072E00000}"/>
    <cellStyle name="Stil 2" xfId="49482" xr:uid="{00000000-0005-0000-0000-000073E00000}"/>
    <cellStyle name="Strange" xfId="2856" xr:uid="{00000000-0005-0000-0000-000074E00000}"/>
    <cellStyle name="Stuart" xfId="49483" xr:uid="{00000000-0005-0000-0000-000075E00000}"/>
    <cellStyle name="STYL1 - Style1" xfId="2857" xr:uid="{00000000-0005-0000-0000-000076E00000}"/>
    <cellStyle name="Style 1" xfId="2858" xr:uid="{00000000-0005-0000-0000-000077E00000}"/>
    <cellStyle name="Style 2" xfId="2859" xr:uid="{00000000-0005-0000-0000-000078E00000}"/>
    <cellStyle name="Style 3" xfId="2860" xr:uid="{00000000-0005-0000-0000-000079E00000}"/>
    <cellStyle name="Style 4" xfId="2861" xr:uid="{00000000-0005-0000-0000-00007AE00000}"/>
    <cellStyle name="Style 5" xfId="2862" xr:uid="{00000000-0005-0000-0000-00007BE00000}"/>
    <cellStyle name="Style 6" xfId="2863" xr:uid="{00000000-0005-0000-0000-00007CE00000}"/>
    <cellStyle name="Style 7" xfId="2864" xr:uid="{00000000-0005-0000-0000-00007DE00000}"/>
    <cellStyle name="Style 8" xfId="2865" xr:uid="{00000000-0005-0000-0000-00007EE00000}"/>
    <cellStyle name="STYLE1" xfId="49484" xr:uid="{00000000-0005-0000-0000-00007FE00000}"/>
    <cellStyle name="STYLE2" xfId="49485" xr:uid="{00000000-0005-0000-0000-000080E00000}"/>
    <cellStyle name="STYLE3" xfId="49486" xr:uid="{00000000-0005-0000-0000-000081E00000}"/>
    <cellStyle name="Sub Header" xfId="49487" xr:uid="{00000000-0005-0000-0000-000082E00000}"/>
    <cellStyle name="SubGrowth" xfId="2866" xr:uid="{00000000-0005-0000-0000-000083E00000}"/>
    <cellStyle name="Subhead" xfId="2867" xr:uid="{00000000-0005-0000-0000-000084E00000}"/>
    <cellStyle name="SubMargins" xfId="2868" xr:uid="{00000000-0005-0000-0000-000085E00000}"/>
    <cellStyle name="Subscribers" xfId="2869" xr:uid="{00000000-0005-0000-0000-000086E00000}"/>
    <cellStyle name="Subsection Heading" xfId="49488" xr:uid="{00000000-0005-0000-0000-000087E00000}"/>
    <cellStyle name="subt1" xfId="4235" xr:uid="{00000000-0005-0000-0000-000088E00000}"/>
    <cellStyle name="Subtotal" xfId="4236" xr:uid="{00000000-0005-0000-0000-000089E00000}"/>
    <cellStyle name="SubVariable" xfId="2870" xr:uid="{00000000-0005-0000-0000-00008AE00000}"/>
    <cellStyle name="Sum" xfId="4237" xr:uid="{00000000-0005-0000-0000-00008BE00000}"/>
    <cellStyle name="Summary" xfId="4238" xr:uid="{00000000-0005-0000-0000-00008CE00000}"/>
    <cellStyle name="t]_x000d__x000a_color schemes=_x000d__x000a__x000d__x000a_[color schemes]_x000d__x000a_Arizona=804000,FFFFFF,FFFFFF,0,FFFFFF,0,808040,C0C0C0,FFFFFF,4080FF,C0C" xfId="49489" xr:uid="{00000000-0005-0000-0000-00008DE00000}"/>
    <cellStyle name="Table" xfId="2871" xr:uid="{00000000-0005-0000-0000-00008EE00000}"/>
    <cellStyle name="Table Col Head" xfId="4239" xr:uid="{00000000-0005-0000-0000-00008FE00000}"/>
    <cellStyle name="Table Head" xfId="2872" xr:uid="{00000000-0005-0000-0000-000090E00000}"/>
    <cellStyle name="Table Head Aligned" xfId="2873" xr:uid="{00000000-0005-0000-0000-000091E00000}"/>
    <cellStyle name="Table Head Blue" xfId="2874" xr:uid="{00000000-0005-0000-0000-000092E00000}"/>
    <cellStyle name="Table Head Green" xfId="2875" xr:uid="{00000000-0005-0000-0000-000093E00000}"/>
    <cellStyle name="Table Head_A&amp;ME KPIs" xfId="54746" xr:uid="{00000000-0005-0000-0000-000094E00000}"/>
    <cellStyle name="table numbers 1" xfId="2876" xr:uid="{00000000-0005-0000-0000-000095E00000}"/>
    <cellStyle name="Table numbers 2" xfId="2877" xr:uid="{00000000-0005-0000-0000-000096E00000}"/>
    <cellStyle name="Table Source" xfId="4240" xr:uid="{00000000-0005-0000-0000-000097E00000}"/>
    <cellStyle name="Table Sub Head" xfId="4241" xr:uid="{00000000-0005-0000-0000-000098E00000}"/>
    <cellStyle name="Table Text" xfId="2878" xr:uid="{00000000-0005-0000-0000-000099E00000}"/>
    <cellStyle name="Table Title" xfId="2879" xr:uid="{00000000-0005-0000-0000-00009AE00000}"/>
    <cellStyle name="Table Units" xfId="2880" xr:uid="{00000000-0005-0000-0000-00009BE00000}"/>
    <cellStyle name="Table_A&amp;ME KPIs" xfId="54745" xr:uid="{00000000-0005-0000-0000-00009CE00000}"/>
    <cellStyle name="TableBase" xfId="4242" xr:uid="{00000000-0005-0000-0000-00009DE00000}"/>
    <cellStyle name="TableBase 2" xfId="13915" xr:uid="{00000000-0005-0000-0000-00009EE00000}"/>
    <cellStyle name="TableBase_A&amp;ME KPIs" xfId="54747" xr:uid="{00000000-0005-0000-0000-00009FE00000}"/>
    <cellStyle name="TableBody" xfId="2881" xr:uid="{00000000-0005-0000-0000-0000A0E00000}"/>
    <cellStyle name="TableColHeads" xfId="2882" xr:uid="{00000000-0005-0000-0000-0000A1E00000}"/>
    <cellStyle name="TableFootnotes" xfId="2883" xr:uid="{00000000-0005-0000-0000-0000A2E00000}"/>
    <cellStyle name="TableHead" xfId="4243" xr:uid="{00000000-0005-0000-0000-0000A3E00000}"/>
    <cellStyle name="TableTitleFormat" xfId="2884" xr:uid="{00000000-0005-0000-0000-0000A4E00000}"/>
    <cellStyle name="test" xfId="4244" xr:uid="{00000000-0005-0000-0000-0000A5E00000}"/>
    <cellStyle name="Test [green]" xfId="2885" xr:uid="{00000000-0005-0000-0000-0000A6E00000}"/>
    <cellStyle name="test_A&amp;ME KPIs" xfId="54748" xr:uid="{00000000-0005-0000-0000-0000A7E00000}"/>
    <cellStyle name="Text" xfId="4245" xr:uid="{00000000-0005-0000-0000-0000A8E00000}"/>
    <cellStyle name="Text 1" xfId="2886" xr:uid="{00000000-0005-0000-0000-0000A9E00000}"/>
    <cellStyle name="Text 2" xfId="4246" xr:uid="{00000000-0005-0000-0000-0000AAE00000}"/>
    <cellStyle name="Text Head 1" xfId="2887" xr:uid="{00000000-0005-0000-0000-0000ABE00000}"/>
    <cellStyle name="Text Head 2" xfId="4247" xr:uid="{00000000-0005-0000-0000-0000ACE00000}"/>
    <cellStyle name="Text Indent 1" xfId="4248" xr:uid="{00000000-0005-0000-0000-0000ADE00000}"/>
    <cellStyle name="Text Indent 2" xfId="4249" xr:uid="{00000000-0005-0000-0000-0000AEE00000}"/>
    <cellStyle name="Text Indent A" xfId="4250" xr:uid="{00000000-0005-0000-0000-0000AFE00000}"/>
    <cellStyle name="Text Indent B" xfId="4251" xr:uid="{00000000-0005-0000-0000-0000B0E00000}"/>
    <cellStyle name="Text Indent C" xfId="4252" xr:uid="{00000000-0005-0000-0000-0000B1E00000}"/>
    <cellStyle name="Text_A&amp;ME KPIs" xfId="54749" xr:uid="{00000000-0005-0000-0000-0000B2E00000}"/>
    <cellStyle name="Texte explicatif 2" xfId="49490" xr:uid="{00000000-0005-0000-0000-0000B3E00000}"/>
    <cellStyle name="TFCF" xfId="2889" xr:uid="{00000000-0005-0000-0000-0000B4E00000}"/>
    <cellStyle name="Thousand" xfId="4253" xr:uid="{00000000-0005-0000-0000-0000B5E00000}"/>
    <cellStyle name="Thousands" xfId="49491" xr:uid="{00000000-0005-0000-0000-0000B6E00000}"/>
    <cellStyle name="Tiitre1" xfId="4254" xr:uid="{00000000-0005-0000-0000-0000B7E00000}"/>
    <cellStyle name="Time" xfId="4255" xr:uid="{00000000-0005-0000-0000-0000B8E00000}"/>
    <cellStyle name="Time Strip" xfId="2890" xr:uid="{00000000-0005-0000-0000-0000B9E00000}"/>
    <cellStyle name="Time_A&amp;ME KPIs" xfId="54750" xr:uid="{00000000-0005-0000-0000-0000BAE00000}"/>
    <cellStyle name="times" xfId="2891" xr:uid="{00000000-0005-0000-0000-0000BBE00000}"/>
    <cellStyle name="Times 10" xfId="2892" xr:uid="{00000000-0005-0000-0000-0000BCE00000}"/>
    <cellStyle name="Times 12" xfId="2893" xr:uid="{00000000-0005-0000-0000-0000BDE00000}"/>
    <cellStyle name="times_Orange - Market France KPIs" xfId="57637" xr:uid="{00000000-0005-0000-0000-0000BEE00000}"/>
    <cellStyle name="Title" xfId="2899" xr:uid="{00000000-0005-0000-0000-0000BFE00000}"/>
    <cellStyle name="Title II" xfId="2894" xr:uid="{00000000-0005-0000-0000-0000C0E00000}"/>
    <cellStyle name="Title_A&amp;ME KPIs" xfId="54751" xr:uid="{00000000-0005-0000-0000-0000C1E00000}"/>
    <cellStyle name="title1" xfId="2895" xr:uid="{00000000-0005-0000-0000-0000C2E00000}"/>
    <cellStyle name="Title2" xfId="2896" xr:uid="{00000000-0005-0000-0000-0000C3E00000}"/>
    <cellStyle name="TitleII" xfId="2897" xr:uid="{00000000-0005-0000-0000-0000C4E00000}"/>
    <cellStyle name="Titles" xfId="2898" xr:uid="{00000000-0005-0000-0000-0000C5E00000}"/>
    <cellStyle name="TITRE 2" xfId="49492" xr:uid="{00000000-0005-0000-0000-0000C6E00000}"/>
    <cellStyle name="Titre 1 2" xfId="49493" xr:uid="{00000000-0005-0000-0000-0000C7E00000}"/>
    <cellStyle name="Titre 2 2" xfId="49494" xr:uid="{00000000-0005-0000-0000-0000C8E00000}"/>
    <cellStyle name="Titre 3 2" xfId="49495" xr:uid="{00000000-0005-0000-0000-0000C9E00000}"/>
    <cellStyle name="Titre 4 2" xfId="49496" xr:uid="{00000000-0005-0000-0000-0000CAE00000}"/>
    <cellStyle name="Titre2" xfId="57638" xr:uid="{00000000-0005-0000-0000-0000CBE00000}"/>
    <cellStyle name="Titre3" xfId="4256" xr:uid="{00000000-0005-0000-0000-0000CCE00000}"/>
    <cellStyle name="titre4" xfId="4257" xr:uid="{00000000-0005-0000-0000-0000CDE00000}"/>
    <cellStyle name="Titulo fecha 2" xfId="2904" xr:uid="{00000000-0005-0000-0000-0000CEE00000}"/>
    <cellStyle name="Titulo fecha 2 2" xfId="13856" xr:uid="{00000000-0005-0000-0000-0000CFE00000}"/>
    <cellStyle name="Titulo fecha 2_Orange - Market France KPIs" xfId="57639" xr:uid="{00000000-0005-0000-0000-0000D0E00000}"/>
    <cellStyle name="Titulos Fecha" xfId="2905" xr:uid="{00000000-0005-0000-0000-0000D1E00000}"/>
    <cellStyle name="To Financials" xfId="4258" xr:uid="{00000000-0005-0000-0000-0000D2E00000}"/>
    <cellStyle name="To_Financial_statements" xfId="4259" xr:uid="{00000000-0005-0000-0000-0000D3E00000}"/>
    <cellStyle name="TOC 1" xfId="4260" xr:uid="{00000000-0005-0000-0000-0000D4E00000}"/>
    <cellStyle name="TOC 2" xfId="4261" xr:uid="{00000000-0005-0000-0000-0000D5E00000}"/>
    <cellStyle name="Tocopilla" xfId="4262" xr:uid="{00000000-0005-0000-0000-0000D6E00000}"/>
    <cellStyle name="tom" xfId="2906" xr:uid="{00000000-0005-0000-0000-0000D7E00000}"/>
    <cellStyle name="Topline" xfId="2907" xr:uid="{00000000-0005-0000-0000-0000D8E00000}"/>
    <cellStyle name="Topline 2" xfId="13857" xr:uid="{00000000-0005-0000-0000-0000D9E00000}"/>
    <cellStyle name="Topline_Orange - Market France KPIs" xfId="57640" xr:uid="{00000000-0005-0000-0000-0000DAE00000}"/>
    <cellStyle name="Total" xfId="2908" builtinId="25" customBuiltin="1"/>
    <cellStyle name="Total 2" xfId="13858" xr:uid="{00000000-0005-0000-0000-0000DCE00000}"/>
    <cellStyle name="Total Column" xfId="4263" xr:uid="{00000000-0005-0000-0000-0000DDE00000}"/>
    <cellStyle name="TotalRow" xfId="4264" xr:uid="{00000000-0005-0000-0000-0000DEE00000}"/>
    <cellStyle name="Totals" xfId="2909" xr:uid="{00000000-0005-0000-0000-0000DFE00000}"/>
    <cellStyle name="Totals 2" xfId="13859" xr:uid="{00000000-0005-0000-0000-0000E0E00000}"/>
    <cellStyle name="Totals_A&amp;ME KPIs" xfId="54752" xr:uid="{00000000-0005-0000-0000-0000E1E00000}"/>
    <cellStyle name="Totalsdash" xfId="2910" xr:uid="{00000000-0005-0000-0000-0000E2E00000}"/>
    <cellStyle name="Totalsdash 2" xfId="13860" xr:uid="{00000000-0005-0000-0000-0000E3E00000}"/>
    <cellStyle name="Totalsdash_Orange - Market France KPIs" xfId="57641" xr:uid="{00000000-0005-0000-0000-0000E4E00000}"/>
    <cellStyle name="tsuka" xfId="19680" xr:uid="{00000000-0005-0000-0000-0000E5E00000}"/>
    <cellStyle name="tsuuka" xfId="13608" xr:uid="{00000000-0005-0000-0000-0000E6E00000}"/>
    <cellStyle name="Tusenskille_Korrigeringer for å nettoføre VØT" xfId="2911" xr:uid="{00000000-0005-0000-0000-0000E7E00000}"/>
    <cellStyle name="Tusental (0)_1998-Q2" xfId="2912" xr:uid="{00000000-0005-0000-0000-0000E8E00000}"/>
    <cellStyle name="Tusental_1998-Q4-NORGE" xfId="2913" xr:uid="{00000000-0005-0000-0000-0000E9E00000}"/>
    <cellStyle name="Überschrift" xfId="49497" xr:uid="{00000000-0005-0000-0000-0000EAE00000}"/>
    <cellStyle name="Überschrift 1" xfId="49498" xr:uid="{00000000-0005-0000-0000-0000EBE00000}"/>
    <cellStyle name="Überschrift 2" xfId="49499" xr:uid="{00000000-0005-0000-0000-0000ECE00000}"/>
    <cellStyle name="Überschrift 3" xfId="49500" xr:uid="{00000000-0005-0000-0000-0000EDE00000}"/>
    <cellStyle name="Überschrift 4" xfId="49501" xr:uid="{00000000-0005-0000-0000-0000EEE00000}"/>
    <cellStyle name="Überschrift_Group" xfId="49502" xr:uid="{00000000-0005-0000-0000-0000EFE00000}"/>
    <cellStyle name="Ugly" xfId="2914" xr:uid="{00000000-0005-0000-0000-0000F0E00000}"/>
    <cellStyle name="Uhrzeit" xfId="4265" xr:uid="{00000000-0005-0000-0000-0000F1E00000}"/>
    <cellStyle name="Undefined" xfId="4266" xr:uid="{00000000-0005-0000-0000-0000F2E00000}"/>
    <cellStyle name="Underline_Single" xfId="2915" xr:uid="{00000000-0005-0000-0000-0000F3E00000}"/>
    <cellStyle name="Unit" xfId="2916" xr:uid="{00000000-0005-0000-0000-0000F4E00000}"/>
    <cellStyle name="units" xfId="2917" xr:uid="{00000000-0005-0000-0000-0000F5E00000}"/>
    <cellStyle name="Unprot" xfId="4267" xr:uid="{00000000-0005-0000-0000-0000F6E00000}"/>
    <cellStyle name="Unprot$" xfId="4268" xr:uid="{00000000-0005-0000-0000-0000F7E00000}"/>
    <cellStyle name="Unprot_2011 reporting slide" xfId="49503" xr:uid="{00000000-0005-0000-0000-0000F8E00000}"/>
    <cellStyle name="Unprotect" xfId="4269" xr:uid="{00000000-0005-0000-0000-0000F9E00000}"/>
    <cellStyle name="Upload Only" xfId="2918" xr:uid="{00000000-0005-0000-0000-0000FAE00000}"/>
    <cellStyle name="USD" xfId="4270" xr:uid="{00000000-0005-0000-0000-0000FBE00000}"/>
    <cellStyle name="USD billion" xfId="4271" xr:uid="{00000000-0005-0000-0000-0000FCE00000}"/>
    <cellStyle name="USD million" xfId="4272" xr:uid="{00000000-0005-0000-0000-0000FDE00000}"/>
    <cellStyle name="USD thousand" xfId="4273" xr:uid="{00000000-0005-0000-0000-0000FEE00000}"/>
    <cellStyle name="USD_A&amp;ME KPIs" xfId="54753" xr:uid="{00000000-0005-0000-0000-0000FFE00000}"/>
    <cellStyle name="User_Defined_A" xfId="49504" xr:uid="{00000000-0005-0000-0000-000000E10000}"/>
    <cellStyle name="Validation" xfId="2919" xr:uid="{00000000-0005-0000-0000-000001E10000}"/>
    <cellStyle name="Valuation" xfId="2920" xr:uid="{00000000-0005-0000-0000-000002E10000}"/>
    <cellStyle name="Valuation Bold" xfId="2921" xr:uid="{00000000-0005-0000-0000-000003E10000}"/>
    <cellStyle name="Valuation_Estimate changes" xfId="2922" xr:uid="{00000000-0005-0000-0000-000004E10000}"/>
    <cellStyle name="Valuta (0)_1998-Q2" xfId="2923" xr:uid="{00000000-0005-0000-0000-000005E10000}"/>
    <cellStyle name="Valuta [0]_Assumptions" xfId="4274" xr:uid="{00000000-0005-0000-0000-000006E10000}"/>
    <cellStyle name="Valuta_Assumptions" xfId="4275" xr:uid="{00000000-0005-0000-0000-000007E10000}"/>
    <cellStyle name="Vérification 2" xfId="49505" xr:uid="{00000000-0005-0000-0000-000008E10000}"/>
    <cellStyle name="Verknüpfte Zelle" xfId="49506" xr:uid="{00000000-0005-0000-0000-000009E10000}"/>
    <cellStyle name="Virgule" xfId="2925" xr:uid="{00000000-0005-0000-0000-00000AE10000}"/>
    <cellStyle name="Virgule fixe" xfId="4276" xr:uid="{00000000-0005-0000-0000-00000BE10000}"/>
    <cellStyle name="Virgule_Orange - Market France KPIs" xfId="57642" xr:uid="{00000000-0005-0000-0000-00000CE10000}"/>
    <cellStyle name="Währung [0]_~0053150" xfId="49507" xr:uid="{00000000-0005-0000-0000-00000DE10000}"/>
    <cellStyle name="Währung_~0053150" xfId="49508" xr:uid="{00000000-0005-0000-0000-00000EE10000}"/>
    <cellStyle name="Warnender Text" xfId="49509" xr:uid="{00000000-0005-0000-0000-00000FE10000}"/>
    <cellStyle name="Warning Text" xfId="6287" xr:uid="{00000000-0005-0000-0000-000010E10000}"/>
    <cellStyle name="web_ normal" xfId="2926" xr:uid="{00000000-0005-0000-0000-000011E10000}"/>
    <cellStyle name="White" xfId="2927" xr:uid="{00000000-0005-0000-0000-000012E10000}"/>
    <cellStyle name="WhitePattern" xfId="4278" xr:uid="{00000000-0005-0000-0000-000013E10000}"/>
    <cellStyle name="WhitePattern1" xfId="4279" xr:uid="{00000000-0005-0000-0000-000014E10000}"/>
    <cellStyle name="WhitePattern1 2" xfId="13916" xr:uid="{00000000-0005-0000-0000-000015E10000}"/>
    <cellStyle name="WhitePattern1_A&amp;ME KPIs" xfId="54754" xr:uid="{00000000-0005-0000-0000-000016E10000}"/>
    <cellStyle name="WhiteText" xfId="4280" xr:uid="{00000000-0005-0000-0000-000017E10000}"/>
    <cellStyle name="WholeNumber" xfId="2928" xr:uid="{00000000-0005-0000-0000-000018E10000}"/>
    <cellStyle name="wrap" xfId="13610" xr:uid="{00000000-0005-0000-0000-000019E10000}"/>
    <cellStyle name="xAxis1" xfId="4281" xr:uid="{00000000-0005-0000-0000-00001AE10000}"/>
    <cellStyle name="xAxis2" xfId="4282" xr:uid="{00000000-0005-0000-0000-00001BE10000}"/>
    <cellStyle name="Year" xfId="2929" xr:uid="{00000000-0005-0000-0000-00001CE10000}"/>
    <cellStyle name="Yen" xfId="2930" xr:uid="{00000000-0005-0000-0000-00001DE10000}"/>
    <cellStyle name="Zeilen" xfId="49510" xr:uid="{00000000-0005-0000-0000-00001EE10000}"/>
    <cellStyle name="Zelle überprüfen" xfId="49511" xr:uid="{00000000-0005-0000-0000-00001FE10000}"/>
    <cellStyle name="Zellen" xfId="49512" xr:uid="{00000000-0005-0000-0000-000020E10000}"/>
    <cellStyle name="Zellen%" xfId="49513" xr:uid="{00000000-0005-0000-0000-000021E10000}"/>
    <cellStyle name="Zellen,2" xfId="49514" xr:uid="{00000000-0005-0000-0000-000022E10000}"/>
    <cellStyle name="Zellen_EE_CoA_BS - mapped V4" xfId="49515" xr:uid="{00000000-0005-0000-0000-000023E10000}"/>
    <cellStyle name="ZellenNichtSichtbar" xfId="49516" xr:uid="{00000000-0005-0000-0000-000024E10000}"/>
    <cellStyle name="Zone de dialogue" xfId="4283" xr:uid="{00000000-0005-0000-0000-000025E10000}"/>
    <cellStyle name="표준_Revenue" xfId="4284" xr:uid="{00000000-0005-0000-0000-000026E10000}"/>
    <cellStyle name="桁区切り [0.00]_0598mfr.xls グラフ 2" xfId="19678" xr:uid="{00000000-0005-0000-0000-000027E10000}"/>
    <cellStyle name="桁区切り_0598mfr.xls グラフ 2" xfId="13611" xr:uid="{00000000-0005-0000-0000-000028E10000}"/>
    <cellStyle name="標準_0598mfr.xls グラフ 2" xfId="17726" xr:uid="{00000000-0005-0000-0000-000029E10000}"/>
    <cellStyle name="通貨 [0.00]_0598mfr.xls グラフ 2" xfId="19479" xr:uid="{00000000-0005-0000-0000-00002AE10000}"/>
    <cellStyle name="通貨_0598mfr.xls グラフ 2" xfId="19677" xr:uid="{00000000-0005-0000-0000-00002BE10000}"/>
  </cellStyles>
  <dxfs count="3008">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7900"/>
      <color rgb="FFFFFF00"/>
      <color rgb="FFC0C0C0"/>
      <color rgb="FFC6C6C6"/>
      <color rgb="FFFF6600"/>
      <color rgb="FF808080"/>
      <color rgb="FFFFFF99"/>
      <color rgb="FFFF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8849" name="CustomMemberDispatchertb1" hidden="1">
              <a:extLst>
                <a:ext uri="{63B3BB69-23CF-44E3-9099-C40C66FF867C}">
                  <a14:compatExt spid="_x0000_s78849"/>
                </a:ext>
                <a:ext uri="{FF2B5EF4-FFF2-40B4-BE49-F238E27FC236}">
                  <a16:creationId xmlns:a16="http://schemas.microsoft.com/office/drawing/2014/main" id="{00000000-0008-0000-09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16284</xdr:colOff>
      <xdr:row>4</xdr:row>
      <xdr:rowOff>75656</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 uri="{FF2B5EF4-FFF2-40B4-BE49-F238E27FC236}">
                  <a16:creationId xmlns:a16="http://schemas.microsoft.com/office/drawing/2014/main" id="{00000000-0008-0000-0A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20729</xdr:colOff>
      <xdr:row>4</xdr:row>
      <xdr:rowOff>75656</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16284</xdr:colOff>
      <xdr:row>4</xdr:row>
      <xdr:rowOff>75656</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 uri="{FF2B5EF4-FFF2-40B4-BE49-F238E27FC236}">
                  <a16:creationId xmlns:a16="http://schemas.microsoft.com/office/drawing/2014/main" id="{00000000-0008-0000-0C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20729</xdr:colOff>
      <xdr:row>4</xdr:row>
      <xdr:rowOff>75656</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16284</xdr:colOff>
      <xdr:row>4</xdr:row>
      <xdr:rowOff>75656</xdr:rowOff>
    </xdr:to>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 uri="{FF2B5EF4-FFF2-40B4-BE49-F238E27FC236}">
                  <a16:creationId xmlns:a16="http://schemas.microsoft.com/office/drawing/2014/main" id="{00000000-0008-0000-0E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15649</xdr:colOff>
      <xdr:row>4</xdr:row>
      <xdr:rowOff>75656</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 uri="{FF2B5EF4-FFF2-40B4-BE49-F238E27FC236}">
                  <a16:creationId xmlns:a16="http://schemas.microsoft.com/office/drawing/2014/main" id="{00000000-0008-0000-0F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20729</xdr:colOff>
      <xdr:row>4</xdr:row>
      <xdr:rowOff>75656</xdr:rowOff>
    </xdr:to>
    <xdr:pic>
      <xdr:nvPicPr>
        <xdr:cNvPr id="2" name="Imag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 uri="{FF2B5EF4-FFF2-40B4-BE49-F238E27FC236}">
                  <a16:creationId xmlns:a16="http://schemas.microsoft.com/office/drawing/2014/main" id="{00000000-0008-0000-1000-000001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18824</xdr:colOff>
      <xdr:row>4</xdr:row>
      <xdr:rowOff>75656</xdr:rowOff>
    </xdr:to>
    <xdr:pic>
      <xdr:nvPicPr>
        <xdr:cNvPr id="2" name="Imag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 uri="{FF2B5EF4-FFF2-40B4-BE49-F238E27FC236}">
                  <a16:creationId xmlns:a16="http://schemas.microsoft.com/office/drawing/2014/main" id="{00000000-0008-0000-11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19459</xdr:colOff>
      <xdr:row>4</xdr:row>
      <xdr:rowOff>75656</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 uri="{FF2B5EF4-FFF2-40B4-BE49-F238E27FC236}">
                  <a16:creationId xmlns:a16="http://schemas.microsoft.com/office/drawing/2014/main" id="{00000000-0008-0000-1200-000001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16284</xdr:colOff>
      <xdr:row>4</xdr:row>
      <xdr:rowOff>75656</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95101</xdr:colOff>
      <xdr:row>5</xdr:row>
      <xdr:rowOff>170825</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0"/>
          <a:ext cx="936000" cy="936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 uri="{FF2B5EF4-FFF2-40B4-BE49-F238E27FC236}">
                  <a16:creationId xmlns:a16="http://schemas.microsoft.com/office/drawing/2014/main" id="{00000000-0008-0000-13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19459</xdr:colOff>
      <xdr:row>4</xdr:row>
      <xdr:rowOff>75656</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20094</xdr:colOff>
      <xdr:row>4</xdr:row>
      <xdr:rowOff>75656</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 uri="{FF2B5EF4-FFF2-40B4-BE49-F238E27FC236}">
                  <a16:creationId xmlns:a16="http://schemas.microsoft.com/office/drawing/2014/main" id="{00000000-0008-0000-15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20094</xdr:colOff>
      <xdr:row>4</xdr:row>
      <xdr:rowOff>75656</xdr:rowOff>
    </xdr:to>
    <xdr:pic>
      <xdr:nvPicPr>
        <xdr:cNvPr id="2" name="Imag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52577" name="CustomMemberDispatchertb1" hidden="1">
              <a:extLst>
                <a:ext uri="{63B3BB69-23CF-44E3-9099-C40C66FF867C}">
                  <a14:compatExt spid="_x0000_s152577"/>
                </a:ext>
                <a:ext uri="{FF2B5EF4-FFF2-40B4-BE49-F238E27FC236}">
                  <a16:creationId xmlns:a16="http://schemas.microsoft.com/office/drawing/2014/main" id="{00000000-0008-0000-1600-0000015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15649</xdr:colOff>
      <xdr:row>4</xdr:row>
      <xdr:rowOff>75656</xdr:rowOff>
    </xdr:to>
    <xdr:pic>
      <xdr:nvPicPr>
        <xdr:cNvPr id="2" name="Imag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52400"/>
          <a:ext cx="562384" cy="532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4219</xdr:colOff>
      <xdr:row>4</xdr:row>
      <xdr:rowOff>75656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3665" name="CustomMemberDispatchertb1" hidden="1">
              <a:extLst>
                <a:ext uri="{63B3BB69-23CF-44E3-9099-C40C66FF867C}">
                  <a14:compatExt spid="_x0000_s113665"/>
                </a:ext>
                <a:ext uri="{FF2B5EF4-FFF2-40B4-BE49-F238E27FC236}">
                  <a16:creationId xmlns:a16="http://schemas.microsoft.com/office/drawing/2014/main" id="{00000000-0008-0000-0300-000001B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19459</xdr:colOff>
      <xdr:row>4</xdr:row>
      <xdr:rowOff>75656</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6801" name="CustomMemberDispatchertb1" hidden="1">
              <a:extLst>
                <a:ext uri="{63B3BB69-23CF-44E3-9099-C40C66FF867C}">
                  <a14:compatExt spid="_x0000_s76801"/>
                </a:ext>
                <a:ext uri="{FF2B5EF4-FFF2-40B4-BE49-F238E27FC236}">
                  <a16:creationId xmlns:a16="http://schemas.microsoft.com/office/drawing/2014/main" id="{00000000-0008-0000-0400-0000012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20729</xdr:colOff>
      <xdr:row>4</xdr:row>
      <xdr:rowOff>75656</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7281" name="CustomMemberDispatchertb1" hidden="1">
              <a:extLst>
                <a:ext uri="{63B3BB69-23CF-44E3-9099-C40C66FF867C}">
                  <a14:compatExt spid="_x0000_s97281"/>
                </a:ext>
                <a:ext uri="{FF2B5EF4-FFF2-40B4-BE49-F238E27FC236}">
                  <a16:creationId xmlns:a16="http://schemas.microsoft.com/office/drawing/2014/main" id="{00000000-0008-0000-05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15649</xdr:colOff>
      <xdr:row>4</xdr:row>
      <xdr:rowOff>75656</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2097" name="CustomMemberDispatchertb1" hidden="1">
              <a:extLst>
                <a:ext uri="{63B3BB69-23CF-44E3-9099-C40C66FF867C}">
                  <a14:compatExt spid="_x0000_s132097"/>
                </a:ext>
                <a:ext uri="{FF2B5EF4-FFF2-40B4-BE49-F238E27FC236}">
                  <a16:creationId xmlns:a16="http://schemas.microsoft.com/office/drawing/2014/main" id="{00000000-0008-0000-0600-0000010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19459</xdr:colOff>
      <xdr:row>4</xdr:row>
      <xdr:rowOff>75656</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152400"/>
          <a:ext cx="547144" cy="5328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19459</xdr:colOff>
      <xdr:row>4</xdr:row>
      <xdr:rowOff>75656</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08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16284</xdr:colOff>
      <xdr:row>4</xdr:row>
      <xdr:rowOff>75656</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27.bin"/><Relationship Id="rId5" Type="http://schemas.openxmlformats.org/officeDocument/2006/relationships/image" Target="../media/image13.emf"/><Relationship Id="rId4"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printerSettings" Target="../printerSettings/printerSettings30.bin"/><Relationship Id="rId7" Type="http://schemas.openxmlformats.org/officeDocument/2006/relationships/drawing" Target="../drawings/drawing1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10" Type="http://schemas.openxmlformats.org/officeDocument/2006/relationships/image" Target="../media/image14.emf"/><Relationship Id="rId4" Type="http://schemas.openxmlformats.org/officeDocument/2006/relationships/printerSettings" Target="../printerSettings/printerSettings31.bin"/><Relationship Id="rId9"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image" Target="../media/image15.emf"/><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control" Target="../activeX/activeX12.xm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printerSettings" Target="../printerSettings/printerSettings39.bin"/><Relationship Id="rId7" Type="http://schemas.openxmlformats.org/officeDocument/2006/relationships/drawing" Target="../drawings/drawing13.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10" Type="http://schemas.openxmlformats.org/officeDocument/2006/relationships/image" Target="../media/image16.emf"/><Relationship Id="rId4" Type="http://schemas.openxmlformats.org/officeDocument/2006/relationships/printerSettings" Target="../printerSettings/printerSettings40.bin"/><Relationship Id="rId9"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printerSettings" Target="../printerSettings/printerSettings45.bin"/><Relationship Id="rId7" Type="http://schemas.openxmlformats.org/officeDocument/2006/relationships/drawing" Target="../drawings/drawing14.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10" Type="http://schemas.openxmlformats.org/officeDocument/2006/relationships/image" Target="../media/image17.emf"/><Relationship Id="rId4" Type="http://schemas.openxmlformats.org/officeDocument/2006/relationships/printerSettings" Target="../printerSettings/printerSettings46.bin"/><Relationship Id="rId9"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9.bin"/><Relationship Id="rId5" Type="http://schemas.openxmlformats.org/officeDocument/2006/relationships/image" Target="../media/image18.emf"/><Relationship Id="rId4"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printerSettings" Target="../printerSettings/printerSettings52.bin"/><Relationship Id="rId7" Type="http://schemas.openxmlformats.org/officeDocument/2006/relationships/control" Target="../activeX/activeX16.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16.vml"/><Relationship Id="rId5" Type="http://schemas.openxmlformats.org/officeDocument/2006/relationships/drawing" Target="../drawings/drawing16.xml"/><Relationship Id="rId4"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56.bin"/><Relationship Id="rId7" Type="http://schemas.openxmlformats.org/officeDocument/2006/relationships/drawing" Target="../drawings/drawing17.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10" Type="http://schemas.openxmlformats.org/officeDocument/2006/relationships/image" Target="../media/image20.emf"/><Relationship Id="rId4" Type="http://schemas.openxmlformats.org/officeDocument/2006/relationships/printerSettings" Target="../printerSettings/printerSettings57.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printerSettings" Target="../printerSettings/printerSettings62.bin"/><Relationship Id="rId7" Type="http://schemas.openxmlformats.org/officeDocument/2006/relationships/drawing" Target="../drawings/drawing18.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10" Type="http://schemas.openxmlformats.org/officeDocument/2006/relationships/image" Target="../media/image21.emf"/><Relationship Id="rId4" Type="http://schemas.openxmlformats.org/officeDocument/2006/relationships/printerSettings" Target="../printerSettings/printerSettings63.bin"/><Relationship Id="rId9"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printerSettings" Target="../printerSettings/printerSettings68.bin"/><Relationship Id="rId7" Type="http://schemas.openxmlformats.org/officeDocument/2006/relationships/drawing" Target="../drawings/drawing19.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5" Type="http://schemas.openxmlformats.org/officeDocument/2006/relationships/printerSettings" Target="../printerSettings/printerSettings70.bin"/><Relationship Id="rId10" Type="http://schemas.openxmlformats.org/officeDocument/2006/relationships/image" Target="../media/image22.emf"/><Relationship Id="rId4" Type="http://schemas.openxmlformats.org/officeDocument/2006/relationships/printerSettings" Target="../printerSettings/printerSettings69.bin"/><Relationship Id="rId9" Type="http://schemas.openxmlformats.org/officeDocument/2006/relationships/control" Target="../activeX/activeX1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6.bin"/><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10" Type="http://schemas.openxmlformats.org/officeDocument/2006/relationships/image" Target="../media/image2.emf"/><Relationship Id="rId4" Type="http://schemas.openxmlformats.org/officeDocument/2006/relationships/printerSettings" Target="../printerSettings/printerSettings7.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7" Type="http://schemas.openxmlformats.org/officeDocument/2006/relationships/image" Target="../media/image23.emf"/><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control" Target="../activeX/activeX20.xm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5.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printerSettings" Target="../printerSettings/printerSettings78.bin"/><Relationship Id="rId7" Type="http://schemas.openxmlformats.org/officeDocument/2006/relationships/drawing" Target="../drawings/drawing22.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10" Type="http://schemas.openxmlformats.org/officeDocument/2006/relationships/image" Target="../media/image24.emf"/><Relationship Id="rId4" Type="http://schemas.openxmlformats.org/officeDocument/2006/relationships/printerSettings" Target="../printerSettings/printerSettings79.bin"/><Relationship Id="rId9" Type="http://schemas.openxmlformats.org/officeDocument/2006/relationships/control" Target="../activeX/activeX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82.bin"/><Relationship Id="rId5" Type="http://schemas.openxmlformats.org/officeDocument/2006/relationships/image" Target="../media/image25.emf"/><Relationship Id="rId4" Type="http://schemas.openxmlformats.org/officeDocument/2006/relationships/control" Target="../activeX/activeX22.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5" Type="http://schemas.openxmlformats.org/officeDocument/2006/relationships/image" Target="../media/image6.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5" Type="http://schemas.openxmlformats.org/officeDocument/2006/relationships/image" Target="../media/image8.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image" Target="../media/image9.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9.bin"/><Relationship Id="rId5" Type="http://schemas.openxmlformats.org/officeDocument/2006/relationships/image" Target="../media/image10.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printerSettings" Target="../printerSettings/printerSettings22.bin"/><Relationship Id="rId7" Type="http://schemas.openxmlformats.org/officeDocument/2006/relationships/drawing" Target="../drawings/drawing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10" Type="http://schemas.openxmlformats.org/officeDocument/2006/relationships/image" Target="../media/image11.emf"/><Relationship Id="rId4" Type="http://schemas.openxmlformats.org/officeDocument/2006/relationships/printerSettings" Target="../printerSettings/printerSettings23.bin"/><Relationship Id="rId9"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6.bin"/><Relationship Id="rId5" Type="http://schemas.openxmlformats.org/officeDocument/2006/relationships/image" Target="../media/image12.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0000FF"/>
    <pageSetUpPr fitToPage="1"/>
  </sheetPr>
  <dimension ref="A1:E135"/>
  <sheetViews>
    <sheetView showGridLines="0" zoomScale="80" zoomScaleNormal="80" workbookViewId="0">
      <selection activeCell="C104" sqref="C104"/>
    </sheetView>
  </sheetViews>
  <sheetFormatPr baseColWidth="10" defaultColWidth="11.44140625" defaultRowHeight="13.2"/>
  <cols>
    <col min="1" max="1" width="34" style="9" customWidth="1"/>
    <col min="2" max="2" width="40.5546875" style="7" customWidth="1"/>
    <col min="3" max="3" width="10.5546875" style="7" customWidth="1"/>
    <col min="4" max="16384" width="11.44140625" style="7"/>
  </cols>
  <sheetData>
    <row r="1" spans="1:5" ht="20.100000000000001" customHeight="1">
      <c r="A1" s="390" t="s">
        <v>639</v>
      </c>
      <c r="B1" s="16" t="s">
        <v>638</v>
      </c>
      <c r="C1" s="14">
        <v>2</v>
      </c>
    </row>
    <row r="2" spans="1:5" ht="20.100000000000001" customHeight="1">
      <c r="A2" s="16" t="s">
        <v>640</v>
      </c>
      <c r="B2" s="16" t="s">
        <v>650</v>
      </c>
      <c r="C2" s="301">
        <v>45497</v>
      </c>
      <c r="E2" s="7" t="s">
        <v>941</v>
      </c>
    </row>
    <row r="3" spans="1:5" ht="20.100000000000001" customHeight="1">
      <c r="B3" s="16" t="s">
        <v>651</v>
      </c>
      <c r="C3" s="301">
        <v>45496</v>
      </c>
      <c r="E3" s="7" t="s">
        <v>941</v>
      </c>
    </row>
    <row r="4" spans="1:5" ht="20.100000000000001" customHeight="1">
      <c r="B4" s="16" t="s">
        <v>652</v>
      </c>
      <c r="C4" s="301">
        <v>45492</v>
      </c>
      <c r="E4" s="7" t="s">
        <v>975</v>
      </c>
    </row>
    <row r="5" spans="1:5" ht="20.100000000000001" customHeight="1">
      <c r="B5" s="16" t="s">
        <v>653</v>
      </c>
      <c r="C5" s="301">
        <v>45498</v>
      </c>
      <c r="E5" s="7" t="s">
        <v>976</v>
      </c>
    </row>
    <row r="6" spans="1:5" ht="20.100000000000001" customHeight="1">
      <c r="B6" s="16" t="s">
        <v>694</v>
      </c>
      <c r="C6" s="301">
        <v>45498</v>
      </c>
      <c r="E6" s="7" t="s">
        <v>976</v>
      </c>
    </row>
    <row r="7" spans="1:5" ht="20.100000000000001" customHeight="1">
      <c r="B7" s="16" t="s">
        <v>654</v>
      </c>
      <c r="C7" s="301">
        <v>45498</v>
      </c>
      <c r="E7" s="7" t="s">
        <v>976</v>
      </c>
    </row>
    <row r="9" spans="1:5">
      <c r="B9" s="16" t="s">
        <v>106</v>
      </c>
      <c r="C9" s="4">
        <f>SUM($C$13:$C$128)</f>
        <v>28</v>
      </c>
    </row>
    <row r="10" spans="1:5">
      <c r="B10" s="16" t="s">
        <v>107</v>
      </c>
      <c r="C10" s="4">
        <f>COUNTIF($C$13:$C$128,"# ERREUR !")</f>
        <v>0</v>
      </c>
    </row>
    <row r="12" spans="1:5" ht="26.4">
      <c r="A12" s="13" t="s">
        <v>74</v>
      </c>
      <c r="B12" s="13" t="s">
        <v>75</v>
      </c>
      <c r="C12" s="18" t="s">
        <v>105</v>
      </c>
    </row>
    <row r="15" spans="1:5">
      <c r="A15" s="10" t="s">
        <v>617</v>
      </c>
      <c r="B15" s="15" t="s">
        <v>94</v>
      </c>
      <c r="C15" s="4">
        <f>'Group - Accounts (1)'!$H$82</f>
        <v>0</v>
      </c>
    </row>
    <row r="16" spans="1:5">
      <c r="B16" s="15" t="s">
        <v>95</v>
      </c>
      <c r="C16" s="4">
        <f>'Group - Accounts (1)'!$H$83</f>
        <v>0</v>
      </c>
    </row>
    <row r="17" spans="1:3">
      <c r="B17" s="15" t="s">
        <v>93</v>
      </c>
      <c r="C17" s="4">
        <f>'Group - Accounts (1)'!$H$84</f>
        <v>0</v>
      </c>
    </row>
    <row r="18" spans="1:3">
      <c r="B18" s="15" t="s">
        <v>970</v>
      </c>
      <c r="C18" s="4">
        <f>'Group - Accounts (1)'!$H$85</f>
        <v>0</v>
      </c>
    </row>
    <row r="19" spans="1:3">
      <c r="B19" s="15" t="s">
        <v>125</v>
      </c>
      <c r="C19" s="4">
        <f>'Group - Accounts (1)'!$H$86</f>
        <v>0</v>
      </c>
    </row>
    <row r="20" spans="1:3">
      <c r="B20" s="15" t="s">
        <v>104</v>
      </c>
      <c r="C20" s="17" t="str">
        <f>'Group - Accounts (1)'!$H$87</f>
        <v>OK</v>
      </c>
    </row>
    <row r="22" spans="1:3">
      <c r="A22" s="10" t="s">
        <v>618</v>
      </c>
      <c r="B22" s="15" t="s">
        <v>94</v>
      </c>
      <c r="C22" s="4">
        <f>'Group - Accounts (2)'!$H$49</f>
        <v>0</v>
      </c>
    </row>
    <row r="23" spans="1:3">
      <c r="B23" s="15" t="s">
        <v>95</v>
      </c>
      <c r="C23" s="4">
        <f>'Group - Accounts (2)'!$H$50</f>
        <v>0</v>
      </c>
    </row>
    <row r="24" spans="1:3">
      <c r="B24" s="15" t="s">
        <v>93</v>
      </c>
      <c r="C24" s="4">
        <f>'Group - Accounts (2)'!$H$51</f>
        <v>0</v>
      </c>
    </row>
    <row r="25" spans="1:3">
      <c r="B25" s="15" t="s">
        <v>104</v>
      </c>
      <c r="C25" s="17" t="str">
        <f>'Group - Accounts (2)'!$H$52</f>
        <v>OK</v>
      </c>
    </row>
    <row r="27" spans="1:3">
      <c r="A27" s="10" t="s">
        <v>846</v>
      </c>
      <c r="B27" s="15" t="s">
        <v>94</v>
      </c>
      <c r="C27" s="4">
        <f>'Group - Accounts (3)'!$H$45</f>
        <v>0</v>
      </c>
    </row>
    <row r="28" spans="1:3">
      <c r="B28" s="15" t="s">
        <v>93</v>
      </c>
      <c r="C28" s="4">
        <f>'Group - Accounts (3)'!$H$46</f>
        <v>0</v>
      </c>
    </row>
    <row r="29" spans="1:3">
      <c r="B29" s="15" t="s">
        <v>104</v>
      </c>
      <c r="C29" s="17" t="str">
        <f>'Group - Accounts (3)'!$H$47</f>
        <v>OK</v>
      </c>
    </row>
    <row r="31" spans="1:3">
      <c r="A31" s="10" t="s">
        <v>619</v>
      </c>
      <c r="B31" s="15" t="s">
        <v>94</v>
      </c>
      <c r="C31" s="4">
        <f>'Group - Comparable basis'!$H$81</f>
        <v>5</v>
      </c>
    </row>
    <row r="32" spans="1:3">
      <c r="B32" s="9" t="s">
        <v>125</v>
      </c>
      <c r="C32" s="4">
        <f>'Group - Comparable basis'!$H$82</f>
        <v>0</v>
      </c>
    </row>
    <row r="34" spans="1:3">
      <c r="A34" s="10" t="s">
        <v>620</v>
      </c>
      <c r="B34" s="15" t="s">
        <v>94</v>
      </c>
      <c r="C34" s="4">
        <f>'Group - Segment report'!$H$59</f>
        <v>0</v>
      </c>
    </row>
    <row r="35" spans="1:3">
      <c r="B35" s="15" t="s">
        <v>95</v>
      </c>
      <c r="C35" s="4">
        <f>'Group - Segment report'!$H$60</f>
        <v>0</v>
      </c>
    </row>
    <row r="36" spans="1:3">
      <c r="B36" s="15" t="s">
        <v>93</v>
      </c>
      <c r="C36" s="4">
        <f>'Group - Segment report'!$H$61</f>
        <v>0</v>
      </c>
    </row>
    <row r="37" spans="1:3">
      <c r="B37" s="15" t="s">
        <v>970</v>
      </c>
      <c r="C37" s="4">
        <f>'Group - Segment report'!$H$62</f>
        <v>0</v>
      </c>
    </row>
    <row r="38" spans="1:3">
      <c r="B38" s="15" t="s">
        <v>125</v>
      </c>
      <c r="C38" s="4">
        <f>'Group - Segment report'!$H$63</f>
        <v>0</v>
      </c>
    </row>
    <row r="39" spans="1:3">
      <c r="B39" s="15" t="s">
        <v>104</v>
      </c>
      <c r="C39" s="17" t="str">
        <f>'Group - Segment report'!$H$64</f>
        <v>OK</v>
      </c>
    </row>
    <row r="41" spans="1:3">
      <c r="A41" s="10" t="s">
        <v>763</v>
      </c>
      <c r="B41" s="15" t="s">
        <v>94</v>
      </c>
      <c r="C41" s="4">
        <f>'Telecom - Financial'!$H$87</f>
        <v>0</v>
      </c>
    </row>
    <row r="42" spans="1:3">
      <c r="B42" s="15" t="s">
        <v>95</v>
      </c>
      <c r="C42" s="4">
        <f>'Telecom - Financial'!$H$88</f>
        <v>0</v>
      </c>
    </row>
    <row r="43" spans="1:3">
      <c r="B43" s="15" t="s">
        <v>93</v>
      </c>
      <c r="C43" s="4">
        <f>'Telecom - Financial'!$H$89</f>
        <v>0</v>
      </c>
    </row>
    <row r="44" spans="1:3">
      <c r="B44" s="15" t="s">
        <v>125</v>
      </c>
      <c r="C44" s="4">
        <f>'Telecom - Financial'!$H$90</f>
        <v>0</v>
      </c>
    </row>
    <row r="45" spans="1:3">
      <c r="B45" s="15" t="s">
        <v>104</v>
      </c>
      <c r="C45" s="17" t="str">
        <f>'Telecom - Financial'!$H$91</f>
        <v>OK</v>
      </c>
    </row>
    <row r="47" spans="1:3">
      <c r="A47" s="10" t="s">
        <v>764</v>
      </c>
      <c r="B47" s="9" t="s">
        <v>98</v>
      </c>
      <c r="C47" s="4">
        <f>'Telecom - KPIs'!$H$92</f>
        <v>0</v>
      </c>
    </row>
    <row r="48" spans="1:3">
      <c r="B48" s="9" t="s">
        <v>99</v>
      </c>
      <c r="C48" s="4">
        <f>'Telecom - KPIs'!$H$93</f>
        <v>0</v>
      </c>
    </row>
    <row r="49" spans="1:3">
      <c r="B49" s="9" t="s">
        <v>104</v>
      </c>
      <c r="C49" s="17" t="str">
        <f>'Telecom - KPIs'!$H$94</f>
        <v>OK</v>
      </c>
    </row>
    <row r="51" spans="1:3">
      <c r="A51" s="10" t="s">
        <v>621</v>
      </c>
      <c r="B51" s="9" t="s">
        <v>98</v>
      </c>
      <c r="C51" s="4">
        <f>'Orange - Market France KPIs'!$H$49</f>
        <v>0</v>
      </c>
    </row>
    <row r="52" spans="1:3">
      <c r="B52" s="9" t="s">
        <v>99</v>
      </c>
      <c r="C52" s="4">
        <f>'Orange - Market France KPIs'!$H$50</f>
        <v>0</v>
      </c>
    </row>
    <row r="53" spans="1:3">
      <c r="B53" s="9" t="s">
        <v>104</v>
      </c>
      <c r="C53" s="17" t="str">
        <f>'Orange - Market France KPIs'!$H$51</f>
        <v>OK</v>
      </c>
    </row>
    <row r="55" spans="1:3">
      <c r="A55" s="10" t="s">
        <v>622</v>
      </c>
      <c r="B55" s="9" t="s">
        <v>94</v>
      </c>
      <c r="C55" s="4">
        <f>'France - Financial'!$H$43</f>
        <v>0</v>
      </c>
    </row>
    <row r="56" spans="1:3">
      <c r="B56" s="9" t="s">
        <v>95</v>
      </c>
      <c r="C56" s="4">
        <f>'France - Financial'!$H$44</f>
        <v>0</v>
      </c>
    </row>
    <row r="57" spans="1:3">
      <c r="B57" s="9" t="s">
        <v>93</v>
      </c>
      <c r="C57" s="4">
        <f>'France - Financial'!$H$46</f>
        <v>0</v>
      </c>
    </row>
    <row r="58" spans="1:3">
      <c r="B58" s="9" t="s">
        <v>125</v>
      </c>
      <c r="C58" s="4">
        <f>'France - Financial'!$H$47</f>
        <v>0</v>
      </c>
    </row>
    <row r="59" spans="1:3">
      <c r="B59" s="9" t="s">
        <v>104</v>
      </c>
      <c r="C59" s="17" t="str">
        <f>'France - Financial'!$H$48</f>
        <v>OK</v>
      </c>
    </row>
    <row r="61" spans="1:3">
      <c r="A61" s="10" t="s">
        <v>623</v>
      </c>
      <c r="B61" s="9" t="s">
        <v>98</v>
      </c>
      <c r="C61" s="4">
        <f>'France - KPIs'!$H$80</f>
        <v>0</v>
      </c>
    </row>
    <row r="62" spans="1:3">
      <c r="B62" s="9" t="s">
        <v>104</v>
      </c>
      <c r="C62" s="17" t="str">
        <f>'France - KPIs'!$H$81</f>
        <v>OK</v>
      </c>
    </row>
    <row r="63" spans="1:3">
      <c r="B63" s="12"/>
      <c r="C63" s="12"/>
    </row>
    <row r="64" spans="1:3" s="5" customFormat="1">
      <c r="A64" s="15"/>
    </row>
    <row r="65" spans="1:3">
      <c r="A65" s="10" t="s">
        <v>624</v>
      </c>
      <c r="B65" s="9" t="s">
        <v>94</v>
      </c>
      <c r="C65" s="4">
        <f>'Europe (excl Spain) - Financial'!$H$140</f>
        <v>0</v>
      </c>
    </row>
    <row r="66" spans="1:3">
      <c r="B66" s="9" t="s">
        <v>95</v>
      </c>
      <c r="C66" s="4">
        <f>'Europe (excl Spain) - Financial'!$H$141</f>
        <v>0</v>
      </c>
    </row>
    <row r="67" spans="1:3">
      <c r="B67" s="9" t="s">
        <v>101</v>
      </c>
      <c r="C67" s="4">
        <f>'Europe (excl Spain) - Financial'!$H$142</f>
        <v>0</v>
      </c>
    </row>
    <row r="68" spans="1:3">
      <c r="B68" s="9" t="s">
        <v>93</v>
      </c>
      <c r="C68" s="4">
        <f>'Europe (excl Spain) - Financial'!$H$143</f>
        <v>0</v>
      </c>
    </row>
    <row r="69" spans="1:3">
      <c r="B69" s="9" t="s">
        <v>125</v>
      </c>
      <c r="C69" s="4">
        <f>'Europe (excl Spain) - Financial'!$H$144</f>
        <v>0</v>
      </c>
    </row>
    <row r="70" spans="1:3">
      <c r="B70" s="9" t="s">
        <v>104</v>
      </c>
      <c r="C70" s="17" t="str">
        <f>'Europe (excl Spain) - Financial'!$H$145</f>
        <v>OK</v>
      </c>
    </row>
    <row r="72" spans="1:3">
      <c r="A72" s="9" t="s">
        <v>625</v>
      </c>
      <c r="B72" s="9" t="s">
        <v>94</v>
      </c>
      <c r="C72" s="4">
        <f>'Europe (excl Spain) - Financial'!$H$172</f>
        <v>0</v>
      </c>
    </row>
    <row r="73" spans="1:3">
      <c r="B73" s="9" t="s">
        <v>95</v>
      </c>
      <c r="C73" s="4">
        <f>'Europe (excl Spain) - Financial'!$H$173</f>
        <v>0</v>
      </c>
    </row>
    <row r="74" spans="1:3">
      <c r="B74" s="9" t="s">
        <v>101</v>
      </c>
      <c r="C74" s="4">
        <f>'Europe (excl Spain) - Financial'!$H$174</f>
        <v>0</v>
      </c>
    </row>
    <row r="75" spans="1:3">
      <c r="B75" s="9" t="s">
        <v>93</v>
      </c>
      <c r="C75" s="4">
        <f>'Europe (excl Spain) - Financial'!$H$175</f>
        <v>0</v>
      </c>
    </row>
    <row r="76" spans="1:3">
      <c r="B76" s="9" t="s">
        <v>125</v>
      </c>
      <c r="C76" s="4">
        <f>'Europe (excl Spain) - Financial'!$H$176</f>
        <v>0</v>
      </c>
    </row>
    <row r="77" spans="1:3">
      <c r="B77" s="9" t="s">
        <v>104</v>
      </c>
      <c r="C77" s="17" t="str">
        <f>'Europe (excl Spain) - Financial'!$H$177</f>
        <v>OK</v>
      </c>
    </row>
    <row r="78" spans="1:3">
      <c r="B78" s="9"/>
      <c r="C78" s="4"/>
    </row>
    <row r="79" spans="1:3">
      <c r="A79" s="9" t="s">
        <v>626</v>
      </c>
      <c r="B79" s="9" t="s">
        <v>94</v>
      </c>
      <c r="C79" s="4">
        <f>'Europe (excl Spain) - Financial'!$H$190</f>
        <v>0</v>
      </c>
    </row>
    <row r="80" spans="1:3">
      <c r="B80" s="9" t="s">
        <v>95</v>
      </c>
      <c r="C80" s="4">
        <f>'Europe (excl Spain) - Financial'!$H$191</f>
        <v>0</v>
      </c>
    </row>
    <row r="81" spans="1:3">
      <c r="B81" s="9" t="s">
        <v>101</v>
      </c>
      <c r="C81" s="4">
        <f>'Europe (excl Spain) - Financial'!$H$192</f>
        <v>0</v>
      </c>
    </row>
    <row r="82" spans="1:3">
      <c r="B82" s="9" t="s">
        <v>93</v>
      </c>
      <c r="C82" s="4">
        <f>'Europe (excl Spain) - Financial'!$H$193</f>
        <v>0</v>
      </c>
    </row>
    <row r="83" spans="1:3">
      <c r="B83" s="9" t="s">
        <v>125</v>
      </c>
      <c r="C83" s="4">
        <f>'Europe (excl Spain) - Financial'!$H$194</f>
        <v>0</v>
      </c>
    </row>
    <row r="84" spans="1:3">
      <c r="B84" s="9" t="s">
        <v>104</v>
      </c>
      <c r="C84" s="17" t="str">
        <f>'Europe (excl Spain) - Financial'!$H$195</f>
        <v>OK</v>
      </c>
    </row>
    <row r="85" spans="1:3">
      <c r="B85" s="9"/>
      <c r="C85" s="4"/>
    </row>
    <row r="86" spans="1:3">
      <c r="A86" s="9" t="s">
        <v>627</v>
      </c>
      <c r="B86" s="9" t="s">
        <v>94</v>
      </c>
      <c r="C86" s="4">
        <f>'Europe (excl Spain) - Financial'!$H$209</f>
        <v>0</v>
      </c>
    </row>
    <row r="87" spans="1:3">
      <c r="B87" s="9" t="s">
        <v>95</v>
      </c>
      <c r="C87" s="4">
        <f>'Europe (excl Spain) - Financial'!$H$210</f>
        <v>0</v>
      </c>
    </row>
    <row r="88" spans="1:3">
      <c r="B88" s="9" t="s">
        <v>101</v>
      </c>
      <c r="C88" s="4">
        <f>'Europe (excl Spain) - Financial'!$H$211</f>
        <v>0</v>
      </c>
    </row>
    <row r="89" spans="1:3">
      <c r="B89" s="9" t="s">
        <v>93</v>
      </c>
      <c r="C89" s="4">
        <f>'Europe (excl Spain) - Financial'!$H$212</f>
        <v>0</v>
      </c>
    </row>
    <row r="90" spans="1:3">
      <c r="B90" s="9" t="s">
        <v>125</v>
      </c>
      <c r="C90" s="4">
        <f>'Europe (excl Spain) - Financial'!$H$213</f>
        <v>0</v>
      </c>
    </row>
    <row r="91" spans="1:3">
      <c r="B91" s="9" t="s">
        <v>104</v>
      </c>
      <c r="C91" s="17" t="str">
        <f>'Europe (excl Spain) - Financial'!$H$214</f>
        <v>OK</v>
      </c>
    </row>
    <row r="92" spans="1:3">
      <c r="A92" s="10"/>
      <c r="B92" s="9"/>
      <c r="C92" s="4"/>
    </row>
    <row r="93" spans="1:3">
      <c r="A93" s="10" t="s">
        <v>628</v>
      </c>
      <c r="B93" s="9" t="s">
        <v>98</v>
      </c>
      <c r="C93" s="4">
        <f>'Europe (excl Spain) - KPIs'!$H$238</f>
        <v>0</v>
      </c>
    </row>
    <row r="94" spans="1:3">
      <c r="B94" s="9" t="s">
        <v>104</v>
      </c>
      <c r="C94" s="17" t="str">
        <f>'Europe (excl Spain) - KPIs'!$H$240</f>
        <v>OK</v>
      </c>
    </row>
    <row r="95" spans="1:3">
      <c r="B95" s="9" t="s">
        <v>125</v>
      </c>
      <c r="C95" s="4">
        <f>'Europe (excl Spain) - KPIs'!$H$239</f>
        <v>0</v>
      </c>
    </row>
    <row r="97" spans="1:3">
      <c r="A97" s="10" t="s">
        <v>629</v>
      </c>
      <c r="B97" s="9" t="s">
        <v>94</v>
      </c>
      <c r="C97" s="4">
        <f>'A&amp;ME - Financial'!$H$62</f>
        <v>4</v>
      </c>
    </row>
    <row r="98" spans="1:3">
      <c r="B98" s="9" t="s">
        <v>95</v>
      </c>
      <c r="C98" s="4">
        <f>'A&amp;ME - Financial'!$H$63</f>
        <v>16</v>
      </c>
    </row>
    <row r="99" spans="1:3">
      <c r="B99" s="9" t="s">
        <v>93</v>
      </c>
      <c r="C99" s="4">
        <f>'A&amp;ME - Financial'!$H$65</f>
        <v>0</v>
      </c>
    </row>
    <row r="100" spans="1:3">
      <c r="B100" s="9" t="s">
        <v>125</v>
      </c>
      <c r="C100" s="4">
        <f>'A&amp;ME - Financial'!$H$66</f>
        <v>0</v>
      </c>
    </row>
    <row r="101" spans="1:3">
      <c r="B101" s="9" t="s">
        <v>104</v>
      </c>
      <c r="C101" s="17" t="str">
        <f>'A&amp;ME - Financial'!$H$67</f>
        <v>OK</v>
      </c>
    </row>
    <row r="103" spans="1:3">
      <c r="A103" s="10" t="s">
        <v>630</v>
      </c>
      <c r="B103" s="9" t="s">
        <v>98</v>
      </c>
      <c r="C103" s="4">
        <f>'A&amp;ME - KPIs'!$H$64</f>
        <v>3</v>
      </c>
    </row>
    <row r="104" spans="1:3">
      <c r="A104" s="10"/>
      <c r="B104" s="9" t="s">
        <v>125</v>
      </c>
      <c r="C104" s="4">
        <f>'A&amp;ME - KPIs'!$H$65</f>
        <v>0</v>
      </c>
    </row>
    <row r="105" spans="1:3">
      <c r="B105" s="9" t="s">
        <v>104</v>
      </c>
      <c r="C105" s="17" t="str">
        <f>'A&amp;ME - KPIs'!$H$66</f>
        <v>OK</v>
      </c>
    </row>
    <row r="106" spans="1:3">
      <c r="B106" s="12"/>
      <c r="C106" s="12"/>
    </row>
    <row r="108" spans="1:3">
      <c r="A108" s="11" t="s">
        <v>741</v>
      </c>
      <c r="B108" s="15" t="s">
        <v>94</v>
      </c>
      <c r="C108" s="4">
        <f>'Orange Business - Financial'!$H$43</f>
        <v>0</v>
      </c>
    </row>
    <row r="109" spans="1:3">
      <c r="B109" s="15" t="s">
        <v>95</v>
      </c>
      <c r="C109" s="4">
        <f>'Orange Business - Financial'!$H$44</f>
        <v>0</v>
      </c>
    </row>
    <row r="110" spans="1:3">
      <c r="B110" s="9" t="s">
        <v>93</v>
      </c>
      <c r="C110" s="4">
        <f>'Orange Business - Financial'!$H$46</f>
        <v>0</v>
      </c>
    </row>
    <row r="111" spans="1:3">
      <c r="B111" s="9" t="s">
        <v>125</v>
      </c>
      <c r="C111" s="4">
        <f>'Orange Business - Financial'!$H$47</f>
        <v>0</v>
      </c>
    </row>
    <row r="112" spans="1:3">
      <c r="B112" s="9" t="s">
        <v>104</v>
      </c>
      <c r="C112" s="17" t="str">
        <f>'Orange Business - Financial'!$H$48</f>
        <v>OK</v>
      </c>
    </row>
    <row r="114" spans="1:3">
      <c r="A114" s="10" t="s">
        <v>742</v>
      </c>
      <c r="B114" s="9" t="s">
        <v>98</v>
      </c>
      <c r="C114" s="4">
        <f>'Orange Business - KPIs'!$H$41</f>
        <v>0</v>
      </c>
    </row>
    <row r="115" spans="1:3">
      <c r="B115" s="9" t="s">
        <v>104</v>
      </c>
      <c r="C115" s="17" t="str">
        <f>'Orange Business - KPIs'!$H$42</f>
        <v>OK</v>
      </c>
    </row>
    <row r="116" spans="1:3">
      <c r="B116" s="12"/>
      <c r="C116" s="12"/>
    </row>
    <row r="117" spans="1:3">
      <c r="B117" s="5"/>
    </row>
    <row r="118" spans="1:3">
      <c r="A118" s="10" t="s">
        <v>950</v>
      </c>
      <c r="B118" s="15" t="s">
        <v>94</v>
      </c>
      <c r="C118" s="4">
        <f>'Totem - Financial'!$H$37</f>
        <v>0</v>
      </c>
    </row>
    <row r="119" spans="1:3">
      <c r="B119" s="15" t="s">
        <v>95</v>
      </c>
      <c r="C119" s="4">
        <f>'Totem - Financial'!$H$38</f>
        <v>0</v>
      </c>
    </row>
    <row r="120" spans="1:3">
      <c r="B120" s="9" t="s">
        <v>93</v>
      </c>
      <c r="C120" s="4">
        <f>'Totem - Financial'!$H$40</f>
        <v>0</v>
      </c>
    </row>
    <row r="121" spans="1:3">
      <c r="B121" s="9" t="s">
        <v>125</v>
      </c>
      <c r="C121" s="4">
        <f>'Totem - Financial'!$H$41</f>
        <v>0</v>
      </c>
    </row>
    <row r="122" spans="1:3">
      <c r="B122" s="9" t="s">
        <v>104</v>
      </c>
      <c r="C122" s="17" t="str">
        <f>'Totem - Financial'!$H$42</f>
        <v>OK</v>
      </c>
    </row>
    <row r="123" spans="1:3">
      <c r="B123" s="9"/>
      <c r="C123" s="9"/>
    </row>
    <row r="124" spans="1:3">
      <c r="A124" s="10" t="s">
        <v>631</v>
      </c>
      <c r="B124" s="15" t="s">
        <v>94</v>
      </c>
      <c r="C124" s="4">
        <f>'IC&amp;SS - Financial'!$H$37</f>
        <v>0</v>
      </c>
    </row>
    <row r="125" spans="1:3">
      <c r="B125" s="15" t="s">
        <v>95</v>
      </c>
      <c r="C125" s="4">
        <f>'IC&amp;SS - Financial'!$H$38</f>
        <v>0</v>
      </c>
    </row>
    <row r="126" spans="1:3">
      <c r="B126" s="9" t="s">
        <v>93</v>
      </c>
      <c r="C126" s="4">
        <f>'IC&amp;SS - Financial'!$H$40</f>
        <v>0</v>
      </c>
    </row>
    <row r="127" spans="1:3">
      <c r="B127" s="9" t="s">
        <v>125</v>
      </c>
      <c r="C127" s="4">
        <f>'IC&amp;SS - Financial'!$H$41</f>
        <v>0</v>
      </c>
    </row>
    <row r="128" spans="1:3">
      <c r="B128" s="9" t="s">
        <v>104</v>
      </c>
      <c r="C128" s="17" t="str">
        <f>'IC&amp;SS - Financial'!$H$42</f>
        <v>OK</v>
      </c>
    </row>
    <row r="130" spans="1:3">
      <c r="A130" s="10" t="s">
        <v>949</v>
      </c>
      <c r="B130" s="15" t="s">
        <v>94</v>
      </c>
      <c r="C130" s="4">
        <f>'Spain (DiscOp)'!$H$101</f>
        <v>0</v>
      </c>
    </row>
    <row r="131" spans="1:3">
      <c r="B131" s="15" t="s">
        <v>95</v>
      </c>
      <c r="C131" s="4">
        <f>'Spain (DiscOp)'!$H$102</f>
        <v>16</v>
      </c>
    </row>
    <row r="132" spans="1:3">
      <c r="B132" s="9" t="s">
        <v>125</v>
      </c>
      <c r="C132" s="4">
        <f>'Spain (DiscOp)'!$H$103</f>
        <v>0</v>
      </c>
    </row>
    <row r="133" spans="1:3">
      <c r="B133" s="9" t="s">
        <v>104</v>
      </c>
      <c r="C133" s="17" t="str">
        <f>'Spain (DiscOp)'!$H$104</f>
        <v>OK</v>
      </c>
    </row>
    <row r="135" spans="1:3">
      <c r="B135" s="5"/>
    </row>
  </sheetData>
  <customSheetViews>
    <customSheetView guid="{F499C411-D421-49FC-BA0F-3A5BFE024471}" scale="80" showPageBreaks="1" showGridLines="0">
      <selection activeCell="B1" sqref="B1"/>
      <pageMargins left="0.7" right="0.7" top="0.75" bottom="0.75" header="0.3" footer="0.3"/>
      <pageSetup paperSize="9" orientation="portrait" r:id="rId1"/>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2"/>
    </customSheetView>
    <customSheetView guid="{D079B40A-677C-4B4A-9CB7-C61F22CB4049}" scale="80">
      <selection activeCell="A5" sqref="A5"/>
      <pageMargins left="0.7" right="0.7" top="0.75" bottom="0.75" header="0.3" footer="0.3"/>
    </customSheetView>
  </customSheetViews>
  <conditionalFormatting sqref="C65:C66 C97:C98 C108:C109 C47 C55:C56 C61 C103 C124:C125 C92">
    <cfRule type="cellIs" dxfId="3007" priority="135" operator="notEqual">
      <formula>0</formula>
    </cfRule>
  </conditionalFormatting>
  <conditionalFormatting sqref="C48">
    <cfRule type="cellIs" dxfId="3006" priority="131" operator="notEqual">
      <formula>0</formula>
    </cfRule>
  </conditionalFormatting>
  <conditionalFormatting sqref="C67">
    <cfRule type="cellIs" dxfId="3005" priority="128" operator="notEqual">
      <formula>0</formula>
    </cfRule>
  </conditionalFormatting>
  <conditionalFormatting sqref="C57">
    <cfRule type="cellIs" dxfId="3004" priority="126" operator="notEqual">
      <formula>0</formula>
    </cfRule>
  </conditionalFormatting>
  <conditionalFormatting sqref="C68">
    <cfRule type="cellIs" dxfId="3003" priority="125" operator="notEqual">
      <formula>0</formula>
    </cfRule>
  </conditionalFormatting>
  <conditionalFormatting sqref="C99">
    <cfRule type="cellIs" dxfId="3002" priority="120" operator="notEqual">
      <formula>0</formula>
    </cfRule>
  </conditionalFormatting>
  <conditionalFormatting sqref="C110">
    <cfRule type="cellIs" dxfId="3001" priority="119" operator="notEqual">
      <formula>0</formula>
    </cfRule>
  </conditionalFormatting>
  <conditionalFormatting sqref="C126">
    <cfRule type="cellIs" dxfId="3000" priority="118" operator="notEqual">
      <formula>0</formula>
    </cfRule>
  </conditionalFormatting>
  <conditionalFormatting sqref="C49">
    <cfRule type="cellIs" dxfId="2999" priority="110" operator="notEqual">
      <formula>"OK"</formula>
    </cfRule>
  </conditionalFormatting>
  <conditionalFormatting sqref="C59">
    <cfRule type="cellIs" dxfId="2998" priority="108" operator="notEqual">
      <formula>"OK"</formula>
    </cfRule>
  </conditionalFormatting>
  <conditionalFormatting sqref="C62">
    <cfRule type="cellIs" dxfId="2997" priority="107" operator="notEqual">
      <formula>"OK"</formula>
    </cfRule>
  </conditionalFormatting>
  <conditionalFormatting sqref="C70">
    <cfRule type="cellIs" dxfId="2996" priority="106" operator="notEqual">
      <formula>"OK"</formula>
    </cfRule>
  </conditionalFormatting>
  <conditionalFormatting sqref="C94">
    <cfRule type="cellIs" dxfId="2995" priority="105" operator="notEqual">
      <formula>"OK"</formula>
    </cfRule>
  </conditionalFormatting>
  <conditionalFormatting sqref="C101">
    <cfRule type="cellIs" dxfId="2994" priority="96" operator="notEqual">
      <formula>"OK"</formula>
    </cfRule>
  </conditionalFormatting>
  <conditionalFormatting sqref="C105">
    <cfRule type="cellIs" dxfId="2993" priority="95" operator="notEqual">
      <formula>"OK"</formula>
    </cfRule>
  </conditionalFormatting>
  <conditionalFormatting sqref="C112">
    <cfRule type="cellIs" dxfId="2992" priority="94" operator="notEqual">
      <formula>"OK"</formula>
    </cfRule>
  </conditionalFormatting>
  <conditionalFormatting sqref="C128">
    <cfRule type="cellIs" dxfId="2991" priority="93" operator="notEqual">
      <formula>"OK"</formula>
    </cfRule>
  </conditionalFormatting>
  <conditionalFormatting sqref="C10">
    <cfRule type="cellIs" dxfId="2990" priority="91" operator="notEqual">
      <formula>0</formula>
    </cfRule>
  </conditionalFormatting>
  <conditionalFormatting sqref="C114">
    <cfRule type="cellIs" dxfId="2989" priority="87" operator="notEqual">
      <formula>0</formula>
    </cfRule>
  </conditionalFormatting>
  <conditionalFormatting sqref="C115">
    <cfRule type="cellIs" dxfId="2988" priority="86" operator="notEqual">
      <formula>"OK"</formula>
    </cfRule>
  </conditionalFormatting>
  <conditionalFormatting sqref="C51">
    <cfRule type="cellIs" dxfId="2987" priority="85" operator="notEqual">
      <formula>0</formula>
    </cfRule>
  </conditionalFormatting>
  <conditionalFormatting sqref="C52">
    <cfRule type="cellIs" dxfId="2986" priority="84" operator="notEqual">
      <formula>0</formula>
    </cfRule>
  </conditionalFormatting>
  <conditionalFormatting sqref="C53">
    <cfRule type="cellIs" dxfId="2985" priority="83" operator="notEqual">
      <formula>"OK"</formula>
    </cfRule>
  </conditionalFormatting>
  <conditionalFormatting sqref="C58">
    <cfRule type="cellIs" dxfId="2984" priority="79" operator="notEqual">
      <formula>0</formula>
    </cfRule>
  </conditionalFormatting>
  <conditionalFormatting sqref="C69">
    <cfRule type="cellIs" dxfId="2983" priority="78" operator="notEqual">
      <formula>0</formula>
    </cfRule>
  </conditionalFormatting>
  <conditionalFormatting sqref="C100">
    <cfRule type="cellIs" dxfId="2982" priority="73" operator="notEqual">
      <formula>0</formula>
    </cfRule>
  </conditionalFormatting>
  <conditionalFormatting sqref="C111">
    <cfRule type="cellIs" dxfId="2981" priority="72" operator="notEqual">
      <formula>0</formula>
    </cfRule>
  </conditionalFormatting>
  <conditionalFormatting sqref="C127">
    <cfRule type="cellIs" dxfId="2980" priority="71" operator="notEqual">
      <formula>0</formula>
    </cfRule>
  </conditionalFormatting>
  <conditionalFormatting sqref="C87 C85">
    <cfRule type="cellIs" dxfId="2979" priority="59" operator="notEqual">
      <formula>0</formula>
    </cfRule>
  </conditionalFormatting>
  <conditionalFormatting sqref="C88">
    <cfRule type="cellIs" dxfId="2978" priority="58" operator="notEqual">
      <formula>0</formula>
    </cfRule>
  </conditionalFormatting>
  <conditionalFormatting sqref="C89">
    <cfRule type="cellIs" dxfId="2977" priority="57" operator="notEqual">
      <formula>0</formula>
    </cfRule>
  </conditionalFormatting>
  <conditionalFormatting sqref="C91">
    <cfRule type="cellIs" dxfId="2976" priority="56" operator="notEqual">
      <formula>"OK"</formula>
    </cfRule>
  </conditionalFormatting>
  <conditionalFormatting sqref="C90">
    <cfRule type="cellIs" dxfId="2975" priority="55" operator="notEqual">
      <formula>0</formula>
    </cfRule>
  </conditionalFormatting>
  <conditionalFormatting sqref="C93">
    <cfRule type="cellIs" dxfId="2974" priority="54" operator="notEqual">
      <formula>0</formula>
    </cfRule>
  </conditionalFormatting>
  <conditionalFormatting sqref="C86">
    <cfRule type="cellIs" dxfId="2973" priority="53" operator="notEqual">
      <formula>0</formula>
    </cfRule>
  </conditionalFormatting>
  <conditionalFormatting sqref="C80">
    <cfRule type="cellIs" dxfId="2972" priority="52" operator="notEqual">
      <formula>0</formula>
    </cfRule>
  </conditionalFormatting>
  <conditionalFormatting sqref="C81">
    <cfRule type="cellIs" dxfId="2971" priority="51" operator="notEqual">
      <formula>0</formula>
    </cfRule>
  </conditionalFormatting>
  <conditionalFormatting sqref="C82">
    <cfRule type="cellIs" dxfId="2970" priority="50" operator="notEqual">
      <formula>0</formula>
    </cfRule>
  </conditionalFormatting>
  <conditionalFormatting sqref="C84">
    <cfRule type="cellIs" dxfId="2969" priority="49" operator="notEqual">
      <formula>"OK"</formula>
    </cfRule>
  </conditionalFormatting>
  <conditionalFormatting sqref="C83">
    <cfRule type="cellIs" dxfId="2968" priority="48" operator="notEqual">
      <formula>0</formula>
    </cfRule>
  </conditionalFormatting>
  <conditionalFormatting sqref="C79">
    <cfRule type="cellIs" dxfId="2967" priority="47" operator="notEqual">
      <formula>0</formula>
    </cfRule>
  </conditionalFormatting>
  <conditionalFormatting sqref="C15:C16">
    <cfRule type="cellIs" dxfId="2966" priority="46" operator="notEqual">
      <formula>0</formula>
    </cfRule>
  </conditionalFormatting>
  <conditionalFormatting sqref="C20">
    <cfRule type="cellIs" dxfId="2965" priority="45" operator="notEqual">
      <formula>"OK"</formula>
    </cfRule>
  </conditionalFormatting>
  <conditionalFormatting sqref="C17:C18">
    <cfRule type="cellIs" dxfId="2964" priority="44" operator="notEqual">
      <formula>0</formula>
    </cfRule>
  </conditionalFormatting>
  <conditionalFormatting sqref="C19">
    <cfRule type="cellIs" dxfId="2963" priority="43" operator="notEqual">
      <formula>0</formula>
    </cfRule>
  </conditionalFormatting>
  <conditionalFormatting sqref="C22:C23">
    <cfRule type="cellIs" dxfId="2962" priority="42" operator="notEqual">
      <formula>0</formula>
    </cfRule>
  </conditionalFormatting>
  <conditionalFormatting sqref="C24">
    <cfRule type="cellIs" dxfId="2961" priority="41" operator="notEqual">
      <formula>0</formula>
    </cfRule>
  </conditionalFormatting>
  <conditionalFormatting sqref="C25 C29">
    <cfRule type="cellIs" dxfId="2960" priority="40" operator="notEqual">
      <formula>"OK"</formula>
    </cfRule>
  </conditionalFormatting>
  <conditionalFormatting sqref="C34:C35">
    <cfRule type="cellIs" dxfId="2959" priority="39" operator="notEqual">
      <formula>0</formula>
    </cfRule>
  </conditionalFormatting>
  <conditionalFormatting sqref="C36:C37">
    <cfRule type="cellIs" dxfId="2958" priority="38" operator="notEqual">
      <formula>0</formula>
    </cfRule>
  </conditionalFormatting>
  <conditionalFormatting sqref="C39">
    <cfRule type="cellIs" dxfId="2957" priority="37" operator="notEqual">
      <formula>"OK"</formula>
    </cfRule>
  </conditionalFormatting>
  <conditionalFormatting sqref="C38">
    <cfRule type="cellIs" dxfId="2956" priority="36" operator="notEqual">
      <formula>0</formula>
    </cfRule>
  </conditionalFormatting>
  <conditionalFormatting sqref="C41:C42">
    <cfRule type="cellIs" dxfId="2955" priority="35" operator="notEqual">
      <formula>0</formula>
    </cfRule>
  </conditionalFormatting>
  <conditionalFormatting sqref="C43">
    <cfRule type="cellIs" dxfId="2954" priority="34" operator="notEqual">
      <formula>0</formula>
    </cfRule>
  </conditionalFormatting>
  <conditionalFormatting sqref="C45">
    <cfRule type="cellIs" dxfId="2953" priority="33" operator="notEqual">
      <formula>"OK"</formula>
    </cfRule>
  </conditionalFormatting>
  <conditionalFormatting sqref="C44">
    <cfRule type="cellIs" dxfId="2952" priority="32" operator="notEqual">
      <formula>0</formula>
    </cfRule>
  </conditionalFormatting>
  <conditionalFormatting sqref="C78">
    <cfRule type="cellIs" dxfId="2951" priority="31" operator="notEqual">
      <formula>0</formula>
    </cfRule>
  </conditionalFormatting>
  <conditionalFormatting sqref="C72:C73">
    <cfRule type="cellIs" dxfId="2950" priority="30" operator="notEqual">
      <formula>0</formula>
    </cfRule>
  </conditionalFormatting>
  <conditionalFormatting sqref="C74">
    <cfRule type="cellIs" dxfId="2949" priority="29" operator="notEqual">
      <formula>0</formula>
    </cfRule>
  </conditionalFormatting>
  <conditionalFormatting sqref="C75">
    <cfRule type="cellIs" dxfId="2948" priority="28" operator="notEqual">
      <formula>0</formula>
    </cfRule>
  </conditionalFormatting>
  <conditionalFormatting sqref="C77">
    <cfRule type="cellIs" dxfId="2947" priority="27" operator="notEqual">
      <formula>"OK"</formula>
    </cfRule>
  </conditionalFormatting>
  <conditionalFormatting sqref="C76">
    <cfRule type="cellIs" dxfId="2946" priority="26" operator="notEqual">
      <formula>0</formula>
    </cfRule>
  </conditionalFormatting>
  <conditionalFormatting sqref="C32">
    <cfRule type="cellIs" dxfId="2945" priority="25" operator="notEqual">
      <formula>0</formula>
    </cfRule>
  </conditionalFormatting>
  <conditionalFormatting sqref="C31">
    <cfRule type="cellIs" dxfId="2944" priority="24" operator="notEqual">
      <formula>0</formula>
    </cfRule>
  </conditionalFormatting>
  <conditionalFormatting sqref="C95">
    <cfRule type="cellIs" dxfId="2943" priority="23" operator="notEqual">
      <formula>0</formula>
    </cfRule>
  </conditionalFormatting>
  <conditionalFormatting sqref="C9">
    <cfRule type="cellIs" dxfId="2942" priority="22" operator="notEqual">
      <formula>0</formula>
    </cfRule>
  </conditionalFormatting>
  <conditionalFormatting sqref="C104">
    <cfRule type="cellIs" dxfId="2941" priority="21" operator="notEqual">
      <formula>0</formula>
    </cfRule>
  </conditionalFormatting>
  <conditionalFormatting sqref="C118:C119">
    <cfRule type="cellIs" dxfId="2940" priority="20" operator="notEqual">
      <formula>0</formula>
    </cfRule>
  </conditionalFormatting>
  <conditionalFormatting sqref="C120">
    <cfRule type="cellIs" dxfId="2939" priority="16" operator="notEqual">
      <formula>0</formula>
    </cfRule>
  </conditionalFormatting>
  <conditionalFormatting sqref="C121">
    <cfRule type="cellIs" dxfId="2938" priority="15" operator="notEqual">
      <formula>0</formula>
    </cfRule>
  </conditionalFormatting>
  <conditionalFormatting sqref="C122">
    <cfRule type="cellIs" dxfId="2937" priority="13" operator="notEqual">
      <formula>"OK"</formula>
    </cfRule>
  </conditionalFormatting>
  <conditionalFormatting sqref="C27">
    <cfRule type="cellIs" dxfId="2936" priority="12" operator="notEqual">
      <formula>0</formula>
    </cfRule>
  </conditionalFormatting>
  <conditionalFormatting sqref="C28">
    <cfRule type="cellIs" dxfId="2935" priority="11" operator="notEqual">
      <formula>0</formula>
    </cfRule>
  </conditionalFormatting>
  <conditionalFormatting sqref="C130:C131">
    <cfRule type="cellIs" dxfId="2934" priority="6" operator="notEqual">
      <formula>0</formula>
    </cfRule>
  </conditionalFormatting>
  <conditionalFormatting sqref="C132">
    <cfRule type="cellIs" dxfId="2933" priority="3" operator="notEqual">
      <formula>0</formula>
    </cfRule>
  </conditionalFormatting>
  <conditionalFormatting sqref="C133">
    <cfRule type="cellIs" dxfId="2932" priority="2" operator="notEqual">
      <formula>"OK"</formula>
    </cfRule>
  </conditionalFormatting>
  <dataValidations count="2">
    <dataValidation type="list" showInputMessage="1" showErrorMessage="1" sqref="C1" xr:uid="{00000000-0002-0000-0000-000000000000}">
      <formula1>"1,2,3,4"</formula1>
    </dataValidation>
    <dataValidation showInputMessage="1" showErrorMessage="1" sqref="C2:C7" xr:uid="{C17D7389-0A9E-4E8C-81A4-DA7A1717BE44}"/>
  </dataValidations>
  <hyperlinks>
    <hyperlink ref="A31" location="'Group - comparable basis'!A1" display="'Group - comparable basis'!A1" xr:uid="{00000000-0004-0000-0000-000000000000}"/>
    <hyperlink ref="A47" location="'Telecoms - KPIs'!A1" display="Telecoms - operational KPIs" xr:uid="{00000000-0004-0000-0000-000001000000}"/>
    <hyperlink ref="A55" location="'France - Financial'!A1" display="France- Financials" xr:uid="{00000000-0004-0000-0000-000002000000}"/>
    <hyperlink ref="A61" location="'France - KPIs'!A1" display="France KPIs" xr:uid="{00000000-0004-0000-0000-000003000000}"/>
    <hyperlink ref="A97" location="'A&amp;ME - Financial'!A1" display="A&amp;ME - Financial" xr:uid="{00000000-0004-0000-0000-000004000000}"/>
    <hyperlink ref="A103" location="'A&amp;ME - KPIs'!A1" display="A&amp;ME - KPIs" xr:uid="{00000000-0004-0000-0000-000005000000}"/>
    <hyperlink ref="A108" location="'Enterprise - Financial'!A1" display="Enterprise - Financial" xr:uid="{00000000-0004-0000-0000-000006000000}"/>
    <hyperlink ref="A124" location="'IC&amp;SS - Financial'!A1" display="IC&amp;SS - Financials" xr:uid="{00000000-0004-0000-0000-000007000000}"/>
    <hyperlink ref="A114" location="'Enterprise - KPIs'!A1" display="Enterprise - KPIs" xr:uid="{00000000-0004-0000-0000-000008000000}"/>
    <hyperlink ref="A51" location="'Orange - Market France KPIs'!A1" display="Orange - Market France KPIs" xr:uid="{00000000-0004-0000-0000-000009000000}"/>
    <hyperlink ref="A93" location="'Europe - KPIs'!A1" display="Europe KPIs" xr:uid="{00000000-0004-0000-0000-00000A000000}"/>
    <hyperlink ref="A15" location="'Group - Accounts (1)'!A1" display="Group - conso accounts (1)" xr:uid="{00000000-0004-0000-0000-00000B000000}"/>
    <hyperlink ref="A22" location="'Group - Accounts (2)'!A1" display="Group - conso accounts (2)" xr:uid="{00000000-0004-0000-0000-00000C000000}"/>
    <hyperlink ref="A34" location="'Group - Segment report'!A1" display="Group - segment reporting" xr:uid="{00000000-0004-0000-0000-00000D000000}"/>
    <hyperlink ref="A41" location="'Telecoms - Financial'!A1" display="Telecoms - financial KPIs" xr:uid="{00000000-0004-0000-0000-00000E000000}"/>
    <hyperlink ref="A65" location="'Europe - Financial'!A1" display="Europe - Financial" xr:uid="{C1823025-B797-4A79-B75D-F25E53B206C3}"/>
    <hyperlink ref="A118" location="'Totem - Financial'!A1" display="Totem - Financial" xr:uid="{3E045305-00B6-4680-A3AB-AE2E7A8AFC4F}"/>
    <hyperlink ref="A27" location="'Group - Accounts (3)'!A1" display="Group - Accounts (3)" xr:uid="{C2E0805D-6FF2-4BC8-88DF-29347DC64937}"/>
    <hyperlink ref="A130" location="'Spain (DiscOP) - 1Q 2024'!A1" display="Spain (DiscOP)" xr:uid="{3E534FBD-E07B-4312-93AE-FCF84C1A84F1}"/>
  </hyperlinks>
  <printOptions horizontalCentered="1" verticalCentered="1"/>
  <pageMargins left="0.19685039370078741" right="0.19685039370078741" top="0.19685039370078741" bottom="0.19685039370078741" header="0" footer="0"/>
  <pageSetup paperSize="9" scale="44" orientation="portrait" r:id="rId3"/>
  <headerFooter>
    <oddFooter>&amp;C_x000D_&amp;1#&amp;"Helvetica 75 Bold"&amp;8&amp;KED7D31 Orange Restricted</oddFooter>
  </headerFooter>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8">
    <tabColor rgb="FFFF7900"/>
    <pageSetUpPr autoPageBreaks="0"/>
  </sheetPr>
  <dimension ref="A1:BI15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0.44140625" style="28" customWidth="1"/>
    <col min="40" max="40" width="5.5546875" style="151" hidden="1" customWidth="1"/>
    <col min="41" max="48" width="10.5546875" style="151" hidden="1" customWidth="1"/>
    <col min="49" max="49" width="5.5546875" style="151" hidden="1" customWidth="1"/>
    <col min="50" max="57" width="10.5546875" style="151" hidden="1" customWidth="1"/>
    <col min="58" max="58" width="5.5546875" style="151" hidden="1" customWidth="1"/>
    <col min="59" max="59" width="11.44140625" style="28" customWidth="1"/>
    <col min="60" max="16384" width="11.44140625" style="28"/>
  </cols>
  <sheetData>
    <row r="1" spans="1:61" ht="12" customHeight="1">
      <c r="A1" s="27" t="s">
        <v>585</v>
      </c>
      <c r="F1" s="1234" t="s">
        <v>117</v>
      </c>
    </row>
    <row r="2" spans="1:61" ht="12" customHeight="1">
      <c r="F2" s="1235"/>
      <c r="I2" s="307"/>
    </row>
    <row r="3" spans="1:61" ht="12" customHeight="1">
      <c r="F3" s="1235"/>
    </row>
    <row r="4" spans="1:61" ht="12" customHeight="1">
      <c r="F4" s="1235"/>
    </row>
    <row r="5" spans="1:61" ht="12" customHeight="1">
      <c r="F5" s="1259"/>
    </row>
    <row r="6" spans="1:61" ht="23.25" customHeight="1">
      <c r="B6" s="1237" t="s">
        <v>27</v>
      </c>
      <c r="C6" s="1237"/>
      <c r="D6" s="1237"/>
      <c r="E6" s="1237"/>
      <c r="F6" s="1237"/>
      <c r="G6" s="308"/>
      <c r="H6" s="1237" t="s">
        <v>186</v>
      </c>
      <c r="J6" s="304">
        <v>2023</v>
      </c>
      <c r="K6" s="304"/>
      <c r="L6" s="304"/>
      <c r="M6" s="304"/>
      <c r="N6" s="304"/>
      <c r="O6" s="304"/>
      <c r="P6" s="304"/>
      <c r="Q6" s="304"/>
      <c r="R6" s="304"/>
      <c r="S6" s="304"/>
      <c r="T6" s="304"/>
      <c r="U6" s="304"/>
      <c r="V6" s="304"/>
      <c r="W6" s="304"/>
      <c r="Y6" s="304">
        <v>2024</v>
      </c>
      <c r="Z6" s="304"/>
      <c r="AA6" s="304"/>
      <c r="AB6" s="304"/>
      <c r="AC6" s="304"/>
      <c r="AD6" s="304"/>
      <c r="AE6" s="304"/>
      <c r="AF6" s="304"/>
      <c r="AG6" s="304"/>
      <c r="AH6" s="304"/>
      <c r="AI6" s="304"/>
      <c r="AJ6" s="304"/>
      <c r="AK6" s="304"/>
      <c r="AL6" s="304"/>
      <c r="AO6" s="250"/>
      <c r="AP6" s="250"/>
      <c r="AQ6" s="250"/>
      <c r="AR6" s="250"/>
      <c r="AS6" s="250"/>
      <c r="AT6" s="250"/>
      <c r="AU6" s="250"/>
    </row>
    <row r="7" spans="1:61" s="31" customFormat="1" ht="29.25" customHeight="1">
      <c r="B7" s="1245"/>
      <c r="C7" s="1245"/>
      <c r="D7" s="1245"/>
      <c r="E7" s="1245"/>
      <c r="F7" s="1245"/>
      <c r="H7" s="1245"/>
      <c r="J7" s="109" t="s">
        <v>697</v>
      </c>
      <c r="K7" s="110" t="s">
        <v>696</v>
      </c>
      <c r="L7" s="109" t="s">
        <v>698</v>
      </c>
      <c r="M7" s="309" t="s">
        <v>704</v>
      </c>
      <c r="N7" s="109" t="s">
        <v>699</v>
      </c>
      <c r="O7" s="309" t="s">
        <v>705</v>
      </c>
      <c r="P7" s="109" t="s">
        <v>700</v>
      </c>
      <c r="Q7" s="110" t="s">
        <v>706</v>
      </c>
      <c r="R7" s="109" t="s">
        <v>701</v>
      </c>
      <c r="S7" s="309" t="s">
        <v>707</v>
      </c>
      <c r="T7" s="109" t="s">
        <v>702</v>
      </c>
      <c r="U7" s="30" t="s">
        <v>708</v>
      </c>
      <c r="V7" s="109" t="s">
        <v>703</v>
      </c>
      <c r="W7" s="110" t="s">
        <v>709</v>
      </c>
      <c r="Y7" s="109" t="s">
        <v>896</v>
      </c>
      <c r="Z7" s="110" t="s">
        <v>889</v>
      </c>
      <c r="AA7" s="109" t="s">
        <v>897</v>
      </c>
      <c r="AB7" s="309" t="s">
        <v>890</v>
      </c>
      <c r="AC7" s="109" t="s">
        <v>898</v>
      </c>
      <c r="AD7" s="309" t="s">
        <v>891</v>
      </c>
      <c r="AE7" s="109" t="s">
        <v>899</v>
      </c>
      <c r="AF7" s="110" t="s">
        <v>892</v>
      </c>
      <c r="AG7" s="109" t="s">
        <v>900</v>
      </c>
      <c r="AH7" s="309" t="s">
        <v>893</v>
      </c>
      <c r="AI7" s="109" t="s">
        <v>901</v>
      </c>
      <c r="AJ7" s="30" t="s">
        <v>894</v>
      </c>
      <c r="AK7" s="109" t="s">
        <v>902</v>
      </c>
      <c r="AL7" s="110" t="s">
        <v>895</v>
      </c>
      <c r="AN7" s="179"/>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182"/>
    </row>
    <row r="8" spans="1:61" s="53" customFormat="1" ht="15" customHeight="1">
      <c r="H8" s="56"/>
      <c r="J8" s="314"/>
      <c r="L8" s="314"/>
      <c r="N8" s="314"/>
      <c r="P8" s="314"/>
      <c r="R8" s="314"/>
      <c r="T8" s="314"/>
      <c r="V8" s="314"/>
      <c r="Y8" s="314"/>
      <c r="AA8" s="314"/>
      <c r="AC8" s="314"/>
      <c r="AE8" s="314"/>
      <c r="AG8" s="314"/>
      <c r="AI8" s="314"/>
      <c r="AK8" s="314"/>
      <c r="AN8" s="58"/>
      <c r="AO8" s="58"/>
      <c r="AP8" s="58"/>
      <c r="AQ8" s="58"/>
      <c r="AR8" s="58"/>
      <c r="AS8" s="58"/>
      <c r="AT8" s="58"/>
      <c r="AU8" s="58"/>
      <c r="AV8" s="58"/>
      <c r="AW8" s="58"/>
      <c r="AX8" s="58"/>
      <c r="AY8" s="58"/>
      <c r="AZ8" s="58"/>
      <c r="BA8" s="58"/>
      <c r="BB8" s="58"/>
      <c r="BC8" s="58"/>
      <c r="BD8" s="58"/>
      <c r="BE8" s="58"/>
      <c r="BF8" s="58"/>
    </row>
    <row r="9" spans="1:61" s="53" customFormat="1" ht="23.25" customHeight="1">
      <c r="B9" s="485" t="s">
        <v>240</v>
      </c>
      <c r="H9" s="56"/>
      <c r="J9" s="314"/>
      <c r="L9" s="314" t="s">
        <v>20</v>
      </c>
      <c r="N9" s="314"/>
      <c r="P9" s="314"/>
      <c r="R9" s="314"/>
      <c r="T9" s="314"/>
      <c r="V9" s="314"/>
      <c r="Y9" s="314"/>
      <c r="AA9" s="314" t="s">
        <v>20</v>
      </c>
      <c r="AC9" s="314"/>
      <c r="AE9" s="314"/>
      <c r="AG9" s="314"/>
      <c r="AI9" s="314"/>
      <c r="AK9" s="314"/>
      <c r="AN9" s="58"/>
      <c r="AO9" s="58"/>
      <c r="AP9" s="58"/>
      <c r="AQ9" s="58"/>
      <c r="AR9" s="58"/>
      <c r="AS9" s="58"/>
      <c r="AT9" s="58"/>
      <c r="AU9" s="58"/>
      <c r="AV9" s="58"/>
      <c r="AW9" s="58"/>
      <c r="AX9" s="58"/>
      <c r="AY9" s="58"/>
      <c r="AZ9" s="58"/>
      <c r="BA9" s="58"/>
      <c r="BB9" s="58"/>
      <c r="BC9" s="58"/>
      <c r="BD9" s="58"/>
      <c r="BE9" s="58"/>
      <c r="BF9" s="58"/>
    </row>
    <row r="10" spans="1:61" s="53" customFormat="1" ht="15" customHeight="1">
      <c r="B10" s="28"/>
      <c r="C10" s="28"/>
      <c r="H10" s="56"/>
      <c r="J10" s="314"/>
      <c r="L10" s="314"/>
      <c r="N10" s="314"/>
      <c r="P10" s="314"/>
      <c r="R10" s="314"/>
      <c r="T10" s="314"/>
      <c r="V10" s="314"/>
      <c r="Y10" s="314"/>
      <c r="AA10" s="314"/>
      <c r="AC10" s="314"/>
      <c r="AE10" s="314"/>
      <c r="AG10" s="314"/>
      <c r="AI10" s="314"/>
      <c r="AK10" s="314"/>
      <c r="AN10" s="58"/>
      <c r="AO10" s="58"/>
      <c r="AP10" s="58"/>
      <c r="AQ10" s="58"/>
      <c r="AR10" s="58"/>
      <c r="AS10" s="58"/>
      <c r="AT10" s="58"/>
      <c r="AU10" s="58"/>
      <c r="AV10" s="58"/>
      <c r="AW10" s="58"/>
      <c r="AX10" s="58"/>
      <c r="AY10" s="58"/>
      <c r="AZ10" s="58"/>
      <c r="BA10" s="58"/>
      <c r="BB10" s="58"/>
      <c r="BC10" s="58"/>
      <c r="BD10" s="58"/>
      <c r="BE10" s="58"/>
      <c r="BF10" s="58"/>
    </row>
    <row r="11" spans="1:61" s="49" customFormat="1" ht="15" customHeight="1">
      <c r="B11" s="316" t="s">
        <v>769</v>
      </c>
      <c r="C11" s="316"/>
      <c r="D11" s="316"/>
      <c r="E11" s="316"/>
      <c r="F11" s="316"/>
      <c r="H11" s="317"/>
      <c r="J11" s="318">
        <v>9417</v>
      </c>
      <c r="K11" s="319">
        <v>9518</v>
      </c>
      <c r="L11" s="318">
        <v>9593</v>
      </c>
      <c r="M11" s="320">
        <v>9837</v>
      </c>
      <c r="N11" s="318">
        <v>19010</v>
      </c>
      <c r="O11" s="320">
        <v>19355</v>
      </c>
      <c r="P11" s="318">
        <v>9715</v>
      </c>
      <c r="Q11" s="319">
        <v>9895</v>
      </c>
      <c r="R11" s="318">
        <v>10272</v>
      </c>
      <c r="S11" s="320">
        <v>10435</v>
      </c>
      <c r="T11" s="318">
        <v>19987</v>
      </c>
      <c r="U11" s="321">
        <v>20331</v>
      </c>
      <c r="V11" s="318">
        <v>38997</v>
      </c>
      <c r="W11" s="319">
        <v>39686</v>
      </c>
      <c r="Y11" s="318">
        <v>9650</v>
      </c>
      <c r="Z11" s="319">
        <v>9851</v>
      </c>
      <c r="AA11" s="318">
        <v>9905</v>
      </c>
      <c r="AB11" s="320">
        <v>9990</v>
      </c>
      <c r="AC11" s="318">
        <v>19555</v>
      </c>
      <c r="AD11" s="320">
        <v>19841</v>
      </c>
      <c r="AE11" s="318"/>
      <c r="AF11" s="319"/>
      <c r="AG11" s="318"/>
      <c r="AH11" s="320"/>
      <c r="AI11" s="318"/>
      <c r="AJ11" s="321"/>
      <c r="AK11" s="318"/>
      <c r="AL11" s="319"/>
      <c r="AM11" s="233"/>
      <c r="AN11" s="164"/>
      <c r="AO11" s="323">
        <f>IF(ABS(N11-(J11+L11))&lt;0.001,0,N11-(J11+L11))</f>
        <v>0</v>
      </c>
      <c r="AP11" s="323">
        <f>IF(ABS(O11-(K11+M11))&lt;0.001,0,O11-(K11+M11))</f>
        <v>0</v>
      </c>
      <c r="AQ11" s="323">
        <f>IF(ABS(T11-(P11+R11))&lt;0.001,0,T11-(P11+R11))</f>
        <v>0</v>
      </c>
      <c r="AR11" s="323">
        <f>IF(ABS(U11-(Q11+S11))&lt;0.001,0,U11-(Q11+S11))</f>
        <v>1</v>
      </c>
      <c r="AS11" s="323">
        <f>IF(ABS(V11-(J11+L11+P11+R11))&lt;0.001,0,V11-(J11+L11+P11+R11))</f>
        <v>0</v>
      </c>
      <c r="AT11" s="323">
        <f>IF(ABS(W11-(K11+M11+Q11+S11))&lt;0.001,0,W11-(K11+M11+Q11+S11))</f>
        <v>1</v>
      </c>
      <c r="AU11" s="323">
        <f>IF(ABS(V11-(N11+T11))&lt;0.001,0,V11-(N11+T11))</f>
        <v>0</v>
      </c>
      <c r="AV11" s="323">
        <f>IF(ABS(W11-(O11+U11))&lt;0.001,0,W11-(O11+U11))</f>
        <v>0</v>
      </c>
      <c r="AW11" s="58"/>
      <c r="AX11" s="323">
        <f>IF(ABS(AC11-(Y11+AA11))&lt;0.001,0,AC11-(Y11+AA11))</f>
        <v>0</v>
      </c>
      <c r="AY11" s="323">
        <f>IF(ABS(AD11-(Z11+AB11))&lt;0.001,0,AD11-(Z11+AB11))</f>
        <v>0</v>
      </c>
      <c r="AZ11" s="323">
        <f>IF(ABS(AI11-(AE11+AG11))&lt;0.001,0,AI11-(AE11+AG11))</f>
        <v>0</v>
      </c>
      <c r="BA11" s="323">
        <f>IF(ABS(AJ11-(AF11+AH11))&lt;0.001,0,AJ11-(AF11+AH11))</f>
        <v>0</v>
      </c>
      <c r="BB11" s="323">
        <f>IF(ABS(AK11-(Y11+AA11+AE11+AG11))&lt;0.001,0,AK11-(Y11+AA11+AE11+AG11))</f>
        <v>-19555</v>
      </c>
      <c r="BC11" s="323">
        <f>IF(ABS(AL11-(Z11+AB11+AF11+AH11))&lt;0.001,0,AL11-(Z11+AB11+AF11+AH11))</f>
        <v>-19841</v>
      </c>
      <c r="BD11" s="323">
        <f>IF(ABS(AK11-(AC11+AI11))&lt;0.001,0,AK11-(AC11+AI11))</f>
        <v>-19555</v>
      </c>
      <c r="BE11" s="323">
        <f>IF(ABS(AL11-(AD11+AJ11))&lt;0.001,0,AL11-(AD11+AJ11))</f>
        <v>-19841</v>
      </c>
      <c r="BF11" s="183"/>
      <c r="BH11" s="233"/>
      <c r="BI11" s="233"/>
    </row>
    <row r="12" spans="1:61" s="34" customFormat="1" ht="15" customHeight="1">
      <c r="A12" s="172"/>
      <c r="B12" s="32" t="s">
        <v>19</v>
      </c>
      <c r="C12" s="32"/>
      <c r="D12" s="32"/>
      <c r="E12" s="32"/>
      <c r="F12" s="32"/>
      <c r="G12" s="32"/>
      <c r="H12" s="33"/>
      <c r="I12" s="32"/>
      <c r="J12" s="50"/>
      <c r="K12" s="34">
        <v>1.0999999999999999E-2</v>
      </c>
      <c r="L12" s="50"/>
      <c r="M12" s="51">
        <v>2.5000000000000001E-2</v>
      </c>
      <c r="N12" s="50"/>
      <c r="O12" s="51">
        <v>1.7999999999999999E-2</v>
      </c>
      <c r="P12" s="50"/>
      <c r="Q12" s="34">
        <v>1.9E-2</v>
      </c>
      <c r="R12" s="50"/>
      <c r="S12" s="51">
        <v>1.6E-2</v>
      </c>
      <c r="T12" s="50"/>
      <c r="U12" s="52">
        <v>1.7000000000000001E-2</v>
      </c>
      <c r="V12" s="50"/>
      <c r="W12" s="34">
        <v>1.7999999999999999E-2</v>
      </c>
      <c r="Y12" s="50"/>
      <c r="Z12" s="34">
        <v>2.1000000000000001E-2</v>
      </c>
      <c r="AA12" s="50"/>
      <c r="AB12" s="51">
        <v>8.9999999999999993E-3</v>
      </c>
      <c r="AC12" s="50"/>
      <c r="AD12" s="51">
        <v>1.4999999999999999E-2</v>
      </c>
      <c r="AE12" s="50"/>
      <c r="AG12" s="50"/>
      <c r="AH12" s="51"/>
      <c r="AI12" s="50"/>
      <c r="AJ12" s="52"/>
      <c r="AK12" s="50"/>
      <c r="AM12" s="233"/>
      <c r="AN12" s="132"/>
      <c r="AO12" s="77"/>
      <c r="AP12" s="77"/>
      <c r="AQ12" s="77"/>
      <c r="AR12" s="77"/>
      <c r="AS12" s="77"/>
      <c r="AT12" s="77"/>
      <c r="AU12" s="77"/>
      <c r="AV12" s="77"/>
      <c r="AW12" s="78"/>
      <c r="AX12" s="77"/>
      <c r="AY12" s="77"/>
      <c r="AZ12" s="77"/>
      <c r="BA12" s="77"/>
      <c r="BB12" s="77"/>
      <c r="BC12" s="77"/>
      <c r="BD12" s="77"/>
      <c r="BE12" s="77"/>
      <c r="BF12" s="97"/>
      <c r="BI12" s="233"/>
    </row>
    <row r="13" spans="1:61" s="49" customFormat="1" ht="15" customHeight="1">
      <c r="B13" s="118" t="s">
        <v>11</v>
      </c>
      <c r="C13" s="118"/>
      <c r="D13" s="118"/>
      <c r="E13" s="118"/>
      <c r="F13" s="118"/>
      <c r="H13" s="119"/>
      <c r="J13" s="45">
        <v>4386</v>
      </c>
      <c r="K13" s="46">
        <v>4307</v>
      </c>
      <c r="L13" s="45">
        <v>4441</v>
      </c>
      <c r="M13" s="47">
        <v>4384</v>
      </c>
      <c r="N13" s="45">
        <v>8826</v>
      </c>
      <c r="O13" s="47">
        <v>8691</v>
      </c>
      <c r="P13" s="45">
        <v>4461</v>
      </c>
      <c r="Q13" s="46">
        <v>4439</v>
      </c>
      <c r="R13" s="45">
        <v>4690</v>
      </c>
      <c r="S13" s="47">
        <v>4600</v>
      </c>
      <c r="T13" s="45">
        <v>9151</v>
      </c>
      <c r="U13" s="48">
        <v>9039</v>
      </c>
      <c r="V13" s="45">
        <v>17977</v>
      </c>
      <c r="W13" s="46">
        <v>17730</v>
      </c>
      <c r="Y13" s="45">
        <v>4304</v>
      </c>
      <c r="Z13" s="46">
        <v>4339</v>
      </c>
      <c r="AA13" s="45">
        <v>4383</v>
      </c>
      <c r="AB13" s="47">
        <v>4396</v>
      </c>
      <c r="AC13" s="45">
        <v>8687</v>
      </c>
      <c r="AD13" s="47">
        <v>8736</v>
      </c>
      <c r="AE13" s="45"/>
      <c r="AF13" s="46"/>
      <c r="AG13" s="45"/>
      <c r="AH13" s="47"/>
      <c r="AI13" s="45"/>
      <c r="AJ13" s="48"/>
      <c r="AK13" s="45"/>
      <c r="AL13" s="46"/>
      <c r="AM13" s="233"/>
      <c r="AN13" s="164"/>
      <c r="AO13" s="176">
        <f>IF(ABS(N13-(J13+L13))&lt;0.001,0,N13-(J13+L13))</f>
        <v>-1</v>
      </c>
      <c r="AP13" s="176">
        <f>IF(ABS(O13-(K13+M13))&lt;0.001,0,O13-(K13+M13))</f>
        <v>0</v>
      </c>
      <c r="AQ13" s="176">
        <f>IF(ABS(T13-(P13+R13))&lt;0.001,0,T13-(P13+R13))</f>
        <v>0</v>
      </c>
      <c r="AR13" s="176">
        <f>IF(ABS(U13-(Q13+S13))&lt;0.001,0,U13-(Q13+S13))</f>
        <v>0</v>
      </c>
      <c r="AS13" s="176">
        <f>IF(ABS(V13-(J13+L13+P13+R13))&lt;0.001,0,V13-(J13+L13+P13+R13))</f>
        <v>-1</v>
      </c>
      <c r="AT13" s="176">
        <f>IF(ABS(W13-(K13+M13+Q13+S13))&lt;0.001,0,W13-(K13+M13+Q13+S13))</f>
        <v>0</v>
      </c>
      <c r="AU13" s="176">
        <f>IF(ABS(V13-(N13+T13))&lt;0.001,0,V13-(N13+T13))</f>
        <v>0</v>
      </c>
      <c r="AV13" s="176">
        <f>IF(ABS(W13-(O13+U13))&lt;0.001,0,W13-(O13+U13))</f>
        <v>0</v>
      </c>
      <c r="AW13" s="58"/>
      <c r="AX13" s="176">
        <f>IF(ABS(AC13-(Y13+AA13))&lt;0.001,0,AC13-(Y13+AA13))</f>
        <v>0</v>
      </c>
      <c r="AY13" s="176">
        <f>IF(ABS(AD13-(Z13+AB13))&lt;0.001,0,AD13-(Z13+AB13))</f>
        <v>1</v>
      </c>
      <c r="AZ13" s="176">
        <f>IF(ABS(AI13-(AE13+AG13))&lt;0.001,0,AI13-(AE13+AG13))</f>
        <v>0</v>
      </c>
      <c r="BA13" s="176">
        <f>IF(ABS(AJ13-(AF13+AH13))&lt;0.001,0,AJ13-(AF13+AH13))</f>
        <v>0</v>
      </c>
      <c r="BB13" s="176">
        <f>IF(ABS(AK13-(Y13+AA13+AE13+AG13))&lt;0.001,0,AK13-(Y13+AA13+AE13+AG13))</f>
        <v>-8687</v>
      </c>
      <c r="BC13" s="176">
        <f>IF(ABS(AL13-(Z13+AB13+AF13+AH13))&lt;0.001,0,AL13-(Z13+AB13+AF13+AH13))</f>
        <v>-8735</v>
      </c>
      <c r="BD13" s="176">
        <f>IF(ABS(AK13-(AC13+AI13))&lt;0.001,0,AK13-(AC13+AI13))</f>
        <v>-8687</v>
      </c>
      <c r="BE13" s="176">
        <f>IF(ABS(AL13-(AD13+AJ13))&lt;0.001,0,AL13-(AD13+AJ13))</f>
        <v>-8736</v>
      </c>
      <c r="BF13" s="183"/>
      <c r="BH13" s="233"/>
      <c r="BI13" s="233"/>
    </row>
    <row r="14" spans="1:61" s="34" customFormat="1" ht="15" customHeight="1">
      <c r="A14" s="172"/>
      <c r="B14" s="32" t="s">
        <v>19</v>
      </c>
      <c r="C14" s="32"/>
      <c r="D14" s="32"/>
      <c r="E14" s="32"/>
      <c r="F14" s="32"/>
      <c r="G14" s="32"/>
      <c r="H14" s="33"/>
      <c r="I14" s="32"/>
      <c r="J14" s="50"/>
      <c r="K14" s="34">
        <v>-1.7999999999999999E-2</v>
      </c>
      <c r="L14" s="50"/>
      <c r="M14" s="51">
        <v>-1.2999999999999999E-2</v>
      </c>
      <c r="N14" s="50"/>
      <c r="O14" s="51">
        <v>-1.4999999999999999E-2</v>
      </c>
      <c r="P14" s="50"/>
      <c r="Q14" s="34">
        <v>-5.0000000000000001E-3</v>
      </c>
      <c r="R14" s="50"/>
      <c r="S14" s="51">
        <v>-1.9E-2</v>
      </c>
      <c r="T14" s="50"/>
      <c r="U14" s="52">
        <v>-1.2E-2</v>
      </c>
      <c r="V14" s="50"/>
      <c r="W14" s="34">
        <v>-1.4E-2</v>
      </c>
      <c r="Y14" s="50"/>
      <c r="Z14" s="34">
        <v>8.0000000000000002E-3</v>
      </c>
      <c r="AA14" s="50"/>
      <c r="AB14" s="51">
        <v>3.0000000000000001E-3</v>
      </c>
      <c r="AC14" s="50"/>
      <c r="AD14" s="51">
        <v>6.0000000000000001E-3</v>
      </c>
      <c r="AE14" s="50"/>
      <c r="AG14" s="50"/>
      <c r="AH14" s="51"/>
      <c r="AI14" s="50"/>
      <c r="AJ14" s="52"/>
      <c r="AK14" s="50"/>
      <c r="AM14" s="233"/>
      <c r="AN14" s="132"/>
      <c r="AO14" s="77"/>
      <c r="AP14" s="77"/>
      <c r="AQ14" s="77"/>
      <c r="AR14" s="77"/>
      <c r="AS14" s="77"/>
      <c r="AT14" s="77"/>
      <c r="AU14" s="77"/>
      <c r="AV14" s="77"/>
      <c r="AW14" s="78"/>
      <c r="AX14" s="77"/>
      <c r="AY14" s="77"/>
      <c r="AZ14" s="77"/>
      <c r="BA14" s="77"/>
      <c r="BB14" s="77"/>
      <c r="BC14" s="77"/>
      <c r="BD14" s="77"/>
      <c r="BE14" s="77"/>
      <c r="BF14" s="97"/>
      <c r="BI14" s="233"/>
    </row>
    <row r="15" spans="1:61" s="49" customFormat="1" ht="15" customHeight="1">
      <c r="B15" s="118" t="s">
        <v>932</v>
      </c>
      <c r="C15" s="118"/>
      <c r="D15" s="118"/>
      <c r="E15" s="118"/>
      <c r="F15" s="118"/>
      <c r="H15" s="119"/>
      <c r="J15" s="45">
        <v>1507</v>
      </c>
      <c r="K15" s="46">
        <v>1577</v>
      </c>
      <c r="L15" s="45">
        <v>1604</v>
      </c>
      <c r="M15" s="47">
        <v>1653</v>
      </c>
      <c r="N15" s="45">
        <v>3111</v>
      </c>
      <c r="O15" s="47">
        <v>3230</v>
      </c>
      <c r="P15" s="45">
        <v>1749</v>
      </c>
      <c r="Q15" s="46">
        <v>1749</v>
      </c>
      <c r="R15" s="45">
        <v>1833</v>
      </c>
      <c r="S15" s="47">
        <v>1910</v>
      </c>
      <c r="T15" s="45">
        <v>3582</v>
      </c>
      <c r="U15" s="48">
        <v>3659</v>
      </c>
      <c r="V15" s="45">
        <v>6693</v>
      </c>
      <c r="W15" s="46">
        <v>6889</v>
      </c>
      <c r="Y15" s="45">
        <v>1762</v>
      </c>
      <c r="Z15" s="46">
        <v>1727</v>
      </c>
      <c r="AA15" s="45">
        <v>1779</v>
      </c>
      <c r="AB15" s="47">
        <v>1741</v>
      </c>
      <c r="AC15" s="45">
        <v>3541</v>
      </c>
      <c r="AD15" s="47">
        <v>3468</v>
      </c>
      <c r="AE15" s="45"/>
      <c r="AF15" s="46"/>
      <c r="AG15" s="45"/>
      <c r="AH15" s="47"/>
      <c r="AI15" s="45"/>
      <c r="AJ15" s="48"/>
      <c r="AK15" s="45"/>
      <c r="AL15" s="46"/>
      <c r="AM15" s="233"/>
      <c r="AN15" s="164"/>
      <c r="AO15" s="176">
        <f>IF(ABS(N15-(J15+L15))&lt;0.001,0,N15-(J15+L15))</f>
        <v>0</v>
      </c>
      <c r="AP15" s="176">
        <f>IF(ABS(O15-(K15+M15))&lt;0.001,0,O15-(K15+M15))</f>
        <v>0</v>
      </c>
      <c r="AQ15" s="176">
        <f>IF(ABS(T15-(P15+R15))&lt;0.001,0,T15-(P15+R15))</f>
        <v>0</v>
      </c>
      <c r="AR15" s="176">
        <f>IF(ABS(U15-(Q15+S15))&lt;0.001,0,U15-(Q15+S15))</f>
        <v>0</v>
      </c>
      <c r="AS15" s="176">
        <f>IF(ABS(V15-(J15+L15+P15+R15))&lt;0.001,0,V15-(J15+L15+P15+R15))</f>
        <v>0</v>
      </c>
      <c r="AT15" s="176">
        <f>IF(ABS(W15-(K15+M15+Q15+S15))&lt;0.001,0,W15-(K15+M15+Q15+S15))</f>
        <v>0</v>
      </c>
      <c r="AU15" s="176">
        <f>IF(ABS(V15-(N15+T15))&lt;0.001,0,V15-(N15+T15))</f>
        <v>0</v>
      </c>
      <c r="AV15" s="176">
        <f>IF(ABS(W15-(O15+U15))&lt;0.001,0,W15-(O15+U15))</f>
        <v>0</v>
      </c>
      <c r="AW15" s="58"/>
      <c r="AX15" s="176">
        <f>IF(ABS(AC15-(Y15+AA15))&lt;0.001,0,AC15-(Y15+AA15))</f>
        <v>0</v>
      </c>
      <c r="AY15" s="176">
        <f>IF(ABS(AD15-(Z15+AB15))&lt;0.001,0,AD15-(Z15+AB15))</f>
        <v>0</v>
      </c>
      <c r="AZ15" s="176">
        <f>IF(ABS(AI15-(AE15+AG15))&lt;0.001,0,AI15-(AE15+AG15))</f>
        <v>0</v>
      </c>
      <c r="BA15" s="176">
        <f>IF(ABS(AJ15-(AF15+AH15))&lt;0.001,0,AJ15-(AF15+AH15))</f>
        <v>0</v>
      </c>
      <c r="BB15" s="176">
        <f>IF(ABS(AK15-(Y15+AA15+AE15+AG15))&lt;0.001,0,AK15-(Y15+AA15+AE15+AG15))</f>
        <v>-3541</v>
      </c>
      <c r="BC15" s="176">
        <f>IF(ABS(AL15-(Z15+AB15+AF15+AH15))&lt;0.001,0,AL15-(Z15+AB15+AF15+AH15))</f>
        <v>-3468</v>
      </c>
      <c r="BD15" s="176">
        <f>IF(ABS(AK15-(AC15+AI15))&lt;0.001,0,AK15-(AC15+AI15))</f>
        <v>-3541</v>
      </c>
      <c r="BE15" s="176">
        <f>IF(ABS(AL15-(AD15+AJ15))&lt;0.001,0,AL15-(AD15+AJ15))</f>
        <v>-3468</v>
      </c>
      <c r="BF15" s="183"/>
      <c r="BH15" s="233"/>
      <c r="BI15" s="233"/>
    </row>
    <row r="16" spans="1:61" s="34" customFormat="1" ht="15" customHeight="1">
      <c r="A16" s="172"/>
      <c r="B16" s="32" t="s">
        <v>19</v>
      </c>
      <c r="C16" s="32"/>
      <c r="D16" s="32"/>
      <c r="E16" s="32"/>
      <c r="F16" s="32"/>
      <c r="G16" s="32"/>
      <c r="H16" s="33"/>
      <c r="I16" s="32"/>
      <c r="J16" s="50"/>
      <c r="K16" s="34">
        <v>4.5999999999999999E-2</v>
      </c>
      <c r="L16" s="50"/>
      <c r="M16" s="51">
        <v>3.1E-2</v>
      </c>
      <c r="N16" s="50"/>
      <c r="O16" s="51">
        <v>3.7999999999999999E-2</v>
      </c>
      <c r="P16" s="50"/>
      <c r="Q16" s="34">
        <v>0</v>
      </c>
      <c r="R16" s="50"/>
      <c r="S16" s="51">
        <v>4.2000000000000003E-2</v>
      </c>
      <c r="T16" s="50"/>
      <c r="U16" s="52">
        <v>2.1000000000000001E-2</v>
      </c>
      <c r="V16" s="50"/>
      <c r="W16" s="34">
        <v>2.9000000000000001E-2</v>
      </c>
      <c r="Y16" s="50"/>
      <c r="Z16" s="34">
        <v>-0.02</v>
      </c>
      <c r="AA16" s="50"/>
      <c r="AB16" s="51">
        <v>-2.1999999999999999E-2</v>
      </c>
      <c r="AC16" s="50"/>
      <c r="AD16" s="51">
        <v>-2.1000000000000001E-2</v>
      </c>
      <c r="AE16" s="50"/>
      <c r="AG16" s="50"/>
      <c r="AH16" s="51"/>
      <c r="AI16" s="50"/>
      <c r="AJ16" s="52"/>
      <c r="AK16" s="50"/>
      <c r="AM16" s="233"/>
      <c r="AN16" s="132"/>
      <c r="AO16" s="77"/>
      <c r="AP16" s="77"/>
      <c r="AQ16" s="77"/>
      <c r="AR16" s="77"/>
      <c r="AS16" s="77"/>
      <c r="AT16" s="77"/>
      <c r="AU16" s="77"/>
      <c r="AV16" s="77"/>
      <c r="AW16" s="78"/>
      <c r="AX16" s="77"/>
      <c r="AY16" s="77"/>
      <c r="AZ16" s="77"/>
      <c r="BA16" s="77"/>
      <c r="BB16" s="77"/>
      <c r="BC16" s="77"/>
      <c r="BD16" s="77"/>
      <c r="BE16" s="77"/>
      <c r="BF16" s="97"/>
      <c r="BI16" s="233"/>
    </row>
    <row r="17" spans="1:61" s="49" customFormat="1" ht="15" customHeight="1">
      <c r="B17" s="118" t="s">
        <v>35</v>
      </c>
      <c r="C17" s="118"/>
      <c r="D17" s="118"/>
      <c r="E17" s="118"/>
      <c r="F17" s="118"/>
      <c r="H17" s="119"/>
      <c r="J17" s="45">
        <v>1558</v>
      </c>
      <c r="K17" s="46">
        <v>1699</v>
      </c>
      <c r="L17" s="45">
        <v>1583</v>
      </c>
      <c r="M17" s="47">
        <v>1773</v>
      </c>
      <c r="N17" s="45">
        <v>3141</v>
      </c>
      <c r="O17" s="47">
        <v>3472</v>
      </c>
      <c r="P17" s="45">
        <v>1619</v>
      </c>
      <c r="Q17" s="46">
        <v>1816</v>
      </c>
      <c r="R17" s="45">
        <v>1663</v>
      </c>
      <c r="S17" s="47">
        <v>1865</v>
      </c>
      <c r="T17" s="45">
        <v>3282</v>
      </c>
      <c r="U17" s="48">
        <v>3681</v>
      </c>
      <c r="V17" s="45">
        <v>6423</v>
      </c>
      <c r="W17" s="46">
        <v>7152</v>
      </c>
      <c r="Y17" s="45">
        <v>1664</v>
      </c>
      <c r="Z17" s="46">
        <v>1849</v>
      </c>
      <c r="AA17" s="45">
        <v>1716</v>
      </c>
      <c r="AB17" s="47">
        <v>1893</v>
      </c>
      <c r="AC17" s="45">
        <v>3380</v>
      </c>
      <c r="AD17" s="47">
        <v>3742</v>
      </c>
      <c r="AE17" s="45"/>
      <c r="AF17" s="46"/>
      <c r="AG17" s="45"/>
      <c r="AH17" s="47"/>
      <c r="AI17" s="45"/>
      <c r="AJ17" s="48"/>
      <c r="AK17" s="45"/>
      <c r="AL17" s="46"/>
      <c r="AM17" s="233"/>
      <c r="AN17" s="164"/>
      <c r="AO17" s="176">
        <f>IF(ABS(N17-(J17+L17))&lt;0.001,0,N17-(J17+L17))</f>
        <v>0</v>
      </c>
      <c r="AP17" s="176">
        <f>IF(ABS(O17-(K17+M17))&lt;0.001,0,O17-(K17+M17))</f>
        <v>0</v>
      </c>
      <c r="AQ17" s="176">
        <f>IF(ABS(T17-(P17+R17))&lt;0.001,0,T17-(P17+R17))</f>
        <v>0</v>
      </c>
      <c r="AR17" s="176">
        <f>IF(ABS(U17-(Q17+S17))&lt;0.001,0,U17-(Q17+S17))</f>
        <v>0</v>
      </c>
      <c r="AS17" s="176">
        <f t="shared" ref="AS17" si="0">IF(ABS(V17-(J17+L17+P17+R17))&lt;0.001,0,V17-(J17+L17+P17+R17))</f>
        <v>0</v>
      </c>
      <c r="AT17" s="176">
        <f>IF(ABS(W17-(K17+M17+Q17+S17))&lt;0.001,0,W17-(K17+M17+Q17+S17))</f>
        <v>-1</v>
      </c>
      <c r="AU17" s="176">
        <f t="shared" ref="AU17" si="1">IF(ABS(V17-(N17+T17))&lt;0.001,0,V17-(N17+T17))</f>
        <v>0</v>
      </c>
      <c r="AV17" s="176">
        <f>IF(ABS(W17-(O17+U17))&lt;0.001,0,W17-(O17+U17))</f>
        <v>-1</v>
      </c>
      <c r="AW17" s="58"/>
      <c r="AX17" s="176">
        <f>IF(ABS(AC17-(Y17+AA17))&lt;0.001,0,AC17-(Y17+AA17))</f>
        <v>0</v>
      </c>
      <c r="AY17" s="176">
        <f>IF(ABS(AD17-(Z17+AB17))&lt;0.001,0,AD17-(Z17+AB17))</f>
        <v>0</v>
      </c>
      <c r="AZ17" s="176">
        <f>IF(ABS(AI17-(AE17+AG17))&lt;0.001,0,AI17-(AE17+AG17))</f>
        <v>0</v>
      </c>
      <c r="BA17" s="176">
        <f>IF(ABS(AJ17-(AF17+AH17))&lt;0.001,0,AJ17-(AF17+AH17))</f>
        <v>0</v>
      </c>
      <c r="BB17" s="176">
        <f>IF(ABS(AK17-(Y17+AA17+AE17+AG17))&lt;0.001,0,AK17-(Y17+AA17+AE17+AG17))</f>
        <v>-3380</v>
      </c>
      <c r="BC17" s="176">
        <f>IF(ABS(AL17-(Z17+AB17+AF17+AH17))&lt;0.001,0,AL17-(Z17+AB17+AF17+AH17))</f>
        <v>-3742</v>
      </c>
      <c r="BD17" s="176">
        <f>IF(ABS(AK17-(AC17+AI17))&lt;0.001,0,AK17-(AC17+AI17))</f>
        <v>-3380</v>
      </c>
      <c r="BE17" s="176">
        <f>IF(ABS(AL17-(AD17+AJ17))&lt;0.001,0,AL17-(AD17+AJ17))</f>
        <v>-3742</v>
      </c>
      <c r="BF17" s="183"/>
      <c r="BH17" s="233"/>
      <c r="BI17" s="233"/>
    </row>
    <row r="18" spans="1:61" s="34" customFormat="1" ht="15" customHeight="1">
      <c r="A18" s="172"/>
      <c r="B18" s="32" t="s">
        <v>19</v>
      </c>
      <c r="C18" s="32"/>
      <c r="D18" s="32"/>
      <c r="E18" s="32"/>
      <c r="F18" s="32"/>
      <c r="G18" s="32"/>
      <c r="H18" s="33"/>
      <c r="I18" s="32"/>
      <c r="J18" s="50"/>
      <c r="K18" s="34">
        <v>9.0999999999999998E-2</v>
      </c>
      <c r="L18" s="50"/>
      <c r="M18" s="51">
        <v>0.12</v>
      </c>
      <c r="N18" s="50"/>
      <c r="O18" s="51">
        <v>0.105</v>
      </c>
      <c r="P18" s="50"/>
      <c r="Q18" s="34">
        <v>0.122</v>
      </c>
      <c r="R18" s="50"/>
      <c r="S18" s="51">
        <v>0.121</v>
      </c>
      <c r="T18" s="50"/>
      <c r="U18" s="52">
        <v>0.122</v>
      </c>
      <c r="V18" s="50"/>
      <c r="W18" s="34">
        <v>0.114</v>
      </c>
      <c r="Y18" s="50"/>
      <c r="Z18" s="34">
        <v>0.111</v>
      </c>
      <c r="AA18" s="50"/>
      <c r="AB18" s="51">
        <v>0.10299999999999999</v>
      </c>
      <c r="AC18" s="50"/>
      <c r="AD18" s="51">
        <v>0.107</v>
      </c>
      <c r="AE18" s="50"/>
      <c r="AG18" s="50"/>
      <c r="AH18" s="51"/>
      <c r="AI18" s="50"/>
      <c r="AJ18" s="52"/>
      <c r="AK18" s="50"/>
      <c r="AM18" s="233"/>
      <c r="AN18" s="132"/>
      <c r="AO18" s="77"/>
      <c r="AP18" s="77"/>
      <c r="AQ18" s="77"/>
      <c r="AR18" s="77"/>
      <c r="AS18" s="77"/>
      <c r="AT18" s="77"/>
      <c r="AU18" s="77"/>
      <c r="AV18" s="77"/>
      <c r="AW18" s="78"/>
      <c r="AX18" s="77"/>
      <c r="AY18" s="77"/>
      <c r="AZ18" s="77"/>
      <c r="BA18" s="77"/>
      <c r="BB18" s="77"/>
      <c r="BC18" s="77"/>
      <c r="BD18" s="77"/>
      <c r="BE18" s="77"/>
      <c r="BF18" s="97"/>
      <c r="BI18" s="233"/>
    </row>
    <row r="19" spans="1:61" s="49" customFormat="1" ht="15" customHeight="1">
      <c r="B19" s="118" t="s">
        <v>736</v>
      </c>
      <c r="C19" s="118"/>
      <c r="D19" s="118"/>
      <c r="E19" s="118"/>
      <c r="F19" s="118"/>
      <c r="H19" s="119"/>
      <c r="J19" s="45">
        <v>1965</v>
      </c>
      <c r="K19" s="46">
        <v>1951</v>
      </c>
      <c r="L19" s="45">
        <v>1947</v>
      </c>
      <c r="M19" s="47">
        <v>1994</v>
      </c>
      <c r="N19" s="45">
        <v>3911</v>
      </c>
      <c r="O19" s="47">
        <v>3944</v>
      </c>
      <c r="P19" s="45">
        <v>1891</v>
      </c>
      <c r="Q19" s="46">
        <v>1901</v>
      </c>
      <c r="R19" s="45">
        <v>2110</v>
      </c>
      <c r="S19" s="47">
        <v>2081</v>
      </c>
      <c r="T19" s="45">
        <v>4001</v>
      </c>
      <c r="U19" s="48">
        <v>3982</v>
      </c>
      <c r="V19" s="45">
        <v>7912</v>
      </c>
      <c r="W19" s="46">
        <v>7927</v>
      </c>
      <c r="Y19" s="45">
        <v>1945</v>
      </c>
      <c r="Z19" s="46">
        <v>1939</v>
      </c>
      <c r="AA19" s="45">
        <v>2007</v>
      </c>
      <c r="AB19" s="47">
        <v>1980</v>
      </c>
      <c r="AC19" s="45">
        <v>3953</v>
      </c>
      <c r="AD19" s="47">
        <v>3919</v>
      </c>
      <c r="AE19" s="45"/>
      <c r="AF19" s="46"/>
      <c r="AG19" s="45"/>
      <c r="AH19" s="47"/>
      <c r="AI19" s="45"/>
      <c r="AJ19" s="48"/>
      <c r="AK19" s="45"/>
      <c r="AL19" s="46"/>
      <c r="AM19" s="233"/>
      <c r="AN19" s="164"/>
      <c r="AO19" s="176">
        <f>IF(ABS(N19-(J19+L19))&lt;0.001,0,N19-(J19+L19))</f>
        <v>-1</v>
      </c>
      <c r="AP19" s="176">
        <f>IF(ABS(O19-(K19+M19))&lt;0.001,0,O19-(K19+M19))</f>
        <v>-1</v>
      </c>
      <c r="AQ19" s="176">
        <f>IF(ABS(T19-(P19+R19))&lt;0.001,0,T19-(P19+R19))</f>
        <v>0</v>
      </c>
      <c r="AR19" s="176">
        <f>IF(ABS(U19-(Q19+S19))&lt;0.001,0,U19-(Q19+S19))</f>
        <v>0</v>
      </c>
      <c r="AS19" s="176">
        <f>IF(ABS(V19-(J19+L19+P19+R19))&lt;0.001,0,V19-(J19+L19+P19+R19))</f>
        <v>-1</v>
      </c>
      <c r="AT19" s="176">
        <f>IF(ABS(W19-(K19+M19+Q19+S19))&lt;0.001,0,W19-(K19+M19+Q19+S19))</f>
        <v>0</v>
      </c>
      <c r="AU19" s="176">
        <f>IF(ABS(V19-(N19+T19))&lt;0.001,0,V19-(N19+T19))</f>
        <v>0</v>
      </c>
      <c r="AV19" s="176">
        <f>IF(ABS(W19-(O19+U19))&lt;0.001,0,W19-(O19+U19))</f>
        <v>1</v>
      </c>
      <c r="AW19" s="58"/>
      <c r="AX19" s="176">
        <f>IF(ABS(AC19-(Y19+AA19))&lt;0.001,0,AC19-(Y19+AA19))</f>
        <v>1</v>
      </c>
      <c r="AY19" s="176">
        <f>IF(ABS(AD19-(Z19+AB19))&lt;0.001,0,AD19-(Z19+AB19))</f>
        <v>0</v>
      </c>
      <c r="AZ19" s="176">
        <f>IF(ABS(AI19-(AE19+AG19))&lt;0.001,0,AI19-(AE19+AG19))</f>
        <v>0</v>
      </c>
      <c r="BA19" s="176">
        <f>IF(ABS(AJ19-(AF19+AH19))&lt;0.001,0,AJ19-(AF19+AH19))</f>
        <v>0</v>
      </c>
      <c r="BB19" s="176">
        <f>IF(ABS(AK19-(Y19+AA19+AE19+AG19))&lt;0.001,0,AK19-(Y19+AA19+AE19+AG19))</f>
        <v>-3952</v>
      </c>
      <c r="BC19" s="176">
        <f>IF(ABS(AL19-(Z19+AB19+AF19+AH19))&lt;0.001,0,AL19-(Z19+AB19+AF19+AH19))</f>
        <v>-3919</v>
      </c>
      <c r="BD19" s="176">
        <f>IF(ABS(AK19-(AC19+AI19))&lt;0.001,0,AK19-(AC19+AI19))</f>
        <v>-3953</v>
      </c>
      <c r="BE19" s="176">
        <f>IF(ABS(AL19-(AD19+AJ19))&lt;0.001,0,AL19-(AD19+AJ19))</f>
        <v>-3919</v>
      </c>
      <c r="BF19" s="183"/>
      <c r="BH19" s="233"/>
      <c r="BI19" s="233"/>
    </row>
    <row r="20" spans="1:61" s="34" customFormat="1" ht="15" customHeight="1">
      <c r="A20" s="172"/>
      <c r="B20" s="32" t="s">
        <v>19</v>
      </c>
      <c r="C20" s="32"/>
      <c r="D20" s="32"/>
      <c r="E20" s="32"/>
      <c r="F20" s="32"/>
      <c r="G20" s="32"/>
      <c r="H20" s="33"/>
      <c r="I20" s="32"/>
      <c r="J20" s="50"/>
      <c r="K20" s="34">
        <v>-7.0000000000000001E-3</v>
      </c>
      <c r="L20" s="50"/>
      <c r="M20" s="51">
        <v>2.4E-2</v>
      </c>
      <c r="N20" s="50"/>
      <c r="O20" s="51">
        <v>8.0000000000000002E-3</v>
      </c>
      <c r="P20" s="50"/>
      <c r="Q20" s="327">
        <v>6.0000000000000001E-3</v>
      </c>
      <c r="R20" s="50"/>
      <c r="S20" s="51">
        <v>-1.4E-2</v>
      </c>
      <c r="T20" s="50"/>
      <c r="U20" s="52">
        <v>-5.0000000000000001E-3</v>
      </c>
      <c r="V20" s="50"/>
      <c r="W20" s="34">
        <v>2E-3</v>
      </c>
      <c r="Y20" s="50"/>
      <c r="Z20" s="34">
        <v>-3.0000000000000001E-3</v>
      </c>
      <c r="AA20" s="50"/>
      <c r="AB20" s="51">
        <v>-1.4E-2</v>
      </c>
      <c r="AC20" s="50"/>
      <c r="AD20" s="51">
        <v>-8.9999999999999993E-3</v>
      </c>
      <c r="AE20" s="50"/>
      <c r="AF20" s="327"/>
      <c r="AG20" s="50"/>
      <c r="AH20" s="51"/>
      <c r="AI20" s="50"/>
      <c r="AJ20" s="52"/>
      <c r="AK20" s="50"/>
      <c r="AM20" s="233"/>
      <c r="AN20" s="132"/>
      <c r="AO20" s="77"/>
      <c r="AP20" s="77"/>
      <c r="AQ20" s="77"/>
      <c r="AR20" s="77"/>
      <c r="AS20" s="77"/>
      <c r="AT20" s="77"/>
      <c r="AU20" s="77"/>
      <c r="AV20" s="77"/>
      <c r="AW20" s="78"/>
      <c r="AX20" s="77"/>
      <c r="AY20" s="77"/>
      <c r="AZ20" s="77"/>
      <c r="BA20" s="77"/>
      <c r="BB20" s="77"/>
      <c r="BC20" s="77"/>
      <c r="BD20" s="77"/>
      <c r="BE20" s="77"/>
      <c r="BF20" s="97"/>
      <c r="BI20" s="233"/>
    </row>
    <row r="21" spans="1:61" s="49" customFormat="1" ht="15" customHeight="1">
      <c r="B21" s="118" t="s">
        <v>671</v>
      </c>
      <c r="C21" s="118"/>
      <c r="D21" s="118"/>
      <c r="E21" s="118"/>
      <c r="F21" s="118"/>
      <c r="H21" s="119"/>
      <c r="J21" s="45">
        <v>161</v>
      </c>
      <c r="K21" s="46">
        <v>174</v>
      </c>
      <c r="L21" s="45">
        <v>167</v>
      </c>
      <c r="M21" s="47">
        <v>168</v>
      </c>
      <c r="N21" s="45">
        <v>328</v>
      </c>
      <c r="O21" s="47">
        <v>342</v>
      </c>
      <c r="P21" s="45">
        <v>168</v>
      </c>
      <c r="Q21" s="46">
        <v>170</v>
      </c>
      <c r="R21" s="45">
        <v>188</v>
      </c>
      <c r="S21" s="47">
        <v>174</v>
      </c>
      <c r="T21" s="45">
        <v>356</v>
      </c>
      <c r="U21" s="48">
        <v>344</v>
      </c>
      <c r="V21" s="45">
        <v>685</v>
      </c>
      <c r="W21" s="46">
        <v>686</v>
      </c>
      <c r="Y21" s="45">
        <v>174</v>
      </c>
      <c r="Z21" s="46">
        <v>174</v>
      </c>
      <c r="AA21" s="45">
        <v>168</v>
      </c>
      <c r="AB21" s="47">
        <v>175</v>
      </c>
      <c r="AC21" s="45">
        <v>342</v>
      </c>
      <c r="AD21" s="47">
        <v>349</v>
      </c>
      <c r="AE21" s="45"/>
      <c r="AF21" s="46"/>
      <c r="AG21" s="45"/>
      <c r="AH21" s="47"/>
      <c r="AI21" s="45"/>
      <c r="AJ21" s="48"/>
      <c r="AK21" s="45"/>
      <c r="AL21" s="46"/>
      <c r="AM21" s="233"/>
      <c r="AN21" s="164"/>
      <c r="AO21" s="176">
        <f>IF(ABS(N21-(J21+L21))&lt;0.001,0,N21-(J21+L21))</f>
        <v>0</v>
      </c>
      <c r="AP21" s="176">
        <f>IF(ABS(O21-(K21+M21))&lt;0.001,0,O21-(K21+M21))</f>
        <v>0</v>
      </c>
      <c r="AQ21" s="176">
        <f>IF(ABS(T21-(P21+R21))&lt;0.001,0,T21-(P21+R21))</f>
        <v>0</v>
      </c>
      <c r="AR21" s="176">
        <f>IF(ABS(U21-(Q21+S21))&lt;0.001,0,U21-(Q21+S21))</f>
        <v>0</v>
      </c>
      <c r="AS21" s="176">
        <f>IF(ABS(V21-(J21+L21+P21+R21))&lt;0.001,0,V21-(J21+L21+P21+R21))</f>
        <v>1</v>
      </c>
      <c r="AT21" s="176">
        <f>IF(ABS(W21-(K21+M21+Q21+S21))&lt;0.001,0,W21-(K21+M21+Q21+S21))</f>
        <v>0</v>
      </c>
      <c r="AU21" s="176">
        <f>IF(ABS(V21-(N21+T21))&lt;0.001,0,V21-(N21+T21))</f>
        <v>1</v>
      </c>
      <c r="AV21" s="176">
        <f>IF(ABS(W21-(O21+U21))&lt;0.001,0,W21-(O21+U21))</f>
        <v>0</v>
      </c>
      <c r="AW21" s="58"/>
      <c r="AX21" s="176">
        <f>IF(ABS(AC21-(Y21+AA21))&lt;0.001,0,AC21-(Y21+AA21))</f>
        <v>0</v>
      </c>
      <c r="AY21" s="176">
        <f>IF(ABS(AD21-(Z21+AB21))&lt;0.001,0,AD21-(Z21+AB21))</f>
        <v>0</v>
      </c>
      <c r="AZ21" s="176">
        <f>IF(ABS(AI21-(AE21+AG21))&lt;0.001,0,AI21-(AE21+AG21))</f>
        <v>0</v>
      </c>
      <c r="BA21" s="176">
        <f>IF(ABS(AJ21-(AF21+AH21))&lt;0.001,0,AJ21-(AF21+AH21))</f>
        <v>0</v>
      </c>
      <c r="BB21" s="176">
        <f>IF(ABS(AK21-(Y21+AA21+AE21+AG21))&lt;0.001,0,AK21-(Y21+AA21+AE21+AG21))</f>
        <v>-342</v>
      </c>
      <c r="BC21" s="176">
        <f>IF(ABS(AL21-(Z21+AB21+AF21+AH21))&lt;0.001,0,AL21-(Z21+AB21+AF21+AH21))</f>
        <v>-349</v>
      </c>
      <c r="BD21" s="176">
        <f>IF(ABS(AK21-(AC21+AI21))&lt;0.001,0,AK21-(AC21+AI21))</f>
        <v>-342</v>
      </c>
      <c r="BE21" s="176">
        <f>IF(ABS(AL21-(AD21+AJ21))&lt;0.001,0,AL21-(AD21+AJ21))</f>
        <v>-349</v>
      </c>
      <c r="BF21" s="183"/>
      <c r="BH21" s="233"/>
      <c r="BI21" s="233"/>
    </row>
    <row r="22" spans="1:61" s="34" customFormat="1" ht="15" customHeight="1">
      <c r="A22" s="172"/>
      <c r="B22" s="32" t="s">
        <v>19</v>
      </c>
      <c r="C22" s="32"/>
      <c r="D22" s="32"/>
      <c r="E22" s="32"/>
      <c r="F22" s="32"/>
      <c r="G22" s="32"/>
      <c r="H22" s="33"/>
      <c r="I22" s="32"/>
      <c r="J22" s="50"/>
      <c r="K22" s="34">
        <v>8.1000000000000003E-2</v>
      </c>
      <c r="L22" s="50"/>
      <c r="M22" s="51">
        <v>7.0000000000000001E-3</v>
      </c>
      <c r="N22" s="50"/>
      <c r="O22" s="51">
        <v>4.2999999999999997E-2</v>
      </c>
      <c r="P22" s="50"/>
      <c r="Q22" s="327">
        <v>1.0999999999999999E-2</v>
      </c>
      <c r="R22" s="50"/>
      <c r="S22" s="51">
        <v>-7.5999999999999998E-2</v>
      </c>
      <c r="T22" s="50"/>
      <c r="U22" s="52">
        <v>-3.5000000000000003E-2</v>
      </c>
      <c r="V22" s="50"/>
      <c r="W22" s="34">
        <v>3.0000000000000001E-3</v>
      </c>
      <c r="Y22" s="50"/>
      <c r="Z22" s="34">
        <v>1E-3</v>
      </c>
      <c r="AA22" s="50"/>
      <c r="AB22" s="51">
        <v>3.7999999999999999E-2</v>
      </c>
      <c r="AC22" s="50"/>
      <c r="AD22" s="51">
        <v>1.9E-2</v>
      </c>
      <c r="AE22" s="50"/>
      <c r="AF22" s="327"/>
      <c r="AG22" s="50"/>
      <c r="AH22" s="51"/>
      <c r="AI22" s="50"/>
      <c r="AJ22" s="52"/>
      <c r="AK22" s="50"/>
      <c r="AM22" s="233"/>
      <c r="AN22" s="132"/>
      <c r="AO22" s="77"/>
      <c r="AP22" s="77"/>
      <c r="AQ22" s="77"/>
      <c r="AR22" s="77"/>
      <c r="AS22" s="77"/>
      <c r="AT22" s="77"/>
      <c r="AU22" s="77"/>
      <c r="AV22" s="77"/>
      <c r="AW22" s="78"/>
      <c r="AX22" s="77"/>
      <c r="AY22" s="77"/>
      <c r="AZ22" s="77"/>
      <c r="BA22" s="77"/>
      <c r="BB22" s="77"/>
      <c r="BC22" s="77"/>
      <c r="BD22" s="77"/>
      <c r="BE22" s="77"/>
      <c r="BF22" s="97"/>
      <c r="BI22" s="233"/>
    </row>
    <row r="23" spans="1:61" s="49" customFormat="1" ht="15" customHeight="1">
      <c r="B23" s="118" t="s">
        <v>660</v>
      </c>
      <c r="C23" s="118"/>
      <c r="D23" s="118"/>
      <c r="E23" s="118"/>
      <c r="F23" s="118"/>
      <c r="H23" s="119"/>
      <c r="J23" s="45">
        <v>381</v>
      </c>
      <c r="K23" s="46">
        <v>354</v>
      </c>
      <c r="L23" s="45">
        <v>389</v>
      </c>
      <c r="M23" s="47">
        <v>410</v>
      </c>
      <c r="N23" s="45">
        <v>771</v>
      </c>
      <c r="O23" s="47">
        <v>763</v>
      </c>
      <c r="P23" s="45">
        <v>376</v>
      </c>
      <c r="Q23" s="46">
        <v>351</v>
      </c>
      <c r="R23" s="45">
        <v>389</v>
      </c>
      <c r="S23" s="47">
        <v>364</v>
      </c>
      <c r="T23" s="45">
        <v>765</v>
      </c>
      <c r="U23" s="48">
        <v>715</v>
      </c>
      <c r="V23" s="45">
        <v>1536</v>
      </c>
      <c r="W23" s="46">
        <v>1478</v>
      </c>
      <c r="Y23" s="45">
        <v>339</v>
      </c>
      <c r="Z23" s="46">
        <v>334</v>
      </c>
      <c r="AA23" s="45">
        <v>389</v>
      </c>
      <c r="AB23" s="47">
        <v>327</v>
      </c>
      <c r="AC23" s="45">
        <v>728</v>
      </c>
      <c r="AD23" s="47">
        <v>662</v>
      </c>
      <c r="AE23" s="45"/>
      <c r="AF23" s="46"/>
      <c r="AG23" s="45"/>
      <c r="AH23" s="47"/>
      <c r="AI23" s="45"/>
      <c r="AJ23" s="48"/>
      <c r="AK23" s="45"/>
      <c r="AL23" s="46"/>
      <c r="AM23" s="233"/>
      <c r="AN23" s="164"/>
      <c r="AO23" s="176">
        <f>IF(ABS(N23-(J23+L23))&lt;0.001,0,N23-(J23+L23))</f>
        <v>1</v>
      </c>
      <c r="AP23" s="176">
        <f>IF(ABS(O23-(K23+M23))&lt;0.001,0,O23-(K23+M23))</f>
        <v>-1</v>
      </c>
      <c r="AQ23" s="176">
        <f>IF(ABS(T23-(P23+R23))&lt;0.001,0,T23-(P23+R23))</f>
        <v>0</v>
      </c>
      <c r="AR23" s="176">
        <f>IF(ABS(U23-(Q23+S23))&lt;0.001,0,U23-(Q23+S23))</f>
        <v>0</v>
      </c>
      <c r="AS23" s="176">
        <f>IF(ABS(V23-(J23+L23+P23+R23))&lt;0.001,0,V23-(J23+L23+P23+R23))</f>
        <v>1</v>
      </c>
      <c r="AT23" s="176">
        <f>IF(ABS(W23-(K23+M23+Q23+S23))&lt;0.001,0,W23-(K23+M23+Q23+S23))</f>
        <v>-1</v>
      </c>
      <c r="AU23" s="176">
        <f>IF(ABS(V23-(N23+T23))&lt;0.001,0,V23-(N23+T23))</f>
        <v>0</v>
      </c>
      <c r="AV23" s="176">
        <f>IF(ABS(W23-(O23+U23))&lt;0.001,0,W23-(O23+U23))</f>
        <v>0</v>
      </c>
      <c r="AW23" s="58"/>
      <c r="AX23" s="176">
        <f>IF(ABS(AC23-(Y23+AA23))&lt;0.001,0,AC23-(Y23+AA23))</f>
        <v>0</v>
      </c>
      <c r="AY23" s="176">
        <f>IF(ABS(AD23-(Z23+AB23))&lt;0.001,0,AD23-(Z23+AB23))</f>
        <v>1</v>
      </c>
      <c r="AZ23" s="176">
        <f>IF(ABS(AI23-(AE23+AG23))&lt;0.001,0,AI23-(AE23+AG23))</f>
        <v>0</v>
      </c>
      <c r="BA23" s="176">
        <f>IF(ABS(AJ23-(AF23+AH23))&lt;0.001,0,AJ23-(AF23+AH23))</f>
        <v>0</v>
      </c>
      <c r="BB23" s="176">
        <f>IF(ABS(AK23-(Y23+AA23+AE23+AG23))&lt;0.001,0,AK23-(Y23+AA23+AE23+AG23))</f>
        <v>-728</v>
      </c>
      <c r="BC23" s="176">
        <f>IF(ABS(AL23-(Z23+AB23+AF23+AH23))&lt;0.001,0,AL23-(Z23+AB23+AF23+AH23))</f>
        <v>-661</v>
      </c>
      <c r="BD23" s="176">
        <f>IF(ABS(AK23-(AC23+AI23))&lt;0.001,0,AK23-(AC23+AI23))</f>
        <v>-728</v>
      </c>
      <c r="BE23" s="176">
        <f>IF(ABS(AL23-(AD23+AJ23))&lt;0.001,0,AL23-(AD23+AJ23))</f>
        <v>-662</v>
      </c>
      <c r="BF23" s="183"/>
      <c r="BH23" s="233"/>
      <c r="BI23" s="233"/>
    </row>
    <row r="24" spans="1:61" s="34" customFormat="1" ht="15" customHeight="1">
      <c r="A24" s="172"/>
      <c r="B24" s="32" t="s">
        <v>19</v>
      </c>
      <c r="C24" s="32"/>
      <c r="D24" s="32"/>
      <c r="E24" s="32"/>
      <c r="F24" s="32"/>
      <c r="G24" s="32"/>
      <c r="H24" s="33"/>
      <c r="I24" s="32"/>
      <c r="J24" s="50"/>
      <c r="K24" s="34">
        <v>-7.1999999999999995E-2</v>
      </c>
      <c r="L24" s="50"/>
      <c r="M24" s="51">
        <v>5.1999999999999998E-2</v>
      </c>
      <c r="N24" s="50"/>
      <c r="O24" s="51">
        <v>-0.01</v>
      </c>
      <c r="P24" s="50"/>
      <c r="Q24" s="34">
        <v>-6.7000000000000004E-2</v>
      </c>
      <c r="R24" s="50"/>
      <c r="S24" s="51">
        <v>-6.4000000000000001E-2</v>
      </c>
      <c r="T24" s="50"/>
      <c r="U24" s="52">
        <v>-6.5000000000000002E-2</v>
      </c>
      <c r="V24" s="50"/>
      <c r="W24" s="34">
        <v>-3.6999999999999998E-2</v>
      </c>
      <c r="Y24" s="50"/>
      <c r="Z24" s="34">
        <v>-1.4E-2</v>
      </c>
      <c r="AA24" s="50"/>
      <c r="AB24" s="51">
        <v>-0.159</v>
      </c>
      <c r="AC24" s="50"/>
      <c r="AD24" s="51">
        <v>-9.1999999999999998E-2</v>
      </c>
      <c r="AE24" s="50"/>
      <c r="AG24" s="50"/>
      <c r="AH24" s="51"/>
      <c r="AI24" s="50"/>
      <c r="AJ24" s="52"/>
      <c r="AK24" s="50"/>
      <c r="AM24" s="233"/>
      <c r="AN24" s="132"/>
      <c r="AO24" s="77"/>
      <c r="AP24" s="77"/>
      <c r="AQ24" s="77"/>
      <c r="AR24" s="77"/>
      <c r="AS24" s="77"/>
      <c r="AT24" s="77"/>
      <c r="AU24" s="77"/>
      <c r="AV24" s="77"/>
      <c r="AW24" s="78"/>
      <c r="AX24" s="77"/>
      <c r="AY24" s="77"/>
      <c r="AZ24" s="77"/>
      <c r="BA24" s="77"/>
      <c r="BB24" s="77"/>
      <c r="BC24" s="77"/>
      <c r="BD24" s="77"/>
      <c r="BE24" s="77"/>
      <c r="BF24" s="97"/>
      <c r="BI24" s="233"/>
    </row>
    <row r="25" spans="1:61" s="49" customFormat="1" ht="15" customHeight="1" thickBot="1">
      <c r="B25" s="555" t="s">
        <v>241</v>
      </c>
      <c r="C25" s="555"/>
      <c r="D25" s="555"/>
      <c r="E25" s="555"/>
      <c r="F25" s="555"/>
      <c r="H25" s="557"/>
      <c r="I25" s="32"/>
      <c r="J25" s="627">
        <v>-541</v>
      </c>
      <c r="K25" s="654">
        <v>-543</v>
      </c>
      <c r="L25" s="627">
        <v>-538</v>
      </c>
      <c r="M25" s="655">
        <v>-544</v>
      </c>
      <c r="N25" s="627">
        <v>-1078</v>
      </c>
      <c r="O25" s="655">
        <v>-1087</v>
      </c>
      <c r="P25" s="627">
        <v>-549</v>
      </c>
      <c r="Q25" s="654">
        <v>-531</v>
      </c>
      <c r="R25" s="627">
        <v>-602</v>
      </c>
      <c r="S25" s="655">
        <v>-559</v>
      </c>
      <c r="T25" s="627">
        <v>-1151</v>
      </c>
      <c r="U25" s="656">
        <v>-1090</v>
      </c>
      <c r="V25" s="627">
        <v>-2229</v>
      </c>
      <c r="W25" s="654">
        <v>-2177</v>
      </c>
      <c r="Y25" s="627">
        <v>-538</v>
      </c>
      <c r="Z25" s="654">
        <v>-511</v>
      </c>
      <c r="AA25" s="627">
        <v>-538</v>
      </c>
      <c r="AB25" s="655">
        <v>-523</v>
      </c>
      <c r="AC25" s="627">
        <v>-1076</v>
      </c>
      <c r="AD25" s="655">
        <v>-1033</v>
      </c>
      <c r="AE25" s="627"/>
      <c r="AF25" s="654"/>
      <c r="AG25" s="627"/>
      <c r="AH25" s="655"/>
      <c r="AI25" s="627"/>
      <c r="AJ25" s="656"/>
      <c r="AK25" s="627"/>
      <c r="AL25" s="654"/>
      <c r="AM25" s="233"/>
      <c r="AN25" s="164"/>
      <c r="AO25" s="516">
        <f>IF(ABS(N25-(J25+L25))&lt;0.001,0,N25-(J25+L25))</f>
        <v>1</v>
      </c>
      <c r="AP25" s="516">
        <f>IF(ABS(O25-(K25+M25))&lt;0.001,0,O25-(K25+M25))</f>
        <v>0</v>
      </c>
      <c r="AQ25" s="516">
        <f>IF(ABS(T25-(P25+R25))&lt;0.001,0,T25-(P25+R25))</f>
        <v>0</v>
      </c>
      <c r="AR25" s="516">
        <f>IF(ABS(U25-(Q25+S25))&lt;0.001,0,U25-(Q25+S25))</f>
        <v>0</v>
      </c>
      <c r="AS25" s="516">
        <f>IF(ABS(V25-(J25+L25+P25+R25))&lt;0.001,0,V25-(J25+L25+P25+R25))</f>
        <v>1</v>
      </c>
      <c r="AT25" s="516">
        <f>IF(ABS(W25-(K25+M25+Q25+S25))&lt;0.001,0,W25-(K25+M25+Q25+S25))</f>
        <v>0</v>
      </c>
      <c r="AU25" s="516">
        <f>IF(ABS(V25-(N25+T25))&lt;0.001,0,V25-(N25+T25))</f>
        <v>0</v>
      </c>
      <c r="AV25" s="516">
        <f>IF(ABS(W25-(O25+U25))&lt;0.001,0,W25-(O25+U25))</f>
        <v>0</v>
      </c>
      <c r="AW25" s="58"/>
      <c r="AX25" s="516">
        <f>IF(ABS(AC25-(Y25+AA25))&lt;0.001,0,AC25-(Y25+AA25))</f>
        <v>0</v>
      </c>
      <c r="AY25" s="516">
        <f>IF(ABS(AD25-(Z25+AB25))&lt;0.001,0,AD25-(Z25+AB25))</f>
        <v>1</v>
      </c>
      <c r="AZ25" s="516">
        <f>IF(ABS(AI25-(AE25+AG25))&lt;0.001,0,AI25-(AE25+AG25))</f>
        <v>0</v>
      </c>
      <c r="BA25" s="516">
        <f>IF(ABS(AJ25-(AF25+AH25))&lt;0.001,0,AJ25-(AF25+AH25))</f>
        <v>0</v>
      </c>
      <c r="BB25" s="516">
        <f>IF(ABS(AK25-(Y25+AA25+AE25+AG25))&lt;0.001,0,AK25-(Y25+AA25+AE25+AG25))</f>
        <v>1076</v>
      </c>
      <c r="BC25" s="516">
        <f>IF(ABS(AL25-(Z25+AB25+AF25+AH25))&lt;0.001,0,AL25-(Z25+AB25+AF25+AH25))</f>
        <v>1034</v>
      </c>
      <c r="BD25" s="516">
        <f>IF(ABS(AK25-(AC25+AI25))&lt;0.001,0,AK25-(AC25+AI25))</f>
        <v>1076</v>
      </c>
      <c r="BE25" s="516">
        <f>IF(ABS(AL25-(AD25+AJ25))&lt;0.001,0,AL25-(AD25+AJ25))</f>
        <v>1033</v>
      </c>
      <c r="BF25" s="183"/>
      <c r="BH25" s="233"/>
      <c r="BI25" s="233"/>
    </row>
    <row r="26" spans="1:61" s="53" customFormat="1" ht="15" customHeight="1" thickTop="1">
      <c r="H26" s="56"/>
      <c r="J26" s="314"/>
      <c r="L26" s="314"/>
      <c r="M26" s="55"/>
      <c r="N26" s="314"/>
      <c r="P26" s="314"/>
      <c r="R26" s="314"/>
      <c r="T26" s="314"/>
      <c r="V26" s="314"/>
      <c r="Y26" s="314"/>
      <c r="AA26" s="314"/>
      <c r="AB26" s="55"/>
      <c r="AC26" s="314"/>
      <c r="AE26" s="314"/>
      <c r="AG26" s="314"/>
      <c r="AI26" s="314"/>
      <c r="AK26" s="314"/>
      <c r="AN26" s="58"/>
      <c r="AO26" s="527"/>
      <c r="AP26" s="527"/>
      <c r="AQ26" s="527"/>
      <c r="AR26" s="527"/>
      <c r="AS26" s="527"/>
      <c r="AT26" s="527"/>
      <c r="AU26" s="527"/>
      <c r="AV26" s="527"/>
      <c r="AW26" s="58"/>
      <c r="AX26" s="527"/>
      <c r="AY26" s="527"/>
      <c r="AZ26" s="527"/>
      <c r="BA26" s="527"/>
      <c r="BB26" s="527"/>
      <c r="BC26" s="527"/>
      <c r="BD26" s="527"/>
      <c r="BE26" s="527"/>
      <c r="BF26" s="58"/>
    </row>
    <row r="27" spans="1:61" s="53" customFormat="1" ht="23.25" customHeight="1">
      <c r="B27" s="485" t="s">
        <v>200</v>
      </c>
      <c r="H27" s="56"/>
      <c r="J27" s="314"/>
      <c r="L27" s="314"/>
      <c r="N27" s="314"/>
      <c r="P27" s="314"/>
      <c r="R27" s="314"/>
      <c r="T27" s="314"/>
      <c r="V27" s="314"/>
      <c r="Y27" s="314"/>
      <c r="AA27" s="314"/>
      <c r="AC27" s="314"/>
      <c r="AE27" s="314"/>
      <c r="AG27" s="314"/>
      <c r="AI27" s="314"/>
      <c r="AK27" s="314"/>
      <c r="AN27" s="58"/>
      <c r="AO27" s="527"/>
      <c r="AP27" s="527"/>
      <c r="AQ27" s="527"/>
      <c r="AR27" s="527"/>
      <c r="AS27" s="527"/>
      <c r="AT27" s="527"/>
      <c r="AU27" s="527"/>
      <c r="AV27" s="527"/>
      <c r="AW27" s="58"/>
      <c r="AX27" s="527"/>
      <c r="AY27" s="527"/>
      <c r="AZ27" s="527"/>
      <c r="BA27" s="527"/>
      <c r="BB27" s="527"/>
      <c r="BC27" s="527"/>
      <c r="BD27" s="527"/>
      <c r="BE27" s="527"/>
      <c r="BF27" s="58"/>
    </row>
    <row r="28" spans="1:61" s="53" customFormat="1" ht="15" customHeight="1">
      <c r="H28" s="56"/>
      <c r="J28" s="314"/>
      <c r="K28" s="274"/>
      <c r="L28" s="314"/>
      <c r="M28" s="274"/>
      <c r="N28" s="314"/>
      <c r="O28" s="274"/>
      <c r="P28" s="314"/>
      <c r="Q28" s="274"/>
      <c r="R28" s="314"/>
      <c r="T28" s="314"/>
      <c r="V28" s="314"/>
      <c r="Y28" s="314"/>
      <c r="Z28" s="274"/>
      <c r="AA28" s="314"/>
      <c r="AB28" s="274"/>
      <c r="AC28" s="314"/>
      <c r="AD28" s="274"/>
      <c r="AE28" s="314"/>
      <c r="AF28" s="274"/>
      <c r="AG28" s="314"/>
      <c r="AI28" s="314"/>
      <c r="AK28" s="314"/>
      <c r="AN28" s="58"/>
      <c r="AO28" s="527"/>
      <c r="AP28" s="527"/>
      <c r="AQ28" s="527"/>
      <c r="AR28" s="527"/>
      <c r="AS28" s="527"/>
      <c r="AT28" s="527"/>
      <c r="AU28" s="527"/>
      <c r="AV28" s="527"/>
      <c r="AW28" s="58"/>
      <c r="AX28" s="527"/>
      <c r="AY28" s="527"/>
      <c r="AZ28" s="527"/>
      <c r="BA28" s="527"/>
      <c r="BB28" s="527"/>
      <c r="BC28" s="527"/>
      <c r="BD28" s="527"/>
      <c r="BE28" s="527"/>
      <c r="BF28" s="58"/>
    </row>
    <row r="29" spans="1:61" s="49" customFormat="1" ht="15" customHeight="1">
      <c r="B29" s="316" t="s">
        <v>769</v>
      </c>
      <c r="C29" s="316"/>
      <c r="D29" s="316"/>
      <c r="E29" s="316"/>
      <c r="F29" s="316"/>
      <c r="G29" s="53"/>
      <c r="H29" s="351" t="s">
        <v>128</v>
      </c>
      <c r="I29" s="53"/>
      <c r="J29" s="318">
        <v>9417</v>
      </c>
      <c r="K29" s="319">
        <v>9518</v>
      </c>
      <c r="L29" s="318">
        <v>9593</v>
      </c>
      <c r="M29" s="320">
        <v>9837</v>
      </c>
      <c r="N29" s="318">
        <v>19010</v>
      </c>
      <c r="O29" s="320">
        <v>19355</v>
      </c>
      <c r="P29" s="318">
        <v>9715</v>
      </c>
      <c r="Q29" s="319">
        <v>9895</v>
      </c>
      <c r="R29" s="318">
        <v>10272</v>
      </c>
      <c r="S29" s="320">
        <v>10435</v>
      </c>
      <c r="T29" s="318">
        <v>19987</v>
      </c>
      <c r="U29" s="321">
        <v>20331</v>
      </c>
      <c r="V29" s="318">
        <v>38997</v>
      </c>
      <c r="W29" s="319">
        <v>39686</v>
      </c>
      <c r="Y29" s="318">
        <v>9650</v>
      </c>
      <c r="Z29" s="319">
        <v>9851</v>
      </c>
      <c r="AA29" s="318">
        <v>9905</v>
      </c>
      <c r="AB29" s="320">
        <v>9990</v>
      </c>
      <c r="AC29" s="318">
        <v>19555</v>
      </c>
      <c r="AD29" s="320">
        <v>19841</v>
      </c>
      <c r="AE29" s="318"/>
      <c r="AF29" s="319"/>
      <c r="AG29" s="318"/>
      <c r="AH29" s="320"/>
      <c r="AI29" s="318"/>
      <c r="AJ29" s="321"/>
      <c r="AK29" s="318"/>
      <c r="AL29" s="319"/>
      <c r="AN29" s="164"/>
      <c r="AO29" s="323">
        <f>IF(ABS(N29-(J29+L29))&lt;0.001,0,N29-(J29+L29))</f>
        <v>0</v>
      </c>
      <c r="AP29" s="323">
        <f>IF(ABS(O29-(K29+M29))&lt;0.001,0,O29-(K29+M29))</f>
        <v>0</v>
      </c>
      <c r="AQ29" s="323">
        <f>IF(ABS(T29-(P29+R29))&lt;0.001,0,T29-(P29+R29))</f>
        <v>0</v>
      </c>
      <c r="AR29" s="323">
        <f>IF(ABS(U29-(Q29+S29))&lt;0.001,0,U29-(Q29+S29))</f>
        <v>1</v>
      </c>
      <c r="AS29" s="323">
        <f>IF(ABS(V29-(J29+L29+P29+R29))&lt;0.001,0,V29-(J29+L29+P29+R29))</f>
        <v>0</v>
      </c>
      <c r="AT29" s="323">
        <f>IF(ABS(W29-(K29+M29+Q29+S29))&lt;0.001,0,W29-(K29+M29+Q29+S29))</f>
        <v>1</v>
      </c>
      <c r="AU29" s="323">
        <f>IF(ABS(V29-(N29+T29))&lt;0.001,0,V29-(N29+T29))</f>
        <v>0</v>
      </c>
      <c r="AV29" s="323">
        <f>IF(ABS(W29-(O29+U29))&lt;0.001,0,W29-(O29+U29))</f>
        <v>0</v>
      </c>
      <c r="AW29" s="58"/>
      <c r="AX29" s="323">
        <f>IF(ABS(AC29-(Y29+AA29))&lt;0.001,0,AC29-(Y29+AA29))</f>
        <v>0</v>
      </c>
      <c r="AY29" s="323">
        <f>IF(ABS(AD29-(Z29+AB29))&lt;0.001,0,AD29-(Z29+AB29))</f>
        <v>0</v>
      </c>
      <c r="AZ29" s="323">
        <f>IF(ABS(AI29-(AE29+AG29))&lt;0.001,0,AI29-(AE29+AG29))</f>
        <v>0</v>
      </c>
      <c r="BA29" s="323">
        <f>IF(ABS(AJ29-(AF29+AH29))&lt;0.001,0,AJ29-(AF29+AH29))</f>
        <v>0</v>
      </c>
      <c r="BB29" s="323">
        <f>IF(ABS(AK29-(Y29+AA29+AE29+AG29))&lt;0.001,0,AK29-(Y29+AA29+AE29+AG29))</f>
        <v>-19555</v>
      </c>
      <c r="BC29" s="323">
        <f>IF(ABS(AL29-(Z29+AB29+AF29+AH29))&lt;0.001,0,AL29-(Z29+AB29+AF29+AH29))</f>
        <v>-19841</v>
      </c>
      <c r="BD29" s="323">
        <f>IF(ABS(AK29-(AC29+AI29))&lt;0.001,0,AK29-(AC29+AI29))</f>
        <v>-19555</v>
      </c>
      <c r="BE29" s="323">
        <f>IF(ABS(AL29-(AD29+AJ29))&lt;0.001,0,AL29-(AD29+AJ29))</f>
        <v>-19841</v>
      </c>
      <c r="BF29" s="183"/>
      <c r="BH29" s="233"/>
      <c r="BI29" s="233"/>
    </row>
    <row r="30" spans="1:61" s="360" customFormat="1" ht="15" customHeight="1">
      <c r="A30" s="49"/>
      <c r="B30" s="32" t="s">
        <v>19</v>
      </c>
      <c r="C30" s="32"/>
      <c r="D30" s="32"/>
      <c r="E30" s="32"/>
      <c r="F30" s="32"/>
      <c r="H30" s="657"/>
      <c r="J30" s="34"/>
      <c r="K30" s="34">
        <v>1.0999999999999999E-2</v>
      </c>
      <c r="L30" s="50"/>
      <c r="M30" s="51">
        <v>2.5000000000000001E-2</v>
      </c>
      <c r="N30" s="50"/>
      <c r="O30" s="51">
        <v>1.7999999999999999E-2</v>
      </c>
      <c r="P30" s="50"/>
      <c r="Q30" s="34">
        <v>1.9E-2</v>
      </c>
      <c r="R30" s="50"/>
      <c r="S30" s="51">
        <v>1.6E-2</v>
      </c>
      <c r="T30" s="50"/>
      <c r="U30" s="52">
        <v>1.7000000000000001E-2</v>
      </c>
      <c r="V30" s="50"/>
      <c r="W30" s="34">
        <v>1.7999999999999999E-2</v>
      </c>
      <c r="Y30" s="34"/>
      <c r="Z30" s="34">
        <v>2.1000000000000001E-2</v>
      </c>
      <c r="AA30" s="50"/>
      <c r="AB30" s="51">
        <v>8.9999999999999993E-3</v>
      </c>
      <c r="AC30" s="50"/>
      <c r="AD30" s="51">
        <v>1.4999999999999999E-2</v>
      </c>
      <c r="AE30" s="50"/>
      <c r="AF30" s="34"/>
      <c r="AG30" s="50"/>
      <c r="AH30" s="51"/>
      <c r="AI30" s="50"/>
      <c r="AJ30" s="52"/>
      <c r="AK30" s="50"/>
      <c r="AL30" s="34"/>
      <c r="AN30" s="658"/>
      <c r="AO30" s="184"/>
      <c r="AP30" s="184"/>
      <c r="AQ30" s="184"/>
      <c r="AR30" s="184"/>
      <c r="AS30" s="184"/>
      <c r="AT30" s="184"/>
      <c r="AU30" s="184"/>
      <c r="AV30" s="184"/>
      <c r="AW30" s="337"/>
      <c r="AX30" s="184"/>
      <c r="AY30" s="184"/>
      <c r="AZ30" s="184"/>
      <c r="BA30" s="184"/>
      <c r="BB30" s="184"/>
      <c r="BC30" s="184"/>
      <c r="BD30" s="184"/>
      <c r="BE30" s="184"/>
      <c r="BF30" s="505"/>
      <c r="BH30" s="34"/>
      <c r="BI30" s="233"/>
    </row>
    <row r="31" spans="1:61" s="49" customFormat="1" ht="15" customHeight="1">
      <c r="B31" s="118" t="s">
        <v>287</v>
      </c>
      <c r="C31" s="118"/>
      <c r="D31" s="118"/>
      <c r="E31" s="118"/>
      <c r="F31" s="118"/>
      <c r="H31" s="119" t="s">
        <v>283</v>
      </c>
      <c r="J31" s="45">
        <v>6908</v>
      </c>
      <c r="K31" s="46">
        <v>7119</v>
      </c>
      <c r="L31" s="45">
        <v>7007</v>
      </c>
      <c r="M31" s="47">
        <v>7327</v>
      </c>
      <c r="N31" s="45">
        <v>13915</v>
      </c>
      <c r="O31" s="47">
        <v>14446</v>
      </c>
      <c r="P31" s="45">
        <v>7177</v>
      </c>
      <c r="Q31" s="46">
        <v>7462</v>
      </c>
      <c r="R31" s="45">
        <v>7421</v>
      </c>
      <c r="S31" s="47">
        <v>7660</v>
      </c>
      <c r="T31" s="45">
        <v>14598</v>
      </c>
      <c r="U31" s="48">
        <v>15122</v>
      </c>
      <c r="V31" s="45">
        <v>28513</v>
      </c>
      <c r="W31" s="46">
        <v>29568</v>
      </c>
      <c r="Y31" s="45">
        <v>7242</v>
      </c>
      <c r="Z31" s="46">
        <v>7474</v>
      </c>
      <c r="AA31" s="45">
        <v>7445</v>
      </c>
      <c r="AB31" s="47">
        <v>7627</v>
      </c>
      <c r="AC31" s="45">
        <v>14687</v>
      </c>
      <c r="AD31" s="47">
        <v>15100</v>
      </c>
      <c r="AE31" s="45"/>
      <c r="AF31" s="46"/>
      <c r="AG31" s="45"/>
      <c r="AH31" s="47"/>
      <c r="AI31" s="45"/>
      <c r="AJ31" s="48"/>
      <c r="AK31" s="45"/>
      <c r="AL31" s="46"/>
      <c r="AN31" s="164"/>
      <c r="AO31" s="176">
        <f>IF(ABS(N31-(J31+L31))&lt;0.001,0,N31-(J31+L31))</f>
        <v>0</v>
      </c>
      <c r="AP31" s="176">
        <f>IF(ABS(O31-(K31+M31))&lt;0.001,0,O31-(K31+M31))</f>
        <v>0</v>
      </c>
      <c r="AQ31" s="176">
        <f>IF(ABS(T31-(P31+R31))&lt;0.001,0,T31-(P31+R31))</f>
        <v>0</v>
      </c>
      <c r="AR31" s="176">
        <f>IF(ABS(U31-(Q31+S31))&lt;0.001,0,U31-(Q31+S31))</f>
        <v>0</v>
      </c>
      <c r="AS31" s="176">
        <f>IF(ABS(V31-(J31+L31+P31+R31))&lt;0.001,0,V31-(J31+L31+P31+R31))</f>
        <v>0</v>
      </c>
      <c r="AT31" s="176">
        <f>IF(ABS(W31-(K31+M31+Q31+S31))&lt;0.001,0,W31-(K31+M31+Q31+S31))</f>
        <v>0</v>
      </c>
      <c r="AU31" s="176">
        <f>IF(ABS(V31-(N31+T31))&lt;0.001,0,V31-(N31+T31))</f>
        <v>0</v>
      </c>
      <c r="AV31" s="176">
        <f>IF(ABS(W31-(O31+U31))&lt;0.001,0,W31-(O31+U31))</f>
        <v>0</v>
      </c>
      <c r="AW31" s="58"/>
      <c r="AX31" s="176">
        <f>IF(ABS(AC31-(Y31+AA31))&lt;0.001,0,AC31-(Y31+AA31))</f>
        <v>0</v>
      </c>
      <c r="AY31" s="176">
        <f>IF(ABS(AD31-(Z31+AB31))&lt;0.001,0,AD31-(Z31+AB31))</f>
        <v>-1</v>
      </c>
      <c r="AZ31" s="176">
        <f>IF(ABS(AI31-(AE31+AG31))&lt;0.001,0,AI31-(AE31+AG31))</f>
        <v>0</v>
      </c>
      <c r="BA31" s="176">
        <f>IF(ABS(AJ31-(AF31+AH31))&lt;0.001,0,AJ31-(AF31+AH31))</f>
        <v>0</v>
      </c>
      <c r="BB31" s="176">
        <f>IF(ABS(AK31-(Y31+AA31+AE31+AG31))&lt;0.001,0,AK31-(Y31+AA31+AE31+AG31))</f>
        <v>-14687</v>
      </c>
      <c r="BC31" s="176">
        <f>IF(ABS(AL31-(Z31+AB31+AF31+AH31))&lt;0.001,0,AL31-(Z31+AB31+AF31+AH31))</f>
        <v>-15101</v>
      </c>
      <c r="BD31" s="176">
        <f>IF(ABS(AK31-(AC31+AI31))&lt;0.001,0,AK31-(AC31+AI31))</f>
        <v>-14687</v>
      </c>
      <c r="BE31" s="176">
        <f>IF(ABS(AL31-(AD31+AJ31))&lt;0.001,0,AL31-(AD31+AJ31))</f>
        <v>-15100</v>
      </c>
      <c r="BF31" s="183"/>
      <c r="BH31" s="233"/>
      <c r="BI31" s="233"/>
    </row>
    <row r="32" spans="1:61" s="34" customFormat="1" ht="15" customHeight="1">
      <c r="A32" s="32"/>
      <c r="B32" s="32" t="s">
        <v>19</v>
      </c>
      <c r="C32" s="32"/>
      <c r="D32" s="32"/>
      <c r="E32" s="32"/>
      <c r="F32" s="32"/>
      <c r="G32" s="32"/>
      <c r="H32" s="33"/>
      <c r="I32" s="32"/>
      <c r="J32" s="50"/>
      <c r="K32" s="34">
        <v>3.1E-2</v>
      </c>
      <c r="L32" s="50"/>
      <c r="M32" s="51">
        <v>4.5999999999999999E-2</v>
      </c>
      <c r="N32" s="50"/>
      <c r="O32" s="51">
        <v>3.7999999999999999E-2</v>
      </c>
      <c r="P32" s="50"/>
      <c r="Q32" s="34">
        <v>0.04</v>
      </c>
      <c r="R32" s="50"/>
      <c r="S32" s="51">
        <v>3.2000000000000001E-2</v>
      </c>
      <c r="T32" s="50"/>
      <c r="U32" s="52">
        <v>3.5999999999999997E-2</v>
      </c>
      <c r="V32" s="50"/>
      <c r="W32" s="34">
        <v>3.6999999999999998E-2</v>
      </c>
      <c r="Y32" s="50"/>
      <c r="Z32" s="34">
        <v>3.2000000000000001E-2</v>
      </c>
      <c r="AA32" s="50"/>
      <c r="AB32" s="51">
        <v>2.4E-2</v>
      </c>
      <c r="AC32" s="50"/>
      <c r="AD32" s="51">
        <v>2.8000000000000001E-2</v>
      </c>
      <c r="AE32" s="50"/>
      <c r="AG32" s="50"/>
      <c r="AH32" s="51"/>
      <c r="AI32" s="50"/>
      <c r="AJ32" s="52"/>
      <c r="AK32" s="50"/>
      <c r="AN32" s="132"/>
      <c r="AO32" s="77"/>
      <c r="AP32" s="77"/>
      <c r="AQ32" s="77"/>
      <c r="AR32" s="77"/>
      <c r="AS32" s="77"/>
      <c r="AT32" s="77"/>
      <c r="AU32" s="77"/>
      <c r="AV32" s="77"/>
      <c r="AW32" s="78"/>
      <c r="AX32" s="77"/>
      <c r="AY32" s="77"/>
      <c r="AZ32" s="77"/>
      <c r="BA32" s="77"/>
      <c r="BB32" s="77"/>
      <c r="BC32" s="77"/>
      <c r="BD32" s="77"/>
      <c r="BE32" s="77"/>
      <c r="BF32" s="97"/>
      <c r="BI32" s="233"/>
    </row>
    <row r="33" spans="1:61" s="49" customFormat="1" ht="15" customHeight="1">
      <c r="B33" s="118"/>
      <c r="C33" s="118" t="s">
        <v>201</v>
      </c>
      <c r="D33" s="118"/>
      <c r="E33" s="118"/>
      <c r="F33" s="118"/>
      <c r="H33" s="119" t="s">
        <v>129</v>
      </c>
      <c r="J33" s="45">
        <v>1434</v>
      </c>
      <c r="K33" s="46">
        <v>1493</v>
      </c>
      <c r="L33" s="45">
        <v>1441</v>
      </c>
      <c r="M33" s="47">
        <v>1520</v>
      </c>
      <c r="N33" s="45">
        <v>2875</v>
      </c>
      <c r="O33" s="47">
        <v>3013</v>
      </c>
      <c r="P33" s="45">
        <v>1539</v>
      </c>
      <c r="Q33" s="46">
        <v>1621</v>
      </c>
      <c r="R33" s="45">
        <v>1540</v>
      </c>
      <c r="S33" s="47">
        <v>1625</v>
      </c>
      <c r="T33" s="45">
        <v>3079</v>
      </c>
      <c r="U33" s="48">
        <v>3247</v>
      </c>
      <c r="V33" s="45">
        <v>5954</v>
      </c>
      <c r="W33" s="46">
        <v>6259</v>
      </c>
      <c r="Y33" s="45">
        <v>1558</v>
      </c>
      <c r="Z33" s="46">
        <v>1634</v>
      </c>
      <c r="AA33" s="45">
        <v>1581</v>
      </c>
      <c r="AB33" s="47">
        <v>1666</v>
      </c>
      <c r="AC33" s="45">
        <v>3139</v>
      </c>
      <c r="AD33" s="47">
        <v>3300</v>
      </c>
      <c r="AE33" s="45"/>
      <c r="AF33" s="46"/>
      <c r="AG33" s="45"/>
      <c r="AH33" s="47"/>
      <c r="AI33" s="45"/>
      <c r="AJ33" s="48"/>
      <c r="AK33" s="45"/>
      <c r="AL33" s="46"/>
      <c r="AN33" s="164"/>
      <c r="AO33" s="176">
        <f>IF(ABS(N33-(J33+L33))&lt;0.001,0,N33-(J33+L33))</f>
        <v>0</v>
      </c>
      <c r="AP33" s="176">
        <f>IF(ABS(O33-(K33+M33))&lt;0.001,0,O33-(K33+M33))</f>
        <v>0</v>
      </c>
      <c r="AQ33" s="176">
        <f>IF(ABS(T33-(P33+R33))&lt;0.001,0,T33-(P33+R33))</f>
        <v>0</v>
      </c>
      <c r="AR33" s="176">
        <f>IF(ABS(U33-(Q33+S33))&lt;0.001,0,U33-(Q33+S33))</f>
        <v>1</v>
      </c>
      <c r="AS33" s="176">
        <f>IF(ABS(V33-(J33+L33+P33+R33))&lt;0.001,0,V33-(J33+L33+P33+R33))</f>
        <v>0</v>
      </c>
      <c r="AT33" s="176">
        <f>IF(ABS(W33-(K33+M33+Q33+S33))&lt;0.001,0,W33-(K33+M33+Q33+S33))</f>
        <v>0</v>
      </c>
      <c r="AU33" s="176">
        <f>IF(ABS(V33-(N33+T33))&lt;0.001,0,V33-(N33+T33))</f>
        <v>0</v>
      </c>
      <c r="AV33" s="176">
        <f>IF(ABS(W33-(O33+U33))&lt;0.001,0,W33-(O33+U33))</f>
        <v>-1</v>
      </c>
      <c r="AW33" s="58"/>
      <c r="AX33" s="176">
        <f>IF(ABS(AC33-(Y33+AA33))&lt;0.001,0,AC33-(Y33+AA33))</f>
        <v>0</v>
      </c>
      <c r="AY33" s="176">
        <f>IF(ABS(AD33-(Z33+AB33))&lt;0.001,0,AD33-(Z33+AB33))</f>
        <v>0</v>
      </c>
      <c r="AZ33" s="176">
        <f>IF(ABS(AI33-(AE33+AG33))&lt;0.001,0,AI33-(AE33+AG33))</f>
        <v>0</v>
      </c>
      <c r="BA33" s="176">
        <f>IF(ABS(AJ33-(AF33+AH33))&lt;0.001,0,AJ33-(AF33+AH33))</f>
        <v>0</v>
      </c>
      <c r="BB33" s="176">
        <f>IF(ABS(AK33-(Y33+AA33+AE33+AG33))&lt;0.001,0,AK33-(Y33+AA33+AE33+AG33))</f>
        <v>-3139</v>
      </c>
      <c r="BC33" s="176">
        <f>IF(ABS(AL33-(Z33+AB33+AF33+AH33))&lt;0.001,0,AL33-(Z33+AB33+AF33+AH33))</f>
        <v>-3300</v>
      </c>
      <c r="BD33" s="176">
        <f>IF(ABS(AK33-(AC33+AI33))&lt;0.001,0,AK33-(AC33+AI33))</f>
        <v>-3139</v>
      </c>
      <c r="BE33" s="176">
        <f>IF(ABS(AL33-(AD33+AJ33))&lt;0.001,0,AL33-(AD33+AJ33))</f>
        <v>-3300</v>
      </c>
      <c r="BF33" s="183"/>
      <c r="BH33" s="233"/>
      <c r="BI33" s="233"/>
    </row>
    <row r="34" spans="1:61" s="360" customFormat="1" ht="15" customHeight="1">
      <c r="A34" s="49"/>
      <c r="B34" s="32"/>
      <c r="C34" s="32" t="s">
        <v>19</v>
      </c>
      <c r="D34" s="32"/>
      <c r="E34" s="32"/>
      <c r="F34" s="32"/>
      <c r="H34" s="33"/>
      <c r="J34" s="50"/>
      <c r="K34" s="34">
        <v>4.1000000000000002E-2</v>
      </c>
      <c r="L34" s="50"/>
      <c r="M34" s="51">
        <v>5.5E-2</v>
      </c>
      <c r="N34" s="50"/>
      <c r="O34" s="51">
        <v>4.8000000000000001E-2</v>
      </c>
      <c r="P34" s="50"/>
      <c r="Q34" s="34">
        <v>5.3999999999999999E-2</v>
      </c>
      <c r="R34" s="50"/>
      <c r="S34" s="51">
        <v>5.5E-2</v>
      </c>
      <c r="T34" s="50"/>
      <c r="U34" s="52">
        <v>5.3999999999999999E-2</v>
      </c>
      <c r="V34" s="50"/>
      <c r="W34" s="34">
        <v>5.0999999999999997E-2</v>
      </c>
      <c r="Y34" s="50"/>
      <c r="Z34" s="34">
        <v>4.9000000000000002E-2</v>
      </c>
      <c r="AA34" s="50"/>
      <c r="AB34" s="51">
        <v>5.3999999999999999E-2</v>
      </c>
      <c r="AC34" s="50"/>
      <c r="AD34" s="51">
        <v>5.0999999999999997E-2</v>
      </c>
      <c r="AE34" s="50"/>
      <c r="AF34" s="34"/>
      <c r="AG34" s="50"/>
      <c r="AH34" s="51"/>
      <c r="AI34" s="50"/>
      <c r="AJ34" s="52"/>
      <c r="AK34" s="50"/>
      <c r="AL34" s="34"/>
      <c r="AN34" s="658"/>
      <c r="AO34" s="184"/>
      <c r="AP34" s="184"/>
      <c r="AQ34" s="184"/>
      <c r="AR34" s="184"/>
      <c r="AS34" s="184"/>
      <c r="AT34" s="184"/>
      <c r="AU34" s="184"/>
      <c r="AV34" s="184"/>
      <c r="AW34" s="337"/>
      <c r="AX34" s="184"/>
      <c r="AY34" s="184"/>
      <c r="AZ34" s="184"/>
      <c r="BA34" s="184"/>
      <c r="BB34" s="184"/>
      <c r="BC34" s="184"/>
      <c r="BD34" s="184"/>
      <c r="BE34" s="184"/>
      <c r="BF34" s="505"/>
      <c r="BH34" s="34"/>
      <c r="BI34" s="233"/>
    </row>
    <row r="35" spans="1:61" s="34" customFormat="1" ht="15" customHeight="1">
      <c r="A35" s="172"/>
      <c r="B35" s="118"/>
      <c r="C35" s="118" t="s">
        <v>202</v>
      </c>
      <c r="D35" s="118"/>
      <c r="E35" s="118"/>
      <c r="F35" s="118"/>
      <c r="G35" s="32"/>
      <c r="H35" s="119" t="s">
        <v>130</v>
      </c>
      <c r="I35" s="32"/>
      <c r="J35" s="45">
        <v>2409</v>
      </c>
      <c r="K35" s="46">
        <v>2561</v>
      </c>
      <c r="L35" s="45">
        <v>2480</v>
      </c>
      <c r="M35" s="47">
        <v>2661</v>
      </c>
      <c r="N35" s="45">
        <v>4889</v>
      </c>
      <c r="O35" s="47">
        <v>5222</v>
      </c>
      <c r="P35" s="45">
        <v>2528</v>
      </c>
      <c r="Q35" s="46">
        <v>2686</v>
      </c>
      <c r="R35" s="45">
        <v>2563</v>
      </c>
      <c r="S35" s="47">
        <v>2718</v>
      </c>
      <c r="T35" s="45">
        <v>5091</v>
      </c>
      <c r="U35" s="48">
        <v>5404</v>
      </c>
      <c r="V35" s="45">
        <v>9980</v>
      </c>
      <c r="W35" s="46">
        <v>10626</v>
      </c>
      <c r="Y35" s="45">
        <v>2553</v>
      </c>
      <c r="Z35" s="46">
        <v>2702</v>
      </c>
      <c r="AA35" s="45">
        <v>2640</v>
      </c>
      <c r="AB35" s="47">
        <v>2758</v>
      </c>
      <c r="AC35" s="45">
        <v>5193</v>
      </c>
      <c r="AD35" s="47">
        <v>5460</v>
      </c>
      <c r="AE35" s="45"/>
      <c r="AF35" s="46"/>
      <c r="AG35" s="45"/>
      <c r="AH35" s="47"/>
      <c r="AI35" s="45"/>
      <c r="AJ35" s="48"/>
      <c r="AK35" s="45"/>
      <c r="AL35" s="46"/>
      <c r="AN35" s="132"/>
      <c r="AO35" s="176">
        <f>IF(ABS(N35-(J35+L35))&lt;0.001,0,N35-(J35+L35))</f>
        <v>0</v>
      </c>
      <c r="AP35" s="176">
        <f>IF(ABS(O35-(K35+M35))&lt;0.001,0,O35-(K35+M35))</f>
        <v>0</v>
      </c>
      <c r="AQ35" s="176">
        <f>IF(ABS(T35-(P35+R35))&lt;0.001,0,T35-(P35+R35))</f>
        <v>0</v>
      </c>
      <c r="AR35" s="176">
        <f>IF(ABS(U35-(Q35+S35))&lt;0.001,0,U35-(Q35+S35))</f>
        <v>0</v>
      </c>
      <c r="AS35" s="176">
        <f>IF(ABS(V35-(J35+L35+P35+R35))&lt;0.001,0,V35-(J35+L35+P35+R35))</f>
        <v>0</v>
      </c>
      <c r="AT35" s="176">
        <f>IF(ABS(W35-(K35+M35+Q35+S35))&lt;0.001,0,W35-(K35+M35+Q35+S35))</f>
        <v>0</v>
      </c>
      <c r="AU35" s="176">
        <f>IF(ABS(V35-(N35+T35))&lt;0.001,0,V35-(N35+T35))</f>
        <v>0</v>
      </c>
      <c r="AV35" s="176">
        <f>IF(ABS(W35-(O35+U35))&lt;0.001,0,W35-(O35+U35))</f>
        <v>0</v>
      </c>
      <c r="AW35" s="78"/>
      <c r="AX35" s="176">
        <f>IF(ABS(AC35-(Y35+AA35))&lt;0.001,0,AC35-(Y35+AA35))</f>
        <v>0</v>
      </c>
      <c r="AY35" s="176">
        <f>IF(ABS(AD35-(Z35+AB35))&lt;0.001,0,AD35-(Z35+AB35))</f>
        <v>0</v>
      </c>
      <c r="AZ35" s="176">
        <f>IF(ABS(AI35-(AE35+AG35))&lt;0.001,0,AI35-(AE35+AG35))</f>
        <v>0</v>
      </c>
      <c r="BA35" s="176">
        <f>IF(ABS(AJ35-(AF35+AH35))&lt;0.001,0,AJ35-(AF35+AH35))</f>
        <v>0</v>
      </c>
      <c r="BB35" s="176">
        <f>IF(ABS(AK35-(Y35+AA35+AE35+AG35))&lt;0.001,0,AK35-(Y35+AA35+AE35+AG35))</f>
        <v>-5193</v>
      </c>
      <c r="BC35" s="176">
        <f>IF(ABS(AL35-(Z35+AB35+AF35+AH35))&lt;0.001,0,AL35-(Z35+AB35+AF35+AH35))</f>
        <v>-5460</v>
      </c>
      <c r="BD35" s="176">
        <f>IF(ABS(AK35-(AC35+AI35))&lt;0.001,0,AK35-(AC35+AI35))</f>
        <v>-5193</v>
      </c>
      <c r="BE35" s="176">
        <f>IF(ABS(AL35-(AD35+AJ35))&lt;0.001,0,AL35-(AD35+AJ35))</f>
        <v>-5460</v>
      </c>
      <c r="BF35" s="97"/>
      <c r="BH35" s="233"/>
      <c r="BI35" s="233"/>
    </row>
    <row r="36" spans="1:61" s="34" customFormat="1" ht="15" customHeight="1">
      <c r="A36" s="172"/>
      <c r="B36" s="32"/>
      <c r="C36" s="32" t="s">
        <v>19</v>
      </c>
      <c r="D36" s="32"/>
      <c r="E36" s="32"/>
      <c r="F36" s="32"/>
      <c r="G36" s="32"/>
      <c r="H36" s="33"/>
      <c r="I36" s="32"/>
      <c r="J36" s="50"/>
      <c r="K36" s="34">
        <v>6.3E-2</v>
      </c>
      <c r="L36" s="50"/>
      <c r="M36" s="51">
        <v>7.2999999999999995E-2</v>
      </c>
      <c r="N36" s="50"/>
      <c r="O36" s="51">
        <v>6.8000000000000005E-2</v>
      </c>
      <c r="P36" s="50"/>
      <c r="Q36" s="34">
        <v>6.3E-2</v>
      </c>
      <c r="R36" s="50"/>
      <c r="S36" s="51">
        <v>0.06</v>
      </c>
      <c r="T36" s="50"/>
      <c r="U36" s="52">
        <v>6.0999999999999999E-2</v>
      </c>
      <c r="V36" s="50"/>
      <c r="W36" s="34">
        <v>6.5000000000000002E-2</v>
      </c>
      <c r="Y36" s="50"/>
      <c r="Z36" s="34">
        <v>5.8000000000000003E-2</v>
      </c>
      <c r="AA36" s="50"/>
      <c r="AB36" s="51">
        <v>4.4999999999999998E-2</v>
      </c>
      <c r="AC36" s="50"/>
      <c r="AD36" s="51">
        <v>5.1999999999999998E-2</v>
      </c>
      <c r="AE36" s="50"/>
      <c r="AG36" s="50"/>
      <c r="AH36" s="51"/>
      <c r="AI36" s="50"/>
      <c r="AJ36" s="52"/>
      <c r="AK36" s="50"/>
      <c r="AN36" s="132"/>
      <c r="AO36" s="184"/>
      <c r="AP36" s="184"/>
      <c r="AQ36" s="184"/>
      <c r="AR36" s="184"/>
      <c r="AS36" s="184"/>
      <c r="AT36" s="184"/>
      <c r="AU36" s="184"/>
      <c r="AV36" s="184"/>
      <c r="AW36" s="78"/>
      <c r="AX36" s="184"/>
      <c r="AY36" s="184"/>
      <c r="AZ36" s="184"/>
      <c r="BA36" s="184"/>
      <c r="BB36" s="184"/>
      <c r="BC36" s="184"/>
      <c r="BD36" s="184"/>
      <c r="BE36" s="184"/>
      <c r="BF36" s="97"/>
      <c r="BI36" s="233"/>
    </row>
    <row r="37" spans="1:61" s="49" customFormat="1" ht="15" customHeight="1">
      <c r="B37" s="118"/>
      <c r="C37" s="118" t="s">
        <v>203</v>
      </c>
      <c r="D37" s="118"/>
      <c r="E37" s="118"/>
      <c r="F37" s="118"/>
      <c r="H37" s="119" t="s">
        <v>131</v>
      </c>
      <c r="J37" s="45">
        <v>2188</v>
      </c>
      <c r="K37" s="46">
        <v>2123</v>
      </c>
      <c r="L37" s="45">
        <v>2159</v>
      </c>
      <c r="M37" s="47">
        <v>2121</v>
      </c>
      <c r="N37" s="45">
        <v>4346</v>
      </c>
      <c r="O37" s="47">
        <v>4244</v>
      </c>
      <c r="P37" s="45">
        <v>2230</v>
      </c>
      <c r="Q37" s="46">
        <v>2184</v>
      </c>
      <c r="R37" s="45">
        <v>2208</v>
      </c>
      <c r="S37" s="47">
        <v>2159</v>
      </c>
      <c r="T37" s="45">
        <v>4437</v>
      </c>
      <c r="U37" s="48">
        <v>4343</v>
      </c>
      <c r="V37" s="45">
        <v>8784</v>
      </c>
      <c r="W37" s="46">
        <v>8587</v>
      </c>
      <c r="Y37" s="45">
        <v>2184</v>
      </c>
      <c r="Z37" s="46">
        <v>2130</v>
      </c>
      <c r="AA37" s="45">
        <v>2184</v>
      </c>
      <c r="AB37" s="47">
        <v>2126</v>
      </c>
      <c r="AC37" s="45">
        <v>4368</v>
      </c>
      <c r="AD37" s="47">
        <v>4256</v>
      </c>
      <c r="AE37" s="45"/>
      <c r="AF37" s="46"/>
      <c r="AG37" s="45"/>
      <c r="AH37" s="47"/>
      <c r="AI37" s="45"/>
      <c r="AJ37" s="48"/>
      <c r="AK37" s="45"/>
      <c r="AL37" s="46"/>
      <c r="AN37" s="164"/>
      <c r="AO37" s="176">
        <f>IF(ABS(N37-(J37+L37))&lt;0.001,0,N37-(J37+L37))</f>
        <v>-1</v>
      </c>
      <c r="AP37" s="176">
        <f>IF(ABS(O37-(K37+M37))&lt;0.001,0,O37-(K37+M37))</f>
        <v>0</v>
      </c>
      <c r="AQ37" s="176">
        <f>IF(ABS(T37-(P37+R37))&lt;0.001,0,T37-(P37+R37))</f>
        <v>-1</v>
      </c>
      <c r="AR37" s="176">
        <f>IF(ABS(U37-(Q37+S37))&lt;0.001,0,U37-(Q37+S37))</f>
        <v>0</v>
      </c>
      <c r="AS37" s="176">
        <f>IF(ABS(V37-(J37+L37+P37+R37))&lt;0.001,0,V37-(J37+L37+P37+R37))</f>
        <v>-1</v>
      </c>
      <c r="AT37" s="176">
        <f>IF(ABS(W37-(K37+M37+Q37+S37))&lt;0.001,0,W37-(K37+M37+Q37+S37))</f>
        <v>0</v>
      </c>
      <c r="AU37" s="176">
        <f>IF(ABS(V37-(N37+T37))&lt;0.001,0,V37-(N37+T37))</f>
        <v>1</v>
      </c>
      <c r="AV37" s="176">
        <f>IF(ABS(W37-(O37+U37))&lt;0.001,0,W37-(O37+U37))</f>
        <v>0</v>
      </c>
      <c r="AW37" s="58"/>
      <c r="AX37" s="176">
        <f>IF(ABS(AC37-(Y37+AA37))&lt;0.001,0,AC37-(Y37+AA37))</f>
        <v>0</v>
      </c>
      <c r="AY37" s="176">
        <f>IF(ABS(AD37-(Z37+AB37))&lt;0.001,0,AD37-(Z37+AB37))</f>
        <v>0</v>
      </c>
      <c r="AZ37" s="176">
        <f>IF(ABS(AI37-(AE37+AG37))&lt;0.001,0,AI37-(AE37+AG37))</f>
        <v>0</v>
      </c>
      <c r="BA37" s="176">
        <f>IF(ABS(AJ37-(AF37+AH37))&lt;0.001,0,AJ37-(AF37+AH37))</f>
        <v>0</v>
      </c>
      <c r="BB37" s="176">
        <f>IF(ABS(AK37-(Y37+AA37+AE37+AG37))&lt;0.001,0,AK37-(Y37+AA37+AE37+AG37))</f>
        <v>-4368</v>
      </c>
      <c r="BC37" s="176">
        <f>IF(ABS(AL37-(Z37+AB37+AF37+AH37))&lt;0.001,0,AL37-(Z37+AB37+AF37+AH37))</f>
        <v>-4256</v>
      </c>
      <c r="BD37" s="176">
        <f>IF(ABS(AK37-(AC37+AI37))&lt;0.001,0,AK37-(AC37+AI37))</f>
        <v>-4368</v>
      </c>
      <c r="BE37" s="176">
        <f>IF(ABS(AL37-(AD37+AJ37))&lt;0.001,0,AL37-(AD37+AJ37))</f>
        <v>-4256</v>
      </c>
      <c r="BF37" s="183"/>
      <c r="BH37" s="233"/>
      <c r="BI37" s="233"/>
    </row>
    <row r="38" spans="1:61" s="360" customFormat="1" ht="15" customHeight="1">
      <c r="A38" s="49"/>
      <c r="B38" s="32"/>
      <c r="C38" s="32" t="s">
        <v>19</v>
      </c>
      <c r="D38" s="32"/>
      <c r="E38" s="32"/>
      <c r="F38" s="32"/>
      <c r="H38" s="33"/>
      <c r="J38" s="50"/>
      <c r="K38" s="34">
        <v>-0.03</v>
      </c>
      <c r="L38" s="50"/>
      <c r="M38" s="51">
        <v>-1.7000000000000001E-2</v>
      </c>
      <c r="N38" s="50"/>
      <c r="O38" s="51">
        <v>-2.4E-2</v>
      </c>
      <c r="P38" s="50"/>
      <c r="Q38" s="34">
        <v>-0.02</v>
      </c>
      <c r="R38" s="50"/>
      <c r="S38" s="51">
        <v>-2.1999999999999999E-2</v>
      </c>
      <c r="T38" s="50"/>
      <c r="U38" s="52">
        <v>-2.1000000000000001E-2</v>
      </c>
      <c r="V38" s="50"/>
      <c r="W38" s="34">
        <v>-2.1999999999999999E-2</v>
      </c>
      <c r="Y38" s="50"/>
      <c r="Z38" s="34">
        <v>-2.5000000000000001E-2</v>
      </c>
      <c r="AA38" s="50"/>
      <c r="AB38" s="51">
        <v>-2.5999999999999999E-2</v>
      </c>
      <c r="AC38" s="50"/>
      <c r="AD38" s="51">
        <v>-2.5999999999999999E-2</v>
      </c>
      <c r="AE38" s="50"/>
      <c r="AF38" s="34"/>
      <c r="AG38" s="50"/>
      <c r="AH38" s="51"/>
      <c r="AI38" s="50"/>
      <c r="AJ38" s="52"/>
      <c r="AK38" s="50"/>
      <c r="AL38" s="34"/>
      <c r="AN38" s="658"/>
      <c r="AO38" s="184"/>
      <c r="AP38" s="184"/>
      <c r="AQ38" s="184"/>
      <c r="AR38" s="184"/>
      <c r="AS38" s="184"/>
      <c r="AT38" s="184"/>
      <c r="AU38" s="184"/>
      <c r="AV38" s="184"/>
      <c r="AW38" s="337"/>
      <c r="AX38" s="184"/>
      <c r="AY38" s="184"/>
      <c r="AZ38" s="184"/>
      <c r="BA38" s="184"/>
      <c r="BB38" s="184"/>
      <c r="BC38" s="184"/>
      <c r="BD38" s="184"/>
      <c r="BE38" s="184"/>
      <c r="BF38" s="505"/>
      <c r="BH38" s="34"/>
      <c r="BI38" s="233"/>
    </row>
    <row r="39" spans="1:61" s="34" customFormat="1" ht="15" customHeight="1">
      <c r="A39" s="172"/>
      <c r="B39" s="118"/>
      <c r="C39" s="118" t="s">
        <v>218</v>
      </c>
      <c r="D39" s="118"/>
      <c r="E39" s="118"/>
      <c r="F39" s="118"/>
      <c r="G39" s="32"/>
      <c r="H39" s="119" t="s">
        <v>132</v>
      </c>
      <c r="I39" s="32"/>
      <c r="J39" s="45">
        <v>876</v>
      </c>
      <c r="K39" s="46">
        <v>942</v>
      </c>
      <c r="L39" s="45">
        <v>927</v>
      </c>
      <c r="M39" s="47">
        <v>1026</v>
      </c>
      <c r="N39" s="45">
        <v>1803</v>
      </c>
      <c r="O39" s="47">
        <v>1968</v>
      </c>
      <c r="P39" s="45">
        <v>880</v>
      </c>
      <c r="Q39" s="46">
        <v>970</v>
      </c>
      <c r="R39" s="45">
        <v>1110</v>
      </c>
      <c r="S39" s="47">
        <v>1158</v>
      </c>
      <c r="T39" s="45">
        <v>1991</v>
      </c>
      <c r="U39" s="48">
        <v>2128</v>
      </c>
      <c r="V39" s="45">
        <v>3794</v>
      </c>
      <c r="W39" s="46">
        <v>4096</v>
      </c>
      <c r="Y39" s="45">
        <v>947</v>
      </c>
      <c r="Z39" s="46">
        <v>1008</v>
      </c>
      <c r="AA39" s="45">
        <v>1041</v>
      </c>
      <c r="AB39" s="47">
        <v>1076</v>
      </c>
      <c r="AC39" s="45">
        <v>1987</v>
      </c>
      <c r="AD39" s="47">
        <v>2084</v>
      </c>
      <c r="AE39" s="45"/>
      <c r="AF39" s="46"/>
      <c r="AG39" s="45"/>
      <c r="AH39" s="47"/>
      <c r="AI39" s="45"/>
      <c r="AJ39" s="48"/>
      <c r="AK39" s="45"/>
      <c r="AL39" s="46"/>
      <c r="AN39" s="132"/>
      <c r="AO39" s="176">
        <f>IF(ABS(N39-(J39+L39))&lt;0.001,0,N39-(J39+L39))</f>
        <v>0</v>
      </c>
      <c r="AP39" s="176">
        <f>IF(ABS(O39-(K39+M39))&lt;0.001,0,O39-(K39+M39))</f>
        <v>0</v>
      </c>
      <c r="AQ39" s="176">
        <f>IF(ABS(T39-(P39+R39))&lt;0.001,0,T39-(P39+R39))</f>
        <v>1</v>
      </c>
      <c r="AR39" s="176">
        <f>IF(ABS(U39-(Q39+S39))&lt;0.001,0,U39-(Q39+S39))</f>
        <v>0</v>
      </c>
      <c r="AS39" s="176">
        <f>IF(ABS(V39-(J39+L39+P39+R39))&lt;0.001,0,V39-(J39+L39+P39+R39))</f>
        <v>1</v>
      </c>
      <c r="AT39" s="176">
        <f>IF(ABS(W39-(K39+M39+Q39+S39))&lt;0.001,0,W39-(K39+M39+Q39+S39))</f>
        <v>0</v>
      </c>
      <c r="AU39" s="176">
        <f>IF(ABS(V39-(N39+T39))&lt;0.001,0,V39-(N39+T39))</f>
        <v>0</v>
      </c>
      <c r="AV39" s="176">
        <f>IF(ABS(W39-(O39+U39))&lt;0.001,0,W39-(O39+U39))</f>
        <v>0</v>
      </c>
      <c r="AW39" s="78"/>
      <c r="AX39" s="176">
        <f>IF(ABS(AC39-(Y39+AA39))&lt;0.001,0,AC39-(Y39+AA39))</f>
        <v>-1</v>
      </c>
      <c r="AY39" s="176">
        <f>IF(ABS(AD39-(Z39+AB39))&lt;0.001,0,AD39-(Z39+AB39))</f>
        <v>0</v>
      </c>
      <c r="AZ39" s="176">
        <f>IF(ABS(AI39-(AE39+AG39))&lt;0.001,0,AI39-(AE39+AG39))</f>
        <v>0</v>
      </c>
      <c r="BA39" s="176">
        <f>IF(ABS(AJ39-(AF39+AH39))&lt;0.001,0,AJ39-(AF39+AH39))</f>
        <v>0</v>
      </c>
      <c r="BB39" s="176">
        <f>IF(ABS(AK39-(Y39+AA39+AE39+AG39))&lt;0.001,0,AK39-(Y39+AA39+AE39+AG39))</f>
        <v>-1988</v>
      </c>
      <c r="BC39" s="176">
        <f>IF(ABS(AL39-(Z39+AB39+AF39+AH39))&lt;0.001,0,AL39-(Z39+AB39+AF39+AH39))</f>
        <v>-2084</v>
      </c>
      <c r="BD39" s="176">
        <f>IF(ABS(AK39-(AC39+AI39))&lt;0.001,0,AK39-(AC39+AI39))</f>
        <v>-1987</v>
      </c>
      <c r="BE39" s="176">
        <f>IF(ABS(AL39-(AD39+AJ39))&lt;0.001,0,AL39-(AD39+AJ39))</f>
        <v>-2084</v>
      </c>
      <c r="BF39" s="97"/>
      <c r="BH39" s="233"/>
      <c r="BI39" s="233"/>
    </row>
    <row r="40" spans="1:61" s="34" customFormat="1" ht="15" customHeight="1">
      <c r="A40" s="172"/>
      <c r="B40" s="32"/>
      <c r="C40" s="32" t="s">
        <v>19</v>
      </c>
      <c r="D40" s="32"/>
      <c r="E40" s="32"/>
      <c r="F40" s="32"/>
      <c r="G40" s="32"/>
      <c r="H40" s="33"/>
      <c r="I40" s="32"/>
      <c r="J40" s="50"/>
      <c r="K40" s="34">
        <v>7.4999999999999997E-2</v>
      </c>
      <c r="L40" s="50"/>
      <c r="M40" s="51">
        <v>0.107</v>
      </c>
      <c r="N40" s="50"/>
      <c r="O40" s="51">
        <v>9.0999999999999998E-2</v>
      </c>
      <c r="P40" s="50"/>
      <c r="Q40" s="34">
        <v>0.10199999999999999</v>
      </c>
      <c r="R40" s="50"/>
      <c r="S40" s="51">
        <v>4.2999999999999997E-2</v>
      </c>
      <c r="T40" s="50"/>
      <c r="U40" s="52">
        <v>6.9000000000000006E-2</v>
      </c>
      <c r="V40" s="50"/>
      <c r="W40" s="34">
        <v>0.08</v>
      </c>
      <c r="Y40" s="50"/>
      <c r="Z40" s="34">
        <v>6.4000000000000001E-2</v>
      </c>
      <c r="AA40" s="50"/>
      <c r="AB40" s="51">
        <v>3.4000000000000002E-2</v>
      </c>
      <c r="AC40" s="50"/>
      <c r="AD40" s="51">
        <v>4.8000000000000001E-2</v>
      </c>
      <c r="AE40" s="50"/>
      <c r="AG40" s="50"/>
      <c r="AH40" s="51"/>
      <c r="AI40" s="50"/>
      <c r="AJ40" s="52"/>
      <c r="AK40" s="50"/>
      <c r="AN40" s="132"/>
      <c r="AO40" s="184"/>
      <c r="AP40" s="184"/>
      <c r="AQ40" s="184"/>
      <c r="AR40" s="184"/>
      <c r="AS40" s="184"/>
      <c r="AT40" s="184"/>
      <c r="AU40" s="184"/>
      <c r="AV40" s="184"/>
      <c r="AW40" s="78"/>
      <c r="AX40" s="184"/>
      <c r="AY40" s="184"/>
      <c r="AZ40" s="184"/>
      <c r="BA40" s="184"/>
      <c r="BB40" s="184"/>
      <c r="BC40" s="184"/>
      <c r="BD40" s="184"/>
      <c r="BE40" s="184"/>
      <c r="BF40" s="97"/>
      <c r="BI40" s="233"/>
    </row>
    <row r="41" spans="1:61" s="34" customFormat="1" ht="15" customHeight="1">
      <c r="A41" s="172"/>
      <c r="B41" s="118" t="s">
        <v>204</v>
      </c>
      <c r="C41" s="118"/>
      <c r="D41" s="118"/>
      <c r="E41" s="118"/>
      <c r="F41" s="118"/>
      <c r="G41" s="32"/>
      <c r="H41" s="119" t="s">
        <v>133</v>
      </c>
      <c r="I41" s="32"/>
      <c r="J41" s="45">
        <v>1623</v>
      </c>
      <c r="K41" s="46">
        <v>1488</v>
      </c>
      <c r="L41" s="45">
        <v>1699</v>
      </c>
      <c r="M41" s="47">
        <v>1630</v>
      </c>
      <c r="N41" s="45">
        <v>3322</v>
      </c>
      <c r="O41" s="47">
        <v>3119</v>
      </c>
      <c r="P41" s="45">
        <v>1673</v>
      </c>
      <c r="Q41" s="46">
        <v>1563</v>
      </c>
      <c r="R41" s="45">
        <v>1709</v>
      </c>
      <c r="S41" s="47">
        <v>1582</v>
      </c>
      <c r="T41" s="45">
        <v>3382</v>
      </c>
      <c r="U41" s="48">
        <v>3144</v>
      </c>
      <c r="V41" s="45">
        <v>6704</v>
      </c>
      <c r="W41" s="46">
        <v>6263</v>
      </c>
      <c r="Y41" s="45">
        <v>1492</v>
      </c>
      <c r="Z41" s="46">
        <v>1430</v>
      </c>
      <c r="AA41" s="45">
        <v>1626</v>
      </c>
      <c r="AB41" s="47">
        <v>1498</v>
      </c>
      <c r="AC41" s="45">
        <v>3118</v>
      </c>
      <c r="AD41" s="47">
        <v>2928</v>
      </c>
      <c r="AE41" s="45"/>
      <c r="AF41" s="46"/>
      <c r="AG41" s="45"/>
      <c r="AH41" s="47"/>
      <c r="AI41" s="45"/>
      <c r="AJ41" s="48"/>
      <c r="AK41" s="45"/>
      <c r="AL41" s="46"/>
      <c r="AN41" s="132"/>
      <c r="AO41" s="176">
        <f>IF(ABS(N41-(J41+L41))&lt;0.001,0,N41-(J41+L41))</f>
        <v>0</v>
      </c>
      <c r="AP41" s="176">
        <f>IF(ABS(O41-(K41+M41))&lt;0.001,0,O41-(K41+M41))</f>
        <v>1</v>
      </c>
      <c r="AQ41" s="176">
        <f>IF(ABS(T41-(P41+R41))&lt;0.001,0,T41-(P41+R41))</f>
        <v>0</v>
      </c>
      <c r="AR41" s="176">
        <f>IF(ABS(U41-(Q41+S41))&lt;0.001,0,U41-(Q41+S41))</f>
        <v>-1</v>
      </c>
      <c r="AS41" s="176">
        <f>IF(ABS(V41-(J41+L41+P41+R41))&lt;0.001,0,V41-(J41+L41+P41+R41))</f>
        <v>0</v>
      </c>
      <c r="AT41" s="176">
        <f>IF(ABS(W41-(K41+M41+Q41+S41))&lt;0.001,0,W41-(K41+M41+Q41+S41))</f>
        <v>0</v>
      </c>
      <c r="AU41" s="176">
        <f>IF(ABS(V41-(N41+T41))&lt;0.001,0,V41-(N41+T41))</f>
        <v>0</v>
      </c>
      <c r="AV41" s="176">
        <f>IF(ABS(W41-(O41+U41))&lt;0.001,0,W41-(O41+U41))</f>
        <v>0</v>
      </c>
      <c r="AW41" s="78"/>
      <c r="AX41" s="176">
        <f>IF(ABS(AC41-(Y41+AA41))&lt;0.001,0,AC41-(Y41+AA41))</f>
        <v>0</v>
      </c>
      <c r="AY41" s="176">
        <f>IF(ABS(AD41-(Z41+AB41))&lt;0.001,0,AD41-(Z41+AB41))</f>
        <v>0</v>
      </c>
      <c r="AZ41" s="176">
        <f>IF(ABS(AI41-(AE41+AG41))&lt;0.001,0,AI41-(AE41+AG41))</f>
        <v>0</v>
      </c>
      <c r="BA41" s="176">
        <f>IF(ABS(AJ41-(AF41+AH41))&lt;0.001,0,AJ41-(AF41+AH41))</f>
        <v>0</v>
      </c>
      <c r="BB41" s="176">
        <f>IF(ABS(AK41-(Y41+AA41+AE41+AG41))&lt;0.001,0,AK41-(Y41+AA41+AE41+AG41))</f>
        <v>-3118</v>
      </c>
      <c r="BC41" s="176">
        <f>IF(ABS(AL41-(Z41+AB41+AF41+AH41))&lt;0.001,0,AL41-(Z41+AB41+AF41+AH41))</f>
        <v>-2928</v>
      </c>
      <c r="BD41" s="176">
        <f>IF(ABS(AK41-(AC41+AI41))&lt;0.001,0,AK41-(AC41+AI41))</f>
        <v>-3118</v>
      </c>
      <c r="BE41" s="176">
        <f>IF(ABS(AL41-(AD41+AJ41))&lt;0.001,0,AL41-(AD41+AJ41))</f>
        <v>-2928</v>
      </c>
      <c r="BF41" s="97"/>
      <c r="BH41" s="233"/>
      <c r="BI41" s="233"/>
    </row>
    <row r="42" spans="1:61" s="34" customFormat="1" ht="15" customHeight="1">
      <c r="A42" s="172"/>
      <c r="B42" s="32" t="s">
        <v>19</v>
      </c>
      <c r="C42" s="32"/>
      <c r="D42" s="32"/>
      <c r="E42" s="32"/>
      <c r="F42" s="32"/>
      <c r="G42" s="32"/>
      <c r="H42" s="33"/>
      <c r="I42" s="32"/>
      <c r="J42" s="50"/>
      <c r="K42" s="34">
        <v>-8.3000000000000004E-2</v>
      </c>
      <c r="L42" s="50"/>
      <c r="M42" s="51">
        <v>-4.1000000000000002E-2</v>
      </c>
      <c r="N42" s="50"/>
      <c r="O42" s="51">
        <v>-6.0999999999999999E-2</v>
      </c>
      <c r="P42" s="50"/>
      <c r="Q42" s="34">
        <v>-6.6000000000000003E-2</v>
      </c>
      <c r="R42" s="50"/>
      <c r="S42" s="51">
        <v>-7.4999999999999997E-2</v>
      </c>
      <c r="T42" s="50"/>
      <c r="U42" s="52">
        <v>-7.0000000000000007E-2</v>
      </c>
      <c r="V42" s="50"/>
      <c r="W42" s="34">
        <v>-6.6000000000000003E-2</v>
      </c>
      <c r="Y42" s="50"/>
      <c r="Z42" s="34">
        <v>-4.1000000000000002E-2</v>
      </c>
      <c r="AA42" s="50"/>
      <c r="AB42" s="51">
        <v>-7.9000000000000001E-2</v>
      </c>
      <c r="AC42" s="50"/>
      <c r="AD42" s="51">
        <v>-6.0999999999999999E-2</v>
      </c>
      <c r="AE42" s="50"/>
      <c r="AG42" s="50"/>
      <c r="AH42" s="51"/>
      <c r="AI42" s="50"/>
      <c r="AJ42" s="52"/>
      <c r="AK42" s="50"/>
      <c r="AN42" s="132"/>
      <c r="AO42" s="184"/>
      <c r="AP42" s="184"/>
      <c r="AQ42" s="184"/>
      <c r="AR42" s="184"/>
      <c r="AS42" s="184"/>
      <c r="AT42" s="184"/>
      <c r="AU42" s="184"/>
      <c r="AV42" s="184"/>
      <c r="AW42" s="78"/>
      <c r="AX42" s="184"/>
      <c r="AY42" s="184"/>
      <c r="AZ42" s="184"/>
      <c r="BA42" s="184"/>
      <c r="BB42" s="184"/>
      <c r="BC42" s="184"/>
      <c r="BD42" s="184"/>
      <c r="BE42" s="184"/>
      <c r="BF42" s="97"/>
      <c r="BI42" s="233"/>
    </row>
    <row r="43" spans="1:61" s="34" customFormat="1" ht="15" customHeight="1">
      <c r="A43" s="172"/>
      <c r="B43" s="118" t="s">
        <v>205</v>
      </c>
      <c r="C43" s="118"/>
      <c r="D43" s="118"/>
      <c r="E43" s="118"/>
      <c r="F43" s="118"/>
      <c r="G43" s="32"/>
      <c r="H43" s="119" t="s">
        <v>134</v>
      </c>
      <c r="I43" s="32"/>
      <c r="J43" s="45">
        <v>606</v>
      </c>
      <c r="K43" s="46">
        <v>650</v>
      </c>
      <c r="L43" s="45">
        <v>559</v>
      </c>
      <c r="M43" s="47">
        <v>589</v>
      </c>
      <c r="N43" s="45">
        <v>1165</v>
      </c>
      <c r="O43" s="47">
        <v>1239</v>
      </c>
      <c r="P43" s="45">
        <v>651</v>
      </c>
      <c r="Q43" s="46">
        <v>659</v>
      </c>
      <c r="R43" s="45">
        <v>818</v>
      </c>
      <c r="S43" s="47">
        <v>894</v>
      </c>
      <c r="T43" s="45">
        <v>1469</v>
      </c>
      <c r="U43" s="48">
        <v>1553</v>
      </c>
      <c r="V43" s="45">
        <v>2633</v>
      </c>
      <c r="W43" s="46">
        <v>2792</v>
      </c>
      <c r="Y43" s="45">
        <v>667</v>
      </c>
      <c r="Z43" s="46">
        <v>669</v>
      </c>
      <c r="AA43" s="45">
        <v>600</v>
      </c>
      <c r="AB43" s="47">
        <v>607</v>
      </c>
      <c r="AC43" s="45">
        <v>1267</v>
      </c>
      <c r="AD43" s="47">
        <v>1277</v>
      </c>
      <c r="AE43" s="45"/>
      <c r="AF43" s="46"/>
      <c r="AG43" s="45"/>
      <c r="AH43" s="47"/>
      <c r="AI43" s="45"/>
      <c r="AJ43" s="48"/>
      <c r="AK43" s="45"/>
      <c r="AL43" s="46"/>
      <c r="AN43" s="132"/>
      <c r="AO43" s="176">
        <f>IF(ABS(N43-(J43+L43))&lt;0.001,0,N43-(J43+L43))</f>
        <v>0</v>
      </c>
      <c r="AP43" s="176">
        <f>IF(ABS(O43-(K43+M43))&lt;0.001,0,O43-(K43+M43))</f>
        <v>0</v>
      </c>
      <c r="AQ43" s="176">
        <f>IF(ABS(T43-(P43+R43))&lt;0.001,0,T43-(P43+R43))</f>
        <v>0</v>
      </c>
      <c r="AR43" s="176">
        <f>IF(ABS(U43-(Q43+S43))&lt;0.001,0,U43-(Q43+S43))</f>
        <v>0</v>
      </c>
      <c r="AS43" s="176">
        <f>IF(ABS(V43-(J43+L43+P43+R43))&lt;0.001,0,V43-(J43+L43+P43+R43))</f>
        <v>-1</v>
      </c>
      <c r="AT43" s="176">
        <f>IF(ABS(W43-(K43+M43+Q43+S43))&lt;0.001,0,W43-(K43+M43+Q43+S43))</f>
        <v>0</v>
      </c>
      <c r="AU43" s="176">
        <f>IF(ABS(V43-(N43+T43))&lt;0.001,0,V43-(N43+T43))</f>
        <v>-1</v>
      </c>
      <c r="AV43" s="176">
        <f>IF(ABS(W43-(O43+U43))&lt;0.001,0,W43-(O43+U43))</f>
        <v>0</v>
      </c>
      <c r="AW43" s="78"/>
      <c r="AX43" s="176">
        <f>IF(ABS(AC43-(Y43+AA43))&lt;0.001,0,AC43-(Y43+AA43))</f>
        <v>0</v>
      </c>
      <c r="AY43" s="176">
        <f>IF(ABS(AD43-(Z43+AB43))&lt;0.001,0,AD43-(Z43+AB43))</f>
        <v>1</v>
      </c>
      <c r="AZ43" s="176">
        <f>IF(ABS(AI43-(AE43+AG43))&lt;0.001,0,AI43-(AE43+AG43))</f>
        <v>0</v>
      </c>
      <c r="BA43" s="176">
        <f>IF(ABS(AJ43-(AF43+AH43))&lt;0.001,0,AJ43-(AF43+AH43))</f>
        <v>0</v>
      </c>
      <c r="BB43" s="176">
        <f>IF(ABS(AK43-(Y43+AA43+AE43+AG43))&lt;0.001,0,AK43-(Y43+AA43+AE43+AG43))</f>
        <v>-1267</v>
      </c>
      <c r="BC43" s="176">
        <f>IF(ABS(AL43-(Z43+AB43+AF43+AH43))&lt;0.001,0,AL43-(Z43+AB43+AF43+AH43))</f>
        <v>-1276</v>
      </c>
      <c r="BD43" s="176">
        <f>IF(ABS(AK43-(AC43+AI43))&lt;0.001,0,AK43-(AC43+AI43))</f>
        <v>-1267</v>
      </c>
      <c r="BE43" s="176">
        <f>IF(ABS(AL43-(AD43+AJ43))&lt;0.001,0,AL43-(AD43+AJ43))</f>
        <v>-1277</v>
      </c>
      <c r="BF43" s="97"/>
      <c r="BH43" s="233"/>
      <c r="BI43" s="233"/>
    </row>
    <row r="44" spans="1:61" s="34" customFormat="1" ht="15" customHeight="1">
      <c r="A44" s="172"/>
      <c r="B44" s="32" t="s">
        <v>19</v>
      </c>
      <c r="C44" s="32"/>
      <c r="D44" s="32"/>
      <c r="E44" s="32"/>
      <c r="F44" s="32"/>
      <c r="G44" s="32"/>
      <c r="H44" s="33"/>
      <c r="I44" s="32"/>
      <c r="J44" s="50"/>
      <c r="K44" s="34">
        <v>7.2999999999999995E-2</v>
      </c>
      <c r="L44" s="50"/>
      <c r="M44" s="51">
        <v>5.2999999999999999E-2</v>
      </c>
      <c r="N44" s="50"/>
      <c r="O44" s="51">
        <v>6.4000000000000001E-2</v>
      </c>
      <c r="P44" s="50"/>
      <c r="Q44" s="34">
        <v>1.2999999999999999E-2</v>
      </c>
      <c r="R44" s="50"/>
      <c r="S44" s="51">
        <v>9.4E-2</v>
      </c>
      <c r="T44" s="50"/>
      <c r="U44" s="52">
        <v>5.8000000000000003E-2</v>
      </c>
      <c r="V44" s="50"/>
      <c r="W44" s="34">
        <v>0.06</v>
      </c>
      <c r="Y44" s="50"/>
      <c r="Z44" s="34">
        <v>3.0000000000000001E-3</v>
      </c>
      <c r="AA44" s="50"/>
      <c r="AB44" s="51">
        <v>1.2E-2</v>
      </c>
      <c r="AC44" s="50"/>
      <c r="AD44" s="51">
        <v>7.0000000000000001E-3</v>
      </c>
      <c r="AE44" s="50"/>
      <c r="AG44" s="50"/>
      <c r="AH44" s="51"/>
      <c r="AI44" s="50"/>
      <c r="AJ44" s="52"/>
      <c r="AK44" s="50"/>
      <c r="AN44" s="132"/>
      <c r="AO44" s="184"/>
      <c r="AP44" s="184"/>
      <c r="AQ44" s="184"/>
      <c r="AR44" s="184"/>
      <c r="AS44" s="184"/>
      <c r="AT44" s="184"/>
      <c r="AU44" s="184"/>
      <c r="AV44" s="184"/>
      <c r="AW44" s="78"/>
      <c r="AX44" s="184"/>
      <c r="AY44" s="184"/>
      <c r="AZ44" s="184"/>
      <c r="BA44" s="184"/>
      <c r="BB44" s="184"/>
      <c r="BC44" s="184"/>
      <c r="BD44" s="184"/>
      <c r="BE44" s="184"/>
      <c r="BF44" s="97"/>
      <c r="BI44" s="233"/>
    </row>
    <row r="45" spans="1:61" s="49" customFormat="1" ht="15" customHeight="1">
      <c r="B45" s="118" t="s">
        <v>206</v>
      </c>
      <c r="C45" s="118"/>
      <c r="D45" s="118"/>
      <c r="E45" s="118"/>
      <c r="F45" s="118"/>
      <c r="H45" s="119" t="s">
        <v>276</v>
      </c>
      <c r="J45" s="45">
        <v>280</v>
      </c>
      <c r="K45" s="46">
        <v>261</v>
      </c>
      <c r="L45" s="45">
        <v>328</v>
      </c>
      <c r="M45" s="47">
        <v>290</v>
      </c>
      <c r="N45" s="45">
        <v>608</v>
      </c>
      <c r="O45" s="47">
        <v>551</v>
      </c>
      <c r="P45" s="45">
        <v>215</v>
      </c>
      <c r="Q45" s="46">
        <v>212</v>
      </c>
      <c r="R45" s="45">
        <v>323</v>
      </c>
      <c r="S45" s="47">
        <v>299</v>
      </c>
      <c r="T45" s="45">
        <v>538</v>
      </c>
      <c r="U45" s="48">
        <v>511</v>
      </c>
      <c r="V45" s="45">
        <v>1147</v>
      </c>
      <c r="W45" s="46">
        <v>1062</v>
      </c>
      <c r="Y45" s="45">
        <v>249</v>
      </c>
      <c r="Z45" s="46">
        <v>278</v>
      </c>
      <c r="AA45" s="45">
        <v>234</v>
      </c>
      <c r="AB45" s="47">
        <v>258</v>
      </c>
      <c r="AC45" s="45">
        <v>483</v>
      </c>
      <c r="AD45" s="47">
        <v>536</v>
      </c>
      <c r="AE45" s="45"/>
      <c r="AF45" s="46"/>
      <c r="AG45" s="45"/>
      <c r="AH45" s="47"/>
      <c r="AI45" s="45"/>
      <c r="AJ45" s="48"/>
      <c r="AK45" s="45"/>
      <c r="AL45" s="46"/>
      <c r="AN45" s="164"/>
      <c r="AO45" s="176">
        <f>IF(ABS(N45-(J45+L45))&lt;0.001,0,N45-(J45+L45))</f>
        <v>0</v>
      </c>
      <c r="AP45" s="176">
        <f>IF(ABS(O45-(K45+M45))&lt;0.001,0,O45-(K45+M45))</f>
        <v>0</v>
      </c>
      <c r="AQ45" s="176">
        <f>IF(ABS(T45-(P45+R45))&lt;0.001,0,T45-(P45+R45))</f>
        <v>0</v>
      </c>
      <c r="AR45" s="176">
        <f>IF(ABS(U45-(Q45+S45))&lt;0.001,0,U45-(Q45+S45))</f>
        <v>0</v>
      </c>
      <c r="AS45" s="176">
        <f>IF(ABS(V45-(J45+L45+P45+R45))&lt;0.001,0,V45-(J45+L45+P45+R45))</f>
        <v>1</v>
      </c>
      <c r="AT45" s="176">
        <f>IF(ABS(W45-(K45+M45+Q45+S45))&lt;0.001,0,W45-(K45+M45+Q45+S45))</f>
        <v>0</v>
      </c>
      <c r="AU45" s="176">
        <f>IF(ABS(V45-(N45+T45))&lt;0.001,0,V45-(N45+T45))</f>
        <v>1</v>
      </c>
      <c r="AV45" s="176">
        <f>IF(ABS(W45-(O45+U45))&lt;0.001,0,W45-(O45+U45))</f>
        <v>0</v>
      </c>
      <c r="AW45" s="58"/>
      <c r="AX45" s="176">
        <f>IF(ABS(AC45-(Y45+AA45))&lt;0.001,0,AC45-(Y45+AA45))</f>
        <v>0</v>
      </c>
      <c r="AY45" s="176">
        <f>IF(ABS(AD45-(Z45+AB45))&lt;0.001,0,AD45-(Z45+AB45))</f>
        <v>0</v>
      </c>
      <c r="AZ45" s="176">
        <f>IF(ABS(AI45-(AE45+AG45))&lt;0.001,0,AI45-(AE45+AG45))</f>
        <v>0</v>
      </c>
      <c r="BA45" s="176">
        <f>IF(ABS(AJ45-(AF45+AH45))&lt;0.001,0,AJ45-(AF45+AH45))</f>
        <v>0</v>
      </c>
      <c r="BB45" s="176">
        <f>IF(ABS(AK45-(Y45+AA45+AE45+AG45))&lt;0.001,0,AK45-(Y45+AA45+AE45+AG45))</f>
        <v>-483</v>
      </c>
      <c r="BC45" s="176">
        <f>IF(ABS(AL45-(Z45+AB45+AF45+AH45))&lt;0.001,0,AL45-(Z45+AB45+AF45+AH45))</f>
        <v>-536</v>
      </c>
      <c r="BD45" s="176">
        <f>IF(ABS(AK45-(AC45+AI45))&lt;0.001,0,AK45-(AC45+AI45))</f>
        <v>-483</v>
      </c>
      <c r="BE45" s="176">
        <f>IF(ABS(AL45-(AD45+AJ45))&lt;0.001,0,AL45-(AD45+AJ45))</f>
        <v>-536</v>
      </c>
      <c r="BF45" s="183"/>
      <c r="BH45" s="233"/>
      <c r="BI45" s="233"/>
    </row>
    <row r="46" spans="1:61" s="34" customFormat="1" ht="15" customHeight="1" thickBot="1">
      <c r="A46" s="172"/>
      <c r="B46" s="659" t="s">
        <v>19</v>
      </c>
      <c r="C46" s="659"/>
      <c r="D46" s="659"/>
      <c r="E46" s="659"/>
      <c r="F46" s="659"/>
      <c r="G46" s="360"/>
      <c r="H46" s="660"/>
      <c r="I46" s="32"/>
      <c r="J46" s="661"/>
      <c r="K46" s="662">
        <v>-7.0000000000000007E-2</v>
      </c>
      <c r="L46" s="661"/>
      <c r="M46" s="663">
        <v>-0.115</v>
      </c>
      <c r="N46" s="661"/>
      <c r="O46" s="663">
        <v>-9.4E-2</v>
      </c>
      <c r="P46" s="661"/>
      <c r="Q46" s="662">
        <v>-1.4E-2</v>
      </c>
      <c r="R46" s="661"/>
      <c r="S46" s="663">
        <v>-7.3999999999999996E-2</v>
      </c>
      <c r="T46" s="661"/>
      <c r="U46" s="664">
        <v>-0.05</v>
      </c>
      <c r="V46" s="661"/>
      <c r="W46" s="662">
        <v>-7.3999999999999996E-2</v>
      </c>
      <c r="Y46" s="661"/>
      <c r="Z46" s="662">
        <v>0.11700000000000001</v>
      </c>
      <c r="AA46" s="661"/>
      <c r="AB46" s="663">
        <v>0.105</v>
      </c>
      <c r="AC46" s="661"/>
      <c r="AD46" s="663">
        <v>0.111</v>
      </c>
      <c r="AE46" s="661"/>
      <c r="AF46" s="662"/>
      <c r="AG46" s="661"/>
      <c r="AH46" s="663"/>
      <c r="AI46" s="661"/>
      <c r="AJ46" s="664"/>
      <c r="AK46" s="661"/>
      <c r="AL46" s="662"/>
      <c r="AN46" s="132"/>
      <c r="AO46" s="665"/>
      <c r="AP46" s="665"/>
      <c r="AQ46" s="665"/>
      <c r="AR46" s="665"/>
      <c r="AS46" s="665"/>
      <c r="AT46" s="665"/>
      <c r="AU46" s="665"/>
      <c r="AV46" s="665"/>
      <c r="AW46" s="78"/>
      <c r="AX46" s="665"/>
      <c r="AY46" s="665"/>
      <c r="AZ46" s="665"/>
      <c r="BA46" s="665"/>
      <c r="BB46" s="665"/>
      <c r="BC46" s="665"/>
      <c r="BD46" s="665"/>
      <c r="BE46" s="665"/>
      <c r="BF46" s="97"/>
      <c r="BI46" s="233"/>
    </row>
    <row r="47" spans="1:61" s="53" customFormat="1" ht="15" customHeight="1" thickTop="1">
      <c r="I47" s="32"/>
      <c r="J47" s="314"/>
      <c r="L47" s="314"/>
      <c r="M47" s="55"/>
      <c r="N47" s="314"/>
      <c r="P47" s="314"/>
      <c r="R47" s="314"/>
      <c r="T47" s="314"/>
      <c r="V47" s="314"/>
      <c r="Y47" s="314"/>
      <c r="AA47" s="314"/>
      <c r="AB47" s="55"/>
      <c r="AC47" s="314"/>
      <c r="AE47" s="314"/>
      <c r="AG47" s="314"/>
      <c r="AI47" s="314"/>
      <c r="AK47" s="314"/>
      <c r="AN47" s="58"/>
      <c r="AO47" s="527"/>
      <c r="AP47" s="527"/>
      <c r="AQ47" s="527"/>
      <c r="AR47" s="527"/>
      <c r="AS47" s="527"/>
      <c r="AT47" s="527"/>
      <c r="AU47" s="527"/>
      <c r="AV47" s="527"/>
      <c r="AW47" s="58"/>
      <c r="AX47" s="527"/>
      <c r="AY47" s="527"/>
      <c r="AZ47" s="527"/>
      <c r="BA47" s="527"/>
      <c r="BB47" s="527"/>
      <c r="BC47" s="527"/>
      <c r="BD47" s="527"/>
      <c r="BE47" s="527"/>
      <c r="BF47" s="58"/>
    </row>
    <row r="48" spans="1:61" s="53" customFormat="1" ht="23.25" customHeight="1">
      <c r="B48" s="485" t="s">
        <v>351</v>
      </c>
      <c r="C48" s="49"/>
      <c r="D48" s="49"/>
      <c r="E48" s="49"/>
      <c r="F48" s="49"/>
      <c r="H48" s="56"/>
      <c r="J48" s="233"/>
      <c r="Y48" s="233"/>
      <c r="AN48" s="58"/>
      <c r="AO48" s="527"/>
      <c r="AP48" s="527"/>
      <c r="AQ48" s="527"/>
      <c r="AR48" s="527"/>
      <c r="AS48" s="527"/>
      <c r="AT48" s="527"/>
      <c r="AU48" s="527"/>
      <c r="AV48" s="527"/>
      <c r="AW48" s="58"/>
      <c r="AX48" s="527"/>
      <c r="AY48" s="527"/>
      <c r="AZ48" s="527"/>
      <c r="BA48" s="527"/>
      <c r="BB48" s="527"/>
      <c r="BC48" s="527"/>
      <c r="BD48" s="527"/>
      <c r="BE48" s="527"/>
      <c r="BF48" s="58"/>
    </row>
    <row r="49" spans="1:61" s="53" customFormat="1" ht="15" customHeight="1">
      <c r="B49" s="28"/>
      <c r="C49" s="28"/>
      <c r="H49" s="56"/>
      <c r="J49" s="233"/>
      <c r="Y49" s="233"/>
      <c r="AN49" s="58"/>
      <c r="AO49" s="527"/>
      <c r="AP49" s="527"/>
      <c r="AQ49" s="527"/>
      <c r="AR49" s="527"/>
      <c r="AS49" s="527"/>
      <c r="AT49" s="527"/>
      <c r="AU49" s="527"/>
      <c r="AV49" s="527"/>
      <c r="AW49" s="58"/>
      <c r="AX49" s="527"/>
      <c r="AY49" s="527"/>
      <c r="AZ49" s="527"/>
      <c r="BA49" s="527"/>
      <c r="BB49" s="527"/>
      <c r="BC49" s="527"/>
      <c r="BD49" s="527"/>
      <c r="BE49" s="527"/>
      <c r="BF49" s="58"/>
    </row>
    <row r="50" spans="1:61" s="49" customFormat="1" ht="15" customHeight="1">
      <c r="B50" s="316" t="s">
        <v>769</v>
      </c>
      <c r="C50" s="316"/>
      <c r="D50" s="316"/>
      <c r="E50" s="316"/>
      <c r="F50" s="316"/>
      <c r="H50" s="351" t="s">
        <v>4</v>
      </c>
      <c r="J50" s="318">
        <v>2349</v>
      </c>
      <c r="K50" s="319">
        <v>2341</v>
      </c>
      <c r="L50" s="318">
        <v>3031</v>
      </c>
      <c r="M50" s="320">
        <v>3034</v>
      </c>
      <c r="N50" s="318">
        <v>5380</v>
      </c>
      <c r="O50" s="320">
        <v>5375</v>
      </c>
      <c r="P50" s="318">
        <v>3285</v>
      </c>
      <c r="Q50" s="319">
        <v>3297</v>
      </c>
      <c r="R50" s="318">
        <v>3211</v>
      </c>
      <c r="S50" s="320">
        <v>3239</v>
      </c>
      <c r="T50" s="318">
        <v>6496</v>
      </c>
      <c r="U50" s="321">
        <v>6536</v>
      </c>
      <c r="V50" s="318">
        <v>11876</v>
      </c>
      <c r="W50" s="319">
        <v>11911</v>
      </c>
      <c r="Y50" s="318">
        <v>2385</v>
      </c>
      <c r="Z50" s="319">
        <v>2440</v>
      </c>
      <c r="AA50" s="318">
        <v>3058</v>
      </c>
      <c r="AB50" s="320">
        <v>3133</v>
      </c>
      <c r="AC50" s="318">
        <v>5443</v>
      </c>
      <c r="AD50" s="320">
        <v>5573</v>
      </c>
      <c r="AE50" s="318"/>
      <c r="AF50" s="319"/>
      <c r="AG50" s="318"/>
      <c r="AH50" s="320"/>
      <c r="AI50" s="318"/>
      <c r="AJ50" s="321"/>
      <c r="AK50" s="318"/>
      <c r="AL50" s="319"/>
      <c r="AN50" s="164"/>
      <c r="AO50" s="323">
        <f>IF(ABS(N50-(J50+L50))&lt;0.001,0,N50-(J50+L50))</f>
        <v>0</v>
      </c>
      <c r="AP50" s="323">
        <f>IF(ABS(O50-(K50+M50))&lt;0.001,0,O50-(K50+M50))</f>
        <v>0</v>
      </c>
      <c r="AQ50" s="323">
        <f>IF(ABS(T50-(P50+R50))&lt;0.001,0,T50-(P50+R50))</f>
        <v>0</v>
      </c>
      <c r="AR50" s="323">
        <f>IF(ABS(U50-(Q50+S50))&lt;0.001,0,U50-(Q50+S50))</f>
        <v>0</v>
      </c>
      <c r="AS50" s="323">
        <f>IF(ABS(V50-(J50+L50+P50+R50))&lt;0.001,0,V50-(J50+L50+P50+R50))</f>
        <v>0</v>
      </c>
      <c r="AT50" s="323">
        <f>IF(ABS(W50-(K50+M50+Q50+S50))&lt;0.001,0,W50-(K50+M50+Q50+S50))</f>
        <v>0</v>
      </c>
      <c r="AU50" s="323">
        <f>IF(ABS(V50-(N50+T50))&lt;0.001,0,V50-(N50+T50))</f>
        <v>0</v>
      </c>
      <c r="AV50" s="323">
        <f>IF(ABS(W50-(O50+U50))&lt;0.001,0,W50-(O50+U50))</f>
        <v>0</v>
      </c>
      <c r="AW50" s="58"/>
      <c r="AX50" s="323">
        <f>IF(ABS(AC50-(Y50+AA50))&lt;0.001,0,AC50-(Y50+AA50))</f>
        <v>0</v>
      </c>
      <c r="AY50" s="323">
        <f>IF(ABS(AD50-(Z50+AB50))&lt;0.001,0,AD50-(Z50+AB50))</f>
        <v>0</v>
      </c>
      <c r="AZ50" s="323">
        <f>IF(ABS(AI50-(AE50+AG50))&lt;0.001,0,AI50-(AE50+AG50))</f>
        <v>0</v>
      </c>
      <c r="BA50" s="323">
        <f>IF(ABS(AJ50-(AF50+AH50))&lt;0.001,0,AJ50-(AF50+AH50))</f>
        <v>0</v>
      </c>
      <c r="BB50" s="323">
        <f>IF(ABS(AK50-(Y50+AA50+AE50+AG50))&lt;0.001,0,AK50-(Y50+AA50+AE50+AG50))</f>
        <v>-5443</v>
      </c>
      <c r="BC50" s="323">
        <f>IF(ABS(AL50-(Z50+AB50+AF50+AH50))&lt;0.001,0,AL50-(Z50+AB50+AF50+AH50))</f>
        <v>-5573</v>
      </c>
      <c r="BD50" s="323">
        <f>IF(ABS(AK50-(AC50+AI50))&lt;0.001,0,AK50-(AC50+AI50))</f>
        <v>-5443</v>
      </c>
      <c r="BE50" s="323">
        <f>IF(ABS(AL50-(AD50+AJ50))&lt;0.001,0,AL50-(AD50+AJ50))</f>
        <v>-5573</v>
      </c>
      <c r="BF50" s="183"/>
      <c r="BH50" s="233"/>
      <c r="BI50" s="233"/>
    </row>
    <row r="51" spans="1:61" s="34" customFormat="1" ht="15" customHeight="1">
      <c r="A51" s="172"/>
      <c r="B51" s="32" t="s">
        <v>19</v>
      </c>
      <c r="C51" s="32"/>
      <c r="D51" s="32"/>
      <c r="E51" s="32"/>
      <c r="F51" s="32"/>
      <c r="G51" s="32"/>
      <c r="H51" s="33"/>
      <c r="I51" s="32"/>
      <c r="J51" s="50"/>
      <c r="K51" s="34">
        <v>-4.0000000000000001E-3</v>
      </c>
      <c r="L51" s="50"/>
      <c r="M51" s="51">
        <v>1E-3</v>
      </c>
      <c r="N51" s="50"/>
      <c r="O51" s="51">
        <v>-1E-3</v>
      </c>
      <c r="P51" s="50"/>
      <c r="Q51" s="34">
        <v>4.0000000000000001E-3</v>
      </c>
      <c r="R51" s="50"/>
      <c r="S51" s="51">
        <v>8.9999999999999993E-3</v>
      </c>
      <c r="T51" s="50"/>
      <c r="U51" s="52">
        <v>6.0000000000000001E-3</v>
      </c>
      <c r="V51" s="50"/>
      <c r="W51" s="34">
        <v>3.0000000000000001E-3</v>
      </c>
      <c r="Y51" s="50"/>
      <c r="Z51" s="34">
        <v>2.3E-2</v>
      </c>
      <c r="AA51" s="50"/>
      <c r="AB51" s="51">
        <v>2.5000000000000001E-2</v>
      </c>
      <c r="AC51" s="50"/>
      <c r="AD51" s="51">
        <v>2.4E-2</v>
      </c>
      <c r="AE51" s="50"/>
      <c r="AG51" s="50"/>
      <c r="AH51" s="51"/>
      <c r="AI51" s="50"/>
      <c r="AJ51" s="52"/>
      <c r="AK51" s="50"/>
      <c r="AN51" s="132"/>
      <c r="AO51" s="77"/>
      <c r="AP51" s="77"/>
      <c r="AQ51" s="77"/>
      <c r="AR51" s="77"/>
      <c r="AS51" s="77"/>
      <c r="AT51" s="77"/>
      <c r="AU51" s="77"/>
      <c r="AV51" s="77"/>
      <c r="AW51" s="78"/>
      <c r="AX51" s="77"/>
      <c r="AY51" s="77"/>
      <c r="AZ51" s="77"/>
      <c r="BA51" s="77"/>
      <c r="BB51" s="77"/>
      <c r="BC51" s="77"/>
      <c r="BD51" s="77"/>
      <c r="BE51" s="77"/>
      <c r="BF51" s="97"/>
      <c r="BI51" s="233"/>
    </row>
    <row r="52" spans="1:61" s="49" customFormat="1" ht="15" customHeight="1">
      <c r="B52" s="118" t="s">
        <v>11</v>
      </c>
      <c r="C52" s="118"/>
      <c r="D52" s="118"/>
      <c r="E52" s="118"/>
      <c r="F52" s="118"/>
      <c r="H52" s="119"/>
      <c r="J52" s="45"/>
      <c r="K52" s="46"/>
      <c r="L52" s="45"/>
      <c r="M52" s="47"/>
      <c r="N52" s="45">
        <v>3014</v>
      </c>
      <c r="O52" s="47">
        <v>2859</v>
      </c>
      <c r="P52" s="45"/>
      <c r="Q52" s="46"/>
      <c r="R52" s="45"/>
      <c r="S52" s="47"/>
      <c r="T52" s="45">
        <v>3585</v>
      </c>
      <c r="U52" s="48">
        <v>3505</v>
      </c>
      <c r="V52" s="45">
        <v>6599</v>
      </c>
      <c r="W52" s="46">
        <v>6364</v>
      </c>
      <c r="Y52" s="45"/>
      <c r="Z52" s="46"/>
      <c r="AA52" s="45"/>
      <c r="AB52" s="47"/>
      <c r="AC52" s="45">
        <v>2862</v>
      </c>
      <c r="AD52" s="47">
        <v>2872</v>
      </c>
      <c r="AE52" s="45"/>
      <c r="AF52" s="46"/>
      <c r="AG52" s="45"/>
      <c r="AH52" s="47"/>
      <c r="AI52" s="45"/>
      <c r="AJ52" s="48"/>
      <c r="AK52" s="45"/>
      <c r="AL52" s="46"/>
      <c r="AN52" s="164"/>
      <c r="AO52" s="77"/>
      <c r="AP52" s="77"/>
      <c r="AQ52" s="77"/>
      <c r="AR52" s="77"/>
      <c r="AS52" s="77"/>
      <c r="AT52" s="77"/>
      <c r="AU52" s="176">
        <f>IF(ABS(V52-(N52+T52))&lt;0.001,0,V52-(N52+T52))</f>
        <v>0</v>
      </c>
      <c r="AV52" s="176">
        <f>IF(ABS(W52-(O52+U52))&lt;0.001,0,W52-(O52+U52))</f>
        <v>0</v>
      </c>
      <c r="AW52" s="58"/>
      <c r="AX52" s="77"/>
      <c r="AY52" s="77"/>
      <c r="AZ52" s="77"/>
      <c r="BA52" s="77"/>
      <c r="BB52" s="77"/>
      <c r="BC52" s="77"/>
      <c r="BD52" s="176">
        <f>IF(ABS(AK52-(AC52+AI52))&lt;0.001,0,AK52-(AC52+AI52))</f>
        <v>-2862</v>
      </c>
      <c r="BE52" s="176">
        <f>IF(ABS(AL52-(AD52+AJ52))&lt;0.001,0,AL52-(AD52+AJ52))</f>
        <v>-2872</v>
      </c>
      <c r="BF52" s="183"/>
    </row>
    <row r="53" spans="1:61" s="34" customFormat="1" ht="15" customHeight="1">
      <c r="A53" s="172"/>
      <c r="B53" s="32" t="s">
        <v>19</v>
      </c>
      <c r="C53" s="32"/>
      <c r="D53" s="32"/>
      <c r="E53" s="32"/>
      <c r="F53" s="32"/>
      <c r="G53" s="32"/>
      <c r="H53" s="33"/>
      <c r="I53" s="32"/>
      <c r="J53" s="50"/>
      <c r="L53" s="50"/>
      <c r="M53" s="51"/>
      <c r="N53" s="50"/>
      <c r="O53" s="51">
        <v>-2.1999999999999999E-2</v>
      </c>
      <c r="P53" s="50"/>
      <c r="R53" s="50"/>
      <c r="S53" s="51"/>
      <c r="T53" s="50"/>
      <c r="U53" s="52">
        <v>-2.1999999999999999E-2</v>
      </c>
      <c r="V53" s="50"/>
      <c r="W53" s="34">
        <v>-3.5999999999999997E-2</v>
      </c>
      <c r="Y53" s="50"/>
      <c r="AA53" s="50"/>
      <c r="AB53" s="51"/>
      <c r="AC53" s="50"/>
      <c r="AD53" s="51">
        <v>3.0000000000000001E-3</v>
      </c>
      <c r="AE53" s="50"/>
      <c r="AG53" s="50"/>
      <c r="AH53" s="51"/>
      <c r="AI53" s="50"/>
      <c r="AJ53" s="52"/>
      <c r="AK53" s="50"/>
      <c r="AN53" s="132"/>
      <c r="AO53" s="77"/>
      <c r="AP53" s="77"/>
      <c r="AQ53" s="77"/>
      <c r="AR53" s="77"/>
      <c r="AS53" s="77"/>
      <c r="AT53" s="77"/>
      <c r="AU53" s="77"/>
      <c r="AV53" s="77"/>
      <c r="AW53" s="78"/>
      <c r="AX53" s="77"/>
      <c r="AY53" s="77"/>
      <c r="AZ53" s="77"/>
      <c r="BA53" s="77"/>
      <c r="BB53" s="77"/>
      <c r="BC53" s="77"/>
      <c r="BD53" s="77"/>
      <c r="BE53" s="77"/>
      <c r="BF53" s="97"/>
    </row>
    <row r="54" spans="1:61" s="49" customFormat="1" ht="15" customHeight="1">
      <c r="B54" s="118" t="s">
        <v>932</v>
      </c>
      <c r="C54" s="118"/>
      <c r="D54" s="118"/>
      <c r="E54" s="118"/>
      <c r="F54" s="118"/>
      <c r="H54" s="119"/>
      <c r="J54" s="45"/>
      <c r="K54" s="46"/>
      <c r="L54" s="45"/>
      <c r="M54" s="47"/>
      <c r="N54" s="45">
        <v>810</v>
      </c>
      <c r="O54" s="47">
        <v>848</v>
      </c>
      <c r="P54" s="45"/>
      <c r="Q54" s="46"/>
      <c r="R54" s="45"/>
      <c r="S54" s="47"/>
      <c r="T54" s="45">
        <v>951</v>
      </c>
      <c r="U54" s="48">
        <v>943</v>
      </c>
      <c r="V54" s="45">
        <v>1761</v>
      </c>
      <c r="W54" s="46">
        <v>1791</v>
      </c>
      <c r="Y54" s="45"/>
      <c r="Z54" s="46"/>
      <c r="AA54" s="45"/>
      <c r="AB54" s="47"/>
      <c r="AC54" s="45">
        <v>919</v>
      </c>
      <c r="AD54" s="47">
        <v>956</v>
      </c>
      <c r="AE54" s="45"/>
      <c r="AF54" s="46"/>
      <c r="AG54" s="45"/>
      <c r="AH54" s="47"/>
      <c r="AI54" s="45"/>
      <c r="AJ54" s="48"/>
      <c r="AK54" s="45"/>
      <c r="AL54" s="46"/>
      <c r="AN54" s="164"/>
      <c r="AO54" s="77"/>
      <c r="AP54" s="77"/>
      <c r="AQ54" s="77"/>
      <c r="AR54" s="77"/>
      <c r="AS54" s="77"/>
      <c r="AT54" s="77"/>
      <c r="AU54" s="176">
        <f>IF(ABS(V54-(N54+T54))&lt;0.001,0,V54-(N54+T54))</f>
        <v>0</v>
      </c>
      <c r="AV54" s="176">
        <f>IF(ABS(W54-(O54+U54))&lt;0.001,0,W54-(O54+U54))</f>
        <v>0</v>
      </c>
      <c r="AW54" s="58"/>
      <c r="AX54" s="77"/>
      <c r="AY54" s="77"/>
      <c r="AZ54" s="77"/>
      <c r="BA54" s="77"/>
      <c r="BB54" s="77"/>
      <c r="BC54" s="77"/>
      <c r="BD54" s="176">
        <f>IF(ABS(AK54-(AC54+AI54))&lt;0.001,0,AK54-(AC54+AI54))</f>
        <v>-919</v>
      </c>
      <c r="BE54" s="176">
        <f>IF(ABS(AL54-(AD54+AJ54))&lt;0.001,0,AL54-(AD54+AJ54))</f>
        <v>-956</v>
      </c>
      <c r="BF54" s="183"/>
    </row>
    <row r="55" spans="1:61" s="34" customFormat="1" ht="15" customHeight="1">
      <c r="A55" s="172"/>
      <c r="B55" s="32" t="s">
        <v>19</v>
      </c>
      <c r="C55" s="32"/>
      <c r="D55" s="32"/>
      <c r="E55" s="32"/>
      <c r="F55" s="32"/>
      <c r="G55" s="32"/>
      <c r="H55" s="33"/>
      <c r="I55" s="32"/>
      <c r="J55" s="50"/>
      <c r="L55" s="50"/>
      <c r="M55" s="51"/>
      <c r="N55" s="50"/>
      <c r="O55" s="51">
        <v>-8.0000000000000002E-3</v>
      </c>
      <c r="P55" s="50"/>
      <c r="R55" s="50"/>
      <c r="S55" s="51"/>
      <c r="T55" s="50"/>
      <c r="U55" s="52">
        <v>-8.0000000000000002E-3</v>
      </c>
      <c r="V55" s="50"/>
      <c r="W55" s="34">
        <v>1.7000000000000001E-2</v>
      </c>
      <c r="Y55" s="50"/>
      <c r="AA55" s="50"/>
      <c r="AB55" s="51"/>
      <c r="AC55" s="50"/>
      <c r="AD55" s="51">
        <v>0.04</v>
      </c>
      <c r="AE55" s="50"/>
      <c r="AG55" s="50"/>
      <c r="AH55" s="51"/>
      <c r="AI55" s="50"/>
      <c r="AJ55" s="52"/>
      <c r="AK55" s="50"/>
      <c r="AN55" s="132"/>
      <c r="AO55" s="77"/>
      <c r="AP55" s="77"/>
      <c r="AQ55" s="77"/>
      <c r="AR55" s="77"/>
      <c r="AS55" s="77"/>
      <c r="AT55" s="77"/>
      <c r="AU55" s="77"/>
      <c r="AV55" s="77"/>
      <c r="AW55" s="78"/>
      <c r="AX55" s="77"/>
      <c r="AY55" s="77"/>
      <c r="AZ55" s="77"/>
      <c r="BA55" s="77"/>
      <c r="BB55" s="77"/>
      <c r="BC55" s="77"/>
      <c r="BD55" s="77"/>
      <c r="BE55" s="77"/>
      <c r="BF55" s="97"/>
    </row>
    <row r="56" spans="1:61" s="49" customFormat="1" ht="15" customHeight="1">
      <c r="B56" s="118" t="s">
        <v>35</v>
      </c>
      <c r="C56" s="118"/>
      <c r="D56" s="118"/>
      <c r="E56" s="118"/>
      <c r="F56" s="118"/>
      <c r="H56" s="119"/>
      <c r="J56" s="45"/>
      <c r="K56" s="46"/>
      <c r="L56" s="45"/>
      <c r="M56" s="47"/>
      <c r="N56" s="45">
        <v>1125</v>
      </c>
      <c r="O56" s="47">
        <v>1260</v>
      </c>
      <c r="P56" s="45"/>
      <c r="Q56" s="46"/>
      <c r="R56" s="45"/>
      <c r="S56" s="47"/>
      <c r="T56" s="45">
        <v>1302</v>
      </c>
      <c r="U56" s="48">
        <v>1474</v>
      </c>
      <c r="V56" s="45">
        <v>2427</v>
      </c>
      <c r="W56" s="46">
        <v>2734</v>
      </c>
      <c r="Y56" s="45"/>
      <c r="Z56" s="46"/>
      <c r="AA56" s="45"/>
      <c r="AB56" s="47"/>
      <c r="AC56" s="45">
        <v>1243</v>
      </c>
      <c r="AD56" s="47">
        <v>1425</v>
      </c>
      <c r="AE56" s="45"/>
      <c r="AF56" s="46"/>
      <c r="AG56" s="45"/>
      <c r="AH56" s="47"/>
      <c r="AI56" s="45"/>
      <c r="AJ56" s="48"/>
      <c r="AK56" s="45"/>
      <c r="AL56" s="46"/>
      <c r="AN56" s="164"/>
      <c r="AO56" s="77"/>
      <c r="AP56" s="77"/>
      <c r="AQ56" s="77"/>
      <c r="AR56" s="77"/>
      <c r="AS56" s="77"/>
      <c r="AT56" s="77"/>
      <c r="AU56" s="176">
        <f t="shared" ref="AU56" si="2">IF(ABS(V56-(N56+T56))&lt;0.001,0,V56-(N56+T56))</f>
        <v>0</v>
      </c>
      <c r="AV56" s="176">
        <f>IF(ABS(W56-(O56+U56))&lt;0.001,0,W56-(O56+U56))</f>
        <v>0</v>
      </c>
      <c r="AW56" s="58"/>
      <c r="AX56" s="77"/>
      <c r="AY56" s="77"/>
      <c r="AZ56" s="77"/>
      <c r="BA56" s="77"/>
      <c r="BB56" s="77"/>
      <c r="BC56" s="77"/>
      <c r="BD56" s="176">
        <f>IF(ABS(AK56-(AC56+AI56))&lt;0.001,0,AK56-(AC56+AI56))</f>
        <v>-1243</v>
      </c>
      <c r="BE56" s="176">
        <f>IF(ABS(AL56-(AD56+AJ56))&lt;0.001,0,AL56-(AD56+AJ56))</f>
        <v>-1425</v>
      </c>
      <c r="BF56" s="183"/>
    </row>
    <row r="57" spans="1:61" s="34" customFormat="1" ht="15" customHeight="1">
      <c r="A57" s="172"/>
      <c r="B57" s="32" t="s">
        <v>19</v>
      </c>
      <c r="C57" s="32"/>
      <c r="D57" s="32"/>
      <c r="E57" s="32"/>
      <c r="F57" s="32"/>
      <c r="G57" s="32"/>
      <c r="H57" s="33"/>
      <c r="I57" s="32"/>
      <c r="J57" s="50"/>
      <c r="L57" s="50"/>
      <c r="M57" s="51"/>
      <c r="N57" s="50"/>
      <c r="O57" s="51">
        <v>0.13300000000000001</v>
      </c>
      <c r="P57" s="50"/>
      <c r="R57" s="50"/>
      <c r="S57" s="51"/>
      <c r="T57" s="50"/>
      <c r="U57" s="52">
        <v>0.13300000000000001</v>
      </c>
      <c r="V57" s="50"/>
      <c r="W57" s="34">
        <v>0.127</v>
      </c>
      <c r="Y57" s="50"/>
      <c r="AA57" s="50"/>
      <c r="AB57" s="51"/>
      <c r="AC57" s="50"/>
      <c r="AD57" s="51">
        <v>0.14699999999999999</v>
      </c>
      <c r="AE57" s="50"/>
      <c r="AG57" s="50"/>
      <c r="AH57" s="51"/>
      <c r="AI57" s="50"/>
      <c r="AJ57" s="52"/>
      <c r="AK57" s="50"/>
      <c r="AN57" s="132"/>
      <c r="AO57" s="77"/>
      <c r="AP57" s="77"/>
      <c r="AQ57" s="77"/>
      <c r="AR57" s="77"/>
      <c r="AS57" s="77"/>
      <c r="AT57" s="77"/>
      <c r="AU57" s="77"/>
      <c r="AV57" s="77"/>
      <c r="AW57" s="78"/>
      <c r="AX57" s="77"/>
      <c r="AY57" s="77"/>
      <c r="AZ57" s="77"/>
      <c r="BA57" s="77"/>
      <c r="BB57" s="77"/>
      <c r="BC57" s="77"/>
      <c r="BD57" s="77"/>
      <c r="BE57" s="77"/>
      <c r="BF57" s="97"/>
    </row>
    <row r="58" spans="1:61" s="49" customFormat="1" ht="15" customHeight="1">
      <c r="B58" s="118" t="s">
        <v>736</v>
      </c>
      <c r="C58" s="118"/>
      <c r="D58" s="118"/>
      <c r="E58" s="118"/>
      <c r="F58" s="118"/>
      <c r="H58" s="119"/>
      <c r="J58" s="45"/>
      <c r="K58" s="46"/>
      <c r="L58" s="45"/>
      <c r="M58" s="47"/>
      <c r="N58" s="45">
        <v>373</v>
      </c>
      <c r="O58" s="47">
        <v>311</v>
      </c>
      <c r="P58" s="45"/>
      <c r="Q58" s="46"/>
      <c r="R58" s="45"/>
      <c r="S58" s="47"/>
      <c r="T58" s="45">
        <v>429</v>
      </c>
      <c r="U58" s="48">
        <v>368</v>
      </c>
      <c r="V58" s="45">
        <v>802</v>
      </c>
      <c r="W58" s="46">
        <v>679</v>
      </c>
      <c r="Y58" s="45"/>
      <c r="Z58" s="46"/>
      <c r="AA58" s="45"/>
      <c r="AB58" s="47"/>
      <c r="AC58" s="45">
        <v>312</v>
      </c>
      <c r="AD58" s="47">
        <v>277</v>
      </c>
      <c r="AE58" s="45"/>
      <c r="AF58" s="46"/>
      <c r="AG58" s="45"/>
      <c r="AH58" s="47"/>
      <c r="AI58" s="45"/>
      <c r="AJ58" s="48"/>
      <c r="AK58" s="45"/>
      <c r="AL58" s="46"/>
      <c r="AN58" s="164"/>
      <c r="AO58" s="77"/>
      <c r="AP58" s="77"/>
      <c r="AQ58" s="77"/>
      <c r="AR58" s="77"/>
      <c r="AS58" s="77"/>
      <c r="AT58" s="77"/>
      <c r="AU58" s="176">
        <f>IF(ABS(V58-(N58+T58))&lt;0.001,0,V58-(N58+T58))</f>
        <v>0</v>
      </c>
      <c r="AV58" s="176">
        <f>IF(ABS(W58-(O58+U58))&lt;0.001,0,W58-(O58+U58))</f>
        <v>0</v>
      </c>
      <c r="AW58" s="58"/>
      <c r="AX58" s="77"/>
      <c r="AY58" s="77"/>
      <c r="AZ58" s="77"/>
      <c r="BA58" s="77"/>
      <c r="BB58" s="77"/>
      <c r="BC58" s="77"/>
      <c r="BD58" s="176">
        <f>IF(ABS(AK58-(AC58+AI58))&lt;0.001,0,AK58-(AC58+AI58))</f>
        <v>-312</v>
      </c>
      <c r="BE58" s="176">
        <f>IF(ABS(AL58-(AD58+AJ58))&lt;0.001,0,AL58-(AD58+AJ58))</f>
        <v>-277</v>
      </c>
      <c r="BF58" s="183"/>
    </row>
    <row r="59" spans="1:61" s="34" customFormat="1" ht="15" customHeight="1">
      <c r="A59" s="172"/>
      <c r="B59" s="32" t="s">
        <v>19</v>
      </c>
      <c r="C59" s="32"/>
      <c r="D59" s="32"/>
      <c r="E59" s="32"/>
      <c r="F59" s="32"/>
      <c r="G59" s="32"/>
      <c r="H59" s="33"/>
      <c r="I59" s="32"/>
      <c r="J59" s="50"/>
      <c r="L59" s="50"/>
      <c r="M59" s="51"/>
      <c r="N59" s="50"/>
      <c r="O59" s="51">
        <v>-0.14199999999999999</v>
      </c>
      <c r="P59" s="50"/>
      <c r="R59" s="50"/>
      <c r="S59" s="51"/>
      <c r="T59" s="50"/>
      <c r="U59" s="52">
        <v>-0.14199999999999999</v>
      </c>
      <c r="V59" s="50"/>
      <c r="W59" s="34">
        <v>-0.154</v>
      </c>
      <c r="Y59" s="50"/>
      <c r="AA59" s="50"/>
      <c r="AB59" s="51"/>
      <c r="AC59" s="50"/>
      <c r="AD59" s="51">
        <v>-0.113</v>
      </c>
      <c r="AE59" s="50"/>
      <c r="AG59" s="50"/>
      <c r="AH59" s="51"/>
      <c r="AI59" s="50"/>
      <c r="AJ59" s="52"/>
      <c r="AK59" s="50"/>
      <c r="AN59" s="132"/>
      <c r="AO59" s="77"/>
      <c r="AP59" s="77"/>
      <c r="AQ59" s="77"/>
      <c r="AR59" s="77"/>
      <c r="AS59" s="77"/>
      <c r="AT59" s="77"/>
      <c r="AU59" s="77"/>
      <c r="AV59" s="77"/>
      <c r="AW59" s="78"/>
      <c r="AX59" s="77"/>
      <c r="AY59" s="77"/>
      <c r="AZ59" s="77"/>
      <c r="BA59" s="77"/>
      <c r="BB59" s="77"/>
      <c r="BC59" s="77"/>
      <c r="BD59" s="77"/>
      <c r="BE59" s="77"/>
      <c r="BF59" s="97"/>
    </row>
    <row r="60" spans="1:61" s="49" customFormat="1" ht="15" customHeight="1">
      <c r="B60" s="118" t="s">
        <v>671</v>
      </c>
      <c r="C60" s="118"/>
      <c r="D60" s="118"/>
      <c r="E60" s="118"/>
      <c r="F60" s="118"/>
      <c r="H60" s="119"/>
      <c r="J60" s="45"/>
      <c r="K60" s="46"/>
      <c r="L60" s="45"/>
      <c r="M60" s="47"/>
      <c r="N60" s="45">
        <v>180</v>
      </c>
      <c r="O60" s="47">
        <v>183</v>
      </c>
      <c r="P60" s="45"/>
      <c r="Q60" s="46"/>
      <c r="R60" s="45"/>
      <c r="S60" s="47"/>
      <c r="T60" s="45">
        <v>191</v>
      </c>
      <c r="U60" s="48">
        <v>190</v>
      </c>
      <c r="V60" s="45">
        <v>371</v>
      </c>
      <c r="W60" s="46">
        <v>372</v>
      </c>
      <c r="Y60" s="45"/>
      <c r="Z60" s="46"/>
      <c r="AA60" s="45"/>
      <c r="AB60" s="47"/>
      <c r="AC60" s="45">
        <v>181</v>
      </c>
      <c r="AD60" s="47">
        <v>185</v>
      </c>
      <c r="AE60" s="45"/>
      <c r="AF60" s="46"/>
      <c r="AG60" s="45"/>
      <c r="AH60" s="47"/>
      <c r="AI60" s="45"/>
      <c r="AJ60" s="48"/>
      <c r="AK60" s="45"/>
      <c r="AL60" s="46"/>
      <c r="AM60" s="233"/>
      <c r="AN60" s="164"/>
      <c r="AO60" s="77"/>
      <c r="AP60" s="77"/>
      <c r="AQ60" s="77"/>
      <c r="AR60" s="77"/>
      <c r="AS60" s="77"/>
      <c r="AT60" s="77"/>
      <c r="AU60" s="176">
        <f>IF(ABS(V60-(N60+T60))&lt;0.001,0,V60-(N60+T60))</f>
        <v>0</v>
      </c>
      <c r="AV60" s="176">
        <f>IF(ABS(W60-(O60+U60))&lt;0.001,0,W60-(O60+U60))</f>
        <v>-1</v>
      </c>
      <c r="AW60" s="58"/>
      <c r="AX60" s="77"/>
      <c r="AY60" s="77"/>
      <c r="AZ60" s="77"/>
      <c r="BA60" s="77"/>
      <c r="BB60" s="77"/>
      <c r="BC60" s="77"/>
      <c r="BD60" s="176">
        <f>IF(ABS(AK60-(AC60+AI60))&lt;0.001,0,AK60-(AC60+AI60))</f>
        <v>-181</v>
      </c>
      <c r="BE60" s="176">
        <f>IF(ABS(AL60-(AD60+AJ60))&lt;0.001,0,AL60-(AD60+AJ60))</f>
        <v>-185</v>
      </c>
      <c r="BF60" s="183"/>
      <c r="BH60" s="233"/>
      <c r="BI60" s="233"/>
    </row>
    <row r="61" spans="1:61" s="34" customFormat="1" ht="15" customHeight="1">
      <c r="A61" s="172"/>
      <c r="B61" s="32" t="s">
        <v>19</v>
      </c>
      <c r="C61" s="32"/>
      <c r="D61" s="32"/>
      <c r="E61" s="32"/>
      <c r="F61" s="32"/>
      <c r="G61" s="32"/>
      <c r="H61" s="33"/>
      <c r="I61" s="32"/>
      <c r="J61" s="50"/>
      <c r="L61" s="50"/>
      <c r="M61" s="51"/>
      <c r="N61" s="50"/>
      <c r="O61" s="51">
        <v>-7.0000000000000001E-3</v>
      </c>
      <c r="P61" s="50"/>
      <c r="Q61" s="327"/>
      <c r="R61" s="50"/>
      <c r="S61" s="51"/>
      <c r="T61" s="50"/>
      <c r="U61" s="52">
        <v>-7.0000000000000001E-3</v>
      </c>
      <c r="V61" s="50"/>
      <c r="W61" s="34">
        <v>4.0000000000000001E-3</v>
      </c>
      <c r="Y61" s="50"/>
      <c r="AA61" s="50"/>
      <c r="AB61" s="51"/>
      <c r="AC61" s="50"/>
      <c r="AD61" s="51">
        <v>0.02</v>
      </c>
      <c r="AE61" s="50"/>
      <c r="AF61" s="327"/>
      <c r="AG61" s="50"/>
      <c r="AH61" s="51"/>
      <c r="AI61" s="50"/>
      <c r="AJ61" s="52"/>
      <c r="AK61" s="50"/>
      <c r="AM61" s="233"/>
      <c r="AN61" s="132"/>
      <c r="AO61" s="77"/>
      <c r="AP61" s="77"/>
      <c r="AQ61" s="77"/>
      <c r="AR61" s="77"/>
      <c r="AS61" s="77"/>
      <c r="AT61" s="77"/>
      <c r="AU61" s="77"/>
      <c r="AV61" s="77"/>
      <c r="AW61" s="78"/>
      <c r="AX61" s="77"/>
      <c r="AY61" s="77"/>
      <c r="AZ61" s="77"/>
      <c r="BA61" s="77"/>
      <c r="BB61" s="77"/>
      <c r="BC61" s="77"/>
      <c r="BD61" s="77"/>
      <c r="BE61" s="77"/>
      <c r="BF61" s="97"/>
      <c r="BI61" s="233"/>
    </row>
    <row r="62" spans="1:61" s="49" customFormat="1" ht="15" customHeight="1">
      <c r="B62" s="118" t="s">
        <v>660</v>
      </c>
      <c r="C62" s="118"/>
      <c r="D62" s="118"/>
      <c r="E62" s="118"/>
      <c r="F62" s="118"/>
      <c r="H62" s="119"/>
      <c r="J62" s="45"/>
      <c r="K62" s="46"/>
      <c r="L62" s="45"/>
      <c r="M62" s="47"/>
      <c r="N62" s="45">
        <v>-122</v>
      </c>
      <c r="O62" s="47">
        <v>-86</v>
      </c>
      <c r="P62" s="45"/>
      <c r="Q62" s="46"/>
      <c r="R62" s="45"/>
      <c r="S62" s="47"/>
      <c r="T62" s="45">
        <v>39</v>
      </c>
      <c r="U62" s="48">
        <v>56</v>
      </c>
      <c r="V62" s="45">
        <v>-84</v>
      </c>
      <c r="W62" s="46">
        <v>-30</v>
      </c>
      <c r="Y62" s="45"/>
      <c r="Z62" s="46"/>
      <c r="AA62" s="45"/>
      <c r="AB62" s="47"/>
      <c r="AC62" s="45">
        <v>-75</v>
      </c>
      <c r="AD62" s="47">
        <v>-142</v>
      </c>
      <c r="AE62" s="45"/>
      <c r="AF62" s="46"/>
      <c r="AG62" s="45"/>
      <c r="AH62" s="47"/>
      <c r="AI62" s="45"/>
      <c r="AJ62" s="48"/>
      <c r="AK62" s="45"/>
      <c r="AL62" s="46"/>
      <c r="AN62" s="164"/>
      <c r="AO62" s="77"/>
      <c r="AP62" s="77"/>
      <c r="AQ62" s="77"/>
      <c r="AR62" s="77"/>
      <c r="AS62" s="77"/>
      <c r="AT62" s="77"/>
      <c r="AU62" s="176">
        <f>IF(ABS(V62-(N62+T62))&lt;0.001,0,V62-(N62+T62))</f>
        <v>-1</v>
      </c>
      <c r="AV62" s="176">
        <f>IF(ABS(W62-(O62+U62))&lt;0.001,0,W62-(O62+U62))</f>
        <v>0</v>
      </c>
      <c r="AW62" s="58"/>
      <c r="AX62" s="77"/>
      <c r="AY62" s="77"/>
      <c r="AZ62" s="77"/>
      <c r="BA62" s="77"/>
      <c r="BB62" s="77"/>
      <c r="BC62" s="77"/>
      <c r="BD62" s="176">
        <f>IF(ABS(AK62-(AC62+AI62))&lt;0.001,0,AK62-(AC62+AI62))</f>
        <v>75</v>
      </c>
      <c r="BE62" s="176">
        <f>IF(ABS(AL62-(AD62+AJ62))&lt;0.001,0,AL62-(AD62+AJ62))</f>
        <v>142</v>
      </c>
      <c r="BF62" s="183"/>
    </row>
    <row r="63" spans="1:61" s="34" customFormat="1" ht="15" customHeight="1">
      <c r="A63" s="49"/>
      <c r="B63" s="32" t="s">
        <v>19</v>
      </c>
      <c r="C63" s="32"/>
      <c r="D63" s="32"/>
      <c r="E63" s="32"/>
      <c r="F63" s="32"/>
      <c r="G63" s="49"/>
      <c r="H63" s="33"/>
      <c r="I63" s="32"/>
      <c r="J63" s="173"/>
      <c r="K63" s="174"/>
      <c r="L63" s="173"/>
      <c r="M63" s="51"/>
      <c r="N63" s="173"/>
      <c r="O63" s="51">
        <v>0.439</v>
      </c>
      <c r="P63" s="173"/>
      <c r="Q63" s="174"/>
      <c r="R63" s="173"/>
      <c r="S63" s="51"/>
      <c r="T63" s="173"/>
      <c r="U63" s="52">
        <v>0.439</v>
      </c>
      <c r="V63" s="173"/>
      <c r="W63" s="174">
        <v>-0.63800000000000001</v>
      </c>
      <c r="Y63" s="173"/>
      <c r="Z63" s="174"/>
      <c r="AA63" s="173"/>
      <c r="AB63" s="51"/>
      <c r="AC63" s="173"/>
      <c r="AD63" s="51">
        <v>0.9</v>
      </c>
      <c r="AE63" s="173"/>
      <c r="AF63" s="174"/>
      <c r="AG63" s="173"/>
      <c r="AH63" s="51"/>
      <c r="AI63" s="173"/>
      <c r="AJ63" s="52"/>
      <c r="AK63" s="173"/>
      <c r="AL63" s="174"/>
      <c r="AN63" s="132"/>
      <c r="AO63" s="77"/>
      <c r="AP63" s="77"/>
      <c r="AQ63" s="77"/>
      <c r="AR63" s="77"/>
      <c r="AS63" s="77"/>
      <c r="AT63" s="77"/>
      <c r="AU63" s="77"/>
      <c r="AV63" s="77"/>
      <c r="AW63" s="78"/>
      <c r="AX63" s="77"/>
      <c r="AY63" s="77"/>
      <c r="AZ63" s="77"/>
      <c r="BA63" s="77"/>
      <c r="BB63" s="77"/>
      <c r="BC63" s="77"/>
      <c r="BD63" s="77"/>
      <c r="BE63" s="77"/>
      <c r="BF63" s="97"/>
    </row>
    <row r="64" spans="1:61" s="174" customFormat="1" ht="15" customHeight="1" thickBot="1">
      <c r="A64" s="49"/>
      <c r="B64" s="555" t="s">
        <v>241</v>
      </c>
      <c r="C64" s="555"/>
      <c r="D64" s="555"/>
      <c r="E64" s="555"/>
      <c r="F64" s="555"/>
      <c r="G64" s="49"/>
      <c r="H64" s="557"/>
      <c r="I64" s="175"/>
      <c r="J64" s="654"/>
      <c r="K64" s="654"/>
      <c r="L64" s="654"/>
      <c r="M64" s="655"/>
      <c r="N64" s="654">
        <v>0</v>
      </c>
      <c r="O64" s="655">
        <v>0</v>
      </c>
      <c r="P64" s="654"/>
      <c r="Q64" s="654"/>
      <c r="R64" s="654"/>
      <c r="S64" s="655"/>
      <c r="T64" s="654">
        <v>0</v>
      </c>
      <c r="U64" s="654">
        <v>1</v>
      </c>
      <c r="V64" s="666">
        <v>0</v>
      </c>
      <c r="W64" s="654">
        <v>1</v>
      </c>
      <c r="Y64" s="654"/>
      <c r="Z64" s="654"/>
      <c r="AA64" s="654"/>
      <c r="AB64" s="655"/>
      <c r="AC64" s="654">
        <v>0</v>
      </c>
      <c r="AD64" s="655">
        <v>0</v>
      </c>
      <c r="AE64" s="654"/>
      <c r="AF64" s="654"/>
      <c r="AG64" s="654"/>
      <c r="AH64" s="655"/>
      <c r="AI64" s="654"/>
      <c r="AJ64" s="654"/>
      <c r="AK64" s="666"/>
      <c r="AL64" s="654"/>
      <c r="AN64" s="132"/>
      <c r="AO64" s="667"/>
      <c r="AP64" s="667"/>
      <c r="AQ64" s="667"/>
      <c r="AR64" s="667"/>
      <c r="AS64" s="667"/>
      <c r="AT64" s="667"/>
      <c r="AU64" s="516">
        <f>IF(ABS(V64-(N64+T64))&lt;0.001,0,V64-(N64+T64))</f>
        <v>0</v>
      </c>
      <c r="AV64" s="516">
        <f>IF(ABS(W64-(O64+U64))&lt;0.001,0,W64-(O64+U64))</f>
        <v>0</v>
      </c>
      <c r="AW64" s="185"/>
      <c r="AX64" s="667"/>
      <c r="AY64" s="667"/>
      <c r="AZ64" s="667"/>
      <c r="BA64" s="667"/>
      <c r="BB64" s="667"/>
      <c r="BC64" s="667"/>
      <c r="BD64" s="516">
        <f>IF(ABS(AK64-(AC64+AI64))&lt;0.001,0,AK64-(AC64+AI64))</f>
        <v>0</v>
      </c>
      <c r="BE64" s="516">
        <f>IF(ABS(AL64-(AD64+AJ64))&lt;0.001,0,AL64-(AD64+AJ64))</f>
        <v>0</v>
      </c>
      <c r="BF64" s="97"/>
    </row>
    <row r="65" spans="1:61" s="53" customFormat="1" ht="15" customHeight="1" thickTop="1">
      <c r="A65" s="49"/>
      <c r="I65" s="32"/>
      <c r="J65" s="314"/>
      <c r="L65" s="314"/>
      <c r="M65" s="55"/>
      <c r="N65" s="314"/>
      <c r="P65" s="314"/>
      <c r="R65" s="314"/>
      <c r="T65" s="314"/>
      <c r="V65" s="314"/>
      <c r="Y65" s="314"/>
      <c r="AA65" s="314"/>
      <c r="AB65" s="55"/>
      <c r="AC65" s="314"/>
      <c r="AE65" s="314"/>
      <c r="AG65" s="314"/>
      <c r="AI65" s="314"/>
      <c r="AK65" s="314"/>
      <c r="AN65" s="58"/>
      <c r="AO65" s="527"/>
      <c r="AP65" s="527"/>
      <c r="AQ65" s="527"/>
      <c r="AR65" s="527"/>
      <c r="AS65" s="527"/>
      <c r="AT65" s="527"/>
      <c r="AU65" s="527"/>
      <c r="AV65" s="527"/>
      <c r="AW65" s="58"/>
      <c r="AX65" s="527"/>
      <c r="AY65" s="527"/>
      <c r="AZ65" s="527"/>
      <c r="BA65" s="527"/>
      <c r="BB65" s="527"/>
      <c r="BC65" s="527"/>
      <c r="BD65" s="527"/>
      <c r="BE65" s="527"/>
      <c r="BF65" s="58"/>
    </row>
    <row r="66" spans="1:61" s="53" customFormat="1" ht="23.25" customHeight="1">
      <c r="A66" s="49"/>
      <c r="B66" s="485" t="s">
        <v>1016</v>
      </c>
      <c r="C66" s="49"/>
      <c r="D66" s="49"/>
      <c r="E66" s="49"/>
      <c r="F66" s="49"/>
      <c r="H66" s="56"/>
      <c r="J66" s="314"/>
      <c r="L66" s="314"/>
      <c r="N66" s="314"/>
      <c r="P66" s="314"/>
      <c r="R66" s="314"/>
      <c r="T66" s="314"/>
      <c r="V66" s="314"/>
      <c r="Y66" s="314"/>
      <c r="AA66" s="314"/>
      <c r="AC66" s="314"/>
      <c r="AE66" s="314"/>
      <c r="AG66" s="314"/>
      <c r="AI66" s="314"/>
      <c r="AK66" s="314"/>
      <c r="AN66" s="58"/>
      <c r="AO66" s="527"/>
      <c r="AP66" s="527"/>
      <c r="AQ66" s="527"/>
      <c r="AR66" s="527"/>
      <c r="AS66" s="527"/>
      <c r="AT66" s="527"/>
      <c r="AU66" s="527"/>
      <c r="AV66" s="527"/>
      <c r="AW66" s="58"/>
      <c r="AX66" s="527"/>
      <c r="AY66" s="527"/>
      <c r="AZ66" s="527"/>
      <c r="BA66" s="527"/>
      <c r="BB66" s="527"/>
      <c r="BC66" s="527"/>
      <c r="BD66" s="527"/>
      <c r="BE66" s="527"/>
      <c r="BF66" s="58"/>
    </row>
    <row r="67" spans="1:61" s="53" customFormat="1" ht="15" customHeight="1">
      <c r="A67" s="49"/>
      <c r="B67" s="28"/>
      <c r="C67" s="28"/>
      <c r="H67" s="56"/>
      <c r="J67" s="314"/>
      <c r="L67" s="314"/>
      <c r="N67" s="314"/>
      <c r="P67" s="314"/>
      <c r="R67" s="314"/>
      <c r="T67" s="314"/>
      <c r="V67" s="314"/>
      <c r="Y67" s="314"/>
      <c r="AA67" s="314"/>
      <c r="AC67" s="314"/>
      <c r="AE67" s="314"/>
      <c r="AG67" s="314"/>
      <c r="AI67" s="314"/>
      <c r="AK67" s="314"/>
      <c r="AN67" s="58"/>
      <c r="AO67" s="527"/>
      <c r="AP67" s="527"/>
      <c r="AQ67" s="527"/>
      <c r="AR67" s="527"/>
      <c r="AS67" s="527"/>
      <c r="AT67" s="527"/>
      <c r="AU67" s="527"/>
      <c r="AV67" s="527"/>
      <c r="AW67" s="58"/>
      <c r="AX67" s="527"/>
      <c r="AY67" s="527"/>
      <c r="AZ67" s="527"/>
      <c r="BA67" s="527"/>
      <c r="BB67" s="527"/>
      <c r="BC67" s="527"/>
      <c r="BD67" s="527"/>
      <c r="BE67" s="527"/>
      <c r="BF67" s="58"/>
    </row>
    <row r="68" spans="1:61" s="49" customFormat="1" ht="15" customHeight="1">
      <c r="B68" s="316" t="s">
        <v>769</v>
      </c>
      <c r="C68" s="316"/>
      <c r="D68" s="316"/>
      <c r="E68" s="316"/>
      <c r="F68" s="316"/>
      <c r="H68" s="351" t="s">
        <v>5</v>
      </c>
      <c r="J68" s="318">
        <v>1306</v>
      </c>
      <c r="K68" s="319">
        <v>1315</v>
      </c>
      <c r="L68" s="318">
        <v>1559</v>
      </c>
      <c r="M68" s="320">
        <v>1472</v>
      </c>
      <c r="N68" s="318">
        <v>2865</v>
      </c>
      <c r="O68" s="320">
        <v>2787</v>
      </c>
      <c r="P68" s="318">
        <v>1493</v>
      </c>
      <c r="Q68" s="319">
        <v>1397</v>
      </c>
      <c r="R68" s="318">
        <v>2046</v>
      </c>
      <c r="S68" s="320">
        <v>1844</v>
      </c>
      <c r="T68" s="318">
        <v>3539</v>
      </c>
      <c r="U68" s="321">
        <v>3241</v>
      </c>
      <c r="V68" s="318">
        <v>6404</v>
      </c>
      <c r="W68" s="319">
        <v>6027</v>
      </c>
      <c r="Y68" s="318">
        <v>1335</v>
      </c>
      <c r="Z68" s="319">
        <v>1383</v>
      </c>
      <c r="AA68" s="318">
        <v>1492</v>
      </c>
      <c r="AB68" s="320">
        <v>1537</v>
      </c>
      <c r="AC68" s="318">
        <v>2828</v>
      </c>
      <c r="AD68" s="320">
        <v>2921</v>
      </c>
      <c r="AE68" s="318"/>
      <c r="AF68" s="319"/>
      <c r="AG68" s="318"/>
      <c r="AH68" s="320"/>
      <c r="AI68" s="318"/>
      <c r="AJ68" s="321"/>
      <c r="AK68" s="318"/>
      <c r="AL68" s="319"/>
      <c r="AN68" s="164"/>
      <c r="AO68" s="323">
        <f>IF(ABS(N68-(J68+L68))&lt;0.001,0,N68-(J68+L68))</f>
        <v>0</v>
      </c>
      <c r="AP68" s="323">
        <f>IF(ABS(O68-(K68+M68))&lt;0.001,0,O68-(K68+M68))</f>
        <v>0</v>
      </c>
      <c r="AQ68" s="323">
        <f>IF(ABS(T68-(P68+R68))&lt;0.001,0,T68-(P68+R68))</f>
        <v>0</v>
      </c>
      <c r="AR68" s="323">
        <f>IF(ABS(U68-(Q68+S68))&lt;0.001,0,U68-(Q68+S68))</f>
        <v>0</v>
      </c>
      <c r="AS68" s="323">
        <f>IF(ABS(V68-(J68+L68+P68+R68))&lt;0.001,0,V68-(J68+L68+P68+R68))</f>
        <v>0</v>
      </c>
      <c r="AT68" s="323">
        <f>IF(ABS(W68-(K68+M68+Q68+S68))&lt;0.001,0,W68-(K68+M68+Q68+S68))</f>
        <v>-1</v>
      </c>
      <c r="AU68" s="323">
        <f>IF(ABS(V68-(N68+T68))&lt;0.001,0,V68-(N68+T68))</f>
        <v>0</v>
      </c>
      <c r="AV68" s="323">
        <f>IF(ABS(W68-(O68+U68))&lt;0.001,0,W68-(O68+U68))</f>
        <v>-1</v>
      </c>
      <c r="AW68" s="58"/>
      <c r="AX68" s="323">
        <f>IF(ABS(AC68-(Y68+AA68))&lt;0.001,0,AC68-(Y68+AA68))</f>
        <v>1</v>
      </c>
      <c r="AY68" s="323">
        <f>IF(ABS(AD68-(Z68+AB68))&lt;0.001,0,AD68-(Z68+AB68))</f>
        <v>1</v>
      </c>
      <c r="AZ68" s="323">
        <f>IF(ABS(AI68-(AE68+AG68))&lt;0.001,0,AI68-(AE68+AG68))</f>
        <v>0</v>
      </c>
      <c r="BA68" s="323">
        <f>IF(ABS(AJ68-(AF68+AH68))&lt;0.001,0,AJ68-(AF68+AH68))</f>
        <v>0</v>
      </c>
      <c r="BB68" s="323">
        <f>IF(ABS(AK68-(Y68+AA68+AE68+AG68))&lt;0.001,0,AK68-(Y68+AA68+AE68+AG68))</f>
        <v>-2827</v>
      </c>
      <c r="BC68" s="323">
        <f>IF(ABS(AL68-(Z68+AB68+AF68+AH68))&lt;0.001,0,AL68-(Z68+AB68+AF68+AH68))</f>
        <v>-2920</v>
      </c>
      <c r="BD68" s="323">
        <f>IF(ABS(AK68-(AC68+AI68))&lt;0.001,0,AK68-(AC68+AI68))</f>
        <v>-2828</v>
      </c>
      <c r="BE68" s="323">
        <f>IF(ABS(AL68-(AD68+AJ68))&lt;0.001,0,AL68-(AD68+AJ68))</f>
        <v>-2921</v>
      </c>
      <c r="BF68" s="183"/>
      <c r="BH68" s="233"/>
      <c r="BI68" s="233"/>
    </row>
    <row r="69" spans="1:61" s="34" customFormat="1" ht="15" customHeight="1">
      <c r="A69" s="49"/>
      <c r="B69" s="32" t="s">
        <v>19</v>
      </c>
      <c r="C69" s="32"/>
      <c r="D69" s="32"/>
      <c r="E69" s="32"/>
      <c r="F69" s="32"/>
      <c r="G69" s="32"/>
      <c r="H69" s="33"/>
      <c r="I69" s="32"/>
      <c r="J69" s="50"/>
      <c r="K69" s="34">
        <v>6.0000000000000001E-3</v>
      </c>
      <c r="L69" s="50"/>
      <c r="M69" s="51">
        <v>-5.6000000000000001E-2</v>
      </c>
      <c r="N69" s="50"/>
      <c r="O69" s="51">
        <v>-2.7E-2</v>
      </c>
      <c r="P69" s="50"/>
      <c r="Q69" s="34">
        <v>-6.4000000000000001E-2</v>
      </c>
      <c r="R69" s="50"/>
      <c r="S69" s="51">
        <v>-9.9000000000000005E-2</v>
      </c>
      <c r="T69" s="50"/>
      <c r="U69" s="52">
        <v>-8.4000000000000005E-2</v>
      </c>
      <c r="V69" s="50"/>
      <c r="W69" s="34">
        <v>-5.8999999999999997E-2</v>
      </c>
      <c r="Y69" s="50"/>
      <c r="Z69" s="34">
        <v>3.6000744048475974E-2</v>
      </c>
      <c r="AA69" s="50"/>
      <c r="AB69" s="51">
        <v>3.0210005229690973E-2</v>
      </c>
      <c r="AC69" s="50"/>
      <c r="AD69" s="51">
        <v>3.2944633556068581E-2</v>
      </c>
      <c r="AE69" s="50"/>
      <c r="AG69" s="50"/>
      <c r="AH69" s="51"/>
      <c r="AI69" s="50"/>
      <c r="AJ69" s="52"/>
      <c r="AK69" s="50"/>
      <c r="AN69" s="132"/>
      <c r="AO69" s="77"/>
      <c r="AP69" s="77"/>
      <c r="AQ69" s="77"/>
      <c r="AR69" s="77"/>
      <c r="AS69" s="77"/>
      <c r="AT69" s="77"/>
      <c r="AU69" s="77"/>
      <c r="AV69" s="77"/>
      <c r="AW69" s="78"/>
      <c r="AX69" s="77"/>
      <c r="AY69" s="77"/>
      <c r="AZ69" s="77"/>
      <c r="BA69" s="77"/>
      <c r="BB69" s="77"/>
      <c r="BC69" s="77"/>
      <c r="BD69" s="77"/>
      <c r="BE69" s="77"/>
      <c r="BF69" s="97"/>
      <c r="BI69" s="233"/>
    </row>
    <row r="70" spans="1:61" s="49" customFormat="1" ht="15" customHeight="1">
      <c r="B70" s="118" t="s">
        <v>11</v>
      </c>
      <c r="C70" s="118"/>
      <c r="D70" s="118"/>
      <c r="E70" s="118"/>
      <c r="F70" s="118"/>
      <c r="H70" s="119"/>
      <c r="J70" s="45"/>
      <c r="K70" s="46"/>
      <c r="L70" s="45"/>
      <c r="M70" s="47"/>
      <c r="N70" s="45">
        <v>1652</v>
      </c>
      <c r="O70" s="47">
        <v>1429</v>
      </c>
      <c r="P70" s="45"/>
      <c r="Q70" s="46"/>
      <c r="R70" s="45"/>
      <c r="S70" s="47"/>
      <c r="T70" s="45">
        <v>1730</v>
      </c>
      <c r="U70" s="48">
        <v>1609</v>
      </c>
      <c r="V70" s="45">
        <v>3382</v>
      </c>
      <c r="W70" s="46">
        <v>3039</v>
      </c>
      <c r="Y70" s="45"/>
      <c r="Z70" s="46"/>
      <c r="AA70" s="45"/>
      <c r="AB70" s="47"/>
      <c r="AC70" s="45">
        <v>1429</v>
      </c>
      <c r="AD70" s="47">
        <v>1445</v>
      </c>
      <c r="AE70" s="45"/>
      <c r="AF70" s="46"/>
      <c r="AG70" s="45"/>
      <c r="AH70" s="47"/>
      <c r="AI70" s="45"/>
      <c r="AJ70" s="48"/>
      <c r="AK70" s="45"/>
      <c r="AL70" s="46"/>
      <c r="AN70" s="164"/>
      <c r="AO70" s="77"/>
      <c r="AP70" s="77"/>
      <c r="AQ70" s="77"/>
      <c r="AR70" s="77"/>
      <c r="AS70" s="77"/>
      <c r="AT70" s="77"/>
      <c r="AU70" s="176">
        <f>IF(ABS(V70-(N70+T70))&lt;0.001,0,V70-(N70+T70))</f>
        <v>0</v>
      </c>
      <c r="AV70" s="176">
        <f>IF(ABS(W70-(O70+U70))&lt;0.001,0,W70-(O70+U70))</f>
        <v>1</v>
      </c>
      <c r="AW70" s="58"/>
      <c r="AX70" s="77"/>
      <c r="AY70" s="77"/>
      <c r="AZ70" s="77"/>
      <c r="BA70" s="77"/>
      <c r="BB70" s="77"/>
      <c r="BC70" s="77"/>
      <c r="BD70" s="176">
        <f>IF(ABS(AK70-(AC70+AI70))&lt;0.001,0,AK70-(AC70+AI70))</f>
        <v>-1429</v>
      </c>
      <c r="BE70" s="176">
        <f>IF(ABS(AL70-(AD70+AJ70))&lt;0.001,0,AL70-(AD70+AJ70))</f>
        <v>-1445</v>
      </c>
      <c r="BF70" s="183"/>
    </row>
    <row r="71" spans="1:61" s="34" customFormat="1" ht="15" customHeight="1">
      <c r="A71" s="49"/>
      <c r="B71" s="32" t="s">
        <v>19</v>
      </c>
      <c r="C71" s="32"/>
      <c r="D71" s="32"/>
      <c r="E71" s="32"/>
      <c r="F71" s="32"/>
      <c r="G71" s="32"/>
      <c r="H71" s="33"/>
      <c r="I71" s="32"/>
      <c r="J71" s="50"/>
      <c r="L71" s="50"/>
      <c r="M71" s="51"/>
      <c r="N71" s="50"/>
      <c r="O71" s="51">
        <v>-7.0000000000000007E-2</v>
      </c>
      <c r="P71" s="50"/>
      <c r="R71" s="50"/>
      <c r="S71" s="51"/>
      <c r="T71" s="50"/>
      <c r="U71" s="52">
        <v>-7.0000000000000007E-2</v>
      </c>
      <c r="V71" s="50"/>
      <c r="W71" s="174">
        <v>-0.10199999999999999</v>
      </c>
      <c r="Y71" s="50"/>
      <c r="AA71" s="50"/>
      <c r="AB71" s="51"/>
      <c r="AC71" s="50"/>
      <c r="AD71" s="51">
        <v>1.1196402600391453E-2</v>
      </c>
      <c r="AE71" s="50"/>
      <c r="AG71" s="50"/>
      <c r="AH71" s="51"/>
      <c r="AI71" s="50"/>
      <c r="AJ71" s="52"/>
      <c r="AK71" s="50"/>
      <c r="AL71" s="174"/>
      <c r="AN71" s="132"/>
      <c r="AO71" s="77"/>
      <c r="AP71" s="77"/>
      <c r="AQ71" s="77"/>
      <c r="AR71" s="77"/>
      <c r="AS71" s="77"/>
      <c r="AT71" s="77"/>
      <c r="AU71" s="77"/>
      <c r="AV71" s="77"/>
      <c r="AW71" s="78"/>
      <c r="AX71" s="77"/>
      <c r="AY71" s="77"/>
      <c r="AZ71" s="77"/>
      <c r="BA71" s="77"/>
      <c r="BB71" s="77"/>
      <c r="BC71" s="77"/>
      <c r="BD71" s="77"/>
      <c r="BE71" s="77"/>
      <c r="BF71" s="97"/>
    </row>
    <row r="72" spans="1:61" s="49" customFormat="1" ht="15" customHeight="1">
      <c r="B72" s="118" t="s">
        <v>932</v>
      </c>
      <c r="C72" s="118"/>
      <c r="D72" s="118"/>
      <c r="E72" s="118"/>
      <c r="F72" s="118"/>
      <c r="H72" s="119"/>
      <c r="J72" s="45"/>
      <c r="K72" s="46"/>
      <c r="L72" s="45"/>
      <c r="M72" s="47"/>
      <c r="N72" s="45">
        <v>378</v>
      </c>
      <c r="O72" s="47">
        <v>407</v>
      </c>
      <c r="P72" s="45"/>
      <c r="Q72" s="46"/>
      <c r="R72" s="45"/>
      <c r="S72" s="47"/>
      <c r="T72" s="45">
        <v>725</v>
      </c>
      <c r="U72" s="48">
        <v>669</v>
      </c>
      <c r="V72" s="45">
        <v>1104</v>
      </c>
      <c r="W72" s="46">
        <v>1076</v>
      </c>
      <c r="Y72" s="45"/>
      <c r="Z72" s="46"/>
      <c r="AA72" s="45"/>
      <c r="AB72" s="47"/>
      <c r="AC72" s="45">
        <v>474</v>
      </c>
      <c r="AD72" s="47">
        <v>506</v>
      </c>
      <c r="AE72" s="45"/>
      <c r="AF72" s="46"/>
      <c r="AG72" s="45"/>
      <c r="AH72" s="47"/>
      <c r="AI72" s="45"/>
      <c r="AJ72" s="48"/>
      <c r="AK72" s="45"/>
      <c r="AL72" s="46"/>
      <c r="AN72" s="164"/>
      <c r="AO72" s="77"/>
      <c r="AP72" s="77"/>
      <c r="AQ72" s="77"/>
      <c r="AR72" s="77"/>
      <c r="AS72" s="77"/>
      <c r="AT72" s="77"/>
      <c r="AU72" s="176">
        <f>IF(ABS(V72-(N72+T72))&lt;0.001,0,V72-(N72+T72))</f>
        <v>1</v>
      </c>
      <c r="AV72" s="176">
        <f>IF(ABS(W72-(O72+U72))&lt;0.001,0,W72-(O72+U72))</f>
        <v>0</v>
      </c>
      <c r="AW72" s="58"/>
      <c r="AX72" s="77"/>
      <c r="AY72" s="77"/>
      <c r="AZ72" s="77"/>
      <c r="BA72" s="77"/>
      <c r="BB72" s="77"/>
      <c r="BC72" s="77"/>
      <c r="BD72" s="176">
        <f>IF(ABS(AK72-(AC72+AI72))&lt;0.001,0,AK72-(AC72+AI72))</f>
        <v>-474</v>
      </c>
      <c r="BE72" s="176">
        <f>IF(ABS(AL72-(AD72+AJ72))&lt;0.001,0,AL72-(AD72+AJ72))</f>
        <v>-506</v>
      </c>
      <c r="BF72" s="183"/>
    </row>
    <row r="73" spans="1:61" s="34" customFormat="1" ht="15" customHeight="1">
      <c r="A73" s="49"/>
      <c r="B73" s="32" t="s">
        <v>19</v>
      </c>
      <c r="C73" s="32"/>
      <c r="D73" s="32"/>
      <c r="E73" s="32"/>
      <c r="F73" s="32"/>
      <c r="G73" s="32"/>
      <c r="H73" s="33"/>
      <c r="I73" s="32"/>
      <c r="J73" s="50"/>
      <c r="L73" s="50"/>
      <c r="M73" s="51"/>
      <c r="N73" s="50"/>
      <c r="O73" s="51">
        <v>-7.8E-2</v>
      </c>
      <c r="P73" s="50"/>
      <c r="R73" s="50"/>
      <c r="S73" s="51"/>
      <c r="T73" s="50"/>
      <c r="U73" s="52">
        <v>-7.8E-2</v>
      </c>
      <c r="V73" s="50"/>
      <c r="W73" s="34">
        <v>-2.5000000000000001E-2</v>
      </c>
      <c r="Y73" s="50"/>
      <c r="AA73" s="50"/>
      <c r="AB73" s="51"/>
      <c r="AC73" s="50"/>
      <c r="AD73" s="51">
        <v>6.8085250462611047E-2</v>
      </c>
      <c r="AE73" s="50"/>
      <c r="AG73" s="50"/>
      <c r="AH73" s="51"/>
      <c r="AI73" s="50"/>
      <c r="AJ73" s="52"/>
      <c r="AK73" s="50"/>
      <c r="AN73" s="132"/>
      <c r="AO73" s="77"/>
      <c r="AP73" s="77"/>
      <c r="AQ73" s="77"/>
      <c r="AR73" s="77"/>
      <c r="AS73" s="77"/>
      <c r="AT73" s="77"/>
      <c r="AU73" s="77"/>
      <c r="AV73" s="77"/>
      <c r="AW73" s="78"/>
      <c r="AX73" s="77"/>
      <c r="AY73" s="77"/>
      <c r="AZ73" s="77"/>
      <c r="BA73" s="77"/>
      <c r="BB73" s="77"/>
      <c r="BC73" s="77"/>
      <c r="BD73" s="77"/>
      <c r="BE73" s="77"/>
      <c r="BF73" s="97"/>
    </row>
    <row r="74" spans="1:61" s="49" customFormat="1" ht="15" customHeight="1">
      <c r="B74" s="118" t="s">
        <v>35</v>
      </c>
      <c r="C74" s="118"/>
      <c r="D74" s="118"/>
      <c r="E74" s="118"/>
      <c r="F74" s="118"/>
      <c r="H74" s="119"/>
      <c r="J74" s="45"/>
      <c r="K74" s="46"/>
      <c r="L74" s="45"/>
      <c r="M74" s="47"/>
      <c r="N74" s="45">
        <v>554</v>
      </c>
      <c r="O74" s="47">
        <v>648</v>
      </c>
      <c r="P74" s="45"/>
      <c r="Q74" s="46"/>
      <c r="R74" s="45"/>
      <c r="S74" s="47"/>
      <c r="T74" s="45">
        <v>619</v>
      </c>
      <c r="U74" s="48">
        <v>600</v>
      </c>
      <c r="V74" s="45">
        <v>1172</v>
      </c>
      <c r="W74" s="46">
        <v>1248</v>
      </c>
      <c r="Y74" s="45"/>
      <c r="Z74" s="46"/>
      <c r="AA74" s="45"/>
      <c r="AB74" s="47"/>
      <c r="AC74" s="45">
        <v>623</v>
      </c>
      <c r="AD74" s="47">
        <v>692</v>
      </c>
      <c r="AE74" s="45"/>
      <c r="AF74" s="46"/>
      <c r="AG74" s="45"/>
      <c r="AH74" s="47"/>
      <c r="AI74" s="45"/>
      <c r="AJ74" s="48"/>
      <c r="AK74" s="45"/>
      <c r="AL74" s="46"/>
      <c r="AN74" s="164"/>
      <c r="AO74" s="77"/>
      <c r="AP74" s="77"/>
      <c r="AQ74" s="77"/>
      <c r="AR74" s="77"/>
      <c r="AS74" s="77"/>
      <c r="AT74" s="77"/>
      <c r="AU74" s="176">
        <f>IF(ABS(V74-(N74+T74))&lt;0.001,0,V74-(N74+T74))</f>
        <v>-1</v>
      </c>
      <c r="AV74" s="176">
        <f>IF(ABS(W74-(O74+U74))&lt;0.001,0,W74-(O74+U74))</f>
        <v>0</v>
      </c>
      <c r="AW74" s="58"/>
      <c r="AX74" s="77"/>
      <c r="AY74" s="77"/>
      <c r="AZ74" s="77"/>
      <c r="BA74" s="77"/>
      <c r="BB74" s="77"/>
      <c r="BC74" s="77"/>
      <c r="BD74" s="176">
        <f>IF(ABS(AK74-(AC74+AI74))&lt;0.001,0,AK74-(AC74+AI74))</f>
        <v>-623</v>
      </c>
      <c r="BE74" s="176">
        <f>IF(ABS(AL74-(AD74+AJ74))&lt;0.001,0,AL74-(AD74+AJ74))</f>
        <v>-692</v>
      </c>
      <c r="BF74" s="183"/>
    </row>
    <row r="75" spans="1:61" s="34" customFormat="1" ht="15" customHeight="1">
      <c r="A75" s="49"/>
      <c r="B75" s="32" t="s">
        <v>19</v>
      </c>
      <c r="C75" s="32"/>
      <c r="D75" s="32"/>
      <c r="E75" s="32"/>
      <c r="F75" s="32"/>
      <c r="G75" s="32"/>
      <c r="H75" s="33"/>
      <c r="I75" s="32"/>
      <c r="J75" s="50"/>
      <c r="L75" s="50"/>
      <c r="M75" s="51"/>
      <c r="N75" s="50"/>
      <c r="O75" s="51">
        <v>-0.03</v>
      </c>
      <c r="P75" s="50"/>
      <c r="R75" s="50"/>
      <c r="S75" s="51"/>
      <c r="T75" s="50"/>
      <c r="U75" s="52">
        <v>-0.03</v>
      </c>
      <c r="V75" s="50"/>
      <c r="W75" s="34">
        <v>6.5000000000000002E-2</v>
      </c>
      <c r="Y75" s="50"/>
      <c r="AA75" s="50"/>
      <c r="AB75" s="51"/>
      <c r="AC75" s="50"/>
      <c r="AD75" s="51">
        <v>0.11135108961834983</v>
      </c>
      <c r="AE75" s="50"/>
      <c r="AG75" s="50"/>
      <c r="AH75" s="51"/>
      <c r="AI75" s="50"/>
      <c r="AJ75" s="52"/>
      <c r="AK75" s="50"/>
      <c r="AN75" s="132"/>
      <c r="AO75" s="77"/>
      <c r="AP75" s="77"/>
      <c r="AQ75" s="77"/>
      <c r="AR75" s="77"/>
      <c r="AS75" s="77"/>
      <c r="AT75" s="77"/>
      <c r="AU75" s="77"/>
      <c r="AV75" s="77"/>
      <c r="AW75" s="78"/>
      <c r="AX75" s="77"/>
      <c r="AY75" s="77"/>
      <c r="AZ75" s="77"/>
      <c r="BA75" s="77"/>
      <c r="BB75" s="77"/>
      <c r="BC75" s="77"/>
      <c r="BD75" s="77"/>
      <c r="BE75" s="77"/>
      <c r="BF75" s="97"/>
    </row>
    <row r="76" spans="1:61" s="49" customFormat="1" ht="15" customHeight="1">
      <c r="B76" s="118" t="s">
        <v>736</v>
      </c>
      <c r="C76" s="118"/>
      <c r="D76" s="118"/>
      <c r="E76" s="118"/>
      <c r="F76" s="118"/>
      <c r="H76" s="119"/>
      <c r="J76" s="45"/>
      <c r="K76" s="46"/>
      <c r="L76" s="45"/>
      <c r="M76" s="47"/>
      <c r="N76" s="45">
        <v>143</v>
      </c>
      <c r="O76" s="47">
        <v>140</v>
      </c>
      <c r="P76" s="45"/>
      <c r="Q76" s="46"/>
      <c r="R76" s="45"/>
      <c r="S76" s="47"/>
      <c r="T76" s="45">
        <v>183</v>
      </c>
      <c r="U76" s="48">
        <v>156</v>
      </c>
      <c r="V76" s="45">
        <v>326</v>
      </c>
      <c r="W76" s="46">
        <v>296</v>
      </c>
      <c r="Y76" s="45"/>
      <c r="Z76" s="46"/>
      <c r="AA76" s="45"/>
      <c r="AB76" s="47"/>
      <c r="AC76" s="45">
        <v>142</v>
      </c>
      <c r="AD76" s="47">
        <v>138</v>
      </c>
      <c r="AE76" s="45"/>
      <c r="AF76" s="46"/>
      <c r="AG76" s="45"/>
      <c r="AH76" s="47"/>
      <c r="AI76" s="45"/>
      <c r="AJ76" s="48"/>
      <c r="AK76" s="45"/>
      <c r="AL76" s="46"/>
      <c r="AN76" s="164"/>
      <c r="AO76" s="77"/>
      <c r="AP76" s="77"/>
      <c r="AQ76" s="77"/>
      <c r="AR76" s="77"/>
      <c r="AS76" s="77"/>
      <c r="AT76" s="77"/>
      <c r="AU76" s="176">
        <f>IF(ABS(V76-(N76+T76))&lt;0.001,0,V76-(N76+T76))</f>
        <v>0</v>
      </c>
      <c r="AV76" s="176">
        <f>IF(ABS(W76-(O76+U76))&lt;0.001,0,W76-(O76+U76))</f>
        <v>0</v>
      </c>
      <c r="AW76" s="58"/>
      <c r="AX76" s="77"/>
      <c r="AY76" s="77"/>
      <c r="AZ76" s="77"/>
      <c r="BA76" s="77"/>
      <c r="BB76" s="77"/>
      <c r="BC76" s="77"/>
      <c r="BD76" s="176">
        <f>IF(ABS(AK76-(AC76+AI76))&lt;0.001,0,AK76-(AC76+AI76))</f>
        <v>-142</v>
      </c>
      <c r="BE76" s="176">
        <f>IF(ABS(AL76-(AD76+AJ76))&lt;0.001,0,AL76-(AD76+AJ76))</f>
        <v>-138</v>
      </c>
      <c r="BF76" s="183"/>
    </row>
    <row r="77" spans="1:61" s="34" customFormat="1" ht="15" customHeight="1">
      <c r="A77" s="172"/>
      <c r="B77" s="32" t="s">
        <v>19</v>
      </c>
      <c r="C77" s="32"/>
      <c r="D77" s="32"/>
      <c r="E77" s="32"/>
      <c r="F77" s="32"/>
      <c r="G77" s="32"/>
      <c r="H77" s="33"/>
      <c r="I77" s="32"/>
      <c r="J77" s="50"/>
      <c r="L77" s="50"/>
      <c r="M77" s="51"/>
      <c r="N77" s="50"/>
      <c r="O77" s="51">
        <v>-0.152</v>
      </c>
      <c r="P77" s="50"/>
      <c r="R77" s="50"/>
      <c r="S77" s="51"/>
      <c r="T77" s="50"/>
      <c r="U77" s="52">
        <v>-0.152</v>
      </c>
      <c r="V77" s="50"/>
      <c r="W77" s="34">
        <v>-9.2999999999999999E-2</v>
      </c>
      <c r="Y77" s="50"/>
      <c r="AA77" s="50"/>
      <c r="AB77" s="51"/>
      <c r="AC77" s="50"/>
      <c r="AD77" s="51">
        <v>-2.6309395335253338E-2</v>
      </c>
      <c r="AE77" s="50"/>
      <c r="AG77" s="50"/>
      <c r="AH77" s="51"/>
      <c r="AI77" s="50"/>
      <c r="AJ77" s="52"/>
      <c r="AK77" s="50"/>
      <c r="AN77" s="132"/>
      <c r="AO77" s="77"/>
      <c r="AP77" s="77"/>
      <c r="AQ77" s="77"/>
      <c r="AR77" s="77"/>
      <c r="AS77" s="77"/>
      <c r="AT77" s="77"/>
      <c r="AU77" s="77"/>
      <c r="AV77" s="77"/>
      <c r="AW77" s="78"/>
      <c r="AX77" s="77"/>
      <c r="AY77" s="77"/>
      <c r="AZ77" s="77"/>
      <c r="BA77" s="77"/>
      <c r="BB77" s="77"/>
      <c r="BC77" s="77"/>
      <c r="BD77" s="77"/>
      <c r="BE77" s="77"/>
      <c r="BF77" s="97"/>
    </row>
    <row r="78" spans="1:61" s="49" customFormat="1" ht="15" customHeight="1">
      <c r="B78" s="118" t="s">
        <v>671</v>
      </c>
      <c r="C78" s="118"/>
      <c r="D78" s="118"/>
      <c r="E78" s="118"/>
      <c r="F78" s="118"/>
      <c r="H78" s="119"/>
      <c r="J78" s="45"/>
      <c r="K78" s="46"/>
      <c r="L78" s="45"/>
      <c r="M78" s="47"/>
      <c r="N78" s="45">
        <v>44</v>
      </c>
      <c r="O78" s="47">
        <v>65</v>
      </c>
      <c r="P78" s="45"/>
      <c r="Q78" s="46"/>
      <c r="R78" s="45"/>
      <c r="S78" s="47"/>
      <c r="T78" s="45">
        <v>98</v>
      </c>
      <c r="U78" s="48">
        <v>79</v>
      </c>
      <c r="V78" s="45">
        <v>142</v>
      </c>
      <c r="W78" s="46">
        <v>144</v>
      </c>
      <c r="Y78" s="45"/>
      <c r="Z78" s="46"/>
      <c r="AA78" s="45"/>
      <c r="AB78" s="47"/>
      <c r="AC78" s="45">
        <v>64</v>
      </c>
      <c r="AD78" s="47">
        <v>64</v>
      </c>
      <c r="AE78" s="45"/>
      <c r="AF78" s="46"/>
      <c r="AG78" s="45"/>
      <c r="AH78" s="47"/>
      <c r="AI78" s="45"/>
      <c r="AJ78" s="48"/>
      <c r="AK78" s="45"/>
      <c r="AL78" s="46"/>
      <c r="AM78" s="233"/>
      <c r="AN78" s="164"/>
      <c r="AO78" s="77"/>
      <c r="AP78" s="77"/>
      <c r="AQ78" s="77"/>
      <c r="AR78" s="77"/>
      <c r="AS78" s="77"/>
      <c r="AT78" s="77"/>
      <c r="AU78" s="176">
        <f>IF(ABS(V78-(N78+T78))&lt;0.001,0,V78-(N78+T78))</f>
        <v>0</v>
      </c>
      <c r="AV78" s="176">
        <f>IF(ABS(W78-(O78+U78))&lt;0.001,0,W78-(O78+U78))</f>
        <v>0</v>
      </c>
      <c r="AW78" s="58"/>
      <c r="AX78" s="77"/>
      <c r="AY78" s="77"/>
      <c r="AZ78" s="77"/>
      <c r="BA78" s="77"/>
      <c r="BB78" s="77"/>
      <c r="BC78" s="77"/>
      <c r="BD78" s="176">
        <f>IF(ABS(AK78-(AC78+AI78))&lt;0.001,0,AK78-(AC78+AI78))</f>
        <v>-64</v>
      </c>
      <c r="BE78" s="176">
        <f>IF(ABS(AL78-(AD78+AJ78))&lt;0.001,0,AL78-(AD78+AJ78))</f>
        <v>-64</v>
      </c>
      <c r="BF78" s="183"/>
      <c r="BH78" s="233"/>
      <c r="BI78" s="233"/>
    </row>
    <row r="79" spans="1:61" s="34" customFormat="1" ht="15" customHeight="1">
      <c r="A79" s="172"/>
      <c r="B79" s="32" t="s">
        <v>19</v>
      </c>
      <c r="C79" s="32"/>
      <c r="D79" s="32"/>
      <c r="E79" s="32"/>
      <c r="F79" s="32"/>
      <c r="G79" s="32"/>
      <c r="H79" s="33"/>
      <c r="I79" s="32"/>
      <c r="J79" s="50"/>
      <c r="L79" s="50"/>
      <c r="M79" s="51"/>
      <c r="N79" s="50"/>
      <c r="O79" s="51">
        <v>-0.2</v>
      </c>
      <c r="P79" s="50"/>
      <c r="Q79" s="327"/>
      <c r="R79" s="50"/>
      <c r="S79" s="51"/>
      <c r="T79" s="50"/>
      <c r="U79" s="52">
        <v>-0.2</v>
      </c>
      <c r="V79" s="50"/>
      <c r="W79" s="34">
        <v>0.01</v>
      </c>
      <c r="Y79" s="50"/>
      <c r="AA79" s="50"/>
      <c r="AB79" s="51"/>
      <c r="AC79" s="50"/>
      <c r="AD79" s="51">
        <v>-1.875849994528167E-4</v>
      </c>
      <c r="AE79" s="50"/>
      <c r="AF79" s="327"/>
      <c r="AG79" s="50"/>
      <c r="AH79" s="51"/>
      <c r="AI79" s="50"/>
      <c r="AJ79" s="52"/>
      <c r="AK79" s="50"/>
      <c r="AM79" s="233"/>
      <c r="AN79" s="132"/>
      <c r="AO79" s="77"/>
      <c r="AP79" s="77"/>
      <c r="AQ79" s="77"/>
      <c r="AR79" s="77"/>
      <c r="AS79" s="77"/>
      <c r="AT79" s="77"/>
      <c r="AU79" s="77"/>
      <c r="AV79" s="77"/>
      <c r="AW79" s="78"/>
      <c r="AX79" s="77"/>
      <c r="AY79" s="77"/>
      <c r="AZ79" s="77"/>
      <c r="BA79" s="77"/>
      <c r="BB79" s="77"/>
      <c r="BC79" s="77"/>
      <c r="BD79" s="77"/>
      <c r="BE79" s="77"/>
      <c r="BF79" s="97"/>
      <c r="BI79" s="233"/>
    </row>
    <row r="80" spans="1:61" s="49" customFormat="1" ht="15" customHeight="1">
      <c r="B80" s="118" t="s">
        <v>660</v>
      </c>
      <c r="C80" s="118"/>
      <c r="D80" s="118"/>
      <c r="E80" s="118"/>
      <c r="F80" s="118"/>
      <c r="H80" s="119"/>
      <c r="J80" s="45"/>
      <c r="K80" s="46"/>
      <c r="L80" s="45"/>
      <c r="M80" s="47"/>
      <c r="N80" s="45">
        <v>94</v>
      </c>
      <c r="O80" s="47">
        <v>97</v>
      </c>
      <c r="P80" s="45"/>
      <c r="Q80" s="46"/>
      <c r="R80" s="45"/>
      <c r="S80" s="47"/>
      <c r="T80" s="45">
        <v>184</v>
      </c>
      <c r="U80" s="48">
        <v>128</v>
      </c>
      <c r="V80" s="45">
        <v>278</v>
      </c>
      <c r="W80" s="46">
        <v>225</v>
      </c>
      <c r="Y80" s="45"/>
      <c r="Z80" s="46"/>
      <c r="AA80" s="45"/>
      <c r="AB80" s="47"/>
      <c r="AC80" s="45">
        <v>95</v>
      </c>
      <c r="AD80" s="47">
        <v>75</v>
      </c>
      <c r="AE80" s="45"/>
      <c r="AF80" s="46"/>
      <c r="AG80" s="45"/>
      <c r="AH80" s="47"/>
      <c r="AI80" s="45"/>
      <c r="AJ80" s="48"/>
      <c r="AK80" s="45"/>
      <c r="AL80" s="46"/>
      <c r="AN80" s="164"/>
      <c r="AO80" s="77"/>
      <c r="AP80" s="77"/>
      <c r="AQ80" s="77"/>
      <c r="AR80" s="77"/>
      <c r="AS80" s="77"/>
      <c r="AT80" s="77"/>
      <c r="AU80" s="176">
        <f>IF(ABS(V80-(N80+T80))&lt;0.001,0,V80-(N80+T80))</f>
        <v>0</v>
      </c>
      <c r="AV80" s="176">
        <f>IF(ABS(W80-(O80+U80))&lt;0.001,0,W80-(O80+U80))</f>
        <v>0</v>
      </c>
      <c r="AW80" s="58"/>
      <c r="AX80" s="77"/>
      <c r="AY80" s="77"/>
      <c r="AZ80" s="77"/>
      <c r="BA80" s="77"/>
      <c r="BB80" s="77"/>
      <c r="BC80" s="77"/>
      <c r="BD80" s="176">
        <f>IF(ABS(AK80-(AC80+AI80))&lt;0.001,0,AK80-(AC80+AI80))</f>
        <v>-95</v>
      </c>
      <c r="BE80" s="176">
        <f>IF(ABS(AL80-(AD80+AJ80))&lt;0.001,0,AL80-(AD80+AJ80))</f>
        <v>-75</v>
      </c>
      <c r="BF80" s="183"/>
    </row>
    <row r="81" spans="1:58" s="34" customFormat="1" ht="15" customHeight="1" thickBot="1">
      <c r="A81" s="172"/>
      <c r="B81" s="659" t="s">
        <v>19</v>
      </c>
      <c r="C81" s="659"/>
      <c r="D81" s="659"/>
      <c r="E81" s="659"/>
      <c r="F81" s="659"/>
      <c r="G81" s="49"/>
      <c r="H81" s="660"/>
      <c r="I81" s="32"/>
      <c r="J81" s="661"/>
      <c r="K81" s="662"/>
      <c r="L81" s="661"/>
      <c r="M81" s="663"/>
      <c r="N81" s="661"/>
      <c r="O81" s="663">
        <v>-0.30199999999999999</v>
      </c>
      <c r="P81" s="661"/>
      <c r="Q81" s="662"/>
      <c r="R81" s="661"/>
      <c r="S81" s="663"/>
      <c r="T81" s="661"/>
      <c r="U81" s="668">
        <v>-0.30199999999999999</v>
      </c>
      <c r="V81" s="661"/>
      <c r="W81" s="662">
        <v>-0.19</v>
      </c>
      <c r="Y81" s="661"/>
      <c r="Z81" s="662"/>
      <c r="AA81" s="661"/>
      <c r="AB81" s="663"/>
      <c r="AC81" s="661"/>
      <c r="AD81" s="663">
        <v>-0.21763944987431771</v>
      </c>
      <c r="AE81" s="661"/>
      <c r="AF81" s="662"/>
      <c r="AG81" s="661"/>
      <c r="AH81" s="663"/>
      <c r="AI81" s="661"/>
      <c r="AJ81" s="668"/>
      <c r="AK81" s="661"/>
      <c r="AL81" s="662"/>
      <c r="AN81" s="132"/>
      <c r="AO81" s="667"/>
      <c r="AP81" s="667"/>
      <c r="AQ81" s="667"/>
      <c r="AR81" s="667"/>
      <c r="AS81" s="667"/>
      <c r="AT81" s="667"/>
      <c r="AU81" s="667"/>
      <c r="AV81" s="667"/>
      <c r="AW81" s="78"/>
      <c r="AX81" s="667"/>
      <c r="AY81" s="667"/>
      <c r="AZ81" s="667"/>
      <c r="BA81" s="667"/>
      <c r="BB81" s="667"/>
      <c r="BC81" s="667"/>
      <c r="BD81" s="667"/>
      <c r="BE81" s="667"/>
      <c r="BF81" s="97"/>
    </row>
    <row r="82" spans="1:58" s="53" customFormat="1" ht="15" customHeight="1" thickTop="1">
      <c r="B82" s="55"/>
      <c r="G82" s="32"/>
      <c r="H82" s="56"/>
      <c r="I82" s="32"/>
      <c r="AN82" s="58"/>
      <c r="AO82" s="58"/>
      <c r="AP82" s="58"/>
      <c r="AQ82" s="58"/>
      <c r="AR82" s="58"/>
      <c r="AS82" s="58"/>
      <c r="AT82" s="58"/>
      <c r="AU82" s="58"/>
      <c r="AV82" s="58"/>
      <c r="AW82" s="58"/>
      <c r="AX82" s="58"/>
      <c r="AY82" s="58"/>
      <c r="AZ82" s="58"/>
      <c r="BA82" s="58"/>
      <c r="BB82" s="58"/>
      <c r="BC82" s="58"/>
      <c r="BD82" s="58"/>
      <c r="BE82" s="58"/>
      <c r="BF82" s="58"/>
    </row>
    <row r="83" spans="1:58" s="53" customFormat="1" ht="13.2">
      <c r="H83" s="56"/>
      <c r="AN83" s="58"/>
      <c r="AO83" s="58"/>
      <c r="AP83" s="58"/>
      <c r="AQ83" s="58"/>
      <c r="AR83" s="58"/>
      <c r="AS83" s="58"/>
      <c r="AT83" s="58"/>
      <c r="AU83" s="58"/>
      <c r="AV83" s="58"/>
      <c r="AW83" s="58"/>
      <c r="AX83" s="58"/>
      <c r="AY83" s="58"/>
      <c r="AZ83" s="58"/>
      <c r="BA83" s="58"/>
      <c r="BB83" s="58"/>
      <c r="BC83" s="58"/>
      <c r="BD83" s="58"/>
      <c r="BE83" s="58"/>
      <c r="BF83" s="58"/>
    </row>
    <row r="84" spans="1:58" s="53" customFormat="1" ht="13.2">
      <c r="H84" s="56"/>
      <c r="AN84" s="58"/>
      <c r="AO84" s="58"/>
      <c r="AP84" s="58"/>
      <c r="AQ84" s="58"/>
      <c r="AR84" s="58"/>
      <c r="AS84" s="58"/>
      <c r="AT84" s="58"/>
      <c r="AU84" s="58"/>
      <c r="AV84" s="58"/>
      <c r="AW84" s="58"/>
      <c r="AX84" s="58"/>
      <c r="AY84" s="58"/>
      <c r="AZ84" s="58"/>
      <c r="BA84" s="58"/>
      <c r="BB84" s="58"/>
      <c r="BC84" s="58"/>
      <c r="BD84" s="58"/>
      <c r="BE84" s="58"/>
      <c r="BF84" s="58"/>
    </row>
    <row r="85" spans="1:58" s="53" customFormat="1" ht="13.2" hidden="1">
      <c r="H85" s="56"/>
      <c r="AN85" s="58"/>
      <c r="AO85" s="58"/>
      <c r="AP85" s="58"/>
      <c r="AQ85" s="58"/>
      <c r="AR85" s="58"/>
      <c r="AS85" s="58"/>
      <c r="AT85" s="58"/>
      <c r="AU85" s="58"/>
      <c r="AV85" s="58"/>
      <c r="AW85" s="58"/>
      <c r="AX85" s="58"/>
      <c r="AY85" s="58"/>
      <c r="AZ85" s="58"/>
      <c r="BA85" s="58"/>
      <c r="BB85" s="58"/>
      <c r="BC85" s="58"/>
      <c r="BD85" s="58"/>
      <c r="BE85" s="58"/>
      <c r="BF85" s="58"/>
    </row>
    <row r="86" spans="1:58" s="58" customFormat="1" ht="13.2" hidden="1">
      <c r="B86" s="405"/>
      <c r="C86" s="405"/>
      <c r="D86" s="405"/>
      <c r="E86" s="405"/>
      <c r="F86" s="405"/>
      <c r="H86" s="611"/>
      <c r="J86" s="405"/>
      <c r="K86" s="405"/>
      <c r="L86" s="405"/>
      <c r="M86" s="405"/>
      <c r="N86" s="405"/>
      <c r="O86" s="405"/>
      <c r="P86" s="405"/>
      <c r="Q86" s="405"/>
      <c r="R86" s="405"/>
      <c r="S86" s="405"/>
      <c r="T86" s="405"/>
      <c r="U86" s="405"/>
      <c r="V86" s="405"/>
      <c r="W86" s="405"/>
      <c r="Y86" s="405"/>
      <c r="Z86" s="405"/>
      <c r="AA86" s="405"/>
      <c r="AB86" s="405"/>
      <c r="AC86" s="405"/>
      <c r="AD86" s="405"/>
      <c r="AE86" s="405"/>
      <c r="AF86" s="405"/>
      <c r="AG86" s="405"/>
      <c r="AH86" s="405"/>
      <c r="AI86" s="405"/>
      <c r="AJ86" s="405"/>
      <c r="AK86" s="405"/>
      <c r="AL86" s="405"/>
    </row>
    <row r="87" spans="1:58" s="58" customFormat="1" ht="13.2" hidden="1">
      <c r="B87" s="59" t="s">
        <v>83</v>
      </c>
      <c r="C87" s="60"/>
      <c r="D87" s="60"/>
      <c r="E87" s="60"/>
      <c r="F87" s="60"/>
      <c r="G87" s="60"/>
      <c r="H87" s="61">
        <f>COUNTIF($96:$103,"&gt;2")+COUNTIF($96:$103,"&lt;-2")</f>
        <v>0</v>
      </c>
    </row>
    <row r="88" spans="1:58" s="58" customFormat="1" ht="13.2" hidden="1">
      <c r="B88" s="59" t="s">
        <v>84</v>
      </c>
      <c r="C88" s="60"/>
      <c r="D88" s="60"/>
      <c r="E88" s="60"/>
      <c r="F88" s="60"/>
      <c r="G88" s="60"/>
      <c r="H88" s="61">
        <f>IF(TRIMESTRE=1,COUNTIF($AN:$AV,"&gt;2")+COUNTIF($AN:$AV,"&lt;-2"),IF(OR(TRIMESTRE=2,TRIMESTRE=3),COUNTIF($AN:$AY,"&gt;2")+COUNTIF($AN:$AY,"=&lt;-2"),IF(TRIMESTRE=4,COUNTIF($AN:$BF,"&gt;2")+COUNTIF($AN:$BF,"&lt;-2"),"Trim. ?")))</f>
        <v>0</v>
      </c>
    </row>
    <row r="89" spans="1:58" s="58" customFormat="1" ht="13.2" hidden="1">
      <c r="B89" s="59" t="s">
        <v>85</v>
      </c>
      <c r="C89" s="60"/>
      <c r="D89" s="60"/>
      <c r="E89" s="60"/>
      <c r="F89" s="60"/>
      <c r="G89" s="60"/>
      <c r="H89" s="61">
        <f>COUNTIF($104:$147,"&gt;=1")+COUNTIF($104:$147,"&lt;=-1")+COUNTIF($148:$155,"&gt;=0,1%")+COUNTIF($148:$155,"&lt;=-0,1%")</f>
        <v>0</v>
      </c>
    </row>
    <row r="90" spans="1:58" s="60" customFormat="1" ht="12.75" hidden="1" customHeight="1">
      <c r="B90" s="59" t="s">
        <v>124</v>
      </c>
      <c r="H90" s="61">
        <f>COUNTIF($94:$94,"&gt;0")</f>
        <v>0</v>
      </c>
    </row>
    <row r="91" spans="1:58" s="58" customFormat="1" ht="13.2" hidden="1">
      <c r="B91" s="59" t="s">
        <v>103</v>
      </c>
      <c r="C91" s="60"/>
      <c r="D91" s="60"/>
      <c r="E91" s="60"/>
      <c r="F91" s="60"/>
      <c r="G91" s="60"/>
      <c r="H91" s="63" t="str">
        <f>IF(ISERROR(SUM($96:$155)+SUM($AN:$BF)),"# ERREUR !","OK")</f>
        <v>OK</v>
      </c>
    </row>
    <row r="92" spans="1:58" s="58" customFormat="1" ht="12.75" hidden="1" customHeight="1">
      <c r="B92" s="64"/>
      <c r="C92" s="64"/>
      <c r="D92" s="64"/>
      <c r="E92" s="64"/>
      <c r="F92" s="64"/>
      <c r="G92" s="64"/>
      <c r="H92" s="65"/>
      <c r="AO92" s="60"/>
      <c r="AP92" s="60"/>
      <c r="AQ92" s="60"/>
      <c r="AR92" s="60"/>
      <c r="AS92" s="60"/>
      <c r="AT92" s="60"/>
      <c r="AU92" s="60"/>
      <c r="AV92" s="60"/>
      <c r="AX92" s="60"/>
      <c r="AY92" s="60"/>
      <c r="AZ92" s="60"/>
      <c r="BA92" s="60"/>
      <c r="BB92" s="60"/>
      <c r="BC92" s="60"/>
      <c r="BD92" s="60"/>
      <c r="BE92" s="60"/>
    </row>
    <row r="93" spans="1:58" s="58" customFormat="1" ht="12.75" hidden="1" customHeight="1">
      <c r="B93" s="405"/>
      <c r="C93" s="405"/>
      <c r="D93" s="405"/>
      <c r="E93" s="405"/>
      <c r="F93" s="405"/>
      <c r="H93" s="611"/>
      <c r="J93" s="405"/>
      <c r="K93" s="405"/>
      <c r="L93" s="405"/>
      <c r="M93" s="405"/>
      <c r="N93" s="405"/>
      <c r="O93" s="405"/>
      <c r="P93" s="405"/>
      <c r="Q93" s="405"/>
      <c r="R93" s="405"/>
      <c r="S93" s="405"/>
      <c r="T93" s="405"/>
      <c r="U93" s="405"/>
      <c r="V93" s="405"/>
      <c r="W93" s="405"/>
      <c r="Y93" s="405"/>
      <c r="Z93" s="405"/>
      <c r="AA93" s="405"/>
      <c r="AB93" s="405"/>
      <c r="AC93" s="405"/>
      <c r="AD93" s="405"/>
      <c r="AE93" s="405"/>
      <c r="AF93" s="405"/>
      <c r="AG93" s="405"/>
      <c r="AH93" s="405"/>
      <c r="AI93" s="405"/>
      <c r="AJ93" s="405"/>
      <c r="AK93" s="405"/>
      <c r="AL93" s="405"/>
      <c r="AO93" s="60"/>
      <c r="AP93" s="60"/>
      <c r="AQ93" s="60"/>
      <c r="AR93" s="60"/>
      <c r="AS93" s="60"/>
      <c r="AT93" s="60"/>
      <c r="AU93" s="60"/>
      <c r="AV93" s="60"/>
      <c r="AX93" s="60"/>
      <c r="AY93" s="60"/>
      <c r="AZ93" s="60"/>
      <c r="BA93" s="60"/>
      <c r="BB93" s="60"/>
      <c r="BC93" s="60"/>
      <c r="BD93" s="60"/>
      <c r="BE93" s="60"/>
    </row>
    <row r="94" spans="1:58" s="66" customFormat="1" ht="12.75" hidden="1" customHeight="1">
      <c r="B94" s="66" t="s">
        <v>126</v>
      </c>
      <c r="H94" s="67" t="s">
        <v>81</v>
      </c>
      <c r="J94" s="68">
        <f>IF(COUNT(J52:J64,J70:J81)=0,0,COUNT(J52:J64,J70:J81))</f>
        <v>0</v>
      </c>
      <c r="K94" s="68">
        <f>IF(COUNT(K52:K64,K70:K81)=0,0,COUNT(K52:K64,K70:K81))</f>
        <v>0</v>
      </c>
      <c r="L94" s="68">
        <f>IF(COUNT(L52:L64,L70:L81)=0,0,COUNT(L52:L64,L70:L81))</f>
        <v>0</v>
      </c>
      <c r="M94" s="68">
        <f>IF(COUNT(M52:M64,M70:M81)=0,0,COUNT(M52:M64,M70:M81))</f>
        <v>0</v>
      </c>
      <c r="N94" s="69"/>
      <c r="O94" s="69"/>
      <c r="P94" s="68">
        <f>IF(COUNT(P52:P64,P70:P81)=0,0,COUNT(P52:P64,P70:P81))</f>
        <v>0</v>
      </c>
      <c r="Q94" s="68">
        <f>IF(COUNT(Q52:Q64,Q70:Q81)=0,0,COUNT(Q52:Q64,Q70:Q81))</f>
        <v>0</v>
      </c>
      <c r="R94" s="68">
        <f>IF(COUNT(R52:R64,R70:R81)=0,0,COUNT(R52:R64,R70:R81))</f>
        <v>0</v>
      </c>
      <c r="S94" s="68">
        <f>IF(COUNT(S52:S64,S70:S81)=0,0,COUNT(S52:S64,S70:S81))</f>
        <v>0</v>
      </c>
      <c r="T94" s="69"/>
      <c r="U94" s="69"/>
      <c r="V94" s="69"/>
      <c r="W94" s="69"/>
      <c r="X94" s="68"/>
      <c r="Y94" s="68">
        <f>IF(COUNT(Y52:Y64,Y70:Y81)=0,0,COUNT(Y52:Y64,Y70:Y81))</f>
        <v>0</v>
      </c>
      <c r="Z94" s="68">
        <f>IF(COUNT(Z52:Z64,Z70:Z81)=0,0,COUNT(Z52:Z64,Z70:Z81))</f>
        <v>0</v>
      </c>
      <c r="AA94" s="68">
        <f>IF(COUNT(AA52:AA64,AA70:AA81)=0,0,COUNT(AA52:AA64,AA70:AA81))</f>
        <v>0</v>
      </c>
      <c r="AB94" s="68">
        <f>IF(COUNT(AB52:AB64,AB70:AB81)=0,0,COUNT(AB52:AB64,AB70:AB81))</f>
        <v>0</v>
      </c>
      <c r="AC94" s="69"/>
      <c r="AD94" s="69"/>
      <c r="AE94" s="68">
        <f>IF(COUNT(AE52:AE64,AE70:AE81)=0,0,COUNT(AE52:AE64,AE70:AE81))</f>
        <v>0</v>
      </c>
      <c r="AF94" s="68">
        <f>IF(COUNT(AF52:AF64,AF70:AF81)=0,0,COUNT(AF52:AF64,AF70:AF81))</f>
        <v>0</v>
      </c>
      <c r="AG94" s="68">
        <f>IF(COUNT(AG52:AG64,AG70:AG81)=0,0,COUNT(AG52:AG64,AG70:AG81))</f>
        <v>0</v>
      </c>
      <c r="AH94" s="68">
        <f>IF(COUNT(AH52:AH64,AH70:AH81)=0,0,COUNT(AH52:AH64,AH70:AH81))</f>
        <v>0</v>
      </c>
      <c r="AI94" s="69"/>
      <c r="AJ94" s="69"/>
      <c r="AK94" s="69"/>
      <c r="AL94" s="69"/>
    </row>
    <row r="95" spans="1:58" s="58" customFormat="1" ht="13.2" hidden="1">
      <c r="B95" s="64"/>
      <c r="C95" s="64"/>
      <c r="D95" s="64"/>
      <c r="E95" s="64"/>
      <c r="F95" s="64"/>
      <c r="G95" s="64"/>
      <c r="H95" s="65"/>
    </row>
    <row r="96" spans="1:58" s="58" customFormat="1" ht="13.2" hidden="1">
      <c r="B96" s="405"/>
      <c r="C96" s="405"/>
      <c r="D96" s="405"/>
      <c r="E96" s="405"/>
      <c r="F96" s="405"/>
      <c r="H96" s="611"/>
      <c r="J96" s="405"/>
      <c r="K96" s="405"/>
      <c r="L96" s="405"/>
      <c r="M96" s="405"/>
      <c r="N96" s="405"/>
      <c r="O96" s="405"/>
      <c r="P96" s="405"/>
      <c r="Q96" s="405"/>
      <c r="R96" s="405"/>
      <c r="S96" s="405"/>
      <c r="T96" s="405"/>
      <c r="U96" s="405"/>
      <c r="V96" s="405"/>
      <c r="W96" s="405"/>
      <c r="Y96" s="405"/>
      <c r="Z96" s="405"/>
      <c r="AA96" s="405"/>
      <c r="AB96" s="405"/>
      <c r="AC96" s="405"/>
      <c r="AD96" s="405"/>
      <c r="AE96" s="405"/>
      <c r="AF96" s="405"/>
      <c r="AG96" s="405"/>
      <c r="AH96" s="405"/>
      <c r="AI96" s="405"/>
      <c r="AJ96" s="405"/>
      <c r="AK96" s="405"/>
      <c r="AL96" s="405"/>
    </row>
    <row r="97" spans="2:38" s="60" customFormat="1" ht="13.2" hidden="1">
      <c r="B97" s="60" t="s">
        <v>958</v>
      </c>
      <c r="H97" s="92" t="s">
        <v>81</v>
      </c>
      <c r="I97" s="79"/>
      <c r="J97" s="176">
        <f t="shared" ref="J97:W97" si="3">IF(ABS(J11-J29)&lt;0.001,0,J11-J29)</f>
        <v>0</v>
      </c>
      <c r="K97" s="176">
        <f t="shared" si="3"/>
        <v>0</v>
      </c>
      <c r="L97" s="176">
        <f t="shared" si="3"/>
        <v>0</v>
      </c>
      <c r="M97" s="176">
        <f t="shared" si="3"/>
        <v>0</v>
      </c>
      <c r="N97" s="176">
        <f t="shared" si="3"/>
        <v>0</v>
      </c>
      <c r="O97" s="176">
        <f t="shared" si="3"/>
        <v>0</v>
      </c>
      <c r="P97" s="176">
        <f t="shared" si="3"/>
        <v>0</v>
      </c>
      <c r="Q97" s="176">
        <f t="shared" si="3"/>
        <v>0</v>
      </c>
      <c r="R97" s="176">
        <f t="shared" si="3"/>
        <v>0</v>
      </c>
      <c r="S97" s="176">
        <f t="shared" si="3"/>
        <v>0</v>
      </c>
      <c r="T97" s="176">
        <f t="shared" si="3"/>
        <v>0</v>
      </c>
      <c r="U97" s="176">
        <f t="shared" si="3"/>
        <v>0</v>
      </c>
      <c r="V97" s="176">
        <f t="shared" si="3"/>
        <v>0</v>
      </c>
      <c r="W97" s="176">
        <f t="shared" si="3"/>
        <v>0</v>
      </c>
      <c r="Y97" s="176">
        <f t="shared" ref="Y97:AL97" si="4">IF(ABS(Y11-Y29)&lt;0.001,0,Y11-Y29)</f>
        <v>0</v>
      </c>
      <c r="Z97" s="176">
        <f t="shared" si="4"/>
        <v>0</v>
      </c>
      <c r="AA97" s="176">
        <f t="shared" si="4"/>
        <v>0</v>
      </c>
      <c r="AB97" s="176">
        <f t="shared" si="4"/>
        <v>0</v>
      </c>
      <c r="AC97" s="176">
        <f t="shared" si="4"/>
        <v>0</v>
      </c>
      <c r="AD97" s="176">
        <f t="shared" si="4"/>
        <v>0</v>
      </c>
      <c r="AE97" s="176">
        <f t="shared" si="4"/>
        <v>0</v>
      </c>
      <c r="AF97" s="176">
        <f t="shared" si="4"/>
        <v>0</v>
      </c>
      <c r="AG97" s="176">
        <f t="shared" si="4"/>
        <v>0</v>
      </c>
      <c r="AH97" s="176">
        <f t="shared" si="4"/>
        <v>0</v>
      </c>
      <c r="AI97" s="176">
        <f t="shared" si="4"/>
        <v>0</v>
      </c>
      <c r="AJ97" s="176">
        <f t="shared" si="4"/>
        <v>0</v>
      </c>
      <c r="AK97" s="176">
        <f t="shared" si="4"/>
        <v>0</v>
      </c>
      <c r="AL97" s="176">
        <f t="shared" si="4"/>
        <v>0</v>
      </c>
    </row>
    <row r="98" spans="2:38" s="60" customFormat="1" ht="13.2" hidden="1">
      <c r="B98" s="60" t="s">
        <v>963</v>
      </c>
      <c r="G98" s="79"/>
      <c r="H98" s="92" t="s">
        <v>81</v>
      </c>
      <c r="I98" s="79"/>
      <c r="J98" s="176">
        <f t="shared" ref="J98:W98" si="5">IF(ABS(J11-(J13+J15+J17+J19+J21+J23+J25))&lt;0.001,0,J11-(J13+J15+J17+J19+J21+J23+J25))</f>
        <v>0</v>
      </c>
      <c r="K98" s="176">
        <f t="shared" si="5"/>
        <v>-1</v>
      </c>
      <c r="L98" s="176">
        <f t="shared" si="5"/>
        <v>0</v>
      </c>
      <c r="M98" s="176">
        <f t="shared" si="5"/>
        <v>-1</v>
      </c>
      <c r="N98" s="176">
        <f t="shared" si="5"/>
        <v>0</v>
      </c>
      <c r="O98" s="176">
        <f t="shared" si="5"/>
        <v>0</v>
      </c>
      <c r="P98" s="176">
        <f t="shared" si="5"/>
        <v>0</v>
      </c>
      <c r="Q98" s="176">
        <f t="shared" si="5"/>
        <v>0</v>
      </c>
      <c r="R98" s="176">
        <f t="shared" si="5"/>
        <v>1</v>
      </c>
      <c r="S98" s="176">
        <f t="shared" si="5"/>
        <v>0</v>
      </c>
      <c r="T98" s="176">
        <f t="shared" si="5"/>
        <v>1</v>
      </c>
      <c r="U98" s="176">
        <f t="shared" si="5"/>
        <v>1</v>
      </c>
      <c r="V98" s="176">
        <f t="shared" si="5"/>
        <v>0</v>
      </c>
      <c r="W98" s="176">
        <f t="shared" si="5"/>
        <v>1</v>
      </c>
      <c r="X98" s="176"/>
      <c r="Y98" s="176">
        <f t="shared" ref="Y98:AL98" si="6">IF(ABS(Y11-(Y13+Y15+Y17+Y19+Y21+Y23+Y25))&lt;0.001,0,Y11-(Y13+Y15+Y17+Y19+Y21+Y23+Y25))</f>
        <v>0</v>
      </c>
      <c r="Z98" s="176">
        <f t="shared" si="6"/>
        <v>0</v>
      </c>
      <c r="AA98" s="176">
        <f t="shared" si="6"/>
        <v>1</v>
      </c>
      <c r="AB98" s="176">
        <f t="shared" si="6"/>
        <v>1</v>
      </c>
      <c r="AC98" s="176">
        <f t="shared" si="6"/>
        <v>0</v>
      </c>
      <c r="AD98" s="176">
        <f t="shared" si="6"/>
        <v>-2</v>
      </c>
      <c r="AE98" s="176">
        <f t="shared" si="6"/>
        <v>0</v>
      </c>
      <c r="AF98" s="176">
        <f t="shared" si="6"/>
        <v>0</v>
      </c>
      <c r="AG98" s="176">
        <f t="shared" si="6"/>
        <v>0</v>
      </c>
      <c r="AH98" s="176">
        <f t="shared" si="6"/>
        <v>0</v>
      </c>
      <c r="AI98" s="176">
        <f t="shared" si="6"/>
        <v>0</v>
      </c>
      <c r="AJ98" s="176">
        <f t="shared" si="6"/>
        <v>0</v>
      </c>
      <c r="AK98" s="176">
        <f t="shared" si="6"/>
        <v>0</v>
      </c>
      <c r="AL98" s="176">
        <f t="shared" si="6"/>
        <v>0</v>
      </c>
    </row>
    <row r="99" spans="2:38" s="60" customFormat="1" ht="13.2" hidden="1">
      <c r="B99" s="60" t="s">
        <v>964</v>
      </c>
      <c r="H99" s="92" t="s">
        <v>81</v>
      </c>
      <c r="I99" s="79"/>
      <c r="J99" s="176">
        <f t="shared" ref="J99:W99" si="7">IF(ABS(J29-(J31+J41+J43+J45))&lt;0.001,0,J29-(J31+J41+J43+J45))</f>
        <v>0</v>
      </c>
      <c r="K99" s="176">
        <f t="shared" si="7"/>
        <v>0</v>
      </c>
      <c r="L99" s="176">
        <f t="shared" si="7"/>
        <v>0</v>
      </c>
      <c r="M99" s="176">
        <f t="shared" si="7"/>
        <v>1</v>
      </c>
      <c r="N99" s="176">
        <f t="shared" si="7"/>
        <v>0</v>
      </c>
      <c r="O99" s="176">
        <f t="shared" si="7"/>
        <v>0</v>
      </c>
      <c r="P99" s="176">
        <f t="shared" si="7"/>
        <v>-1</v>
      </c>
      <c r="Q99" s="176">
        <f t="shared" si="7"/>
        <v>-1</v>
      </c>
      <c r="R99" s="176">
        <f t="shared" si="7"/>
        <v>1</v>
      </c>
      <c r="S99" s="176">
        <f t="shared" si="7"/>
        <v>0</v>
      </c>
      <c r="T99" s="176">
        <f t="shared" si="7"/>
        <v>0</v>
      </c>
      <c r="U99" s="176">
        <f t="shared" si="7"/>
        <v>1</v>
      </c>
      <c r="V99" s="176">
        <f t="shared" si="7"/>
        <v>0</v>
      </c>
      <c r="W99" s="176">
        <f t="shared" si="7"/>
        <v>1</v>
      </c>
      <c r="X99" s="176"/>
      <c r="Y99" s="176">
        <f t="shared" ref="Y99:AL99" si="8">IF(ABS(Y29-(Y31+Y41+Y43+Y45))&lt;0.001,0,Y29-(Y31+Y41+Y43+Y45))</f>
        <v>0</v>
      </c>
      <c r="Z99" s="176">
        <f t="shared" si="8"/>
        <v>0</v>
      </c>
      <c r="AA99" s="176">
        <f t="shared" si="8"/>
        <v>0</v>
      </c>
      <c r="AB99" s="176">
        <f t="shared" si="8"/>
        <v>0</v>
      </c>
      <c r="AC99" s="176">
        <f t="shared" si="8"/>
        <v>0</v>
      </c>
      <c r="AD99" s="176">
        <f t="shared" si="8"/>
        <v>0</v>
      </c>
      <c r="AE99" s="176">
        <f t="shared" si="8"/>
        <v>0</v>
      </c>
      <c r="AF99" s="176">
        <f t="shared" si="8"/>
        <v>0</v>
      </c>
      <c r="AG99" s="176">
        <f t="shared" si="8"/>
        <v>0</v>
      </c>
      <c r="AH99" s="176">
        <f t="shared" si="8"/>
        <v>0</v>
      </c>
      <c r="AI99" s="176">
        <f t="shared" si="8"/>
        <v>0</v>
      </c>
      <c r="AJ99" s="176">
        <f t="shared" si="8"/>
        <v>0</v>
      </c>
      <c r="AK99" s="176">
        <f t="shared" si="8"/>
        <v>0</v>
      </c>
      <c r="AL99" s="176">
        <f t="shared" si="8"/>
        <v>0</v>
      </c>
    </row>
    <row r="100" spans="2:38" s="60" customFormat="1" ht="13.2" hidden="1">
      <c r="B100" s="60" t="s">
        <v>965</v>
      </c>
      <c r="H100" s="92" t="s">
        <v>81</v>
      </c>
      <c r="I100" s="79"/>
      <c r="J100" s="176">
        <f t="shared" ref="J100:W100" si="9">IF(ABS(J31-(J33+J35+J37+J39))&lt;0.001,0,J31-(J33+J35+J37+J39))</f>
        <v>1</v>
      </c>
      <c r="K100" s="176">
        <f t="shared" si="9"/>
        <v>0</v>
      </c>
      <c r="L100" s="176">
        <f t="shared" si="9"/>
        <v>0</v>
      </c>
      <c r="M100" s="176">
        <f t="shared" si="9"/>
        <v>-1</v>
      </c>
      <c r="N100" s="176">
        <f t="shared" si="9"/>
        <v>2</v>
      </c>
      <c r="O100" s="176">
        <f t="shared" si="9"/>
        <v>-1</v>
      </c>
      <c r="P100" s="176">
        <f t="shared" si="9"/>
        <v>0</v>
      </c>
      <c r="Q100" s="176">
        <f t="shared" si="9"/>
        <v>1</v>
      </c>
      <c r="R100" s="176">
        <f t="shared" si="9"/>
        <v>0</v>
      </c>
      <c r="S100" s="176">
        <f t="shared" si="9"/>
        <v>0</v>
      </c>
      <c r="T100" s="176">
        <f t="shared" si="9"/>
        <v>0</v>
      </c>
      <c r="U100" s="176">
        <f t="shared" si="9"/>
        <v>0</v>
      </c>
      <c r="V100" s="176">
        <f t="shared" si="9"/>
        <v>1</v>
      </c>
      <c r="W100" s="176">
        <f t="shared" si="9"/>
        <v>0</v>
      </c>
      <c r="X100" s="176"/>
      <c r="Y100" s="176">
        <f t="shared" ref="Y100:AL100" si="10">IF(ABS(Y31-(Y33+Y35+Y37+Y39))&lt;0.001,0,Y31-(Y33+Y35+Y37+Y39))</f>
        <v>0</v>
      </c>
      <c r="Z100" s="176">
        <f t="shared" si="10"/>
        <v>0</v>
      </c>
      <c r="AA100" s="176">
        <f t="shared" si="10"/>
        <v>-1</v>
      </c>
      <c r="AB100" s="176">
        <f t="shared" si="10"/>
        <v>1</v>
      </c>
      <c r="AC100" s="176">
        <f t="shared" si="10"/>
        <v>0</v>
      </c>
      <c r="AD100" s="176">
        <f t="shared" si="10"/>
        <v>0</v>
      </c>
      <c r="AE100" s="176">
        <f t="shared" si="10"/>
        <v>0</v>
      </c>
      <c r="AF100" s="176">
        <f t="shared" si="10"/>
        <v>0</v>
      </c>
      <c r="AG100" s="176">
        <f t="shared" si="10"/>
        <v>0</v>
      </c>
      <c r="AH100" s="176">
        <f t="shared" si="10"/>
        <v>0</v>
      </c>
      <c r="AI100" s="176">
        <f t="shared" si="10"/>
        <v>0</v>
      </c>
      <c r="AJ100" s="176">
        <f t="shared" si="10"/>
        <v>0</v>
      </c>
      <c r="AK100" s="176">
        <f t="shared" si="10"/>
        <v>0</v>
      </c>
      <c r="AL100" s="176">
        <f t="shared" si="10"/>
        <v>0</v>
      </c>
    </row>
    <row r="101" spans="2:38" s="60" customFormat="1" ht="13.2" hidden="1">
      <c r="B101" s="60" t="s">
        <v>772</v>
      </c>
      <c r="H101" s="92" t="s">
        <v>81</v>
      </c>
      <c r="J101" s="177"/>
      <c r="K101" s="177"/>
      <c r="L101" s="177"/>
      <c r="M101" s="177"/>
      <c r="N101" s="176">
        <f>IF(ABS(N50-(N52+N54+N56+N58+N62+N64+N60))&lt;0.001,0,N50-(N52+N54+N56+N58+N62+N64+N60))</f>
        <v>0</v>
      </c>
      <c r="O101" s="176">
        <f>IF(ABS(O50-(O52+O54+O56+O58+O62+O64+O60))&lt;0.001,0,O50-(O52+O54+O56+O58+O62+O64+O60))</f>
        <v>0</v>
      </c>
      <c r="P101" s="177"/>
      <c r="Q101" s="177"/>
      <c r="R101" s="177"/>
      <c r="S101" s="177"/>
      <c r="T101" s="176">
        <f>IF(ABS(T50-(T52+T54+T56+T58+T60+T62+T64))&lt;0.001,0,T50-(T52+T54+T56+T58+T60+T62+T64))</f>
        <v>-1</v>
      </c>
      <c r="U101" s="176">
        <f>IF(ABS(U50-(U52+U54+U56+U58+U60+U62+U64))&lt;0.001,0,U50-(U52+U54+U56+U58+U60+U62+U64))</f>
        <v>-1</v>
      </c>
      <c r="V101" s="176">
        <f>IF(ABS(V50-(V52+V54+V56+V58+V60+V62+V64))&lt;0.001,0,V50-(V52+V54+V56+V58+V60+V62+V64))</f>
        <v>0</v>
      </c>
      <c r="W101" s="176">
        <f>IF(ABS(W50-(W52+W54+W56+W58+W60+W62+W64))&lt;0.001,0,W50-(W52+W54+W56+W58+W60+W62+W64))</f>
        <v>0</v>
      </c>
      <c r="Y101" s="177"/>
      <c r="Z101" s="177"/>
      <c r="AA101" s="177"/>
      <c r="AB101" s="177"/>
      <c r="AC101" s="176">
        <f>IF(ABS(AC50-(AC52+AC54+AC56+AC58+AC62+AC64+AC60))&lt;0.001,0,AC50-(AC52+AC54+AC56+AC58+AC62+AC64+AC60))</f>
        <v>1</v>
      </c>
      <c r="AD101" s="176">
        <f>IF(ABS(AD50-(AD52+AD54+AD56+AD58+AD62+AD64+AD60))&lt;0.001,0,AD50-(AD52+AD54+AD56+AD58+AD62+AD64+AD60))</f>
        <v>0</v>
      </c>
      <c r="AE101" s="177"/>
      <c r="AF101" s="177"/>
      <c r="AG101" s="177"/>
      <c r="AH101" s="177"/>
      <c r="AI101" s="176">
        <f>IF(ABS(AI50-(AI52+AI54+AI56+AI58+AI60+AI62+AI64))&lt;0.001,0,AI50-(AI52+AI54+AI56+AI58+AI60+AI62+AI64))</f>
        <v>0</v>
      </c>
      <c r="AJ101" s="176">
        <f>IF(ABS(AJ50-(AJ52+AJ54+AJ56+AJ58+AJ60+AJ62+AJ64))&lt;0.001,0,AJ50-(AJ52+AJ54+AJ56+AJ58+AJ60+AJ62+AJ64))</f>
        <v>0</v>
      </c>
      <c r="AK101" s="176">
        <f>IF(ABS(AK50-(AK52+AK54+AK56+AK58+AK60+AK62+AK64))&lt;0.001,0,AK50-(AK52+AK54+AK56+AK58+AK60+AK62+AK64))</f>
        <v>0</v>
      </c>
      <c r="AL101" s="176">
        <f>IF(ABS(AL50-(AL52+AL54+AL56+AL58+AL60+AL62+AL64))&lt;0.001,0,AL50-(AL52+AL54+AL56+AL58+AL60+AL62+AL64))</f>
        <v>0</v>
      </c>
    </row>
    <row r="102" spans="2:38" s="60" customFormat="1" ht="13.2" hidden="1">
      <c r="B102" s="60" t="s">
        <v>773</v>
      </c>
      <c r="H102" s="92" t="s">
        <v>81</v>
      </c>
      <c r="J102" s="177"/>
      <c r="K102" s="177"/>
      <c r="L102" s="177"/>
      <c r="M102" s="177"/>
      <c r="N102" s="176">
        <f>IF(ABS(N68-(N70+N72+N74+N76+N80+N78))&lt;0.001,0,N68-(N70+N72+N74+N76+N80+N78))</f>
        <v>0</v>
      </c>
      <c r="O102" s="176">
        <f>IF(ABS(O68-(O70+O72+O74+O76+O80+O78))&lt;0.001,0,O68-(O70+O72+O74+O76+O80+O78))</f>
        <v>1</v>
      </c>
      <c r="P102" s="177"/>
      <c r="Q102" s="177"/>
      <c r="R102" s="177"/>
      <c r="S102" s="177"/>
      <c r="T102" s="176">
        <f>IF(ABS(T68-(T70+T72+T74+T76+T80+T78))&lt;0.001,0,T68-(T70+T72+T74+T76+T80+T78))</f>
        <v>0</v>
      </c>
      <c r="U102" s="176">
        <f>IF(ABS(U68-(U70+U72+U74+U76+U80+U78))&lt;0.001,0,U68-(U70+U72+U74+U76+U80+U78))</f>
        <v>0</v>
      </c>
      <c r="V102" s="176">
        <f>IF(ABS(V68-(V70+V72+V74+V76+V80+V78))&lt;0.001,0,V68-(V70+V72+V74+V76+V80+V78))</f>
        <v>0</v>
      </c>
      <c r="W102" s="176">
        <f>IF(ABS(W68-(W70+W72+W74+W76+W80+W78))&lt;0.001,0,W68-(W70+W72+W74+W76+W80+W78))</f>
        <v>-1</v>
      </c>
      <c r="Y102" s="177"/>
      <c r="Z102" s="177"/>
      <c r="AA102" s="177"/>
      <c r="AB102" s="177"/>
      <c r="AC102" s="176">
        <f>IF(ABS(AC68-(AC70+AC72+AC74+AC76+AC80+AC78))&lt;0.001,0,AC68-(AC70+AC72+AC74+AC76+AC80+AC78))</f>
        <v>1</v>
      </c>
      <c r="AD102" s="176">
        <f>IF(ABS(AD68-(AD70+AD72+AD74+AD76+AD80+AD78))&lt;0.001,0,AD68-(AD70+AD72+AD74+AD76+AD80+AD78))</f>
        <v>1</v>
      </c>
      <c r="AE102" s="177"/>
      <c r="AF102" s="177"/>
      <c r="AG102" s="177"/>
      <c r="AH102" s="177"/>
      <c r="AI102" s="176">
        <f>IF(ABS(AI68-(AI70+AI72+AI74+AI76+AI80+AI78))&lt;0.001,0,AI68-(AI70+AI72+AI74+AI76+AI80+AI78))</f>
        <v>0</v>
      </c>
      <c r="AJ102" s="176">
        <f>IF(ABS(AJ68-(AJ70+AJ72+AJ74+AJ76+AJ80+AJ78))&lt;0.001,0,AJ68-(AJ70+AJ72+AJ74+AJ76+AJ80+AJ78))</f>
        <v>0</v>
      </c>
      <c r="AK102" s="176">
        <f>IF(ABS(AK68-(AK70+AK72+AK74+AK76+AK80+AK78))&lt;0.001,0,AK68-(AK70+AK72+AK74+AK76+AK80+AK78))</f>
        <v>0</v>
      </c>
      <c r="AL102" s="176">
        <f>IF(ABS(AL68-(AL70+AL72+AL74+AL76+AL80+AL78))&lt;0.001,0,AL68-(AL70+AL72+AL74+AL76+AL80+AL78))</f>
        <v>0</v>
      </c>
    </row>
    <row r="103" spans="2:38" s="58" customFormat="1" ht="13.2" hidden="1">
      <c r="B103" s="64"/>
      <c r="C103" s="64"/>
      <c r="D103" s="64"/>
      <c r="E103" s="64"/>
      <c r="F103" s="64"/>
      <c r="H103" s="65"/>
      <c r="J103" s="64"/>
      <c r="K103" s="64"/>
      <c r="L103" s="64"/>
      <c r="M103" s="64"/>
      <c r="N103" s="64"/>
      <c r="O103" s="64"/>
      <c r="P103" s="64"/>
      <c r="Q103" s="64"/>
      <c r="R103" s="64"/>
      <c r="S103" s="64"/>
      <c r="T103" s="64"/>
      <c r="U103" s="64"/>
      <c r="V103" s="64"/>
      <c r="W103" s="64"/>
      <c r="Y103" s="64"/>
      <c r="Z103" s="64"/>
      <c r="AA103" s="64"/>
      <c r="AB103" s="64"/>
      <c r="AC103" s="64"/>
      <c r="AD103" s="64"/>
      <c r="AE103" s="64"/>
      <c r="AF103" s="64"/>
      <c r="AG103" s="64"/>
      <c r="AH103" s="64"/>
      <c r="AI103" s="64"/>
      <c r="AJ103" s="64"/>
      <c r="AK103" s="64"/>
      <c r="AL103" s="64"/>
    </row>
    <row r="104" spans="2:38" s="58" customFormat="1" ht="13.2" hidden="1">
      <c r="H104" s="73"/>
    </row>
    <row r="105" spans="2:38" s="60" customFormat="1" ht="13.2" hidden="1">
      <c r="B105" s="60" t="s">
        <v>774</v>
      </c>
      <c r="H105" s="92" t="s">
        <v>82</v>
      </c>
      <c r="J105" s="176">
        <f>IF(ABS(J11-'Group - Accounts (1)'!J12)&lt;0.001,0,J11-'Group - Accounts (1)'!J12)</f>
        <v>0</v>
      </c>
      <c r="K105" s="176">
        <f>IF(ABS(K11-'Group - Accounts (1)'!K12)&lt;0.001,0,K11-'Group - Accounts (1)'!K12)</f>
        <v>0</v>
      </c>
      <c r="L105" s="176">
        <f>IF(ABS(L11-'Group - Accounts (1)'!L12)&lt;0.001,0,L11-'Group - Accounts (1)'!L12)</f>
        <v>0</v>
      </c>
      <c r="M105" s="176">
        <f>IF(ABS(M11-'Group - Accounts (1)'!M12)&lt;0.001,0,M11-'Group - Accounts (1)'!M12)</f>
        <v>0</v>
      </c>
      <c r="N105" s="176">
        <f>IF(ABS(N11-'Group - Accounts (1)'!N12)&lt;0.001,0,N11-'Group - Accounts (1)'!N12)</f>
        <v>0</v>
      </c>
      <c r="O105" s="176">
        <f>IF(ABS(O11-'Group - Accounts (1)'!O12)&lt;0.001,0,O11-'Group - Accounts (1)'!O12)</f>
        <v>0</v>
      </c>
      <c r="P105" s="176">
        <f>IF(ABS(P11-'Group - Accounts (1)'!P12)&lt;0.001,0,P11-'Group - Accounts (1)'!P12)</f>
        <v>0</v>
      </c>
      <c r="Q105" s="176">
        <f>IF(ABS(Q11-'Group - Accounts (1)'!Q12)&lt;0.001,0,Q11-'Group - Accounts (1)'!Q12)</f>
        <v>0</v>
      </c>
      <c r="R105" s="176">
        <f>IF(ABS(R11-'Group - Accounts (1)'!R12)&lt;0.001,0,R11-'Group - Accounts (1)'!R12)</f>
        <v>0</v>
      </c>
      <c r="S105" s="176">
        <f>IF(ABS(S11-'Group - Accounts (1)'!S12)&lt;0.001,0,S11-'Group - Accounts (1)'!S12)</f>
        <v>0</v>
      </c>
      <c r="T105" s="176">
        <f>IF(ABS(T11-'Group - Accounts (1)'!T12)&lt;0.001,0,T11-'Group - Accounts (1)'!T12)</f>
        <v>0</v>
      </c>
      <c r="U105" s="176">
        <f>IF(ABS(U11-'Group - Accounts (1)'!U12)&lt;0.001,0,U11-'Group - Accounts (1)'!U12)</f>
        <v>0</v>
      </c>
      <c r="V105" s="176">
        <f>IF(ABS(V11-'Group - Accounts (1)'!V12)&lt;0.001,0,V11-'Group - Accounts (1)'!V12)</f>
        <v>0</v>
      </c>
      <c r="W105" s="176">
        <f>IF(ABS(W11-'Group - Accounts (1)'!W12)&lt;0.001,0,W11-'Group - Accounts (1)'!W12)</f>
        <v>0</v>
      </c>
      <c r="X105" s="176"/>
      <c r="Y105" s="176">
        <f>IF(ABS(Y11-'Group - Accounts (1)'!Y12)&lt;0.001,0,Y11-'Group - Accounts (1)'!Y12)</f>
        <v>0</v>
      </c>
      <c r="Z105" s="176">
        <f>IF(ABS(Z11-'Group - Accounts (1)'!Z12)&lt;0.001,0,Z11-'Group - Accounts (1)'!Z12)</f>
        <v>0</v>
      </c>
      <c r="AA105" s="176">
        <f>IF(ABS(AA11-'Group - Accounts (1)'!AA12)&lt;0.001,0,AA11-'Group - Accounts (1)'!AA12)</f>
        <v>0</v>
      </c>
      <c r="AB105" s="176">
        <f>IF(ABS(AB11-'Group - Accounts (1)'!AB12)&lt;0.001,0,AB11-'Group - Accounts (1)'!AB12)</f>
        <v>0</v>
      </c>
      <c r="AC105" s="176">
        <f>IF(ABS(AC11-'Group - Accounts (1)'!AC12)&lt;0.001,0,AC11-'Group - Accounts (1)'!AC12)</f>
        <v>0</v>
      </c>
      <c r="AD105" s="176">
        <f>IF(ABS(AD11-'Group - Accounts (1)'!AD12)&lt;0.001,0,AD11-'Group - Accounts (1)'!AD12)</f>
        <v>0</v>
      </c>
      <c r="AE105" s="176">
        <f>IF(ABS(AE11-'Group - Accounts (1)'!AE12)&lt;0.001,0,AE11-'Group - Accounts (1)'!AE12)</f>
        <v>0</v>
      </c>
      <c r="AF105" s="176">
        <f>IF(ABS(AF11-'Group - Accounts (1)'!AF12)&lt;0.001,0,AF11-'Group - Accounts (1)'!AF12)</f>
        <v>0</v>
      </c>
      <c r="AG105" s="176">
        <f>IF(ABS(AG11-'Group - Accounts (1)'!AG12)&lt;0.001,0,AG11-'Group - Accounts (1)'!AG12)</f>
        <v>0</v>
      </c>
      <c r="AH105" s="176">
        <f>IF(ABS(AH11-'Group - Accounts (1)'!AH12)&lt;0.001,0,AH11-'Group - Accounts (1)'!AH12)</f>
        <v>0</v>
      </c>
      <c r="AI105" s="176">
        <f>IF(ABS(AI11-'Group - Accounts (1)'!AI12)&lt;0.001,0,AI11-'Group - Accounts (1)'!AI12)</f>
        <v>0</v>
      </c>
      <c r="AJ105" s="176">
        <f>IF(ABS(AJ11-'Group - Accounts (1)'!AJ12)&lt;0.001,0,AJ11-'Group - Accounts (1)'!AJ12)</f>
        <v>0</v>
      </c>
      <c r="AK105" s="176">
        <f>IF(ABS(AK11-'Group - Accounts (1)'!AK12)&lt;0.001,0,AK11-'Group - Accounts (1)'!AK12)</f>
        <v>0</v>
      </c>
      <c r="AL105" s="176">
        <f>IF(ABS(AL11-'Group - Accounts (1)'!AL12)&lt;0.001,0,AL11-'Group - Accounts (1)'!AL12)</f>
        <v>0</v>
      </c>
    </row>
    <row r="106" spans="2:38" s="60" customFormat="1" ht="13.2" hidden="1">
      <c r="B106" s="60" t="s">
        <v>775</v>
      </c>
      <c r="H106" s="92" t="s">
        <v>82</v>
      </c>
      <c r="J106" s="176">
        <f>IF(ABS(J50-'Group - Accounts (1)'!J27)&lt;0.001,0,J50-'Group - Accounts (1)'!J27)</f>
        <v>0</v>
      </c>
      <c r="K106" s="176">
        <f>IF(ABS(K50-'Group - Accounts (1)'!K27)&lt;0.001,0,K50-'Group - Accounts (1)'!K27)</f>
        <v>0</v>
      </c>
      <c r="L106" s="176">
        <f>IF(ABS(L50-'Group - Accounts (1)'!L27)&lt;0.001,0,L50-'Group - Accounts (1)'!L27)</f>
        <v>0</v>
      </c>
      <c r="M106" s="176">
        <f>IF(ABS(M50-'Group - Accounts (1)'!M27)&lt;0.001,0,M50-'Group - Accounts (1)'!M27)</f>
        <v>0</v>
      </c>
      <c r="N106" s="176">
        <f>IF(ABS(N50-'Group - Accounts (1)'!N27)&lt;0.001,0,N50-'Group - Accounts (1)'!N27)</f>
        <v>0</v>
      </c>
      <c r="O106" s="176">
        <f>IF(ABS(O50-'Group - Accounts (1)'!O27)&lt;0.001,0,O50-'Group - Accounts (1)'!O27)</f>
        <v>0</v>
      </c>
      <c r="P106" s="176">
        <f>IF(ABS(P50-'Group - Accounts (1)'!P27)&lt;0.001,0,P50-'Group - Accounts (1)'!P27)</f>
        <v>0</v>
      </c>
      <c r="Q106" s="176">
        <f>IF(ABS(Q50-'Group - Accounts (1)'!Q27)&lt;0.001,0,Q50-'Group - Accounts (1)'!Q27)</f>
        <v>0</v>
      </c>
      <c r="R106" s="176">
        <f>IF(ABS(R50-'Group - Accounts (1)'!R27)&lt;0.001,0,R50-'Group - Accounts (1)'!R27)</f>
        <v>0</v>
      </c>
      <c r="S106" s="176">
        <f>IF(ABS(S50-'Group - Accounts (1)'!S27)&lt;0.001,0,S50-'Group - Accounts (1)'!S27)</f>
        <v>0</v>
      </c>
      <c r="T106" s="176">
        <f>IF(ABS(T50-'Group - Accounts (1)'!T27)&lt;0.001,0,T50-'Group - Accounts (1)'!T27)</f>
        <v>0</v>
      </c>
      <c r="U106" s="176">
        <f>IF(ABS(U50-'Group - Accounts (1)'!U27)&lt;0.001,0,U50-'Group - Accounts (1)'!U27)</f>
        <v>0</v>
      </c>
      <c r="V106" s="176">
        <f>IF(ABS(V50-'Group - Accounts (1)'!V27)&lt;0.001,0,V50-'Group - Accounts (1)'!V27)</f>
        <v>0</v>
      </c>
      <c r="W106" s="176">
        <f>IF(ABS(W50-'Group - Accounts (1)'!W27)&lt;0.001,0,W50-'Group - Accounts (1)'!W27)</f>
        <v>0</v>
      </c>
      <c r="X106" s="176"/>
      <c r="Y106" s="176">
        <f>IF(ABS(Y50-'Group - Accounts (1)'!Y27)&lt;0.001,0,Y50-'Group - Accounts (1)'!Y27)</f>
        <v>0</v>
      </c>
      <c r="Z106" s="176">
        <f>IF(ABS(Z50-'Group - Accounts (1)'!Z27)&lt;0.001,0,Z50-'Group - Accounts (1)'!Z27)</f>
        <v>0</v>
      </c>
      <c r="AA106" s="176">
        <f>IF(ABS(AA50-'Group - Accounts (1)'!AA27)&lt;0.001,0,AA50-'Group - Accounts (1)'!AA27)</f>
        <v>0</v>
      </c>
      <c r="AB106" s="176">
        <f>IF(ABS(AB50-'Group - Accounts (1)'!AB27)&lt;0.001,0,AB50-'Group - Accounts (1)'!AB27)</f>
        <v>0</v>
      </c>
      <c r="AC106" s="176">
        <f>IF(ABS(AC50-'Group - Accounts (1)'!AC27)&lt;0.001,0,AC50-'Group - Accounts (1)'!AC27)</f>
        <v>0</v>
      </c>
      <c r="AD106" s="176">
        <f>IF(ABS(AD50-'Group - Accounts (1)'!AD27)&lt;0.001,0,AD50-'Group - Accounts (1)'!AD27)</f>
        <v>0</v>
      </c>
      <c r="AE106" s="176">
        <f>IF(ABS(AE50-'Group - Accounts (1)'!AE27)&lt;0.001,0,AE50-'Group - Accounts (1)'!AE27)</f>
        <v>0</v>
      </c>
      <c r="AF106" s="176">
        <f>IF(ABS(AF50-'Group - Accounts (1)'!AF27)&lt;0.001,0,AF50-'Group - Accounts (1)'!AF27)</f>
        <v>0</v>
      </c>
      <c r="AG106" s="176">
        <f>IF(ABS(AG50-'Group - Accounts (1)'!AG27)&lt;0.001,0,AG50-'Group - Accounts (1)'!AG27)</f>
        <v>0</v>
      </c>
      <c r="AH106" s="176">
        <f>IF(ABS(AH50-'Group - Accounts (1)'!AH27)&lt;0.001,0,AH50-'Group - Accounts (1)'!AH27)</f>
        <v>0</v>
      </c>
      <c r="AI106" s="176">
        <f>IF(ABS(AI50-'Group - Accounts (1)'!AI27)&lt;0.001,0,AI50-'Group - Accounts (1)'!AI27)</f>
        <v>0</v>
      </c>
      <c r="AJ106" s="176">
        <f>IF(ABS(AJ50-'Group - Accounts (1)'!AJ27)&lt;0.001,0,AJ50-'Group - Accounts (1)'!AJ27)</f>
        <v>0</v>
      </c>
      <c r="AK106" s="176">
        <f>IF(ABS(AK50-'Group - Accounts (1)'!AK27)&lt;0.001,0,AK50-'Group - Accounts (1)'!AK27)</f>
        <v>0</v>
      </c>
      <c r="AL106" s="176">
        <f>IF(ABS(AL50-'Group - Accounts (1)'!AL27)&lt;0.001,0,AL50-'Group - Accounts (1)'!AL27)</f>
        <v>0</v>
      </c>
    </row>
    <row r="107" spans="2:38" s="60" customFormat="1" ht="13.2" hidden="1">
      <c r="B107" s="60" t="s">
        <v>776</v>
      </c>
      <c r="H107" s="92" t="s">
        <v>82</v>
      </c>
      <c r="J107" s="176">
        <f>IF(ABS(J68-'Group - Accounts (1)'!J53)&lt;0.001,0,J68-'Group - Accounts (1)'!J53)</f>
        <v>0</v>
      </c>
      <c r="K107" s="176">
        <f>IF(ABS(K68-'Group - Accounts (1)'!K53)&lt;0.001,0,K68-'Group - Accounts (1)'!K53)</f>
        <v>0</v>
      </c>
      <c r="L107" s="176">
        <f>IF(ABS(L68-'Group - Accounts (1)'!L53)&lt;0.001,0,L68-'Group - Accounts (1)'!L53)</f>
        <v>0</v>
      </c>
      <c r="M107" s="176">
        <f>IF(ABS(M68-'Group - Accounts (1)'!M53)&lt;0.001,0,M68-'Group - Accounts (1)'!M53)</f>
        <v>0</v>
      </c>
      <c r="N107" s="176">
        <f>IF(ABS(N68-'Group - Accounts (1)'!N53)&lt;0.001,0,N68-'Group - Accounts (1)'!N53)</f>
        <v>0</v>
      </c>
      <c r="O107" s="176">
        <f>IF(ABS(O68-'Group - Accounts (1)'!O53)&lt;0.001,0,O68-'Group - Accounts (1)'!O53)</f>
        <v>0</v>
      </c>
      <c r="P107" s="176">
        <f>IF(ABS(P68-'Group - Accounts (1)'!P53)&lt;0.001,0,P68-'Group - Accounts (1)'!P53)</f>
        <v>0</v>
      </c>
      <c r="Q107" s="176">
        <f>IF(ABS(Q68-'Group - Accounts (1)'!Q53)&lt;0.001,0,Q68-'Group - Accounts (1)'!Q53)</f>
        <v>0</v>
      </c>
      <c r="R107" s="176">
        <f>IF(ABS(R68-'Group - Accounts (1)'!R53)&lt;0.001,0,R68-'Group - Accounts (1)'!R53)</f>
        <v>0</v>
      </c>
      <c r="S107" s="176">
        <f>IF(ABS(S68-'Group - Accounts (1)'!S53)&lt;0.001,0,S68-'Group - Accounts (1)'!S53)</f>
        <v>0</v>
      </c>
      <c r="T107" s="176">
        <f>IF(ABS(T68-'Group - Accounts (1)'!T53)&lt;0.001,0,T68-'Group - Accounts (1)'!T53)</f>
        <v>0</v>
      </c>
      <c r="U107" s="176">
        <f>IF(ABS(U68-'Group - Accounts (1)'!U53)&lt;0.001,0,U68-'Group - Accounts (1)'!U53)</f>
        <v>0</v>
      </c>
      <c r="V107" s="176">
        <f>IF(ABS(V68-'Group - Accounts (1)'!V53)&lt;0.001,0,V68-'Group - Accounts (1)'!V53)</f>
        <v>0</v>
      </c>
      <c r="W107" s="176">
        <f>IF(ABS(W68-'Group - Accounts (1)'!W53)&lt;0.001,0,W68-'Group - Accounts (1)'!W53)</f>
        <v>0</v>
      </c>
      <c r="X107" s="176"/>
      <c r="Y107" s="176">
        <f>IF(ABS(Y68-'Group - Accounts (1)'!Y53)&lt;0.001,0,Y68-'Group - Accounts (1)'!Y53)</f>
        <v>0</v>
      </c>
      <c r="Z107" s="176">
        <f>IF(ABS(Z68-'Group - Accounts (1)'!Z53)&lt;0.001,0,Z68-'Group - Accounts (1)'!Z53)</f>
        <v>0</v>
      </c>
      <c r="AA107" s="176">
        <f>IF(ABS(AA68-'Group - Accounts (1)'!AA53)&lt;0.001,0,AA68-'Group - Accounts (1)'!AA53)</f>
        <v>0</v>
      </c>
      <c r="AB107" s="176">
        <f>IF(ABS(AB68-'Group - Accounts (1)'!AB53)&lt;0.001,0,AB68-'Group - Accounts (1)'!AB53)</f>
        <v>0</v>
      </c>
      <c r="AC107" s="176">
        <f>IF(ABS(AC68-'Group - Accounts (1)'!AC53)&lt;0.001,0,AC68-'Group - Accounts (1)'!AC53)</f>
        <v>0</v>
      </c>
      <c r="AD107" s="176">
        <f>IF(ABS(AD68-'Group - Accounts (1)'!AD53)&lt;0.001,0,AD68-'Group - Accounts (1)'!AD53)</f>
        <v>0</v>
      </c>
      <c r="AE107" s="176">
        <f>IF(ABS(AE68-'Group - Accounts (1)'!AE53)&lt;0.001,0,AE68-'Group - Accounts (1)'!AE53)</f>
        <v>0</v>
      </c>
      <c r="AF107" s="176">
        <f>IF(ABS(AF68-'Group - Accounts (1)'!AF53)&lt;0.001,0,AF68-'Group - Accounts (1)'!AF53)</f>
        <v>0</v>
      </c>
      <c r="AG107" s="176">
        <f>IF(ABS(AG68-'Group - Accounts (1)'!AG53)&lt;0.001,0,AG68-'Group - Accounts (1)'!AG53)</f>
        <v>0</v>
      </c>
      <c r="AH107" s="176">
        <f>IF(ABS(AH68-'Group - Accounts (1)'!AH53)&lt;0.001,0,AH68-'Group - Accounts (1)'!AH53)</f>
        <v>0</v>
      </c>
      <c r="AI107" s="176">
        <f>IF(ABS(AI68-'Group - Accounts (1)'!AI53)&lt;0.001,0,AI68-'Group - Accounts (1)'!AI53)</f>
        <v>0</v>
      </c>
      <c r="AJ107" s="176">
        <f>IF(ABS(AJ68-'Group - Accounts (1)'!AJ53)&lt;0.001,0,AJ68-'Group - Accounts (1)'!AJ53)</f>
        <v>0</v>
      </c>
      <c r="AK107" s="176">
        <f>IF(ABS(AK68-'Group - Accounts (1)'!AK53)&lt;0.001,0,AK68-'Group - Accounts (1)'!AK53)</f>
        <v>0</v>
      </c>
      <c r="AL107" s="176">
        <f>IF(ABS(AL68-'Group - Accounts (1)'!AL53)&lt;0.001,0,AL68-'Group - Accounts (1)'!AL53)</f>
        <v>0</v>
      </c>
    </row>
    <row r="108" spans="2:38" s="58" customFormat="1" ht="13.2" hidden="1">
      <c r="H108" s="73"/>
    </row>
    <row r="109" spans="2:38" s="60" customFormat="1" ht="13.2" hidden="1">
      <c r="B109" s="60" t="s">
        <v>777</v>
      </c>
      <c r="H109" s="92" t="s">
        <v>82</v>
      </c>
      <c r="J109" s="177"/>
      <c r="K109" s="177"/>
      <c r="L109" s="177"/>
      <c r="M109" s="177"/>
      <c r="N109" s="176">
        <f>IF(ABS(N11-'Group - Segment report'!X$12)&lt;0.001,0,N11-'Group - Segment report'!X$12)</f>
        <v>0</v>
      </c>
      <c r="O109" s="176">
        <f>IF(ABS(O11-'Group - Segment report'!Y$12)&lt;0.001,0,O11-'Group - Segment report'!Y$12)</f>
        <v>0</v>
      </c>
      <c r="P109" s="177"/>
      <c r="Q109" s="177"/>
      <c r="R109" s="177"/>
      <c r="S109" s="177"/>
      <c r="T109" s="177"/>
      <c r="U109" s="177"/>
      <c r="V109" s="176">
        <f>IF(ABS(V11-'Group - Segment report'!AO$12)&lt;0.001,0,V11-'Group - Segment report'!AO$12)</f>
        <v>0</v>
      </c>
      <c r="W109" s="176">
        <f>IF(ABS(W11-'Group - Segment report'!AP$12)&lt;0.001,0,W11-'Group - Segment report'!AP$12)</f>
        <v>0</v>
      </c>
      <c r="X109" s="176"/>
      <c r="Y109" s="177"/>
      <c r="Z109" s="177"/>
      <c r="AA109" s="177"/>
      <c r="AB109" s="177"/>
      <c r="AC109" s="176">
        <f>IF(ABS(AC11-'Group - Segment report'!BF$12)&lt;0.001,0,AC11-'Group - Segment report'!BF$12)</f>
        <v>0</v>
      </c>
      <c r="AD109" s="176">
        <f>IF(ABS(AD11-'Group - Segment report'!BG$12)&lt;0.001,0,AD11-'Group - Segment report'!BG$12)</f>
        <v>0</v>
      </c>
      <c r="AE109" s="177"/>
      <c r="AF109" s="177"/>
      <c r="AG109" s="177"/>
      <c r="AH109" s="177"/>
      <c r="AI109" s="177"/>
      <c r="AJ109" s="177"/>
      <c r="AK109" s="176">
        <f>IF(ABS(AK11-'Group - Segment report'!BW$12)&lt;0.001,0,AK11-'Group - Segment report'!BW$12)</f>
        <v>0</v>
      </c>
      <c r="AL109" s="176">
        <f>IF(ABS(AL11-'Group - Segment report'!BX$12)&lt;0.001,0,AL11-'Group - Segment report'!BX$12)</f>
        <v>0</v>
      </c>
    </row>
    <row r="110" spans="2:38" s="60" customFormat="1" ht="13.2" hidden="1">
      <c r="B110" s="60" t="s">
        <v>119</v>
      </c>
      <c r="H110" s="92" t="s">
        <v>82</v>
      </c>
      <c r="J110" s="177"/>
      <c r="K110" s="177"/>
      <c r="L110" s="177"/>
      <c r="M110" s="177"/>
      <c r="N110" s="176">
        <f>IF(ABS(N13-'Group - Segment report'!J$12)&lt;0.001,0,N13-'Group - Segment report'!J$12)</f>
        <v>0</v>
      </c>
      <c r="O110" s="176">
        <f>IF(ABS(O13-'Group - Segment report'!K$12)&lt;0.001,0,O13-'Group - Segment report'!K$12)</f>
        <v>0</v>
      </c>
      <c r="P110" s="177"/>
      <c r="Q110" s="177"/>
      <c r="R110" s="177"/>
      <c r="S110" s="177"/>
      <c r="T110" s="177"/>
      <c r="U110" s="177"/>
      <c r="V110" s="176">
        <f>IF(ABS(V13-'Group - Segment report'!AA$12)&lt;0.001,0,V13-'Group - Segment report'!AA$12)</f>
        <v>0</v>
      </c>
      <c r="W110" s="176">
        <f>IF(ABS(W13-'Group - Segment report'!AB$12)&lt;0.001,0,W13-'Group - Segment report'!AB$12)</f>
        <v>0</v>
      </c>
      <c r="X110" s="176"/>
      <c r="Y110" s="177"/>
      <c r="Z110" s="177"/>
      <c r="AA110" s="177"/>
      <c r="AB110" s="177"/>
      <c r="AC110" s="176">
        <f>IF(ABS(AC13-'Group - Segment report'!AR$12)&lt;0.001,0,AC13-'Group - Segment report'!AR$12)</f>
        <v>0</v>
      </c>
      <c r="AD110" s="176">
        <f>IF(ABS(AD13-'Group - Segment report'!AS$12)&lt;0.001,0,AD13-'Group - Segment report'!AS$12)</f>
        <v>0</v>
      </c>
      <c r="AE110" s="177"/>
      <c r="AF110" s="177"/>
      <c r="AG110" s="177"/>
      <c r="AH110" s="177"/>
      <c r="AI110" s="177"/>
      <c r="AJ110" s="177"/>
      <c r="AK110" s="176">
        <f>IF(ABS(AK13-'Group - Segment report'!BI$12)&lt;0.001,0,AK13-'Group - Segment report'!BI$12)</f>
        <v>0</v>
      </c>
      <c r="AL110" s="176">
        <f>IF(ABS(AL13-'Group - Segment report'!BJ$12)&lt;0.001,0,AL13-'Group - Segment report'!BJ$12)</f>
        <v>0</v>
      </c>
    </row>
    <row r="111" spans="2:38" s="60" customFormat="1" ht="13.2" hidden="1">
      <c r="B111" s="60" t="s">
        <v>86</v>
      </c>
      <c r="H111" s="92" t="s">
        <v>82</v>
      </c>
      <c r="J111" s="177"/>
      <c r="K111" s="177"/>
      <c r="L111" s="177"/>
      <c r="M111" s="177"/>
      <c r="N111" s="176">
        <f>IF(ABS(N15-'Group - Segment report'!L$12)&lt;0.001,0,N15-'Group - Segment report'!L$12)</f>
        <v>0</v>
      </c>
      <c r="O111" s="176">
        <f>IF(ABS(O15-'Group - Segment report'!M$12)&lt;0.001,0,O15-'Group - Segment report'!M$12)</f>
        <v>0</v>
      </c>
      <c r="P111" s="177"/>
      <c r="Q111" s="177"/>
      <c r="R111" s="177"/>
      <c r="S111" s="177"/>
      <c r="T111" s="177"/>
      <c r="U111" s="177"/>
      <c r="V111" s="176">
        <f>IF(ABS(V15-'Group - Segment report'!AC12)&lt;0.001,0,V15-'Group - Segment report'!AC12)</f>
        <v>0</v>
      </c>
      <c r="W111" s="176">
        <f>IF(ABS(W15-'Group - Segment report'!AD12)&lt;0.001,0,W15-'Group - Segment report'!AD12)</f>
        <v>0</v>
      </c>
      <c r="X111" s="176"/>
      <c r="Y111" s="177"/>
      <c r="Z111" s="177"/>
      <c r="AA111" s="177"/>
      <c r="AB111" s="177"/>
      <c r="AC111" s="176">
        <f>IF(ABS(AC15-'Group - Segment report'!AT$12)&lt;0.001,0,AC15-'Group - Segment report'!AT$12)</f>
        <v>0</v>
      </c>
      <c r="AD111" s="176">
        <f>IF(ABS(AD15-'Group - Segment report'!AU$12)&lt;0.001,0,AD15-'Group - Segment report'!AU$12)</f>
        <v>0</v>
      </c>
      <c r="AE111" s="177"/>
      <c r="AF111" s="177"/>
      <c r="AG111" s="177"/>
      <c r="AH111" s="177"/>
      <c r="AI111" s="177"/>
      <c r="AJ111" s="177"/>
      <c r="AK111" s="176">
        <f>IF(ABS(AK15-'Group - Segment report'!BK$12)&lt;0.001,0,AK15-'Group - Segment report'!BK$12)</f>
        <v>0</v>
      </c>
      <c r="AL111" s="176">
        <f>IF(ABS(AL15-'Group - Segment report'!BL$12)&lt;0.001,0,AL15-'Group - Segment report'!BL$12)</f>
        <v>0</v>
      </c>
    </row>
    <row r="112" spans="2:38" s="60" customFormat="1" ht="13.2" hidden="1">
      <c r="B112" s="60" t="s">
        <v>87</v>
      </c>
      <c r="H112" s="92" t="s">
        <v>82</v>
      </c>
      <c r="J112" s="177"/>
      <c r="K112" s="177"/>
      <c r="L112" s="177"/>
      <c r="M112" s="177"/>
      <c r="N112" s="176">
        <f>IF(ABS(N17-'Group - Segment report'!N$12)&gt;0.001,0,N17-'Group - Segment report'!N$12)</f>
        <v>0</v>
      </c>
      <c r="O112" s="176">
        <f>IF(ABS(O17-'Group - Segment report'!O$12)&gt;0.001,0,O17-'Group - Segment report'!O$12)</f>
        <v>0</v>
      </c>
      <c r="P112" s="177"/>
      <c r="Q112" s="177"/>
      <c r="R112" s="177"/>
      <c r="S112" s="177"/>
      <c r="T112" s="177"/>
      <c r="U112" s="177"/>
      <c r="V112" s="176">
        <f>IF(ABS(V17-'Group - Segment report'!AE$12)&lt;0.001,0,V17-'Group - Segment report'!AE$12)</f>
        <v>0</v>
      </c>
      <c r="W112" s="176">
        <f>IF(ABS(W17-'Group - Segment report'!AF$12)&lt;0.001,0,W17-'Group - Segment report'!AF$12)</f>
        <v>0</v>
      </c>
      <c r="X112" s="176"/>
      <c r="Y112" s="177"/>
      <c r="Z112" s="177"/>
      <c r="AA112" s="177"/>
      <c r="AB112" s="177"/>
      <c r="AC112" s="176">
        <f>IF(ABS(AC17-'Group - Segment report'!AV$12)&lt;0.001,0,AC17-'Group - Segment report'!AV$12)</f>
        <v>0</v>
      </c>
      <c r="AD112" s="176">
        <f>IF(ABS(AD17-'Group - Segment report'!AW$12)&lt;0.001,0,AD17-'Group - Segment report'!AW$12)</f>
        <v>0</v>
      </c>
      <c r="AE112" s="177"/>
      <c r="AF112" s="177"/>
      <c r="AG112" s="177"/>
      <c r="AH112" s="177"/>
      <c r="AI112" s="177"/>
      <c r="AJ112" s="177"/>
      <c r="AK112" s="176">
        <f>IF(ABS(AK17-'Group - Segment report'!BM$12)&lt;0.001,0,AK17-'Group - Segment report'!BM$12)</f>
        <v>0</v>
      </c>
      <c r="AL112" s="176">
        <f>IF(ABS(AL17-'Group - Segment report'!BN$12)&lt;0.001,0,AL17-'Group - Segment report'!BN$12)</f>
        <v>0</v>
      </c>
    </row>
    <row r="113" spans="2:38" s="60" customFormat="1" ht="13.2" hidden="1">
      <c r="B113" s="60" t="s">
        <v>935</v>
      </c>
      <c r="H113" s="92" t="s">
        <v>82</v>
      </c>
      <c r="J113" s="177"/>
      <c r="K113" s="177"/>
      <c r="L113" s="177"/>
      <c r="M113" s="177"/>
      <c r="N113" s="176">
        <f>IF(ABS(N19-'Group - Segment report'!P$12)&lt;0.001,0,N19-'Group - Segment report'!P$12)</f>
        <v>0</v>
      </c>
      <c r="O113" s="176">
        <f>IF(ABS(O19-'Group - Segment report'!Q$12)&lt;0.001,0,O19-'Group - Segment report'!Q$12)</f>
        <v>0</v>
      </c>
      <c r="P113" s="177"/>
      <c r="Q113" s="177"/>
      <c r="R113" s="177"/>
      <c r="S113" s="177"/>
      <c r="T113" s="177"/>
      <c r="U113" s="177"/>
      <c r="V113" s="176">
        <f>IF(ABS(V19-'Group - Segment report'!AG$12)&lt;0.001,0,V19-'Group - Segment report'!AG$12)</f>
        <v>0</v>
      </c>
      <c r="W113" s="176">
        <f>IF(ABS(W19-'Group - Segment report'!AH$12)&lt;0.001,0,W19-'Group - Segment report'!AH$12)</f>
        <v>0</v>
      </c>
      <c r="X113" s="176"/>
      <c r="Y113" s="177"/>
      <c r="Z113" s="177"/>
      <c r="AA113" s="177"/>
      <c r="AB113" s="177"/>
      <c r="AC113" s="176">
        <f>IF(ABS(AC19-'Group - Segment report'!AX$12)&lt;0.001,0,AC19-'Group - Segment report'!AX$12)</f>
        <v>0</v>
      </c>
      <c r="AD113" s="176">
        <f>IF(ABS(AD19-'Group - Segment report'!AY$12)&lt;0.001,0,AD19-'Group - Segment report'!AY$12)</f>
        <v>0</v>
      </c>
      <c r="AE113" s="177"/>
      <c r="AF113" s="177"/>
      <c r="AG113" s="177"/>
      <c r="AH113" s="177"/>
      <c r="AI113" s="177"/>
      <c r="AJ113" s="177"/>
      <c r="AK113" s="176">
        <f>IF(ABS(AK19-'Group - Segment report'!BO$12)&lt;0.001,0,AK19-'Group - Segment report'!BO$12)</f>
        <v>0</v>
      </c>
      <c r="AL113" s="176">
        <f>IF(ABS(AL19-'Group - Segment report'!BP$12)&lt;0.001,0,AL19-'Group - Segment report'!BP$12)</f>
        <v>0</v>
      </c>
    </row>
    <row r="114" spans="2:38" s="60" customFormat="1" ht="13.2" hidden="1">
      <c r="B114" s="60" t="s">
        <v>672</v>
      </c>
      <c r="H114" s="92" t="s">
        <v>82</v>
      </c>
      <c r="J114" s="177"/>
      <c r="K114" s="177"/>
      <c r="L114" s="177"/>
      <c r="M114" s="177"/>
      <c r="N114" s="176">
        <f>IF(ABS(N21-'Group - Segment report'!R$12)&lt;0.001,0,N21-'Group - Segment report'!R$12)</f>
        <v>0</v>
      </c>
      <c r="O114" s="176">
        <f>IF(ABS(O21-'Group - Segment report'!S$12)&lt;0.001,0,O21-'Group - Segment report'!S$12)</f>
        <v>0</v>
      </c>
      <c r="P114" s="177"/>
      <c r="Q114" s="177"/>
      <c r="R114" s="177"/>
      <c r="S114" s="177"/>
      <c r="T114" s="177"/>
      <c r="U114" s="177"/>
      <c r="V114" s="176">
        <f>IF(ABS(V21-'Group - Segment report'!AI$12)&lt;0.001,0,V21-'Group - Segment report'!AI$12)</f>
        <v>0</v>
      </c>
      <c r="W114" s="176">
        <f>IF(ABS(W21-'Group - Segment report'!AJ$12)&lt;0.001,0,W21-'Group - Segment report'!AJ$12)</f>
        <v>0</v>
      </c>
      <c r="X114" s="176"/>
      <c r="Y114" s="177"/>
      <c r="Z114" s="177"/>
      <c r="AA114" s="177"/>
      <c r="AB114" s="177"/>
      <c r="AC114" s="176">
        <f>IF(ABS(AC21-'Group - Segment report'!AZ$12)&lt;0.001,0,AC21-'Group - Segment report'!AZ$12)</f>
        <v>0</v>
      </c>
      <c r="AD114" s="176">
        <f>IF(ABS(AD21-'Group - Segment report'!BA$12)&lt;0.001,0,AD21-'Group - Segment report'!BA$12)</f>
        <v>0</v>
      </c>
      <c r="AE114" s="177"/>
      <c r="AF114" s="177"/>
      <c r="AG114" s="177"/>
      <c r="AH114" s="177"/>
      <c r="AI114" s="177"/>
      <c r="AJ114" s="177"/>
      <c r="AK114" s="176">
        <f>IF(ABS(AK21-'Group - Segment report'!BQ$12)&lt;0.001,0,AK21-'Group - Segment report'!BQ$12)</f>
        <v>0</v>
      </c>
      <c r="AL114" s="176">
        <f>IF(ABS(AL21-'Group - Segment report'!BR$12)&lt;0.001,0,AL21-'Group - Segment report'!BR$12)</f>
        <v>0</v>
      </c>
    </row>
    <row r="115" spans="2:38" s="60" customFormat="1" ht="13.2" hidden="1">
      <c r="B115" s="60" t="s">
        <v>661</v>
      </c>
      <c r="H115" s="92" t="s">
        <v>82</v>
      </c>
      <c r="J115" s="177"/>
      <c r="K115" s="177"/>
      <c r="L115" s="177"/>
      <c r="M115" s="177"/>
      <c r="N115" s="176">
        <f>IF(ABS(N23-'Group - Segment report'!T$12)&lt;0.001,0,N23-'Group - Segment report'!T$12)</f>
        <v>0</v>
      </c>
      <c r="O115" s="176">
        <f>IF(ABS(O23-'Group - Segment report'!U$12)&lt;0.001,0,O23-'Group - Segment report'!U$12)</f>
        <v>0</v>
      </c>
      <c r="P115" s="177"/>
      <c r="Q115" s="177"/>
      <c r="R115" s="177"/>
      <c r="S115" s="177"/>
      <c r="T115" s="177"/>
      <c r="U115" s="177"/>
      <c r="V115" s="176">
        <f>IF(ABS(V23-'Group - Segment report'!AK$12)&lt;0.001,0,V23-'Group - Segment report'!AK$12)</f>
        <v>0</v>
      </c>
      <c r="W115" s="176">
        <f>IF(ABS(W23-'Group - Segment report'!AL$12)&lt;0.001,0,W23-'Group - Segment report'!AL$12)</f>
        <v>0</v>
      </c>
      <c r="X115" s="176"/>
      <c r="Y115" s="177"/>
      <c r="Z115" s="177"/>
      <c r="AA115" s="177"/>
      <c r="AB115" s="177"/>
      <c r="AC115" s="176">
        <f>IF(ABS(AC23-'Group - Segment report'!BB$12)&lt;0.001,0,AC23-'Group - Segment report'!BB$12)</f>
        <v>0</v>
      </c>
      <c r="AD115" s="176">
        <f>IF(ABS(AD23-'Group - Segment report'!BC$12)&lt;0.001,0,AD23-'Group - Segment report'!BC$12)</f>
        <v>0</v>
      </c>
      <c r="AE115" s="177"/>
      <c r="AF115" s="177"/>
      <c r="AG115" s="177"/>
      <c r="AH115" s="177"/>
      <c r="AI115" s="177"/>
      <c r="AJ115" s="177"/>
      <c r="AK115" s="176">
        <f>IF(ABS(AK23-'Group - Segment report'!BS$12)&lt;0.001,0,AK23-'Group - Segment report'!BS$12)</f>
        <v>0</v>
      </c>
      <c r="AL115" s="176">
        <f>IF(ABS(AL23-'Group - Segment report'!BT$12)&lt;0.001,0,AL23-'Group - Segment report'!BT$12)</f>
        <v>0</v>
      </c>
    </row>
    <row r="116" spans="2:38" s="60" customFormat="1" ht="13.2" hidden="1">
      <c r="B116" s="60" t="s">
        <v>778</v>
      </c>
      <c r="H116" s="92" t="s">
        <v>82</v>
      </c>
      <c r="J116" s="177"/>
      <c r="K116" s="177"/>
      <c r="L116" s="177"/>
      <c r="M116" s="177"/>
      <c r="N116" s="176">
        <f>IF(ABS(N25-'Group - Segment report'!V$12)&lt;0.001,0,N25-'Group - Segment report'!V$12)</f>
        <v>0</v>
      </c>
      <c r="O116" s="176">
        <f>IF(ABS(O25-'Group - Segment report'!W$12)&lt;0.001,0,O25-'Group - Segment report'!W$12)</f>
        <v>0</v>
      </c>
      <c r="P116" s="177"/>
      <c r="Q116" s="177"/>
      <c r="R116" s="177"/>
      <c r="S116" s="177"/>
      <c r="T116" s="177"/>
      <c r="U116" s="177"/>
      <c r="V116" s="176">
        <f>IF(ABS(V25-'Group - Segment report'!AM$12)&lt;0.001,0,V25-'Group - Segment report'!AM$12)</f>
        <v>0</v>
      </c>
      <c r="W116" s="176">
        <f>IF(ABS(W25-'Group - Segment report'!AN$12)&lt;0.001,0,W25-'Group - Segment report'!AN$12)</f>
        <v>0</v>
      </c>
      <c r="X116" s="176"/>
      <c r="Y116" s="177"/>
      <c r="Z116" s="177"/>
      <c r="AA116" s="177"/>
      <c r="AB116" s="177"/>
      <c r="AC116" s="176">
        <f>IF(ABS(AC25-'Group - Segment report'!BD$12)&lt;0.001,0,AC25-'Group - Segment report'!BD$12)</f>
        <v>0</v>
      </c>
      <c r="AD116" s="176">
        <f>IF(ABS(AD25-'Group - Segment report'!BE$12)&lt;0.001,0,AD25-'Group - Segment report'!BE$12)</f>
        <v>0</v>
      </c>
      <c r="AE116" s="177"/>
      <c r="AF116" s="177"/>
      <c r="AG116" s="177"/>
      <c r="AH116" s="177"/>
      <c r="AI116" s="177"/>
      <c r="AJ116" s="177"/>
      <c r="AK116" s="176">
        <f>IF(ABS(AK25-'Group - Segment report'!BU$12)&lt;0.001,0,AK25-'Group - Segment report'!BU$12)</f>
        <v>0</v>
      </c>
      <c r="AL116" s="176">
        <f>IF(ABS(AL25-'Group - Segment report'!BV$12)&lt;0.001,0,AL25-'Group - Segment report'!BV$12)</f>
        <v>0</v>
      </c>
    </row>
    <row r="117" spans="2:38" s="58" customFormat="1" ht="13.2" hidden="1">
      <c r="H117" s="73"/>
    </row>
    <row r="118" spans="2:38" s="60" customFormat="1" ht="13.2" hidden="1">
      <c r="B118" s="60" t="s">
        <v>779</v>
      </c>
      <c r="H118" s="92" t="s">
        <v>82</v>
      </c>
      <c r="J118" s="177"/>
      <c r="K118" s="177"/>
      <c r="L118" s="177"/>
      <c r="M118" s="177"/>
      <c r="N118" s="176">
        <f>IF(ABS(N50-'Group - Segment report'!X$20)&lt;0.001,0,N50-'Group - Segment report'!X$20)</f>
        <v>0</v>
      </c>
      <c r="O118" s="176">
        <f>IF(ABS(O50-'Group - Segment report'!Y$20)&lt;0.001,0,O50-'Group - Segment report'!Y$20)</f>
        <v>0</v>
      </c>
      <c r="P118" s="177"/>
      <c r="Q118" s="177"/>
      <c r="R118" s="177"/>
      <c r="S118" s="177"/>
      <c r="T118" s="177"/>
      <c r="U118" s="177"/>
      <c r="V118" s="176">
        <f>IF(ABS(V50-'Group - Segment report'!AO$20)&lt;0.001,0,V50-'Group - Segment report'!AO$20)</f>
        <v>0</v>
      </c>
      <c r="W118" s="176">
        <f>IF(ABS(W50-'Group - Segment report'!AP$20)&lt;0.001,0,W50-'Group - Segment report'!AP$20)</f>
        <v>0</v>
      </c>
      <c r="X118" s="176"/>
      <c r="Y118" s="177"/>
      <c r="Z118" s="177"/>
      <c r="AA118" s="177"/>
      <c r="AB118" s="177"/>
      <c r="AC118" s="176">
        <f>IF(ABS(AC50-'Group - Segment report'!BF$20)&lt;0.001,0,AC50-'Group - Segment report'!BF$20)</f>
        <v>0</v>
      </c>
      <c r="AD118" s="176">
        <f>IF(ABS(AD50-'Group - Segment report'!BG$20)&lt;0.001,0,AD50-'Group - Segment report'!BG$20)</f>
        <v>0</v>
      </c>
      <c r="AE118" s="177"/>
      <c r="AF118" s="177"/>
      <c r="AG118" s="177"/>
      <c r="AH118" s="177"/>
      <c r="AI118" s="177"/>
      <c r="AJ118" s="177"/>
      <c r="AK118" s="176">
        <f>IF(ABS(AK50-'Group - Segment report'!BW$20)&lt;0.001,0,AK50-'Group - Segment report'!BW$20)</f>
        <v>0</v>
      </c>
      <c r="AL118" s="176">
        <f>IF(ABS(AL50-'Group - Segment report'!BX$20)&lt;0.001,0,AL50-'Group - Segment report'!BX$20)</f>
        <v>0</v>
      </c>
    </row>
    <row r="119" spans="2:38" s="60" customFormat="1" ht="13.2" hidden="1">
      <c r="B119" s="60" t="s">
        <v>353</v>
      </c>
      <c r="H119" s="92" t="s">
        <v>82</v>
      </c>
      <c r="J119" s="177"/>
      <c r="K119" s="177"/>
      <c r="L119" s="177"/>
      <c r="M119" s="177"/>
      <c r="N119" s="176">
        <f>IF(ABS(N52-'Group - Segment report'!J$20)&lt;0.001,0,N52-'Group - Segment report'!J$20)</f>
        <v>0</v>
      </c>
      <c r="O119" s="176">
        <f>IF(ABS(O52-'Group - Segment report'!K$20)&lt;0.001,0,O52-'Group - Segment report'!K$20)</f>
        <v>0</v>
      </c>
      <c r="P119" s="177"/>
      <c r="Q119" s="177"/>
      <c r="R119" s="177"/>
      <c r="S119" s="177"/>
      <c r="T119" s="177"/>
      <c r="U119" s="177"/>
      <c r="V119" s="176">
        <f>IF(ABS(V52-'Group - Segment report'!AA$20)&lt;0.001,0,V52-'Group - Segment report'!AA$20)</f>
        <v>0</v>
      </c>
      <c r="W119" s="176">
        <f>IF(ABS(W52-'Group - Segment report'!AB$20)&lt;0.001,0,W52-'Group - Segment report'!AB$20)</f>
        <v>0</v>
      </c>
      <c r="X119" s="176"/>
      <c r="Y119" s="177"/>
      <c r="Z119" s="177"/>
      <c r="AA119" s="177"/>
      <c r="AB119" s="177"/>
      <c r="AC119" s="176">
        <f>IF(ABS(AC52-'Group - Segment report'!AR$20)&lt;0.001,0,AC52-'Group - Segment report'!AR$20)</f>
        <v>0</v>
      </c>
      <c r="AD119" s="176">
        <f>IF(ABS(AD52-'Group - Segment report'!AS$20)&lt;0.001,0,AD52-'Group - Segment report'!AS$20)</f>
        <v>0</v>
      </c>
      <c r="AE119" s="177"/>
      <c r="AF119" s="177"/>
      <c r="AG119" s="177"/>
      <c r="AH119" s="177"/>
      <c r="AI119" s="177"/>
      <c r="AJ119" s="177"/>
      <c r="AK119" s="176">
        <f>IF(ABS(AK52-'Group - Segment report'!BI$20)&lt;0.001,0,AK52-'Group - Segment report'!BI$20)</f>
        <v>0</v>
      </c>
      <c r="AL119" s="176">
        <f>IF(ABS(AL52-'Group - Segment report'!BJ$20)&lt;0.001,0,AL52-'Group - Segment report'!BJ$20)</f>
        <v>0</v>
      </c>
    </row>
    <row r="120" spans="2:38" s="60" customFormat="1" ht="13.2" hidden="1">
      <c r="B120" s="60" t="s">
        <v>354</v>
      </c>
      <c r="H120" s="92" t="s">
        <v>82</v>
      </c>
      <c r="J120" s="177"/>
      <c r="K120" s="177"/>
      <c r="L120" s="177"/>
      <c r="M120" s="177"/>
      <c r="N120" s="176">
        <f>IF(ABS(N54-'Group - Segment report'!L$20)&lt;0.001,0,N54-'Group - Segment report'!L$20)</f>
        <v>0</v>
      </c>
      <c r="O120" s="176">
        <f>IF(ABS(O54-'Group - Segment report'!M$20)&lt;0.001,0,O54-'Group - Segment report'!M$20)</f>
        <v>0</v>
      </c>
      <c r="P120" s="177"/>
      <c r="Q120" s="177"/>
      <c r="R120" s="177"/>
      <c r="S120" s="177"/>
      <c r="T120" s="177"/>
      <c r="U120" s="177"/>
      <c r="V120" s="176">
        <f>IF(ABS(V54-'Group - Segment report'!AC$20)&lt;0.001,0,V54-'Group - Segment report'!AC$20)</f>
        <v>0</v>
      </c>
      <c r="W120" s="176">
        <f>IF(ABS(W54-'Group - Segment report'!AD$20)&lt;0.001,0,W54-'Group - Segment report'!AD$20)</f>
        <v>0</v>
      </c>
      <c r="X120" s="176"/>
      <c r="Y120" s="177"/>
      <c r="Z120" s="177"/>
      <c r="AA120" s="177"/>
      <c r="AB120" s="177"/>
      <c r="AC120" s="176">
        <f>IF(ABS(AC54-'Group - Segment report'!AT$20)&lt;0.001,0,AC54-'Group - Segment report'!AT$20)</f>
        <v>0</v>
      </c>
      <c r="AD120" s="176">
        <f>IF(ABS(AD54-'Group - Segment report'!AU$20)&lt;0.001,0,AD54-'Group - Segment report'!AU$20)</f>
        <v>0</v>
      </c>
      <c r="AE120" s="177"/>
      <c r="AF120" s="177"/>
      <c r="AG120" s="177"/>
      <c r="AH120" s="177"/>
      <c r="AI120" s="177"/>
      <c r="AJ120" s="177"/>
      <c r="AK120" s="176">
        <f>IF(ABS(AK54-'Group - Segment report'!BK$20)&lt;0.001,0,AK54-'Group - Segment report'!BK$20)</f>
        <v>0</v>
      </c>
      <c r="AL120" s="176">
        <f>IF(ABS(AL54-'Group - Segment report'!BL$20)&lt;0.001,0,AL54-'Group - Segment report'!BL$20)</f>
        <v>0</v>
      </c>
    </row>
    <row r="121" spans="2:38" s="60" customFormat="1" ht="13.2" hidden="1">
      <c r="B121" s="60" t="s">
        <v>355</v>
      </c>
      <c r="H121" s="92" t="s">
        <v>82</v>
      </c>
      <c r="J121" s="177"/>
      <c r="K121" s="177"/>
      <c r="L121" s="177"/>
      <c r="M121" s="177"/>
      <c r="N121" s="176">
        <f>IF(ABS(N56-'Group - Segment report'!N$20)&lt;0.001,0,N56-'Group - Segment report'!N$20)</f>
        <v>0</v>
      </c>
      <c r="O121" s="176">
        <f>IF(ABS(O56-'Group - Segment report'!O$20)&lt;0.001,0,O56-'Group - Segment report'!O$20)</f>
        <v>0</v>
      </c>
      <c r="P121" s="177"/>
      <c r="Q121" s="177"/>
      <c r="R121" s="177"/>
      <c r="S121" s="177"/>
      <c r="T121" s="177"/>
      <c r="U121" s="177"/>
      <c r="V121" s="176">
        <f>IF(ABS(V56-'Group - Segment report'!AE$20)&lt;0.001,0,V56-'Group - Segment report'!AE$20)</f>
        <v>0</v>
      </c>
      <c r="W121" s="176">
        <f>IF(ABS(W56-'Group - Segment report'!AF$20)&lt;0.001,0,W56-'Group - Segment report'!AF$20)</f>
        <v>0</v>
      </c>
      <c r="X121" s="176"/>
      <c r="Y121" s="177"/>
      <c r="Z121" s="177"/>
      <c r="AA121" s="177"/>
      <c r="AB121" s="177"/>
      <c r="AC121" s="176">
        <f>IF(ABS(AC56-'Group - Segment report'!AV$20)&lt;0.001,0,AC56-'Group - Segment report'!AV$20)</f>
        <v>0</v>
      </c>
      <c r="AD121" s="176">
        <f>IF(ABS(AD56-'Group - Segment report'!AW$20)&lt;0.001,0,AD56-'Group - Segment report'!AW$20)</f>
        <v>0</v>
      </c>
      <c r="AE121" s="177"/>
      <c r="AF121" s="177"/>
      <c r="AG121" s="177"/>
      <c r="AH121" s="177"/>
      <c r="AI121" s="177"/>
      <c r="AJ121" s="177"/>
      <c r="AK121" s="176">
        <f>IF(ABS(AK56-'Group - Segment report'!BM$20)&lt;0.001,0,AK56-'Group - Segment report'!BM$20)</f>
        <v>0</v>
      </c>
      <c r="AL121" s="176">
        <f>IF(ABS(AL56-'Group - Segment report'!BN$20)&lt;0.001,0,AL56-'Group - Segment report'!BN$20)</f>
        <v>0</v>
      </c>
    </row>
    <row r="122" spans="2:38" s="60" customFormat="1" ht="13.2" hidden="1">
      <c r="B122" s="60" t="s">
        <v>936</v>
      </c>
      <c r="H122" s="92" t="s">
        <v>82</v>
      </c>
      <c r="J122" s="177"/>
      <c r="K122" s="177"/>
      <c r="L122" s="177"/>
      <c r="M122" s="177"/>
      <c r="N122" s="176">
        <f>IF(ABS(N58-'Group - Segment report'!P$20)&lt;0.001,0,N58-'Group - Segment report'!P$20)</f>
        <v>0</v>
      </c>
      <c r="O122" s="176">
        <f>IF(ABS(O58-'Group - Segment report'!Q$20)&lt;0.001,0,O58-'Group - Segment report'!Q$20)</f>
        <v>0</v>
      </c>
      <c r="P122" s="177"/>
      <c r="Q122" s="177"/>
      <c r="R122" s="177"/>
      <c r="S122" s="177"/>
      <c r="T122" s="177"/>
      <c r="U122" s="177"/>
      <c r="V122" s="176">
        <f>IF(ABS(V58-'Group - Segment report'!AG$20)&lt;0.001,0,V58-'Group - Segment report'!AG$20)</f>
        <v>0</v>
      </c>
      <c r="W122" s="176">
        <f>IF(ABS(W58-'Group - Segment report'!AH$20)&lt;0.001,0,W58-'Group - Segment report'!AH$20)</f>
        <v>0</v>
      </c>
      <c r="X122" s="176"/>
      <c r="Y122" s="177"/>
      <c r="Z122" s="177"/>
      <c r="AA122" s="177"/>
      <c r="AB122" s="177"/>
      <c r="AC122" s="176">
        <f>IF(ABS(AC58-'Group - Segment report'!AX$20)&lt;0.001,0,AC58-'Group - Segment report'!AX$20)</f>
        <v>0</v>
      </c>
      <c r="AD122" s="176">
        <f>IF(ABS(AD58-'Group - Segment report'!AY$20)&lt;0.001,0,AD58-'Group - Segment report'!AY$20)</f>
        <v>0</v>
      </c>
      <c r="AE122" s="177"/>
      <c r="AF122" s="177"/>
      <c r="AG122" s="177"/>
      <c r="AH122" s="177"/>
      <c r="AI122" s="177"/>
      <c r="AJ122" s="177"/>
      <c r="AK122" s="176">
        <f>IF(ABS(AK58-'Group - Segment report'!BO$20)&lt;0.001,0,AK58-'Group - Segment report'!BO$20)</f>
        <v>0</v>
      </c>
      <c r="AL122" s="176">
        <f>IF(ABS(AL58-'Group - Segment report'!BP$20)&lt;0.001,0,AL58-'Group - Segment report'!BP$20)</f>
        <v>0</v>
      </c>
    </row>
    <row r="123" spans="2:38" s="60" customFormat="1" ht="13.2" hidden="1">
      <c r="B123" s="60" t="s">
        <v>673</v>
      </c>
      <c r="H123" s="92" t="s">
        <v>82</v>
      </c>
      <c r="J123" s="177"/>
      <c r="K123" s="177"/>
      <c r="L123" s="177"/>
      <c r="M123" s="177"/>
      <c r="N123" s="176">
        <f>IF(ABS(N60-'Group - Segment report'!R$20)&lt;0.001,0,N60-'Group - Segment report'!R$20)</f>
        <v>0</v>
      </c>
      <c r="O123" s="176">
        <f>IF(ABS(O60-'Group - Segment report'!S$20)&lt;0.001,0,O60-'Group - Segment report'!S$20)</f>
        <v>0</v>
      </c>
      <c r="P123" s="177"/>
      <c r="Q123" s="177"/>
      <c r="R123" s="177"/>
      <c r="S123" s="177"/>
      <c r="T123" s="177"/>
      <c r="U123" s="177"/>
      <c r="V123" s="176">
        <f>IF(ABS(V60-'Group - Segment report'!AI$20)&lt;0.001,0,V60-'Group - Segment report'!AI$20)</f>
        <v>0</v>
      </c>
      <c r="W123" s="176">
        <f>IF(ABS(W60-'Group - Segment report'!AJ$20)&lt;0.001,0,W60-'Group - Segment report'!AJ$20)</f>
        <v>0</v>
      </c>
      <c r="X123" s="176"/>
      <c r="Y123" s="177"/>
      <c r="Z123" s="177"/>
      <c r="AA123" s="177"/>
      <c r="AB123" s="177"/>
      <c r="AC123" s="176">
        <f>IF(ABS(AC60-'Group - Segment report'!AZ$20)&lt;0.001,0,AC60-'Group - Segment report'!AZ$20)</f>
        <v>0</v>
      </c>
      <c r="AD123" s="176">
        <f>IF(ABS(AD60-'Group - Segment report'!BA$20)&lt;0.001,0,AD60-'Group - Segment report'!BA$20)</f>
        <v>0</v>
      </c>
      <c r="AE123" s="177"/>
      <c r="AF123" s="177"/>
      <c r="AG123" s="177"/>
      <c r="AH123" s="177"/>
      <c r="AI123" s="177"/>
      <c r="AJ123" s="177"/>
      <c r="AK123" s="176">
        <f>IF(ABS(AK60-'Group - Segment report'!BQ$20)&lt;0.001,0,AK60-'Group - Segment report'!BQ$20)</f>
        <v>0</v>
      </c>
      <c r="AL123" s="176">
        <f>IF(ABS(AL60-'Group - Segment report'!BR$20)&lt;0.001,0,AL60-'Group - Segment report'!BR$20)</f>
        <v>0</v>
      </c>
    </row>
    <row r="124" spans="2:38" s="60" customFormat="1" ht="13.2" hidden="1">
      <c r="B124" s="60" t="s">
        <v>662</v>
      </c>
      <c r="H124" s="92" t="s">
        <v>82</v>
      </c>
      <c r="J124" s="177"/>
      <c r="K124" s="177"/>
      <c r="L124" s="177"/>
      <c r="M124" s="177"/>
      <c r="N124" s="176">
        <f>IF(ABS(N62-'Group - Segment report'!T$20)&lt;0.001,0,N62-'Group - Segment report'!T$20)</f>
        <v>0</v>
      </c>
      <c r="O124" s="176">
        <f>IF(ABS(O62-'Group - Segment report'!U$20)&lt;0.001,0,O62-'Group - Segment report'!U$20)</f>
        <v>0</v>
      </c>
      <c r="P124" s="177"/>
      <c r="Q124" s="177"/>
      <c r="R124" s="177"/>
      <c r="S124" s="177"/>
      <c r="T124" s="177"/>
      <c r="U124" s="177"/>
      <c r="V124" s="176">
        <f>IF(ABS(V62-'Group - Segment report'!AK$20)&lt;0.001,0,V62-'Group - Segment report'!AK$20)</f>
        <v>0</v>
      </c>
      <c r="W124" s="176">
        <f>IF(ABS(W62-'Group - Segment report'!AL$20)&lt;0.001,0,W62-'Group - Segment report'!AL$20)</f>
        <v>0</v>
      </c>
      <c r="X124" s="176"/>
      <c r="Y124" s="177"/>
      <c r="Z124" s="177"/>
      <c r="AA124" s="177"/>
      <c r="AB124" s="177"/>
      <c r="AC124" s="176">
        <f>IF(ABS(AC62-'Group - Segment report'!BB$20)&lt;0.001,0,AC62-'Group - Segment report'!BB$20)</f>
        <v>0</v>
      </c>
      <c r="AD124" s="176">
        <f>IF(ABS(AD62-'Group - Segment report'!BC$20)&lt;0.001,0,AD62-'Group - Segment report'!BC$20)</f>
        <v>0</v>
      </c>
      <c r="AE124" s="177"/>
      <c r="AF124" s="177"/>
      <c r="AG124" s="177"/>
      <c r="AH124" s="177"/>
      <c r="AI124" s="177"/>
      <c r="AJ124" s="177"/>
      <c r="AK124" s="176">
        <f>IF(ABS(AK62-'Group - Segment report'!BS$20)&lt;0.001,0,AK62-'Group - Segment report'!BS$20)</f>
        <v>0</v>
      </c>
      <c r="AL124" s="176">
        <f>IF(ABS(AL62-'Group - Segment report'!BT$20)&lt;0.001,0,AL62-'Group - Segment report'!BT$20)</f>
        <v>0</v>
      </c>
    </row>
    <row r="125" spans="2:38" s="60" customFormat="1" ht="13.2" hidden="1">
      <c r="B125" s="60" t="s">
        <v>780</v>
      </c>
      <c r="H125" s="92" t="s">
        <v>82</v>
      </c>
      <c r="J125" s="177"/>
      <c r="K125" s="177"/>
      <c r="L125" s="177"/>
      <c r="M125" s="177"/>
      <c r="N125" s="176">
        <f>IF(ABS(N64-'Group - Segment report'!V$20)&lt;0.001,0,N64-'Group - Segment report'!V$20)</f>
        <v>0</v>
      </c>
      <c r="O125" s="176">
        <f>IF(ABS(O64-'Group - Segment report'!W$20)&lt;0.001,0,O64-'Group - Segment report'!W$20)</f>
        <v>0</v>
      </c>
      <c r="P125" s="177"/>
      <c r="Q125" s="177"/>
      <c r="R125" s="177"/>
      <c r="S125" s="177"/>
      <c r="T125" s="177"/>
      <c r="U125" s="177"/>
      <c r="V125" s="176">
        <f>IF(ABS(V64-'Group - Segment report'!AM$20)&lt;0.001,0,V64-'Group - Segment report'!AM$20)</f>
        <v>0</v>
      </c>
      <c r="W125" s="176">
        <f>IF(ABS(W64-'Group - Segment report'!AN$20)&lt;0.001,0,W64-'Group - Segment report'!AN$20)</f>
        <v>0</v>
      </c>
      <c r="X125" s="176"/>
      <c r="Y125" s="177"/>
      <c r="Z125" s="177"/>
      <c r="AA125" s="177"/>
      <c r="AB125" s="177"/>
      <c r="AC125" s="176">
        <f>IF(ABS(AC64-'Group - Segment report'!BD$20)&lt;0.001,0,AC64-'Group - Segment report'!BD$20)</f>
        <v>0</v>
      </c>
      <c r="AD125" s="176">
        <f>IF(ABS(AD64-'Group - Segment report'!BE$20)&lt;0.001,0,AD64-'Group - Segment report'!BE$20)</f>
        <v>0</v>
      </c>
      <c r="AE125" s="177"/>
      <c r="AF125" s="177"/>
      <c r="AG125" s="177"/>
      <c r="AH125" s="177"/>
      <c r="AI125" s="177"/>
      <c r="AJ125" s="177"/>
      <c r="AK125" s="176">
        <f>IF(ABS(AK64-'Group - Segment report'!BU$20)&lt;0.001,0,AK64-'Group - Segment report'!BU$20)</f>
        <v>0</v>
      </c>
      <c r="AL125" s="176">
        <f>IF(ABS(AL64-'Group - Segment report'!BV$20)&lt;0.001,0,AL64-'Group - Segment report'!BV$20)</f>
        <v>0</v>
      </c>
    </row>
    <row r="126" spans="2:38" s="58" customFormat="1" ht="13.2" hidden="1">
      <c r="H126" s="73"/>
    </row>
    <row r="127" spans="2:38" s="60" customFormat="1" ht="13.2" hidden="1">
      <c r="B127" s="60" t="s">
        <v>88</v>
      </c>
      <c r="H127" s="92" t="s">
        <v>82</v>
      </c>
      <c r="J127" s="176">
        <f>IF(ABS(J13-'France - Financial'!J9)&lt;0.001,0,J13-'France - Financial'!J9)</f>
        <v>0</v>
      </c>
      <c r="K127" s="176">
        <f>IF(ABS(K13-'France - Financial'!K9)&lt;0.001,0,K13-'France - Financial'!K9)</f>
        <v>0</v>
      </c>
      <c r="L127" s="176">
        <f>IF(ABS(L13-'France - Financial'!L9)&lt;0.001,0,L13-'France - Financial'!L9)</f>
        <v>0</v>
      </c>
      <c r="M127" s="176">
        <f>IF(ABS(M13-'France - Financial'!M9)&lt;0.001,0,M13-'France - Financial'!M9)</f>
        <v>0</v>
      </c>
      <c r="N127" s="176">
        <f>IF(ABS(N13-'France - Financial'!N9)&lt;0.001,0,N13-'France - Financial'!N9)</f>
        <v>0</v>
      </c>
      <c r="O127" s="176">
        <f>IF(ABS(O13-'France - Financial'!O9)&lt;0.001,0,O13-'France - Financial'!O9)</f>
        <v>0</v>
      </c>
      <c r="P127" s="176">
        <f>IF(ABS(P13-'France - Financial'!P9)&lt;0.001,0,P13-'France - Financial'!P9)</f>
        <v>0</v>
      </c>
      <c r="Q127" s="176">
        <f>IF(ABS(Q13-'France - Financial'!Q9)&lt;0.001,0,Q13-'France - Financial'!Q9)</f>
        <v>0</v>
      </c>
      <c r="R127" s="176">
        <f>IF(ABS(R13-'France - Financial'!R9)&lt;0.001,0,R13-'France - Financial'!R9)</f>
        <v>0</v>
      </c>
      <c r="S127" s="176">
        <f>IF(ABS(S13-'France - Financial'!S9)&lt;0.001,0,S13-'France - Financial'!S9)</f>
        <v>0</v>
      </c>
      <c r="T127" s="176">
        <f>IF(ABS(T13-'France - Financial'!T9)&lt;0.001,0,T13-'France - Financial'!T9)</f>
        <v>0</v>
      </c>
      <c r="U127" s="176">
        <f>IF(ABS(U13-'France - Financial'!U9)&lt;0.001,0,U13-'France - Financial'!U9)</f>
        <v>0</v>
      </c>
      <c r="V127" s="176">
        <f>IF(ABS(V13-'France - Financial'!V9)&lt;0.001,0,V13-'France - Financial'!V9)</f>
        <v>0</v>
      </c>
      <c r="W127" s="176">
        <f>IF(ABS(W13-'France - Financial'!W9)&lt;0.001,0,W13-'France - Financial'!W9)</f>
        <v>0</v>
      </c>
      <c r="X127" s="176"/>
      <c r="Y127" s="176">
        <f>IF(ABS(Y13-'France - Financial'!Y9)&lt;0.001,0,Y13-'France - Financial'!Y9)</f>
        <v>0</v>
      </c>
      <c r="Z127" s="176">
        <f>IF(ABS(Z13-'France - Financial'!Z9)&lt;0.001,0,Z13-'France - Financial'!Z9)</f>
        <v>0</v>
      </c>
      <c r="AA127" s="176">
        <f>IF(ABS(AA13-'France - Financial'!AA9)&lt;0.001,0,AA13-'France - Financial'!AA9)</f>
        <v>0</v>
      </c>
      <c r="AB127" s="176">
        <f>IF(ABS(AB13-'France - Financial'!AB9)&lt;0.001,0,AB13-'France - Financial'!AB9)</f>
        <v>0</v>
      </c>
      <c r="AC127" s="176">
        <f>IF(ABS(AC13-'France - Financial'!AC9)&lt;0.001,0,AC13-'France - Financial'!AC9)</f>
        <v>0</v>
      </c>
      <c r="AD127" s="176">
        <f>IF(ABS(AD13-'France - Financial'!AD9)&lt;0.001,0,AD13-'France - Financial'!AD9)</f>
        <v>0</v>
      </c>
      <c r="AE127" s="176">
        <f>IF(ABS(AE13-'France - Financial'!AE9)&lt;0.001,0,AE13-'France - Financial'!AE9)</f>
        <v>0</v>
      </c>
      <c r="AF127" s="176">
        <f>IF(ABS(AF13-'France - Financial'!AF9)&lt;0.001,0,AF13-'France - Financial'!AF9)</f>
        <v>0</v>
      </c>
      <c r="AG127" s="176">
        <f>IF(ABS(AG13-'France - Financial'!AG9)&lt;0.001,0,AG13-'France - Financial'!AG9)</f>
        <v>0</v>
      </c>
      <c r="AH127" s="176">
        <f>IF(ABS(AH13-'France - Financial'!AH9)&lt;0.001,0,AH13-'France - Financial'!AH9)</f>
        <v>0</v>
      </c>
      <c r="AI127" s="176">
        <f>IF(ABS(AI13-'France - Financial'!AI9)&lt;0.001,0,AI13-'France - Financial'!AI9)</f>
        <v>0</v>
      </c>
      <c r="AJ127" s="176">
        <f>IF(ABS(AJ13-'France - Financial'!AJ9)&lt;0.001,0,AJ13-'France - Financial'!AJ9)</f>
        <v>0</v>
      </c>
      <c r="AK127" s="176">
        <f>IF(ABS(AK13-'France - Financial'!AK9)&lt;0.001,0,AK13-'France - Financial'!AK9)</f>
        <v>0</v>
      </c>
      <c r="AL127" s="176">
        <f>IF(ABS(AL13-'France - Financial'!AL9)&lt;0.001,0,AL13-'France - Financial'!AL9)</f>
        <v>0</v>
      </c>
    </row>
    <row r="128" spans="2:38" s="60" customFormat="1" ht="13.2" hidden="1">
      <c r="B128" s="60" t="s">
        <v>89</v>
      </c>
      <c r="H128" s="92" t="s">
        <v>82</v>
      </c>
      <c r="J128" s="176">
        <f>IF(ABS(J15-'Europe (excl Spain) - Financial'!J12)&lt;0.001,0,J15-'Europe (excl Spain) - Financial'!J12)</f>
        <v>0</v>
      </c>
      <c r="K128" s="176">
        <f>IF(ABS(K15-'Europe (excl Spain) - Financial'!K12)&lt;0.001,0,K15-'Europe (excl Spain) - Financial'!K12)</f>
        <v>0</v>
      </c>
      <c r="L128" s="176">
        <f>IF(ABS(L15-'Europe (excl Spain) - Financial'!L12)&lt;0.001,0,L15-'Europe (excl Spain) - Financial'!L12)</f>
        <v>0</v>
      </c>
      <c r="M128" s="176">
        <f>IF(ABS(M15-'Europe (excl Spain) - Financial'!M12)&lt;0.001,0,M15-'Europe (excl Spain) - Financial'!M12)</f>
        <v>0</v>
      </c>
      <c r="N128" s="176">
        <f>IF(ABS(N15-'Europe (excl Spain) - Financial'!N12)&lt;0.001,0,N15-'Europe (excl Spain) - Financial'!N12)</f>
        <v>0</v>
      </c>
      <c r="O128" s="176">
        <f>IF(ABS(O15-'Europe (excl Spain) - Financial'!O12)&lt;0.001,0,O15-'Europe (excl Spain) - Financial'!O12)</f>
        <v>0</v>
      </c>
      <c r="P128" s="176">
        <f>IF(ABS(P15-'Europe (excl Spain) - Financial'!P12)&lt;0.001,0,P15-'Europe (excl Spain) - Financial'!P12)</f>
        <v>0</v>
      </c>
      <c r="Q128" s="176">
        <f>IF(ABS(Q15-'Europe (excl Spain) - Financial'!Q12)&lt;0.001,0,Q15-'Europe (excl Spain) - Financial'!Q12)</f>
        <v>0</v>
      </c>
      <c r="R128" s="176">
        <f>IF(ABS(R15-'Europe (excl Spain) - Financial'!R12)&lt;0.001,0,R15-'Europe (excl Spain) - Financial'!R12)</f>
        <v>0</v>
      </c>
      <c r="S128" s="176">
        <f>IF(ABS(S15-'Europe (excl Spain) - Financial'!S12)&lt;0.001,0,S15-'Europe (excl Spain) - Financial'!S12)</f>
        <v>0</v>
      </c>
      <c r="T128" s="176">
        <f>IF(ABS(T15-'Europe (excl Spain) - Financial'!T12)&lt;0.001,0,T15-'Europe (excl Spain) - Financial'!T12)</f>
        <v>0</v>
      </c>
      <c r="U128" s="176">
        <f>IF(ABS(U15-'Europe (excl Spain) - Financial'!U12)&lt;0.001,0,U15-'Europe (excl Spain) - Financial'!U12)</f>
        <v>0</v>
      </c>
      <c r="V128" s="176">
        <f>IF(ABS(V15-'Europe (excl Spain) - Financial'!V12)&lt;0.001,0,V15-'Europe (excl Spain) - Financial'!V12)</f>
        <v>0</v>
      </c>
      <c r="W128" s="176">
        <f>IF(ABS(W15-'Europe (excl Spain) - Financial'!W12)&lt;0.001,0,W15-'Europe (excl Spain) - Financial'!W12)</f>
        <v>0</v>
      </c>
      <c r="X128" s="176"/>
      <c r="Y128" s="176">
        <f>IF(ABS(Y15-'Europe (excl Spain) - Financial'!Y12)&lt;0.001,0,Y15-'Europe (excl Spain) - Financial'!Y12)</f>
        <v>0</v>
      </c>
      <c r="Z128" s="176">
        <f>IF(ABS(Z15-'Europe (excl Spain) - Financial'!Z12)&lt;0.001,0,Z15-'Europe (excl Spain) - Financial'!Z12)</f>
        <v>0</v>
      </c>
      <c r="AA128" s="176">
        <f>IF(ABS(AA15-'Europe (excl Spain) - Financial'!AA12)&lt;0.001,0,AA15-'Europe (excl Spain) - Financial'!AA12)</f>
        <v>0</v>
      </c>
      <c r="AB128" s="176">
        <f>IF(ABS(AB15-'Europe (excl Spain) - Financial'!AB12)&lt;0.001,0,AB15-'Europe (excl Spain) - Financial'!AB12)</f>
        <v>0</v>
      </c>
      <c r="AC128" s="176">
        <f>IF(ABS(AC15-'Europe (excl Spain) - Financial'!AC12)&lt;0.001,0,AC15-'Europe (excl Spain) - Financial'!AC12)</f>
        <v>0</v>
      </c>
      <c r="AD128" s="176">
        <f>IF(ABS(AD15-'Europe (excl Spain) - Financial'!AD12)&lt;0.001,0,AD15-'Europe (excl Spain) - Financial'!AD12)</f>
        <v>0</v>
      </c>
      <c r="AE128" s="176">
        <f>IF(ABS(AE15-'Europe (excl Spain) - Financial'!AE12)&lt;0.001,0,AE15-'Europe (excl Spain) - Financial'!AE12)</f>
        <v>0</v>
      </c>
      <c r="AF128" s="176">
        <f>IF(ABS(AF15-'Europe (excl Spain) - Financial'!AF12)&lt;0.001,0,AF15-'Europe (excl Spain) - Financial'!AF12)</f>
        <v>0</v>
      </c>
      <c r="AG128" s="176">
        <f>IF(ABS(AG15-'Europe (excl Spain) - Financial'!AG12)&lt;0.001,0,AG15-'Europe (excl Spain) - Financial'!AG12)</f>
        <v>0</v>
      </c>
      <c r="AH128" s="176">
        <f>IF(ABS(AH15-'Europe (excl Spain) - Financial'!AH12)&lt;0.001,0,AH15-'Europe (excl Spain) - Financial'!AH12)</f>
        <v>0</v>
      </c>
      <c r="AI128" s="176">
        <f>IF(ABS(AI15-'Europe (excl Spain) - Financial'!AI12)&lt;0.001,0,AI15-'Europe (excl Spain) - Financial'!AI12)</f>
        <v>0</v>
      </c>
      <c r="AJ128" s="176">
        <f>IF(ABS(AJ15-'Europe (excl Spain) - Financial'!AJ12)&lt;0.001,0,AJ15-'Europe (excl Spain) - Financial'!AJ12)</f>
        <v>0</v>
      </c>
      <c r="AK128" s="176">
        <f>IF(ABS(AK15-'Europe (excl Spain) - Financial'!AK12)&lt;0.001,0,AK15-'Europe (excl Spain) - Financial'!AK12)</f>
        <v>0</v>
      </c>
      <c r="AL128" s="176">
        <f>IF(ABS(AL15-'Europe (excl Spain) - Financial'!AL12)&lt;0.001,0,AL15-'Europe (excl Spain) - Financial'!AL12)</f>
        <v>0</v>
      </c>
    </row>
    <row r="129" spans="2:38" s="60" customFormat="1" ht="13.2" hidden="1">
      <c r="B129" s="60" t="s">
        <v>596</v>
      </c>
      <c r="H129" s="92" t="s">
        <v>82</v>
      </c>
      <c r="J129" s="176">
        <f>IF(ABS(J17-'A&amp;ME - Financial'!J10)&lt;0.001,0,J17-'A&amp;ME - Financial'!J10)</f>
        <v>0</v>
      </c>
      <c r="K129" s="176">
        <f>IF(ABS(K17-'A&amp;ME - Financial'!K10)&lt;0.001,0,K17-'A&amp;ME - Financial'!K10)</f>
        <v>0</v>
      </c>
      <c r="L129" s="176">
        <f>IF(ABS(L17-'A&amp;ME - Financial'!L10)&lt;0.001,0,L17-'A&amp;ME - Financial'!L10)</f>
        <v>0</v>
      </c>
      <c r="M129" s="176">
        <f>IF(ABS(M17-'A&amp;ME - Financial'!M10)&lt;0.001,0,M17-'A&amp;ME - Financial'!M10)</f>
        <v>0</v>
      </c>
      <c r="N129" s="176">
        <f>IF(ABS(N17-'A&amp;ME - Financial'!N10)&lt;0.001,0,N17-'A&amp;ME - Financial'!N10)</f>
        <v>0</v>
      </c>
      <c r="O129" s="176">
        <f>IF(ABS(O17-'A&amp;ME - Financial'!O10)&lt;0.001,0,O17-'A&amp;ME - Financial'!O10)</f>
        <v>0</v>
      </c>
      <c r="P129" s="176">
        <f>IF(ABS(P17-'A&amp;ME - Financial'!P10)&lt;0.001,0,P17-'A&amp;ME - Financial'!P10)</f>
        <v>0</v>
      </c>
      <c r="Q129" s="176">
        <f>IF(ABS(Q17-'A&amp;ME - Financial'!Q10)&lt;0.001,0,Q17-'A&amp;ME - Financial'!Q10)</f>
        <v>0</v>
      </c>
      <c r="R129" s="176">
        <f>IF(ABS(R17-'A&amp;ME - Financial'!R10)&lt;0.001,0,R17-'A&amp;ME - Financial'!R10)</f>
        <v>0</v>
      </c>
      <c r="S129" s="176">
        <f>IF(ABS(S17-'A&amp;ME - Financial'!S10)&lt;0.001,0,S17-'A&amp;ME - Financial'!S10)</f>
        <v>0</v>
      </c>
      <c r="T129" s="176">
        <f>IF(ABS(T17-'A&amp;ME - Financial'!T10)&lt;0.001,0,T17-'A&amp;ME - Financial'!T10)</f>
        <v>0</v>
      </c>
      <c r="U129" s="176">
        <f>IF(ABS(U17-'A&amp;ME - Financial'!U10)&lt;0.001,0,U17-'A&amp;ME - Financial'!U10)</f>
        <v>0</v>
      </c>
      <c r="V129" s="176">
        <f>IF(ABS(V17-'A&amp;ME - Financial'!V10)&lt;0.001,0,V17-'A&amp;ME - Financial'!V10)</f>
        <v>0</v>
      </c>
      <c r="W129" s="176">
        <f>IF(ABS(W17-'A&amp;ME - Financial'!W10)&lt;0.001,0,W17-'A&amp;ME - Financial'!W10)</f>
        <v>0</v>
      </c>
      <c r="X129" s="176"/>
      <c r="Y129" s="176">
        <f>IF(ABS(Y17-'A&amp;ME - Financial'!Y10)&lt;0.001,0,Y17-'A&amp;ME - Financial'!Y10)</f>
        <v>0</v>
      </c>
      <c r="Z129" s="176">
        <f>IF(ABS(Z17-'A&amp;ME - Financial'!Z10)&lt;0.001,0,Z17-'A&amp;ME - Financial'!Z10)</f>
        <v>0</v>
      </c>
      <c r="AA129" s="176">
        <f>IF(ABS(AA17-'A&amp;ME - Financial'!AA10)&lt;0.001,0,AA17-'A&amp;ME - Financial'!AA10)</f>
        <v>0</v>
      </c>
      <c r="AB129" s="176">
        <f>IF(ABS(AB17-'A&amp;ME - Financial'!AB10)&lt;0.001,0,AB17-'A&amp;ME - Financial'!AB10)</f>
        <v>0</v>
      </c>
      <c r="AC129" s="176">
        <f>IF(ABS(AC17-'A&amp;ME - Financial'!AC10)&lt;0.001,0,AC17-'A&amp;ME - Financial'!AC10)</f>
        <v>0</v>
      </c>
      <c r="AD129" s="176">
        <f>IF(ABS(AD17-'A&amp;ME - Financial'!AD10)&lt;0.001,0,AD17-'A&amp;ME - Financial'!AD10)</f>
        <v>0</v>
      </c>
      <c r="AE129" s="176">
        <f>IF(ABS(AE17-'A&amp;ME - Financial'!AE10)&lt;0.001,0,AE17-'A&amp;ME - Financial'!AE10)</f>
        <v>0</v>
      </c>
      <c r="AF129" s="176">
        <f>IF(ABS(AF17-'A&amp;ME - Financial'!AF10)&lt;0.001,0,AF17-'A&amp;ME - Financial'!AF10)</f>
        <v>0</v>
      </c>
      <c r="AG129" s="176">
        <f>IF(ABS(AG17-'A&amp;ME - Financial'!AG10)&lt;0.001,0,AG17-'A&amp;ME - Financial'!AG10)</f>
        <v>0</v>
      </c>
      <c r="AH129" s="176">
        <f>IF(ABS(AH17-'A&amp;ME - Financial'!AH10)&lt;0.001,0,AH17-'A&amp;ME - Financial'!AH10)</f>
        <v>0</v>
      </c>
      <c r="AI129" s="176">
        <f>IF(ABS(AI17-'A&amp;ME - Financial'!AI10)&lt;0.001,0,AI17-'A&amp;ME - Financial'!AI10)</f>
        <v>0</v>
      </c>
      <c r="AJ129" s="176">
        <f>IF(ABS(AJ17-'A&amp;ME - Financial'!AJ10)&lt;0.001,0,AJ17-'A&amp;ME - Financial'!AJ10)</f>
        <v>0</v>
      </c>
      <c r="AK129" s="176">
        <f>IF(ABS(AK17-'A&amp;ME - Financial'!AK10)&lt;0.001,0,AK17-'A&amp;ME - Financial'!AK10)</f>
        <v>0</v>
      </c>
      <c r="AL129" s="176">
        <f>IF(ABS(AL17-'A&amp;ME - Financial'!AL10)&lt;0.001,0,AL17-'A&amp;ME - Financial'!AL10)</f>
        <v>0</v>
      </c>
    </row>
    <row r="130" spans="2:38" s="60" customFormat="1" ht="13.2" hidden="1">
      <c r="B130" s="60" t="s">
        <v>937</v>
      </c>
      <c r="H130" s="92" t="s">
        <v>82</v>
      </c>
      <c r="J130" s="176">
        <f>IF(ABS(J19-'Orange Business - Financial'!J9)&lt;0.001,0,J19-'Orange Business - Financial'!J9)</f>
        <v>0</v>
      </c>
      <c r="K130" s="176">
        <f>IF(ABS(K19-'Orange Business - Financial'!K9)&lt;0.001,0,K19-'Orange Business - Financial'!K9)</f>
        <v>0</v>
      </c>
      <c r="L130" s="176">
        <f>IF(ABS(L19-'Orange Business - Financial'!L9)&lt;0.001,0,L19-'Orange Business - Financial'!L9)</f>
        <v>0</v>
      </c>
      <c r="M130" s="176">
        <f>IF(ABS(M19-'Orange Business - Financial'!M9)&lt;0.001,0,M19-'Orange Business - Financial'!M9)</f>
        <v>0</v>
      </c>
      <c r="N130" s="176">
        <f>IF(ABS(N19-'Orange Business - Financial'!N9)&lt;0.001,0,N19-'Orange Business - Financial'!N9)</f>
        <v>0</v>
      </c>
      <c r="O130" s="176">
        <f>IF(ABS(O19-'Orange Business - Financial'!O9)&lt;0.001,0,O19-'Orange Business - Financial'!O9)</f>
        <v>0</v>
      </c>
      <c r="P130" s="176">
        <f>IF(ABS(P19-'Orange Business - Financial'!P9)&lt;0.001,0,P19-'Orange Business - Financial'!P9)</f>
        <v>0</v>
      </c>
      <c r="Q130" s="176">
        <f>IF(ABS(Q19-'Orange Business - Financial'!Q9)&lt;0.001,0,Q19-'Orange Business - Financial'!Q9)</f>
        <v>0</v>
      </c>
      <c r="R130" s="176">
        <f>IF(ABS(R19-'Orange Business - Financial'!R9)&lt;0.001,0,R19-'Orange Business - Financial'!R9)</f>
        <v>0</v>
      </c>
      <c r="S130" s="176">
        <f>IF(ABS(S19-'Orange Business - Financial'!S9)&lt;0.001,0,S19-'Orange Business - Financial'!S9)</f>
        <v>0</v>
      </c>
      <c r="T130" s="176">
        <f>IF(ABS(T19-'Orange Business - Financial'!T9)&lt;0.001,0,T19-'Orange Business - Financial'!T9)</f>
        <v>0</v>
      </c>
      <c r="U130" s="176">
        <f>IF(ABS(U19-'Orange Business - Financial'!U9)&lt;0.001,0,U19-'Orange Business - Financial'!U9)</f>
        <v>0</v>
      </c>
      <c r="V130" s="176">
        <f>IF(ABS(V19-'Orange Business - Financial'!V9)&lt;0.001,0,V19-'Orange Business - Financial'!V9)</f>
        <v>0</v>
      </c>
      <c r="W130" s="176">
        <f>IF(ABS(W19-'Orange Business - Financial'!W9)&lt;0.001,0,W19-'Orange Business - Financial'!W9)</f>
        <v>0</v>
      </c>
      <c r="X130" s="176"/>
      <c r="Y130" s="176">
        <f>IF(ABS(Y19-'Orange Business - Financial'!Y9)&lt;0.001,0,Y19-'Orange Business - Financial'!Y9)</f>
        <v>0</v>
      </c>
      <c r="Z130" s="176">
        <f>IF(ABS(Z19-'Orange Business - Financial'!Z9)&lt;0.001,0,Z19-'Orange Business - Financial'!Z9)</f>
        <v>0</v>
      </c>
      <c r="AA130" s="176">
        <f>IF(ABS(AA19-'Orange Business - Financial'!AA9)&lt;0.001,0,AA19-'Orange Business - Financial'!AA9)</f>
        <v>0</v>
      </c>
      <c r="AB130" s="176">
        <f>IF(ABS(AB19-'Orange Business - Financial'!AB9)&lt;0.001,0,AB19-'Orange Business - Financial'!AB9)</f>
        <v>0</v>
      </c>
      <c r="AC130" s="176">
        <f>IF(ABS(AC19-'Orange Business - Financial'!AC9)&lt;0.001,0,AC19-'Orange Business - Financial'!AC9)</f>
        <v>0</v>
      </c>
      <c r="AD130" s="176">
        <f>IF(ABS(AD19-'Orange Business - Financial'!AD9)&lt;0.001,0,AD19-'Orange Business - Financial'!AD9)</f>
        <v>0</v>
      </c>
      <c r="AE130" s="176">
        <f>IF(ABS(AE19-'Orange Business - Financial'!AE9)&lt;0.001,0,AE19-'Orange Business - Financial'!AE9)</f>
        <v>0</v>
      </c>
      <c r="AF130" s="176">
        <f>IF(ABS(AF19-'Orange Business - Financial'!AF9)&lt;0.001,0,AF19-'Orange Business - Financial'!AF9)</f>
        <v>0</v>
      </c>
      <c r="AG130" s="176">
        <f>IF(ABS(AG19-'Orange Business - Financial'!AG9)&lt;0.001,0,AG19-'Orange Business - Financial'!AG9)</f>
        <v>0</v>
      </c>
      <c r="AH130" s="176">
        <f>IF(ABS(AH19-'Orange Business - Financial'!AH9)&lt;0.001,0,AH19-'Orange Business - Financial'!AH9)</f>
        <v>0</v>
      </c>
      <c r="AI130" s="176">
        <f>IF(ABS(AI19-'Orange Business - Financial'!AI9)&lt;0.001,0,AI19-'Orange Business - Financial'!AI9)</f>
        <v>0</v>
      </c>
      <c r="AJ130" s="176">
        <f>IF(ABS(AJ19-'Orange Business - Financial'!AJ9)&lt;0.001,0,AJ19-'Orange Business - Financial'!AJ9)</f>
        <v>0</v>
      </c>
      <c r="AK130" s="176">
        <f>IF(ABS(AK19-'Orange Business - Financial'!AK9)&lt;0.001,0,AK19-'Orange Business - Financial'!AK9)</f>
        <v>0</v>
      </c>
      <c r="AL130" s="176">
        <f>IF(ABS(AL19-'Orange Business - Financial'!AL9)&lt;0.001,0,AL19-'Orange Business - Financial'!AL9)</f>
        <v>0</v>
      </c>
    </row>
    <row r="131" spans="2:38" s="60" customFormat="1" ht="13.2" hidden="1">
      <c r="B131" s="60" t="s">
        <v>674</v>
      </c>
      <c r="H131" s="92" t="s">
        <v>82</v>
      </c>
      <c r="J131" s="176">
        <f>IF(ABS(J21-'Totem - Financial'!J9)&lt;0.001,0,J21-'Totem - Financial'!J9)</f>
        <v>0</v>
      </c>
      <c r="K131" s="176">
        <f>IF(ABS(K21-'Totem - Financial'!K9)&lt;0.001,0,K21-'Totem - Financial'!K9)</f>
        <v>0</v>
      </c>
      <c r="L131" s="176">
        <f>IF(ABS(L21-'Totem - Financial'!L9)&lt;0.001,0,L21-'Totem - Financial'!L9)</f>
        <v>0</v>
      </c>
      <c r="M131" s="176">
        <f>IF(ABS(M21-'Totem - Financial'!M9)&lt;0.001,0,M21-'Totem - Financial'!M9)</f>
        <v>0</v>
      </c>
      <c r="N131" s="176">
        <f>IF(ABS(N21-'Totem - Financial'!N9)&lt;0.001,0,N21-'Totem - Financial'!N9)</f>
        <v>0</v>
      </c>
      <c r="O131" s="176">
        <f>IF(ABS(O21-'Totem - Financial'!O9)&lt;0.001,0,O21-'Totem - Financial'!O9)</f>
        <v>0</v>
      </c>
      <c r="P131" s="176">
        <f>IF(ABS(P21-'Totem - Financial'!P9)&lt;0.001,0,P21-'Totem - Financial'!P9)</f>
        <v>0</v>
      </c>
      <c r="Q131" s="176">
        <f>IF(ABS(Q21-'Totem - Financial'!Q9)&lt;0.001,0,Q21-'Totem - Financial'!Q9)</f>
        <v>0</v>
      </c>
      <c r="R131" s="176">
        <f>IF(ABS(R21-'Totem - Financial'!R9)&lt;0.001,0,R21-'Totem - Financial'!R9)</f>
        <v>0</v>
      </c>
      <c r="S131" s="176">
        <f>IF(ABS(S21-'Totem - Financial'!S9)&lt;0.001,0,S21-'Totem - Financial'!S9)</f>
        <v>0</v>
      </c>
      <c r="T131" s="176">
        <f>IF(ABS(T21-'Totem - Financial'!T9)&lt;0.001,0,T21-'Totem - Financial'!T9)</f>
        <v>0</v>
      </c>
      <c r="U131" s="176">
        <f>IF(ABS(U21-'Totem - Financial'!U9)&lt;0.001,0,U21-'Totem - Financial'!U9)</f>
        <v>0</v>
      </c>
      <c r="V131" s="176">
        <f>IF(ABS(V21-'Totem - Financial'!V9)&lt;0.001,0,V21-'Totem - Financial'!V9)</f>
        <v>0</v>
      </c>
      <c r="W131" s="176">
        <f>IF(ABS(W21-'Totem - Financial'!W9)&lt;0.001,0,W21-'Totem - Financial'!W9)</f>
        <v>0</v>
      </c>
      <c r="X131" s="176"/>
      <c r="Y131" s="176">
        <f>IF(ABS(Y21-'Totem - Financial'!Y9)&lt;0.001,0,Y21-'Totem - Financial'!Y9)</f>
        <v>0</v>
      </c>
      <c r="Z131" s="176">
        <f>IF(ABS(Z21-'Totem - Financial'!Z9)&lt;0.001,0,Z21-'Totem - Financial'!Z9)</f>
        <v>0</v>
      </c>
      <c r="AA131" s="176">
        <f>IF(ABS(AA21-'Totem - Financial'!AA9)&lt;0.001,0,AA21-'Totem - Financial'!AA9)</f>
        <v>0</v>
      </c>
      <c r="AB131" s="176">
        <f>IF(ABS(AB21-'Totem - Financial'!AB9)&lt;0.001,0,AB21-'Totem - Financial'!AB9)</f>
        <v>0</v>
      </c>
      <c r="AC131" s="176">
        <f>IF(ABS(AC21-'Totem - Financial'!AC9)&lt;0.001,0,AC21-'Totem - Financial'!AC9)</f>
        <v>0</v>
      </c>
      <c r="AD131" s="176">
        <f>IF(ABS(AD21-'Totem - Financial'!AD9)&lt;0.001,0,AD21-'Totem - Financial'!AD9)</f>
        <v>0</v>
      </c>
      <c r="AE131" s="176">
        <f>IF(ABS(AE21-'Totem - Financial'!AE9)&lt;0.001,0,AE21-'Totem - Financial'!AE9)</f>
        <v>0</v>
      </c>
      <c r="AF131" s="176">
        <f>IF(ABS(AF21-'Totem - Financial'!AF9)&lt;0.001,0,AF21-'Totem - Financial'!AF9)</f>
        <v>0</v>
      </c>
      <c r="AG131" s="176">
        <f>IF(ABS(AG21-'Totem - Financial'!AG9)&lt;0.001,0,AG21-'Totem - Financial'!AG9)</f>
        <v>0</v>
      </c>
      <c r="AH131" s="176">
        <f>IF(ABS(AH21-'Totem - Financial'!AH9)&lt;0.001,0,AH21-'Totem - Financial'!AH9)</f>
        <v>0</v>
      </c>
      <c r="AI131" s="176">
        <f>IF(ABS(AI21-'Totem - Financial'!AI9)&lt;0.001,0,AI21-'Totem - Financial'!AI9)</f>
        <v>0</v>
      </c>
      <c r="AJ131" s="176">
        <f>IF(ABS(AJ21-'Totem - Financial'!AJ9)&lt;0.001,0,AJ21-'Totem - Financial'!AJ9)</f>
        <v>0</v>
      </c>
      <c r="AK131" s="176">
        <f>IF(ABS(AK21-'Totem - Financial'!AK9)&lt;0.001,0,AK21-'Totem - Financial'!AK9)</f>
        <v>0</v>
      </c>
      <c r="AL131" s="176">
        <f>IF(ABS(AL21-'Totem - Financial'!AL9)&lt;0.001,0,AL21-'Totem - Financial'!AL9)</f>
        <v>0</v>
      </c>
    </row>
    <row r="132" spans="2:38" s="60" customFormat="1" ht="13.2" hidden="1">
      <c r="B132" s="60" t="s">
        <v>663</v>
      </c>
      <c r="H132" s="92" t="s">
        <v>82</v>
      </c>
      <c r="J132" s="176">
        <f>IF(ABS(J23-'IC&amp;SS - Financial'!J9)&lt;0.001,0,J23-'IC&amp;SS - Financial'!J9)</f>
        <v>0</v>
      </c>
      <c r="K132" s="176">
        <f>IF(ABS(K23-'IC&amp;SS - Financial'!K9)&lt;0.001,0,K23-'IC&amp;SS - Financial'!K9)</f>
        <v>0</v>
      </c>
      <c r="L132" s="176">
        <f>IF(ABS(L23-'IC&amp;SS - Financial'!L9)&lt;0.001,0,L23-'IC&amp;SS - Financial'!L9)</f>
        <v>0</v>
      </c>
      <c r="M132" s="176">
        <f>IF(ABS(M23-'IC&amp;SS - Financial'!M9)&lt;0.001,0,M23-'IC&amp;SS - Financial'!M9)</f>
        <v>0</v>
      </c>
      <c r="N132" s="176">
        <f>IF(ABS(N23-'IC&amp;SS - Financial'!N9)&lt;0.001,0,N23-'IC&amp;SS - Financial'!N9)</f>
        <v>0</v>
      </c>
      <c r="O132" s="176">
        <f>IF(ABS(O23-'IC&amp;SS - Financial'!O9)&lt;0.001,0,O23-'IC&amp;SS - Financial'!O9)</f>
        <v>0</v>
      </c>
      <c r="P132" s="176">
        <f>IF(ABS(P23-'IC&amp;SS - Financial'!P9)&lt;0.001,0,P23-'IC&amp;SS - Financial'!P9)</f>
        <v>0</v>
      </c>
      <c r="Q132" s="176">
        <f>IF(ABS(Q23-'IC&amp;SS - Financial'!Q9)&lt;0.001,0,Q23-'IC&amp;SS - Financial'!Q9)</f>
        <v>0</v>
      </c>
      <c r="R132" s="176">
        <f>IF(ABS(R23-'IC&amp;SS - Financial'!R9)&lt;0.001,0,R23-'IC&amp;SS - Financial'!R9)</f>
        <v>0</v>
      </c>
      <c r="S132" s="176">
        <f>IF(ABS(S23-'IC&amp;SS - Financial'!S9)&lt;0.001,0,S23-'IC&amp;SS - Financial'!S9)</f>
        <v>0</v>
      </c>
      <c r="T132" s="176">
        <f>IF(ABS(T23-'IC&amp;SS - Financial'!T9)&lt;0.001,0,T23-'IC&amp;SS - Financial'!T9)</f>
        <v>0</v>
      </c>
      <c r="U132" s="176">
        <f>IF(ABS(U23-'IC&amp;SS - Financial'!U9)&lt;0.001,0,U23-'IC&amp;SS - Financial'!U9)</f>
        <v>0</v>
      </c>
      <c r="V132" s="176">
        <f>IF(ABS(V23-'IC&amp;SS - Financial'!V9)&lt;0.001,0,V23-'IC&amp;SS - Financial'!V9)</f>
        <v>0</v>
      </c>
      <c r="W132" s="176">
        <f>IF(ABS(W23-'IC&amp;SS - Financial'!W9)&lt;0.001,0,W23-'IC&amp;SS - Financial'!W9)</f>
        <v>0</v>
      </c>
      <c r="X132" s="176"/>
      <c r="Y132" s="176">
        <f>IF(ABS(Y23-'IC&amp;SS - Financial'!Y9)&lt;0.001,0,Y23-'IC&amp;SS - Financial'!Y9)</f>
        <v>0</v>
      </c>
      <c r="Z132" s="176">
        <f>IF(ABS(Z23-'IC&amp;SS - Financial'!Z9)&lt;0.001,0,Z23-'IC&amp;SS - Financial'!Z9)</f>
        <v>0</v>
      </c>
      <c r="AA132" s="176">
        <f>IF(ABS(AA23-'IC&amp;SS - Financial'!AA9)&lt;0.001,0,AA23-'IC&amp;SS - Financial'!AA9)</f>
        <v>0</v>
      </c>
      <c r="AB132" s="176">
        <f>IF(ABS(AB23-'IC&amp;SS - Financial'!AB9)&lt;0.001,0,AB23-'IC&amp;SS - Financial'!AB9)</f>
        <v>0</v>
      </c>
      <c r="AC132" s="176">
        <f>IF(ABS(AC23-'IC&amp;SS - Financial'!AC9)&lt;0.001,0,AC23-'IC&amp;SS - Financial'!AC9)</f>
        <v>0</v>
      </c>
      <c r="AD132" s="176">
        <f>IF(ABS(AD23-'IC&amp;SS - Financial'!AD9)&lt;0.001,0,AD23-'IC&amp;SS - Financial'!AD9)</f>
        <v>0</v>
      </c>
      <c r="AE132" s="176">
        <f>IF(ABS(AE23-'IC&amp;SS - Financial'!AE9)&lt;0.001,0,AE23-'IC&amp;SS - Financial'!AE9)</f>
        <v>0</v>
      </c>
      <c r="AF132" s="176">
        <f>IF(ABS(AF23-'IC&amp;SS - Financial'!AF9)&lt;0.001,0,AF23-'IC&amp;SS - Financial'!AF9)</f>
        <v>0</v>
      </c>
      <c r="AG132" s="176">
        <f>IF(ABS(AG23-'IC&amp;SS - Financial'!AG9)&lt;0.001,0,AG23-'IC&amp;SS - Financial'!AG9)</f>
        <v>0</v>
      </c>
      <c r="AH132" s="176">
        <f>IF(ABS(AH23-'IC&amp;SS - Financial'!AH9)&lt;0.001,0,AH23-'IC&amp;SS - Financial'!AH9)</f>
        <v>0</v>
      </c>
      <c r="AI132" s="176">
        <f>IF(ABS(AI23-'IC&amp;SS - Financial'!AI9)&lt;0.001,0,AI23-'IC&amp;SS - Financial'!AI9)</f>
        <v>0</v>
      </c>
      <c r="AJ132" s="176">
        <f>IF(ABS(AJ23-'IC&amp;SS - Financial'!AJ9)&lt;0.001,0,AJ23-'IC&amp;SS - Financial'!AJ9)</f>
        <v>0</v>
      </c>
      <c r="AK132" s="176">
        <f>IF(ABS(AK23-'IC&amp;SS - Financial'!AK9)&lt;0.001,0,AK23-'IC&amp;SS - Financial'!AK9)</f>
        <v>0</v>
      </c>
      <c r="AL132" s="176">
        <f>IF(ABS(AL23-'IC&amp;SS - Financial'!AL9)&lt;0.001,0,AL23-'IC&amp;SS - Financial'!AL9)</f>
        <v>0</v>
      </c>
    </row>
    <row r="133" spans="2:38" s="60" customFormat="1" ht="13.2" hidden="1">
      <c r="H133" s="92"/>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row>
    <row r="134" spans="2:38" s="60" customFormat="1" ht="13.2" hidden="1">
      <c r="B134" s="60" t="s">
        <v>356</v>
      </c>
      <c r="H134" s="92" t="s">
        <v>82</v>
      </c>
      <c r="J134" s="177"/>
      <c r="K134" s="177"/>
      <c r="L134" s="177"/>
      <c r="M134" s="177"/>
      <c r="N134" s="176">
        <f>IF(ABS(N52-'France - Financial'!N$32)&lt;0.001,0,N52-'France - Financial'!N$32)</f>
        <v>0</v>
      </c>
      <c r="O134" s="176">
        <f>IF(ABS(O52-'France - Financial'!O$32)&lt;0.001,0,O52-'France - Financial'!O$32)</f>
        <v>0</v>
      </c>
      <c r="P134" s="177"/>
      <c r="Q134" s="177"/>
      <c r="R134" s="177"/>
      <c r="S134" s="177"/>
      <c r="T134" s="176">
        <f>IF(ABS(T52-'France - Financial'!T$32)&lt;0.001,0,T52-'France - Financial'!T$32)</f>
        <v>0</v>
      </c>
      <c r="U134" s="176">
        <f>IF(ABS(U52-'France - Financial'!U$32)&lt;0.001,0,U52-'France - Financial'!U$32)</f>
        <v>0</v>
      </c>
      <c r="V134" s="176">
        <f>IF(ABS(V52-'France - Financial'!V$32)&lt;0.001,0,V52-'France - Financial'!V$32)</f>
        <v>0</v>
      </c>
      <c r="W134" s="176">
        <f>IF(ABS(W52-'France - Financial'!W$32)&lt;0.001,0,W52-'France - Financial'!W$32)</f>
        <v>0</v>
      </c>
      <c r="X134" s="176"/>
      <c r="Y134" s="177"/>
      <c r="Z134" s="177"/>
      <c r="AA134" s="177"/>
      <c r="AB134" s="177"/>
      <c r="AC134" s="176">
        <f>IF(ABS(AC52-'France - Financial'!AC$32)&lt;0.001,0,AC52-'France - Financial'!AC$32)</f>
        <v>0</v>
      </c>
      <c r="AD134" s="176">
        <f>IF(ABS(AD52-'France - Financial'!AD$32)&lt;0.001,0,AD52-'France - Financial'!AD$32)</f>
        <v>0</v>
      </c>
      <c r="AE134" s="177"/>
      <c r="AF134" s="177"/>
      <c r="AG134" s="177"/>
      <c r="AH134" s="177"/>
      <c r="AI134" s="178">
        <f>IF(ABS(AI52-'France - Financial'!AI$32)&lt;0.001,0,AI52-'France - Financial'!AI$32)</f>
        <v>0</v>
      </c>
      <c r="AJ134" s="178">
        <f>IF(ABS(AJ52-'France - Financial'!AJ$32)&lt;0.001,0,AJ52-'France - Financial'!AJ$32)</f>
        <v>0</v>
      </c>
      <c r="AK134" s="176">
        <f>IF(ABS(AK52-'France - Financial'!AK$32)&lt;0.001,0,AK52-'France - Financial'!AK$32)</f>
        <v>0</v>
      </c>
      <c r="AL134" s="176">
        <f>IF(ABS(AL52-'France - Financial'!AL$32)&lt;0.001,0,AL52-'France - Financial'!AL$32)</f>
        <v>0</v>
      </c>
    </row>
    <row r="135" spans="2:38" s="60" customFormat="1" ht="13.2" hidden="1">
      <c r="B135" s="60" t="s">
        <v>357</v>
      </c>
      <c r="H135" s="92" t="s">
        <v>82</v>
      </c>
      <c r="J135" s="177"/>
      <c r="K135" s="177"/>
      <c r="L135" s="177"/>
      <c r="M135" s="177"/>
      <c r="N135" s="176">
        <f>IF(ABS(N54-'Europe (excl Spain) - Financial'!N$31)&lt;0.001,0,N54-'Europe (excl Spain) - Financial'!N$31)</f>
        <v>0</v>
      </c>
      <c r="O135" s="176">
        <f>IF(ABS(O54-'Europe (excl Spain) - Financial'!O$31)&lt;0.001,0,O54-'Europe (excl Spain) - Financial'!O$31)</f>
        <v>0</v>
      </c>
      <c r="P135" s="177"/>
      <c r="Q135" s="177"/>
      <c r="R135" s="177"/>
      <c r="S135" s="177"/>
      <c r="T135" s="176">
        <f>IF(ABS(T54-'Europe (excl Spain) - Financial'!T$31)&lt;0.001,0,T54-'Europe (excl Spain) - Financial'!T$31)</f>
        <v>0</v>
      </c>
      <c r="U135" s="176">
        <f>IF(ABS(U54-'Europe (excl Spain) - Financial'!U$31)&lt;0.001,0,U54-'Europe (excl Spain) - Financial'!U$31)</f>
        <v>0</v>
      </c>
      <c r="V135" s="176">
        <f>IF(ABS(V54-'Europe (excl Spain) - Financial'!V$31)&lt;0.001,0,V54-'Europe (excl Spain) - Financial'!V$31)</f>
        <v>0</v>
      </c>
      <c r="W135" s="176">
        <f>IF(ABS(W54-'Europe (excl Spain) - Financial'!W$31)&lt;0.001,0,W54-'Europe (excl Spain) - Financial'!W$31)</f>
        <v>0</v>
      </c>
      <c r="X135" s="176"/>
      <c r="Y135" s="177"/>
      <c r="Z135" s="177"/>
      <c r="AA135" s="177"/>
      <c r="AB135" s="177"/>
      <c r="AC135" s="176">
        <f>IF(ABS(AC54-'Europe (excl Spain) - Financial'!AC$31)&lt;0.001,0,AC54-'Europe (excl Spain) - Financial'!AC$31)</f>
        <v>0</v>
      </c>
      <c r="AD135" s="176">
        <f>IF(ABS(AD54-'Europe (excl Spain) - Financial'!AD$31)&lt;0.001,0,AD54-'Europe (excl Spain) - Financial'!AD$31)</f>
        <v>0</v>
      </c>
      <c r="AE135" s="177"/>
      <c r="AF135" s="177"/>
      <c r="AG135" s="177"/>
      <c r="AH135" s="177"/>
      <c r="AI135" s="178">
        <f>IF(ABS(AI54-'Europe (excl Spain) - Financial'!AI$31)&lt;0.001,0,AI54-'Europe (excl Spain) - Financial'!AI$31)</f>
        <v>0</v>
      </c>
      <c r="AJ135" s="178">
        <f>IF(ABS(AJ54-'Europe (excl Spain) - Financial'!AJ$31)&lt;0.001,0,AJ54-'Europe (excl Spain) - Financial'!AJ$31)</f>
        <v>0</v>
      </c>
      <c r="AK135" s="176">
        <f>IF(ABS(AK54-'Europe (excl Spain) - Financial'!AK$31)&lt;0.001,0,AK54-'Europe (excl Spain) - Financial'!AK$31)</f>
        <v>0</v>
      </c>
      <c r="AL135" s="176">
        <f>IF(ABS(AL54-'Europe (excl Spain) - Financial'!AL$31)&lt;0.001,0,AL54-'Europe (excl Spain) - Financial'!AL$31)</f>
        <v>0</v>
      </c>
    </row>
    <row r="136" spans="2:38" s="60" customFormat="1" ht="13.2" hidden="1">
      <c r="B136" s="60" t="s">
        <v>358</v>
      </c>
      <c r="H136" s="92" t="s">
        <v>82</v>
      </c>
      <c r="J136" s="177"/>
      <c r="K136" s="177"/>
      <c r="L136" s="177"/>
      <c r="M136" s="177"/>
      <c r="N136" s="176">
        <f>IF(ABS(N56-'A&amp;ME - Financial'!N$46)&lt;0.001,0,N56-'A&amp;ME - Financial'!N$46)</f>
        <v>0</v>
      </c>
      <c r="O136" s="176">
        <f>IF(ABS(O56-'A&amp;ME - Financial'!O$46)&lt;0.001,0,O56-'A&amp;ME - Financial'!O$46)</f>
        <v>0</v>
      </c>
      <c r="P136" s="177"/>
      <c r="Q136" s="177"/>
      <c r="R136" s="177"/>
      <c r="S136" s="177"/>
      <c r="T136" s="176">
        <f>IF(ABS(T56-'A&amp;ME - Financial'!T$46)&lt;0.001,0,T56-'A&amp;ME - Financial'!T$46)</f>
        <v>0</v>
      </c>
      <c r="U136" s="176">
        <f>IF(ABS(U56-'A&amp;ME - Financial'!U$46)&lt;0.001,0,U56-'A&amp;ME - Financial'!U$46)</f>
        <v>0</v>
      </c>
      <c r="V136" s="176">
        <f>IF(ABS(V56-'A&amp;ME - Financial'!V$46)&lt;0.001,0,V56-'A&amp;ME - Financial'!V$46)</f>
        <v>0</v>
      </c>
      <c r="W136" s="176">
        <f>IF(ABS(W56-'A&amp;ME - Financial'!W$46)&lt;0.001,0,W56-'A&amp;ME - Financial'!W$46)</f>
        <v>0</v>
      </c>
      <c r="X136" s="176"/>
      <c r="Y136" s="177"/>
      <c r="Z136" s="177"/>
      <c r="AA136" s="177"/>
      <c r="AB136" s="177"/>
      <c r="AC136" s="176">
        <f>IF(ABS(AC56-'A&amp;ME - Financial'!AC$46)&lt;0.001,0,AC56-'A&amp;ME - Financial'!AC$46)</f>
        <v>0</v>
      </c>
      <c r="AD136" s="176">
        <f>IF(ABS(AD56-'A&amp;ME - Financial'!AD$46)&lt;0.001,0,AD56-'A&amp;ME - Financial'!AD$46)</f>
        <v>0</v>
      </c>
      <c r="AE136" s="177"/>
      <c r="AF136" s="177"/>
      <c r="AG136" s="177"/>
      <c r="AH136" s="177"/>
      <c r="AI136" s="178">
        <f>IF(ABS(AI56-'A&amp;ME - Financial'!AI$46)&lt;0.001,0,AI56-'A&amp;ME - Financial'!AI$46)</f>
        <v>0</v>
      </c>
      <c r="AJ136" s="178">
        <f>IF(ABS(AJ56-'A&amp;ME - Financial'!AJ$46)&lt;0.001,0,AJ56-'A&amp;ME - Financial'!AJ$46)</f>
        <v>0</v>
      </c>
      <c r="AK136" s="176">
        <f>IF(ABS(AK56-'A&amp;ME - Financial'!AK$46)&lt;0.001,0,AK56-'A&amp;ME - Financial'!AK$46)</f>
        <v>0</v>
      </c>
      <c r="AL136" s="176">
        <f>IF(ABS(AL56-'A&amp;ME - Financial'!AL$46)&lt;0.001,0,AL56-'A&amp;ME - Financial'!AL$46)</f>
        <v>0</v>
      </c>
    </row>
    <row r="137" spans="2:38" s="60" customFormat="1" ht="13.2" hidden="1">
      <c r="B137" s="60" t="s">
        <v>940</v>
      </c>
      <c r="H137" s="92" t="s">
        <v>82</v>
      </c>
      <c r="J137" s="177"/>
      <c r="K137" s="177"/>
      <c r="L137" s="177"/>
      <c r="M137" s="177"/>
      <c r="N137" s="176">
        <f>IF(ABS(N58-'Orange Business - Financial'!N$32)&lt;0.001,0,N58-'Orange Business - Financial'!N$32)</f>
        <v>0</v>
      </c>
      <c r="O137" s="176">
        <f>IF(ABS(O58-'Orange Business - Financial'!O$32)&lt;0.001,0,O58-'Orange Business - Financial'!O$32)</f>
        <v>0</v>
      </c>
      <c r="P137" s="177"/>
      <c r="Q137" s="177"/>
      <c r="R137" s="177"/>
      <c r="S137" s="177"/>
      <c r="T137" s="176">
        <f>IF(ABS(T58-'Orange Business - Financial'!T$32)&lt;0.001,0,T58-'Orange Business - Financial'!T$32)</f>
        <v>0</v>
      </c>
      <c r="U137" s="176">
        <f>IF(ABS(U58-'Orange Business - Financial'!U$32)&lt;0.001,0,U58-'Orange Business - Financial'!U$32)</f>
        <v>0</v>
      </c>
      <c r="V137" s="176">
        <f>IF(ABS(V58-'Orange Business - Financial'!V$32)&lt;0.001,0,V58-'Orange Business - Financial'!V$32)</f>
        <v>0</v>
      </c>
      <c r="W137" s="176">
        <f>IF(ABS(W58-'Orange Business - Financial'!W$32)&lt;0.001,0,W58-'Orange Business - Financial'!W$32)</f>
        <v>0</v>
      </c>
      <c r="X137" s="176"/>
      <c r="Y137" s="177"/>
      <c r="Z137" s="177"/>
      <c r="AA137" s="177"/>
      <c r="AB137" s="177"/>
      <c r="AC137" s="176">
        <f>IF(ABS(AC58-'Orange Business - Financial'!AC$32)&lt;0.001,0,AC58-'Orange Business - Financial'!AC$32)</f>
        <v>0</v>
      </c>
      <c r="AD137" s="176">
        <f>IF(ABS(AD58-'Orange Business - Financial'!AD$32)&lt;0.001,0,AD58-'Orange Business - Financial'!AD$32)</f>
        <v>0</v>
      </c>
      <c r="AE137" s="177"/>
      <c r="AF137" s="177"/>
      <c r="AG137" s="177"/>
      <c r="AH137" s="177"/>
      <c r="AI137" s="178">
        <f>IF(ABS(AI58-'Orange Business - Financial'!AI$32)&lt;0.001,0,AI58-'Orange Business - Financial'!AI$32)</f>
        <v>0</v>
      </c>
      <c r="AJ137" s="178">
        <f>IF(ABS(AJ58-'Orange Business - Financial'!AJ$32)&lt;0.001,0,AJ58-'Orange Business - Financial'!AJ$32)</f>
        <v>0</v>
      </c>
      <c r="AK137" s="176">
        <f>IF(ABS(AK58-'Orange Business - Financial'!AK$32)&lt;0.001,0,AK58-'Orange Business - Financial'!AK$32)</f>
        <v>0</v>
      </c>
      <c r="AL137" s="176">
        <f>IF(ABS(AL58-'Orange Business - Financial'!AL$32)&lt;0.001,0,AL58-'Orange Business - Financial'!AL$32)</f>
        <v>0</v>
      </c>
    </row>
    <row r="138" spans="2:38" s="60" customFormat="1" ht="13.2" hidden="1">
      <c r="B138" s="60" t="s">
        <v>675</v>
      </c>
      <c r="H138" s="92" t="s">
        <v>82</v>
      </c>
      <c r="J138" s="177"/>
      <c r="K138" s="177"/>
      <c r="L138" s="177"/>
      <c r="M138" s="177"/>
      <c r="N138" s="176">
        <f>IF(ABS(N60-'Totem - Financial'!N$26)&lt;0.001,0,N60-'Totem - Financial'!N$26)</f>
        <v>0</v>
      </c>
      <c r="O138" s="176">
        <f>IF(ABS(O60-'Totem - Financial'!O$26)&lt;0.001,0,O60-'Totem - Financial'!O$26)</f>
        <v>0</v>
      </c>
      <c r="P138" s="177"/>
      <c r="Q138" s="177"/>
      <c r="R138" s="177"/>
      <c r="S138" s="177"/>
      <c r="T138" s="176">
        <f>IF(ABS(T60-'Totem - Financial'!T$26)&lt;0.001,0,T60-'Totem - Financial'!T$26)</f>
        <v>0</v>
      </c>
      <c r="U138" s="176">
        <f>IF(ABS(U60-'Totem - Financial'!U$26)&lt;0.001,0,U60-'Totem - Financial'!U$26)</f>
        <v>0</v>
      </c>
      <c r="V138" s="176">
        <f>IF(ABS(V60-'Totem - Financial'!V$26)&lt;0.001,0,V60-'Totem - Financial'!V$26)</f>
        <v>0</v>
      </c>
      <c r="W138" s="176">
        <f>IF(ABS(W60-'Totem - Financial'!W$26)&lt;0.001,0,W60-'Totem - Financial'!W$26)</f>
        <v>0</v>
      </c>
      <c r="X138" s="176"/>
      <c r="Y138" s="177"/>
      <c r="Z138" s="177"/>
      <c r="AA138" s="177"/>
      <c r="AB138" s="177"/>
      <c r="AC138" s="176">
        <f>IF(ABS(AC60-'Totem - Financial'!AC$26)&lt;0.001,0,AC60-'Totem - Financial'!AC$26)</f>
        <v>0</v>
      </c>
      <c r="AD138" s="176">
        <f>IF(ABS(AD60-'Totem - Financial'!AD$26)&lt;0.001,0,AD60-'Totem - Financial'!AD$26)</f>
        <v>0</v>
      </c>
      <c r="AE138" s="177"/>
      <c r="AF138" s="177"/>
      <c r="AG138" s="177"/>
      <c r="AH138" s="177"/>
      <c r="AI138" s="176">
        <f>IF(ABS(AI60-'Totem - Financial'!AI$26)&lt;0.001,0,AI60-'Totem - Financial'!AI$26)</f>
        <v>0</v>
      </c>
      <c r="AJ138" s="176">
        <f>IF(ABS(AJ60-'Totem - Financial'!AJ$26)&lt;0.001,0,AJ60-'Totem - Financial'!AJ$26)</f>
        <v>0</v>
      </c>
      <c r="AK138" s="176">
        <f>IF(ABS(AK60-'Totem - Financial'!AK$26)&lt;0.001,0,AK60-'Totem - Financial'!AK$26)</f>
        <v>0</v>
      </c>
      <c r="AL138" s="176">
        <f>IF(ABS(AL60-'Totem - Financial'!AL$26)&lt;0.001,0,AL60-'Totem - Financial'!AL$26)</f>
        <v>0</v>
      </c>
    </row>
    <row r="139" spans="2:38" s="60" customFormat="1" ht="13.2" hidden="1">
      <c r="B139" s="60" t="s">
        <v>664</v>
      </c>
      <c r="H139" s="92" t="s">
        <v>82</v>
      </c>
      <c r="J139" s="177"/>
      <c r="K139" s="177"/>
      <c r="L139" s="177"/>
      <c r="M139" s="177"/>
      <c r="N139" s="176">
        <f>IF(ABS(N62-'IC&amp;SS - Financial'!N$26)&lt;0.001,0,N62-'IC&amp;SS - Financial'!N$26)</f>
        <v>0</v>
      </c>
      <c r="O139" s="176">
        <f>IF(ABS(O62-'IC&amp;SS - Financial'!O$26)&lt;0.001,0,O62-'IC&amp;SS - Financial'!O$26)</f>
        <v>0</v>
      </c>
      <c r="P139" s="177"/>
      <c r="Q139" s="177"/>
      <c r="R139" s="177"/>
      <c r="S139" s="177"/>
      <c r="T139" s="176">
        <f>IF(ABS(T62-'IC&amp;SS - Financial'!T$26)&lt;0.001,0,T62-'IC&amp;SS - Financial'!T$26)</f>
        <v>0</v>
      </c>
      <c r="U139" s="176">
        <f>IF(ABS(U62-'IC&amp;SS - Financial'!U$26)&lt;0.001,0,U62-'IC&amp;SS - Financial'!U$26)</f>
        <v>0</v>
      </c>
      <c r="V139" s="176">
        <f>IF(ABS(V62-'IC&amp;SS - Financial'!V$26)&lt;0.001,0,V62-'IC&amp;SS - Financial'!V$26)</f>
        <v>0</v>
      </c>
      <c r="W139" s="176">
        <f>IF(ABS(W62-'IC&amp;SS - Financial'!W$26)&lt;0.001,0,W62-'IC&amp;SS - Financial'!W$26)</f>
        <v>0</v>
      </c>
      <c r="X139" s="176"/>
      <c r="Y139" s="177"/>
      <c r="Z139" s="177"/>
      <c r="AA139" s="177"/>
      <c r="AB139" s="177"/>
      <c r="AC139" s="176">
        <f>IF(ABS(AC62-'IC&amp;SS - Financial'!AC$26)&lt;0.001,0,AC62-'IC&amp;SS - Financial'!AC$26)</f>
        <v>0</v>
      </c>
      <c r="AD139" s="176">
        <f>IF(ABS(AD62-'IC&amp;SS - Financial'!AD$26)&lt;0.001,0,AD62-'IC&amp;SS - Financial'!AD$26)</f>
        <v>0</v>
      </c>
      <c r="AE139" s="177"/>
      <c r="AF139" s="177"/>
      <c r="AG139" s="177"/>
      <c r="AH139" s="177"/>
      <c r="AI139" s="178">
        <f>IF(ABS(AI62-'IC&amp;SS - Financial'!AI$26)&lt;0.001,0,AI62-'IC&amp;SS - Financial'!AI$26)</f>
        <v>0</v>
      </c>
      <c r="AJ139" s="178">
        <f>IF(ABS(AJ62-'IC&amp;SS - Financial'!AJ$26)&lt;0.001,0,AJ62-'IC&amp;SS - Financial'!AJ$26)</f>
        <v>0</v>
      </c>
      <c r="AK139" s="176">
        <f>IF(ABS(AK62-'IC&amp;SS - Financial'!AK$26)&lt;0.001,0,AK62-'IC&amp;SS - Financial'!AK$26)</f>
        <v>0</v>
      </c>
      <c r="AL139" s="176">
        <f>IF(ABS(AL62-'IC&amp;SS - Financial'!AL$26)&lt;0.001,0,AL62-'IC&amp;SS - Financial'!AL$26)</f>
        <v>0</v>
      </c>
    </row>
    <row r="140" spans="2:38" s="58" customFormat="1" ht="13.2" hidden="1">
      <c r="H140" s="73"/>
    </row>
    <row r="141" spans="2:38" s="60" customFormat="1" ht="13.2" hidden="1">
      <c r="B141" s="60" t="s">
        <v>359</v>
      </c>
      <c r="H141" s="92" t="s">
        <v>82</v>
      </c>
      <c r="J141" s="177"/>
      <c r="K141" s="177"/>
      <c r="L141" s="177"/>
      <c r="M141" s="177"/>
      <c r="N141" s="176">
        <f>IF(ABS(N70-'France - Financial'!N$35)&lt;0.001,0,N70-'France - Financial'!N$35)</f>
        <v>0</v>
      </c>
      <c r="O141" s="176">
        <f>IF(ABS(O70-'France - Financial'!O$35)&lt;0.001,0,O70-'France - Financial'!O$35)</f>
        <v>0</v>
      </c>
      <c r="P141" s="177"/>
      <c r="Q141" s="177"/>
      <c r="R141" s="177"/>
      <c r="S141" s="177"/>
      <c r="T141" s="176">
        <f>IF(ABS(T70-'France - Financial'!T$35)&lt;0.001,0,T70-'France - Financial'!T$35)</f>
        <v>0</v>
      </c>
      <c r="U141" s="176">
        <f>IF(ABS(U70-'France - Financial'!U$35)&lt;0.001,0,U70-'France - Financial'!U$35)</f>
        <v>0</v>
      </c>
      <c r="V141" s="176">
        <f>IF(ABS(V70-'France - Financial'!V$35)&lt;0.001,0,V70-'France - Financial'!V$35)</f>
        <v>0</v>
      </c>
      <c r="W141" s="176">
        <f>IF(ABS(W70-'France - Financial'!W$35)&lt;0.001,0,W70-'France - Financial'!W$35)</f>
        <v>0</v>
      </c>
      <c r="X141" s="176"/>
      <c r="Y141" s="177"/>
      <c r="Z141" s="177"/>
      <c r="AA141" s="177"/>
      <c r="AB141" s="177"/>
      <c r="AC141" s="176">
        <f>IF(ABS(AC70-'France - Financial'!AC$35)&lt;0.001,0,AC70-'France - Financial'!AC$35)</f>
        <v>0</v>
      </c>
      <c r="AD141" s="176">
        <f>IF(ABS(AD70-'France - Financial'!AD$35)&lt;0.001,0,AD70-'France - Financial'!AD$35)</f>
        <v>0</v>
      </c>
      <c r="AE141" s="177"/>
      <c r="AF141" s="177"/>
      <c r="AG141" s="177"/>
      <c r="AH141" s="177"/>
      <c r="AI141" s="178">
        <f>IF(ABS(AI70-'France - Financial'!AI$35)&lt;0.001,0,AI70-'France - Financial'!AI$35)</f>
        <v>0</v>
      </c>
      <c r="AJ141" s="178">
        <f>IF(ABS(AJ70-'France - Financial'!AJ$35)&lt;0.001,0,AJ70-'France - Financial'!AJ$35)</f>
        <v>0</v>
      </c>
      <c r="AK141" s="178">
        <f>IF(ABS(AK70-'France - Financial'!AK$35)&lt;0.001,0,AK70-'France - Financial'!AK$35)</f>
        <v>0</v>
      </c>
      <c r="AL141" s="178">
        <f>IF(ABS(AL70-'France - Financial'!AL$35)&lt;0.001,0,AL70-'France - Financial'!AL$35)</f>
        <v>0</v>
      </c>
    </row>
    <row r="142" spans="2:38" s="60" customFormat="1" ht="13.2" hidden="1">
      <c r="B142" s="60" t="s">
        <v>360</v>
      </c>
      <c r="H142" s="92" t="s">
        <v>82</v>
      </c>
      <c r="J142" s="177"/>
      <c r="K142" s="177"/>
      <c r="L142" s="177"/>
      <c r="M142" s="177"/>
      <c r="N142" s="176">
        <f>IF(ABS(N72-'Europe (excl Spain) - Financial'!N$34)&lt;0.001,0,N72-'Europe (excl Spain) - Financial'!N$34)</f>
        <v>0</v>
      </c>
      <c r="O142" s="176">
        <f>IF(ABS(O72-'Europe (excl Spain) - Financial'!O$34)&lt;0.001,0,O72-'Europe (excl Spain) - Financial'!O$34)</f>
        <v>0</v>
      </c>
      <c r="P142" s="177"/>
      <c r="Q142" s="177"/>
      <c r="R142" s="177"/>
      <c r="S142" s="177"/>
      <c r="T142" s="176">
        <f>IF(ABS(T72-'Europe (excl Spain) - Financial'!T$34)&lt;0.001,0,T72-'Europe (excl Spain) - Financial'!T$34)</f>
        <v>0</v>
      </c>
      <c r="U142" s="176">
        <f>IF(ABS(U72-'Europe (excl Spain) - Financial'!U$34)&lt;0.001,0,U72-'Europe (excl Spain) - Financial'!U$34)</f>
        <v>0</v>
      </c>
      <c r="V142" s="176">
        <f>IF(ABS(V72-'Europe (excl Spain) - Financial'!V$34)&lt;0.001,0,V72-'Europe (excl Spain) - Financial'!V$34)</f>
        <v>0</v>
      </c>
      <c r="W142" s="176">
        <f>IF(ABS(W72-'Europe (excl Spain) - Financial'!W$34)&lt;0.001,0,W72-'Europe (excl Spain) - Financial'!W$34)</f>
        <v>0</v>
      </c>
      <c r="X142" s="176"/>
      <c r="Y142" s="177"/>
      <c r="Z142" s="177"/>
      <c r="AA142" s="177"/>
      <c r="AB142" s="177"/>
      <c r="AC142" s="176">
        <f>IF(ABS(AC72-'Europe (excl Spain) - Financial'!AC$34)&lt;0.001,0,AC72-'Europe (excl Spain) - Financial'!AC$34)</f>
        <v>0</v>
      </c>
      <c r="AD142" s="176">
        <f>IF(ABS(AD72-'Europe (excl Spain) - Financial'!AD$34)&lt;0.001,0,AD72-'Europe (excl Spain) - Financial'!AD$34)</f>
        <v>0</v>
      </c>
      <c r="AE142" s="177"/>
      <c r="AF142" s="177"/>
      <c r="AG142" s="177"/>
      <c r="AH142" s="177"/>
      <c r="AI142" s="178">
        <f>IF(ABS(AI72-'Europe (excl Spain) - Financial'!AI$34)&lt;0.001,0,AI72-'Europe (excl Spain) - Financial'!AI$34)</f>
        <v>0</v>
      </c>
      <c r="AJ142" s="178">
        <f>IF(ABS(AJ72-'Europe (excl Spain) - Financial'!AJ$34)&lt;0.001,0,AJ72-'Europe (excl Spain) - Financial'!AJ$34)</f>
        <v>0</v>
      </c>
      <c r="AK142" s="178">
        <f>IF(ABS(AK72-'Europe (excl Spain) - Financial'!AK$34)&lt;0.001,0,AK72-'Europe (excl Spain) - Financial'!AK$34)</f>
        <v>0</v>
      </c>
      <c r="AL142" s="178">
        <f>IF(ABS(AL72-'Europe (excl Spain) - Financial'!AL$34)&lt;0.001,0,AL72-'Europe (excl Spain) - Financial'!AL$34)</f>
        <v>0</v>
      </c>
    </row>
    <row r="143" spans="2:38" s="60" customFormat="1" ht="13.2" hidden="1">
      <c r="B143" s="60" t="s">
        <v>361</v>
      </c>
      <c r="H143" s="92" t="s">
        <v>82</v>
      </c>
      <c r="J143" s="177"/>
      <c r="K143" s="177"/>
      <c r="L143" s="177"/>
      <c r="M143" s="177"/>
      <c r="N143" s="176">
        <f>IF(ABS(N74-'A&amp;ME - Financial'!N$49)&lt;0.001,0,N74-'A&amp;ME - Financial'!N$49)</f>
        <v>0</v>
      </c>
      <c r="O143" s="176">
        <f>IF(ABS(O74-'A&amp;ME - Financial'!O$49)&lt;0.001,0,O74-'A&amp;ME - Financial'!O$49)</f>
        <v>0</v>
      </c>
      <c r="P143" s="177"/>
      <c r="Q143" s="177"/>
      <c r="R143" s="177"/>
      <c r="S143" s="177"/>
      <c r="T143" s="176">
        <f>IF(ABS(T74-'A&amp;ME - Financial'!T$49)&lt;0.001,0,T74-'A&amp;ME - Financial'!T$49)</f>
        <v>0</v>
      </c>
      <c r="U143" s="176">
        <f>IF(ABS(U74-'A&amp;ME - Financial'!U$49)&lt;0.001,0,U74-'A&amp;ME - Financial'!U$49)</f>
        <v>0</v>
      </c>
      <c r="V143" s="176">
        <f>IF(ABS(V74-'A&amp;ME - Financial'!V$49)&lt;0.001,0,V74-'A&amp;ME - Financial'!V$49)</f>
        <v>0</v>
      </c>
      <c r="W143" s="176">
        <f>IF(ABS(W74-'A&amp;ME - Financial'!W$49)&lt;0.001,0,W74-'A&amp;ME - Financial'!W$49)</f>
        <v>0</v>
      </c>
      <c r="X143" s="176"/>
      <c r="Y143" s="177"/>
      <c r="Z143" s="177"/>
      <c r="AA143" s="177"/>
      <c r="AB143" s="177"/>
      <c r="AC143" s="176">
        <f>IF(ABS(AC74-'A&amp;ME - Financial'!AC$49)&lt;0.001,0,AC74-'A&amp;ME - Financial'!AC$49)</f>
        <v>0</v>
      </c>
      <c r="AD143" s="176">
        <f>IF(ABS(AD74-'A&amp;ME - Financial'!AD$49)&lt;0.001,0,AD74-'A&amp;ME - Financial'!AD$49)</f>
        <v>0</v>
      </c>
      <c r="AE143" s="177"/>
      <c r="AF143" s="177"/>
      <c r="AG143" s="177"/>
      <c r="AH143" s="177"/>
      <c r="AI143" s="178">
        <f>IF(ABS(AI74-'A&amp;ME - Financial'!AI$49)&lt;0.001,0,AI74-'A&amp;ME - Financial'!AI$49)</f>
        <v>0</v>
      </c>
      <c r="AJ143" s="178">
        <f>IF(ABS(AJ74-'A&amp;ME - Financial'!AJ$49)&lt;0.001,0,AJ74-'A&amp;ME - Financial'!AJ$49)</f>
        <v>0</v>
      </c>
      <c r="AK143" s="178">
        <f>IF(ABS(AK74-'A&amp;ME - Financial'!AK$49)&lt;0.001,0,AK74-'A&amp;ME - Financial'!AK$49)</f>
        <v>0</v>
      </c>
      <c r="AL143" s="178">
        <f>IF(ABS(AL74-'A&amp;ME - Financial'!AL$49)&lt;0.001,0,AL74-'A&amp;ME - Financial'!AL$49)</f>
        <v>0</v>
      </c>
    </row>
    <row r="144" spans="2:38" s="60" customFormat="1" ht="13.2" hidden="1">
      <c r="B144" s="60" t="s">
        <v>939</v>
      </c>
      <c r="H144" s="92" t="s">
        <v>82</v>
      </c>
      <c r="J144" s="177"/>
      <c r="K144" s="177"/>
      <c r="L144" s="177"/>
      <c r="M144" s="177"/>
      <c r="N144" s="176">
        <f>IF(ABS(N76-'Orange Business - Financial'!N$35)&lt;0.001,0,N76-'Orange Business - Financial'!N$35)</f>
        <v>0</v>
      </c>
      <c r="O144" s="176">
        <f>IF(ABS(O76-'Orange Business - Financial'!O$35)&lt;0.001,0,O76-'Orange Business - Financial'!O$35)</f>
        <v>0</v>
      </c>
      <c r="P144" s="177"/>
      <c r="Q144" s="177"/>
      <c r="R144" s="177"/>
      <c r="S144" s="177"/>
      <c r="T144" s="176">
        <f>IF(ABS(T76-'Orange Business - Financial'!T$35)&lt;0.001,0,T76-'Orange Business - Financial'!T$35)</f>
        <v>0</v>
      </c>
      <c r="U144" s="176">
        <f>IF(ABS(U76-'Orange Business - Financial'!U$35)&lt;0.001,0,U76-'Orange Business - Financial'!U$35)</f>
        <v>0</v>
      </c>
      <c r="V144" s="176">
        <f>IF(ABS(V76-'Orange Business - Financial'!V$35)&lt;0.001,0,V76-'Orange Business - Financial'!V$35)</f>
        <v>0</v>
      </c>
      <c r="W144" s="176">
        <f>IF(ABS(W76-'Orange Business - Financial'!W$35)&lt;0.001,0,W76-'Orange Business - Financial'!W$35)</f>
        <v>0</v>
      </c>
      <c r="X144" s="176"/>
      <c r="Y144" s="177"/>
      <c r="Z144" s="177"/>
      <c r="AA144" s="177"/>
      <c r="AB144" s="177"/>
      <c r="AC144" s="176">
        <f>IF(ABS(AC76-'Orange Business - Financial'!AC$35)&lt;0.001,0,AC76-'Orange Business - Financial'!AC$35)</f>
        <v>0</v>
      </c>
      <c r="AD144" s="176">
        <f>IF(ABS(AD76-'Orange Business - Financial'!AD$35)&lt;0.001,0,AD76-'Orange Business - Financial'!AD$35)</f>
        <v>0</v>
      </c>
      <c r="AE144" s="177"/>
      <c r="AF144" s="177"/>
      <c r="AG144" s="177"/>
      <c r="AH144" s="177"/>
      <c r="AI144" s="178">
        <f>IF(ABS(AI76-'Orange Business - Financial'!AI$35)&lt;0.001,0,AI76-'Orange Business - Financial'!AI$35)</f>
        <v>0</v>
      </c>
      <c r="AJ144" s="178">
        <f>IF(ABS(AJ76-'Orange Business - Financial'!AJ$35)&lt;0.001,0,AJ76-'Orange Business - Financial'!AJ$35)</f>
        <v>0</v>
      </c>
      <c r="AK144" s="178">
        <f>IF(ABS(AK76-'Orange Business - Financial'!AK$35)&lt;0.001,0,AK76-'Orange Business - Financial'!AK$35)</f>
        <v>0</v>
      </c>
      <c r="AL144" s="178">
        <f>IF(ABS(AL76-'Orange Business - Financial'!AL$35)&lt;0.001,0,AL76-'Orange Business - Financial'!AL$35)</f>
        <v>0</v>
      </c>
    </row>
    <row r="145" spans="2:38" s="60" customFormat="1" ht="13.2" hidden="1">
      <c r="B145" s="60" t="s">
        <v>676</v>
      </c>
      <c r="H145" s="92" t="s">
        <v>82</v>
      </c>
      <c r="J145" s="177"/>
      <c r="K145" s="177"/>
      <c r="L145" s="177"/>
      <c r="M145" s="177"/>
      <c r="N145" s="176">
        <f>IF(ABS(N78-'Totem - Financial'!N$29)&lt;0.001,0,N78-'Totem - Financial'!N$29)</f>
        <v>0</v>
      </c>
      <c r="O145" s="176">
        <f>IF(ABS(O78-'Totem - Financial'!O$29)&lt;0.001,0,O78-'Totem - Financial'!O$29)</f>
        <v>0</v>
      </c>
      <c r="P145" s="177"/>
      <c r="Q145" s="177"/>
      <c r="R145" s="177"/>
      <c r="S145" s="177"/>
      <c r="T145" s="176">
        <f>IF(ABS(T78-'Totem - Financial'!T$29)&lt;0.001,0,T78-'Totem - Financial'!T$29)</f>
        <v>0</v>
      </c>
      <c r="U145" s="176">
        <f>IF(ABS(U78-'Totem - Financial'!U$29)&lt;0.001,0,U78-'Totem - Financial'!U$29)</f>
        <v>0</v>
      </c>
      <c r="V145" s="176">
        <f>IF(ABS(V78-'Totem - Financial'!V$29)&lt;0.001,0,V78-'Totem - Financial'!V$29)</f>
        <v>0</v>
      </c>
      <c r="W145" s="176">
        <f>IF(ABS(W78-'Totem - Financial'!W$29)&lt;0.001,0,W78-'Totem - Financial'!W$29)</f>
        <v>0</v>
      </c>
      <c r="X145" s="176"/>
      <c r="Y145" s="177"/>
      <c r="Z145" s="177"/>
      <c r="AA145" s="177"/>
      <c r="AB145" s="177"/>
      <c r="AC145" s="176">
        <f>IF(ABS(AC78-'Totem - Financial'!AC$29)&lt;0.001,0,AC78-'Totem - Financial'!AC$29)</f>
        <v>0</v>
      </c>
      <c r="AD145" s="176">
        <f>IF(ABS(AD78-'Totem - Financial'!AD$29)&lt;0.001,0,AD78-'Totem - Financial'!AD$29)</f>
        <v>0</v>
      </c>
      <c r="AE145" s="177"/>
      <c r="AF145" s="177"/>
      <c r="AG145" s="177"/>
      <c r="AH145" s="177"/>
      <c r="AI145" s="176">
        <f>IF(ABS(AI78-'Totem - Financial'!AI$29)&lt;0.001,0,AI78-'Totem - Financial'!AI$29)</f>
        <v>0</v>
      </c>
      <c r="AJ145" s="176">
        <f>IF(ABS(AJ78-'Totem - Financial'!AJ$29)&lt;0.001,0,AJ78-'Totem - Financial'!AJ$29)</f>
        <v>0</v>
      </c>
      <c r="AK145" s="176">
        <f>IF(ABS(AK78-'Totem - Financial'!AK$29)&lt;0.001,0,AK78-'Totem - Financial'!AK$29)</f>
        <v>0</v>
      </c>
      <c r="AL145" s="176">
        <f>IF(ABS(AL78-'Totem - Financial'!AL$29)&lt;0.001,0,AL78-'Totem - Financial'!AL$29)</f>
        <v>0</v>
      </c>
    </row>
    <row r="146" spans="2:38" s="60" customFormat="1" ht="13.2" hidden="1">
      <c r="B146" s="60" t="s">
        <v>665</v>
      </c>
      <c r="H146" s="92" t="s">
        <v>82</v>
      </c>
      <c r="J146" s="177"/>
      <c r="K146" s="177"/>
      <c r="L146" s="177"/>
      <c r="M146" s="177"/>
      <c r="N146" s="176">
        <f>IF(ABS(N80-'IC&amp;SS - Financial'!N$29)&lt;0.001,0,N80-'IC&amp;SS - Financial'!N$29)</f>
        <v>0</v>
      </c>
      <c r="O146" s="176">
        <f>IF(ABS(O80-'IC&amp;SS - Financial'!O$29)&lt;0.001,0,O80-'IC&amp;SS - Financial'!O$29)</f>
        <v>0</v>
      </c>
      <c r="P146" s="177"/>
      <c r="Q146" s="177"/>
      <c r="R146" s="177"/>
      <c r="S146" s="177"/>
      <c r="T146" s="176">
        <f>IF(ABS(T80-'IC&amp;SS - Financial'!T$29)&lt;0.001,0,T80-'IC&amp;SS - Financial'!T$29)</f>
        <v>0</v>
      </c>
      <c r="U146" s="176">
        <f>IF(ABS(U80-'IC&amp;SS - Financial'!U$29)&lt;0.001,0,U80-'IC&amp;SS - Financial'!U$29)</f>
        <v>0</v>
      </c>
      <c r="V146" s="176">
        <f>IF(ABS(V80-'IC&amp;SS - Financial'!V$29)&lt;0.001,0,V80-'IC&amp;SS - Financial'!V$29)</f>
        <v>0</v>
      </c>
      <c r="W146" s="176">
        <f>IF(ABS(W80-'IC&amp;SS - Financial'!W$29)&lt;0.001,0,W80-'IC&amp;SS - Financial'!W$29)</f>
        <v>0</v>
      </c>
      <c r="X146" s="176"/>
      <c r="Y146" s="177"/>
      <c r="Z146" s="177"/>
      <c r="AA146" s="177"/>
      <c r="AB146" s="177"/>
      <c r="AC146" s="176">
        <f>IF(ABS(AC80-'IC&amp;SS - Financial'!AC$29)&lt;0.001,0,AC80-'IC&amp;SS - Financial'!AC$29)</f>
        <v>0</v>
      </c>
      <c r="AD146" s="176">
        <f>IF(ABS(AD80-'IC&amp;SS - Financial'!AD$29)&lt;0.001,0,AD80-'IC&amp;SS - Financial'!AD$29)</f>
        <v>0</v>
      </c>
      <c r="AE146" s="177"/>
      <c r="AF146" s="177"/>
      <c r="AG146" s="177"/>
      <c r="AH146" s="177"/>
      <c r="AI146" s="178">
        <f>IF(ABS(AI80-'IC&amp;SS - Financial'!AI$29)&lt;0.001,0,AI80-'IC&amp;SS - Financial'!AI$29)</f>
        <v>0</v>
      </c>
      <c r="AJ146" s="178">
        <f>IF(ABS(AJ80-'IC&amp;SS - Financial'!AJ$29)&lt;0.001,0,AJ80-'IC&amp;SS - Financial'!AJ$29)</f>
        <v>0</v>
      </c>
      <c r="AK146" s="178">
        <f>IF(ABS(AK80-'IC&amp;SS - Financial'!AK$29)&lt;0.001,0,AK80-'IC&amp;SS - Financial'!AK$29)</f>
        <v>0</v>
      </c>
      <c r="AL146" s="178">
        <f>IF(ABS(AL80-'IC&amp;SS - Financial'!AL$29)&lt;0.001,0,AL80-'IC&amp;SS - Financial'!AL$29)</f>
        <v>0</v>
      </c>
    </row>
    <row r="147" spans="2:38" s="58" customFormat="1" ht="13.2" hidden="1">
      <c r="B147" s="64"/>
      <c r="C147" s="64"/>
      <c r="D147" s="64"/>
      <c r="E147" s="64"/>
      <c r="F147" s="64"/>
      <c r="H147" s="65"/>
      <c r="J147" s="64"/>
      <c r="K147" s="64"/>
      <c r="L147" s="64"/>
      <c r="M147" s="64"/>
      <c r="N147" s="64"/>
      <c r="O147" s="64"/>
      <c r="P147" s="64"/>
      <c r="Q147" s="64"/>
      <c r="R147" s="64"/>
      <c r="S147" s="64"/>
      <c r="T147" s="64"/>
      <c r="U147" s="64"/>
      <c r="V147" s="64"/>
      <c r="W147" s="64"/>
      <c r="Y147" s="64"/>
      <c r="Z147" s="64"/>
      <c r="AA147" s="64"/>
      <c r="AB147" s="64"/>
      <c r="AC147" s="64"/>
      <c r="AD147" s="64"/>
      <c r="AE147" s="64"/>
      <c r="AF147" s="64"/>
      <c r="AG147" s="64"/>
      <c r="AH147" s="64"/>
      <c r="AI147" s="64"/>
      <c r="AJ147" s="64"/>
      <c r="AK147" s="64"/>
      <c r="AL147" s="64"/>
    </row>
    <row r="148" spans="2:38" s="58" customFormat="1" ht="13.2" hidden="1">
      <c r="H148" s="73"/>
    </row>
    <row r="149" spans="2:38" s="66" customFormat="1" ht="13.2" hidden="1">
      <c r="B149" s="66" t="s">
        <v>90</v>
      </c>
      <c r="H149" s="67" t="s">
        <v>82</v>
      </c>
      <c r="J149" s="75"/>
      <c r="K149" s="76">
        <f>IF(ABS(K14-'France - Financial'!K10)&lt;0.001,0,K14-'France - Financial'!K10)</f>
        <v>0</v>
      </c>
      <c r="L149" s="75"/>
      <c r="M149" s="76">
        <f>IF(ABS(M14-'France - Financial'!M10)&lt;0.001,0,M14-'France - Financial'!M10)</f>
        <v>0</v>
      </c>
      <c r="N149" s="75"/>
      <c r="O149" s="76">
        <f>IF(ABS(O14-'France - Financial'!O10)&lt;0.001,0,O14-'France - Financial'!O10)</f>
        <v>0</v>
      </c>
      <c r="P149" s="75"/>
      <c r="Q149" s="76">
        <f>IF(ABS(Q14-'France - Financial'!Q10)&lt;0.001,0,Q14-'France - Financial'!Q10)</f>
        <v>0</v>
      </c>
      <c r="R149" s="75"/>
      <c r="S149" s="76">
        <f>IF(ABS(S14-'France - Financial'!S10)&lt;0.001,0,S14-'France - Financial'!S10)</f>
        <v>0</v>
      </c>
      <c r="T149" s="75"/>
      <c r="U149" s="76">
        <f>IF(ABS(U14-'France - Financial'!U10)&lt;0.001,0,U14-'France - Financial'!U10)</f>
        <v>0</v>
      </c>
      <c r="V149" s="75"/>
      <c r="W149" s="76">
        <f>IF(ABS(W14-'France - Financial'!W10)&lt;0.001,0,W14-'France - Financial'!W10)</f>
        <v>0</v>
      </c>
      <c r="X149" s="68"/>
      <c r="Y149" s="75"/>
      <c r="Z149" s="76">
        <f>IF(ABS(Z14-'France - Financial'!Z10)&lt;0.001,0,Z14-'France - Financial'!Z10)</f>
        <v>0</v>
      </c>
      <c r="AA149" s="75"/>
      <c r="AB149" s="76">
        <f>IF(ABS(AB14-'France - Financial'!AB10)&lt;0.001,0,AB14-'France - Financial'!AB10)</f>
        <v>0</v>
      </c>
      <c r="AC149" s="75"/>
      <c r="AD149" s="76">
        <f>IF(ABS(AD14-'France - Financial'!AD10)&lt;0.001,0,AD14-'France - Financial'!AD10)</f>
        <v>0</v>
      </c>
      <c r="AE149" s="75"/>
      <c r="AF149" s="76">
        <f>IF(ABS(AF14-'France - Financial'!AF10)&lt;0.001,0,AF14-'France - Financial'!AF10)</f>
        <v>0</v>
      </c>
      <c r="AG149" s="75"/>
      <c r="AH149" s="76">
        <f>IF(ABS(AH14-'France - Financial'!AH10)&lt;0.001,0,AH14-'France - Financial'!AH10)</f>
        <v>0</v>
      </c>
      <c r="AI149" s="75"/>
      <c r="AJ149" s="76">
        <f>IF(ABS(AJ14-'France - Financial'!AJ10)&lt;0.001,0,AJ14-'France - Financial'!AJ10)</f>
        <v>0</v>
      </c>
      <c r="AK149" s="75"/>
      <c r="AL149" s="76">
        <f>IF(ABS(AL14-'France - Financial'!AL10)&lt;0.001,0,AL14-'France - Financial'!AL10)</f>
        <v>0</v>
      </c>
    </row>
    <row r="150" spans="2:38" s="66" customFormat="1" ht="13.2" hidden="1">
      <c r="B150" s="66" t="s">
        <v>91</v>
      </c>
      <c r="H150" s="67" t="s">
        <v>82</v>
      </c>
      <c r="J150" s="75"/>
      <c r="K150" s="76">
        <f>IF(ABS(K16-'Europe (excl Spain) - Financial'!K13)&lt;0.001,0,K16-'Europe (excl Spain) - Financial'!K13)</f>
        <v>0</v>
      </c>
      <c r="L150" s="75"/>
      <c r="M150" s="76">
        <f>IF(ABS(M16-'Europe (excl Spain) - Financial'!M13)&lt;0.001,0,M16-'Europe (excl Spain) - Financial'!M13)</f>
        <v>0</v>
      </c>
      <c r="N150" s="75"/>
      <c r="O150" s="76">
        <f>IF(ABS(O16-'Europe (excl Spain) - Financial'!O13)&lt;0.001,0,O16-'Europe (excl Spain) - Financial'!O13)</f>
        <v>0</v>
      </c>
      <c r="P150" s="75"/>
      <c r="Q150" s="76">
        <f>IF(ABS(Q16-'Europe (excl Spain) - Financial'!Q13)&lt;0.001,0,Q16-'Europe (excl Spain) - Financial'!Q13)</f>
        <v>0</v>
      </c>
      <c r="R150" s="75"/>
      <c r="S150" s="76">
        <f>IF(ABS(S16-'Europe (excl Spain) - Financial'!S13)&lt;0.001,0,S16-'Europe (excl Spain) - Financial'!S13)</f>
        <v>0</v>
      </c>
      <c r="T150" s="75"/>
      <c r="U150" s="76">
        <f>IF(ABS(U16-'Europe (excl Spain) - Financial'!U13)&lt;0.001,0,U16-'Europe (excl Spain) - Financial'!U13)</f>
        <v>0</v>
      </c>
      <c r="V150" s="75"/>
      <c r="W150" s="76">
        <f>IF(ABS(W16-'Europe (excl Spain) - Financial'!W13)&lt;0.001,0,W16-'Europe (excl Spain) - Financial'!W13)</f>
        <v>0</v>
      </c>
      <c r="X150" s="68"/>
      <c r="Y150" s="75"/>
      <c r="Z150" s="76">
        <f>IF(ABS(Z16-'Europe (excl Spain) - Financial'!Z13)&lt;0.001,0,Z16-'Europe (excl Spain) - Financial'!Z13)</f>
        <v>0</v>
      </c>
      <c r="AA150" s="75"/>
      <c r="AB150" s="76">
        <f>IF(ABS(AB16-'Europe (excl Spain) - Financial'!AB13)&lt;0.001,0,AB16-'Europe (excl Spain) - Financial'!AB13)</f>
        <v>0</v>
      </c>
      <c r="AC150" s="75"/>
      <c r="AD150" s="76">
        <f>IF(ABS(AD16-'Europe (excl Spain) - Financial'!AD13)&lt;0.001,0,AD16-'Europe (excl Spain) - Financial'!AD13)</f>
        <v>0</v>
      </c>
      <c r="AE150" s="75"/>
      <c r="AF150" s="76">
        <f>IF(ABS(AF16-'Europe (excl Spain) - Financial'!AF13)&lt;0.001,0,AF16-'Europe (excl Spain) - Financial'!AF13)</f>
        <v>0</v>
      </c>
      <c r="AG150" s="75"/>
      <c r="AH150" s="76">
        <f>IF(ABS(AH16-'Europe (excl Spain) - Financial'!AH13)&lt;0.001,0,AH16-'Europe (excl Spain) - Financial'!AH13)</f>
        <v>0</v>
      </c>
      <c r="AI150" s="75"/>
      <c r="AJ150" s="76">
        <f>IF(ABS(AJ16-'Europe (excl Spain) - Financial'!AJ13)&lt;0.001,0,AJ16-'Europe (excl Spain) - Financial'!AJ13)</f>
        <v>0</v>
      </c>
      <c r="AK150" s="75"/>
      <c r="AL150" s="76">
        <f>IF(ABS(AL16-'Europe (excl Spain) - Financial'!AL13)&lt;0.001,0,AL16-'Europe (excl Spain) - Financial'!AL13)</f>
        <v>0</v>
      </c>
    </row>
    <row r="151" spans="2:38" s="66" customFormat="1" ht="13.2" hidden="1">
      <c r="B151" s="66" t="s">
        <v>92</v>
      </c>
      <c r="H151" s="67" t="s">
        <v>82</v>
      </c>
      <c r="J151" s="75"/>
      <c r="K151" s="76">
        <f>IF(ABS(K18-'A&amp;ME - Financial'!K11)&lt;0.001,0,K18-'A&amp;ME - Financial'!K11)</f>
        <v>0</v>
      </c>
      <c r="L151" s="75"/>
      <c r="M151" s="76">
        <f>IF(ABS(M18-'A&amp;ME - Financial'!M11)&lt;0.001,0,M18-'A&amp;ME - Financial'!M11)</f>
        <v>0</v>
      </c>
      <c r="N151" s="75"/>
      <c r="O151" s="76">
        <f>IF(ABS(O18-'A&amp;ME - Financial'!O11)&lt;0.001,0,O18-'A&amp;ME - Financial'!O11)</f>
        <v>0</v>
      </c>
      <c r="P151" s="75"/>
      <c r="Q151" s="76">
        <f>IF(ABS(Q18-'A&amp;ME - Financial'!Q11)&lt;0.001,0,Q18-'A&amp;ME - Financial'!Q11)</f>
        <v>0</v>
      </c>
      <c r="R151" s="75"/>
      <c r="S151" s="76">
        <f>IF(ABS(S18-'A&amp;ME - Financial'!S11)&lt;0.001,0,S18-'A&amp;ME - Financial'!S11)</f>
        <v>0</v>
      </c>
      <c r="T151" s="75"/>
      <c r="U151" s="76">
        <f>IF(ABS(U18-'A&amp;ME - Financial'!U11)&lt;0.001,0,U18-'A&amp;ME - Financial'!U11)</f>
        <v>0</v>
      </c>
      <c r="V151" s="75"/>
      <c r="W151" s="76">
        <f>IF(ABS(W18-'A&amp;ME - Financial'!W11)&lt;0.001,0,W18-'A&amp;ME - Financial'!W11)</f>
        <v>0</v>
      </c>
      <c r="X151" s="68"/>
      <c r="Y151" s="75"/>
      <c r="Z151" s="76">
        <f>IF(ABS(Z18-'A&amp;ME - Financial'!Z11)&lt;0.001,0,Z18-'A&amp;ME - Financial'!Z11)</f>
        <v>0</v>
      </c>
      <c r="AA151" s="75"/>
      <c r="AB151" s="76">
        <f>IF(ABS(AB18-'A&amp;ME - Financial'!AB11)&lt;0.001,0,AB18-'A&amp;ME - Financial'!AB11)</f>
        <v>0</v>
      </c>
      <c r="AC151" s="75"/>
      <c r="AD151" s="76">
        <f>IF(ABS(AD18-'A&amp;ME - Financial'!AD11)&lt;0.001,0,AD18-'A&amp;ME - Financial'!AD11)</f>
        <v>0</v>
      </c>
      <c r="AE151" s="75"/>
      <c r="AF151" s="76">
        <f>IF(ABS(AF18-'A&amp;ME - Financial'!AF11)&lt;0.001,0,AF18-'A&amp;ME - Financial'!AF11)</f>
        <v>0</v>
      </c>
      <c r="AG151" s="75"/>
      <c r="AH151" s="76">
        <f>IF(ABS(AH18-'A&amp;ME - Financial'!AH11)&lt;0.001,0,AH18-'A&amp;ME - Financial'!AH11)</f>
        <v>0</v>
      </c>
      <c r="AI151" s="75"/>
      <c r="AJ151" s="76">
        <f>IF(ABS(AJ18-'A&amp;ME - Financial'!AJ11)&lt;0.001,0,AJ18-'A&amp;ME - Financial'!AJ11)</f>
        <v>0</v>
      </c>
      <c r="AK151" s="75"/>
      <c r="AL151" s="76">
        <f>IF(ABS(AL18-'A&amp;ME - Financial'!AL11)&lt;0.001,0,AL18-'A&amp;ME - Financial'!AL11)</f>
        <v>0</v>
      </c>
    </row>
    <row r="152" spans="2:38" s="66" customFormat="1" ht="13.2" hidden="1">
      <c r="B152" s="66" t="s">
        <v>938</v>
      </c>
      <c r="H152" s="67" t="s">
        <v>82</v>
      </c>
      <c r="J152" s="75"/>
      <c r="K152" s="76">
        <f>IF(ABS(K20-'Orange Business - Financial'!K10)&lt;0.001,0,K20-'Orange Business - Financial'!K10)</f>
        <v>0</v>
      </c>
      <c r="L152" s="75"/>
      <c r="M152" s="76">
        <f>IF(ABS(M20-'Orange Business - Financial'!M10)&lt;0.001,0,M20-'Orange Business - Financial'!M10)</f>
        <v>0</v>
      </c>
      <c r="N152" s="75"/>
      <c r="O152" s="76">
        <f>IF(ABS(O20-'Orange Business - Financial'!O10)&lt;0.001,0,O20-'Orange Business - Financial'!O10)</f>
        <v>0</v>
      </c>
      <c r="P152" s="75"/>
      <c r="Q152" s="76">
        <f>IF(ABS(Q20-'Orange Business - Financial'!Q10)&lt;0.001,0,Q20-'Orange Business - Financial'!Q10)</f>
        <v>0</v>
      </c>
      <c r="R152" s="75"/>
      <c r="S152" s="76">
        <f>IF(ABS(S20-'Orange Business - Financial'!S10)&lt;0.001,0,S20-'Orange Business - Financial'!S10)</f>
        <v>0</v>
      </c>
      <c r="T152" s="75"/>
      <c r="U152" s="76">
        <f>IF(ABS(U20-'Orange Business - Financial'!U10)&lt;0.001,0,U20-'Orange Business - Financial'!U10)</f>
        <v>0</v>
      </c>
      <c r="V152" s="75"/>
      <c r="W152" s="76">
        <f>IF(ABS(W20-'Orange Business - Financial'!W10)&lt;0.001,0,W20-'Orange Business - Financial'!W10)</f>
        <v>0</v>
      </c>
      <c r="X152" s="68"/>
      <c r="Y152" s="75"/>
      <c r="Z152" s="76">
        <f>IF(ABS(Z20-'Orange Business - Financial'!Z10)&lt;0.001,0,Z20-'Orange Business - Financial'!Z10)</f>
        <v>0</v>
      </c>
      <c r="AA152" s="75"/>
      <c r="AB152" s="76">
        <f>IF(ABS(AB20-'Orange Business - Financial'!AB10)&lt;0.001,0,AB20-'Orange Business - Financial'!AB10)</f>
        <v>0</v>
      </c>
      <c r="AC152" s="75"/>
      <c r="AD152" s="76">
        <f>IF(ABS(AD20-'Orange Business - Financial'!AD10)&lt;0.001,0,AD20-'Orange Business - Financial'!AD10)</f>
        <v>0</v>
      </c>
      <c r="AE152" s="75"/>
      <c r="AF152" s="76">
        <f>IF(ABS(AF20-'Orange Business - Financial'!AF10)&lt;0.001,0,AF20-'Orange Business - Financial'!AF10)</f>
        <v>0</v>
      </c>
      <c r="AG152" s="75"/>
      <c r="AH152" s="76">
        <f>IF(ABS(AH20-'Orange Business - Financial'!AH10)&lt;0.001,0,AH20-'Orange Business - Financial'!AH10)</f>
        <v>0</v>
      </c>
      <c r="AI152" s="75"/>
      <c r="AJ152" s="76">
        <f>IF(ABS(AJ20-'Orange Business - Financial'!AJ10)&lt;0.001,0,AJ20-'Orange Business - Financial'!AJ10)</f>
        <v>0</v>
      </c>
      <c r="AK152" s="75"/>
      <c r="AL152" s="76">
        <f>IF(ABS(AL20-'Orange Business - Financial'!AL10)&lt;0.001,0,AL20-'Orange Business - Financial'!AL10)</f>
        <v>0</v>
      </c>
    </row>
    <row r="153" spans="2:38" s="66" customFormat="1" ht="13.2" hidden="1">
      <c r="B153" s="66" t="s">
        <v>677</v>
      </c>
      <c r="H153" s="67" t="s">
        <v>82</v>
      </c>
      <c r="J153" s="75"/>
      <c r="K153" s="76">
        <f>IF(ABS(K22-'Totem - Financial'!K10)&lt;0.001,0,K22-'Totem - Financial'!K10)</f>
        <v>0</v>
      </c>
      <c r="L153" s="75"/>
      <c r="M153" s="76">
        <f>IF(ABS(M22-'Totem - Financial'!M10)&lt;0.001,0,M22-'Totem - Financial'!M10)</f>
        <v>0</v>
      </c>
      <c r="N153" s="75"/>
      <c r="O153" s="76">
        <f>IF(ABS(O22-'Totem - Financial'!O10)&lt;0.001,0,O22-'Totem - Financial'!O10)</f>
        <v>0</v>
      </c>
      <c r="P153" s="75"/>
      <c r="Q153" s="76">
        <f>IF(ABS(Q22-'Totem - Financial'!Q10)&lt;0.001,0,Q22-'Totem - Financial'!Q10)</f>
        <v>0</v>
      </c>
      <c r="R153" s="75"/>
      <c r="S153" s="76">
        <f>IF(ABS(S22-'Totem - Financial'!S10)&lt;0.001,0,S22-'Totem - Financial'!S10)</f>
        <v>0</v>
      </c>
      <c r="T153" s="75"/>
      <c r="U153" s="76">
        <f>IF(ABS(U22-'Totem - Financial'!U10)&lt;0.001,0,U22-'Totem - Financial'!U10)</f>
        <v>0</v>
      </c>
      <c r="V153" s="75"/>
      <c r="W153" s="76">
        <f>IF(ABS(W22-'Totem - Financial'!W10)&lt;0.001,0,W22-'Totem - Financial'!W10)</f>
        <v>0</v>
      </c>
      <c r="X153" s="68"/>
      <c r="Y153" s="75"/>
      <c r="Z153" s="76">
        <f>IF(ABS(Z22-'Totem - Financial'!Z10)&lt;0.001,0,Z22-'Totem - Financial'!Z10)</f>
        <v>0</v>
      </c>
      <c r="AA153" s="75"/>
      <c r="AB153" s="76">
        <f>IF(ABS(AB22-'Totem - Financial'!AB10)&lt;0.001,0,AB22-'Totem - Financial'!AB10)</f>
        <v>0</v>
      </c>
      <c r="AC153" s="75"/>
      <c r="AD153" s="76">
        <f>IF(ABS(AD22-'Totem - Financial'!AD10)&lt;0.001,0,AD22-'Totem - Financial'!AD10)</f>
        <v>0</v>
      </c>
      <c r="AE153" s="75"/>
      <c r="AF153" s="76">
        <f>IF(ABS(AF22-'Totem - Financial'!AF10)&lt;0.001,0,AF22-'Totem - Financial'!AF10)</f>
        <v>0</v>
      </c>
      <c r="AG153" s="75"/>
      <c r="AH153" s="76">
        <f>IF(ABS(AH22-'Totem - Financial'!AH10)&lt;0.001,0,AH22-'Totem - Financial'!AH10)</f>
        <v>0</v>
      </c>
      <c r="AI153" s="75"/>
      <c r="AJ153" s="76">
        <f>IF(ABS(AJ22-'Totem - Financial'!AJ10)&lt;0.001,0,AJ22-'Totem - Financial'!AJ10)</f>
        <v>0</v>
      </c>
      <c r="AK153" s="75"/>
      <c r="AL153" s="76">
        <f>IF(ABS(AL22-'Totem - Financial'!AL10)&lt;0.001,0,AL22-'Totem - Financial'!AL10)</f>
        <v>0</v>
      </c>
    </row>
    <row r="154" spans="2:38" s="66" customFormat="1" ht="13.2" hidden="1">
      <c r="B154" s="66" t="s">
        <v>666</v>
      </c>
      <c r="H154" s="67" t="s">
        <v>82</v>
      </c>
      <c r="J154" s="75"/>
      <c r="K154" s="76">
        <f>IF(ABS(K24-'IC&amp;SS - Financial'!K10)&lt;0.001,0,K24-'IC&amp;SS - Financial'!K10)</f>
        <v>0</v>
      </c>
      <c r="L154" s="75"/>
      <c r="M154" s="76">
        <f>IF(ABS(M24-'IC&amp;SS - Financial'!M10)&lt;0.001,0,M24-'IC&amp;SS - Financial'!M10)</f>
        <v>0</v>
      </c>
      <c r="N154" s="75"/>
      <c r="O154" s="76">
        <f>IF(ABS(O24-'IC&amp;SS - Financial'!O10)&lt;0.001,0,O24-'IC&amp;SS - Financial'!O10)</f>
        <v>0</v>
      </c>
      <c r="P154" s="75"/>
      <c r="Q154" s="76">
        <f>IF(ABS(Q24-'IC&amp;SS - Financial'!Q10)&lt;0.001,0,Q24-'IC&amp;SS - Financial'!Q10)</f>
        <v>0</v>
      </c>
      <c r="R154" s="75"/>
      <c r="S154" s="76">
        <f>IF(ABS(S24-'IC&amp;SS - Financial'!S10)&lt;0.001,0,S24-'IC&amp;SS - Financial'!S10)</f>
        <v>0</v>
      </c>
      <c r="T154" s="75"/>
      <c r="U154" s="76">
        <f>IF(ABS(U24-'IC&amp;SS - Financial'!U10)&lt;0.001,0,U24-'IC&amp;SS - Financial'!U10)</f>
        <v>0</v>
      </c>
      <c r="V154" s="75"/>
      <c r="W154" s="76">
        <f>IF(ABS(W24-'IC&amp;SS - Financial'!W10)&lt;0.001,0,W24-'IC&amp;SS - Financial'!W10)</f>
        <v>0</v>
      </c>
      <c r="X154" s="68"/>
      <c r="Y154" s="75"/>
      <c r="Z154" s="76">
        <f>IF(ABS(Z24-'IC&amp;SS - Financial'!Z10)&lt;0.001,0,Z24-'IC&amp;SS - Financial'!Z10)</f>
        <v>0</v>
      </c>
      <c r="AA154" s="75"/>
      <c r="AB154" s="76">
        <f>IF(ABS(AB24-'IC&amp;SS - Financial'!AB10)&lt;0.001,0,AB24-'IC&amp;SS - Financial'!AB10)</f>
        <v>0</v>
      </c>
      <c r="AC154" s="75"/>
      <c r="AD154" s="76">
        <f>IF(ABS(AD24-'IC&amp;SS - Financial'!AD10)&lt;0.001,0,AD24-'IC&amp;SS - Financial'!AD10)</f>
        <v>0</v>
      </c>
      <c r="AE154" s="75"/>
      <c r="AF154" s="76">
        <f>IF(ABS(AF24-'IC&amp;SS - Financial'!AF10)&lt;0.001,0,AF24-'IC&amp;SS - Financial'!AF10)</f>
        <v>0</v>
      </c>
      <c r="AG154" s="75"/>
      <c r="AH154" s="76">
        <f>IF(ABS(AH24-'IC&amp;SS - Financial'!AH10)&lt;0.001,0,AH24-'IC&amp;SS - Financial'!AH10)</f>
        <v>0</v>
      </c>
      <c r="AI154" s="75"/>
      <c r="AJ154" s="76">
        <f>IF(ABS(AJ24-'IC&amp;SS - Financial'!AJ10)&lt;0.001,0,AJ24-'IC&amp;SS - Financial'!AJ10)</f>
        <v>0</v>
      </c>
      <c r="AK154" s="75"/>
      <c r="AL154" s="76">
        <f>IF(ABS(AL24-'IC&amp;SS - Financial'!AL10)&lt;0.001,0,AL24-'IC&amp;SS - Financial'!AL10)</f>
        <v>0</v>
      </c>
    </row>
    <row r="155" spans="2:38" s="58" customFormat="1" ht="13.2" hidden="1">
      <c r="B155" s="64"/>
      <c r="C155" s="64"/>
      <c r="D155" s="64"/>
      <c r="E155" s="64"/>
      <c r="F155" s="64"/>
      <c r="H155" s="65"/>
      <c r="J155" s="64"/>
      <c r="K155" s="64"/>
      <c r="L155" s="64"/>
      <c r="M155" s="64"/>
      <c r="N155" s="64"/>
      <c r="O155" s="64"/>
      <c r="P155" s="64"/>
      <c r="Q155" s="64"/>
      <c r="R155" s="64"/>
      <c r="S155" s="64"/>
      <c r="T155" s="64"/>
      <c r="U155" s="64"/>
      <c r="V155" s="64"/>
      <c r="W155" s="64"/>
      <c r="Y155" s="64"/>
      <c r="Z155" s="64"/>
      <c r="AA155" s="64"/>
      <c r="AB155" s="64"/>
      <c r="AC155" s="64"/>
      <c r="AD155" s="64"/>
      <c r="AE155" s="64"/>
      <c r="AF155" s="64"/>
      <c r="AG155" s="64"/>
      <c r="AH155" s="64"/>
      <c r="AI155" s="64"/>
      <c r="AJ155" s="64"/>
      <c r="AK155" s="64"/>
      <c r="AL155" s="64"/>
    </row>
    <row r="156" spans="2:38" hidden="1"/>
  </sheetData>
  <sheetProtection algorithmName="SHA-512" hashValue="pf/hvtX3K6+BHWU1jYtHeZBnyHvJwV51U1GVxw2g57kc2YxkAZSFh8IE0Igm3uK01E+UduHoj0OnbfqX5CHONQ==" saltValue="+I5GvjWSScxG/CJXFtPJbw==" spinCount="100000" sheet="1" formatCells="0" selectLockedCells="1" pivotTables="0"/>
  <mergeCells count="3">
    <mergeCell ref="F1:F5"/>
    <mergeCell ref="B6:F7"/>
    <mergeCell ref="H6:H7"/>
  </mergeCells>
  <conditionalFormatting sqref="AO11:AV14 AO29:AV30 AO50:AV53 AX11:BE14 AX29:BE30 AX50:BE53 AX68:BE71 AO68:AV71 Y97:AL97 J97:W97 AX45:BE46 AO45:AV46 J98:AL98 AX33:BE40 AO33:AV40 X99:X100 AO23:AV25 AX23:BE25 AO62:AV64 AX62:BE64 AX80:BE81 AO80:AV81 AO60:AT60 AX60:BC60 AU77:AV77 AO77:AT78 BD77:BE77 AX77:BC78 AX17:BE20 AO17:AV20 AX56:BE59 AO56:AV59 AO74:AV76 AX74:BE76 J99:W102 Y99:AL102">
    <cfRule type="cellIs" dxfId="1131" priority="190" operator="notBetween">
      <formula>-2</formula>
      <formula>2</formula>
    </cfRule>
  </conditionalFormatting>
  <conditionalFormatting sqref="H87:H88">
    <cfRule type="cellIs" dxfId="1130" priority="189" operator="notEqual">
      <formula>0</formula>
    </cfRule>
  </conditionalFormatting>
  <conditionalFormatting sqref="J121:M121 Y121:AL121 Y110:AL110 J110:V110 Y112:AL112 J112:W112 P121:U121 J105:W107 Y105:AL107">
    <cfRule type="cellIs" dxfId="1129" priority="188" operator="notBetween">
      <formula>-0.9999999999</formula>
      <formula>0.9999999999</formula>
    </cfRule>
  </conditionalFormatting>
  <conditionalFormatting sqref="J111:O111">
    <cfRule type="cellIs" dxfId="1128" priority="187" operator="notBetween">
      <formula>-0.9999999999</formula>
      <formula>0.9999999999</formula>
    </cfRule>
  </conditionalFormatting>
  <conditionalFormatting sqref="J113:O116">
    <cfRule type="cellIs" dxfId="1127" priority="186" operator="notBetween">
      <formula>-0.9999999999</formula>
      <formula>0.9999999999</formula>
    </cfRule>
  </conditionalFormatting>
  <conditionalFormatting sqref="P118:S119">
    <cfRule type="cellIs" dxfId="1126" priority="163" operator="notBetween">
      <formula>-0.9999999999</formula>
      <formula>0.9999999999</formula>
    </cfRule>
  </conditionalFormatting>
  <conditionalFormatting sqref="P120:S120">
    <cfRule type="cellIs" dxfId="1125" priority="162" operator="notBetween">
      <formula>-0.9999999999</formula>
      <formula>0.9999999999</formula>
    </cfRule>
  </conditionalFormatting>
  <conditionalFormatting sqref="P122:S125">
    <cfRule type="cellIs" dxfId="1124" priority="161" operator="notBetween">
      <formula>-0.9999999999</formula>
      <formula>0.9999999999</formula>
    </cfRule>
  </conditionalFormatting>
  <conditionalFormatting sqref="P111:S111">
    <cfRule type="cellIs" dxfId="1123" priority="185" operator="notBetween">
      <formula>-0.9999999999</formula>
      <formula>0.9999999999</formula>
    </cfRule>
  </conditionalFormatting>
  <conditionalFormatting sqref="P113:S116">
    <cfRule type="cellIs" dxfId="1122" priority="184" operator="notBetween">
      <formula>-0.9999999999</formula>
      <formula>0.9999999999</formula>
    </cfRule>
  </conditionalFormatting>
  <conditionalFormatting sqref="T111:U111">
    <cfRule type="cellIs" dxfId="1121" priority="183" operator="notBetween">
      <formula>-0.9999999999</formula>
      <formula>0.9999999999</formula>
    </cfRule>
  </conditionalFormatting>
  <conditionalFormatting sqref="T113:U116">
    <cfRule type="cellIs" dxfId="1120" priority="182" operator="notBetween">
      <formula>-0.9999999999</formula>
      <formula>0.9999999999</formula>
    </cfRule>
  </conditionalFormatting>
  <conditionalFormatting sqref="W110">
    <cfRule type="cellIs" dxfId="1119" priority="181" operator="notBetween">
      <formula>-0.9999999999</formula>
      <formula>0.9999999999</formula>
    </cfRule>
  </conditionalFormatting>
  <conditionalFormatting sqref="V111">
    <cfRule type="cellIs" dxfId="1118" priority="180" operator="notBetween">
      <formula>-0.9999999999</formula>
      <formula>0.9999999999</formula>
    </cfRule>
  </conditionalFormatting>
  <conditionalFormatting sqref="W116 V113:V116 W114">
    <cfRule type="cellIs" dxfId="1117" priority="179" operator="notBetween">
      <formula>-0.9999999999</formula>
      <formula>0.9999999999</formula>
    </cfRule>
  </conditionalFormatting>
  <conditionalFormatting sqref="Y118:AD119">
    <cfRule type="cellIs" dxfId="1116" priority="157" operator="notBetween">
      <formula>-0.9999999999</formula>
      <formula>0.9999999999</formula>
    </cfRule>
  </conditionalFormatting>
  <conditionalFormatting sqref="Y120:AD120">
    <cfRule type="cellIs" dxfId="1115" priority="156" operator="notBetween">
      <formula>-0.9999999999</formula>
      <formula>0.9999999999</formula>
    </cfRule>
  </conditionalFormatting>
  <conditionalFormatting sqref="Y122:AD125">
    <cfRule type="cellIs" dxfId="1114" priority="155" operator="notBetween">
      <formula>-0.9999999999</formula>
      <formula>0.9999999999</formula>
    </cfRule>
  </conditionalFormatting>
  <conditionalFormatting sqref="Y111:AD111">
    <cfRule type="cellIs" dxfId="1113" priority="178" operator="notBetween">
      <formula>-0.9999999999</formula>
      <formula>0.9999999999</formula>
    </cfRule>
  </conditionalFormatting>
  <conditionalFormatting sqref="Y113:AC116 AD114">
    <cfRule type="cellIs" dxfId="1112" priority="177" operator="notBetween">
      <formula>-0.9999999999</formula>
      <formula>0.9999999999</formula>
    </cfRule>
  </conditionalFormatting>
  <conditionalFormatting sqref="AE118:AH119">
    <cfRule type="cellIs" dxfId="1111" priority="154" operator="notBetween">
      <formula>-0.9999999999</formula>
      <formula>0.9999999999</formula>
    </cfRule>
  </conditionalFormatting>
  <conditionalFormatting sqref="AE120:AH120">
    <cfRule type="cellIs" dxfId="1110" priority="153" operator="notBetween">
      <formula>-0.9999999999</formula>
      <formula>0.9999999999</formula>
    </cfRule>
  </conditionalFormatting>
  <conditionalFormatting sqref="AE122:AH125">
    <cfRule type="cellIs" dxfId="1109" priority="152" operator="notBetween">
      <formula>-0.9999999999</formula>
      <formula>0.9999999999</formula>
    </cfRule>
  </conditionalFormatting>
  <conditionalFormatting sqref="AE111:AH111">
    <cfRule type="cellIs" dxfId="1108" priority="176" operator="notBetween">
      <formula>-0.9999999999</formula>
      <formula>0.9999999999</formula>
    </cfRule>
  </conditionalFormatting>
  <conditionalFormatting sqref="AE113:AH116">
    <cfRule type="cellIs" dxfId="1107" priority="175" operator="notBetween">
      <formula>-0.9999999999</formula>
      <formula>0.9999999999</formula>
    </cfRule>
  </conditionalFormatting>
  <conditionalFormatting sqref="AI111:AJ111">
    <cfRule type="cellIs" dxfId="1106" priority="174" operator="notBetween">
      <formula>-0.9999999999</formula>
      <formula>0.9999999999</formula>
    </cfRule>
  </conditionalFormatting>
  <conditionalFormatting sqref="AI113:AJ116">
    <cfRule type="cellIs" dxfId="1105" priority="173" operator="notBetween">
      <formula>-0.9999999999</formula>
      <formula>0.9999999999</formula>
    </cfRule>
  </conditionalFormatting>
  <conditionalFormatting sqref="AK111:AL111">
    <cfRule type="cellIs" dxfId="1104" priority="172" operator="notBetween">
      <formula>-0.9999999999</formula>
      <formula>0.9999999999</formula>
    </cfRule>
  </conditionalFormatting>
  <conditionalFormatting sqref="AK113:AK116 AL114">
    <cfRule type="cellIs" dxfId="1103" priority="171" operator="notBetween">
      <formula>-0.9999999999</formula>
      <formula>0.9999999999</formula>
    </cfRule>
  </conditionalFormatting>
  <conditionalFormatting sqref="W111">
    <cfRule type="cellIs" dxfId="1102" priority="170" operator="notBetween">
      <formula>-0.9999999999</formula>
      <formula>0.9999999999</formula>
    </cfRule>
  </conditionalFormatting>
  <conditionalFormatting sqref="W113 W115">
    <cfRule type="cellIs" dxfId="1101" priority="169" operator="notBetween">
      <formula>-0.9999999999</formula>
      <formula>0.9999999999</formula>
    </cfRule>
  </conditionalFormatting>
  <conditionalFormatting sqref="AD113 AD115:AD116">
    <cfRule type="cellIs" dxfId="1100" priority="168" operator="notBetween">
      <formula>-0.9999999999</formula>
      <formula>0.9999999999</formula>
    </cfRule>
  </conditionalFormatting>
  <conditionalFormatting sqref="AL113 AL115:AL116">
    <cfRule type="cellIs" dxfId="1099" priority="167" operator="notBetween">
      <formula>-0.9999999999</formula>
      <formula>0.9999999999</formula>
    </cfRule>
  </conditionalFormatting>
  <conditionalFormatting sqref="J118:M119">
    <cfRule type="cellIs" dxfId="1098" priority="166" operator="notBetween">
      <formula>-0.9999999999</formula>
      <formula>0.9999999999</formula>
    </cfRule>
  </conditionalFormatting>
  <conditionalFormatting sqref="J120:M120">
    <cfRule type="cellIs" dxfId="1097" priority="165" operator="notBetween">
      <formula>-0.9999999999</formula>
      <formula>0.9999999999</formula>
    </cfRule>
  </conditionalFormatting>
  <conditionalFormatting sqref="J122:M125">
    <cfRule type="cellIs" dxfId="1096" priority="164" operator="notBetween">
      <formula>-0.9999999999</formula>
      <formula>0.9999999999</formula>
    </cfRule>
  </conditionalFormatting>
  <conditionalFormatting sqref="T118:U119">
    <cfRule type="cellIs" dxfId="1095" priority="160" operator="notBetween">
      <formula>-0.9999999999</formula>
      <formula>0.9999999999</formula>
    </cfRule>
  </conditionalFormatting>
  <conditionalFormatting sqref="T120:U120">
    <cfRule type="cellIs" dxfId="1094" priority="159" operator="notBetween">
      <formula>-0.9999999999</formula>
      <formula>0.9999999999</formula>
    </cfRule>
  </conditionalFormatting>
  <conditionalFormatting sqref="T122:U125">
    <cfRule type="cellIs" dxfId="1093" priority="158" operator="notBetween">
      <formula>-0.9999999999</formula>
      <formula>0.9999999999</formula>
    </cfRule>
  </conditionalFormatting>
  <conditionalFormatting sqref="AI118:AJ119">
    <cfRule type="cellIs" dxfId="1092" priority="151" operator="notBetween">
      <formula>-0.9999999999</formula>
      <formula>0.9999999999</formula>
    </cfRule>
  </conditionalFormatting>
  <conditionalFormatting sqref="AI120:AJ120">
    <cfRule type="cellIs" dxfId="1091" priority="150" operator="notBetween">
      <formula>-0.9999999999</formula>
      <formula>0.9999999999</formula>
    </cfRule>
  </conditionalFormatting>
  <conditionalFormatting sqref="AI122:AJ125">
    <cfRule type="cellIs" dxfId="1090" priority="149" operator="notBetween">
      <formula>-0.9999999999</formula>
      <formula>0.9999999999</formula>
    </cfRule>
  </conditionalFormatting>
  <conditionalFormatting sqref="AK118:AL119">
    <cfRule type="cellIs" dxfId="1089" priority="148" operator="notBetween">
      <formula>-0.9999999999</formula>
      <formula>0.9999999999</formula>
    </cfRule>
  </conditionalFormatting>
  <conditionalFormatting sqref="AK120:AL120">
    <cfRule type="cellIs" dxfId="1088" priority="147" operator="notBetween">
      <formula>-0.9999999999</formula>
      <formula>0.9999999999</formula>
    </cfRule>
  </conditionalFormatting>
  <conditionalFormatting sqref="AK122:AL125">
    <cfRule type="cellIs" dxfId="1087" priority="146" operator="notBetween">
      <formula>-0.9999999999</formula>
      <formula>0.9999999999</formula>
    </cfRule>
  </conditionalFormatting>
  <conditionalFormatting sqref="H89">
    <cfRule type="cellIs" dxfId="1086" priority="145" operator="notEqual">
      <formula>0</formula>
    </cfRule>
  </conditionalFormatting>
  <conditionalFormatting sqref="J127:W127 Y127:AL127">
    <cfRule type="cellIs" dxfId="1085" priority="144" operator="notBetween">
      <formula>-0.9999999999</formula>
      <formula>0.9999999999</formula>
    </cfRule>
  </conditionalFormatting>
  <conditionalFormatting sqref="AI134:AJ134">
    <cfRule type="cellIs" dxfId="1084" priority="138" operator="notBetween">
      <formula>-0.9999999999</formula>
      <formula>0.9999999999</formula>
    </cfRule>
  </conditionalFormatting>
  <conditionalFormatting sqref="K134:M134">
    <cfRule type="cellIs" dxfId="1083" priority="143" operator="notBetween">
      <formula>-0.9999999999</formula>
      <formula>0.9999999999</formula>
    </cfRule>
  </conditionalFormatting>
  <conditionalFormatting sqref="P134:S134">
    <cfRule type="cellIs" dxfId="1082" priority="142" operator="notBetween">
      <formula>-0.9999999999</formula>
      <formula>0.9999999999</formula>
    </cfRule>
  </conditionalFormatting>
  <conditionalFormatting sqref="AC134:AD134 AK134:AL134">
    <cfRule type="cellIs" dxfId="1081" priority="141" operator="notBetween">
      <formula>-0.9999999999</formula>
      <formula>0.9999999999</formula>
    </cfRule>
  </conditionalFormatting>
  <conditionalFormatting sqref="Y134:AB134">
    <cfRule type="cellIs" dxfId="1080" priority="140" operator="notBetween">
      <formula>-0.9999999999</formula>
      <formula>0.9999999999</formula>
    </cfRule>
  </conditionalFormatting>
  <conditionalFormatting sqref="AE134:AH134">
    <cfRule type="cellIs" dxfId="1079" priority="139" operator="notBetween">
      <formula>-0.9999999999</formula>
      <formula>0.9999999999</formula>
    </cfRule>
  </conditionalFormatting>
  <conditionalFormatting sqref="Y135:AB135">
    <cfRule type="cellIs" dxfId="1078" priority="129" operator="notBetween">
      <formula>-0.9999999999</formula>
      <formula>0.9999999999</formula>
    </cfRule>
  </conditionalFormatting>
  <conditionalFormatting sqref="J130:W131 Y130:AL131">
    <cfRule type="cellIs" dxfId="1077" priority="135" operator="notBetween">
      <formula>-0.9999999999</formula>
      <formula>0.9999999999</formula>
    </cfRule>
  </conditionalFormatting>
  <conditionalFormatting sqref="AE135:AH135">
    <cfRule type="cellIs" dxfId="1076" priority="128" operator="notBetween">
      <formula>-0.9999999999</formula>
      <formula>0.9999999999</formula>
    </cfRule>
  </conditionalFormatting>
  <conditionalFormatting sqref="J132:W133 Y132:AL133">
    <cfRule type="cellIs" dxfId="1075" priority="134" operator="notBetween">
      <formula>-0.9999999999</formula>
      <formula>0.9999999999</formula>
    </cfRule>
  </conditionalFormatting>
  <conditionalFormatting sqref="AI135:AJ135">
    <cfRule type="cellIs" dxfId="1074" priority="127" operator="notBetween">
      <formula>-0.9999999999</formula>
      <formula>0.9999999999</formula>
    </cfRule>
  </conditionalFormatting>
  <conditionalFormatting sqref="J129:W129 Y129:AL129">
    <cfRule type="cellIs" dxfId="1073" priority="136" operator="notBetween">
      <formula>-0.9999999999</formula>
      <formula>0.9999999999</formula>
    </cfRule>
  </conditionalFormatting>
  <conditionalFormatting sqref="J135:M135">
    <cfRule type="cellIs" dxfId="1072" priority="132" operator="notBetween">
      <formula>-0.9999999999</formula>
      <formula>0.9999999999</formula>
    </cfRule>
  </conditionalFormatting>
  <conditionalFormatting sqref="P135:S135">
    <cfRule type="cellIs" dxfId="1071" priority="131" operator="notBetween">
      <formula>-0.9999999999</formula>
      <formula>0.9999999999</formula>
    </cfRule>
  </conditionalFormatting>
  <conditionalFormatting sqref="AC135:AD135 AK135:AL135">
    <cfRule type="cellIs" dxfId="1070" priority="130" operator="notBetween">
      <formula>-0.9999999999</formula>
      <formula>0.9999999999</formula>
    </cfRule>
  </conditionalFormatting>
  <conditionalFormatting sqref="AI136:AJ136">
    <cfRule type="cellIs" dxfId="1069" priority="115" operator="notBetween">
      <formula>-0.9999999999</formula>
      <formula>0.9999999999</formula>
    </cfRule>
  </conditionalFormatting>
  <conditionalFormatting sqref="Y149:AL149 Y151:AL154 J149:W154">
    <cfRule type="cellIs" dxfId="1068" priority="133" operator="notBetween">
      <formula>-0.0009999999</formula>
      <formula>0.0009999999</formula>
    </cfRule>
  </conditionalFormatting>
  <conditionalFormatting sqref="AI137:AJ137">
    <cfRule type="cellIs" dxfId="1067" priority="109" operator="notBetween">
      <formula>-0.9999999999</formula>
      <formula>0.9999999999</formula>
    </cfRule>
  </conditionalFormatting>
  <conditionalFormatting sqref="Y136:AB136">
    <cfRule type="cellIs" dxfId="1066" priority="117" operator="notBetween">
      <formula>-0.9999999999</formula>
      <formula>0.9999999999</formula>
    </cfRule>
  </conditionalFormatting>
  <conditionalFormatting sqref="AI144:AL144">
    <cfRule type="cellIs" dxfId="1065" priority="79" operator="notBetween">
      <formula>-0.9999999999</formula>
      <formula>0.9999999999</formula>
    </cfRule>
  </conditionalFormatting>
  <conditionalFormatting sqref="AC136:AD136 AK136:AL136">
    <cfRule type="cellIs" dxfId="1064" priority="118" operator="notBetween">
      <formula>-0.9999999999</formula>
      <formula>0.9999999999</formula>
    </cfRule>
  </conditionalFormatting>
  <conditionalFormatting sqref="Y137:AB138">
    <cfRule type="cellIs" dxfId="1063" priority="111" operator="notBetween">
      <formula>-0.9999999999</formula>
      <formula>0.9999999999</formula>
    </cfRule>
  </conditionalFormatting>
  <conditionalFormatting sqref="AE136:AH136">
    <cfRule type="cellIs" dxfId="1062" priority="116" operator="notBetween">
      <formula>-0.9999999999</formula>
      <formula>0.9999999999</formula>
    </cfRule>
  </conditionalFormatting>
  <conditionalFormatting sqref="AI139:AJ139">
    <cfRule type="cellIs" dxfId="1061" priority="103" operator="notBetween">
      <formula>-0.9999999999</formula>
      <formula>0.9999999999</formula>
    </cfRule>
  </conditionalFormatting>
  <conditionalFormatting sqref="Y144:AB145">
    <cfRule type="cellIs" dxfId="1060" priority="81" operator="notBetween">
      <formula>-0.9999999999</formula>
      <formula>0.9999999999</formula>
    </cfRule>
  </conditionalFormatting>
  <conditionalFormatting sqref="AC137:AD137 AK137:AL137">
    <cfRule type="cellIs" dxfId="1059" priority="112" operator="notBetween">
      <formula>-0.9999999999</formula>
      <formula>0.9999999999</formula>
    </cfRule>
  </conditionalFormatting>
  <conditionalFormatting sqref="AI146:AL146">
    <cfRule type="cellIs" dxfId="1058" priority="73" operator="notBetween">
      <formula>-0.9999999999</formula>
      <formula>0.9999999999</formula>
    </cfRule>
  </conditionalFormatting>
  <conditionalFormatting sqref="AE137:AH138">
    <cfRule type="cellIs" dxfId="1057" priority="110" operator="notBetween">
      <formula>-0.9999999999</formula>
      <formula>0.9999999999</formula>
    </cfRule>
  </conditionalFormatting>
  <conditionalFormatting sqref="AC139:AD139 AK139:AL139">
    <cfRule type="cellIs" dxfId="1056" priority="106" operator="notBetween">
      <formula>-0.9999999999</formula>
      <formula>0.9999999999</formula>
    </cfRule>
  </conditionalFormatting>
  <conditionalFormatting sqref="Y139:AB139">
    <cfRule type="cellIs" dxfId="1055" priority="105" operator="notBetween">
      <formula>-0.9999999999</formula>
      <formula>0.9999999999</formula>
    </cfRule>
  </conditionalFormatting>
  <conditionalFormatting sqref="AE144:AH145">
    <cfRule type="cellIs" dxfId="1054" priority="80" operator="notBetween">
      <formula>-0.9999999999</formula>
      <formula>0.9999999999</formula>
    </cfRule>
  </conditionalFormatting>
  <conditionalFormatting sqref="J136:M136">
    <cfRule type="cellIs" dxfId="1053" priority="120" operator="notBetween">
      <formula>-0.9999999999</formula>
      <formula>0.9999999999</formula>
    </cfRule>
  </conditionalFormatting>
  <conditionalFormatting sqref="P136:S136">
    <cfRule type="cellIs" dxfId="1052" priority="119" operator="notBetween">
      <formula>-0.9999999999</formula>
      <formula>0.9999999999</formula>
    </cfRule>
  </conditionalFormatting>
  <conditionalFormatting sqref="AC146:AD146">
    <cfRule type="cellIs" dxfId="1051" priority="76" operator="notBetween">
      <formula>-0.9999999999</formula>
      <formula>0.9999999999</formula>
    </cfRule>
  </conditionalFormatting>
  <conditionalFormatting sqref="Y146:AB146">
    <cfRule type="cellIs" dxfId="1050" priority="75" operator="notBetween">
      <formula>-0.9999999999</formula>
      <formula>0.9999999999</formula>
    </cfRule>
  </conditionalFormatting>
  <conditionalFormatting sqref="AE139:AH139">
    <cfRule type="cellIs" dxfId="1049" priority="104" operator="notBetween">
      <formula>-0.9999999999</formula>
      <formula>0.9999999999</formula>
    </cfRule>
  </conditionalFormatting>
  <conditionalFormatting sqref="J137:M138">
    <cfRule type="cellIs" dxfId="1048" priority="114" operator="notBetween">
      <formula>-0.9999999999</formula>
      <formula>0.9999999999</formula>
    </cfRule>
  </conditionalFormatting>
  <conditionalFormatting sqref="P137:S138">
    <cfRule type="cellIs" dxfId="1047" priority="113" operator="notBetween">
      <formula>-0.9999999999</formula>
      <formula>0.9999999999</formula>
    </cfRule>
  </conditionalFormatting>
  <conditionalFormatting sqref="AE146:AH146">
    <cfRule type="cellIs" dxfId="1046" priority="74" operator="notBetween">
      <formula>-0.9999999999</formula>
      <formula>0.9999999999</formula>
    </cfRule>
  </conditionalFormatting>
  <conditionalFormatting sqref="AE141:AH141">
    <cfRule type="cellIs" dxfId="1045" priority="98" operator="notBetween">
      <formula>-0.9999999999</formula>
      <formula>0.9999999999</formula>
    </cfRule>
  </conditionalFormatting>
  <conditionalFormatting sqref="J139:M139">
    <cfRule type="cellIs" dxfId="1044" priority="108" operator="notBetween">
      <formula>-0.9999999999</formula>
      <formula>0.9999999999</formula>
    </cfRule>
  </conditionalFormatting>
  <conditionalFormatting sqref="P139:S139">
    <cfRule type="cellIs" dxfId="1043" priority="107" operator="notBetween">
      <formula>-0.9999999999</formula>
      <formula>0.9999999999</formula>
    </cfRule>
  </conditionalFormatting>
  <conditionalFormatting sqref="J146:M146">
    <cfRule type="cellIs" dxfId="1042" priority="78" operator="notBetween">
      <formula>-0.9999999999</formula>
      <formula>0.9999999999</formula>
    </cfRule>
  </conditionalFormatting>
  <conditionalFormatting sqref="P146:S146">
    <cfRule type="cellIs" dxfId="1041" priority="77" operator="notBetween">
      <formula>-0.9999999999</formula>
      <formula>0.9999999999</formula>
    </cfRule>
  </conditionalFormatting>
  <conditionalFormatting sqref="AI141:AL141">
    <cfRule type="cellIs" dxfId="1040" priority="97" operator="notBetween">
      <formula>-0.9999999999</formula>
      <formula>0.9999999999</formula>
    </cfRule>
  </conditionalFormatting>
  <conditionalFormatting sqref="J141:M141">
    <cfRule type="cellIs" dxfId="1039" priority="102" operator="notBetween">
      <formula>-0.9999999999</formula>
      <formula>0.9999999999</formula>
    </cfRule>
  </conditionalFormatting>
  <conditionalFormatting sqref="P141:S141">
    <cfRule type="cellIs" dxfId="1038" priority="101" operator="notBetween">
      <formula>-0.9999999999</formula>
      <formula>0.9999999999</formula>
    </cfRule>
  </conditionalFormatting>
  <conditionalFormatting sqref="AC141:AD141">
    <cfRule type="cellIs" dxfId="1037" priority="100" operator="notBetween">
      <formula>-0.9999999999</formula>
      <formula>0.9999999999</formula>
    </cfRule>
  </conditionalFormatting>
  <conditionalFormatting sqref="Y141:AB141">
    <cfRule type="cellIs" dxfId="1036" priority="99" operator="notBetween">
      <formula>-0.9999999999</formula>
      <formula>0.9999999999</formula>
    </cfRule>
  </conditionalFormatting>
  <conditionalFormatting sqref="AI143:AL143">
    <cfRule type="cellIs" dxfId="1035" priority="85" operator="notBetween">
      <formula>-0.9999999999</formula>
      <formula>0.9999999999</formula>
    </cfRule>
  </conditionalFormatting>
  <conditionalFormatting sqref="Y143:AB143">
    <cfRule type="cellIs" dxfId="1034" priority="87" operator="notBetween">
      <formula>-0.9999999999</formula>
      <formula>0.9999999999</formula>
    </cfRule>
  </conditionalFormatting>
  <conditionalFormatting sqref="AC143:AD143">
    <cfRule type="cellIs" dxfId="1033" priority="88" operator="notBetween">
      <formula>-0.9999999999</formula>
      <formula>0.9999999999</formula>
    </cfRule>
  </conditionalFormatting>
  <conditionalFormatting sqref="AE143:AH143">
    <cfRule type="cellIs" dxfId="1032" priority="86" operator="notBetween">
      <formula>-0.9999999999</formula>
      <formula>0.9999999999</formula>
    </cfRule>
  </conditionalFormatting>
  <conditionalFormatting sqref="AC144:AD144">
    <cfRule type="cellIs" dxfId="1031" priority="82" operator="notBetween">
      <formula>-0.9999999999</formula>
      <formula>0.9999999999</formula>
    </cfRule>
  </conditionalFormatting>
  <conditionalFormatting sqref="J143:M143">
    <cfRule type="cellIs" dxfId="1030" priority="90" operator="notBetween">
      <formula>-0.9999999999</formula>
      <formula>0.9999999999</formula>
    </cfRule>
  </conditionalFormatting>
  <conditionalFormatting sqref="P143:S143">
    <cfRule type="cellIs" dxfId="1029" priority="89" operator="notBetween">
      <formula>-0.9999999999</formula>
      <formula>0.9999999999</formula>
    </cfRule>
  </conditionalFormatting>
  <conditionalFormatting sqref="J144:M145">
    <cfRule type="cellIs" dxfId="1028" priority="84" operator="notBetween">
      <formula>-0.9999999999</formula>
      <formula>0.9999999999</formula>
    </cfRule>
  </conditionalFormatting>
  <conditionalFormatting sqref="P144:S145">
    <cfRule type="cellIs" dxfId="1027" priority="83" operator="notBetween">
      <formula>-0.9999999999</formula>
      <formula>0.9999999999</formula>
    </cfRule>
  </conditionalFormatting>
  <conditionalFormatting sqref="H91">
    <cfRule type="cellIs" dxfId="1026" priority="72" operator="notEqual">
      <formula>"OK"</formula>
    </cfRule>
  </conditionalFormatting>
  <conditionalFormatting sqref="J94:W94">
    <cfRule type="cellIs" dxfId="1025" priority="71" operator="greaterThan">
      <formula>0</formula>
    </cfRule>
  </conditionalFormatting>
  <conditionalFormatting sqref="Y94:AL94">
    <cfRule type="cellIs" dxfId="1024" priority="70" operator="greaterThan">
      <formula>0</formula>
    </cfRule>
  </conditionalFormatting>
  <conditionalFormatting sqref="H90">
    <cfRule type="cellIs" dxfId="1023" priority="69" operator="notEqual">
      <formula>0</formula>
    </cfRule>
  </conditionalFormatting>
  <conditionalFormatting sqref="AO41:AV42 AX41:BE42">
    <cfRule type="cellIs" dxfId="1022" priority="68" operator="notBetween">
      <formula>-2</formula>
      <formula>2</formula>
    </cfRule>
  </conditionalFormatting>
  <conditionalFormatting sqref="AO43:AV44 AX43:BE44">
    <cfRule type="cellIs" dxfId="1021" priority="67" operator="notBetween">
      <formula>-2</formula>
      <formula>2</formula>
    </cfRule>
  </conditionalFormatting>
  <conditionalFormatting sqref="P109:S109">
    <cfRule type="cellIs" dxfId="1020" priority="65" operator="notBetween">
      <formula>-0.9999999999</formula>
      <formula>0.9999999999</formula>
    </cfRule>
  </conditionalFormatting>
  <conditionalFormatting sqref="Y109:AC109">
    <cfRule type="cellIs" dxfId="1019" priority="62" operator="notBetween">
      <formula>-0.9999999999</formula>
      <formula>0.9999999999</formula>
    </cfRule>
  </conditionalFormatting>
  <conditionalFormatting sqref="AE109:AH109">
    <cfRule type="cellIs" dxfId="1018" priority="61" operator="notBetween">
      <formula>-0.9999999999</formula>
      <formula>0.9999999999</formula>
    </cfRule>
  </conditionalFormatting>
  <conditionalFormatting sqref="J109:O109">
    <cfRule type="cellIs" dxfId="1017" priority="66" operator="notBetween">
      <formula>-0.9999999999</formula>
      <formula>0.9999999999</formula>
    </cfRule>
  </conditionalFormatting>
  <conditionalFormatting sqref="T109:U109">
    <cfRule type="cellIs" dxfId="1016" priority="64" operator="notBetween">
      <formula>-0.9999999999</formula>
      <formula>0.9999999999</formula>
    </cfRule>
  </conditionalFormatting>
  <conditionalFormatting sqref="V109">
    <cfRule type="cellIs" dxfId="1015" priority="63" operator="notBetween">
      <formula>-0.9999999999</formula>
      <formula>0.9999999999</formula>
    </cfRule>
  </conditionalFormatting>
  <conditionalFormatting sqref="AI109:AJ109">
    <cfRule type="cellIs" dxfId="1014" priority="60" operator="notBetween">
      <formula>-0.9999999999</formula>
      <formula>0.9999999999</formula>
    </cfRule>
  </conditionalFormatting>
  <conditionalFormatting sqref="AK109">
    <cfRule type="cellIs" dxfId="1013" priority="59" operator="notBetween">
      <formula>-0.9999999999</formula>
      <formula>0.9999999999</formula>
    </cfRule>
  </conditionalFormatting>
  <conditionalFormatting sqref="AL109">
    <cfRule type="cellIs" dxfId="1012" priority="58" operator="notBetween">
      <formula>-0.9999999999</formula>
      <formula>0.9999999999</formula>
    </cfRule>
  </conditionalFormatting>
  <conditionalFormatting sqref="AD109">
    <cfRule type="cellIs" dxfId="1011" priority="57" operator="notBetween">
      <formula>-0.9999999999</formula>
      <formula>0.9999999999</formula>
    </cfRule>
  </conditionalFormatting>
  <conditionalFormatting sqref="W109">
    <cfRule type="cellIs" dxfId="1010" priority="56" operator="notBetween">
      <formula>-0.9999999999</formula>
      <formula>0.9999999999</formula>
    </cfRule>
  </conditionalFormatting>
  <conditionalFormatting sqref="AX15:BE16 AO15:AV16">
    <cfRule type="cellIs" dxfId="1009" priority="55" operator="notBetween">
      <formula>-2</formula>
      <formula>2</formula>
    </cfRule>
  </conditionalFormatting>
  <conditionalFormatting sqref="AX54:BE55 AO54:AV55">
    <cfRule type="cellIs" dxfId="1008" priority="54" operator="notBetween">
      <formula>-2</formula>
      <formula>2</formula>
    </cfRule>
  </conditionalFormatting>
  <conditionalFormatting sqref="AO72:AV73 AX72:BE73">
    <cfRule type="cellIs" dxfId="1007" priority="53" operator="notBetween">
      <formula>-2</formula>
      <formula>2</formula>
    </cfRule>
  </conditionalFormatting>
  <conditionalFormatting sqref="AC142:AD142">
    <cfRule type="cellIs" dxfId="1006" priority="48" operator="notBetween">
      <formula>-0.9999999999</formula>
      <formula>0.9999999999</formula>
    </cfRule>
  </conditionalFormatting>
  <conditionalFormatting sqref="P142:S142">
    <cfRule type="cellIs" dxfId="1005" priority="49" operator="notBetween">
      <formula>-0.9999999999</formula>
      <formula>0.9999999999</formula>
    </cfRule>
  </conditionalFormatting>
  <conditionalFormatting sqref="Y142:AB142">
    <cfRule type="cellIs" dxfId="1004" priority="47" operator="notBetween">
      <formula>-0.9999999999</formula>
      <formula>0.9999999999</formula>
    </cfRule>
  </conditionalFormatting>
  <conditionalFormatting sqref="N134:O134">
    <cfRule type="cellIs" dxfId="1003" priority="43" operator="notBetween">
      <formula>-0.9999999999</formula>
      <formula>0.9999999999</formula>
    </cfRule>
  </conditionalFormatting>
  <conditionalFormatting sqref="AE142:AH142">
    <cfRule type="cellIs" dxfId="1002" priority="46" operator="notBetween">
      <formula>-0.9999999999</formula>
      <formula>0.9999999999</formula>
    </cfRule>
  </conditionalFormatting>
  <conditionalFormatting sqref="AI142:AL142">
    <cfRule type="cellIs" dxfId="1001" priority="45" operator="notBetween">
      <formula>-0.9999999999</formula>
      <formula>0.9999999999</formula>
    </cfRule>
  </conditionalFormatting>
  <conditionalFormatting sqref="J142:M142">
    <cfRule type="cellIs" dxfId="1000" priority="50" operator="notBetween">
      <formula>-0.9999999999</formula>
      <formula>0.9999999999</formula>
    </cfRule>
  </conditionalFormatting>
  <conditionalFormatting sqref="Y150:AL150">
    <cfRule type="cellIs" dxfId="999" priority="44" operator="notBetween">
      <formula>-0.0009999999</formula>
      <formula>0.0009999999</formula>
    </cfRule>
  </conditionalFormatting>
  <conditionalFormatting sqref="N139:O139">
    <cfRule type="cellIs" dxfId="998" priority="38" operator="notBetween">
      <formula>-0.9999999999</formula>
      <formula>0.9999999999</formula>
    </cfRule>
  </conditionalFormatting>
  <conditionalFormatting sqref="N135:O135">
    <cfRule type="cellIs" dxfId="997" priority="42" operator="notBetween">
      <formula>-0.9999999999</formula>
      <formula>0.9999999999</formula>
    </cfRule>
  </conditionalFormatting>
  <conditionalFormatting sqref="N136:O136">
    <cfRule type="cellIs" dxfId="996" priority="40" operator="notBetween">
      <formula>-0.9999999999</formula>
      <formula>0.9999999999</formula>
    </cfRule>
  </conditionalFormatting>
  <conditionalFormatting sqref="N137:O138">
    <cfRule type="cellIs" dxfId="995" priority="39" operator="notBetween">
      <formula>-0.9999999999</formula>
      <formula>0.9999999999</formula>
    </cfRule>
  </conditionalFormatting>
  <conditionalFormatting sqref="J128:W128 Y128:AL128">
    <cfRule type="cellIs" dxfId="994" priority="37" operator="notBetween">
      <formula>-0.9999999999</formula>
      <formula>0.9999999999</formula>
    </cfRule>
  </conditionalFormatting>
  <conditionalFormatting sqref="T142:W142">
    <cfRule type="cellIs" dxfId="993" priority="19" operator="notBetween">
      <formula>-0.9999999999</formula>
      <formula>0.9999999999</formula>
    </cfRule>
  </conditionalFormatting>
  <conditionalFormatting sqref="T139:W139">
    <cfRule type="cellIs" dxfId="992" priority="31" operator="notBetween">
      <formula>-0.9999999999</formula>
      <formula>0.9999999999</formula>
    </cfRule>
  </conditionalFormatting>
  <conditionalFormatting sqref="T134:W134">
    <cfRule type="cellIs" dxfId="991" priority="36" operator="notBetween">
      <formula>-0.9999999999</formula>
      <formula>0.9999999999</formula>
    </cfRule>
  </conditionalFormatting>
  <conditionalFormatting sqref="T135:W135">
    <cfRule type="cellIs" dxfId="990" priority="35" operator="notBetween">
      <formula>-0.9999999999</formula>
      <formula>0.9999999999</formula>
    </cfRule>
  </conditionalFormatting>
  <conditionalFormatting sqref="T136:W136">
    <cfRule type="cellIs" dxfId="989" priority="33" operator="notBetween">
      <formula>-0.9999999999</formula>
      <formula>0.9999999999</formula>
    </cfRule>
  </conditionalFormatting>
  <conditionalFormatting sqref="T137:W137">
    <cfRule type="cellIs" dxfId="988" priority="32" operator="notBetween">
      <formula>-0.9999999999</formula>
      <formula>0.9999999999</formula>
    </cfRule>
  </conditionalFormatting>
  <conditionalFormatting sqref="N146:O146">
    <cfRule type="cellIs" dxfId="987" priority="26" operator="notBetween">
      <formula>-0.9999999999</formula>
      <formula>0.9999999999</formula>
    </cfRule>
  </conditionalFormatting>
  <conditionalFormatting sqref="N141:O141">
    <cfRule type="cellIs" dxfId="986" priority="30" operator="notBetween">
      <formula>-0.9999999999</formula>
      <formula>0.9999999999</formula>
    </cfRule>
  </conditionalFormatting>
  <conditionalFormatting sqref="N143:O143">
    <cfRule type="cellIs" dxfId="985" priority="28" operator="notBetween">
      <formula>-0.9999999999</formula>
      <formula>0.9999999999</formula>
    </cfRule>
  </conditionalFormatting>
  <conditionalFormatting sqref="N144:O145">
    <cfRule type="cellIs" dxfId="984" priority="27" operator="notBetween">
      <formula>-0.9999999999</formula>
      <formula>0.9999999999</formula>
    </cfRule>
  </conditionalFormatting>
  <conditionalFormatting sqref="N142:O142">
    <cfRule type="cellIs" dxfId="983" priority="25" operator="notBetween">
      <formula>-0.9999999999</formula>
      <formula>0.9999999999</formula>
    </cfRule>
  </conditionalFormatting>
  <conditionalFormatting sqref="T146:W146">
    <cfRule type="cellIs" dxfId="982" priority="20" operator="notBetween">
      <formula>-0.9999999999</formula>
      <formula>0.9999999999</formula>
    </cfRule>
  </conditionalFormatting>
  <conditionalFormatting sqref="T141:W141">
    <cfRule type="cellIs" dxfId="981" priority="24" operator="notBetween">
      <formula>-0.9999999999</formula>
      <formula>0.9999999999</formula>
    </cfRule>
  </conditionalFormatting>
  <conditionalFormatting sqref="T143:W143">
    <cfRule type="cellIs" dxfId="980" priority="22" operator="notBetween">
      <formula>-0.9999999999</formula>
      <formula>0.9999999999</formula>
    </cfRule>
  </conditionalFormatting>
  <conditionalFormatting sqref="T144:W144">
    <cfRule type="cellIs" dxfId="979" priority="21" operator="notBetween">
      <formula>-0.9999999999</formula>
      <formula>0.9999999999</formula>
    </cfRule>
  </conditionalFormatting>
  <conditionalFormatting sqref="N118:O118">
    <cfRule type="cellIs" dxfId="978" priority="18" operator="notBetween">
      <formula>-0.9999999999</formula>
      <formula>0.9999999999</formula>
    </cfRule>
  </conditionalFormatting>
  <conditionalFormatting sqref="N119:O125">
    <cfRule type="cellIs" dxfId="977" priority="17" operator="notBetween">
      <formula>-0.9999999999</formula>
      <formula>0.9999999999</formula>
    </cfRule>
  </conditionalFormatting>
  <conditionalFormatting sqref="V118:W118">
    <cfRule type="cellIs" dxfId="976" priority="16" operator="notBetween">
      <formula>-0.9999999999</formula>
      <formula>0.9999999999</formula>
    </cfRule>
  </conditionalFormatting>
  <conditionalFormatting sqref="V119:W125">
    <cfRule type="cellIs" dxfId="975" priority="15" operator="notBetween">
      <formula>-0.9999999999</formula>
      <formula>0.9999999999</formula>
    </cfRule>
  </conditionalFormatting>
  <conditionalFormatting sqref="AX31:BE32 AO31:AR32 AV31:AV32 AT31:AT32">
    <cfRule type="cellIs" dxfId="974" priority="14" operator="notBetween">
      <formula>-2</formula>
      <formula>2</formula>
    </cfRule>
  </conditionalFormatting>
  <conditionalFormatting sqref="AU31:AU32">
    <cfRule type="cellIs" dxfId="973" priority="13" operator="notBetween">
      <formula>-2</formula>
      <formula>2</formula>
    </cfRule>
  </conditionalFormatting>
  <conditionalFormatting sqref="AS31:AS32">
    <cfRule type="cellIs" dxfId="972" priority="12" operator="notBetween">
      <formula>-2</formula>
      <formula>2</formula>
    </cfRule>
  </conditionalFormatting>
  <conditionalFormatting sqref="J134">
    <cfRule type="cellIs" dxfId="971" priority="11" operator="notBetween">
      <formula>-0.9999999999</formula>
      <formula>0.9999999999</formula>
    </cfRule>
  </conditionalFormatting>
  <conditionalFormatting sqref="AX21:BE22 AO21:AV22">
    <cfRule type="cellIs" dxfId="970" priority="10" operator="notBetween">
      <formula>-2</formula>
      <formula>2</formula>
    </cfRule>
  </conditionalFormatting>
  <conditionalFormatting sqref="AX61:BE61 AO61:AV61 AU60:AV60 BD60:BE60">
    <cfRule type="cellIs" dxfId="969" priority="9" operator="notBetween">
      <formula>-2</formula>
      <formula>2</formula>
    </cfRule>
  </conditionalFormatting>
  <conditionalFormatting sqref="AX79:BE79 AO79:AV79 AU78:AV78 BD78:BE78">
    <cfRule type="cellIs" dxfId="968" priority="8" operator="notBetween">
      <formula>-2</formula>
      <formula>2</formula>
    </cfRule>
  </conditionalFormatting>
  <conditionalFormatting sqref="AC145">
    <cfRule type="cellIs" dxfId="967" priority="7" operator="notBetween">
      <formula>-0.9999999999</formula>
      <formula>0.9999999999</formula>
    </cfRule>
  </conditionalFormatting>
  <conditionalFormatting sqref="AD145">
    <cfRule type="cellIs" dxfId="966" priority="6" operator="notBetween">
      <formula>-0.9999999999</formula>
      <formula>0.9999999999</formula>
    </cfRule>
  </conditionalFormatting>
  <conditionalFormatting sqref="AI145:AL145">
    <cfRule type="cellIs" dxfId="965" priority="5" operator="notBetween">
      <formula>-0.9999999999</formula>
      <formula>0.9999999999</formula>
    </cfRule>
  </conditionalFormatting>
  <conditionalFormatting sqref="T145:W145">
    <cfRule type="cellIs" dxfId="964" priority="4" operator="notBetween">
      <formula>-0.9999999999</formula>
      <formula>0.9999999999</formula>
    </cfRule>
  </conditionalFormatting>
  <conditionalFormatting sqref="T138:W138">
    <cfRule type="cellIs" dxfId="963" priority="3" operator="notBetween">
      <formula>-0.9999999999</formula>
      <formula>0.9999999999</formula>
    </cfRule>
  </conditionalFormatting>
  <conditionalFormatting sqref="AC138:AD138">
    <cfRule type="cellIs" dxfId="962" priority="2" operator="notBetween">
      <formula>-0.9999999999</formula>
      <formula>0.9999999999</formula>
    </cfRule>
  </conditionalFormatting>
  <conditionalFormatting sqref="AI138:AL138">
    <cfRule type="cellIs" dxfId="961" priority="1" operator="notBetween">
      <formula>-0.9999999999</formula>
      <formula>0.9999999999</formula>
    </cfRule>
  </conditionalFormatting>
  <hyperlinks>
    <hyperlink ref="A1" location="'Front page'!A1" display="'Front page'!A1" xr:uid="{00000000-0004-0000-0700-000000000000}"/>
  </hyperlinks>
  <pageMargins left="0.39370078740157483" right="0.39370078740157483" top="0.39370078740157483" bottom="0.39370078740157483" header="0.27559055118110237" footer="0.27559055118110237"/>
  <pageSetup paperSize="9" scale="60" fitToWidth="4" fitToHeight="4" orientation="landscape" r:id="rId1"/>
  <headerFooter alignWithMargins="0">
    <oddFooter>&amp;L&amp;"Arial,Normal"&amp;10Orange - investor relations department&amp;C&amp;"Arial,Normal"&amp;10&amp;K000000&amp;F - &amp;A&amp;R&amp;"Arial,Normal"&amp;10&amp;P / &amp;N</oddFooter>
  </headerFooter>
  <rowBreaks count="1" manualBreakCount="1">
    <brk id="47" max="37" man="1"/>
  </rowBreaks>
  <colBreaks count="1" manualBreakCount="1">
    <brk id="23" max="95" man="1"/>
  </colBreaks>
  <drawing r:id="rId2"/>
  <legacyDrawing r:id="rId3"/>
  <controls>
    <mc:AlternateContent xmlns:mc="http://schemas.openxmlformats.org/markup-compatibility/2006">
      <mc:Choice Requires="x14">
        <control shapeId="78849"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8849" r:id="rId4"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FF7900"/>
    <pageSetUpPr autoPageBreaks="0"/>
  </sheetPr>
  <dimension ref="A1:Y13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1" hidden="1" customWidth="1"/>
    <col min="14" max="21" width="12.33203125" style="28" customWidth="1"/>
    <col min="22" max="22" width="11.44140625" style="1101" customWidth="1"/>
    <col min="23" max="200" width="11.44140625" style="28" customWidth="1"/>
    <col min="201" max="201" width="11.44140625" style="28"/>
    <col min="202" max="202" width="11.44140625" style="28" customWidth="1"/>
    <col min="203" max="204" width="11.44140625" style="28"/>
    <col min="205" max="217" width="11.44140625" style="28" customWidth="1"/>
    <col min="218" max="219" width="11.44140625" style="28"/>
    <col min="220" max="232" width="11.44140625" style="28" customWidth="1"/>
    <col min="233" max="16384" width="11.44140625" style="28"/>
  </cols>
  <sheetData>
    <row r="1" spans="1:23" ht="12" customHeight="1">
      <c r="A1" s="27" t="s">
        <v>585</v>
      </c>
      <c r="F1" s="1234" t="s">
        <v>118</v>
      </c>
    </row>
    <row r="2" spans="1:23" ht="12" customHeight="1">
      <c r="F2" s="1235"/>
      <c r="I2" s="307"/>
    </row>
    <row r="3" spans="1:23" ht="12" customHeight="1">
      <c r="F3" s="1235"/>
    </row>
    <row r="4" spans="1:23" ht="12" customHeight="1">
      <c r="F4" s="1235"/>
    </row>
    <row r="5" spans="1:23" ht="12" customHeight="1">
      <c r="F5" s="1259"/>
      <c r="J5" s="28"/>
      <c r="K5" s="28"/>
      <c r="L5" s="28"/>
      <c r="M5" s="28"/>
    </row>
    <row r="6" spans="1:23" ht="23.25" customHeight="1">
      <c r="B6" s="1237" t="s">
        <v>466</v>
      </c>
      <c r="C6" s="1237"/>
      <c r="D6" s="1237"/>
      <c r="E6" s="1237"/>
      <c r="F6" s="1237"/>
      <c r="G6" s="308"/>
      <c r="H6" s="1237" t="s">
        <v>186</v>
      </c>
      <c r="J6" s="304">
        <v>2022</v>
      </c>
      <c r="K6" s="304"/>
      <c r="L6" s="304"/>
      <c r="M6" s="1098"/>
      <c r="N6" s="304">
        <v>2023</v>
      </c>
      <c r="O6" s="304"/>
      <c r="P6" s="304"/>
      <c r="Q6" s="669"/>
      <c r="R6" s="304">
        <v>2024</v>
      </c>
      <c r="S6" s="304"/>
      <c r="T6" s="304"/>
      <c r="U6" s="1098"/>
    </row>
    <row r="7" spans="1:23" s="82" customFormat="1" ht="29.25" customHeight="1">
      <c r="B7" s="1260"/>
      <c r="C7" s="1260"/>
      <c r="D7" s="1260"/>
      <c r="E7" s="1260"/>
      <c r="F7" s="1260"/>
      <c r="H7" s="1260"/>
      <c r="J7" s="80" t="s">
        <v>608</v>
      </c>
      <c r="K7" s="80" t="s">
        <v>609</v>
      </c>
      <c r="L7" s="80" t="s">
        <v>610</v>
      </c>
      <c r="M7" s="1119" t="s">
        <v>611</v>
      </c>
      <c r="N7" s="1120" t="s">
        <v>696</v>
      </c>
      <c r="O7" s="80" t="s">
        <v>704</v>
      </c>
      <c r="P7" s="80" t="s">
        <v>706</v>
      </c>
      <c r="Q7" s="255" t="s">
        <v>707</v>
      </c>
      <c r="R7" s="80" t="s">
        <v>889</v>
      </c>
      <c r="S7" s="80" t="s">
        <v>890</v>
      </c>
      <c r="T7" s="80" t="s">
        <v>892</v>
      </c>
      <c r="U7" s="1099" t="s">
        <v>893</v>
      </c>
      <c r="V7" s="1102"/>
    </row>
    <row r="8" spans="1:23" s="53" customFormat="1" ht="15" customHeight="1">
      <c r="H8" s="56"/>
      <c r="J8" s="101"/>
      <c r="K8" s="101"/>
      <c r="L8" s="101"/>
      <c r="M8" s="1121"/>
      <c r="N8" s="976"/>
      <c r="O8" s="101"/>
      <c r="P8" s="101"/>
      <c r="Q8" s="288"/>
      <c r="R8" s="101"/>
      <c r="S8" s="101"/>
      <c r="T8" s="101"/>
      <c r="U8" s="288"/>
      <c r="V8" s="953"/>
    </row>
    <row r="9" spans="1:23" s="53" customFormat="1" ht="23.25" customHeight="1">
      <c r="B9" s="485" t="s">
        <v>1023</v>
      </c>
      <c r="H9" s="56"/>
      <c r="J9" s="101"/>
      <c r="K9" s="101"/>
      <c r="L9" s="101"/>
      <c r="M9" s="1121"/>
      <c r="N9" s="976"/>
      <c r="O9" s="101"/>
      <c r="P9" s="101"/>
      <c r="Q9" s="288"/>
      <c r="R9" s="101"/>
      <c r="S9" s="101"/>
      <c r="T9" s="101"/>
      <c r="U9" s="288"/>
      <c r="V9" s="953"/>
    </row>
    <row r="10" spans="1:23" s="53" customFormat="1" ht="15" customHeight="1">
      <c r="H10" s="56"/>
      <c r="J10" s="101"/>
      <c r="K10" s="101"/>
      <c r="L10" s="101"/>
      <c r="M10" s="1121"/>
      <c r="N10" s="976"/>
      <c r="O10" s="101"/>
      <c r="P10" s="101"/>
      <c r="Q10" s="288"/>
      <c r="R10" s="101"/>
      <c r="S10" s="101"/>
      <c r="T10" s="101"/>
      <c r="U10" s="288"/>
      <c r="V10" s="953"/>
    </row>
    <row r="11" spans="1:23" s="53" customFormat="1" ht="15" customHeight="1">
      <c r="B11" s="670" t="s">
        <v>327</v>
      </c>
      <c r="H11" s="56"/>
      <c r="J11" s="101"/>
      <c r="K11" s="101"/>
      <c r="L11" s="101"/>
      <c r="M11" s="1121"/>
      <c r="N11" s="976"/>
      <c r="O11" s="101"/>
      <c r="P11" s="101"/>
      <c r="Q11" s="288"/>
      <c r="R11" s="101"/>
      <c r="S11" s="101"/>
      <c r="T11" s="101"/>
      <c r="U11" s="288"/>
      <c r="V11" s="953"/>
    </row>
    <row r="12" spans="1:23" s="49" customFormat="1" ht="15" customHeight="1" thickBot="1">
      <c r="B12" s="671" t="s">
        <v>710</v>
      </c>
      <c r="C12" s="671"/>
      <c r="D12" s="671"/>
      <c r="E12" s="671"/>
      <c r="F12" s="671"/>
      <c r="H12" s="672" t="s">
        <v>242</v>
      </c>
      <c r="I12" s="53"/>
      <c r="J12" s="402">
        <v>256565.948</v>
      </c>
      <c r="K12" s="402">
        <v>260055.981</v>
      </c>
      <c r="L12" s="402">
        <v>264284.897</v>
      </c>
      <c r="M12" s="1100">
        <v>265336.99200000003</v>
      </c>
      <c r="N12" s="1122">
        <v>266336.09499999997</v>
      </c>
      <c r="O12" s="402">
        <v>268529.53100000002</v>
      </c>
      <c r="P12" s="402">
        <v>273064.359</v>
      </c>
      <c r="Q12" s="170">
        <v>275830.71500000003</v>
      </c>
      <c r="R12" s="402">
        <v>281817.15700000001</v>
      </c>
      <c r="S12" s="402">
        <v>284762.679</v>
      </c>
      <c r="T12" s="402"/>
      <c r="U12" s="1100"/>
      <c r="V12" s="1025"/>
      <c r="W12" s="233"/>
    </row>
    <row r="13" spans="1:23" s="53" customFormat="1" ht="15" customHeight="1" thickTop="1">
      <c r="H13" s="56"/>
      <c r="J13" s="289"/>
      <c r="K13" s="289"/>
      <c r="L13" s="289"/>
      <c r="M13" s="913"/>
      <c r="N13" s="913"/>
      <c r="O13" s="289"/>
      <c r="P13" s="289"/>
      <c r="Q13" s="289"/>
      <c r="R13" s="289"/>
      <c r="S13" s="289"/>
      <c r="T13" s="289"/>
      <c r="U13" s="289"/>
      <c r="V13" s="953"/>
    </row>
    <row r="14" spans="1:23" s="53" customFormat="1" ht="23.25" customHeight="1">
      <c r="B14" s="485" t="s">
        <v>1022</v>
      </c>
      <c r="H14" s="56"/>
      <c r="J14" s="101"/>
      <c r="K14" s="101"/>
      <c r="L14" s="101"/>
      <c r="M14" s="976"/>
      <c r="N14" s="976"/>
      <c r="O14" s="101"/>
      <c r="P14" s="101"/>
      <c r="Q14" s="101"/>
      <c r="R14" s="101"/>
      <c r="S14" s="101"/>
      <c r="T14" s="101"/>
      <c r="U14" s="101"/>
      <c r="V14" s="953"/>
    </row>
    <row r="15" spans="1:23" s="53" customFormat="1" ht="15" customHeight="1">
      <c r="H15" s="56"/>
      <c r="J15" s="101"/>
      <c r="K15" s="101"/>
      <c r="L15" s="101"/>
      <c r="M15" s="976"/>
      <c r="N15" s="976"/>
      <c r="O15" s="101"/>
      <c r="P15" s="101"/>
      <c r="Q15" s="101"/>
      <c r="R15" s="101"/>
      <c r="S15" s="101"/>
      <c r="T15" s="101"/>
      <c r="U15" s="101"/>
      <c r="V15" s="953"/>
    </row>
    <row r="16" spans="1:23" s="53" customFormat="1" ht="15" customHeight="1">
      <c r="B16" s="670" t="s">
        <v>327</v>
      </c>
      <c r="H16" s="56"/>
      <c r="J16" s="101"/>
      <c r="K16" s="101"/>
      <c r="L16" s="101"/>
      <c r="M16" s="976"/>
      <c r="N16" s="976"/>
      <c r="O16" s="101"/>
      <c r="P16" s="101"/>
      <c r="Q16" s="101"/>
      <c r="R16" s="101"/>
      <c r="S16" s="101"/>
      <c r="T16" s="101"/>
      <c r="U16" s="101"/>
      <c r="V16" s="953"/>
    </row>
    <row r="17" spans="2:23" s="49" customFormat="1" ht="15" customHeight="1" thickBot="1">
      <c r="B17" s="671" t="s">
        <v>525</v>
      </c>
      <c r="C17" s="671"/>
      <c r="D17" s="671"/>
      <c r="E17" s="671"/>
      <c r="F17" s="671"/>
      <c r="G17" s="53"/>
      <c r="H17" s="673" t="s">
        <v>243</v>
      </c>
      <c r="I17" s="53"/>
      <c r="J17" s="171">
        <v>8542.3150000000005</v>
      </c>
      <c r="K17" s="171">
        <v>8564.0049999999992</v>
      </c>
      <c r="L17" s="171">
        <v>8598.3070000000007</v>
      </c>
      <c r="M17" s="1100">
        <v>8669.6020000000008</v>
      </c>
      <c r="N17" s="1100">
        <v>8691.1409999999996</v>
      </c>
      <c r="O17" s="171">
        <v>8730.3410000000003</v>
      </c>
      <c r="P17" s="171">
        <v>9004.8089999999993</v>
      </c>
      <c r="Q17" s="170">
        <v>9047.8269999999993</v>
      </c>
      <c r="R17" s="171">
        <v>9072.2909999999993</v>
      </c>
      <c r="S17" s="171">
        <v>9076.6380000000008</v>
      </c>
      <c r="T17" s="171"/>
      <c r="U17" s="1100"/>
      <c r="V17" s="1025"/>
    </row>
    <row r="18" spans="2:23" s="53" customFormat="1" ht="15" customHeight="1" thickTop="1">
      <c r="H18" s="56"/>
      <c r="J18" s="289"/>
      <c r="K18" s="289"/>
      <c r="L18" s="289"/>
      <c r="M18" s="913"/>
      <c r="N18" s="913"/>
      <c r="O18" s="289"/>
      <c r="P18" s="289"/>
      <c r="Q18" s="289"/>
      <c r="R18" s="289"/>
      <c r="S18" s="289"/>
      <c r="T18" s="289"/>
      <c r="U18" s="289"/>
      <c r="V18" s="953"/>
    </row>
    <row r="19" spans="2:23" s="53" customFormat="1" ht="23.25" customHeight="1">
      <c r="B19" s="485" t="s">
        <v>1021</v>
      </c>
      <c r="H19" s="56"/>
      <c r="J19" s="101"/>
      <c r="K19" s="101"/>
      <c r="L19" s="101"/>
      <c r="M19" s="976"/>
      <c r="N19" s="976"/>
      <c r="O19" s="101"/>
      <c r="P19" s="101"/>
      <c r="Q19" s="101"/>
      <c r="R19" s="101"/>
      <c r="S19" s="101"/>
      <c r="T19" s="101"/>
      <c r="U19" s="101"/>
      <c r="V19" s="953"/>
    </row>
    <row r="20" spans="2:23" s="53" customFormat="1" ht="15" customHeight="1">
      <c r="H20" s="56"/>
      <c r="J20" s="101"/>
      <c r="K20" s="101"/>
      <c r="L20" s="101"/>
      <c r="M20" s="976"/>
      <c r="N20" s="976"/>
      <c r="O20" s="101"/>
      <c r="P20" s="101"/>
      <c r="Q20" s="101"/>
      <c r="R20" s="101"/>
      <c r="S20" s="101"/>
      <c r="T20" s="101"/>
      <c r="U20" s="101"/>
      <c r="V20" s="953"/>
    </row>
    <row r="21" spans="2:23" s="53" customFormat="1" ht="15" customHeight="1">
      <c r="B21" s="670" t="s">
        <v>327</v>
      </c>
      <c r="H21" s="56"/>
      <c r="J21" s="101"/>
      <c r="K21" s="101"/>
      <c r="L21" s="101"/>
      <c r="M21" s="976"/>
      <c r="N21" s="976"/>
      <c r="O21" s="101"/>
      <c r="P21" s="101"/>
      <c r="Q21" s="101"/>
      <c r="R21" s="101"/>
      <c r="S21" s="101"/>
      <c r="T21" s="101"/>
      <c r="U21" s="101"/>
      <c r="V21" s="953"/>
    </row>
    <row r="22" spans="2:23" s="49" customFormat="1" ht="15" customHeight="1">
      <c r="B22" s="674" t="s">
        <v>439</v>
      </c>
      <c r="C22" s="674"/>
      <c r="D22" s="674"/>
      <c r="E22" s="674"/>
      <c r="F22" s="674"/>
      <c r="G22" s="53"/>
      <c r="H22" s="675" t="s">
        <v>245</v>
      </c>
      <c r="I22" s="53"/>
      <c r="J22" s="676">
        <v>215276.774</v>
      </c>
      <c r="K22" s="676">
        <v>219043.73800000001</v>
      </c>
      <c r="L22" s="676">
        <v>223559.99600000001</v>
      </c>
      <c r="M22" s="676">
        <v>224907.17199999999</v>
      </c>
      <c r="N22" s="676">
        <v>226291.932</v>
      </c>
      <c r="O22" s="676">
        <v>228848.035</v>
      </c>
      <c r="P22" s="676">
        <v>233201.40900000001</v>
      </c>
      <c r="Q22" s="677">
        <v>236266.33</v>
      </c>
      <c r="R22" s="676">
        <v>242578.92199999999</v>
      </c>
      <c r="S22" s="676">
        <v>245898.98300000001</v>
      </c>
      <c r="T22" s="676"/>
      <c r="U22" s="676"/>
      <c r="V22" s="1025"/>
      <c r="W22" s="234"/>
    </row>
    <row r="23" spans="2:23" s="53" customFormat="1" ht="15" customHeight="1">
      <c r="C23" s="53" t="s">
        <v>212</v>
      </c>
      <c r="H23" s="56" t="s">
        <v>246</v>
      </c>
      <c r="J23" s="289">
        <v>73582.775999999998</v>
      </c>
      <c r="K23" s="289">
        <v>75191.516000000003</v>
      </c>
      <c r="L23" s="289">
        <v>77019.554000000004</v>
      </c>
      <c r="M23" s="913">
        <v>78779.75</v>
      </c>
      <c r="N23" s="913">
        <v>80336.004000000001</v>
      </c>
      <c r="O23" s="289">
        <v>81700.89</v>
      </c>
      <c r="P23" s="289">
        <v>84814.649000000005</v>
      </c>
      <c r="Q23" s="290">
        <v>87793.04</v>
      </c>
      <c r="R23" s="289">
        <v>90698.138999999996</v>
      </c>
      <c r="S23" s="289">
        <v>91065.347999999998</v>
      </c>
      <c r="T23" s="289"/>
      <c r="U23" s="913"/>
      <c r="V23" s="953"/>
      <c r="W23" s="234"/>
    </row>
    <row r="24" spans="2:23" s="101" customFormat="1" ht="15" customHeight="1">
      <c r="B24" s="546"/>
      <c r="C24" s="678"/>
      <c r="D24" s="546" t="s">
        <v>410</v>
      </c>
      <c r="E24" s="546"/>
      <c r="F24" s="546"/>
      <c r="H24" s="679" t="s">
        <v>248</v>
      </c>
      <c r="J24" s="400">
        <v>21982.596000000001</v>
      </c>
      <c r="K24" s="400">
        <v>23143.083999999999</v>
      </c>
      <c r="L24" s="400">
        <v>24459.442999999999</v>
      </c>
      <c r="M24" s="915">
        <v>25820.716</v>
      </c>
      <c r="N24" s="915">
        <v>27131.401000000002</v>
      </c>
      <c r="O24" s="400">
        <v>27701.898000000001</v>
      </c>
      <c r="P24" s="400">
        <v>29917.64</v>
      </c>
      <c r="Q24" s="401">
        <v>32106.917000000001</v>
      </c>
      <c r="R24" s="400">
        <v>34761.264000000003</v>
      </c>
      <c r="S24" s="400">
        <v>35223.235000000001</v>
      </c>
      <c r="T24" s="400"/>
      <c r="U24" s="915"/>
      <c r="V24" s="976"/>
      <c r="W24" s="234"/>
    </row>
    <row r="25" spans="2:23" s="101" customFormat="1" ht="15" customHeight="1">
      <c r="D25" s="101" t="s">
        <v>411</v>
      </c>
      <c r="H25" s="362"/>
      <c r="J25" s="289">
        <v>51600.18</v>
      </c>
      <c r="K25" s="289">
        <v>52048.432000000001</v>
      </c>
      <c r="L25" s="289">
        <v>52560.110999999997</v>
      </c>
      <c r="M25" s="913">
        <v>52959.034</v>
      </c>
      <c r="N25" s="913">
        <v>53204.603000000003</v>
      </c>
      <c r="O25" s="289">
        <v>53998.991999999998</v>
      </c>
      <c r="P25" s="289">
        <v>54897.008999999998</v>
      </c>
      <c r="Q25" s="290">
        <v>55686.123</v>
      </c>
      <c r="R25" s="289">
        <v>55936.875</v>
      </c>
      <c r="S25" s="289">
        <v>55842.112999999998</v>
      </c>
      <c r="T25" s="289"/>
      <c r="U25" s="913"/>
      <c r="V25" s="976"/>
      <c r="W25" s="234"/>
    </row>
    <row r="26" spans="2:23" s="53" customFormat="1" ht="15" customHeight="1">
      <c r="B26" s="496"/>
      <c r="C26" s="680" t="s">
        <v>213</v>
      </c>
      <c r="D26" s="496"/>
      <c r="E26" s="496"/>
      <c r="F26" s="496"/>
      <c r="H26" s="119" t="s">
        <v>247</v>
      </c>
      <c r="J26" s="400">
        <v>141693.99799999999</v>
      </c>
      <c r="K26" s="400">
        <v>143852.22200000001</v>
      </c>
      <c r="L26" s="400">
        <v>146540.44200000001</v>
      </c>
      <c r="M26" s="915">
        <v>146127.42199999999</v>
      </c>
      <c r="N26" s="915">
        <v>145955.92800000001</v>
      </c>
      <c r="O26" s="400">
        <v>147147.14499999999</v>
      </c>
      <c r="P26" s="400">
        <v>148386.76</v>
      </c>
      <c r="Q26" s="401">
        <v>148473.29</v>
      </c>
      <c r="R26" s="400">
        <v>151880.783</v>
      </c>
      <c r="S26" s="400">
        <v>154833.63500000001</v>
      </c>
      <c r="T26" s="400"/>
      <c r="U26" s="915"/>
      <c r="V26" s="953"/>
      <c r="W26" s="234"/>
    </row>
    <row r="27" spans="2:23" s="49" customFormat="1" ht="15" customHeight="1">
      <c r="B27" s="49" t="s">
        <v>437</v>
      </c>
      <c r="G27" s="53"/>
      <c r="H27" s="56" t="s">
        <v>245</v>
      </c>
      <c r="I27" s="53"/>
      <c r="J27" s="291">
        <v>215276.774</v>
      </c>
      <c r="K27" s="291">
        <v>219043.73800000001</v>
      </c>
      <c r="L27" s="291">
        <v>223559.99600000001</v>
      </c>
      <c r="M27" s="1094">
        <v>224907.17199999999</v>
      </c>
      <c r="N27" s="1094">
        <v>226291.932</v>
      </c>
      <c r="O27" s="291">
        <v>228848.035</v>
      </c>
      <c r="P27" s="291">
        <v>233201.40900000001</v>
      </c>
      <c r="Q27" s="292">
        <v>236266.33</v>
      </c>
      <c r="R27" s="291">
        <v>242578.92199999999</v>
      </c>
      <c r="S27" s="291">
        <v>245898.98300000001</v>
      </c>
      <c r="T27" s="291"/>
      <c r="U27" s="1094"/>
      <c r="V27" s="1025"/>
      <c r="W27" s="234"/>
    </row>
    <row r="28" spans="2:23" s="53" customFormat="1" ht="15" customHeight="1">
      <c r="B28" s="496"/>
      <c r="C28" s="680" t="s">
        <v>413</v>
      </c>
      <c r="D28" s="496"/>
      <c r="E28" s="496"/>
      <c r="F28" s="496"/>
      <c r="H28" s="679" t="s">
        <v>249</v>
      </c>
      <c r="J28" s="86">
        <v>14668.937</v>
      </c>
      <c r="K28" s="86">
        <v>14708.252</v>
      </c>
      <c r="L28" s="86">
        <v>14807.484</v>
      </c>
      <c r="M28" s="916">
        <v>14913.946</v>
      </c>
      <c r="N28" s="916">
        <v>14903.986999999999</v>
      </c>
      <c r="O28" s="86">
        <v>14980.047</v>
      </c>
      <c r="P28" s="86">
        <v>15443.974</v>
      </c>
      <c r="Q28" s="85">
        <v>15507.441999999999</v>
      </c>
      <c r="R28" s="86">
        <v>15547.450999999999</v>
      </c>
      <c r="S28" s="86">
        <v>15601.916999999999</v>
      </c>
      <c r="T28" s="86"/>
      <c r="U28" s="916"/>
      <c r="V28" s="953"/>
      <c r="W28" s="234"/>
    </row>
    <row r="29" spans="2:23" s="53" customFormat="1" ht="15" customHeight="1" thickBot="1">
      <c r="B29" s="681"/>
      <c r="C29" s="682" t="s">
        <v>414</v>
      </c>
      <c r="D29" s="681"/>
      <c r="E29" s="681"/>
      <c r="F29" s="681"/>
      <c r="H29" s="683" t="s">
        <v>250</v>
      </c>
      <c r="J29" s="413">
        <v>200607.837</v>
      </c>
      <c r="K29" s="413">
        <v>204335.486</v>
      </c>
      <c r="L29" s="413">
        <v>208752.51199999999</v>
      </c>
      <c r="M29" s="413">
        <v>209993.226</v>
      </c>
      <c r="N29" s="413">
        <v>211387.94500000001</v>
      </c>
      <c r="O29" s="413">
        <v>213867.98800000001</v>
      </c>
      <c r="P29" s="413">
        <v>217757.435</v>
      </c>
      <c r="Q29" s="293">
        <v>220758.88800000001</v>
      </c>
      <c r="R29" s="413">
        <v>227031.47099999999</v>
      </c>
      <c r="S29" s="413">
        <v>230297.06599999999</v>
      </c>
      <c r="T29" s="413"/>
      <c r="U29" s="413"/>
      <c r="V29" s="953"/>
      <c r="W29" s="234"/>
    </row>
    <row r="30" spans="2:23" s="53" customFormat="1" ht="15" customHeight="1" thickTop="1">
      <c r="H30" s="56"/>
      <c r="J30" s="289"/>
      <c r="K30" s="289"/>
      <c r="L30" s="289"/>
      <c r="M30" s="913"/>
      <c r="N30" s="913"/>
      <c r="O30" s="289"/>
      <c r="P30" s="289"/>
      <c r="Q30" s="289"/>
      <c r="R30" s="289"/>
      <c r="S30" s="289"/>
      <c r="T30" s="289"/>
      <c r="U30" s="289"/>
      <c r="V30" s="953"/>
    </row>
    <row r="31" spans="2:23" s="53" customFormat="1" ht="23.25" customHeight="1">
      <c r="B31" s="485" t="s">
        <v>1024</v>
      </c>
      <c r="H31" s="56"/>
      <c r="J31" s="101"/>
      <c r="K31" s="289"/>
      <c r="L31" s="101"/>
      <c r="M31" s="976"/>
      <c r="N31" s="976"/>
      <c r="O31" s="289"/>
      <c r="P31" s="101"/>
      <c r="Q31" s="101"/>
      <c r="R31" s="101"/>
      <c r="S31" s="289"/>
      <c r="T31" s="101"/>
      <c r="U31" s="101"/>
      <c r="V31" s="953"/>
    </row>
    <row r="32" spans="2:23" s="53" customFormat="1" ht="15" customHeight="1">
      <c r="H32" s="56"/>
      <c r="J32" s="101"/>
      <c r="K32" s="101"/>
      <c r="L32" s="101"/>
      <c r="M32" s="976"/>
      <c r="N32" s="976"/>
      <c r="O32" s="101"/>
      <c r="P32" s="101"/>
      <c r="Q32" s="101"/>
      <c r="R32" s="101"/>
      <c r="S32" s="101"/>
      <c r="T32" s="101"/>
      <c r="U32" s="101"/>
      <c r="V32" s="953"/>
    </row>
    <row r="33" spans="2:23" s="53" customFormat="1" ht="15" customHeight="1">
      <c r="B33" s="670" t="s">
        <v>327</v>
      </c>
      <c r="H33" s="56"/>
      <c r="J33" s="101"/>
      <c r="K33" s="101"/>
      <c r="L33" s="101"/>
      <c r="M33" s="1123"/>
      <c r="N33" s="976"/>
      <c r="O33" s="101"/>
      <c r="P33" s="101"/>
      <c r="Q33" s="294"/>
      <c r="R33" s="101"/>
      <c r="S33" s="101"/>
      <c r="T33" s="101"/>
      <c r="U33" s="294"/>
      <c r="V33" s="953"/>
    </row>
    <row r="34" spans="2:23" s="49" customFormat="1" ht="15" customHeight="1">
      <c r="B34" s="486" t="s">
        <v>398</v>
      </c>
      <c r="C34" s="486"/>
      <c r="D34" s="486"/>
      <c r="E34" s="486"/>
      <c r="F34" s="486"/>
      <c r="G34" s="53"/>
      <c r="H34" s="529" t="s">
        <v>255</v>
      </c>
      <c r="I34" s="53"/>
      <c r="J34" s="408">
        <v>41289.173999999999</v>
      </c>
      <c r="K34" s="408">
        <v>41012.243000000002</v>
      </c>
      <c r="L34" s="408">
        <v>40724.900999999998</v>
      </c>
      <c r="M34" s="408">
        <v>40429.82</v>
      </c>
      <c r="N34" s="408">
        <v>40044.163</v>
      </c>
      <c r="O34" s="408">
        <v>39681.495999999999</v>
      </c>
      <c r="P34" s="408">
        <v>39862.949999999997</v>
      </c>
      <c r="Q34" s="409">
        <v>39564.385000000002</v>
      </c>
      <c r="R34" s="408">
        <v>39238.235000000001</v>
      </c>
      <c r="S34" s="408">
        <v>38863.696000000004</v>
      </c>
      <c r="T34" s="408"/>
      <c r="U34" s="408"/>
      <c r="V34" s="1025"/>
    </row>
    <row r="35" spans="2:23" s="944" customFormat="1" ht="15" customHeight="1">
      <c r="C35" s="944" t="s">
        <v>432</v>
      </c>
      <c r="D35" s="1104"/>
      <c r="E35" s="1104"/>
      <c r="H35" s="1105" t="s">
        <v>256</v>
      </c>
      <c r="J35" s="1106">
        <v>27153.556</v>
      </c>
      <c r="K35" s="1106">
        <v>27070.781999999999</v>
      </c>
      <c r="L35" s="1106">
        <v>27006.816999999999</v>
      </c>
      <c r="M35" s="1095">
        <v>26922.431</v>
      </c>
      <c r="N35" s="1095">
        <v>26725.269</v>
      </c>
      <c r="O35" s="1106">
        <v>26567.05</v>
      </c>
      <c r="P35" s="1106">
        <v>26957.618999999999</v>
      </c>
      <c r="Q35" s="1107">
        <v>26864.34</v>
      </c>
      <c r="R35" s="1106">
        <v>26798.027999999998</v>
      </c>
      <c r="S35" s="1106">
        <v>26699.685000000001</v>
      </c>
      <c r="T35" s="1106"/>
      <c r="U35" s="1095"/>
      <c r="V35" s="1031"/>
    </row>
    <row r="36" spans="2:23" s="49" customFormat="1" ht="15" customHeight="1">
      <c r="B36" s="727"/>
      <c r="C36" s="727"/>
      <c r="D36" s="727" t="s">
        <v>433</v>
      </c>
      <c r="E36" s="727"/>
      <c r="F36" s="727"/>
      <c r="G36" s="53"/>
      <c r="H36" s="724" t="s">
        <v>257</v>
      </c>
      <c r="I36" s="53"/>
      <c r="J36" s="99">
        <v>19819.22</v>
      </c>
      <c r="K36" s="99">
        <v>20000.973000000002</v>
      </c>
      <c r="L36" s="99">
        <v>20180.761999999999</v>
      </c>
      <c r="M36" s="918">
        <v>20349.947</v>
      </c>
      <c r="N36" s="918">
        <v>20431.61</v>
      </c>
      <c r="O36" s="99">
        <v>20515.621999999999</v>
      </c>
      <c r="P36" s="99">
        <v>21107.904999999999</v>
      </c>
      <c r="Q36" s="1103">
        <v>21237.302</v>
      </c>
      <c r="R36" s="99">
        <v>21335.484</v>
      </c>
      <c r="S36" s="99">
        <v>21425.851999999999</v>
      </c>
      <c r="T36" s="99"/>
      <c r="U36" s="918"/>
      <c r="V36" s="1025"/>
    </row>
    <row r="37" spans="2:23" s="932" customFormat="1" ht="15" customHeight="1">
      <c r="D37" s="931"/>
      <c r="E37" s="932" t="s">
        <v>165</v>
      </c>
      <c r="H37" s="1105"/>
      <c r="J37" s="946">
        <v>9264.7109999999993</v>
      </c>
      <c r="K37" s="946">
        <v>9691.8819999999996</v>
      </c>
      <c r="L37" s="946">
        <v>10142.959999999999</v>
      </c>
      <c r="M37" s="983">
        <v>10654.601000000001</v>
      </c>
      <c r="N37" s="983">
        <v>11103.33</v>
      </c>
      <c r="O37" s="946">
        <v>11498.494000000001</v>
      </c>
      <c r="P37" s="946">
        <v>12419.706</v>
      </c>
      <c r="Q37" s="1108">
        <v>12863.166999999999</v>
      </c>
      <c r="R37" s="946">
        <v>13270.314</v>
      </c>
      <c r="S37" s="946">
        <v>13668.707</v>
      </c>
      <c r="T37" s="946"/>
      <c r="U37" s="983"/>
      <c r="V37" s="977"/>
      <c r="W37" s="944"/>
    </row>
    <row r="38" spans="2:23" s="53" customFormat="1" ht="15" customHeight="1">
      <c r="B38" s="592"/>
      <c r="C38" s="592"/>
      <c r="D38" s="730"/>
      <c r="E38" s="592" t="s">
        <v>401</v>
      </c>
      <c r="F38" s="592"/>
      <c r="H38" s="679"/>
      <c r="J38" s="90">
        <v>8315.3770000000004</v>
      </c>
      <c r="K38" s="90">
        <v>8016.1279999999997</v>
      </c>
      <c r="L38" s="90">
        <v>7693.1369999999997</v>
      </c>
      <c r="M38" s="917">
        <v>7339.9939999999997</v>
      </c>
      <c r="N38" s="917">
        <v>6961.1419999999998</v>
      </c>
      <c r="O38" s="90">
        <v>6633.4589999999998</v>
      </c>
      <c r="P38" s="90">
        <v>6288.3869999999997</v>
      </c>
      <c r="Q38" s="89">
        <v>5952.8689999999997</v>
      </c>
      <c r="R38" s="90">
        <v>5621.759</v>
      </c>
      <c r="S38" s="90">
        <v>5301.2240000000002</v>
      </c>
      <c r="T38" s="90"/>
      <c r="U38" s="917"/>
      <c r="V38" s="953"/>
      <c r="W38" s="49"/>
    </row>
    <row r="39" spans="2:23" s="932" customFormat="1" ht="15" customHeight="1">
      <c r="E39" s="932" t="s">
        <v>402</v>
      </c>
      <c r="H39" s="1105"/>
      <c r="J39" s="946">
        <v>2239.1320000000001</v>
      </c>
      <c r="K39" s="946">
        <v>2292.9630000000002</v>
      </c>
      <c r="L39" s="946">
        <v>2344.665</v>
      </c>
      <c r="M39" s="983">
        <v>2355.3519999999999</v>
      </c>
      <c r="N39" s="983">
        <v>2367.1379999999999</v>
      </c>
      <c r="O39" s="946">
        <v>2383.6689999999999</v>
      </c>
      <c r="P39" s="946">
        <v>2399.8119999999999</v>
      </c>
      <c r="Q39" s="1108">
        <v>2421.2660000000001</v>
      </c>
      <c r="R39" s="946">
        <v>2443.4110000000001</v>
      </c>
      <c r="S39" s="946">
        <v>2455.9209999999998</v>
      </c>
      <c r="T39" s="946"/>
      <c r="U39" s="983"/>
      <c r="V39" s="977"/>
      <c r="W39" s="944"/>
    </row>
    <row r="40" spans="2:23" s="49" customFormat="1" ht="15" customHeight="1">
      <c r="B40" s="727"/>
      <c r="C40" s="727"/>
      <c r="D40" s="727" t="s">
        <v>421</v>
      </c>
      <c r="E40" s="727"/>
      <c r="F40" s="727"/>
      <c r="G40" s="53"/>
      <c r="H40" s="724" t="s">
        <v>257</v>
      </c>
      <c r="I40" s="53"/>
      <c r="J40" s="99">
        <v>19819.22</v>
      </c>
      <c r="K40" s="99">
        <v>20000.973000000002</v>
      </c>
      <c r="L40" s="99">
        <v>20180.761999999999</v>
      </c>
      <c r="M40" s="918">
        <v>20349.947</v>
      </c>
      <c r="N40" s="918">
        <v>20431.61</v>
      </c>
      <c r="O40" s="99">
        <v>20515.621999999999</v>
      </c>
      <c r="P40" s="99">
        <v>21107.904999999999</v>
      </c>
      <c r="Q40" s="1103">
        <v>21237.302</v>
      </c>
      <c r="R40" s="99">
        <v>21335.484</v>
      </c>
      <c r="S40" s="99">
        <v>21425.851999999999</v>
      </c>
      <c r="T40" s="99"/>
      <c r="U40" s="918"/>
      <c r="V40" s="1025"/>
    </row>
    <row r="41" spans="2:23" s="932" customFormat="1" ht="15" customHeight="1">
      <c r="E41" s="932" t="s">
        <v>413</v>
      </c>
      <c r="G41" s="1058"/>
      <c r="H41" s="1105" t="s">
        <v>259</v>
      </c>
      <c r="I41" s="1060"/>
      <c r="J41" s="946">
        <v>8542.3150000000005</v>
      </c>
      <c r="K41" s="946">
        <v>8564.0049999999992</v>
      </c>
      <c r="L41" s="946">
        <v>8598.3070000000007</v>
      </c>
      <c r="M41" s="983">
        <v>8669.6020000000008</v>
      </c>
      <c r="N41" s="983">
        <v>8691.1409999999996</v>
      </c>
      <c r="O41" s="946">
        <v>8730.3410000000003</v>
      </c>
      <c r="P41" s="946">
        <v>9004.8089999999993</v>
      </c>
      <c r="Q41" s="1108">
        <v>9047.8269999999993</v>
      </c>
      <c r="R41" s="946">
        <v>9072.2909999999993</v>
      </c>
      <c r="S41" s="946">
        <v>9076.6380000000008</v>
      </c>
      <c r="T41" s="946"/>
      <c r="U41" s="983"/>
      <c r="V41" s="977"/>
      <c r="W41" s="944"/>
    </row>
    <row r="42" spans="2:23" s="53" customFormat="1" ht="15" customHeight="1">
      <c r="B42" s="592"/>
      <c r="C42" s="592"/>
      <c r="D42" s="592"/>
      <c r="E42" s="592" t="s">
        <v>420</v>
      </c>
      <c r="F42" s="592"/>
      <c r="G42" s="56"/>
      <c r="H42" s="679" t="s">
        <v>260</v>
      </c>
      <c r="I42" s="101"/>
      <c r="J42" s="90">
        <v>11276.905000000001</v>
      </c>
      <c r="K42" s="90">
        <v>11436.968000000001</v>
      </c>
      <c r="L42" s="90">
        <v>11582.455</v>
      </c>
      <c r="M42" s="917">
        <v>11680.344999999999</v>
      </c>
      <c r="N42" s="917">
        <v>11740.468999999999</v>
      </c>
      <c r="O42" s="90">
        <v>11785.281000000001</v>
      </c>
      <c r="P42" s="90">
        <v>12103.096</v>
      </c>
      <c r="Q42" s="89">
        <v>12189.475</v>
      </c>
      <c r="R42" s="90">
        <v>12263.192999999999</v>
      </c>
      <c r="S42" s="90">
        <v>12349.214</v>
      </c>
      <c r="T42" s="90"/>
      <c r="U42" s="917"/>
      <c r="V42" s="953"/>
      <c r="W42" s="49"/>
    </row>
    <row r="43" spans="2:23" s="944" customFormat="1" ht="15" customHeight="1">
      <c r="D43" s="1104" t="s">
        <v>399</v>
      </c>
      <c r="E43" s="1104"/>
      <c r="H43" s="1105" t="s">
        <v>261</v>
      </c>
      <c r="J43" s="1106">
        <v>7334.3360000000002</v>
      </c>
      <c r="K43" s="1106">
        <v>7069.8090000000002</v>
      </c>
      <c r="L43" s="1106">
        <v>6826.0550000000003</v>
      </c>
      <c r="M43" s="1095">
        <v>6572.4840000000004</v>
      </c>
      <c r="N43" s="1095">
        <v>6293.6589999999997</v>
      </c>
      <c r="O43" s="1106">
        <v>6051.4279999999999</v>
      </c>
      <c r="P43" s="1106">
        <v>5849.7139999999999</v>
      </c>
      <c r="Q43" s="1107">
        <v>5627.0379999999996</v>
      </c>
      <c r="R43" s="1106">
        <v>5462.5439999999999</v>
      </c>
      <c r="S43" s="1106">
        <v>5273.8329999999996</v>
      </c>
      <c r="T43" s="1106"/>
      <c r="U43" s="1095"/>
      <c r="V43" s="1031"/>
    </row>
    <row r="44" spans="2:23" s="53" customFormat="1" ht="15" hidden="1" customHeight="1">
      <c r="B44" s="592"/>
      <c r="C44" s="592"/>
      <c r="D44" s="730"/>
      <c r="E44" s="730" t="s">
        <v>400</v>
      </c>
      <c r="F44" s="592"/>
      <c r="H44" s="679"/>
      <c r="J44" s="90">
        <v>7213.9859999999999</v>
      </c>
      <c r="K44" s="90">
        <v>6949.85</v>
      </c>
      <c r="L44" s="90">
        <v>6706.5339999999997</v>
      </c>
      <c r="M44" s="917">
        <v>6453.51</v>
      </c>
      <c r="N44" s="917">
        <v>6174.84</v>
      </c>
      <c r="O44" s="90">
        <v>5934.2640000000001</v>
      </c>
      <c r="P44" s="90">
        <v>5746.6310000000003</v>
      </c>
      <c r="Q44" s="89">
        <v>5546.9179999999997</v>
      </c>
      <c r="R44" s="90">
        <v>5398.7049999999999</v>
      </c>
      <c r="S44" s="90">
        <v>5211.8050000000003</v>
      </c>
      <c r="T44" s="90"/>
      <c r="U44" s="917"/>
      <c r="V44" s="953"/>
      <c r="W44" s="49"/>
    </row>
    <row r="45" spans="2:23" s="932" customFormat="1" ht="15" hidden="1" customHeight="1">
      <c r="E45" s="932" t="s">
        <v>438</v>
      </c>
      <c r="G45" s="1058"/>
      <c r="H45" s="1105"/>
      <c r="I45" s="1060"/>
      <c r="J45" s="946">
        <v>120.35</v>
      </c>
      <c r="K45" s="946">
        <v>119.959</v>
      </c>
      <c r="L45" s="946">
        <v>119.521</v>
      </c>
      <c r="M45" s="983">
        <v>118.974</v>
      </c>
      <c r="N45" s="983">
        <v>118.819</v>
      </c>
      <c r="O45" s="946">
        <v>117.164</v>
      </c>
      <c r="P45" s="946">
        <v>103.083</v>
      </c>
      <c r="Q45" s="1108">
        <v>80.12</v>
      </c>
      <c r="R45" s="946">
        <v>63.838999999999999</v>
      </c>
      <c r="S45" s="946">
        <v>62.027999999999999</v>
      </c>
      <c r="T45" s="946"/>
      <c r="U45" s="983"/>
      <c r="V45" s="977"/>
      <c r="W45" s="944"/>
    </row>
    <row r="46" spans="2:23" s="49" customFormat="1" ht="15" customHeight="1">
      <c r="B46" s="727"/>
      <c r="C46" s="727" t="s">
        <v>403</v>
      </c>
      <c r="D46" s="727"/>
      <c r="E46" s="727"/>
      <c r="F46" s="727"/>
      <c r="G46" s="53"/>
      <c r="H46" s="724" t="s">
        <v>262</v>
      </c>
      <c r="I46" s="53"/>
      <c r="J46" s="99">
        <v>14135.618</v>
      </c>
      <c r="K46" s="99">
        <v>13941.460999999999</v>
      </c>
      <c r="L46" s="99">
        <v>13718.084000000001</v>
      </c>
      <c r="M46" s="918">
        <v>13507.388999999999</v>
      </c>
      <c r="N46" s="918">
        <v>13318.894</v>
      </c>
      <c r="O46" s="99">
        <v>13114.446</v>
      </c>
      <c r="P46" s="99">
        <v>12905.331</v>
      </c>
      <c r="Q46" s="1103">
        <v>12700.045</v>
      </c>
      <c r="R46" s="99">
        <v>12440.207</v>
      </c>
      <c r="S46" s="99">
        <v>12164.011</v>
      </c>
      <c r="T46" s="99"/>
      <c r="U46" s="918"/>
      <c r="V46" s="1025"/>
    </row>
    <row r="47" spans="2:23" s="53" customFormat="1" ht="15" customHeight="1">
      <c r="B47" s="686" t="s">
        <v>328</v>
      </c>
      <c r="C47" s="687"/>
      <c r="D47" s="687"/>
      <c r="E47" s="687"/>
      <c r="F47" s="687"/>
      <c r="H47" s="548"/>
      <c r="J47" s="688"/>
      <c r="K47" s="688"/>
      <c r="L47" s="688"/>
      <c r="M47" s="1048"/>
      <c r="N47" s="1048"/>
      <c r="O47" s="688"/>
      <c r="P47" s="688"/>
      <c r="Q47" s="295"/>
      <c r="R47" s="688"/>
      <c r="S47" s="688"/>
      <c r="T47" s="688"/>
      <c r="U47" s="688"/>
      <c r="V47" s="953"/>
    </row>
    <row r="48" spans="2:23" s="53" customFormat="1" ht="15" customHeight="1">
      <c r="B48" s="546" t="s">
        <v>527</v>
      </c>
      <c r="C48" s="496"/>
      <c r="D48" s="496"/>
      <c r="E48" s="496"/>
      <c r="F48" s="496"/>
      <c r="H48" s="689" t="s">
        <v>263</v>
      </c>
      <c r="J48" s="86">
        <v>11005.752</v>
      </c>
      <c r="K48" s="86">
        <v>10870.776</v>
      </c>
      <c r="L48" s="86">
        <v>10827.609</v>
      </c>
      <c r="M48" s="916">
        <v>10775.705</v>
      </c>
      <c r="N48" s="916">
        <v>10692.603999999999</v>
      </c>
      <c r="O48" s="86">
        <v>10643.691000000001</v>
      </c>
      <c r="P48" s="86">
        <v>11150.934999999999</v>
      </c>
      <c r="Q48" s="85">
        <v>11144.93</v>
      </c>
      <c r="R48" s="86">
        <v>11109.779</v>
      </c>
      <c r="S48" s="86">
        <v>11083.442999999999</v>
      </c>
      <c r="T48" s="86"/>
      <c r="U48" s="916"/>
      <c r="V48" s="953"/>
    </row>
    <row r="49" spans="1:24" s="53" customFormat="1" ht="15" customHeight="1">
      <c r="B49" s="670" t="s">
        <v>165</v>
      </c>
      <c r="H49" s="56"/>
      <c r="J49" s="101"/>
      <c r="K49" s="101"/>
      <c r="L49" s="101"/>
      <c r="M49" s="976"/>
      <c r="N49" s="976"/>
      <c r="O49" s="101"/>
      <c r="P49" s="101"/>
      <c r="Q49" s="296"/>
      <c r="R49" s="101"/>
      <c r="S49" s="101"/>
      <c r="T49" s="101"/>
      <c r="U49" s="976"/>
      <c r="V49" s="953"/>
    </row>
    <row r="50" spans="1:24" s="53" customFormat="1" ht="15" customHeight="1">
      <c r="B50" s="546" t="s">
        <v>277</v>
      </c>
      <c r="C50" s="496"/>
      <c r="D50" s="496"/>
      <c r="E50" s="496"/>
      <c r="F50" s="496"/>
      <c r="H50" s="689" t="s">
        <v>689</v>
      </c>
      <c r="J50" s="86">
        <v>44170.091</v>
      </c>
      <c r="K50" s="86">
        <v>46008.771000000001</v>
      </c>
      <c r="L50" s="86">
        <v>47756.118999999999</v>
      </c>
      <c r="M50" s="916">
        <v>49955.646999999997</v>
      </c>
      <c r="N50" s="916">
        <v>51502.216999999997</v>
      </c>
      <c r="O50" s="86">
        <v>53028.57</v>
      </c>
      <c r="P50" s="86">
        <v>56622.739000000001</v>
      </c>
      <c r="Q50" s="85">
        <v>58289.544999999998</v>
      </c>
      <c r="R50" s="86">
        <v>59499.31</v>
      </c>
      <c r="S50" s="86">
        <v>60917.142</v>
      </c>
      <c r="T50" s="86"/>
      <c r="U50" s="916"/>
      <c r="V50" s="953"/>
    </row>
    <row r="51" spans="1:24" s="53" customFormat="1" ht="15" customHeight="1" thickBot="1">
      <c r="B51" s="690"/>
      <c r="C51" s="681" t="s">
        <v>583</v>
      </c>
      <c r="D51" s="681"/>
      <c r="E51" s="681"/>
      <c r="F51" s="681"/>
      <c r="H51" s="683"/>
      <c r="J51" s="413">
        <v>42611.711000000003</v>
      </c>
      <c r="K51" s="413">
        <v>44496.699000000001</v>
      </c>
      <c r="L51" s="413">
        <v>46268.321000000004</v>
      </c>
      <c r="M51" s="413">
        <v>48513.684999999998</v>
      </c>
      <c r="N51" s="413">
        <v>50070.712</v>
      </c>
      <c r="O51" s="413">
        <v>51613.468000000001</v>
      </c>
      <c r="P51" s="413">
        <v>53279.930999999997</v>
      </c>
      <c r="Q51" s="293">
        <v>54945.631999999998</v>
      </c>
      <c r="R51" s="413">
        <v>56169.487999999998</v>
      </c>
      <c r="S51" s="413">
        <v>57594.108</v>
      </c>
      <c r="T51" s="413"/>
      <c r="U51" s="413"/>
      <c r="V51" s="953"/>
    </row>
    <row r="52" spans="1:24" s="53" customFormat="1" ht="15" customHeight="1" thickTop="1">
      <c r="H52" s="56"/>
      <c r="M52" s="953"/>
      <c r="N52" s="953"/>
      <c r="V52" s="953"/>
    </row>
    <row r="53" spans="1:24" s="53" customFormat="1" ht="15" customHeight="1">
      <c r="B53" s="931" t="s">
        <v>921</v>
      </c>
      <c r="C53" s="932"/>
      <c r="D53" s="932"/>
      <c r="E53" s="932"/>
      <c r="F53" s="932"/>
      <c r="H53" s="56"/>
      <c r="M53" s="953"/>
      <c r="N53" s="953"/>
      <c r="V53" s="953"/>
    </row>
    <row r="54" spans="1:24" s="53" customFormat="1" ht="15" customHeight="1">
      <c r="B54" s="101"/>
      <c r="H54" s="56"/>
      <c r="J54" s="101"/>
      <c r="K54" s="101"/>
      <c r="L54" s="101"/>
      <c r="M54" s="976"/>
      <c r="N54" s="976"/>
      <c r="O54" s="101"/>
      <c r="P54" s="101"/>
      <c r="Q54" s="101"/>
      <c r="R54" s="101"/>
      <c r="S54" s="101"/>
      <c r="T54" s="101"/>
      <c r="U54" s="101"/>
      <c r="V54" s="953"/>
    </row>
    <row r="55" spans="1:24" s="53" customFormat="1" ht="23.25" customHeight="1">
      <c r="B55" s="485" t="s">
        <v>1025</v>
      </c>
      <c r="H55" s="56"/>
      <c r="J55" s="101"/>
      <c r="K55" s="101"/>
      <c r="L55" s="101"/>
      <c r="M55" s="976"/>
      <c r="N55" s="976"/>
      <c r="O55" s="101"/>
      <c r="P55" s="101"/>
      <c r="Q55" s="101"/>
      <c r="R55" s="101"/>
      <c r="S55" s="101"/>
      <c r="T55" s="101"/>
      <c r="U55" s="101"/>
      <c r="V55" s="953"/>
    </row>
    <row r="56" spans="1:24" s="53" customFormat="1" ht="15" customHeight="1">
      <c r="B56" s="28"/>
      <c r="C56" s="28"/>
      <c r="H56" s="56"/>
      <c r="J56" s="101"/>
      <c r="K56" s="101"/>
      <c r="L56" s="101"/>
      <c r="M56" s="976"/>
      <c r="N56" s="976"/>
      <c r="O56" s="101"/>
      <c r="P56" s="101"/>
      <c r="Q56" s="101"/>
      <c r="R56" s="101"/>
      <c r="S56" s="101"/>
      <c r="T56" s="101"/>
      <c r="U56" s="101"/>
      <c r="V56" s="953"/>
    </row>
    <row r="57" spans="1:24" s="53" customFormat="1" ht="15" customHeight="1">
      <c r="B57" s="670" t="s">
        <v>734</v>
      </c>
      <c r="H57" s="56"/>
      <c r="J57" s="101"/>
      <c r="K57" s="101"/>
      <c r="L57" s="101"/>
      <c r="M57" s="976"/>
      <c r="N57" s="976"/>
      <c r="O57" s="101"/>
      <c r="P57" s="101"/>
      <c r="Q57" s="101"/>
      <c r="R57" s="101"/>
      <c r="S57" s="101"/>
      <c r="T57" s="101"/>
      <c r="U57" s="101"/>
      <c r="V57" s="953"/>
    </row>
    <row r="58" spans="1:24" s="49" customFormat="1" ht="15" customHeight="1">
      <c r="B58" s="486" t="s">
        <v>17</v>
      </c>
      <c r="C58" s="486"/>
      <c r="D58" s="486"/>
      <c r="E58" s="486"/>
      <c r="F58" s="486"/>
      <c r="H58" s="529" t="s">
        <v>267</v>
      </c>
      <c r="I58" s="53"/>
      <c r="J58" s="408">
        <v>130864.5</v>
      </c>
      <c r="K58" s="408">
        <v>130060.5</v>
      </c>
      <c r="L58" s="408">
        <v>129884.5</v>
      </c>
      <c r="M58" s="408">
        <v>131510.5</v>
      </c>
      <c r="N58" s="408">
        <v>129490</v>
      </c>
      <c r="O58" s="408">
        <v>129284.5</v>
      </c>
      <c r="P58" s="408">
        <v>129976</v>
      </c>
      <c r="Q58" s="409">
        <v>130566</v>
      </c>
      <c r="R58" s="408">
        <v>129528.5</v>
      </c>
      <c r="S58" s="408">
        <v>128293.5</v>
      </c>
      <c r="T58" s="408"/>
      <c r="U58" s="408"/>
      <c r="V58" s="1025"/>
      <c r="W58" s="233"/>
      <c r="X58" s="233"/>
    </row>
    <row r="59" spans="1:24" s="932" customFormat="1" ht="15" customHeight="1">
      <c r="B59" s="932" t="s">
        <v>561</v>
      </c>
      <c r="H59" s="1058"/>
      <c r="J59" s="946">
        <v>947</v>
      </c>
      <c r="K59" s="946">
        <v>917</v>
      </c>
      <c r="L59" s="946">
        <v>903</v>
      </c>
      <c r="M59" s="983">
        <v>914</v>
      </c>
      <c r="N59" s="983">
        <v>915</v>
      </c>
      <c r="O59" s="946">
        <v>892</v>
      </c>
      <c r="P59" s="946">
        <v>840</v>
      </c>
      <c r="Q59" s="1108">
        <v>827</v>
      </c>
      <c r="R59" s="946">
        <v>728</v>
      </c>
      <c r="S59" s="946">
        <v>719</v>
      </c>
      <c r="T59" s="946"/>
      <c r="U59" s="983"/>
      <c r="V59" s="977"/>
      <c r="W59" s="1109"/>
      <c r="X59" s="1109"/>
    </row>
    <row r="60" spans="1:24" s="49" customFormat="1" ht="15" customHeight="1">
      <c r="B60" s="727" t="s">
        <v>769</v>
      </c>
      <c r="C60" s="727"/>
      <c r="D60" s="727"/>
      <c r="E60" s="727"/>
      <c r="F60" s="727"/>
      <c r="H60" s="724"/>
      <c r="I60" s="53"/>
      <c r="J60" s="99">
        <v>129917.5</v>
      </c>
      <c r="K60" s="99">
        <v>129143.5</v>
      </c>
      <c r="L60" s="99">
        <v>128981.5</v>
      </c>
      <c r="M60" s="918">
        <v>130596.5</v>
      </c>
      <c r="N60" s="918">
        <v>128575</v>
      </c>
      <c r="O60" s="99">
        <v>128392.5</v>
      </c>
      <c r="P60" s="99">
        <v>129136</v>
      </c>
      <c r="Q60" s="1103">
        <v>129739</v>
      </c>
      <c r="R60" s="99">
        <v>128800.5</v>
      </c>
      <c r="S60" s="99">
        <v>127574.5</v>
      </c>
      <c r="T60" s="99"/>
      <c r="U60" s="918"/>
      <c r="V60" s="1025"/>
      <c r="W60" s="233"/>
      <c r="X60" s="233"/>
    </row>
    <row r="61" spans="1:24" s="932" customFormat="1" ht="15" customHeight="1">
      <c r="C61" s="932" t="s">
        <v>2</v>
      </c>
      <c r="H61" s="1058"/>
      <c r="J61" s="946">
        <v>51527</v>
      </c>
      <c r="K61" s="946">
        <v>50994</v>
      </c>
      <c r="L61" s="946">
        <v>50405</v>
      </c>
      <c r="M61" s="983">
        <v>50234</v>
      </c>
      <c r="N61" s="983">
        <v>49591</v>
      </c>
      <c r="O61" s="946">
        <v>49082</v>
      </c>
      <c r="P61" s="946">
        <v>48493</v>
      </c>
      <c r="Q61" s="1108">
        <v>48353</v>
      </c>
      <c r="R61" s="946">
        <v>47549</v>
      </c>
      <c r="S61" s="946">
        <v>47091</v>
      </c>
      <c r="T61" s="946"/>
      <c r="U61" s="983"/>
      <c r="V61" s="977"/>
      <c r="W61" s="1109"/>
      <c r="X61" s="1109"/>
    </row>
    <row r="62" spans="1:24" s="53" customFormat="1" ht="15" customHeight="1">
      <c r="A62" s="932"/>
      <c r="B62" s="592"/>
      <c r="C62" s="592" t="s">
        <v>932</v>
      </c>
      <c r="D62" s="592"/>
      <c r="E62" s="592"/>
      <c r="F62" s="592"/>
      <c r="H62" s="724"/>
      <c r="J62" s="90">
        <v>21844.5</v>
      </c>
      <c r="K62" s="90">
        <v>21542.5</v>
      </c>
      <c r="L62" s="90">
        <v>21358.5</v>
      </c>
      <c r="M62" s="917">
        <v>22376.5</v>
      </c>
      <c r="N62" s="917">
        <v>21061</v>
      </c>
      <c r="O62" s="90">
        <v>20980.5</v>
      </c>
      <c r="P62" s="90">
        <v>21827</v>
      </c>
      <c r="Q62" s="89">
        <v>21766</v>
      </c>
      <c r="R62" s="90">
        <v>21528.5</v>
      </c>
      <c r="S62" s="90">
        <v>21004.5</v>
      </c>
      <c r="T62" s="90"/>
      <c r="U62" s="917"/>
      <c r="V62" s="953"/>
      <c r="W62" s="233"/>
      <c r="X62" s="233"/>
    </row>
    <row r="63" spans="1:24" s="932" customFormat="1" ht="15" customHeight="1">
      <c r="D63" s="932" t="s">
        <v>9</v>
      </c>
      <c r="H63" s="1058"/>
      <c r="J63" s="946">
        <v>10443</v>
      </c>
      <c r="K63" s="946">
        <v>10190</v>
      </c>
      <c r="L63" s="946">
        <v>9991.5</v>
      </c>
      <c r="M63" s="983">
        <v>9786.5</v>
      </c>
      <c r="N63" s="983">
        <v>9724</v>
      </c>
      <c r="O63" s="946">
        <v>9578.5</v>
      </c>
      <c r="P63" s="946">
        <v>9431.5</v>
      </c>
      <c r="Q63" s="1108">
        <v>9390</v>
      </c>
      <c r="R63" s="946">
        <v>9321</v>
      </c>
      <c r="S63" s="946">
        <v>9176.5</v>
      </c>
      <c r="T63" s="946"/>
      <c r="U63" s="983"/>
      <c r="V63" s="977"/>
      <c r="W63" s="1109"/>
      <c r="X63" s="1109"/>
    </row>
    <row r="64" spans="1:24" s="53" customFormat="1" ht="15" customHeight="1">
      <c r="B64" s="592"/>
      <c r="C64" s="592"/>
      <c r="D64" s="592" t="s">
        <v>34</v>
      </c>
      <c r="E64" s="592"/>
      <c r="F64" s="592"/>
      <c r="H64" s="724"/>
      <c r="J64" s="90">
        <v>1862</v>
      </c>
      <c r="K64" s="90">
        <v>1864</v>
      </c>
      <c r="L64" s="90">
        <v>1877.5</v>
      </c>
      <c r="M64" s="917">
        <v>3045</v>
      </c>
      <c r="N64" s="917">
        <v>1853.5</v>
      </c>
      <c r="O64" s="90">
        <v>1856.5</v>
      </c>
      <c r="P64" s="90">
        <v>3077.5</v>
      </c>
      <c r="Q64" s="89">
        <v>3072</v>
      </c>
      <c r="R64" s="90">
        <v>3041.5</v>
      </c>
      <c r="S64" s="90">
        <v>3035</v>
      </c>
      <c r="T64" s="90"/>
      <c r="U64" s="917"/>
      <c r="V64" s="953"/>
      <c r="W64" s="233"/>
      <c r="X64" s="233"/>
    </row>
    <row r="65" spans="1:25" s="932" customFormat="1" ht="15" customHeight="1">
      <c r="D65" s="932" t="s">
        <v>301</v>
      </c>
      <c r="H65" s="1058"/>
      <c r="J65" s="946">
        <v>9539.5</v>
      </c>
      <c r="K65" s="946">
        <v>9488.5</v>
      </c>
      <c r="L65" s="946">
        <v>9489.5</v>
      </c>
      <c r="M65" s="983">
        <v>9545</v>
      </c>
      <c r="N65" s="983">
        <v>9483.5</v>
      </c>
      <c r="O65" s="946">
        <v>9545.5</v>
      </c>
      <c r="P65" s="946">
        <v>9318</v>
      </c>
      <c r="Q65" s="1108">
        <v>9304</v>
      </c>
      <c r="R65" s="946">
        <v>9166</v>
      </c>
      <c r="S65" s="946">
        <v>8793</v>
      </c>
      <c r="T65" s="946"/>
      <c r="U65" s="983"/>
      <c r="V65" s="977"/>
      <c r="W65" s="1109"/>
      <c r="X65" s="1109"/>
    </row>
    <row r="66" spans="1:25" s="53" customFormat="1" ht="15" customHeight="1">
      <c r="B66" s="592"/>
      <c r="C66" s="592" t="s">
        <v>35</v>
      </c>
      <c r="D66" s="592"/>
      <c r="E66" s="592"/>
      <c r="F66" s="592"/>
      <c r="H66" s="724"/>
      <c r="J66" s="90">
        <v>14366</v>
      </c>
      <c r="K66" s="90">
        <v>14437</v>
      </c>
      <c r="L66" s="90">
        <v>14508</v>
      </c>
      <c r="M66" s="917">
        <v>14583</v>
      </c>
      <c r="N66" s="917">
        <v>14615</v>
      </c>
      <c r="O66" s="90">
        <v>14624</v>
      </c>
      <c r="P66" s="90">
        <v>14644</v>
      </c>
      <c r="Q66" s="89">
        <v>14736</v>
      </c>
      <c r="R66" s="90">
        <v>14897</v>
      </c>
      <c r="S66" s="90">
        <v>14914</v>
      </c>
      <c r="T66" s="90"/>
      <c r="U66" s="917"/>
      <c r="V66" s="953"/>
      <c r="W66" s="233"/>
      <c r="X66" s="233"/>
    </row>
    <row r="67" spans="1:25" s="932" customFormat="1" ht="15" customHeight="1">
      <c r="C67" s="932" t="s">
        <v>736</v>
      </c>
      <c r="H67" s="1058"/>
      <c r="J67" s="946">
        <v>29034</v>
      </c>
      <c r="K67" s="946">
        <v>29043</v>
      </c>
      <c r="L67" s="946">
        <v>29457</v>
      </c>
      <c r="M67" s="983">
        <v>30194</v>
      </c>
      <c r="N67" s="983">
        <v>30089</v>
      </c>
      <c r="O67" s="946">
        <v>30354</v>
      </c>
      <c r="P67" s="946">
        <v>30481</v>
      </c>
      <c r="Q67" s="1108">
        <v>31170</v>
      </c>
      <c r="R67" s="946">
        <v>31326</v>
      </c>
      <c r="S67" s="946">
        <v>31175</v>
      </c>
      <c r="T67" s="946"/>
      <c r="U67" s="983"/>
      <c r="V67" s="977"/>
      <c r="W67" s="1109"/>
      <c r="X67" s="1109"/>
    </row>
    <row r="68" spans="1:25" s="53" customFormat="1" ht="15" customHeight="1">
      <c r="B68" s="592"/>
      <c r="C68" s="592" t="s">
        <v>671</v>
      </c>
      <c r="D68" s="592"/>
      <c r="E68" s="592"/>
      <c r="F68" s="592"/>
      <c r="H68" s="724"/>
      <c r="J68" s="90">
        <v>149</v>
      </c>
      <c r="K68" s="90">
        <v>170</v>
      </c>
      <c r="L68" s="90">
        <v>176</v>
      </c>
      <c r="M68" s="917">
        <v>187</v>
      </c>
      <c r="N68" s="917">
        <v>190</v>
      </c>
      <c r="O68" s="90">
        <v>196</v>
      </c>
      <c r="P68" s="90">
        <v>200</v>
      </c>
      <c r="Q68" s="89">
        <v>200</v>
      </c>
      <c r="R68" s="90">
        <v>204</v>
      </c>
      <c r="S68" s="90">
        <v>205</v>
      </c>
      <c r="T68" s="90"/>
      <c r="U68" s="917"/>
      <c r="V68" s="953"/>
      <c r="W68" s="233"/>
      <c r="X68" s="233"/>
    </row>
    <row r="69" spans="1:25" s="932" customFormat="1" ht="15" customHeight="1">
      <c r="C69" s="932" t="s">
        <v>40</v>
      </c>
      <c r="H69" s="1058"/>
      <c r="J69" s="946">
        <v>12997</v>
      </c>
      <c r="K69" s="946">
        <v>12957</v>
      </c>
      <c r="L69" s="946">
        <v>13077</v>
      </c>
      <c r="M69" s="983">
        <v>13022</v>
      </c>
      <c r="N69" s="983">
        <v>13029</v>
      </c>
      <c r="O69" s="946">
        <v>13156</v>
      </c>
      <c r="P69" s="946">
        <v>13491</v>
      </c>
      <c r="Q69" s="1108">
        <v>13514</v>
      </c>
      <c r="R69" s="946">
        <v>13296</v>
      </c>
      <c r="S69" s="946">
        <v>13185</v>
      </c>
      <c r="T69" s="946"/>
      <c r="U69" s="983"/>
      <c r="V69" s="977"/>
      <c r="W69" s="1109"/>
      <c r="X69" s="1109"/>
    </row>
    <row r="70" spans="1:25" s="53" customFormat="1" ht="15" customHeight="1">
      <c r="H70" s="56"/>
      <c r="J70" s="289"/>
      <c r="K70" s="289"/>
      <c r="L70" s="289"/>
      <c r="M70" s="913"/>
      <c r="N70" s="913"/>
      <c r="O70" s="289"/>
      <c r="P70" s="289"/>
      <c r="Q70" s="289"/>
      <c r="R70" s="289"/>
      <c r="S70" s="289"/>
      <c r="T70" s="289"/>
      <c r="U70" s="289"/>
      <c r="V70" s="953"/>
      <c r="W70" s="233"/>
      <c r="X70" s="233"/>
    </row>
    <row r="71" spans="1:25" s="53" customFormat="1" ht="15" customHeight="1">
      <c r="B71" s="670" t="s">
        <v>733</v>
      </c>
      <c r="H71" s="56"/>
      <c r="J71" s="101"/>
      <c r="K71" s="101"/>
      <c r="L71" s="101"/>
      <c r="M71" s="976"/>
      <c r="N71" s="976"/>
      <c r="O71" s="101"/>
      <c r="P71" s="101"/>
      <c r="Q71" s="101"/>
      <c r="R71" s="101"/>
      <c r="S71" s="101"/>
      <c r="T71" s="101"/>
      <c r="U71" s="101"/>
      <c r="V71" s="953"/>
      <c r="W71" s="233"/>
      <c r="X71" s="233"/>
    </row>
    <row r="72" spans="1:25" s="49" customFormat="1" ht="15" customHeight="1">
      <c r="B72" s="486" t="s">
        <v>17</v>
      </c>
      <c r="C72" s="486"/>
      <c r="D72" s="486"/>
      <c r="E72" s="486"/>
      <c r="F72" s="486"/>
      <c r="H72" s="529" t="s">
        <v>268</v>
      </c>
      <c r="J72" s="408">
        <v>125539.26207794101</v>
      </c>
      <c r="K72" s="408">
        <v>124966.31583468</v>
      </c>
      <c r="L72" s="408">
        <v>124466.459775575</v>
      </c>
      <c r="M72" s="408">
        <v>124938.855783358</v>
      </c>
      <c r="N72" s="408">
        <v>121190.448788095</v>
      </c>
      <c r="O72" s="408">
        <v>120990.826827033</v>
      </c>
      <c r="P72" s="408">
        <v>120801.711253161</v>
      </c>
      <c r="Q72" s="409">
        <v>121012.634534928</v>
      </c>
      <c r="R72" s="408">
        <v>120391.27212942101</v>
      </c>
      <c r="S72" s="408">
        <v>120018.466865928</v>
      </c>
      <c r="T72" s="408"/>
      <c r="U72" s="408"/>
      <c r="V72" s="953"/>
      <c r="W72" s="233"/>
      <c r="X72" s="233"/>
      <c r="Y72" s="53"/>
    </row>
    <row r="73" spans="1:25" s="932" customFormat="1" ht="15" customHeight="1">
      <c r="B73" s="932" t="s">
        <v>561</v>
      </c>
      <c r="H73" s="1058"/>
      <c r="J73" s="946">
        <v>926.38332406949996</v>
      </c>
      <c r="K73" s="946">
        <v>915.99996336000004</v>
      </c>
      <c r="L73" s="946">
        <v>907.46102036499997</v>
      </c>
      <c r="M73" s="983">
        <v>901.71666630597997</v>
      </c>
      <c r="N73" s="983">
        <v>885.14999114850002</v>
      </c>
      <c r="O73" s="946">
        <v>878.84996484600003</v>
      </c>
      <c r="P73" s="946">
        <v>866.30546892500001</v>
      </c>
      <c r="Q73" s="1108">
        <v>852.15833299247004</v>
      </c>
      <c r="R73" s="946">
        <v>736.28332597049996</v>
      </c>
      <c r="S73" s="946">
        <v>718.68330458599996</v>
      </c>
      <c r="T73" s="946"/>
      <c r="U73" s="983"/>
      <c r="V73" s="953"/>
      <c r="W73" s="233"/>
      <c r="X73" s="233"/>
      <c r="Y73" s="53"/>
    </row>
    <row r="74" spans="1:25" s="49" customFormat="1" ht="15" customHeight="1">
      <c r="B74" s="727" t="s">
        <v>769</v>
      </c>
      <c r="C74" s="727"/>
      <c r="D74" s="727"/>
      <c r="E74" s="727"/>
      <c r="F74" s="727"/>
      <c r="H74" s="724"/>
      <c r="I74" s="53"/>
      <c r="J74" s="99">
        <v>124612.878753871</v>
      </c>
      <c r="K74" s="99">
        <v>124050.31587132</v>
      </c>
      <c r="L74" s="99">
        <v>123558.99875521001</v>
      </c>
      <c r="M74" s="918">
        <v>124037.13911705199</v>
      </c>
      <c r="N74" s="918">
        <v>120305.298796947</v>
      </c>
      <c r="O74" s="99">
        <v>120111.976862187</v>
      </c>
      <c r="P74" s="99">
        <v>119935.40578423601</v>
      </c>
      <c r="Q74" s="1103">
        <v>120160.47620193601</v>
      </c>
      <c r="R74" s="99">
        <v>119654.98880345</v>
      </c>
      <c r="S74" s="99">
        <v>119299.783561342</v>
      </c>
      <c r="T74" s="99"/>
      <c r="U74" s="918"/>
      <c r="V74" s="953"/>
      <c r="W74" s="233"/>
      <c r="X74" s="233"/>
      <c r="Y74" s="53"/>
    </row>
    <row r="75" spans="1:25" s="932" customFormat="1" ht="15" customHeight="1">
      <c r="C75" s="932" t="s">
        <v>2</v>
      </c>
      <c r="H75" s="1058"/>
      <c r="J75" s="946">
        <v>47445.6595255434</v>
      </c>
      <c r="K75" s="946">
        <v>47019.294785894803</v>
      </c>
      <c r="L75" s="946">
        <v>46602.792006386997</v>
      </c>
      <c r="M75" s="983">
        <v>46261.928314828598</v>
      </c>
      <c r="N75" s="983">
        <v>43514.509564854903</v>
      </c>
      <c r="O75" s="946">
        <v>43247.726603424198</v>
      </c>
      <c r="P75" s="946">
        <v>42960.944592794003</v>
      </c>
      <c r="Q75" s="1108">
        <v>42737.487482905002</v>
      </c>
      <c r="R75" s="946">
        <v>41184.696254819697</v>
      </c>
      <c r="S75" s="946">
        <v>40961.2500282166</v>
      </c>
      <c r="T75" s="946"/>
      <c r="U75" s="983"/>
      <c r="V75" s="953"/>
      <c r="W75" s="233"/>
      <c r="X75" s="233"/>
      <c r="Y75" s="53"/>
    </row>
    <row r="76" spans="1:25" s="53" customFormat="1" ht="15" customHeight="1">
      <c r="A76" s="932"/>
      <c r="B76" s="592"/>
      <c r="C76" s="592" t="s">
        <v>932</v>
      </c>
      <c r="D76" s="592"/>
      <c r="E76" s="592"/>
      <c r="F76" s="592"/>
      <c r="H76" s="724"/>
      <c r="J76" s="90">
        <v>21782.179782178198</v>
      </c>
      <c r="K76" s="90">
        <v>21652.916633883298</v>
      </c>
      <c r="L76" s="90">
        <v>21536.326735256</v>
      </c>
      <c r="M76" s="917">
        <v>22113.190824488101</v>
      </c>
      <c r="N76" s="917">
        <v>20939.2764572739</v>
      </c>
      <c r="O76" s="90">
        <v>20884.3958312908</v>
      </c>
      <c r="P76" s="90">
        <v>20856.342358810001</v>
      </c>
      <c r="Q76" s="89">
        <v>21030.5587415878</v>
      </c>
      <c r="R76" s="90">
        <v>21338.369786616298</v>
      </c>
      <c r="S76" s="90">
        <v>21207.522485032401</v>
      </c>
      <c r="T76" s="90"/>
      <c r="U76" s="917"/>
      <c r="V76" s="953"/>
      <c r="W76" s="233"/>
      <c r="X76" s="233"/>
    </row>
    <row r="77" spans="1:25" s="932" customFormat="1" ht="15" customHeight="1">
      <c r="D77" s="932" t="s">
        <v>9</v>
      </c>
      <c r="H77" s="1058"/>
      <c r="J77" s="946">
        <v>10462.869895371299</v>
      </c>
      <c r="K77" s="946">
        <v>10362.9637521481</v>
      </c>
      <c r="L77" s="946">
        <v>10259.027862986</v>
      </c>
      <c r="M77" s="983">
        <v>10166.0374959336</v>
      </c>
      <c r="N77" s="983">
        <v>9750.1265691654007</v>
      </c>
      <c r="O77" s="946">
        <v>9679.3796128247996</v>
      </c>
      <c r="P77" s="946">
        <v>9600.2501510860002</v>
      </c>
      <c r="Q77" s="1108">
        <v>9538.3854128513103</v>
      </c>
      <c r="R77" s="946">
        <v>9314.0299068596996</v>
      </c>
      <c r="S77" s="946">
        <v>9259.0162963059993</v>
      </c>
      <c r="T77" s="946"/>
      <c r="U77" s="983"/>
      <c r="V77" s="953"/>
      <c r="W77" s="233"/>
      <c r="X77" s="233"/>
      <c r="Y77" s="53"/>
    </row>
    <row r="78" spans="1:25" s="53" customFormat="1" ht="15" customHeight="1">
      <c r="B78" s="592"/>
      <c r="C78" s="592"/>
      <c r="D78" s="592" t="s">
        <v>34</v>
      </c>
      <c r="E78" s="592"/>
      <c r="F78" s="592"/>
      <c r="H78" s="724"/>
      <c r="J78" s="90">
        <v>1816.1366485052999</v>
      </c>
      <c r="K78" s="90">
        <v>1816.5932606696001</v>
      </c>
      <c r="L78" s="90">
        <v>1818.723151461</v>
      </c>
      <c r="M78" s="917">
        <v>2496.1674990015299</v>
      </c>
      <c r="N78" s="917">
        <v>1814.2399818576</v>
      </c>
      <c r="O78" s="90">
        <v>1815.641594041</v>
      </c>
      <c r="P78" s="90">
        <v>1946.094249835</v>
      </c>
      <c r="Q78" s="89">
        <v>2220.2249991119102</v>
      </c>
      <c r="R78" s="90">
        <v>2999.9766366669</v>
      </c>
      <c r="S78" s="90">
        <v>2989.5215470858002</v>
      </c>
      <c r="T78" s="90"/>
      <c r="U78" s="917"/>
      <c r="V78" s="953"/>
      <c r="W78" s="233"/>
      <c r="X78" s="233"/>
    </row>
    <row r="79" spans="1:25" s="932" customFormat="1" ht="15" customHeight="1">
      <c r="D79" s="932" t="s">
        <v>301</v>
      </c>
      <c r="H79" s="1058"/>
      <c r="J79" s="946">
        <v>9503.1732383016006</v>
      </c>
      <c r="K79" s="946">
        <v>9473.3596210655996</v>
      </c>
      <c r="L79" s="946">
        <v>9458.5757208089999</v>
      </c>
      <c r="M79" s="983">
        <v>9450.9858295529393</v>
      </c>
      <c r="N79" s="983">
        <v>9374.9099062508994</v>
      </c>
      <c r="O79" s="946">
        <v>9389.3746244249996</v>
      </c>
      <c r="P79" s="946">
        <v>9309.9979578889997</v>
      </c>
      <c r="Q79" s="1108">
        <v>9271.9483296245598</v>
      </c>
      <c r="R79" s="946">
        <v>9024.3632430896996</v>
      </c>
      <c r="S79" s="946">
        <v>8958.9846416405999</v>
      </c>
      <c r="T79" s="946"/>
      <c r="U79" s="983"/>
      <c r="V79" s="953"/>
      <c r="W79" s="233"/>
      <c r="X79" s="233"/>
      <c r="Y79" s="53"/>
    </row>
    <row r="80" spans="1:25" s="53" customFormat="1" ht="15" customHeight="1">
      <c r="B80" s="592"/>
      <c r="C80" s="592" t="s">
        <v>35</v>
      </c>
      <c r="D80" s="592"/>
      <c r="E80" s="592"/>
      <c r="F80" s="592"/>
      <c r="H80" s="724"/>
      <c r="J80" s="90">
        <v>14355.516523111501</v>
      </c>
      <c r="K80" s="90">
        <v>14379.516091486001</v>
      </c>
      <c r="L80" s="90">
        <v>14404.181892914999</v>
      </c>
      <c r="M80" s="917">
        <v>14444.166660888999</v>
      </c>
      <c r="N80" s="917">
        <v>14585.916520807499</v>
      </c>
      <c r="O80" s="90">
        <v>14597.749416090001</v>
      </c>
      <c r="P80" s="90">
        <v>14597.915206875001</v>
      </c>
      <c r="Q80" s="89">
        <v>14619.899994152</v>
      </c>
      <c r="R80" s="90">
        <v>14829.2165183745</v>
      </c>
      <c r="S80" s="90">
        <v>14855.882739098</v>
      </c>
      <c r="T80" s="90"/>
      <c r="U80" s="917"/>
      <c r="V80" s="953"/>
      <c r="W80" s="233"/>
      <c r="X80" s="233"/>
    </row>
    <row r="81" spans="2:25" s="932" customFormat="1" ht="15" customHeight="1">
      <c r="C81" s="932" t="s">
        <v>736</v>
      </c>
      <c r="H81" s="1058"/>
      <c r="J81" s="946">
        <v>28526.409714735899</v>
      </c>
      <c r="K81" s="946">
        <v>28524.825525673601</v>
      </c>
      <c r="L81" s="946">
        <v>28570.776031811001</v>
      </c>
      <c r="M81" s="983">
        <v>28771.606655158001</v>
      </c>
      <c r="N81" s="983">
        <v>29226.9430410639</v>
      </c>
      <c r="O81" s="946">
        <v>29313.443827462201</v>
      </c>
      <c r="P81" s="946">
        <v>29374.332618122</v>
      </c>
      <c r="Q81" s="1108">
        <v>29574.341654836899</v>
      </c>
      <c r="R81" s="946">
        <v>30251.936364147299</v>
      </c>
      <c r="S81" s="946">
        <v>30258.503789659801</v>
      </c>
      <c r="T81" s="946"/>
      <c r="U81" s="983"/>
      <c r="V81" s="953"/>
      <c r="W81" s="233"/>
      <c r="X81" s="233"/>
      <c r="Y81" s="53"/>
    </row>
    <row r="82" spans="2:25" s="53" customFormat="1" ht="15" customHeight="1">
      <c r="B82" s="592"/>
      <c r="C82" s="592" t="s">
        <v>671</v>
      </c>
      <c r="D82" s="592"/>
      <c r="E82" s="592"/>
      <c r="F82" s="592"/>
      <c r="H82" s="724"/>
      <c r="J82" s="90">
        <v>140.61666526050001</v>
      </c>
      <c r="K82" s="90">
        <v>152.11666058200001</v>
      </c>
      <c r="L82" s="90">
        <v>158.61665080500001</v>
      </c>
      <c r="M82" s="917">
        <v>164.554999934178</v>
      </c>
      <c r="N82" s="917">
        <v>186.84666479820001</v>
      </c>
      <c r="O82" s="90">
        <v>189.17999243279999</v>
      </c>
      <c r="P82" s="90">
        <v>191.51331418199999</v>
      </c>
      <c r="Q82" s="89">
        <v>192.92999992282799</v>
      </c>
      <c r="R82" s="90">
        <v>197.3866646928</v>
      </c>
      <c r="S82" s="90">
        <v>198.2599920696</v>
      </c>
      <c r="T82" s="90"/>
      <c r="U82" s="917"/>
      <c r="V82" s="953"/>
      <c r="W82" s="233"/>
      <c r="X82" s="233"/>
    </row>
    <row r="83" spans="2:25" s="932" customFormat="1" ht="15" customHeight="1" thickBot="1">
      <c r="B83" s="1110"/>
      <c r="C83" s="1110" t="s">
        <v>40</v>
      </c>
      <c r="D83" s="1110"/>
      <c r="E83" s="1110"/>
      <c r="F83" s="1110"/>
      <c r="H83" s="1111"/>
      <c r="J83" s="1112">
        <v>12362.4965430417</v>
      </c>
      <c r="K83" s="1112">
        <v>12321.6461738008</v>
      </c>
      <c r="L83" s="1112">
        <v>12286.305438036001</v>
      </c>
      <c r="M83" s="1112">
        <v>12281.691661753999</v>
      </c>
      <c r="N83" s="1112">
        <v>11851.806548148599</v>
      </c>
      <c r="O83" s="1112">
        <v>11879.481191487401</v>
      </c>
      <c r="P83" s="1112">
        <v>11954.357693452999</v>
      </c>
      <c r="Q83" s="1113">
        <v>12005.258328531199</v>
      </c>
      <c r="R83" s="1112">
        <v>11853.3832147995</v>
      </c>
      <c r="S83" s="1112">
        <v>11818.364527265399</v>
      </c>
      <c r="T83" s="1112"/>
      <c r="U83" s="1112"/>
      <c r="V83" s="953"/>
      <c r="W83" s="233"/>
      <c r="X83" s="233"/>
      <c r="Y83" s="53"/>
    </row>
    <row r="84" spans="2:25" s="53" customFormat="1" ht="15" customHeight="1" thickTop="1">
      <c r="H84" s="56"/>
      <c r="J84" s="58"/>
      <c r="K84" s="58"/>
      <c r="L84" s="58"/>
      <c r="M84" s="952"/>
      <c r="N84" s="953"/>
      <c r="V84" s="953"/>
      <c r="W84" s="233"/>
      <c r="X84" s="233"/>
    </row>
    <row r="85" spans="2:25" s="53" customFormat="1" ht="15" customHeight="1">
      <c r="B85" s="491" t="s">
        <v>922</v>
      </c>
      <c r="H85" s="56"/>
      <c r="V85" s="953"/>
    </row>
    <row r="86" spans="2:25" s="53" customFormat="1" ht="15" customHeight="1">
      <c r="B86" s="491" t="s">
        <v>735</v>
      </c>
      <c r="H86" s="56"/>
      <c r="J86" s="58"/>
      <c r="K86" s="58"/>
      <c r="L86" s="58"/>
      <c r="M86" s="58"/>
      <c r="V86" s="953"/>
    </row>
    <row r="87" spans="2:25" s="53" customFormat="1" ht="15" customHeight="1">
      <c r="H87" s="56"/>
      <c r="J87" s="58"/>
      <c r="K87" s="58"/>
      <c r="L87" s="58"/>
      <c r="M87" s="58"/>
      <c r="V87" s="953"/>
    </row>
    <row r="88" spans="2:25" s="53" customFormat="1" ht="13.2">
      <c r="H88" s="56"/>
      <c r="J88" s="58"/>
      <c r="K88" s="58"/>
      <c r="L88" s="58"/>
      <c r="M88" s="58"/>
      <c r="V88" s="953"/>
    </row>
    <row r="89" spans="2:25" s="53" customFormat="1" ht="13.2">
      <c r="H89" s="56"/>
      <c r="J89" s="58"/>
      <c r="K89" s="58"/>
      <c r="L89" s="58"/>
      <c r="M89" s="58"/>
      <c r="V89" s="953"/>
    </row>
    <row r="90" spans="2:25" s="53" customFormat="1" ht="13.2">
      <c r="H90" s="56"/>
      <c r="J90" s="58"/>
      <c r="K90" s="58"/>
      <c r="L90" s="58"/>
      <c r="M90" s="58"/>
      <c r="V90" s="953"/>
    </row>
    <row r="91" spans="2:25" s="58" customFormat="1" ht="13.2" hidden="1">
      <c r="B91" s="405"/>
      <c r="C91" s="405"/>
      <c r="D91" s="405"/>
      <c r="E91" s="405"/>
      <c r="F91" s="405"/>
      <c r="H91" s="611"/>
      <c r="J91" s="692"/>
      <c r="K91" s="405"/>
      <c r="L91" s="405"/>
      <c r="M91" s="405"/>
      <c r="N91" s="405"/>
      <c r="O91" s="405"/>
      <c r="P91" s="405"/>
      <c r="Q91" s="405"/>
      <c r="R91" s="405"/>
      <c r="S91" s="405"/>
      <c r="T91" s="405"/>
      <c r="U91" s="405"/>
      <c r="V91" s="952"/>
    </row>
    <row r="92" spans="2:25" s="58" customFormat="1" ht="13.2" hidden="1">
      <c r="B92" s="59" t="s">
        <v>96</v>
      </c>
      <c r="C92" s="60"/>
      <c r="D92" s="60"/>
      <c r="E92" s="60"/>
      <c r="F92" s="60"/>
      <c r="G92" s="60"/>
      <c r="H92" s="61">
        <f>COUNTIF($96:$114,"&gt;2")+COUNTIF($96:$114,"&lt;-2")</f>
        <v>0</v>
      </c>
      <c r="V92" s="952"/>
    </row>
    <row r="93" spans="2:25" s="58" customFormat="1" ht="13.2" hidden="1">
      <c r="B93" s="59" t="s">
        <v>97</v>
      </c>
      <c r="C93" s="60"/>
      <c r="D93" s="60"/>
      <c r="E93" s="60"/>
      <c r="F93" s="60"/>
      <c r="G93" s="60"/>
      <c r="H93" s="61">
        <f>COUNTIF($115:$135,"&gt;2")+COUNTIF($115:$135,"&lt;-2")</f>
        <v>0</v>
      </c>
      <c r="V93" s="952"/>
    </row>
    <row r="94" spans="2:25" s="58" customFormat="1" ht="13.2" hidden="1">
      <c r="B94" s="59" t="s">
        <v>103</v>
      </c>
      <c r="C94" s="60"/>
      <c r="D94" s="60"/>
      <c r="E94" s="60"/>
      <c r="F94" s="60"/>
      <c r="G94" s="60"/>
      <c r="H94" s="63" t="str">
        <f>IF(ISERROR(SUM($96:$135)),"# ERREUR !","OK")</f>
        <v>OK</v>
      </c>
      <c r="V94" s="952"/>
    </row>
    <row r="95" spans="2:25" s="58" customFormat="1" ht="13.2" hidden="1">
      <c r="B95" s="64"/>
      <c r="C95" s="64"/>
      <c r="D95" s="64"/>
      <c r="E95" s="64"/>
      <c r="F95" s="64"/>
      <c r="G95" s="64"/>
      <c r="H95" s="65"/>
      <c r="V95" s="952"/>
    </row>
    <row r="96" spans="2:25" s="58" customFormat="1" ht="13.2" hidden="1">
      <c r="B96" s="405"/>
      <c r="C96" s="405"/>
      <c r="D96" s="405"/>
      <c r="E96" s="405"/>
      <c r="F96" s="405"/>
      <c r="H96" s="611"/>
      <c r="J96" s="692"/>
      <c r="K96" s="405"/>
      <c r="L96" s="405"/>
      <c r="M96" s="405"/>
      <c r="N96" s="405"/>
      <c r="O96" s="405"/>
      <c r="P96" s="405"/>
      <c r="Q96" s="405"/>
      <c r="R96" s="405"/>
      <c r="S96" s="405"/>
      <c r="T96" s="405"/>
      <c r="U96" s="405"/>
      <c r="V96" s="952"/>
    </row>
    <row r="97" spans="2:22" s="60" customFormat="1" ht="13.2" hidden="1">
      <c r="B97" s="60" t="s">
        <v>457</v>
      </c>
      <c r="H97" s="92" t="s">
        <v>81</v>
      </c>
      <c r="J97" s="176">
        <f t="shared" ref="J97:U97" si="0">IF(ABS(J12-(J22+J34))&lt;0.001,0,J12-(J22+J34))</f>
        <v>0</v>
      </c>
      <c r="K97" s="176">
        <f t="shared" si="0"/>
        <v>0</v>
      </c>
      <c r="L97" s="176">
        <f t="shared" si="0"/>
        <v>0</v>
      </c>
      <c r="M97" s="176">
        <f t="shared" si="0"/>
        <v>0</v>
      </c>
      <c r="N97" s="176">
        <f t="shared" si="0"/>
        <v>0</v>
      </c>
      <c r="O97" s="176">
        <f t="shared" si="0"/>
        <v>0</v>
      </c>
      <c r="P97" s="176">
        <f t="shared" si="0"/>
        <v>0</v>
      </c>
      <c r="Q97" s="176">
        <f t="shared" si="0"/>
        <v>0</v>
      </c>
      <c r="R97" s="176">
        <f t="shared" si="0"/>
        <v>0</v>
      </c>
      <c r="S97" s="176">
        <f t="shared" si="0"/>
        <v>0</v>
      </c>
      <c r="T97" s="176">
        <f t="shared" si="0"/>
        <v>0</v>
      </c>
      <c r="U97" s="176">
        <f t="shared" si="0"/>
        <v>0</v>
      </c>
      <c r="V97" s="954"/>
    </row>
    <row r="98" spans="2:22" s="60" customFormat="1" ht="13.2" hidden="1">
      <c r="B98" s="60" t="s">
        <v>520</v>
      </c>
      <c r="H98" s="92" t="s">
        <v>81</v>
      </c>
      <c r="J98" s="176">
        <f t="shared" ref="J98:U98" si="1">IF(ABS(J17-J41)&lt;0.001,0,J17-J41)</f>
        <v>0</v>
      </c>
      <c r="K98" s="176">
        <f t="shared" si="1"/>
        <v>0</v>
      </c>
      <c r="L98" s="176">
        <f t="shared" si="1"/>
        <v>0</v>
      </c>
      <c r="M98" s="176">
        <f t="shared" si="1"/>
        <v>0</v>
      </c>
      <c r="N98" s="176">
        <f t="shared" si="1"/>
        <v>0</v>
      </c>
      <c r="O98" s="176">
        <f t="shared" si="1"/>
        <v>0</v>
      </c>
      <c r="P98" s="176">
        <f t="shared" si="1"/>
        <v>0</v>
      </c>
      <c r="Q98" s="176">
        <f t="shared" si="1"/>
        <v>0</v>
      </c>
      <c r="R98" s="176">
        <f t="shared" si="1"/>
        <v>0</v>
      </c>
      <c r="S98" s="176">
        <f t="shared" si="1"/>
        <v>0</v>
      </c>
      <c r="T98" s="176">
        <f t="shared" si="1"/>
        <v>0</v>
      </c>
      <c r="U98" s="176">
        <f t="shared" si="1"/>
        <v>0</v>
      </c>
      <c r="V98" s="954"/>
    </row>
    <row r="99" spans="2:22" s="60" customFormat="1" ht="13.2" hidden="1">
      <c r="B99" s="60" t="s">
        <v>458</v>
      </c>
      <c r="H99" s="92" t="s">
        <v>81</v>
      </c>
      <c r="J99" s="176">
        <f t="shared" ref="J99:U99" si="2">IF(ABS(J22-J27)&lt;0.001,0,J22-J27)</f>
        <v>0</v>
      </c>
      <c r="K99" s="176">
        <f t="shared" si="2"/>
        <v>0</v>
      </c>
      <c r="L99" s="176">
        <f t="shared" si="2"/>
        <v>0</v>
      </c>
      <c r="M99" s="176">
        <f t="shared" si="2"/>
        <v>0</v>
      </c>
      <c r="N99" s="176">
        <f t="shared" si="2"/>
        <v>0</v>
      </c>
      <c r="O99" s="176">
        <f t="shared" si="2"/>
        <v>0</v>
      </c>
      <c r="P99" s="176">
        <f t="shared" si="2"/>
        <v>0</v>
      </c>
      <c r="Q99" s="176">
        <f t="shared" si="2"/>
        <v>0</v>
      </c>
      <c r="R99" s="176">
        <f t="shared" si="2"/>
        <v>0</v>
      </c>
      <c r="S99" s="176">
        <f t="shared" si="2"/>
        <v>0</v>
      </c>
      <c r="T99" s="176">
        <f t="shared" si="2"/>
        <v>0</v>
      </c>
      <c r="U99" s="176">
        <f t="shared" si="2"/>
        <v>0</v>
      </c>
      <c r="V99" s="954"/>
    </row>
    <row r="100" spans="2:22" s="60" customFormat="1" ht="13.2" hidden="1">
      <c r="B100" s="60" t="s">
        <v>458</v>
      </c>
      <c r="H100" s="92" t="s">
        <v>81</v>
      </c>
      <c r="J100" s="176">
        <f t="shared" ref="J100:U100" si="3">IF(ABS(J22-(J23+J26))&lt;0.001,0,J22-(J23+J26))</f>
        <v>0</v>
      </c>
      <c r="K100" s="176">
        <f t="shared" si="3"/>
        <v>0</v>
      </c>
      <c r="L100" s="176">
        <f t="shared" si="3"/>
        <v>0</v>
      </c>
      <c r="M100" s="176">
        <f t="shared" si="3"/>
        <v>0</v>
      </c>
      <c r="N100" s="176">
        <f t="shared" si="3"/>
        <v>0</v>
      </c>
      <c r="O100" s="176">
        <f t="shared" si="3"/>
        <v>0</v>
      </c>
      <c r="P100" s="176">
        <f t="shared" si="3"/>
        <v>0</v>
      </c>
      <c r="Q100" s="176">
        <f t="shared" si="3"/>
        <v>0</v>
      </c>
      <c r="R100" s="176">
        <f t="shared" si="3"/>
        <v>0</v>
      </c>
      <c r="S100" s="176">
        <f t="shared" si="3"/>
        <v>0</v>
      </c>
      <c r="T100" s="176">
        <f t="shared" si="3"/>
        <v>0</v>
      </c>
      <c r="U100" s="176">
        <f t="shared" si="3"/>
        <v>0</v>
      </c>
      <c r="V100" s="954"/>
    </row>
    <row r="101" spans="2:22" s="60" customFormat="1" ht="13.2" hidden="1">
      <c r="B101" s="60" t="s">
        <v>458</v>
      </c>
      <c r="H101" s="92" t="s">
        <v>81</v>
      </c>
      <c r="J101" s="176">
        <f t="shared" ref="J101:M101" si="4">IF(ABS(J27-(J28+J29))&lt;0.001,0,J27-(J28+J29))</f>
        <v>0</v>
      </c>
      <c r="K101" s="176">
        <f t="shared" si="4"/>
        <v>0</v>
      </c>
      <c r="L101" s="176">
        <f t="shared" si="4"/>
        <v>0</v>
      </c>
      <c r="M101" s="176">
        <f t="shared" si="4"/>
        <v>0</v>
      </c>
      <c r="N101" s="176">
        <f t="shared" ref="N101:U101" si="5">IF(ABS(N27-(N28+N29))&lt;0.001,0,N27-(N28+N29))</f>
        <v>0</v>
      </c>
      <c r="O101" s="176">
        <f t="shared" si="5"/>
        <v>0</v>
      </c>
      <c r="P101" s="176">
        <f t="shared" si="5"/>
        <v>0</v>
      </c>
      <c r="Q101" s="176">
        <f t="shared" si="5"/>
        <v>0</v>
      </c>
      <c r="R101" s="176">
        <f t="shared" si="5"/>
        <v>0</v>
      </c>
      <c r="S101" s="176">
        <f t="shared" si="5"/>
        <v>0</v>
      </c>
      <c r="T101" s="176">
        <f t="shared" si="5"/>
        <v>0</v>
      </c>
      <c r="U101" s="176">
        <f t="shared" si="5"/>
        <v>0</v>
      </c>
      <c r="V101" s="954"/>
    </row>
    <row r="102" spans="2:22" s="60" customFormat="1" ht="13.2" hidden="1">
      <c r="B102" s="60" t="s">
        <v>407</v>
      </c>
      <c r="H102" s="92" t="s">
        <v>81</v>
      </c>
      <c r="J102" s="176">
        <f t="shared" ref="J102:M102" si="6">IF(ABS(J34-(J35+J46))&lt;0.001,0,J34-(J35+J46))</f>
        <v>0</v>
      </c>
      <c r="K102" s="176">
        <f t="shared" si="6"/>
        <v>0</v>
      </c>
      <c r="L102" s="176">
        <f t="shared" si="6"/>
        <v>0</v>
      </c>
      <c r="M102" s="176">
        <f t="shared" si="6"/>
        <v>0</v>
      </c>
      <c r="N102" s="176">
        <f t="shared" ref="N102:U102" si="7">IF(ABS(N34-(N35+N46))&lt;0.001,0,N34-(N35+N46))</f>
        <v>0</v>
      </c>
      <c r="O102" s="176">
        <f t="shared" si="7"/>
        <v>0</v>
      </c>
      <c r="P102" s="176">
        <f t="shared" si="7"/>
        <v>0</v>
      </c>
      <c r="Q102" s="176">
        <f t="shared" si="7"/>
        <v>0</v>
      </c>
      <c r="R102" s="176">
        <f t="shared" si="7"/>
        <v>0</v>
      </c>
      <c r="S102" s="176">
        <f t="shared" si="7"/>
        <v>0</v>
      </c>
      <c r="T102" s="176">
        <f t="shared" si="7"/>
        <v>0</v>
      </c>
      <c r="U102" s="176">
        <f t="shared" si="7"/>
        <v>0</v>
      </c>
      <c r="V102" s="954"/>
    </row>
    <row r="103" spans="2:22" s="60" customFormat="1" ht="13.2" hidden="1">
      <c r="B103" s="60" t="s">
        <v>408</v>
      </c>
      <c r="H103" s="92" t="s">
        <v>81</v>
      </c>
      <c r="J103" s="176">
        <f t="shared" ref="J103:M103" si="8">IF(ABS(J35-(J36+J43))&lt;0.001,0,J35-(J36+J43))</f>
        <v>0</v>
      </c>
      <c r="K103" s="176">
        <f t="shared" si="8"/>
        <v>0</v>
      </c>
      <c r="L103" s="176">
        <f t="shared" si="8"/>
        <v>0</v>
      </c>
      <c r="M103" s="176">
        <f t="shared" si="8"/>
        <v>0</v>
      </c>
      <c r="N103" s="176">
        <f t="shared" ref="N103:U103" si="9">IF(ABS(N35-(N36+N43))&lt;0.001,0,N35-(N36+N43))</f>
        <v>0</v>
      </c>
      <c r="O103" s="176">
        <f t="shared" si="9"/>
        <v>0</v>
      </c>
      <c r="P103" s="176">
        <f t="shared" si="9"/>
        <v>0</v>
      </c>
      <c r="Q103" s="176">
        <f t="shared" si="9"/>
        <v>0</v>
      </c>
      <c r="R103" s="176">
        <f t="shared" si="9"/>
        <v>0</v>
      </c>
      <c r="S103" s="176">
        <f t="shared" si="9"/>
        <v>0</v>
      </c>
      <c r="T103" s="176">
        <f t="shared" si="9"/>
        <v>0</v>
      </c>
      <c r="U103" s="176">
        <f t="shared" si="9"/>
        <v>0</v>
      </c>
      <c r="V103" s="954"/>
    </row>
    <row r="104" spans="2:22" s="60" customFormat="1" ht="13.2" hidden="1">
      <c r="B104" s="60" t="s">
        <v>427</v>
      </c>
      <c r="H104" s="92" t="s">
        <v>81</v>
      </c>
      <c r="J104" s="176">
        <f t="shared" ref="J104:M104" si="10">IF(ABS(J36-J40)&lt;0.001,0,J36-J40)</f>
        <v>0</v>
      </c>
      <c r="K104" s="176">
        <f t="shared" si="10"/>
        <v>0</v>
      </c>
      <c r="L104" s="176">
        <f t="shared" si="10"/>
        <v>0</v>
      </c>
      <c r="M104" s="176">
        <f t="shared" si="10"/>
        <v>0</v>
      </c>
      <c r="N104" s="176">
        <f t="shared" ref="N104:U104" si="11">IF(ABS(N36-N40)&lt;0.001,0,N36-N40)</f>
        <v>0</v>
      </c>
      <c r="O104" s="176">
        <f t="shared" si="11"/>
        <v>0</v>
      </c>
      <c r="P104" s="176">
        <f t="shared" si="11"/>
        <v>0</v>
      </c>
      <c r="Q104" s="176">
        <f t="shared" si="11"/>
        <v>0</v>
      </c>
      <c r="R104" s="176">
        <f t="shared" si="11"/>
        <v>0</v>
      </c>
      <c r="S104" s="176">
        <f t="shared" si="11"/>
        <v>0</v>
      </c>
      <c r="T104" s="176">
        <f t="shared" si="11"/>
        <v>0</v>
      </c>
      <c r="U104" s="176">
        <f t="shared" si="11"/>
        <v>0</v>
      </c>
      <c r="V104" s="954"/>
    </row>
    <row r="105" spans="2:22" s="60" customFormat="1" ht="13.2" hidden="1">
      <c r="B105" s="60" t="s">
        <v>427</v>
      </c>
      <c r="H105" s="92" t="s">
        <v>81</v>
      </c>
      <c r="J105" s="176">
        <f t="shared" ref="J105:M105" si="12">IF(ABS(J36-SUM(J37:J39))&lt;0.001,0,J36-SUM(J37:J39))</f>
        <v>0</v>
      </c>
      <c r="K105" s="176">
        <f t="shared" si="12"/>
        <v>0</v>
      </c>
      <c r="L105" s="176">
        <f t="shared" si="12"/>
        <v>0</v>
      </c>
      <c r="M105" s="176">
        <f t="shared" si="12"/>
        <v>0</v>
      </c>
      <c r="N105" s="176">
        <f t="shared" ref="N105:U105" si="13">IF(ABS(N36-SUM(N37:N39))&lt;0.001,0,N36-SUM(N37:N39))</f>
        <v>0</v>
      </c>
      <c r="O105" s="176">
        <f t="shared" si="13"/>
        <v>0</v>
      </c>
      <c r="P105" s="176">
        <f t="shared" si="13"/>
        <v>0</v>
      </c>
      <c r="Q105" s="176">
        <f t="shared" si="13"/>
        <v>0</v>
      </c>
      <c r="R105" s="176">
        <f t="shared" si="13"/>
        <v>0</v>
      </c>
      <c r="S105" s="176">
        <f t="shared" si="13"/>
        <v>0</v>
      </c>
      <c r="T105" s="176">
        <f t="shared" si="13"/>
        <v>0</v>
      </c>
      <c r="U105" s="176">
        <f t="shared" si="13"/>
        <v>0</v>
      </c>
      <c r="V105" s="954"/>
    </row>
    <row r="106" spans="2:22" s="60" customFormat="1" ht="13.2" hidden="1">
      <c r="B106" s="60" t="s">
        <v>427</v>
      </c>
      <c r="H106" s="92" t="s">
        <v>81</v>
      </c>
      <c r="J106" s="176">
        <f t="shared" ref="J106:M106" si="14">IF(ABS(J40-(J41+J42))&lt;0.001,0,J40-(J41+J42))</f>
        <v>0</v>
      </c>
      <c r="K106" s="176">
        <f t="shared" si="14"/>
        <v>0</v>
      </c>
      <c r="L106" s="176">
        <f t="shared" si="14"/>
        <v>0</v>
      </c>
      <c r="M106" s="176">
        <f t="shared" si="14"/>
        <v>0</v>
      </c>
      <c r="N106" s="176">
        <f t="shared" ref="N106:U106" si="15">IF(ABS(N40-(N41+N42))&lt;0.001,0,N40-(N41+N42))</f>
        <v>0</v>
      </c>
      <c r="O106" s="176">
        <f t="shared" si="15"/>
        <v>0</v>
      </c>
      <c r="P106" s="176">
        <f t="shared" si="15"/>
        <v>0</v>
      </c>
      <c r="Q106" s="176">
        <f t="shared" si="15"/>
        <v>0</v>
      </c>
      <c r="R106" s="176">
        <f t="shared" si="15"/>
        <v>0</v>
      </c>
      <c r="S106" s="176">
        <f t="shared" si="15"/>
        <v>0</v>
      </c>
      <c r="T106" s="176">
        <f t="shared" si="15"/>
        <v>0</v>
      </c>
      <c r="U106" s="176">
        <f t="shared" si="15"/>
        <v>0</v>
      </c>
      <c r="V106" s="954"/>
    </row>
    <row r="107" spans="2:22" s="60" customFormat="1" ht="13.2" hidden="1">
      <c r="B107" s="60" t="s">
        <v>406</v>
      </c>
      <c r="H107" s="92" t="s">
        <v>81</v>
      </c>
      <c r="J107" s="176">
        <f t="shared" ref="J107:M107" si="16">IF(ABS(J43-(J44+J45))&lt;0.001,0,J43-(J44+J45))</f>
        <v>0</v>
      </c>
      <c r="K107" s="176">
        <f t="shared" si="16"/>
        <v>0</v>
      </c>
      <c r="L107" s="176">
        <f t="shared" si="16"/>
        <v>0</v>
      </c>
      <c r="M107" s="176">
        <f t="shared" si="16"/>
        <v>0</v>
      </c>
      <c r="N107" s="176">
        <f t="shared" ref="N107:U107" si="17">IF(ABS(N43-(N44+N45))&lt;0.001,0,N43-(N44+N45))</f>
        <v>0</v>
      </c>
      <c r="O107" s="176">
        <f t="shared" si="17"/>
        <v>0</v>
      </c>
      <c r="P107" s="176">
        <f t="shared" si="17"/>
        <v>0</v>
      </c>
      <c r="Q107" s="176">
        <f t="shared" si="17"/>
        <v>0</v>
      </c>
      <c r="R107" s="176">
        <f t="shared" si="17"/>
        <v>0</v>
      </c>
      <c r="S107" s="176">
        <f t="shared" si="17"/>
        <v>0</v>
      </c>
      <c r="T107" s="176">
        <f t="shared" si="17"/>
        <v>0</v>
      </c>
      <c r="U107" s="176">
        <f t="shared" si="17"/>
        <v>0</v>
      </c>
      <c r="V107" s="954"/>
    </row>
    <row r="108" spans="2:22" s="60" customFormat="1" ht="13.2" hidden="1">
      <c r="B108" s="60" t="s">
        <v>41</v>
      </c>
      <c r="H108" s="92" t="s">
        <v>81</v>
      </c>
      <c r="J108" s="176">
        <f t="shared" ref="J108:M108" si="18">IF(ABS(J58-SUM(J59:J60))&lt;0.001,0,J58-SUM(J59:J60))</f>
        <v>0</v>
      </c>
      <c r="K108" s="176">
        <f t="shared" si="18"/>
        <v>0</v>
      </c>
      <c r="L108" s="176">
        <f t="shared" si="18"/>
        <v>0</v>
      </c>
      <c r="M108" s="176">
        <f t="shared" si="18"/>
        <v>0</v>
      </c>
      <c r="N108" s="176">
        <f t="shared" ref="N108:U108" si="19">IF(ABS(N58-SUM(N59:N60))&lt;0.001,0,N58-SUM(N59:N60))</f>
        <v>0</v>
      </c>
      <c r="O108" s="176">
        <f t="shared" si="19"/>
        <v>0</v>
      </c>
      <c r="P108" s="176">
        <f t="shared" si="19"/>
        <v>0</v>
      </c>
      <c r="Q108" s="176">
        <f t="shared" si="19"/>
        <v>0</v>
      </c>
      <c r="R108" s="176">
        <f t="shared" si="19"/>
        <v>0</v>
      </c>
      <c r="S108" s="176">
        <f t="shared" si="19"/>
        <v>0</v>
      </c>
      <c r="T108" s="176">
        <f t="shared" si="19"/>
        <v>0</v>
      </c>
      <c r="U108" s="176">
        <f t="shared" si="19"/>
        <v>0</v>
      </c>
      <c r="V108" s="954"/>
    </row>
    <row r="109" spans="2:22" s="60" customFormat="1" ht="13.2" hidden="1">
      <c r="B109" s="60" t="s">
        <v>770</v>
      </c>
      <c r="H109" s="92" t="s">
        <v>81</v>
      </c>
      <c r="J109" s="176">
        <f t="shared" ref="J109:M109" si="20">IF(ABS(J60-(SUM(J61:J62)+SUM(J66:J69)))&lt;0.001,0,J60-(SUM(J61:J62)+SUM(J66:J69)))</f>
        <v>0</v>
      </c>
      <c r="K109" s="176">
        <f t="shared" si="20"/>
        <v>0</v>
      </c>
      <c r="L109" s="176">
        <f t="shared" si="20"/>
        <v>0</v>
      </c>
      <c r="M109" s="176">
        <f t="shared" si="20"/>
        <v>0</v>
      </c>
      <c r="N109" s="176">
        <f t="shared" ref="N109:U109" si="21">IF(ABS(N60-(SUM(N61:N62)+SUM(N66:N69)))&lt;0.001,0,N60-(SUM(N61:N62)+SUM(N66:N69)))</f>
        <v>0</v>
      </c>
      <c r="O109" s="176">
        <f t="shared" si="21"/>
        <v>0</v>
      </c>
      <c r="P109" s="176">
        <f t="shared" si="21"/>
        <v>0</v>
      </c>
      <c r="Q109" s="176">
        <f t="shared" si="21"/>
        <v>0</v>
      </c>
      <c r="R109" s="176">
        <f t="shared" si="21"/>
        <v>0</v>
      </c>
      <c r="S109" s="176">
        <f t="shared" si="21"/>
        <v>0</v>
      </c>
      <c r="T109" s="176">
        <f t="shared" si="21"/>
        <v>0</v>
      </c>
      <c r="U109" s="176">
        <f t="shared" si="21"/>
        <v>0</v>
      </c>
      <c r="V109" s="954"/>
    </row>
    <row r="110" spans="2:22" s="60" customFormat="1" ht="13.2" hidden="1">
      <c r="B110" s="60" t="s">
        <v>42</v>
      </c>
      <c r="H110" s="92" t="s">
        <v>81</v>
      </c>
      <c r="J110" s="176">
        <f t="shared" ref="J110:M110" si="22">IF(ABS(J62-SUM(J63:J65))&lt;0.001,0,J62-SUM(J63:J65))</f>
        <v>0</v>
      </c>
      <c r="K110" s="176">
        <f t="shared" si="22"/>
        <v>0</v>
      </c>
      <c r="L110" s="176">
        <f t="shared" si="22"/>
        <v>0</v>
      </c>
      <c r="M110" s="176">
        <f t="shared" si="22"/>
        <v>0</v>
      </c>
      <c r="N110" s="176">
        <f>IF(ABS(N62-SUM(N63:N65))&lt;0.001,0,N62-SUM(N63:N65))</f>
        <v>0</v>
      </c>
      <c r="O110" s="176">
        <f t="shared" ref="O110:U110" si="23">IF(ABS(O62-SUM(O63:O65))&lt;0.001,0,O62-SUM(O63:O65))</f>
        <v>0</v>
      </c>
      <c r="P110" s="176">
        <f t="shared" si="23"/>
        <v>0</v>
      </c>
      <c r="Q110" s="176">
        <f t="shared" si="23"/>
        <v>0</v>
      </c>
      <c r="R110" s="176">
        <f t="shared" si="23"/>
        <v>0</v>
      </c>
      <c r="S110" s="176">
        <f t="shared" si="23"/>
        <v>0</v>
      </c>
      <c r="T110" s="176">
        <f t="shared" si="23"/>
        <v>0</v>
      </c>
      <c r="U110" s="176">
        <f t="shared" si="23"/>
        <v>0</v>
      </c>
      <c r="V110" s="954"/>
    </row>
    <row r="111" spans="2:22" s="60" customFormat="1" ht="13.2" hidden="1">
      <c r="B111" s="60" t="s">
        <v>43</v>
      </c>
      <c r="H111" s="92" t="s">
        <v>81</v>
      </c>
      <c r="J111" s="176">
        <f t="shared" ref="J111:M111" si="24">IF(ABS(J72-SUM(J73:J74))&lt;0.001,0,J72-SUM(J73:J74))</f>
        <v>0</v>
      </c>
      <c r="K111" s="176">
        <f t="shared" si="24"/>
        <v>0</v>
      </c>
      <c r="L111" s="176">
        <f t="shared" si="24"/>
        <v>0</v>
      </c>
      <c r="M111" s="176">
        <f t="shared" si="24"/>
        <v>0</v>
      </c>
      <c r="N111" s="176">
        <f t="shared" ref="N111:U111" si="25">IF(ABS(N72-SUM(N73:N74))&lt;0.001,0,N72-SUM(N73:N74))</f>
        <v>0</v>
      </c>
      <c r="O111" s="176">
        <f t="shared" si="25"/>
        <v>0</v>
      </c>
      <c r="P111" s="176">
        <f t="shared" si="25"/>
        <v>0</v>
      </c>
      <c r="Q111" s="176">
        <f t="shared" si="25"/>
        <v>0</v>
      </c>
      <c r="R111" s="176">
        <f t="shared" si="25"/>
        <v>0</v>
      </c>
      <c r="S111" s="176">
        <f t="shared" si="25"/>
        <v>0</v>
      </c>
      <c r="T111" s="176">
        <f t="shared" si="25"/>
        <v>0</v>
      </c>
      <c r="U111" s="176">
        <f t="shared" si="25"/>
        <v>0</v>
      </c>
      <c r="V111" s="954"/>
    </row>
    <row r="112" spans="2:22" s="60" customFormat="1" ht="13.2" hidden="1">
      <c r="B112" s="60" t="s">
        <v>771</v>
      </c>
      <c r="H112" s="92" t="s">
        <v>81</v>
      </c>
      <c r="J112" s="176">
        <f t="shared" ref="J112:M112" si="26">IF(ABS(J74-(SUM(J75:J76)+SUM(J80:J83)))&lt;0.001,0,J74-(SUM(J75:J76)+SUM(J80:J83)))</f>
        <v>0</v>
      </c>
      <c r="K112" s="176">
        <f t="shared" si="26"/>
        <v>0</v>
      </c>
      <c r="L112" s="176">
        <f t="shared" si="26"/>
        <v>0</v>
      </c>
      <c r="M112" s="176">
        <f t="shared" si="26"/>
        <v>0</v>
      </c>
      <c r="N112" s="176">
        <f t="shared" ref="N112:U112" si="27">IF(ABS(N74-(SUM(N75:N76)+SUM(N80:N83)))&lt;0.001,0,N74-(SUM(N75:N76)+SUM(N80:N83)))</f>
        <v>0</v>
      </c>
      <c r="O112" s="176">
        <f t="shared" si="27"/>
        <v>0</v>
      </c>
      <c r="P112" s="176">
        <f t="shared" si="27"/>
        <v>0</v>
      </c>
      <c r="Q112" s="176">
        <f t="shared" si="27"/>
        <v>0</v>
      </c>
      <c r="R112" s="176">
        <f t="shared" si="27"/>
        <v>0</v>
      </c>
      <c r="S112" s="176">
        <f t="shared" si="27"/>
        <v>0</v>
      </c>
      <c r="T112" s="176">
        <f t="shared" si="27"/>
        <v>0</v>
      </c>
      <c r="U112" s="176">
        <f t="shared" si="27"/>
        <v>0</v>
      </c>
      <c r="V112" s="954"/>
    </row>
    <row r="113" spans="2:22" s="60" customFormat="1" ht="13.2" hidden="1">
      <c r="B113" s="60" t="s">
        <v>44</v>
      </c>
      <c r="H113" s="92" t="s">
        <v>81</v>
      </c>
      <c r="J113" s="176">
        <f t="shared" ref="J113:M113" si="28">IF(ABS(J76-SUM(J77:J79))&lt;0.001,0,J76-SUM(J77:J79))</f>
        <v>0</v>
      </c>
      <c r="K113" s="176">
        <f t="shared" si="28"/>
        <v>0</v>
      </c>
      <c r="L113" s="176">
        <f t="shared" si="28"/>
        <v>0</v>
      </c>
      <c r="M113" s="176">
        <f t="shared" si="28"/>
        <v>0</v>
      </c>
      <c r="N113" s="176">
        <f>IF(ABS(N76-SUM(N77:N79))&lt;0.001,0,N76-SUM(N77:N79))</f>
        <v>0</v>
      </c>
      <c r="O113" s="176">
        <f t="shared" ref="O113:U113" si="29">IF(ABS(O76-SUM(O77:O79))&lt;0.001,0,O76-SUM(O77:O79))</f>
        <v>0</v>
      </c>
      <c r="P113" s="176">
        <f t="shared" si="29"/>
        <v>0</v>
      </c>
      <c r="Q113" s="176">
        <f t="shared" si="29"/>
        <v>0</v>
      </c>
      <c r="R113" s="176">
        <f t="shared" si="29"/>
        <v>0</v>
      </c>
      <c r="S113" s="176">
        <f t="shared" si="29"/>
        <v>0</v>
      </c>
      <c r="T113" s="176">
        <f t="shared" si="29"/>
        <v>0</v>
      </c>
      <c r="U113" s="176">
        <f t="shared" si="29"/>
        <v>0</v>
      </c>
      <c r="V113" s="954"/>
    </row>
    <row r="114" spans="2:22" s="58" customFormat="1" ht="13.2" hidden="1">
      <c r="B114" s="64"/>
      <c r="C114" s="64"/>
      <c r="D114" s="64"/>
      <c r="E114" s="64"/>
      <c r="F114" s="64"/>
      <c r="H114" s="65"/>
      <c r="J114" s="64"/>
      <c r="K114" s="64"/>
      <c r="L114" s="64"/>
      <c r="M114" s="64"/>
      <c r="N114" s="64"/>
      <c r="O114" s="64"/>
      <c r="P114" s="64"/>
      <c r="Q114" s="64"/>
      <c r="R114" s="64"/>
      <c r="S114" s="64"/>
      <c r="T114" s="64"/>
      <c r="U114" s="64"/>
      <c r="V114" s="952"/>
    </row>
    <row r="115" spans="2:22" s="58" customFormat="1" ht="13.2" hidden="1">
      <c r="H115" s="73"/>
      <c r="V115" s="952"/>
    </row>
    <row r="116" spans="2:22" s="60" customFormat="1" ht="13.2" hidden="1">
      <c r="B116" s="60" t="s">
        <v>520</v>
      </c>
      <c r="H116" s="92" t="s">
        <v>82</v>
      </c>
      <c r="J116" s="176">
        <f>IF(ABS(J17-('France - KPIs'!J12+'Europe (excl Spain) - KPIs'!J12))&lt;0.001,0,J17-('France - KPIs'!J12+'Europe (excl Spain) - KPIs'!J12))</f>
        <v>0</v>
      </c>
      <c r="K116" s="176">
        <f>IF(ABS(K17-('France - KPIs'!K12+'Europe (excl Spain) - KPIs'!K12))&lt;0.001,0,K17-('France - KPIs'!K12+'Europe (excl Spain) - KPIs'!K12))</f>
        <v>0</v>
      </c>
      <c r="L116" s="176">
        <f>IF(ABS(L17-('France - KPIs'!L12+'Europe (excl Spain) - KPIs'!L12))&lt;0.001,0,L17-('France - KPIs'!L12+'Europe (excl Spain) - KPIs'!L12))</f>
        <v>0</v>
      </c>
      <c r="M116" s="176">
        <f>IF(ABS(M17-('France - KPIs'!M12+'Europe (excl Spain) - KPIs'!M12))&lt;0.001,0,M17-('France - KPIs'!M12+'Europe (excl Spain) - KPIs'!M12))</f>
        <v>0</v>
      </c>
      <c r="N116" s="176">
        <f>IF(ABS(N17-('France - KPIs'!N12+'Europe (excl Spain) - KPIs'!N12))&lt;0.001,0,N17-('France - KPIs'!N12+'Europe (excl Spain) - KPIs'!N12))</f>
        <v>0</v>
      </c>
      <c r="O116" s="176">
        <f>IF(ABS(O17-('France - KPIs'!O12+'Europe (excl Spain) - KPIs'!O12))&lt;0.001,0,O17-('France - KPIs'!O12+'Europe (excl Spain) - KPIs'!O12))</f>
        <v>0</v>
      </c>
      <c r="P116" s="176">
        <f>IF(ABS(P17-('France - KPIs'!P12+'Europe (excl Spain) - KPIs'!P12))&lt;0.001,0,P17-('France - KPIs'!P12+'Europe (excl Spain) - KPIs'!P12))</f>
        <v>0</v>
      </c>
      <c r="Q116" s="176">
        <f>IF(ABS(Q17-('France - KPIs'!Q12+'Europe (excl Spain) - KPIs'!Q12))&lt;0.001,0,Q17-('France - KPIs'!Q12+'Europe (excl Spain) - KPIs'!Q12))</f>
        <v>0</v>
      </c>
      <c r="R116" s="176">
        <f>IF(ABS(R17-('France - KPIs'!R12+'Europe (excl Spain) - KPIs'!R12))&lt;0.001,0,R17-('France - KPIs'!R12+'Europe (excl Spain) - KPIs'!R12))</f>
        <v>0</v>
      </c>
      <c r="S116" s="176">
        <f>IF(ABS(S17-('France - KPIs'!S12+'Europe (excl Spain) - KPIs'!S12))&lt;0.001,0,S17-('France - KPIs'!S12+'Europe (excl Spain) - KPIs'!S12))</f>
        <v>0</v>
      </c>
      <c r="T116" s="176">
        <f>IF(ABS(T17-('France - KPIs'!T12+'Europe (excl Spain) - KPIs'!T12))&lt;0.001,0,T17-('France - KPIs'!T12+'Europe (excl Spain) - KPIs'!T12))</f>
        <v>0</v>
      </c>
      <c r="U116" s="176">
        <f>IF(ABS(U17-('France - KPIs'!U12+'Europe (excl Spain) - KPIs'!U12))&lt;0.001,0,U17-('France - KPIs'!U12+'Europe (excl Spain) - KPIs'!U12))</f>
        <v>0</v>
      </c>
      <c r="V116" s="954"/>
    </row>
    <row r="117" spans="2:22" s="60" customFormat="1" ht="13.2" hidden="1">
      <c r="B117" s="60" t="s">
        <v>458</v>
      </c>
      <c r="H117" s="92" t="s">
        <v>82</v>
      </c>
      <c r="J117" s="176">
        <f>IF(ABS(J22-('France - KPIs'!J21+'Europe (excl Spain) - KPIs'!J45+'A&amp;ME - KPIs'!J12+'Orange Business - KPIs'!J12))&lt;0.001,0,J22-('France - KPIs'!J21+'Europe (excl Spain) - KPIs'!J45+'A&amp;ME - KPIs'!J12+'Orange Business - KPIs'!J12))</f>
        <v>0</v>
      </c>
      <c r="K117" s="176">
        <f>IF(ABS(K22-('France - KPIs'!K21+'Europe (excl Spain) - KPIs'!K45+'A&amp;ME - KPIs'!K12+'Orange Business - KPIs'!K12))&lt;0.001,0,K22-('France - KPIs'!K21+'Europe (excl Spain) - KPIs'!K45+'A&amp;ME - KPIs'!K12+'Orange Business - KPIs'!K12))</f>
        <v>0</v>
      </c>
      <c r="L117" s="176">
        <f>IF(ABS(L22-('France - KPIs'!L21+'Europe (excl Spain) - KPIs'!L45+'A&amp;ME - KPIs'!L12+'Orange Business - KPIs'!L12))&lt;0.001,0,L22-('France - KPIs'!L21+'Europe (excl Spain) - KPIs'!L45+'A&amp;ME - KPIs'!L12+'Orange Business - KPIs'!L12))</f>
        <v>0</v>
      </c>
      <c r="M117" s="176">
        <f>IF(ABS(M22-('France - KPIs'!M21+'Europe (excl Spain) - KPIs'!M45+'A&amp;ME - KPIs'!M12+'Orange Business - KPIs'!M12))&lt;0.001,0,M22-('France - KPIs'!M21+'Europe (excl Spain) - KPIs'!M45+'A&amp;ME - KPIs'!M12+'Orange Business - KPIs'!M12))</f>
        <v>0</v>
      </c>
      <c r="N117" s="176">
        <f>IF(ABS(N22-('France - KPIs'!N21+'Europe (excl Spain) - KPIs'!N45+'A&amp;ME - KPIs'!N12+'Orange Business - KPIs'!N12))&lt;0.001,0,N22-('France - KPIs'!N21+'Europe (excl Spain) - KPIs'!N45+'A&amp;ME - KPIs'!N12+'Orange Business - KPIs'!N12))</f>
        <v>0</v>
      </c>
      <c r="O117" s="176">
        <f>IF(ABS(O22-('France - KPIs'!O21+'Europe (excl Spain) - KPIs'!O45+'A&amp;ME - KPIs'!O12+'Orange Business - KPIs'!O12))&lt;0.001,0,O22-('France - KPIs'!O21+'Europe (excl Spain) - KPIs'!O45+'A&amp;ME - KPIs'!O12+'Orange Business - KPIs'!O12))</f>
        <v>0</v>
      </c>
      <c r="P117" s="176">
        <f>IF(ABS(P22-('France - KPIs'!P21+'Europe (excl Spain) - KPIs'!P45+'A&amp;ME - KPIs'!P12+'Orange Business - KPIs'!P12))&lt;0.001,0,P22-('France - KPIs'!P21+'Europe (excl Spain) - KPIs'!P45+'A&amp;ME - KPIs'!P12+'Orange Business - KPIs'!P12))</f>
        <v>0</v>
      </c>
      <c r="Q117" s="176">
        <f>IF(ABS(Q22-('France - KPIs'!Q21+'Europe (excl Spain) - KPIs'!Q45+'A&amp;ME - KPIs'!Q12+'Orange Business - KPIs'!Q12))&lt;0.001,0,Q22-('France - KPIs'!Q21+'Europe (excl Spain) - KPIs'!Q45+'A&amp;ME - KPIs'!Q12+'Orange Business - KPIs'!Q12))</f>
        <v>0</v>
      </c>
      <c r="R117" s="176">
        <f>IF(ABS(R22-('France - KPIs'!R21+'Europe (excl Spain) - KPIs'!R45+'A&amp;ME - KPIs'!R12+'Orange Business - KPIs'!R12))&lt;0.001,0,R22-('France - KPIs'!R21+'Europe (excl Spain) - KPIs'!R45+'A&amp;ME - KPIs'!R12+'Orange Business - KPIs'!R12))</f>
        <v>0</v>
      </c>
      <c r="S117" s="176">
        <f>IF(ABS(S22-('France - KPIs'!S21+'Europe (excl Spain) - KPIs'!S45+'A&amp;ME - KPIs'!S12+'Orange Business - KPIs'!S12))&lt;0.001,0,S22-('France - KPIs'!S21+'Europe (excl Spain) - KPIs'!S45+'A&amp;ME - KPIs'!S12+'Orange Business - KPIs'!S12))</f>
        <v>0</v>
      </c>
      <c r="T117" s="176">
        <f>IF(ABS(T22-('France - KPIs'!T21+'Europe (excl Spain) - KPIs'!T45+'A&amp;ME - KPIs'!T12+'Orange Business - KPIs'!T12))&lt;0.001,0,T22-('France - KPIs'!T21+'Europe (excl Spain) - KPIs'!T45+'A&amp;ME - KPIs'!T12+'Orange Business - KPIs'!T12))</f>
        <v>0</v>
      </c>
      <c r="U117" s="176">
        <f>IF(ABS(U22-('France - KPIs'!U21+'Europe (excl Spain) - KPIs'!U45+'A&amp;ME - KPIs'!U12+'Orange Business - KPIs'!U12))&lt;0.001,0,U22-('France - KPIs'!U21+'Europe (excl Spain) - KPIs'!U45+'A&amp;ME - KPIs'!U12+'Orange Business - KPIs'!U12))</f>
        <v>0</v>
      </c>
      <c r="V117" s="954"/>
    </row>
    <row r="118" spans="2:22" s="60" customFormat="1" ht="13.2" hidden="1">
      <c r="B118" s="60" t="s">
        <v>467</v>
      </c>
      <c r="H118" s="92" t="s">
        <v>82</v>
      </c>
      <c r="J118" s="176">
        <f>IF(ABS(J28-('France - KPIs'!J27+'Europe (excl Spain) - KPIs'!J53))&lt;0.001,0,J28-('France - KPIs'!J27+'Europe (excl Spain) - KPIs'!J53))</f>
        <v>0</v>
      </c>
      <c r="K118" s="176">
        <f>IF(ABS(K28-('France - KPIs'!K27+'Europe (excl Spain) - KPIs'!K53))&lt;0.001,0,K28-('France - KPIs'!K27+'Europe (excl Spain) - KPIs'!K53))</f>
        <v>0</v>
      </c>
      <c r="L118" s="176">
        <f>IF(ABS(L28-('France - KPIs'!L27+'Europe (excl Spain) - KPIs'!L53))&lt;0.001,0,L28-('France - KPIs'!L27+'Europe (excl Spain) - KPIs'!L53))</f>
        <v>0</v>
      </c>
      <c r="M118" s="176">
        <f>IF(ABS(M28-('France - KPIs'!M27+'Europe (excl Spain) - KPIs'!M53))&lt;0.001,0,M28-('France - KPIs'!M27+'Europe (excl Spain) - KPIs'!M53))</f>
        <v>0</v>
      </c>
      <c r="N118" s="176">
        <f>IF(ABS(N28-('France - KPIs'!N27+'Europe (excl Spain) - KPIs'!N53))&lt;0.001,0,N28-('France - KPIs'!N27+'Europe (excl Spain) - KPIs'!N53))</f>
        <v>0</v>
      </c>
      <c r="O118" s="176">
        <f>IF(ABS(O28-('France - KPIs'!O27+'Europe (excl Spain) - KPIs'!O53))&lt;0.001,0,O28-('France - KPIs'!O27+'Europe (excl Spain) - KPIs'!O53))</f>
        <v>0</v>
      </c>
      <c r="P118" s="176">
        <f>IF(ABS(P28-('France - KPIs'!P27+'Europe (excl Spain) - KPIs'!P53))&lt;0.001,0,P28-('France - KPIs'!P27+'Europe (excl Spain) - KPIs'!P53))</f>
        <v>0</v>
      </c>
      <c r="Q118" s="176">
        <f>IF(ABS(Q28-('France - KPIs'!Q27+'Europe (excl Spain) - KPIs'!Q53))&lt;0.001,0,Q28-('France - KPIs'!Q27+'Europe (excl Spain) - KPIs'!Q53))</f>
        <v>0</v>
      </c>
      <c r="R118" s="176">
        <f>IF(ABS(R28-('France - KPIs'!R27+'Europe (excl Spain) - KPIs'!R53))&lt;0.001,0,R28-('France - KPIs'!R27+'Europe (excl Spain) - KPIs'!R53))</f>
        <v>0</v>
      </c>
      <c r="S118" s="176">
        <f>IF(ABS(S28-('France - KPIs'!S27+'Europe (excl Spain) - KPIs'!S53))&lt;0.001,0,S28-('France - KPIs'!S27+'Europe (excl Spain) - KPIs'!S53))</f>
        <v>0</v>
      </c>
      <c r="T118" s="176">
        <f>IF(ABS(T28-('France - KPIs'!T27+'Europe (excl Spain) - KPIs'!T53))&lt;0.001,0,T28-('France - KPIs'!T27+'Europe (excl Spain) - KPIs'!T53))</f>
        <v>0</v>
      </c>
      <c r="U118" s="176">
        <f>IF(ABS(U28-('France - KPIs'!U27+'Europe (excl Spain) - KPIs'!U53))&lt;0.001,0,U28-('France - KPIs'!U27+'Europe (excl Spain) - KPIs'!U53))</f>
        <v>0</v>
      </c>
      <c r="V118" s="954"/>
    </row>
    <row r="119" spans="2:22" s="60" customFormat="1" ht="13.2" hidden="1">
      <c r="B119" s="60" t="s">
        <v>459</v>
      </c>
      <c r="H119" s="92" t="s">
        <v>82</v>
      </c>
      <c r="J119" s="176">
        <f>IF(ABS(J23-('France - KPIs'!J22+'Europe (excl Spain) - KPIs'!J46+'A&amp;ME - KPIs'!J13+'Orange Business - KPIs'!J13))&lt;0.001,0,J23-('France - KPIs'!J22+'Europe (excl Spain) - KPIs'!J46+'A&amp;ME - KPIs'!J13+'Orange Business - KPIs'!J13))</f>
        <v>0</v>
      </c>
      <c r="K119" s="176">
        <f>IF(ABS(K23-('France - KPIs'!K22+'Europe (excl Spain) - KPIs'!K46+'A&amp;ME - KPIs'!K13+'Orange Business - KPIs'!K13))&lt;0.001,0,K23-('France - KPIs'!K22+'Europe (excl Spain) - KPIs'!K46+'A&amp;ME - KPIs'!K13+'Orange Business - KPIs'!K13))</f>
        <v>0</v>
      </c>
      <c r="L119" s="176">
        <f>IF(ABS(L23-('France - KPIs'!L22+'Europe (excl Spain) - KPIs'!L46+'A&amp;ME - KPIs'!L13+'Orange Business - KPIs'!L13))&lt;0.001,0,L23-('France - KPIs'!L22+'Europe (excl Spain) - KPIs'!L46+'A&amp;ME - KPIs'!L13+'Orange Business - KPIs'!L13))</f>
        <v>0</v>
      </c>
      <c r="M119" s="176">
        <f>IF(ABS(M23-('France - KPIs'!M22+'Europe (excl Spain) - KPIs'!M46+'A&amp;ME - KPIs'!M13+'Orange Business - KPIs'!M13))&lt;0.001,0,M23-('France - KPIs'!M22+'Europe (excl Spain) - KPIs'!M46+'A&amp;ME - KPIs'!M13+'Orange Business - KPIs'!M13))</f>
        <v>0</v>
      </c>
      <c r="N119" s="176">
        <f>IF(ABS(N23-('France - KPIs'!N22+'Europe (excl Spain) - KPIs'!N46+'A&amp;ME - KPIs'!N13+'Orange Business - KPIs'!N13))&lt;0.001,0,N23-('France - KPIs'!N22+'Europe (excl Spain) - KPIs'!N46+'A&amp;ME - KPIs'!N13+'Orange Business - KPIs'!N13))</f>
        <v>0</v>
      </c>
      <c r="O119" s="176">
        <f>IF(ABS(O23-('France - KPIs'!O22+'Europe (excl Spain) - KPIs'!O46+'A&amp;ME - KPIs'!O13+'Orange Business - KPIs'!O13))&lt;0.001,0,O23-('France - KPIs'!O22+'Europe (excl Spain) - KPIs'!O46+'A&amp;ME - KPIs'!O13+'Orange Business - KPIs'!O13))</f>
        <v>0</v>
      </c>
      <c r="P119" s="176">
        <f>IF(ABS(P23-('France - KPIs'!P22+'Europe (excl Spain) - KPIs'!P46+'A&amp;ME - KPIs'!P13+'Orange Business - KPIs'!P13))&lt;0.001,0,P23-('France - KPIs'!P22+'Europe (excl Spain) - KPIs'!P46+'A&amp;ME - KPIs'!P13+'Orange Business - KPIs'!P13))</f>
        <v>0</v>
      </c>
      <c r="Q119" s="176">
        <f>IF(ABS(Q23-('France - KPIs'!Q22+'Europe (excl Spain) - KPIs'!Q46+'A&amp;ME - KPIs'!Q13+'Orange Business - KPIs'!Q13))&lt;0.001,0,Q23-('France - KPIs'!Q22+'Europe (excl Spain) - KPIs'!Q46+'A&amp;ME - KPIs'!Q13+'Orange Business - KPIs'!Q13))</f>
        <v>0</v>
      </c>
      <c r="R119" s="176">
        <f>IF(ABS(R23-('France - KPIs'!R22+'Europe (excl Spain) - KPIs'!R46+'A&amp;ME - KPIs'!R13+'Orange Business - KPIs'!R13))&lt;0.001,0,R23-('France - KPIs'!R22+'Europe (excl Spain) - KPIs'!R46+'A&amp;ME - KPIs'!R13+'Orange Business - KPIs'!R13))</f>
        <v>0</v>
      </c>
      <c r="S119" s="176">
        <f>IF(ABS(S23-('France - KPIs'!S22+'Europe (excl Spain) - KPIs'!S46+'A&amp;ME - KPIs'!S13+'Orange Business - KPIs'!S13))&lt;0.001,0,S23-('France - KPIs'!S22+'Europe (excl Spain) - KPIs'!S46+'A&amp;ME - KPIs'!S13+'Orange Business - KPIs'!S13))</f>
        <v>0</v>
      </c>
      <c r="T119" s="176">
        <f>IF(ABS(T23-('France - KPIs'!T22+'Europe (excl Spain) - KPIs'!T46+'A&amp;ME - KPIs'!T13+'Orange Business - KPIs'!T13))&lt;0.001,0,T23-('France - KPIs'!T22+'Europe (excl Spain) - KPIs'!T46+'A&amp;ME - KPIs'!T13+'Orange Business - KPIs'!T13))</f>
        <v>0</v>
      </c>
      <c r="U119" s="176">
        <f>IF(ABS(U23-('France - KPIs'!U22+'Europe (excl Spain) - KPIs'!U46+'A&amp;ME - KPIs'!U13+'Orange Business - KPIs'!U13))&lt;0.001,0,U23-('France - KPIs'!U22+'Europe (excl Spain) - KPIs'!U46+'A&amp;ME - KPIs'!U13+'Orange Business - KPIs'!U13))</f>
        <v>0</v>
      </c>
      <c r="V119" s="954"/>
    </row>
    <row r="120" spans="2:22" s="60" customFormat="1" ht="13.2" hidden="1">
      <c r="B120" s="60" t="s">
        <v>460</v>
      </c>
      <c r="H120" s="92" t="s">
        <v>82</v>
      </c>
      <c r="J120" s="176">
        <f>IF(ABS(J24-('France - KPIs'!J23+'Europe (excl Spain) - KPIs'!J47+'A&amp;ME - KPIs'!J14+'Orange Business - KPIs'!J14))&lt;0.001,0,J24-('France - KPIs'!J23+'Europe (excl Spain) - KPIs'!J47+'A&amp;ME - KPIs'!J14+'Orange Business - KPIs'!J14))</f>
        <v>0</v>
      </c>
      <c r="K120" s="176">
        <f>IF(ABS(K24-('France - KPIs'!K23+'Europe (excl Spain) - KPIs'!K47+'A&amp;ME - KPIs'!K14+'Orange Business - KPIs'!K14))&lt;0.001,0,K24-('France - KPIs'!K23+'Europe (excl Spain) - KPIs'!K47+'A&amp;ME - KPIs'!K14+'Orange Business - KPIs'!K14))</f>
        <v>0</v>
      </c>
      <c r="L120" s="176">
        <f>IF(ABS(L24-('France - KPIs'!L23+'Europe (excl Spain) - KPIs'!L47+'A&amp;ME - KPIs'!L14+'Orange Business - KPIs'!L14))&lt;0.001,0,L24-('France - KPIs'!L23+'Europe (excl Spain) - KPIs'!L47+'A&amp;ME - KPIs'!L14+'Orange Business - KPIs'!L14))</f>
        <v>0</v>
      </c>
      <c r="M120" s="176">
        <f>IF(ABS(M24-('France - KPIs'!M23+'Europe (excl Spain) - KPIs'!M47+'A&amp;ME - KPIs'!M14+'Orange Business - KPIs'!M14))&lt;0.001,0,M24-('France - KPIs'!M23+'Europe (excl Spain) - KPIs'!M47+'A&amp;ME - KPIs'!M14+'Orange Business - KPIs'!M14))</f>
        <v>0</v>
      </c>
      <c r="N120" s="176">
        <f>IF(ABS(N24-('France - KPIs'!N23+'Europe (excl Spain) - KPIs'!N47+'A&amp;ME - KPIs'!N14+'Orange Business - KPIs'!N14))&lt;0.001,0,N24-('France - KPIs'!N23+'Europe (excl Spain) - KPIs'!N47+'A&amp;ME - KPIs'!N14+'Orange Business - KPIs'!N14))</f>
        <v>0</v>
      </c>
      <c r="O120" s="176">
        <f>IF(ABS(O24-('France - KPIs'!O23+'Europe (excl Spain) - KPIs'!O47+'A&amp;ME - KPIs'!O14+'Orange Business - KPIs'!O14))&lt;0.001,0,O24-('France - KPIs'!O23+'Europe (excl Spain) - KPIs'!O47+'A&amp;ME - KPIs'!O14+'Orange Business - KPIs'!O14))</f>
        <v>0</v>
      </c>
      <c r="P120" s="176">
        <f>IF(ABS(P24-('France - KPIs'!P23+'Europe (excl Spain) - KPIs'!P47+'A&amp;ME - KPIs'!P14+'Orange Business - KPIs'!P14))&lt;0.001,0,P24-('France - KPIs'!P23+'Europe (excl Spain) - KPIs'!P47+'A&amp;ME - KPIs'!P14+'Orange Business - KPIs'!P14))</f>
        <v>0</v>
      </c>
      <c r="Q120" s="176">
        <f>IF(ABS(Q24-('France - KPIs'!Q23+'Europe (excl Spain) - KPIs'!Q47+'A&amp;ME - KPIs'!Q14+'Orange Business - KPIs'!Q14))&lt;0.001,0,Q24-('France - KPIs'!Q23+'Europe (excl Spain) - KPIs'!Q47+'A&amp;ME - KPIs'!Q14+'Orange Business - KPIs'!Q14))</f>
        <v>0</v>
      </c>
      <c r="R120" s="176">
        <f>IF(ABS(R24-('France - KPIs'!R23+'Europe (excl Spain) - KPIs'!R47+'A&amp;ME - KPIs'!R14+'Orange Business - KPIs'!R14))&lt;0.001,0,R24-('France - KPIs'!R23+'Europe (excl Spain) - KPIs'!R47+'A&amp;ME - KPIs'!R14+'Orange Business - KPIs'!R14))</f>
        <v>0</v>
      </c>
      <c r="S120" s="176">
        <f>IF(ABS(S24-('France - KPIs'!S23+'Europe (excl Spain) - KPIs'!S47+'A&amp;ME - KPIs'!S14+'Orange Business - KPIs'!S14))&lt;0.001,0,S24-('France - KPIs'!S23+'Europe (excl Spain) - KPIs'!S47+'A&amp;ME - KPIs'!S14+'Orange Business - KPIs'!S14))</f>
        <v>0</v>
      </c>
      <c r="T120" s="176">
        <f>IF(ABS(T24-('France - KPIs'!T23+'Europe (excl Spain) - KPIs'!T47+'A&amp;ME - KPIs'!T14+'Orange Business - KPIs'!T14))&lt;0.001,0,T24-('France - KPIs'!T23+'Europe (excl Spain) - KPIs'!T47+'A&amp;ME - KPIs'!T14+'Orange Business - KPIs'!T14))</f>
        <v>0</v>
      </c>
      <c r="U120" s="176">
        <f>IF(ABS(U24-('France - KPIs'!U23+'Europe (excl Spain) - KPIs'!U47+'A&amp;ME - KPIs'!U14+'Orange Business - KPIs'!U14))&lt;0.001,0,U24-('France - KPIs'!U23+'Europe (excl Spain) - KPIs'!U47+'A&amp;ME - KPIs'!U14+'Orange Business - KPIs'!U14))</f>
        <v>0</v>
      </c>
      <c r="V120" s="954"/>
    </row>
    <row r="121" spans="2:22" s="60" customFormat="1" ht="13.2" hidden="1">
      <c r="B121" s="60" t="s">
        <v>461</v>
      </c>
      <c r="H121" s="92" t="s">
        <v>82</v>
      </c>
      <c r="J121" s="176">
        <f>IF(ABS(J25-('France - KPIs'!J24+'Europe (excl Spain) - KPIs'!J48+'A&amp;ME - KPIs'!J15+'Orange Business - KPIs'!J17))&lt;0.001,0,J25-('France - KPIs'!J24+'Europe (excl Spain) - KPIs'!J48+'A&amp;ME - KPIs'!J15+'Orange Business - KPIs'!J17))</f>
        <v>0</v>
      </c>
      <c r="K121" s="176">
        <f>IF(ABS(K25-('France - KPIs'!K24+'Europe (excl Spain) - KPIs'!K48+'A&amp;ME - KPIs'!K15+'Orange Business - KPIs'!K17))&lt;0.001,0,K25-('France - KPIs'!K24+'Europe (excl Spain) - KPIs'!K48+'A&amp;ME - KPIs'!K15+'Orange Business - KPIs'!K17))</f>
        <v>0</v>
      </c>
      <c r="L121" s="176">
        <f>IF(ABS(L25-('France - KPIs'!L24+'Europe (excl Spain) - KPIs'!L48+'A&amp;ME - KPIs'!L15+'Orange Business - KPIs'!L17))&lt;0.001,0,L25-('France - KPIs'!L24+'Europe (excl Spain) - KPIs'!L48+'A&amp;ME - KPIs'!L15+'Orange Business - KPIs'!L17))</f>
        <v>0</v>
      </c>
      <c r="M121" s="176">
        <f>IF(ABS(M25-('France - KPIs'!M24+'Europe (excl Spain) - KPIs'!M48+'A&amp;ME - KPIs'!M15+'Orange Business - KPIs'!M17))&lt;0.001,0,M25-('France - KPIs'!M24+'Europe (excl Spain) - KPIs'!M48+'A&amp;ME - KPIs'!M15+'Orange Business - KPIs'!M17))</f>
        <v>0</v>
      </c>
      <c r="N121" s="176">
        <f>IF(ABS(N25-('France - KPIs'!N24+'Europe (excl Spain) - KPIs'!N48+'A&amp;ME - KPIs'!N15+'Orange Business - KPIs'!N17))&lt;0.001,0,N25-('France - KPIs'!N24+'Europe (excl Spain) - KPIs'!N48+'A&amp;ME - KPIs'!N15+'Orange Business - KPIs'!N17))</f>
        <v>0</v>
      </c>
      <c r="O121" s="176">
        <f>IF(ABS(O25-('France - KPIs'!O24+'Europe (excl Spain) - KPIs'!O48+'A&amp;ME - KPIs'!O15+'Orange Business - KPIs'!O17))&lt;0.001,0,O25-('France - KPIs'!O24+'Europe (excl Spain) - KPIs'!O48+'A&amp;ME - KPIs'!O15+'Orange Business - KPIs'!O17))</f>
        <v>0</v>
      </c>
      <c r="P121" s="176">
        <f>IF(ABS(P25-('France - KPIs'!P24+'Europe (excl Spain) - KPIs'!P48+'A&amp;ME - KPIs'!P15+'Orange Business - KPIs'!P17))&lt;0.001,0,P25-('France - KPIs'!P24+'Europe (excl Spain) - KPIs'!P48+'A&amp;ME - KPIs'!P15+'Orange Business - KPIs'!P17))</f>
        <v>0</v>
      </c>
      <c r="Q121" s="176">
        <f>IF(ABS(Q25-('France - KPIs'!Q24+'Europe (excl Spain) - KPIs'!Q48+'A&amp;ME - KPIs'!Q15+'Orange Business - KPIs'!Q17))&lt;0.001,0,Q25-('France - KPIs'!Q24+'Europe (excl Spain) - KPIs'!Q48+'A&amp;ME - KPIs'!Q15+'Orange Business - KPIs'!Q17))</f>
        <v>0</v>
      </c>
      <c r="R121" s="176">
        <f>IF(ABS(R25-('France - KPIs'!R24+'Europe (excl Spain) - KPIs'!R48+'A&amp;ME - KPIs'!R15+'Orange Business - KPIs'!R17))&lt;0.001,0,R25-('France - KPIs'!R24+'Europe (excl Spain) - KPIs'!R48+'A&amp;ME - KPIs'!R15+'Orange Business - KPIs'!R17))</f>
        <v>0</v>
      </c>
      <c r="S121" s="176">
        <f>IF(ABS(S25-('France - KPIs'!S24+'Europe (excl Spain) - KPIs'!S48+'A&amp;ME - KPIs'!S15+'Orange Business - KPIs'!S17))&lt;0.001,0,S25-('France - KPIs'!S24+'Europe (excl Spain) - KPIs'!S48+'A&amp;ME - KPIs'!S15+'Orange Business - KPIs'!S17))</f>
        <v>0</v>
      </c>
      <c r="T121" s="176">
        <f>IF(ABS(T25-('France - KPIs'!T24+'Europe (excl Spain) - KPIs'!T48+'A&amp;ME - KPIs'!T15+'Orange Business - KPIs'!T17))&lt;0.001,0,T25-('France - KPIs'!T24+'Europe (excl Spain) - KPIs'!T48+'A&amp;ME - KPIs'!T15+'Orange Business - KPIs'!T17))</f>
        <v>0</v>
      </c>
      <c r="U121" s="176">
        <f>IF(ABS(U25-('France - KPIs'!U24+'Europe (excl Spain) - KPIs'!U48+'A&amp;ME - KPIs'!U15+'Orange Business - KPIs'!U17))&lt;0.001,0,U25-('France - KPIs'!U24+'Europe (excl Spain) - KPIs'!U48+'A&amp;ME - KPIs'!U15+'Orange Business - KPIs'!U17))</f>
        <v>0</v>
      </c>
      <c r="V121" s="954"/>
    </row>
    <row r="122" spans="2:22" s="60" customFormat="1" ht="13.2" hidden="1">
      <c r="B122" s="60" t="s">
        <v>462</v>
      </c>
      <c r="H122" s="92" t="s">
        <v>82</v>
      </c>
      <c r="J122" s="176">
        <f>IF(ABS(J26-('France - KPIs'!J25+'Europe (excl Spain) - KPIs'!J51+'A&amp;ME - KPIs'!J16+'Orange Business - KPIs'!J18))&lt;0.001,0,J26-('France - KPIs'!J25+'Europe (excl Spain) - KPIs'!J51+'A&amp;ME - KPIs'!J16+'Orange Business - KPIs'!J18))</f>
        <v>0</v>
      </c>
      <c r="K122" s="176">
        <f>IF(ABS(K26-('France - KPIs'!K25+'Europe (excl Spain) - KPIs'!K51+'A&amp;ME - KPIs'!K16+'Orange Business - KPIs'!K18))&lt;0.001,0,K26-('France - KPIs'!K25+'Europe (excl Spain) - KPIs'!K51+'A&amp;ME - KPIs'!K16+'Orange Business - KPIs'!K18))</f>
        <v>0</v>
      </c>
      <c r="L122" s="176">
        <f>IF(ABS(L26-('France - KPIs'!L25+'Europe (excl Spain) - KPIs'!L51+'A&amp;ME - KPIs'!L16+'Orange Business - KPIs'!L18))&lt;0.001,0,L26-('France - KPIs'!L25+'Europe (excl Spain) - KPIs'!L51+'A&amp;ME - KPIs'!L16+'Orange Business - KPIs'!L18))</f>
        <v>0</v>
      </c>
      <c r="M122" s="176">
        <f>IF(ABS(M26-('France - KPIs'!M25+'Europe (excl Spain) - KPIs'!M51+'A&amp;ME - KPIs'!M16+'Orange Business - KPIs'!M18))&lt;0.001,0,M26-('France - KPIs'!M25+'Europe (excl Spain) - KPIs'!M51+'A&amp;ME - KPIs'!M16+'Orange Business - KPIs'!M18))</f>
        <v>0</v>
      </c>
      <c r="N122" s="176">
        <f>IF(ABS(N26-('France - KPIs'!N25+'Europe (excl Spain) - KPIs'!N51+'A&amp;ME - KPIs'!N16+'Orange Business - KPIs'!N18))&lt;0.001,0,N26-('France - KPIs'!N25+'Europe (excl Spain) - KPIs'!N51+'A&amp;ME - KPIs'!N16+'Orange Business - KPIs'!N18))</f>
        <v>0</v>
      </c>
      <c r="O122" s="176">
        <f>IF(ABS(O26-('France - KPIs'!O25+'Europe (excl Spain) - KPIs'!O51+'A&amp;ME - KPIs'!O16+'Orange Business - KPIs'!O18))&lt;0.001,0,O26-('France - KPIs'!O25+'Europe (excl Spain) - KPIs'!O51+'A&amp;ME - KPIs'!O16+'Orange Business - KPIs'!O18))</f>
        <v>0</v>
      </c>
      <c r="P122" s="176">
        <f>IF(ABS(P26-('France - KPIs'!P25+'Europe (excl Spain) - KPIs'!P51+'A&amp;ME - KPIs'!P16+'Orange Business - KPIs'!P18))&lt;0.001,0,P26-('France - KPIs'!P25+'Europe (excl Spain) - KPIs'!P51+'A&amp;ME - KPIs'!P16+'Orange Business - KPIs'!P18))</f>
        <v>0</v>
      </c>
      <c r="Q122" s="176">
        <f>IF(ABS(Q26-('France - KPIs'!Q25+'Europe (excl Spain) - KPIs'!Q51+'A&amp;ME - KPIs'!Q16+'Orange Business - KPIs'!Q18))&lt;0.001,0,Q26-('France - KPIs'!Q25+'Europe (excl Spain) - KPIs'!Q51+'A&amp;ME - KPIs'!Q16+'Orange Business - KPIs'!Q18))</f>
        <v>0</v>
      </c>
      <c r="R122" s="176">
        <f>IF(ABS(R26-('France - KPIs'!R25+'Europe (excl Spain) - KPIs'!R51+'A&amp;ME - KPIs'!R16+'Orange Business - KPIs'!R18))&lt;0.001,0,R26-('France - KPIs'!R25+'Europe (excl Spain) - KPIs'!R51+'A&amp;ME - KPIs'!R16+'Orange Business - KPIs'!R18))</f>
        <v>0</v>
      </c>
      <c r="S122" s="176">
        <f>IF(ABS(S26-('France - KPIs'!S25+'Europe (excl Spain) - KPIs'!S51+'A&amp;ME - KPIs'!S16+'Orange Business - KPIs'!S18))&lt;0.001,0,S26-('France - KPIs'!S25+'Europe (excl Spain) - KPIs'!S51+'A&amp;ME - KPIs'!S16+'Orange Business - KPIs'!S18))</f>
        <v>0</v>
      </c>
      <c r="T122" s="176">
        <f>IF(ABS(T26-('France - KPIs'!T25+'Europe (excl Spain) - KPIs'!T51+'A&amp;ME - KPIs'!T16+'Orange Business - KPIs'!T18))&lt;0.001,0,T26-('France - KPIs'!T25+'Europe (excl Spain) - KPIs'!T51+'A&amp;ME - KPIs'!T16+'Orange Business - KPIs'!T18))</f>
        <v>0</v>
      </c>
      <c r="U122" s="176">
        <f>IF(ABS(U26-('France - KPIs'!U25+'Europe (excl Spain) - KPIs'!U51+'A&amp;ME - KPIs'!U16+'Orange Business - KPIs'!U18))&lt;0.001,0,U26-('France - KPIs'!U25+'Europe (excl Spain) - KPIs'!U51+'A&amp;ME - KPIs'!U16+'Orange Business - KPIs'!U18))</f>
        <v>0</v>
      </c>
      <c r="V122" s="954"/>
    </row>
    <row r="123" spans="2:22" s="60" customFormat="1" ht="13.2" hidden="1">
      <c r="B123" s="60" t="s">
        <v>458</v>
      </c>
      <c r="H123" s="92" t="s">
        <v>82</v>
      </c>
      <c r="J123" s="176">
        <f>IF(ABS(J27-('France - KPIs'!J26+'Europe (excl Spain) - KPIs'!J52+'A&amp;ME - KPIs'!J17+'Orange Business - KPIs'!J12))&lt;0.001,0,J27-('France - KPIs'!J26+'Europe (excl Spain) - KPIs'!J52+'A&amp;ME - KPIs'!J17+'Orange Business - KPIs'!J12))</f>
        <v>0</v>
      </c>
      <c r="K123" s="176">
        <f>IF(ABS(K27-('France - KPIs'!K26+'Europe (excl Spain) - KPIs'!K52+'A&amp;ME - KPIs'!K17+'Orange Business - KPIs'!K12))&lt;0.001,0,K27-('France - KPIs'!K26+'Europe (excl Spain) - KPIs'!K52+'A&amp;ME - KPIs'!K17+'Orange Business - KPIs'!K12))</f>
        <v>0</v>
      </c>
      <c r="L123" s="176">
        <f>IF(ABS(L27-('France - KPIs'!L26+'Europe (excl Spain) - KPIs'!L52+'A&amp;ME - KPIs'!L17+'Orange Business - KPIs'!L12))&lt;0.001,0,L27-('France - KPIs'!L26+'Europe (excl Spain) - KPIs'!L52+'A&amp;ME - KPIs'!L17+'Orange Business - KPIs'!L12))</f>
        <v>0</v>
      </c>
      <c r="M123" s="176">
        <f>IF(ABS(M27-('France - KPIs'!M26+'Europe (excl Spain) - KPIs'!M52+'A&amp;ME - KPIs'!M17+'Orange Business - KPIs'!M12))&lt;0.001,0,M27-('France - KPIs'!M26+'Europe (excl Spain) - KPIs'!M52+'A&amp;ME - KPIs'!M17+'Orange Business - KPIs'!M12))</f>
        <v>0</v>
      </c>
      <c r="N123" s="176">
        <f>IF(ABS(N27-('France - KPIs'!N26+'Europe (excl Spain) - KPIs'!N52+'A&amp;ME - KPIs'!N17+'Orange Business - KPIs'!N12))&lt;0.001,0,N27-('France - KPIs'!N26+'Europe (excl Spain) - KPIs'!N52+'A&amp;ME - KPIs'!N17+'Orange Business - KPIs'!N12))</f>
        <v>0</v>
      </c>
      <c r="O123" s="176">
        <f>IF(ABS(O27-('France - KPIs'!O26+'Europe (excl Spain) - KPIs'!O52+'A&amp;ME - KPIs'!O17+'Orange Business - KPIs'!O12))&lt;0.001,0,O27-('France - KPIs'!O26+'Europe (excl Spain) - KPIs'!O52+'A&amp;ME - KPIs'!O17+'Orange Business - KPIs'!O12))</f>
        <v>0</v>
      </c>
      <c r="P123" s="176">
        <f>IF(ABS(P27-('France - KPIs'!P26+'Europe (excl Spain) - KPIs'!P52+'A&amp;ME - KPIs'!P17+'Orange Business - KPIs'!P12))&lt;0.001,0,P27-('France - KPIs'!P26+'Europe (excl Spain) - KPIs'!P52+'A&amp;ME - KPIs'!P17+'Orange Business - KPIs'!P12))</f>
        <v>0</v>
      </c>
      <c r="Q123" s="176">
        <f>IF(ABS(Q27-('France - KPIs'!Q26+'Europe (excl Spain) - KPIs'!Q52+'A&amp;ME - KPIs'!Q17+'Orange Business - KPIs'!Q12))&lt;0.001,0,Q27-('France - KPIs'!Q26+'Europe (excl Spain) - KPIs'!Q52+'A&amp;ME - KPIs'!Q17+'Orange Business - KPIs'!Q12))</f>
        <v>0</v>
      </c>
      <c r="R123" s="176">
        <f>IF(ABS(R27-('France - KPIs'!R26+'Europe (excl Spain) - KPIs'!R52+'A&amp;ME - KPIs'!R17+'Orange Business - KPIs'!R12))&lt;0.001,0,R27-('France - KPIs'!R26+'Europe (excl Spain) - KPIs'!R52+'A&amp;ME - KPIs'!R17+'Orange Business - KPIs'!R12))</f>
        <v>0</v>
      </c>
      <c r="S123" s="176">
        <f>IF(ABS(S27-('France - KPIs'!S26+'Europe (excl Spain) - KPIs'!S52+'A&amp;ME - KPIs'!S17+'Orange Business - KPIs'!S12))&lt;0.001,0,S27-('France - KPIs'!S26+'Europe (excl Spain) - KPIs'!S52+'A&amp;ME - KPIs'!S17+'Orange Business - KPIs'!S12))</f>
        <v>0</v>
      </c>
      <c r="T123" s="176">
        <f>IF(ABS(T27-('France - KPIs'!T26+'Europe (excl Spain) - KPIs'!T52+'A&amp;ME - KPIs'!T17+'Orange Business - KPIs'!T12))&lt;0.001,0,T27-('France - KPIs'!T26+'Europe (excl Spain) - KPIs'!T52+'A&amp;ME - KPIs'!T17+'Orange Business - KPIs'!T12))</f>
        <v>0</v>
      </c>
      <c r="U123" s="176">
        <f>IF(ABS(U27-('France - KPIs'!U26+'Europe (excl Spain) - KPIs'!U52+'A&amp;ME - KPIs'!U17+'Orange Business - KPIs'!U12))&lt;0.001,0,U27-('France - KPIs'!U26+'Europe (excl Spain) - KPIs'!U52+'A&amp;ME - KPIs'!U17+'Orange Business - KPIs'!U12))</f>
        <v>0</v>
      </c>
      <c r="V123" s="954"/>
    </row>
    <row r="124" spans="2:22" s="60" customFormat="1" ht="13.2" hidden="1">
      <c r="B124" s="60" t="s">
        <v>463</v>
      </c>
      <c r="H124" s="92" t="s">
        <v>82</v>
      </c>
      <c r="J124" s="176">
        <f>IF(ABS(J29-('France - KPIs'!J28+'Europe (excl Spain) - KPIs'!J54+'A&amp;ME - KPIs'!J12+'Orange Business - KPIs'!J12))&lt;0.001,0,J29-('France - KPIs'!J28+'Europe (excl Spain) - KPIs'!J54+'A&amp;ME - KPIs'!J12+'Orange Business - KPIs'!J12))</f>
        <v>0</v>
      </c>
      <c r="K124" s="176">
        <f>IF(ABS(K29-('France - KPIs'!K28+'Europe (excl Spain) - KPIs'!K54+'A&amp;ME - KPIs'!K12+'Orange Business - KPIs'!K12))&lt;0.001,0,K29-('France - KPIs'!K28+'Europe (excl Spain) - KPIs'!K54+'A&amp;ME - KPIs'!K12+'Orange Business - KPIs'!K12))</f>
        <v>0</v>
      </c>
      <c r="L124" s="176">
        <f>IF(ABS(L29-('France - KPIs'!L28+'Europe (excl Spain) - KPIs'!L54+'A&amp;ME - KPIs'!L12+'Orange Business - KPIs'!L12))&lt;0.001,0,L29-('France - KPIs'!L28+'Europe (excl Spain) - KPIs'!L54+'A&amp;ME - KPIs'!L12+'Orange Business - KPIs'!L12))</f>
        <v>0</v>
      </c>
      <c r="M124" s="176">
        <f>IF(ABS(M29-('France - KPIs'!M28+'Europe (excl Spain) - KPIs'!M54+'A&amp;ME - KPIs'!M12+'Orange Business - KPIs'!M12))&lt;0.001,0,M29-('France - KPIs'!M28+'Europe (excl Spain) - KPIs'!M54+'A&amp;ME - KPIs'!M12+'Orange Business - KPIs'!M12))</f>
        <v>0</v>
      </c>
      <c r="N124" s="176">
        <f>IF(ABS(N29-('France - KPIs'!N28+'Europe (excl Spain) - KPIs'!N54+'A&amp;ME - KPIs'!N12+'Orange Business - KPIs'!N12))&lt;0.001,0,N29-('France - KPIs'!N28+'Europe (excl Spain) - KPIs'!N54+'A&amp;ME - KPIs'!N12+'Orange Business - KPIs'!N12))</f>
        <v>0</v>
      </c>
      <c r="O124" s="176">
        <f>IF(ABS(O29-('France - KPIs'!O28+'Europe (excl Spain) - KPIs'!O54+'A&amp;ME - KPIs'!O12+'Orange Business - KPIs'!O12))&lt;0.001,0,O29-('France - KPIs'!O28+'Europe (excl Spain) - KPIs'!O54+'A&amp;ME - KPIs'!O12+'Orange Business - KPIs'!O12))</f>
        <v>0</v>
      </c>
      <c r="P124" s="176">
        <f>IF(ABS(P29-('France - KPIs'!P28+'Europe (excl Spain) - KPIs'!P54+'A&amp;ME - KPIs'!P12+'Orange Business - KPIs'!P12))&lt;0.001,0,P29-('France - KPIs'!P28+'Europe (excl Spain) - KPIs'!P54+'A&amp;ME - KPIs'!P12+'Orange Business - KPIs'!P12))</f>
        <v>0</v>
      </c>
      <c r="Q124" s="176">
        <f>IF(ABS(Q29-('France - KPIs'!Q28+'Europe (excl Spain) - KPIs'!Q54+'A&amp;ME - KPIs'!Q12+'Orange Business - KPIs'!Q12))&lt;0.001,0,Q29-('France - KPIs'!Q28+'Europe (excl Spain) - KPIs'!Q54+'A&amp;ME - KPIs'!Q12+'Orange Business - KPIs'!Q12))</f>
        <v>0</v>
      </c>
      <c r="R124" s="176">
        <f>IF(ABS(R29-('France - KPIs'!R28+'Europe (excl Spain) - KPIs'!R54+'A&amp;ME - KPIs'!R12+'Orange Business - KPIs'!R12))&lt;0.001,0,R29-('France - KPIs'!R28+'Europe (excl Spain) - KPIs'!R54+'A&amp;ME - KPIs'!R12+'Orange Business - KPIs'!R12))</f>
        <v>0</v>
      </c>
      <c r="S124" s="176">
        <f>IF(ABS(S29-('France - KPIs'!S28+'Europe (excl Spain) - KPIs'!S54+'A&amp;ME - KPIs'!S12+'Orange Business - KPIs'!S12))&lt;0.001,0,S29-('France - KPIs'!S28+'Europe (excl Spain) - KPIs'!S54+'A&amp;ME - KPIs'!S12+'Orange Business - KPIs'!S12))</f>
        <v>0</v>
      </c>
      <c r="T124" s="176">
        <f>IF(ABS(T29-('France - KPIs'!T28+'Europe (excl Spain) - KPIs'!T54+'A&amp;ME - KPIs'!T12+'Orange Business - KPIs'!T12))&lt;0.001,0,T29-('France - KPIs'!T28+'Europe (excl Spain) - KPIs'!T54+'A&amp;ME - KPIs'!T12+'Orange Business - KPIs'!T12))</f>
        <v>0</v>
      </c>
      <c r="U124" s="176">
        <f>IF(ABS(U29-('France - KPIs'!U28+'Europe (excl Spain) - KPIs'!U54+'A&amp;ME - KPIs'!U12+'Orange Business - KPIs'!U12))&lt;0.001,0,U29-('France - KPIs'!U28+'Europe (excl Spain) - KPIs'!U54+'A&amp;ME - KPIs'!U12+'Orange Business - KPIs'!U12))</f>
        <v>0</v>
      </c>
      <c r="V124" s="954"/>
    </row>
    <row r="125" spans="2:22" s="60" customFormat="1" ht="13.2" hidden="1">
      <c r="B125" s="60" t="s">
        <v>407</v>
      </c>
      <c r="H125" s="92" t="s">
        <v>82</v>
      </c>
      <c r="J125" s="176">
        <f>IF(ABS(J34-('France - KPIs'!J49+'Europe (excl Spain) - KPIs'!J145+'A&amp;ME - KPIs'!J40+'Orange Business - KPIs'!J25))&lt;0.001,0,J34-('France - KPIs'!J49+'Europe (excl Spain) - KPIs'!J145+'A&amp;ME - KPIs'!J40+'Orange Business - KPIs'!J25))</f>
        <v>0</v>
      </c>
      <c r="K125" s="176">
        <f>IF(ABS(K34-('France - KPIs'!K49+'Europe (excl Spain) - KPIs'!K145+'A&amp;ME - KPIs'!K40+'Orange Business - KPIs'!K25))&lt;0.001,0,K34-('France - KPIs'!K49+'Europe (excl Spain) - KPIs'!K145+'A&amp;ME - KPIs'!K40+'Orange Business - KPIs'!K25))</f>
        <v>0</v>
      </c>
      <c r="L125" s="176">
        <f>IF(ABS(L34-('France - KPIs'!L49+'Europe (excl Spain) - KPIs'!L145+'A&amp;ME - KPIs'!L40+'Orange Business - KPIs'!L25))&lt;0.001,0,L34-('France - KPIs'!L49+'Europe (excl Spain) - KPIs'!L145+'A&amp;ME - KPIs'!L40+'Orange Business - KPIs'!L25))</f>
        <v>0</v>
      </c>
      <c r="M125" s="176">
        <f>IF(ABS(M34-('France - KPIs'!M49+'Europe (excl Spain) - KPIs'!M145+'A&amp;ME - KPIs'!M40+'Orange Business - KPIs'!M25))&lt;0.001,0,M34-('France - KPIs'!M49+'Europe (excl Spain) - KPIs'!M145+'A&amp;ME - KPIs'!M40+'Orange Business - KPIs'!M25))</f>
        <v>0</v>
      </c>
      <c r="N125" s="176">
        <f>IF(ABS(N34-('France - KPIs'!N49+'Europe (excl Spain) - KPIs'!N145+'A&amp;ME - KPIs'!N40+'Orange Business - KPIs'!N25))&lt;0.001,0,N34-('France - KPIs'!N49+'Europe (excl Spain) - KPIs'!N145+'A&amp;ME - KPIs'!N40+'Orange Business - KPIs'!N25))</f>
        <v>0</v>
      </c>
      <c r="O125" s="176">
        <f>IF(ABS(O34-('France - KPIs'!O49+'Europe (excl Spain) - KPIs'!O145+'A&amp;ME - KPIs'!O40+'Orange Business - KPIs'!O25))&lt;0.001,0,O34-('France - KPIs'!O49+'Europe (excl Spain) - KPIs'!O145+'A&amp;ME - KPIs'!O40+'Orange Business - KPIs'!O25))</f>
        <v>0</v>
      </c>
      <c r="P125" s="176">
        <f>IF(ABS(P34-('France - KPIs'!P49+'Europe (excl Spain) - KPIs'!P145+'A&amp;ME - KPIs'!P40+'Orange Business - KPIs'!P25))&lt;0.001,0,P34-('France - KPIs'!P49+'Europe (excl Spain) - KPIs'!P145+'A&amp;ME - KPIs'!P40+'Orange Business - KPIs'!P25))</f>
        <v>0</v>
      </c>
      <c r="Q125" s="176">
        <f>IF(ABS(Q34-('France - KPIs'!Q49+'Europe (excl Spain) - KPIs'!Q145+'A&amp;ME - KPIs'!Q40+'Orange Business - KPIs'!Q25))&lt;0.001,0,Q34-('France - KPIs'!Q49+'Europe (excl Spain) - KPIs'!Q145+'A&amp;ME - KPIs'!Q40+'Orange Business - KPIs'!Q25))</f>
        <v>0</v>
      </c>
      <c r="R125" s="176">
        <f>IF(ABS(R34-('France - KPIs'!R49+'Europe (excl Spain) - KPIs'!R145+'A&amp;ME - KPIs'!R40+'Orange Business - KPIs'!R25))&lt;0.001,0,R34-('France - KPIs'!R49+'Europe (excl Spain) - KPIs'!R145+'A&amp;ME - KPIs'!R40+'Orange Business - KPIs'!R25))</f>
        <v>0</v>
      </c>
      <c r="S125" s="176">
        <f>IF(ABS(S34-('France - KPIs'!S49+'Europe (excl Spain) - KPIs'!S145+'A&amp;ME - KPIs'!S40+'Orange Business - KPIs'!S25))&lt;0.001,0,S34-('France - KPIs'!S49+'Europe (excl Spain) - KPIs'!S145+'A&amp;ME - KPIs'!S40+'Orange Business - KPIs'!S25))</f>
        <v>0</v>
      </c>
      <c r="T125" s="176">
        <f>IF(ABS(T34-('France - KPIs'!T49+'Europe (excl Spain) - KPIs'!T145+'A&amp;ME - KPIs'!T40+'Orange Business - KPIs'!T25))&lt;0.001,0,T34-('France - KPIs'!T49+'Europe (excl Spain) - KPIs'!T145+'A&amp;ME - KPIs'!T40+'Orange Business - KPIs'!T25))</f>
        <v>0</v>
      </c>
      <c r="U125" s="176">
        <f>IF(ABS(U34-('France - KPIs'!U49+'Europe (excl Spain) - KPIs'!U145+'A&amp;ME - KPIs'!U40+'Orange Business - KPIs'!U25))&lt;0.001,0,U34-('France - KPIs'!U49+'Europe (excl Spain) - KPIs'!U145+'A&amp;ME - KPIs'!U40+'Orange Business - KPIs'!U25))</f>
        <v>0</v>
      </c>
      <c r="V125" s="954"/>
    </row>
    <row r="126" spans="2:22" s="60" customFormat="1" ht="13.2" hidden="1">
      <c r="B126" s="60" t="s">
        <v>615</v>
      </c>
      <c r="H126" s="92" t="s">
        <v>82</v>
      </c>
      <c r="J126" s="176">
        <f>IF(ABS(J35-('France - KPIs'!J50+'Europe (excl Spain) - KPIs'!J146+'A&amp;ME - KPIs'!J41+'A&amp;ME - KPIs'!J48+'Orange Business - KPIs'!J26+'Orange Business - KPIs'!J30))&lt;0.001,0,J35-('France - KPIs'!J50+'Europe (excl Spain) - KPIs'!J147+'A&amp;ME - KPIs'!J41+'A&amp;ME - KPIs'!J47+'Orange Business - KPIs'!J26))</f>
        <v>0</v>
      </c>
      <c r="K126" s="176">
        <f>IF(ABS(K35-('France - KPIs'!K50+'Europe (excl Spain) - KPIs'!K146+'A&amp;ME - KPIs'!K41+'A&amp;ME - KPIs'!K48+'Orange Business - KPIs'!K26+'Orange Business - KPIs'!K30))&lt;0.001,0,K35-('France - KPIs'!K50+'Europe (excl Spain) - KPIs'!K147+'A&amp;ME - KPIs'!K41+'A&amp;ME - KPIs'!K47+'Orange Business - KPIs'!K26))</f>
        <v>0</v>
      </c>
      <c r="L126" s="176">
        <f>IF(ABS(L35-('France - KPIs'!L50+'Europe (excl Spain) - KPIs'!L146+'A&amp;ME - KPIs'!L41+'A&amp;ME - KPIs'!L48+'Orange Business - KPIs'!L26+'Orange Business - KPIs'!L30))&lt;0.001,0,L35-('France - KPIs'!L50+'Europe (excl Spain) - KPIs'!L147+'A&amp;ME - KPIs'!L41+'A&amp;ME - KPIs'!L47+'Orange Business - KPIs'!L26))</f>
        <v>0</v>
      </c>
      <c r="M126" s="176">
        <f>IF(ABS(M35-('France - KPIs'!M50+'Europe (excl Spain) - KPIs'!M146+'A&amp;ME - KPIs'!M41+'A&amp;ME - KPIs'!M48+'Orange Business - KPIs'!M26+'Orange Business - KPIs'!M30))&lt;0.001,0,M35-('France - KPIs'!M50+'Europe (excl Spain) - KPIs'!M147+'A&amp;ME - KPIs'!M41+'A&amp;ME - KPIs'!M47+'Orange Business - KPIs'!M26))</f>
        <v>0</v>
      </c>
      <c r="N126" s="176">
        <f>IF(ABS(N35-('France - KPIs'!N50+'Europe (excl Spain) - KPIs'!N146+'A&amp;ME - KPIs'!N41+'A&amp;ME - KPIs'!N48+'Orange Business - KPIs'!N26+'Orange Business - KPIs'!N30))&lt;0.001,0,N35-('France - KPIs'!N50+'Europe (excl Spain) - KPIs'!N147+'A&amp;ME - KPIs'!N41+'A&amp;ME - KPIs'!N47+'Orange Business - KPIs'!N26))</f>
        <v>0</v>
      </c>
      <c r="O126" s="176">
        <f>IF(ABS(O35-('France - KPIs'!O50+'Europe (excl Spain) - KPIs'!O146+'A&amp;ME - KPIs'!O41+'A&amp;ME - KPIs'!O48+'Orange Business - KPIs'!O26+'Orange Business - KPIs'!O30))&lt;0.001,0,O35-('France - KPIs'!O50+'Europe (excl Spain) - KPIs'!O147+'A&amp;ME - KPIs'!O41+'A&amp;ME - KPIs'!O47+'Orange Business - KPIs'!O26))</f>
        <v>0</v>
      </c>
      <c r="P126" s="176">
        <f>IF(ABS(P35-('France - KPIs'!P50+'Europe (excl Spain) - KPIs'!P146+'A&amp;ME - KPIs'!P41+'A&amp;ME - KPIs'!P48+'Orange Business - KPIs'!P26+'Orange Business - KPIs'!P30))&lt;0.001,0,P35-('France - KPIs'!P50+'Europe (excl Spain) - KPIs'!P147+'A&amp;ME - KPIs'!P41+'A&amp;ME - KPIs'!P47+'Orange Business - KPIs'!P26))</f>
        <v>0</v>
      </c>
      <c r="Q126" s="176">
        <f>IF(ABS(Q35-('France - KPIs'!Q50+'Europe (excl Spain) - KPIs'!Q146+'A&amp;ME - KPIs'!Q41+'A&amp;ME - KPIs'!Q48+'Orange Business - KPIs'!Q26+'Orange Business - KPIs'!Q30))&lt;0.001,0,Q35-('France - KPIs'!Q50+'Europe (excl Spain) - KPIs'!Q147+'A&amp;ME - KPIs'!Q41+'A&amp;ME - KPIs'!Q47+'Orange Business - KPIs'!Q26))</f>
        <v>0</v>
      </c>
      <c r="R126" s="176">
        <f>IF(ABS(R35-('France - KPIs'!R50+'Europe (excl Spain) - KPIs'!R146+'A&amp;ME - KPIs'!R41+'A&amp;ME - KPIs'!R48+'Orange Business - KPIs'!R26+'Orange Business - KPIs'!R30))&lt;0.001,0,R35-('France - KPIs'!R50+'Europe (excl Spain) - KPIs'!R147+'A&amp;ME - KPIs'!R41+'A&amp;ME - KPIs'!R47+'Orange Business - KPIs'!R26))</f>
        <v>0</v>
      </c>
      <c r="S126" s="176">
        <f>IF(ABS(S35-('France - KPIs'!S50+'Europe (excl Spain) - KPIs'!S146+'A&amp;ME - KPIs'!S41+'A&amp;ME - KPIs'!S48+'Orange Business - KPIs'!S26+'Orange Business - KPIs'!S30))&lt;0.001,0,S35-('France - KPIs'!S50+'Europe (excl Spain) - KPIs'!S147+'A&amp;ME - KPIs'!S41+'A&amp;ME - KPIs'!S47+'Orange Business - KPIs'!S26))</f>
        <v>0</v>
      </c>
      <c r="T126" s="176">
        <f>IF(ABS(T35-('France - KPIs'!T50+'Europe (excl Spain) - KPIs'!T146+'A&amp;ME - KPIs'!T41+'A&amp;ME - KPIs'!T48+'Orange Business - KPIs'!T26+'Orange Business - KPIs'!T30))&lt;0.001,0,T35-('France - KPIs'!T50+'Europe (excl Spain) - KPIs'!T147+'A&amp;ME - KPIs'!T41+'A&amp;ME - KPIs'!T47+'Orange Business - KPIs'!T26))</f>
        <v>0</v>
      </c>
      <c r="U126" s="176">
        <f>IF(ABS(U35-('France - KPIs'!U50+'Europe (excl Spain) - KPIs'!U146+'A&amp;ME - KPIs'!U41+'A&amp;ME - KPIs'!U48+'Orange Business - KPIs'!U26+'Orange Business - KPIs'!U30))&lt;0.001,0,U35-('France - KPIs'!U50+'Europe (excl Spain) - KPIs'!U147+'A&amp;ME - KPIs'!U41+'A&amp;ME - KPIs'!U47+'Orange Business - KPIs'!U26))</f>
        <v>0</v>
      </c>
      <c r="V126" s="954"/>
    </row>
    <row r="127" spans="2:22" s="60" customFormat="1" ht="13.2" hidden="1">
      <c r="B127" s="60" t="s">
        <v>427</v>
      </c>
      <c r="H127" s="92" t="s">
        <v>82</v>
      </c>
      <c r="J127" s="176">
        <f>IF(ABS(J36-('France - KPIs'!J51+'Europe (excl Spain) - KPIs'!J147+'A&amp;ME - KPIs'!J41+'Orange Business - KPIs'!J26))&lt;0.001,0,J36-('France - KPIs'!J51+'Europe (excl Spain) - KPIs'!J147+'A&amp;ME - KPIs'!J41+'Orange Business - KPIs'!J26))</f>
        <v>0</v>
      </c>
      <c r="K127" s="176">
        <f>IF(ABS(K36-('France - KPIs'!K51+'Europe (excl Spain) - KPIs'!K147+'A&amp;ME - KPIs'!K41+'Orange Business - KPIs'!K26))&lt;0.001,0,K36-('France - KPIs'!K51+'Europe (excl Spain) - KPIs'!K147+'A&amp;ME - KPIs'!K41+'Orange Business - KPIs'!K26))</f>
        <v>0</v>
      </c>
      <c r="L127" s="176">
        <f>IF(ABS(L36-('France - KPIs'!L51+'Europe (excl Spain) - KPIs'!L147+'A&amp;ME - KPIs'!L41+'Orange Business - KPIs'!L26))&lt;0.001,0,L36-('France - KPIs'!L51+'Europe (excl Spain) - KPIs'!L147+'A&amp;ME - KPIs'!L41+'Orange Business - KPIs'!L26))</f>
        <v>0</v>
      </c>
      <c r="M127" s="176">
        <f>IF(ABS(M36-('France - KPIs'!M51+'Europe (excl Spain) - KPIs'!M147+'A&amp;ME - KPIs'!M41+'Orange Business - KPIs'!M26))&lt;0.001,0,M36-('France - KPIs'!M51+'Europe (excl Spain) - KPIs'!M147+'A&amp;ME - KPIs'!M41+'Orange Business - KPIs'!M26))</f>
        <v>0</v>
      </c>
      <c r="N127" s="176">
        <f>IF(ABS(N36-('France - KPIs'!N51+'Europe (excl Spain) - KPIs'!N147+'A&amp;ME - KPIs'!N41+'Orange Business - KPIs'!N26))&lt;0.001,0,N36-('France - KPIs'!N51+'Europe (excl Spain) - KPIs'!N147+'A&amp;ME - KPIs'!N41+'Orange Business - KPIs'!N26))</f>
        <v>0</v>
      </c>
      <c r="O127" s="176">
        <f>IF(ABS(O36-('France - KPIs'!O51+'Europe (excl Spain) - KPIs'!O147+'A&amp;ME - KPIs'!O41+'Orange Business - KPIs'!O26))&lt;0.001,0,O36-('France - KPIs'!O51+'Europe (excl Spain) - KPIs'!O147+'A&amp;ME - KPIs'!O41+'Orange Business - KPIs'!O26))</f>
        <v>0</v>
      </c>
      <c r="P127" s="176">
        <f>IF(ABS(P36-('France - KPIs'!P51+'Europe (excl Spain) - KPIs'!P147+'A&amp;ME - KPIs'!P41+'Orange Business - KPIs'!P26))&lt;0.001,0,P36-('France - KPIs'!P51+'Europe (excl Spain) - KPIs'!P147+'A&amp;ME - KPIs'!P41+'Orange Business - KPIs'!P26))</f>
        <v>0</v>
      </c>
      <c r="Q127" s="176">
        <f>IF(ABS(Q36-('France - KPIs'!Q51+'Europe (excl Spain) - KPIs'!Q147+'A&amp;ME - KPIs'!Q41+'Orange Business - KPIs'!Q26))&lt;0.001,0,Q36-('France - KPIs'!Q51+'Europe (excl Spain) - KPIs'!Q147+'A&amp;ME - KPIs'!Q41+'Orange Business - KPIs'!Q26))</f>
        <v>0</v>
      </c>
      <c r="R127" s="176">
        <f>IF(ABS(R36-('France - KPIs'!R51+'Europe (excl Spain) - KPIs'!R147+'A&amp;ME - KPIs'!R41+'Orange Business - KPIs'!R26))&lt;0.001,0,R36-('France - KPIs'!R51+'Europe (excl Spain) - KPIs'!R147+'A&amp;ME - KPIs'!R41+'Orange Business - KPIs'!R26))</f>
        <v>0</v>
      </c>
      <c r="S127" s="176">
        <f>IF(ABS(S36-('France - KPIs'!S51+'Europe (excl Spain) - KPIs'!S147+'A&amp;ME - KPIs'!S41+'Orange Business - KPIs'!S26))&lt;0.001,0,S36-('France - KPIs'!S51+'Europe (excl Spain) - KPIs'!S147+'A&amp;ME - KPIs'!S41+'Orange Business - KPIs'!S26))</f>
        <v>0</v>
      </c>
      <c r="T127" s="176">
        <f>IF(ABS(T36-('France - KPIs'!T51+'Europe (excl Spain) - KPIs'!T147+'A&amp;ME - KPIs'!T41+'Orange Business - KPIs'!T26))&lt;0.001,0,T36-('France - KPIs'!T51+'Europe (excl Spain) - KPIs'!T147+'A&amp;ME - KPIs'!T41+'Orange Business - KPIs'!T26))</f>
        <v>0</v>
      </c>
      <c r="U127" s="176">
        <f>IF(ABS(U36-('France - KPIs'!U51+'Europe (excl Spain) - KPIs'!U147+'A&amp;ME - KPIs'!U41+'Orange Business - KPIs'!U26))&lt;0.001,0,U36-('France - KPIs'!U51+'Europe (excl Spain) - KPIs'!U147+'A&amp;ME - KPIs'!U41+'Orange Business - KPIs'!U26))</f>
        <v>0</v>
      </c>
      <c r="V127" s="954"/>
    </row>
    <row r="128" spans="2:22" s="60" customFormat="1" ht="13.2" hidden="1">
      <c r="B128" s="60" t="s">
        <v>464</v>
      </c>
      <c r="H128" s="92" t="s">
        <v>82</v>
      </c>
      <c r="J128" s="176">
        <f>IF(ABS(J41-('France - KPIs'!J57+'Europe (excl Spain) - KPIs'!J152))&lt;0.001,0,J41-('France - KPIs'!J57+'Europe (excl Spain) - KPIs'!J152))</f>
        <v>0</v>
      </c>
      <c r="K128" s="176">
        <f>IF(ABS(K41-('France - KPIs'!K57+'Europe (excl Spain) - KPIs'!K152))&lt;0.001,0,K41-('France - KPIs'!K57+'Europe (excl Spain) - KPIs'!K152))</f>
        <v>0</v>
      </c>
      <c r="L128" s="176">
        <f>IF(ABS(L41-('France - KPIs'!L57+'Europe (excl Spain) - KPIs'!L152))&lt;0.001,0,L41-('France - KPIs'!L57+'Europe (excl Spain) - KPIs'!L152))</f>
        <v>0</v>
      </c>
      <c r="M128" s="176">
        <f>IF(ABS(M41-('France - KPIs'!M57+'Europe (excl Spain) - KPIs'!M152))&lt;0.001,0,M41-('France - KPIs'!M57+'Europe (excl Spain) - KPIs'!M152))</f>
        <v>0</v>
      </c>
      <c r="N128" s="176">
        <f>IF(ABS(N41-('France - KPIs'!N57+'Europe (excl Spain) - KPIs'!N152))&lt;0.001,0,N41-('France - KPIs'!N57+'Europe (excl Spain) - KPIs'!N152))</f>
        <v>0</v>
      </c>
      <c r="O128" s="176">
        <f>IF(ABS(O41-('France - KPIs'!O57+'Europe (excl Spain) - KPIs'!O152))&lt;0.001,0,O41-('France - KPIs'!O57+'Europe (excl Spain) - KPIs'!O152))</f>
        <v>0</v>
      </c>
      <c r="P128" s="176">
        <f>IF(ABS(P41-('France - KPIs'!P57+'Europe (excl Spain) - KPIs'!P152))&lt;0.001,0,P41-('France - KPIs'!P57+'Europe (excl Spain) - KPIs'!P152))</f>
        <v>0</v>
      </c>
      <c r="Q128" s="176">
        <f>IF(ABS(Q41-('France - KPIs'!Q57+'Europe (excl Spain) - KPIs'!Q152))&lt;0.001,0,Q41-('France - KPIs'!Q57+'Europe (excl Spain) - KPIs'!Q152))</f>
        <v>0</v>
      </c>
      <c r="R128" s="176">
        <f>IF(ABS(R41-('France - KPIs'!R57+'Europe (excl Spain) - KPIs'!R152))&lt;0.001,0,R41-('France - KPIs'!R57+'Europe (excl Spain) - KPIs'!R152))</f>
        <v>0</v>
      </c>
      <c r="S128" s="176">
        <f>IF(ABS(S41-('France - KPIs'!S57+'Europe (excl Spain) - KPIs'!S152))&lt;0.001,0,S41-('France - KPIs'!S57+'Europe (excl Spain) - KPIs'!S152))</f>
        <v>0</v>
      </c>
      <c r="T128" s="176">
        <f>IF(ABS(T41-('France - KPIs'!T57+'Europe (excl Spain) - KPIs'!T152))&lt;0.001,0,T41-('France - KPIs'!T57+'Europe (excl Spain) - KPIs'!T152))</f>
        <v>0</v>
      </c>
      <c r="U128" s="176">
        <f>IF(ABS(U41-('France - KPIs'!U57+'Europe (excl Spain) - KPIs'!U152))&lt;0.001,0,U41-('France - KPIs'!U57+'Europe (excl Spain) - KPIs'!U152))</f>
        <v>0</v>
      </c>
      <c r="V128" s="954"/>
    </row>
    <row r="129" spans="2:22" s="60" customFormat="1" ht="13.2" hidden="1">
      <c r="B129" s="60" t="s">
        <v>465</v>
      </c>
      <c r="H129" s="92" t="s">
        <v>82</v>
      </c>
      <c r="J129" s="176">
        <f>IF(ABS(J42-('France - KPIs'!J58+'Europe (excl Spain) - KPIs'!J153+'A&amp;ME - KPIs'!J41+'Orange Business - KPIs'!J26))&lt;0.001,0,J42-('France - KPIs'!J58+'Europe (excl Spain) - KPIs'!J153+'A&amp;ME - KPIs'!J41+'Orange Business - KPIs'!J26))</f>
        <v>0</v>
      </c>
      <c r="K129" s="176">
        <f>IF(ABS(K42-('France - KPIs'!K58+'Europe (excl Spain) - KPIs'!K153+'A&amp;ME - KPIs'!K41+'Orange Business - KPIs'!K26))&lt;0.001,0,K42-('France - KPIs'!K58+'Europe (excl Spain) - KPIs'!K153+'A&amp;ME - KPIs'!K41+'Orange Business - KPIs'!K26))</f>
        <v>0</v>
      </c>
      <c r="L129" s="176">
        <f>IF(ABS(L42-('France - KPIs'!L58+'Europe (excl Spain) - KPIs'!L153+'A&amp;ME - KPIs'!L41+'Orange Business - KPIs'!L26))&lt;0.001,0,L42-('France - KPIs'!L58+'Europe (excl Spain) - KPIs'!L153+'A&amp;ME - KPIs'!L41+'Orange Business - KPIs'!L26))</f>
        <v>0</v>
      </c>
      <c r="M129" s="176">
        <f>IF(ABS(M42-('France - KPIs'!M58+'Europe (excl Spain) - KPIs'!M153+'A&amp;ME - KPIs'!M41+'Orange Business - KPIs'!M26))&lt;0.001,0,M42-('France - KPIs'!M58+'Europe (excl Spain) - KPIs'!M153+'A&amp;ME - KPIs'!M41+'Orange Business - KPIs'!M26))</f>
        <v>0</v>
      </c>
      <c r="N129" s="176">
        <f>IF(ABS(N42-('France - KPIs'!N58+'Europe (excl Spain) - KPIs'!N153+'A&amp;ME - KPIs'!N41+'Orange Business - KPIs'!N26))&lt;0.001,0,N42-('France - KPIs'!N58+'Europe (excl Spain) - KPIs'!N153+'A&amp;ME - KPIs'!N41+'Orange Business - KPIs'!N26))</f>
        <v>0</v>
      </c>
      <c r="O129" s="176">
        <f>IF(ABS(O42-('France - KPIs'!O58+'Europe (excl Spain) - KPIs'!O153+'A&amp;ME - KPIs'!O41+'Orange Business - KPIs'!O26))&lt;0.001,0,O42-('France - KPIs'!O58+'Europe (excl Spain) - KPIs'!O153+'A&amp;ME - KPIs'!O41+'Orange Business - KPIs'!O26))</f>
        <v>0</v>
      </c>
      <c r="P129" s="176">
        <f>IF(ABS(P42-('France - KPIs'!P58+'Europe (excl Spain) - KPIs'!P153+'A&amp;ME - KPIs'!P41+'Orange Business - KPIs'!P26))&lt;0.001,0,P42-('France - KPIs'!P58+'Europe (excl Spain) - KPIs'!P153+'A&amp;ME - KPIs'!P41+'Orange Business - KPIs'!P26))</f>
        <v>0</v>
      </c>
      <c r="Q129" s="176">
        <f>IF(ABS(Q42-('France - KPIs'!Q58+'Europe (excl Spain) - KPIs'!Q153+'A&amp;ME - KPIs'!Q41+'Orange Business - KPIs'!Q26))&lt;0.001,0,Q42-('France - KPIs'!Q58+'Europe (excl Spain) - KPIs'!Q153+'A&amp;ME - KPIs'!Q41+'Orange Business - KPIs'!Q26))</f>
        <v>0</v>
      </c>
      <c r="R129" s="176">
        <f>IF(ABS(R42-('France - KPIs'!R58+'Europe (excl Spain) - KPIs'!R153+'A&amp;ME - KPIs'!R41+'Orange Business - KPIs'!R26))&lt;0.001,0,R42-('France - KPIs'!R58+'Europe (excl Spain) - KPIs'!R153+'A&amp;ME - KPIs'!R41+'Orange Business - KPIs'!R26))</f>
        <v>0</v>
      </c>
      <c r="S129" s="176">
        <f>IF(ABS(S42-('France - KPIs'!S58+'Europe (excl Spain) - KPIs'!S153+'A&amp;ME - KPIs'!S41+'Orange Business - KPIs'!S26))&lt;0.001,0,S42-('France - KPIs'!S58+'Europe (excl Spain) - KPIs'!S153+'A&amp;ME - KPIs'!S41+'Orange Business - KPIs'!S26))</f>
        <v>0</v>
      </c>
      <c r="T129" s="176">
        <f>IF(ABS(T42-('France - KPIs'!T58+'Europe (excl Spain) - KPIs'!T153+'A&amp;ME - KPIs'!T41+'Orange Business - KPIs'!T26))&lt;0.001,0,T42-('France - KPIs'!T58+'Europe (excl Spain) - KPIs'!T153+'A&amp;ME - KPIs'!T41+'Orange Business - KPIs'!T26))</f>
        <v>0</v>
      </c>
      <c r="U129" s="176">
        <f>IF(ABS(U42-('France - KPIs'!U58+'Europe (excl Spain) - KPIs'!U153+'A&amp;ME - KPIs'!U41+'Orange Business - KPIs'!U26))&lt;0.001,0,U42-('France - KPIs'!U58+'Europe (excl Spain) - KPIs'!U153+'A&amp;ME - KPIs'!U41+'Orange Business - KPIs'!U26))</f>
        <v>0</v>
      </c>
      <c r="V129" s="954"/>
    </row>
    <row r="130" spans="2:22" s="60" customFormat="1" ht="13.2" hidden="1">
      <c r="B130" s="60" t="s">
        <v>406</v>
      </c>
      <c r="H130" s="92" t="s">
        <v>82</v>
      </c>
      <c r="J130" s="176">
        <f>IF(ABS(J43-('France - KPIs'!J59+'A&amp;ME - KPIs'!J48+'Europe (excl Spain) - KPIs'!J154+'Orange Business - KPIs'!J30))&lt;0.001,0,J43-('France - KPIs'!J59+'A&amp;ME - KPIs'!J47+'Europe (excl Spain) - KPIs'!J154+'Orange Business - KPIs'!J30))</f>
        <v>0</v>
      </c>
      <c r="K130" s="176">
        <f>IF(ABS(K43-('France - KPIs'!K59+'A&amp;ME - KPIs'!K48+'Europe (excl Spain) - KPIs'!K154+'Orange Business - KPIs'!K30))&lt;0.001,0,K43-('France - KPIs'!K59+'A&amp;ME - KPIs'!K47+'Europe (excl Spain) - KPIs'!K154+'Orange Business - KPIs'!K30))</f>
        <v>0</v>
      </c>
      <c r="L130" s="176">
        <f>IF(ABS(L43-('France - KPIs'!L59+'A&amp;ME - KPIs'!L48+'Europe (excl Spain) - KPIs'!L154+'Orange Business - KPIs'!L30))&lt;0.001,0,L43-('France - KPIs'!L59+'A&amp;ME - KPIs'!L47+'Europe (excl Spain) - KPIs'!L154+'Orange Business - KPIs'!L30))</f>
        <v>0</v>
      </c>
      <c r="M130" s="176">
        <f>IF(ABS(M43-('France - KPIs'!M59+'A&amp;ME - KPIs'!M48+'Europe (excl Spain) - KPIs'!M154+'Orange Business - KPIs'!M30))&lt;0.001,0,M43-('France - KPIs'!M59+'A&amp;ME - KPIs'!M47+'Europe (excl Spain) - KPIs'!M154+'Orange Business - KPIs'!M30))</f>
        <v>0</v>
      </c>
      <c r="N130" s="176">
        <f>IF(ABS(N43-('France - KPIs'!N59+'A&amp;ME - KPIs'!N48+'Europe (excl Spain) - KPIs'!N154+'Orange Business - KPIs'!N30))&lt;0.001,0,N43-('France - KPIs'!N59+'A&amp;ME - KPIs'!N47+'Europe (excl Spain) - KPIs'!N154+'Orange Business - KPIs'!N30))</f>
        <v>0</v>
      </c>
      <c r="O130" s="176">
        <f>IF(ABS(O43-('France - KPIs'!O59+'A&amp;ME - KPIs'!O48+'Europe (excl Spain) - KPIs'!O154+'Orange Business - KPIs'!O30))&lt;0.001,0,O43-('France - KPIs'!O59+'A&amp;ME - KPIs'!O47+'Europe (excl Spain) - KPIs'!O154+'Orange Business - KPIs'!O30))</f>
        <v>0</v>
      </c>
      <c r="P130" s="176">
        <f>IF(ABS(P43-('France - KPIs'!P59+'A&amp;ME - KPIs'!P48+'Europe (excl Spain) - KPIs'!P154+'Orange Business - KPIs'!P30))&lt;0.001,0,P43-('France - KPIs'!P59+'A&amp;ME - KPIs'!P47+'Europe (excl Spain) - KPIs'!P154+'Orange Business - KPIs'!P30))</f>
        <v>0</v>
      </c>
      <c r="Q130" s="176">
        <f>IF(ABS(Q43-('France - KPIs'!Q59+'A&amp;ME - KPIs'!Q48+'Europe (excl Spain) - KPIs'!Q154+'Orange Business - KPIs'!Q30))&lt;0.001,0,Q43-('France - KPIs'!Q59+'A&amp;ME - KPIs'!Q47+'Europe (excl Spain) - KPIs'!Q154+'Orange Business - KPIs'!Q30))</f>
        <v>0</v>
      </c>
      <c r="R130" s="176">
        <f>IF(ABS(R43-('France - KPIs'!R59+'A&amp;ME - KPIs'!R48+'Europe (excl Spain) - KPIs'!R154+'Orange Business - KPIs'!R30))&lt;0.001,0,R43-('France - KPIs'!R59+'A&amp;ME - KPIs'!R47+'Europe (excl Spain) - KPIs'!R154+'Orange Business - KPIs'!R30))</f>
        <v>0</v>
      </c>
      <c r="S130" s="176">
        <f>IF(ABS(S43-('France - KPIs'!S59+'A&amp;ME - KPIs'!S48+'Europe (excl Spain) - KPIs'!S154+'Orange Business - KPIs'!S30))&lt;0.001,0,S43-('France - KPIs'!S59+'A&amp;ME - KPIs'!S47+'Europe (excl Spain) - KPIs'!S154+'Orange Business - KPIs'!S30))</f>
        <v>0</v>
      </c>
      <c r="T130" s="176">
        <f>IF(ABS(T43-('France - KPIs'!T59+'A&amp;ME - KPIs'!T48+'Europe (excl Spain) - KPIs'!T154+'Orange Business - KPIs'!T30))&lt;0.001,0,T43-('France - KPIs'!T59+'A&amp;ME - KPIs'!T47+'Europe (excl Spain) - KPIs'!T154+'Orange Business - KPIs'!T30))</f>
        <v>0</v>
      </c>
      <c r="U130" s="176">
        <f>IF(ABS(U43-('France - KPIs'!U59+'A&amp;ME - KPIs'!U48+'Europe (excl Spain) - KPIs'!U154+'Orange Business - KPIs'!U30))&lt;0.001,0,U43-('France - KPIs'!U59+'A&amp;ME - KPIs'!U47+'Europe (excl Spain) - KPIs'!U154+'Orange Business - KPIs'!U30))</f>
        <v>0</v>
      </c>
      <c r="V130" s="954"/>
    </row>
    <row r="131" spans="2:22" s="60" customFormat="1" ht="13.2" hidden="1">
      <c r="B131" s="60" t="s">
        <v>409</v>
      </c>
      <c r="H131" s="92" t="s">
        <v>82</v>
      </c>
      <c r="J131" s="176">
        <f>IF(ABS(J46-('France - KPIs'!J62+'Europe (excl Spain) - KPIs'!J155))&lt;0.001,0,J46-('France - KPIs'!J62+'Europe (excl Spain) - KPIs'!J155))</f>
        <v>0</v>
      </c>
      <c r="K131" s="176">
        <f>IF(ABS(K46-('France - KPIs'!K62+'Europe (excl Spain) - KPIs'!K155))&lt;0.001,0,K46-('France - KPIs'!K62+'Europe (excl Spain) - KPIs'!K155))</f>
        <v>0</v>
      </c>
      <c r="L131" s="176">
        <f>IF(ABS(L46-('France - KPIs'!L62+'Europe (excl Spain) - KPIs'!L155))&lt;0.001,0,L46-('France - KPIs'!L62+'Europe (excl Spain) - KPIs'!L155))</f>
        <v>0</v>
      </c>
      <c r="M131" s="176">
        <f>IF(ABS(M46-('France - KPIs'!M62+'Europe (excl Spain) - KPIs'!M155))&lt;0.001,0,M46-('France - KPIs'!M62+'Europe (excl Spain) - KPIs'!M155))</f>
        <v>0</v>
      </c>
      <c r="N131" s="176">
        <f>IF(ABS(N46-('France - KPIs'!N62+'Europe (excl Spain) - KPIs'!N155))&lt;0.001,0,N46-('France - KPIs'!N62+'Europe (excl Spain) - KPIs'!N155))</f>
        <v>0</v>
      </c>
      <c r="O131" s="176">
        <f>IF(ABS(O46-('France - KPIs'!O62+'Europe (excl Spain) - KPIs'!O155))&lt;0.001,0,O46-('France - KPIs'!O62+'Europe (excl Spain) - KPIs'!O155))</f>
        <v>0</v>
      </c>
      <c r="P131" s="176">
        <f>IF(ABS(P46-('France - KPIs'!P62+'Europe (excl Spain) - KPIs'!P155))&lt;0.001,0,P46-('France - KPIs'!P62+'Europe (excl Spain) - KPIs'!P155))</f>
        <v>0</v>
      </c>
      <c r="Q131" s="176">
        <f>IF(ABS(Q46-('France - KPIs'!Q62+'Europe (excl Spain) - KPIs'!Q155))&lt;0.001,0,Q46-('France - KPIs'!Q62+'Europe (excl Spain) - KPIs'!Q155))</f>
        <v>0</v>
      </c>
      <c r="R131" s="176">
        <f>IF(ABS(R46-('France - KPIs'!R62+'Europe (excl Spain) - KPIs'!R155))&lt;0.001,0,R46-('France - KPIs'!R62+'Europe (excl Spain) - KPIs'!R155))</f>
        <v>0</v>
      </c>
      <c r="S131" s="176">
        <f>IF(ABS(S46-('France - KPIs'!S62+'Europe (excl Spain) - KPIs'!S155))&lt;0.001,0,S46-('France - KPIs'!S62+'Europe (excl Spain) - KPIs'!S155))</f>
        <v>0</v>
      </c>
      <c r="T131" s="176">
        <f>IF(ABS(T46-('France - KPIs'!T62+'Europe (excl Spain) - KPIs'!T155))&lt;0.001,0,T46-('France - KPIs'!T62+'Europe (excl Spain) - KPIs'!T155))</f>
        <v>0</v>
      </c>
      <c r="U131" s="176">
        <f>IF(ABS(U46-('France - KPIs'!U62+'Europe (excl Spain) - KPIs'!U155))&lt;0.001,0,U46-('France - KPIs'!U62+'Europe (excl Spain) - KPIs'!U155))</f>
        <v>0</v>
      </c>
      <c r="V131" s="954"/>
    </row>
    <row r="132" spans="2:22" s="60" customFormat="1" ht="13.2" hidden="1">
      <c r="B132" s="60" t="s">
        <v>528</v>
      </c>
      <c r="H132" s="92" t="s">
        <v>82</v>
      </c>
      <c r="J132" s="176">
        <f>IF(ABS(J48-('France - KPIs'!J70+'Europe (excl Spain) - KPIs'!J157+'A&amp;ME - KPIs'!J52))&lt;0.001,0,J48-('France - KPIs'!J70+'Europe (excl Spain) - KPIs'!J157+'A&amp;ME - KPIs'!J52))</f>
        <v>0</v>
      </c>
      <c r="K132" s="176">
        <f>IF(ABS(K48-('France - KPIs'!K70+'Europe (excl Spain) - KPIs'!K157+'A&amp;ME - KPIs'!K52))&lt;0.001,0,K48-('France - KPIs'!K70+'Europe (excl Spain) - KPIs'!K157+'A&amp;ME - KPIs'!K52))</f>
        <v>0</v>
      </c>
      <c r="L132" s="176">
        <f>IF(ABS(L48-('France - KPIs'!L70+'Europe (excl Spain) - KPIs'!L157+'A&amp;ME - KPIs'!L52))&lt;0.001,0,L48-('France - KPIs'!L70+'Europe (excl Spain) - KPIs'!L157+'A&amp;ME - KPIs'!L52))</f>
        <v>0</v>
      </c>
      <c r="M132" s="176">
        <f>IF(ABS(M48-('France - KPIs'!M70+'Europe (excl Spain) - KPIs'!M157+'A&amp;ME - KPIs'!M52))&lt;0.001,0,M48-('France - KPIs'!M70+'Europe (excl Spain) - KPIs'!M157+'A&amp;ME - KPIs'!M52))</f>
        <v>0</v>
      </c>
      <c r="N132" s="176">
        <f>IF(ABS(N48-('France - KPIs'!N70+'Europe (excl Spain) - KPIs'!N157+'A&amp;ME - KPIs'!N52))&lt;0.001,0,N48-('France - KPIs'!N70+'Europe (excl Spain) - KPIs'!N157+'A&amp;ME - KPIs'!N52))</f>
        <v>0</v>
      </c>
      <c r="O132" s="176">
        <f>IF(ABS(O48-('France - KPIs'!O70+'Europe (excl Spain) - KPIs'!O157+'A&amp;ME - KPIs'!O52))&lt;0.001,0,O48-('France - KPIs'!O70+'Europe (excl Spain) - KPIs'!O157+'A&amp;ME - KPIs'!O52))</f>
        <v>0</v>
      </c>
      <c r="P132" s="176">
        <f>IF(ABS(P48-('France - KPIs'!P70+'Europe (excl Spain) - KPIs'!P157+'A&amp;ME - KPIs'!P52))&lt;0.001,0,P48-('France - KPIs'!P70+'Europe (excl Spain) - KPIs'!P157+'A&amp;ME - KPIs'!P52))</f>
        <v>0</v>
      </c>
      <c r="Q132" s="176">
        <f>IF(ABS(Q48-('France - KPIs'!Q70+'Europe (excl Spain) - KPIs'!Q157+'A&amp;ME - KPIs'!Q52))&lt;0.001,0,Q48-('France - KPIs'!Q70+'Europe (excl Spain) - KPIs'!Q157+'A&amp;ME - KPIs'!Q52))</f>
        <v>0</v>
      </c>
      <c r="R132" s="176">
        <f>IF(ABS(R48-('France - KPIs'!R70+'Europe (excl Spain) - KPIs'!R157+'A&amp;ME - KPIs'!R52))&lt;0.001,0,R48-('France - KPIs'!R70+'Europe (excl Spain) - KPIs'!R157+'A&amp;ME - KPIs'!R52))</f>
        <v>0</v>
      </c>
      <c r="S132" s="176">
        <f>IF(ABS(S48-('France - KPIs'!S70+'Europe (excl Spain) - KPIs'!S157+'A&amp;ME - KPIs'!S52))&lt;0.001,0,S48-('France - KPIs'!S70+'Europe (excl Spain) - KPIs'!S157+'A&amp;ME - KPIs'!S52))</f>
        <v>0</v>
      </c>
      <c r="T132" s="176">
        <f>IF(ABS(T48-('France - KPIs'!T70+'Europe (excl Spain) - KPIs'!T157+'A&amp;ME - KPIs'!T52))&lt;0.001,0,T48-('France - KPIs'!T70+'Europe (excl Spain) - KPIs'!T157+'A&amp;ME - KPIs'!T52))</f>
        <v>0</v>
      </c>
      <c r="U132" s="176">
        <f>IF(ABS(U48-('France - KPIs'!U70+'Europe (excl Spain) - KPIs'!U157+'A&amp;ME - KPIs'!U52))&lt;0.001,0,U48-('France - KPIs'!U70+'Europe (excl Spain) - KPIs'!U157+'A&amp;ME - KPIs'!U52))</f>
        <v>0</v>
      </c>
      <c r="V132" s="954"/>
    </row>
    <row r="133" spans="2:22" s="60" customFormat="1" ht="13.2" hidden="1">
      <c r="B133" s="60" t="s">
        <v>667</v>
      </c>
      <c r="H133" s="92" t="s">
        <v>82</v>
      </c>
      <c r="J133" s="176">
        <f>IF(ABS(J50-('France - KPIs'!J72+'Europe (excl Spain) - KPIs'!J159+'A&amp;ME - KPIs'!J55))&lt;0.001,0,J50-('France - KPIs'!J72+'Europe (excl Spain) - KPIs'!J159+'A&amp;ME - KPIs'!J54))</f>
        <v>0</v>
      </c>
      <c r="K133" s="176">
        <f>IF(ABS(K50-('France - KPIs'!K72+'Europe (excl Spain) - KPIs'!K159+'A&amp;ME - KPIs'!K55))&lt;0.001,0,K50-('France - KPIs'!K72+'Europe (excl Spain) - KPIs'!K159+'A&amp;ME - KPIs'!K54))</f>
        <v>0</v>
      </c>
      <c r="L133" s="176">
        <f>IF(ABS(L50-('France - KPIs'!L72+'Europe (excl Spain) - KPIs'!L159+'A&amp;ME - KPIs'!L55))&lt;0.001,0,L50-('France - KPIs'!L72+'Europe (excl Spain) - KPIs'!L159+'A&amp;ME - KPIs'!L54))</f>
        <v>0</v>
      </c>
      <c r="M133" s="176">
        <f>IF(ABS(M50-('France - KPIs'!M72+'Europe (excl Spain) - KPIs'!M159+'A&amp;ME - KPIs'!M55))&lt;0.001,0,M50-('France - KPIs'!M72+'Europe (excl Spain) - KPIs'!M159+'A&amp;ME - KPIs'!M54))</f>
        <v>0</v>
      </c>
      <c r="N133" s="176">
        <f>IF(ABS(N50-('France - KPIs'!N72+'Europe (excl Spain) - KPIs'!N159+'A&amp;ME - KPIs'!N55))&lt;0.001,0,N50-('France - KPIs'!N72+'Europe (excl Spain) - KPIs'!N159+'A&amp;ME - KPIs'!N54))</f>
        <v>0</v>
      </c>
      <c r="O133" s="176">
        <f>IF(ABS(O50-('France - KPIs'!O72+'Europe (excl Spain) - KPIs'!O159+'A&amp;ME - KPIs'!O55))&lt;0.001,0,O50-('France - KPIs'!O72+'Europe (excl Spain) - KPIs'!O159+'A&amp;ME - KPIs'!O54))</f>
        <v>0</v>
      </c>
      <c r="P133" s="176">
        <f>IF(ABS(P50-('France - KPIs'!P72+'Europe (excl Spain) - KPIs'!P159+'A&amp;ME - KPIs'!P55))&lt;0.001,0,P50-('France - KPIs'!P72+'Europe (excl Spain) - KPIs'!P159+'A&amp;ME - KPIs'!P54))</f>
        <v>0</v>
      </c>
      <c r="Q133" s="176">
        <f>IF(ABS(Q50-('France - KPIs'!Q72+'Europe (excl Spain) - KPIs'!Q159+'A&amp;ME - KPIs'!Q55))&lt;0.001,0,Q50-('France - KPIs'!Q72+'Europe (excl Spain) - KPIs'!Q159+'A&amp;ME - KPIs'!Q54))</f>
        <v>0</v>
      </c>
      <c r="R133" s="176">
        <f>IF(ABS(R50-('France - KPIs'!R72+'Europe (excl Spain) - KPIs'!R159+'A&amp;ME - KPIs'!R55))&lt;0.001,0,R50-('France - KPIs'!R72+'Europe (excl Spain) - KPIs'!R159+'A&amp;ME - KPIs'!R54))</f>
        <v>0</v>
      </c>
      <c r="S133" s="176">
        <f>IF(ABS(S50-('France - KPIs'!S72+'Europe (excl Spain) - KPIs'!S159+'A&amp;ME - KPIs'!S55))&lt;0.001,0,S50-('France - KPIs'!S72+'Europe (excl Spain) - KPIs'!S159+'A&amp;ME - KPIs'!S54))</f>
        <v>0</v>
      </c>
      <c r="T133" s="176">
        <f>IF(ABS(T50-('France - KPIs'!T72+'Europe (excl Spain) - KPIs'!T159+'A&amp;ME - KPIs'!T55))&lt;0.001,0,T50-('France - KPIs'!T72+'Europe (excl Spain) - KPIs'!T159+'A&amp;ME - KPIs'!T54))</f>
        <v>0</v>
      </c>
      <c r="U133" s="176">
        <f>IF(ABS(U50-('France - KPIs'!U72+'Europe (excl Spain) - KPIs'!U159+'A&amp;ME - KPIs'!U55))&lt;0.001,0,U50-('France - KPIs'!U72+'Europe (excl Spain) - KPIs'!U159+'A&amp;ME - KPIs'!U54))</f>
        <v>0</v>
      </c>
      <c r="V133" s="954"/>
    </row>
    <row r="134" spans="2:22" s="60" customFormat="1" ht="13.2" hidden="1">
      <c r="B134" s="60" t="s">
        <v>581</v>
      </c>
      <c r="H134" s="92" t="s">
        <v>82</v>
      </c>
      <c r="J134" s="176">
        <f>IF(ABS(J51-('France - KPIs'!J72+'Europe (excl Spain) - KPIs'!J160+'A&amp;ME - KPIs'!J55))&lt;0.001,0,J51-('France - KPIs'!J72+'Europe (excl Spain) - KPIs'!J160+'A&amp;ME - KPIs'!J54))</f>
        <v>0</v>
      </c>
      <c r="K134" s="176">
        <f>IF(ABS(K51-('France - KPIs'!K72+'Europe (excl Spain) - KPIs'!K160+'A&amp;ME - KPIs'!K55))&lt;0.001,0,K51-('France - KPIs'!K72+'Europe (excl Spain) - KPIs'!K160+'A&amp;ME - KPIs'!K54))</f>
        <v>0</v>
      </c>
      <c r="L134" s="176">
        <f>IF(ABS(L51-('France - KPIs'!L72+'Europe (excl Spain) - KPIs'!L160+'A&amp;ME - KPIs'!L55))&lt;0.001,0,L51-('France - KPIs'!L72+'Europe (excl Spain) - KPIs'!L160+'A&amp;ME - KPIs'!L54))</f>
        <v>0</v>
      </c>
      <c r="M134" s="176">
        <f>IF(ABS(M51-('France - KPIs'!M72+'Europe (excl Spain) - KPIs'!M160+'A&amp;ME - KPIs'!M55))&lt;0.001,0,M51-('France - KPIs'!M72+'Europe (excl Spain) - KPIs'!M160+'A&amp;ME - KPIs'!M54))</f>
        <v>0</v>
      </c>
      <c r="N134" s="176">
        <f>IF(ABS(N51-('France - KPIs'!N72+'Europe (excl Spain) - KPIs'!N160+'A&amp;ME - KPIs'!N55))&lt;0.001,0,N51-('France - KPIs'!N72+'Europe (excl Spain) - KPIs'!N160+'A&amp;ME - KPIs'!N54))</f>
        <v>0</v>
      </c>
      <c r="O134" s="176">
        <f>IF(ABS(O51-('France - KPIs'!O72+'Europe (excl Spain) - KPIs'!O160+'A&amp;ME - KPIs'!O55))&lt;0.001,0,O51-('France - KPIs'!O72+'Europe (excl Spain) - KPIs'!O160+'A&amp;ME - KPIs'!O54))</f>
        <v>0</v>
      </c>
      <c r="P134" s="176">
        <f>IF(ABS(P51-('France - KPIs'!P72+'Europe (excl Spain) - KPIs'!P160+'A&amp;ME - KPIs'!P55))&lt;0.001,0,P51-('France - KPIs'!P72+'Europe (excl Spain) - KPIs'!P160+'A&amp;ME - KPIs'!P54))</f>
        <v>0</v>
      </c>
      <c r="Q134" s="176">
        <f>IF(ABS(Q51-('France - KPIs'!Q72+'Europe (excl Spain) - KPIs'!Q160+'A&amp;ME - KPIs'!Q55))&lt;0.001,0,Q51-('France - KPIs'!Q72+'Europe (excl Spain) - KPIs'!Q160+'A&amp;ME - KPIs'!Q54))</f>
        <v>0</v>
      </c>
      <c r="R134" s="176">
        <f>IF(ABS(R51-('France - KPIs'!R72+'Europe (excl Spain) - KPIs'!R160+'A&amp;ME - KPIs'!R55))&lt;0.001,0,R51-('France - KPIs'!R72+'Europe (excl Spain) - KPIs'!R160+'A&amp;ME - KPIs'!R54))</f>
        <v>0</v>
      </c>
      <c r="S134" s="176">
        <f>IF(ABS(S51-('France - KPIs'!S72+'Europe (excl Spain) - KPIs'!S160+'A&amp;ME - KPIs'!S55))&lt;0.001,0,S51-('France - KPIs'!S72+'Europe (excl Spain) - KPIs'!S160+'A&amp;ME - KPIs'!S54))</f>
        <v>0</v>
      </c>
      <c r="T134" s="176">
        <f>IF(ABS(T51-('France - KPIs'!T72+'Europe (excl Spain) - KPIs'!T160+'A&amp;ME - KPIs'!T55))&lt;0.001,0,T51-('France - KPIs'!T72+'Europe (excl Spain) - KPIs'!T160+'A&amp;ME - KPIs'!T54))</f>
        <v>0</v>
      </c>
      <c r="U134" s="176">
        <f>IF(ABS(U51-('France - KPIs'!U72+'Europe (excl Spain) - KPIs'!U160+'A&amp;ME - KPIs'!U55))&lt;0.001,0,U51-('France - KPIs'!U72+'Europe (excl Spain) - KPIs'!U160+'A&amp;ME - KPIs'!U54))</f>
        <v>0</v>
      </c>
      <c r="V134" s="954"/>
    </row>
    <row r="135" spans="2:22" s="58" customFormat="1" ht="13.2" hidden="1">
      <c r="B135" s="64"/>
      <c r="C135" s="64"/>
      <c r="D135" s="64"/>
      <c r="E135" s="64"/>
      <c r="F135" s="64"/>
      <c r="H135" s="65"/>
      <c r="J135" s="64"/>
      <c r="K135" s="64"/>
      <c r="L135" s="64"/>
      <c r="M135" s="64"/>
      <c r="N135" s="64"/>
      <c r="O135" s="64"/>
      <c r="P135" s="64"/>
      <c r="Q135" s="64"/>
      <c r="R135" s="64"/>
      <c r="S135" s="64"/>
      <c r="T135" s="64"/>
      <c r="U135" s="64"/>
      <c r="V135" s="952"/>
    </row>
  </sheetData>
  <sheetProtection algorithmName="SHA-512" hashValue="8IhvScFfiKReVmjh11dP6iNL+yGQS6AqOvi7ajEXCFslrrLz6Zf6UnakhWHMRb0L8Le1/ROim3sofIBQbEXP2Q==" saltValue="RM4bcx49g7/zpSshIqnd5g==" spinCount="100000" sheet="1" formatCells="0"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H92">
    <cfRule type="cellIs" dxfId="960" priority="100" operator="notEqual">
      <formula>0</formula>
    </cfRule>
  </conditionalFormatting>
  <conditionalFormatting sqref="H93">
    <cfRule type="cellIs" dxfId="959" priority="99" operator="notEqual">
      <formula>0</formula>
    </cfRule>
  </conditionalFormatting>
  <conditionalFormatting sqref="H94">
    <cfRule type="cellIs" dxfId="958" priority="98" operator="notEqual">
      <formula>"OK"</formula>
    </cfRule>
  </conditionalFormatting>
  <conditionalFormatting sqref="J105:T105 J100:T100 J112:T112 J109:T109 J110:U110">
    <cfRule type="cellIs" dxfId="957" priority="97" operator="notBetween">
      <formula>-2</formula>
      <formula>2</formula>
    </cfRule>
  </conditionalFormatting>
  <conditionalFormatting sqref="J125:T125">
    <cfRule type="cellIs" dxfId="956" priority="96" operator="notBetween">
      <formula>-2</formula>
      <formula>2</formula>
    </cfRule>
  </conditionalFormatting>
  <conditionalFormatting sqref="J127:T127">
    <cfRule type="cellIs" dxfId="955" priority="95" operator="notBetween">
      <formula>-2</formula>
      <formula>2</formula>
    </cfRule>
  </conditionalFormatting>
  <conditionalFormatting sqref="J130:T130">
    <cfRule type="cellIs" dxfId="954" priority="94" operator="notBetween">
      <formula>-2</formula>
      <formula>2</formula>
    </cfRule>
  </conditionalFormatting>
  <conditionalFormatting sqref="J97:U97">
    <cfRule type="cellIs" dxfId="953" priority="93" operator="notBetween">
      <formula>-2</formula>
      <formula>2</formula>
    </cfRule>
  </conditionalFormatting>
  <conditionalFormatting sqref="J108:T108">
    <cfRule type="cellIs" dxfId="952" priority="92" operator="notBetween">
      <formula>-2</formula>
      <formula>2</formula>
    </cfRule>
  </conditionalFormatting>
  <conditionalFormatting sqref="J111:T111">
    <cfRule type="cellIs" dxfId="951" priority="91" operator="notBetween">
      <formula>-2</formula>
      <formula>2</formula>
    </cfRule>
  </conditionalFormatting>
  <conditionalFormatting sqref="J117:T117">
    <cfRule type="cellIs" dxfId="950" priority="90" operator="notBetween">
      <formula>-2</formula>
      <formula>2</formula>
    </cfRule>
  </conditionalFormatting>
  <conditionalFormatting sqref="J116:T116">
    <cfRule type="cellIs" dxfId="949" priority="89" operator="notBetween">
      <formula>-2</formula>
      <formula>2</formula>
    </cfRule>
  </conditionalFormatting>
  <conditionalFormatting sqref="J98:T98">
    <cfRule type="cellIs" dxfId="948" priority="88" operator="notBetween">
      <formula>-2</formula>
      <formula>2</formula>
    </cfRule>
  </conditionalFormatting>
  <conditionalFormatting sqref="J99:T99">
    <cfRule type="cellIs" dxfId="947" priority="87" operator="notBetween">
      <formula>-2</formula>
      <formula>2</formula>
    </cfRule>
  </conditionalFormatting>
  <conditionalFormatting sqref="J104:T104">
    <cfRule type="cellIs" dxfId="946" priority="86" operator="notBetween">
      <formula>-2</formula>
      <formula>2</formula>
    </cfRule>
  </conditionalFormatting>
  <conditionalFormatting sqref="J119:T119">
    <cfRule type="cellIs" dxfId="945" priority="85" operator="notBetween">
      <formula>-2</formula>
      <formula>2</formula>
    </cfRule>
  </conditionalFormatting>
  <conditionalFormatting sqref="J122:T122">
    <cfRule type="cellIs" dxfId="944" priority="84" operator="notBetween">
      <formula>-2</formula>
      <formula>2</formula>
    </cfRule>
  </conditionalFormatting>
  <conditionalFormatting sqref="J123:T123">
    <cfRule type="cellIs" dxfId="943" priority="83" operator="notBetween">
      <formula>-2</formula>
      <formula>2</formula>
    </cfRule>
  </conditionalFormatting>
  <conditionalFormatting sqref="J132:T132">
    <cfRule type="cellIs" dxfId="942" priority="82" operator="notBetween">
      <formula>-2</formula>
      <formula>2</formula>
    </cfRule>
  </conditionalFormatting>
  <conditionalFormatting sqref="J134:T134">
    <cfRule type="cellIs" dxfId="941" priority="81" operator="notBetween">
      <formula>-2</formula>
      <formula>2</formula>
    </cfRule>
  </conditionalFormatting>
  <conditionalFormatting sqref="J120:T121">
    <cfRule type="cellIs" dxfId="940" priority="80" operator="notBetween">
      <formula>-2</formula>
      <formula>2</formula>
    </cfRule>
  </conditionalFormatting>
  <conditionalFormatting sqref="J121:T121">
    <cfRule type="cellIs" dxfId="939" priority="79" operator="notBetween">
      <formula>-2</formula>
      <formula>2</formula>
    </cfRule>
  </conditionalFormatting>
  <conditionalFormatting sqref="J109:U109 J112:U112 J100:U100 J105:U105">
    <cfRule type="cellIs" dxfId="938" priority="78" operator="notBetween">
      <formula>-2</formula>
      <formula>2</formula>
    </cfRule>
  </conditionalFormatting>
  <conditionalFormatting sqref="J111:U111">
    <cfRule type="cellIs" dxfId="937" priority="76" operator="notBetween">
      <formula>-2</formula>
      <formula>2</formula>
    </cfRule>
  </conditionalFormatting>
  <conditionalFormatting sqref="J108:U108">
    <cfRule type="cellIs" dxfId="936" priority="77" operator="notBetween">
      <formula>-2</formula>
      <formula>2</formula>
    </cfRule>
  </conditionalFormatting>
  <conditionalFormatting sqref="J99:U99">
    <cfRule type="cellIs" dxfId="935" priority="74" operator="notBetween">
      <formula>-2</formula>
      <formula>2</formula>
    </cfRule>
  </conditionalFormatting>
  <conditionalFormatting sqref="J98:U98">
    <cfRule type="cellIs" dxfId="934" priority="75" operator="notBetween">
      <formula>-2</formula>
      <formula>2</formula>
    </cfRule>
  </conditionalFormatting>
  <conditionalFormatting sqref="J104:U104">
    <cfRule type="cellIs" dxfId="933" priority="73" operator="notBetween">
      <formula>-2</formula>
      <formula>2</formula>
    </cfRule>
  </conditionalFormatting>
  <conditionalFormatting sqref="J128:T128">
    <cfRule type="cellIs" dxfId="932" priority="72" operator="notBetween">
      <formula>-2</formula>
      <formula>2</formula>
    </cfRule>
  </conditionalFormatting>
  <conditionalFormatting sqref="J129:T129">
    <cfRule type="cellIs" dxfId="931" priority="71" operator="notBetween">
      <formula>-2</formula>
      <formula>2</formula>
    </cfRule>
  </conditionalFormatting>
  <conditionalFormatting sqref="J118:T118">
    <cfRule type="cellIs" dxfId="930" priority="69" operator="notBetween">
      <formula>-2</formula>
      <formula>2</formula>
    </cfRule>
  </conditionalFormatting>
  <conditionalFormatting sqref="J124:T124">
    <cfRule type="cellIs" dxfId="929" priority="68" operator="notBetween">
      <formula>-2</formula>
      <formula>2</formula>
    </cfRule>
  </conditionalFormatting>
  <conditionalFormatting sqref="J106:U106">
    <cfRule type="cellIs" dxfId="928" priority="65" operator="notBetween">
      <formula>-2</formula>
      <formula>2</formula>
    </cfRule>
  </conditionalFormatting>
  <conditionalFormatting sqref="J106:U106">
    <cfRule type="cellIs" dxfId="927" priority="64" operator="notBetween">
      <formula>-2</formula>
      <formula>2</formula>
    </cfRule>
  </conditionalFormatting>
  <conditionalFormatting sqref="J101:U101">
    <cfRule type="cellIs" dxfId="926" priority="67" operator="notBetween">
      <formula>-2</formula>
      <formula>2</formula>
    </cfRule>
  </conditionalFormatting>
  <conditionalFormatting sqref="J101:U101">
    <cfRule type="cellIs" dxfId="925" priority="66" operator="notBetween">
      <formula>-2</formula>
      <formula>2</formula>
    </cfRule>
  </conditionalFormatting>
  <conditionalFormatting sqref="J126:T126">
    <cfRule type="cellIs" dxfId="924" priority="63" operator="notBetween">
      <formula>-2</formula>
      <formula>2</formula>
    </cfRule>
  </conditionalFormatting>
  <conditionalFormatting sqref="J131:T131">
    <cfRule type="cellIs" dxfId="923" priority="62" operator="notBetween">
      <formula>-2</formula>
      <formula>2</formula>
    </cfRule>
  </conditionalFormatting>
  <conditionalFormatting sqref="J102:U102">
    <cfRule type="cellIs" dxfId="922" priority="61" operator="notBetween">
      <formula>-2</formula>
      <formula>2</formula>
    </cfRule>
  </conditionalFormatting>
  <conditionalFormatting sqref="J103:U103">
    <cfRule type="cellIs" dxfId="921" priority="60" operator="notBetween">
      <formula>-2</formula>
      <formula>2</formula>
    </cfRule>
  </conditionalFormatting>
  <conditionalFormatting sqref="J107:U107">
    <cfRule type="cellIs" dxfId="920" priority="59" operator="notBetween">
      <formula>-2</formula>
      <formula>2</formula>
    </cfRule>
  </conditionalFormatting>
  <conditionalFormatting sqref="J133:T133">
    <cfRule type="cellIs" dxfId="919" priority="55" operator="notBetween">
      <formula>-2</formula>
      <formula>2</formula>
    </cfRule>
  </conditionalFormatting>
  <conditionalFormatting sqref="J125:T125">
    <cfRule type="cellIs" dxfId="918" priority="54" operator="notBetween">
      <formula>-2</formula>
      <formula>2</formula>
    </cfRule>
  </conditionalFormatting>
  <conditionalFormatting sqref="J127:T127">
    <cfRule type="cellIs" dxfId="917" priority="53" operator="notBetween">
      <formula>-2</formula>
      <formula>2</formula>
    </cfRule>
  </conditionalFormatting>
  <conditionalFormatting sqref="J130:U130">
    <cfRule type="cellIs" dxfId="916" priority="52" operator="notBetween">
      <formula>-2</formula>
      <formula>2</formula>
    </cfRule>
  </conditionalFormatting>
  <conditionalFormatting sqref="J117:T117">
    <cfRule type="cellIs" dxfId="915" priority="51" operator="notBetween">
      <formula>-2</formula>
      <formula>2</formula>
    </cfRule>
  </conditionalFormatting>
  <conditionalFormatting sqref="J116:T116">
    <cfRule type="cellIs" dxfId="914" priority="50" operator="notBetween">
      <formula>-2</formula>
      <formula>2</formula>
    </cfRule>
  </conditionalFormatting>
  <conditionalFormatting sqref="J119:T119">
    <cfRule type="cellIs" dxfId="913" priority="49" operator="notBetween">
      <formula>-2</formula>
      <formula>2</formula>
    </cfRule>
  </conditionalFormatting>
  <conditionalFormatting sqref="J122:T122">
    <cfRule type="cellIs" dxfId="912" priority="48" operator="notBetween">
      <formula>-2</formula>
      <formula>2</formula>
    </cfRule>
  </conditionalFormatting>
  <conditionalFormatting sqref="J123:T123">
    <cfRule type="cellIs" dxfId="911" priority="47" operator="notBetween">
      <formula>-2</formula>
      <formula>2</formula>
    </cfRule>
  </conditionalFormatting>
  <conditionalFormatting sqref="J132:T132">
    <cfRule type="cellIs" dxfId="910" priority="46" operator="notBetween">
      <formula>-2</formula>
      <formula>2</formula>
    </cfRule>
  </conditionalFormatting>
  <conditionalFormatting sqref="J134:U134">
    <cfRule type="cellIs" dxfId="909" priority="45" operator="notBetween">
      <formula>-2</formula>
      <formula>2</formula>
    </cfRule>
  </conditionalFormatting>
  <conditionalFormatting sqref="J120:T121">
    <cfRule type="cellIs" dxfId="908" priority="44" operator="notBetween">
      <formula>-2</formula>
      <formula>2</formula>
    </cfRule>
  </conditionalFormatting>
  <conditionalFormatting sqref="J121:T121">
    <cfRule type="cellIs" dxfId="907" priority="43" operator="notBetween">
      <formula>-2</formula>
      <formula>2</formula>
    </cfRule>
  </conditionalFormatting>
  <conditionalFormatting sqref="J128:T128">
    <cfRule type="cellIs" dxfId="906" priority="42" operator="notBetween">
      <formula>-2</formula>
      <formula>2</formula>
    </cfRule>
  </conditionalFormatting>
  <conditionalFormatting sqref="J129:T129">
    <cfRule type="cellIs" dxfId="905" priority="41" operator="notBetween">
      <formula>-2</formula>
      <formula>2</formula>
    </cfRule>
  </conditionalFormatting>
  <conditionalFormatting sqref="J118:T118">
    <cfRule type="cellIs" dxfId="904" priority="40" operator="notBetween">
      <formula>-2</formula>
      <formula>2</formula>
    </cfRule>
  </conditionalFormatting>
  <conditionalFormatting sqref="J124:T124">
    <cfRule type="cellIs" dxfId="903" priority="39" operator="notBetween">
      <formula>-2</formula>
      <formula>2</formula>
    </cfRule>
  </conditionalFormatting>
  <conditionalFormatting sqref="J126:U126">
    <cfRule type="cellIs" dxfId="902" priority="38" operator="notBetween">
      <formula>-2</formula>
      <formula>2</formula>
    </cfRule>
  </conditionalFormatting>
  <conditionalFormatting sqref="J131:T131">
    <cfRule type="cellIs" dxfId="901" priority="37" operator="notBetween">
      <formula>-2</formula>
      <formula>2</formula>
    </cfRule>
  </conditionalFormatting>
  <conditionalFormatting sqref="J133:U133">
    <cfRule type="cellIs" dxfId="900" priority="36" operator="notBetween">
      <formula>-2</formula>
      <formula>2</formula>
    </cfRule>
  </conditionalFormatting>
  <conditionalFormatting sqref="J105:U105 J100:U100 J112:U112 J109:U110">
    <cfRule type="cellIs" dxfId="899" priority="35" operator="notBetween">
      <formula>-2</formula>
      <formula>2</formula>
    </cfRule>
  </conditionalFormatting>
  <conditionalFormatting sqref="J125:U125">
    <cfRule type="cellIs" dxfId="898" priority="34" operator="notBetween">
      <formula>-2</formula>
      <formula>2</formula>
    </cfRule>
  </conditionalFormatting>
  <conditionalFormatting sqref="J127:U127">
    <cfRule type="cellIs" dxfId="897" priority="33" operator="notBetween">
      <formula>-2</formula>
      <formula>2</formula>
    </cfRule>
  </conditionalFormatting>
  <conditionalFormatting sqref="J130:U130">
    <cfRule type="cellIs" dxfId="896" priority="32" operator="notBetween">
      <formula>-2</formula>
      <formula>2</formula>
    </cfRule>
  </conditionalFormatting>
  <conditionalFormatting sqref="J97:U97">
    <cfRule type="cellIs" dxfId="895" priority="31" operator="notBetween">
      <formula>-2</formula>
      <formula>2</formula>
    </cfRule>
  </conditionalFormatting>
  <conditionalFormatting sqref="J108:U108">
    <cfRule type="cellIs" dxfId="894" priority="30" operator="notBetween">
      <formula>-2</formula>
      <formula>2</formula>
    </cfRule>
  </conditionalFormatting>
  <conditionalFormatting sqref="J111:U111">
    <cfRule type="cellIs" dxfId="893" priority="29" operator="notBetween">
      <formula>-2</formula>
      <formula>2</formula>
    </cfRule>
  </conditionalFormatting>
  <conditionalFormatting sqref="J117:U117">
    <cfRule type="cellIs" dxfId="892" priority="28" operator="notBetween">
      <formula>-2</formula>
      <formula>2</formula>
    </cfRule>
  </conditionalFormatting>
  <conditionalFormatting sqref="J116:U116">
    <cfRule type="cellIs" dxfId="891" priority="27" operator="notBetween">
      <formula>-2</formula>
      <formula>2</formula>
    </cfRule>
  </conditionalFormatting>
  <conditionalFormatting sqref="J98:U98">
    <cfRule type="cellIs" dxfId="890" priority="26" operator="notBetween">
      <formula>-2</formula>
      <formula>2</formula>
    </cfRule>
  </conditionalFormatting>
  <conditionalFormatting sqref="J99:U99">
    <cfRule type="cellIs" dxfId="889" priority="25" operator="notBetween">
      <formula>-2</formula>
      <formula>2</formula>
    </cfRule>
  </conditionalFormatting>
  <conditionalFormatting sqref="J104:U104">
    <cfRule type="cellIs" dxfId="888" priority="24" operator="notBetween">
      <formula>-2</formula>
      <formula>2</formula>
    </cfRule>
  </conditionalFormatting>
  <conditionalFormatting sqref="J119:U119">
    <cfRule type="cellIs" dxfId="887" priority="23" operator="notBetween">
      <formula>-2</formula>
      <formula>2</formula>
    </cfRule>
  </conditionalFormatting>
  <conditionalFormatting sqref="J122:U122">
    <cfRule type="cellIs" dxfId="886" priority="22" operator="notBetween">
      <formula>-2</formula>
      <formula>2</formula>
    </cfRule>
  </conditionalFormatting>
  <conditionalFormatting sqref="J123:U123">
    <cfRule type="cellIs" dxfId="885" priority="21" operator="notBetween">
      <formula>-2</formula>
      <formula>2</formula>
    </cfRule>
  </conditionalFormatting>
  <conditionalFormatting sqref="J132:U132">
    <cfRule type="cellIs" dxfId="884" priority="20" operator="notBetween">
      <formula>-2</formula>
      <formula>2</formula>
    </cfRule>
  </conditionalFormatting>
  <conditionalFormatting sqref="J134:U134">
    <cfRule type="cellIs" dxfId="883" priority="19" operator="notBetween">
      <formula>-2</formula>
      <formula>2</formula>
    </cfRule>
  </conditionalFormatting>
  <conditionalFormatting sqref="J120:U121">
    <cfRule type="cellIs" dxfId="882" priority="18" operator="notBetween">
      <formula>-2</formula>
      <formula>2</formula>
    </cfRule>
  </conditionalFormatting>
  <conditionalFormatting sqref="J121:U121">
    <cfRule type="cellIs" dxfId="881" priority="17" operator="notBetween">
      <formula>-2</formula>
      <formula>2</formula>
    </cfRule>
  </conditionalFormatting>
  <conditionalFormatting sqref="J128:U128">
    <cfRule type="cellIs" dxfId="880" priority="16" operator="notBetween">
      <formula>-2</formula>
      <formula>2</formula>
    </cfRule>
  </conditionalFormatting>
  <conditionalFormatting sqref="J129:U129">
    <cfRule type="cellIs" dxfId="879" priority="15" operator="notBetween">
      <formula>-2</formula>
      <formula>2</formula>
    </cfRule>
  </conditionalFormatting>
  <conditionalFormatting sqref="J118:U118">
    <cfRule type="cellIs" dxfId="878" priority="14" operator="notBetween">
      <formula>-2</formula>
      <formula>2</formula>
    </cfRule>
  </conditionalFormatting>
  <conditionalFormatting sqref="J124:U124">
    <cfRule type="cellIs" dxfId="877" priority="13" operator="notBetween">
      <formula>-2</formula>
      <formula>2</formula>
    </cfRule>
  </conditionalFormatting>
  <conditionalFormatting sqref="J106:U106">
    <cfRule type="cellIs" dxfId="876" priority="11" operator="notBetween">
      <formula>-2</formula>
      <formula>2</formula>
    </cfRule>
  </conditionalFormatting>
  <conditionalFormatting sqref="J101:U101">
    <cfRule type="cellIs" dxfId="875" priority="12" operator="notBetween">
      <formula>-2</formula>
      <formula>2</formula>
    </cfRule>
  </conditionalFormatting>
  <conditionalFormatting sqref="J126:U126">
    <cfRule type="cellIs" dxfId="874" priority="10" operator="notBetween">
      <formula>-2</formula>
      <formula>2</formula>
    </cfRule>
  </conditionalFormatting>
  <conditionalFormatting sqref="J131:U131">
    <cfRule type="cellIs" dxfId="873" priority="9" operator="notBetween">
      <formula>-2</formula>
      <formula>2</formula>
    </cfRule>
  </conditionalFormatting>
  <conditionalFormatting sqref="J102:U102">
    <cfRule type="cellIs" dxfId="872" priority="8" operator="notBetween">
      <formula>-2</formula>
      <formula>2</formula>
    </cfRule>
  </conditionalFormatting>
  <conditionalFormatting sqref="J103:U103">
    <cfRule type="cellIs" dxfId="871" priority="7" operator="notBetween">
      <formula>-2</formula>
      <formula>2</formula>
    </cfRule>
  </conditionalFormatting>
  <conditionalFormatting sqref="J107:U107">
    <cfRule type="cellIs" dxfId="870" priority="6" operator="notBetween">
      <formula>-2</formula>
      <formula>2</formula>
    </cfRule>
  </conditionalFormatting>
  <conditionalFormatting sqref="J133:U133">
    <cfRule type="cellIs" dxfId="869" priority="3" operator="notBetween">
      <formula>-2</formula>
      <formula>2</formula>
    </cfRule>
  </conditionalFormatting>
  <conditionalFormatting sqref="J113:U113">
    <cfRule type="cellIs" dxfId="868" priority="2" operator="notBetween">
      <formula>-2</formula>
      <formula>2</formula>
    </cfRule>
  </conditionalFormatting>
  <conditionalFormatting sqref="J113:U113">
    <cfRule type="cellIs" dxfId="867" priority="1" operator="notBetween">
      <formula>-2</formula>
      <formula>2</formula>
    </cfRule>
  </conditionalFormatting>
  <hyperlinks>
    <hyperlink ref="A1" location="'Front page'!A1" display="'Front page'!A1" xr:uid="{00000000-0004-0000-08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54" max="20"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7900"/>
    <pageSetUpPr autoPageBreaks="0"/>
  </sheetPr>
  <dimension ref="A1:AA81"/>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1" hidden="1" customWidth="1"/>
    <col min="14" max="21" width="12.33203125" style="28" customWidth="1"/>
    <col min="22" max="201" width="11.44140625" style="28" customWidth="1"/>
    <col min="202" max="202" width="11.44140625" style="28"/>
    <col min="203" max="203" width="11.44140625" style="28" customWidth="1"/>
    <col min="204" max="205" width="11.44140625" style="28"/>
    <col min="206" max="218" width="11.44140625" style="28" customWidth="1"/>
    <col min="219" max="220" width="11.44140625" style="28"/>
    <col min="221" max="233" width="11.44140625" style="28" customWidth="1"/>
    <col min="234" max="16384" width="11.44140625" style="28"/>
  </cols>
  <sheetData>
    <row r="1" spans="1:27" ht="12" customHeight="1">
      <c r="A1" s="27" t="s">
        <v>585</v>
      </c>
      <c r="F1" s="1234" t="s">
        <v>595</v>
      </c>
    </row>
    <row r="2" spans="1:27" ht="12" customHeight="1">
      <c r="F2" s="1235"/>
      <c r="I2" s="307"/>
    </row>
    <row r="3" spans="1:27" ht="12" customHeight="1">
      <c r="F3" s="1235"/>
    </row>
    <row r="4" spans="1:27" ht="12" customHeight="1">
      <c r="F4" s="1235"/>
    </row>
    <row r="5" spans="1:27" ht="12" customHeight="1">
      <c r="F5" s="1259"/>
      <c r="J5" s="28"/>
      <c r="K5" s="28"/>
      <c r="L5" s="28"/>
      <c r="M5" s="28"/>
    </row>
    <row r="6" spans="1:27" ht="23.25" customHeight="1">
      <c r="B6" s="1237" t="s">
        <v>466</v>
      </c>
      <c r="C6" s="1237"/>
      <c r="D6" s="1237"/>
      <c r="E6" s="1237"/>
      <c r="F6" s="1237"/>
      <c r="G6" s="308"/>
      <c r="H6" s="1237" t="s">
        <v>186</v>
      </c>
      <c r="J6" s="304">
        <v>2022</v>
      </c>
      <c r="K6" s="304"/>
      <c r="L6" s="304"/>
      <c r="M6" s="304"/>
      <c r="N6" s="304">
        <v>2023</v>
      </c>
      <c r="O6" s="304"/>
      <c r="P6" s="304"/>
      <c r="Q6" s="304"/>
      <c r="R6" s="304">
        <v>2024</v>
      </c>
      <c r="S6" s="304"/>
      <c r="T6" s="304"/>
      <c r="U6" s="304"/>
    </row>
    <row r="7" spans="1:27" s="82" customFormat="1" ht="29.25" customHeight="1">
      <c r="B7" s="1260"/>
      <c r="C7" s="1260"/>
      <c r="D7" s="1260"/>
      <c r="E7" s="1260"/>
      <c r="F7" s="1260"/>
      <c r="H7" s="1260"/>
      <c r="J7" s="80" t="s">
        <v>573</v>
      </c>
      <c r="K7" s="80" t="s">
        <v>574</v>
      </c>
      <c r="L7" s="80" t="s">
        <v>575</v>
      </c>
      <c r="M7" s="1120" t="s">
        <v>576</v>
      </c>
      <c r="N7" s="1120" t="s">
        <v>696</v>
      </c>
      <c r="O7" s="80" t="s">
        <v>704</v>
      </c>
      <c r="P7" s="80" t="s">
        <v>706</v>
      </c>
      <c r="Q7" s="80" t="s">
        <v>707</v>
      </c>
      <c r="R7" s="81" t="s">
        <v>889</v>
      </c>
      <c r="S7" s="80" t="s">
        <v>890</v>
      </c>
      <c r="T7" s="80" t="s">
        <v>892</v>
      </c>
      <c r="U7" s="80" t="s">
        <v>893</v>
      </c>
    </row>
    <row r="8" spans="1:27" s="53" customFormat="1" ht="15" customHeight="1">
      <c r="H8" s="56"/>
      <c r="J8" s="288"/>
      <c r="K8" s="288"/>
      <c r="L8" s="288"/>
      <c r="M8" s="976"/>
      <c r="N8" s="976"/>
      <c r="O8" s="101"/>
      <c r="P8" s="101"/>
      <c r="Q8" s="101"/>
      <c r="R8" s="101"/>
      <c r="S8" s="101"/>
      <c r="T8" s="101"/>
      <c r="U8" s="101"/>
    </row>
    <row r="9" spans="1:27" s="53" customFormat="1" ht="23.25" customHeight="1">
      <c r="B9" s="485" t="s">
        <v>281</v>
      </c>
      <c r="H9" s="56"/>
      <c r="J9" s="288"/>
      <c r="K9" s="251"/>
      <c r="L9" s="288"/>
      <c r="M9" s="145"/>
      <c r="N9" s="976"/>
      <c r="O9" s="83"/>
      <c r="P9" s="101"/>
      <c r="Q9" s="101"/>
      <c r="R9" s="101"/>
      <c r="S9" s="83"/>
      <c r="T9" s="101"/>
      <c r="U9" s="101"/>
    </row>
    <row r="10" spans="1:27" s="53" customFormat="1" ht="15" customHeight="1">
      <c r="H10" s="56"/>
      <c r="J10" s="288"/>
      <c r="K10" s="693"/>
      <c r="L10" s="288"/>
      <c r="M10" s="913"/>
      <c r="N10" s="976"/>
      <c r="O10" s="289"/>
      <c r="P10" s="101"/>
      <c r="Q10" s="101"/>
      <c r="R10" s="101"/>
      <c r="S10" s="289"/>
      <c r="T10" s="101"/>
      <c r="U10" s="101"/>
    </row>
    <row r="11" spans="1:27" s="53" customFormat="1" ht="15" customHeight="1">
      <c r="B11" s="670" t="s">
        <v>327</v>
      </c>
      <c r="H11" s="56"/>
      <c r="J11" s="288"/>
      <c r="K11" s="288"/>
      <c r="L11" s="288"/>
      <c r="M11" s="976"/>
      <c r="N11" s="976"/>
      <c r="O11" s="101"/>
      <c r="P11" s="101"/>
      <c r="Q11" s="101"/>
      <c r="R11" s="101"/>
      <c r="S11" s="101"/>
      <c r="T11" s="101"/>
      <c r="U11" s="101"/>
    </row>
    <row r="12" spans="1:27" s="49" customFormat="1" ht="15" customHeight="1">
      <c r="B12" s="674" t="s">
        <v>435</v>
      </c>
      <c r="C12" s="674"/>
      <c r="D12" s="674"/>
      <c r="E12" s="674"/>
      <c r="F12" s="674"/>
      <c r="G12" s="53"/>
      <c r="H12" s="675" t="s">
        <v>245</v>
      </c>
      <c r="I12" s="53"/>
      <c r="J12" s="403">
        <v>35606.167999999998</v>
      </c>
      <c r="K12" s="403">
        <v>35795.9</v>
      </c>
      <c r="L12" s="403">
        <v>36043.627</v>
      </c>
      <c r="M12" s="403">
        <v>36001.857000000004</v>
      </c>
      <c r="N12" s="403">
        <v>35773.481</v>
      </c>
      <c r="O12" s="676">
        <v>35091.421000000002</v>
      </c>
      <c r="P12" s="403">
        <v>35513.514000000003</v>
      </c>
      <c r="Q12" s="403">
        <v>35847.951000000001</v>
      </c>
      <c r="R12" s="84">
        <v>35968.478000000003</v>
      </c>
      <c r="S12" s="676">
        <v>36139.707999999999</v>
      </c>
      <c r="T12" s="403"/>
      <c r="U12" s="403"/>
      <c r="V12" s="53"/>
    </row>
    <row r="13" spans="1:27" s="53" customFormat="1" ht="15" customHeight="1">
      <c r="C13" s="53" t="s">
        <v>212</v>
      </c>
      <c r="H13" s="56" t="s">
        <v>246</v>
      </c>
      <c r="J13" s="289">
        <v>33928.887999999999</v>
      </c>
      <c r="K13" s="289">
        <v>34202.822</v>
      </c>
      <c r="L13" s="289">
        <v>34449.379999999997</v>
      </c>
      <c r="M13" s="913">
        <v>34629.133000000002</v>
      </c>
      <c r="N13" s="913">
        <v>34675.639000000003</v>
      </c>
      <c r="O13" s="289">
        <v>34065.294000000002</v>
      </c>
      <c r="P13" s="289">
        <v>34499.921000000002</v>
      </c>
      <c r="Q13" s="289">
        <v>34878.052000000003</v>
      </c>
      <c r="R13" s="411">
        <v>35067.42</v>
      </c>
      <c r="S13" s="289">
        <v>35287.428999999996</v>
      </c>
      <c r="T13" s="289"/>
      <c r="U13" s="289"/>
      <c r="W13" s="49"/>
      <c r="X13" s="49"/>
      <c r="Y13" s="49"/>
      <c r="Z13" s="49"/>
      <c r="AA13" s="49"/>
    </row>
    <row r="14" spans="1:27" s="53" customFormat="1" ht="15" customHeight="1">
      <c r="B14" s="496"/>
      <c r="C14" s="496"/>
      <c r="D14" s="496" t="s">
        <v>410</v>
      </c>
      <c r="E14" s="496"/>
      <c r="F14" s="496"/>
      <c r="H14" s="119" t="s">
        <v>248</v>
      </c>
      <c r="J14" s="86">
        <v>10648.683999999999</v>
      </c>
      <c r="K14" s="86">
        <v>10670.119000000001</v>
      </c>
      <c r="L14" s="86">
        <v>10676.781000000001</v>
      </c>
      <c r="M14" s="916">
        <v>10681.241</v>
      </c>
      <c r="N14" s="916">
        <v>10687.828</v>
      </c>
      <c r="O14" s="400">
        <v>10020.018</v>
      </c>
      <c r="P14" s="86">
        <v>10374.478999999999</v>
      </c>
      <c r="Q14" s="86">
        <v>10668.804</v>
      </c>
      <c r="R14" s="87">
        <v>10833.694</v>
      </c>
      <c r="S14" s="400">
        <v>10944.413</v>
      </c>
      <c r="T14" s="86"/>
      <c r="U14" s="86"/>
      <c r="W14" s="49"/>
      <c r="X14" s="49"/>
      <c r="Y14" s="49"/>
      <c r="Z14" s="49"/>
      <c r="AA14" s="49"/>
    </row>
    <row r="15" spans="1:27" s="53" customFormat="1" ht="15" customHeight="1">
      <c r="D15" s="53" t="s">
        <v>411</v>
      </c>
      <c r="H15" s="56"/>
      <c r="J15" s="289">
        <v>23280.204000000002</v>
      </c>
      <c r="K15" s="289">
        <v>23532.703000000001</v>
      </c>
      <c r="L15" s="289">
        <v>23772.598999999998</v>
      </c>
      <c r="M15" s="913">
        <v>23947.892</v>
      </c>
      <c r="N15" s="913">
        <v>23987.811000000002</v>
      </c>
      <c r="O15" s="289">
        <v>24045.276000000002</v>
      </c>
      <c r="P15" s="289">
        <v>24125.441999999999</v>
      </c>
      <c r="Q15" s="289">
        <v>24209.248</v>
      </c>
      <c r="R15" s="411">
        <v>24233.725999999999</v>
      </c>
      <c r="S15" s="289">
        <v>24343.016</v>
      </c>
      <c r="T15" s="289"/>
      <c r="U15" s="289"/>
      <c r="W15" s="49"/>
      <c r="X15" s="49"/>
      <c r="Y15" s="49"/>
      <c r="Z15" s="49"/>
      <c r="AA15" s="49"/>
    </row>
    <row r="16" spans="1:27" s="53" customFormat="1" ht="15" customHeight="1">
      <c r="B16" s="496"/>
      <c r="C16" s="680" t="s">
        <v>213</v>
      </c>
      <c r="D16" s="496"/>
      <c r="E16" s="496"/>
      <c r="F16" s="496"/>
      <c r="H16" s="119" t="s">
        <v>247</v>
      </c>
      <c r="J16" s="86">
        <v>1677.28</v>
      </c>
      <c r="K16" s="86">
        <v>1593.078</v>
      </c>
      <c r="L16" s="86">
        <v>1594.2470000000001</v>
      </c>
      <c r="M16" s="916">
        <v>1372.7239999999999</v>
      </c>
      <c r="N16" s="916">
        <v>1097.8420000000001</v>
      </c>
      <c r="O16" s="86">
        <v>1026.127</v>
      </c>
      <c r="P16" s="86">
        <v>1013.593</v>
      </c>
      <c r="Q16" s="86">
        <v>969.899</v>
      </c>
      <c r="R16" s="87">
        <v>901.05799999999999</v>
      </c>
      <c r="S16" s="86">
        <v>852.279</v>
      </c>
      <c r="T16" s="86"/>
      <c r="U16" s="86"/>
      <c r="W16" s="49"/>
    </row>
    <row r="17" spans="1:24" s="53" customFormat="1" ht="15" customHeight="1">
      <c r="B17" s="670" t="s">
        <v>329</v>
      </c>
      <c r="H17" s="56"/>
      <c r="J17" s="101"/>
      <c r="K17" s="101"/>
      <c r="L17" s="101"/>
      <c r="M17" s="976"/>
      <c r="N17" s="976"/>
      <c r="O17" s="101"/>
      <c r="P17" s="101"/>
      <c r="Q17" s="101"/>
      <c r="R17" s="418"/>
      <c r="S17" s="101"/>
      <c r="T17" s="101"/>
      <c r="U17" s="101"/>
      <c r="W17" s="168"/>
    </row>
    <row r="18" spans="1:24" s="53" customFormat="1" ht="15" customHeight="1" thickBot="1">
      <c r="B18" s="694" t="s">
        <v>718</v>
      </c>
      <c r="C18" s="694"/>
      <c r="D18" s="694"/>
      <c r="E18" s="694"/>
      <c r="F18" s="694"/>
      <c r="H18" s="672" t="s">
        <v>252</v>
      </c>
      <c r="J18" s="169">
        <v>0.33900000000000002</v>
      </c>
      <c r="K18" s="169">
        <v>0.33900000000000002</v>
      </c>
      <c r="L18" s="169">
        <v>0.34</v>
      </c>
      <c r="M18" s="1124">
        <v>0.33900000000000002</v>
      </c>
      <c r="N18" s="1206">
        <v>0.33500000000000002</v>
      </c>
      <c r="O18" s="1207">
        <v>0.32900000000000001</v>
      </c>
      <c r="P18" s="169">
        <v>0.33100000000000002</v>
      </c>
      <c r="Q18" s="169">
        <v>0.33200000000000002</v>
      </c>
      <c r="R18" s="1208">
        <v>0.33300000000000002</v>
      </c>
      <c r="S18" s="695" t="s">
        <v>162</v>
      </c>
      <c r="T18" s="169"/>
      <c r="U18" s="695"/>
      <c r="W18" s="101"/>
    </row>
    <row r="19" spans="1:24" s="49" customFormat="1" ht="23.25" customHeight="1" thickTop="1">
      <c r="G19" s="53"/>
      <c r="H19" s="56"/>
      <c r="I19" s="53"/>
      <c r="M19" s="1025"/>
      <c r="N19" s="1025"/>
      <c r="X19" s="53"/>
    </row>
    <row r="20" spans="1:24" s="53" customFormat="1" ht="23.25" customHeight="1">
      <c r="B20" s="485" t="s">
        <v>280</v>
      </c>
      <c r="H20" s="56"/>
      <c r="M20" s="953"/>
      <c r="N20" s="953"/>
    </row>
    <row r="21" spans="1:24" s="53" customFormat="1" ht="15" customHeight="1">
      <c r="H21" s="56"/>
      <c r="M21" s="953"/>
      <c r="N21" s="953"/>
    </row>
    <row r="22" spans="1:24" s="53" customFormat="1" ht="15" customHeight="1">
      <c r="B22" s="670" t="s">
        <v>327</v>
      </c>
      <c r="H22" s="56"/>
      <c r="M22" s="953"/>
      <c r="N22" s="953"/>
    </row>
    <row r="23" spans="1:24" s="49" customFormat="1" ht="15" customHeight="1">
      <c r="B23" s="674" t="s">
        <v>429</v>
      </c>
      <c r="C23" s="674"/>
      <c r="D23" s="674"/>
      <c r="E23" s="674"/>
      <c r="F23" s="674"/>
      <c r="G23" s="53"/>
      <c r="H23" s="675" t="s">
        <v>255</v>
      </c>
      <c r="I23" s="53"/>
      <c r="J23" s="403">
        <v>30403.55</v>
      </c>
      <c r="K23" s="403">
        <v>30069.885999999999</v>
      </c>
      <c r="L23" s="403">
        <v>29750.095000000001</v>
      </c>
      <c r="M23" s="403">
        <v>29428.069</v>
      </c>
      <c r="N23" s="403">
        <v>29041.901999999998</v>
      </c>
      <c r="O23" s="403">
        <v>28654.269</v>
      </c>
      <c r="P23" s="403">
        <v>28275.437000000002</v>
      </c>
      <c r="Q23" s="403">
        <v>27871.302</v>
      </c>
      <c r="R23" s="84">
        <v>27407.851999999999</v>
      </c>
      <c r="S23" s="403">
        <v>27001.069</v>
      </c>
      <c r="T23" s="403"/>
      <c r="U23" s="403"/>
    </row>
    <row r="24" spans="1:24" s="53" customFormat="1" ht="15" customHeight="1">
      <c r="C24" s="491" t="s">
        <v>531</v>
      </c>
      <c r="H24" s="56" t="s">
        <v>256</v>
      </c>
      <c r="J24" s="289">
        <v>15436.866</v>
      </c>
      <c r="K24" s="289">
        <v>15332.832</v>
      </c>
      <c r="L24" s="289">
        <v>15259.592000000001</v>
      </c>
      <c r="M24" s="913">
        <v>15173.74</v>
      </c>
      <c r="N24" s="913">
        <v>15010.084000000001</v>
      </c>
      <c r="O24" s="289">
        <v>14858.572</v>
      </c>
      <c r="P24" s="289">
        <v>14716.51</v>
      </c>
      <c r="Q24" s="289">
        <v>14554.532999999999</v>
      </c>
      <c r="R24" s="411">
        <v>14391.285</v>
      </c>
      <c r="S24" s="289">
        <v>14290.24</v>
      </c>
      <c r="T24" s="289"/>
      <c r="U24" s="289"/>
      <c r="W24" s="289"/>
    </row>
    <row r="25" spans="1:24" s="53" customFormat="1" ht="15" customHeight="1">
      <c r="B25" s="496"/>
      <c r="C25" s="680" t="s">
        <v>737</v>
      </c>
      <c r="D25" s="496"/>
      <c r="E25" s="496"/>
      <c r="F25" s="496"/>
      <c r="H25" s="119"/>
      <c r="J25" s="86">
        <v>1240.201</v>
      </c>
      <c r="K25" s="86">
        <v>1199.222</v>
      </c>
      <c r="L25" s="86">
        <v>1170.556</v>
      </c>
      <c r="M25" s="916">
        <v>1140.421</v>
      </c>
      <c r="N25" s="916">
        <v>1102.77</v>
      </c>
      <c r="O25" s="86">
        <v>1067.8340000000001</v>
      </c>
      <c r="P25" s="86">
        <v>1039.2840000000001</v>
      </c>
      <c r="Q25" s="86">
        <v>1002.2190000000001</v>
      </c>
      <c r="R25" s="87">
        <v>961.17499999999995</v>
      </c>
      <c r="S25" s="86">
        <v>930.33299999999997</v>
      </c>
      <c r="T25" s="86"/>
      <c r="U25" s="86"/>
      <c r="W25" s="289"/>
    </row>
    <row r="26" spans="1:24" s="53" customFormat="1" ht="15" customHeight="1">
      <c r="C26" s="491" t="s">
        <v>532</v>
      </c>
      <c r="H26" s="56"/>
      <c r="J26" s="289">
        <v>13726.483</v>
      </c>
      <c r="K26" s="289">
        <v>13537.832</v>
      </c>
      <c r="L26" s="289">
        <v>13319.947</v>
      </c>
      <c r="M26" s="913">
        <v>13113.907999999999</v>
      </c>
      <c r="N26" s="913">
        <v>12929.048000000001</v>
      </c>
      <c r="O26" s="289">
        <v>12727.862999999999</v>
      </c>
      <c r="P26" s="289">
        <v>12519.643</v>
      </c>
      <c r="Q26" s="289">
        <v>12314.55</v>
      </c>
      <c r="R26" s="411">
        <v>12055.392</v>
      </c>
      <c r="S26" s="289">
        <v>11780.495999999999</v>
      </c>
      <c r="T26" s="289"/>
      <c r="U26" s="289"/>
      <c r="W26" s="289"/>
    </row>
    <row r="27" spans="1:24" s="49" customFormat="1" ht="15" customHeight="1">
      <c r="B27" s="118" t="s">
        <v>431</v>
      </c>
      <c r="C27" s="685"/>
      <c r="D27" s="118"/>
      <c r="E27" s="118"/>
      <c r="F27" s="118"/>
      <c r="H27" s="119" t="s">
        <v>255</v>
      </c>
      <c r="J27" s="146">
        <v>30403.55</v>
      </c>
      <c r="K27" s="146">
        <v>30069.885999999999</v>
      </c>
      <c r="L27" s="146">
        <v>29750.095000000001</v>
      </c>
      <c r="M27" s="1125">
        <v>29428.069</v>
      </c>
      <c r="N27" s="1125">
        <v>29041.901999999998</v>
      </c>
      <c r="O27" s="146">
        <v>28654.269</v>
      </c>
      <c r="P27" s="146">
        <v>28275.437000000002</v>
      </c>
      <c r="Q27" s="146">
        <v>27871.302</v>
      </c>
      <c r="R27" s="147">
        <v>27407.851999999999</v>
      </c>
      <c r="S27" s="146">
        <v>27001.069</v>
      </c>
      <c r="T27" s="146"/>
      <c r="U27" s="146"/>
      <c r="W27" s="291"/>
    </row>
    <row r="28" spans="1:24" s="49" customFormat="1" ht="15" customHeight="1">
      <c r="C28" s="49" t="s">
        <v>423</v>
      </c>
      <c r="H28" s="56" t="s">
        <v>257</v>
      </c>
      <c r="J28" s="291">
        <v>12555.215</v>
      </c>
      <c r="K28" s="291">
        <v>12580.262000000001</v>
      </c>
      <c r="L28" s="291">
        <v>12625.329</v>
      </c>
      <c r="M28" s="1094">
        <v>12669.346</v>
      </c>
      <c r="N28" s="1094">
        <v>12644.532999999999</v>
      </c>
      <c r="O28" s="291">
        <v>12608.416999999999</v>
      </c>
      <c r="P28" s="291">
        <v>12573.971</v>
      </c>
      <c r="Q28" s="291">
        <v>12542.325999999999</v>
      </c>
      <c r="R28" s="412">
        <v>12493.691000000001</v>
      </c>
      <c r="S28" s="291">
        <v>12485.142</v>
      </c>
      <c r="T28" s="291"/>
      <c r="U28" s="291"/>
      <c r="W28" s="291"/>
    </row>
    <row r="29" spans="1:24" s="53" customFormat="1" ht="15" customHeight="1">
      <c r="B29" s="496"/>
      <c r="C29" s="496"/>
      <c r="D29" s="680" t="s">
        <v>163</v>
      </c>
      <c r="E29" s="496"/>
      <c r="F29" s="496"/>
      <c r="H29" s="119"/>
      <c r="J29" s="86">
        <v>6335.9129999999996</v>
      </c>
      <c r="K29" s="86">
        <v>6602.7160000000003</v>
      </c>
      <c r="L29" s="86">
        <v>6898.7389999999996</v>
      </c>
      <c r="M29" s="916">
        <v>7240.9930000000004</v>
      </c>
      <c r="N29" s="916">
        <v>7530.4859999999999</v>
      </c>
      <c r="O29" s="86">
        <v>7782.6729999999998</v>
      </c>
      <c r="P29" s="86">
        <v>8044.2610000000004</v>
      </c>
      <c r="Q29" s="86">
        <v>8313.8019999999997</v>
      </c>
      <c r="R29" s="87">
        <v>8563.8029999999999</v>
      </c>
      <c r="S29" s="86">
        <v>8825.5759999999991</v>
      </c>
      <c r="T29" s="86"/>
      <c r="U29" s="86"/>
      <c r="W29" s="289"/>
    </row>
    <row r="30" spans="1:24" s="53" customFormat="1" ht="15" customHeight="1">
      <c r="D30" s="491" t="s">
        <v>401</v>
      </c>
      <c r="H30" s="56"/>
      <c r="J30" s="289">
        <v>6142.1660000000002</v>
      </c>
      <c r="K30" s="289">
        <v>5899.326</v>
      </c>
      <c r="L30" s="289">
        <v>5646.7160000000003</v>
      </c>
      <c r="M30" s="913">
        <v>5348.4260000000004</v>
      </c>
      <c r="N30" s="913">
        <v>5036.299</v>
      </c>
      <c r="O30" s="289">
        <v>4751.1319999999996</v>
      </c>
      <c r="P30" s="289">
        <v>4459.2539999999999</v>
      </c>
      <c r="Q30" s="289">
        <v>4154.6279999999997</v>
      </c>
      <c r="R30" s="411">
        <v>3853.6889999999999</v>
      </c>
      <c r="S30" s="289">
        <v>3578.38</v>
      </c>
      <c r="T30" s="289"/>
      <c r="U30" s="289"/>
      <c r="W30" s="289"/>
    </row>
    <row r="31" spans="1:24" s="54" customFormat="1" ht="13.2" hidden="1">
      <c r="D31" s="492"/>
      <c r="E31" s="54" t="s">
        <v>447</v>
      </c>
      <c r="H31" s="493" t="s">
        <v>258</v>
      </c>
      <c r="J31" s="282">
        <v>5332.3230000000003</v>
      </c>
      <c r="K31" s="282">
        <v>5133.5069999999996</v>
      </c>
      <c r="L31" s="282">
        <v>4923.817</v>
      </c>
      <c r="M31" s="1126">
        <v>4672.0479999999998</v>
      </c>
      <c r="N31" s="1126">
        <v>4406.3580000000002</v>
      </c>
      <c r="O31" s="282">
        <v>4163.4480000000003</v>
      </c>
      <c r="P31" s="282">
        <v>3913.576</v>
      </c>
      <c r="Q31" s="282">
        <v>3639.924</v>
      </c>
      <c r="R31" s="421">
        <v>3379.41</v>
      </c>
      <c r="S31" s="282">
        <v>3139.6990000000001</v>
      </c>
      <c r="T31" s="282"/>
      <c r="U31" s="282"/>
      <c r="W31" s="282"/>
    </row>
    <row r="32" spans="1:24" s="53" customFormat="1" ht="15" customHeight="1">
      <c r="A32" s="696"/>
      <c r="B32" s="496"/>
      <c r="C32" s="496"/>
      <c r="D32" s="678" t="s">
        <v>402</v>
      </c>
      <c r="E32" s="496"/>
      <c r="F32" s="496"/>
      <c r="H32" s="119"/>
      <c r="J32" s="86">
        <v>77.135999999999996</v>
      </c>
      <c r="K32" s="86">
        <v>78.22</v>
      </c>
      <c r="L32" s="86">
        <v>79.873999999999995</v>
      </c>
      <c r="M32" s="916">
        <v>79.927000000000007</v>
      </c>
      <c r="N32" s="916">
        <v>77.748000000000005</v>
      </c>
      <c r="O32" s="86">
        <v>74.611999999999995</v>
      </c>
      <c r="P32" s="86">
        <v>70.456000000000003</v>
      </c>
      <c r="Q32" s="86">
        <v>73.896000000000001</v>
      </c>
      <c r="R32" s="87">
        <v>76.198999999999998</v>
      </c>
      <c r="S32" s="86">
        <v>81.186000000000007</v>
      </c>
      <c r="T32" s="86"/>
      <c r="U32" s="86"/>
      <c r="W32" s="289"/>
    </row>
    <row r="33" spans="2:23" s="49" customFormat="1" ht="15" customHeight="1">
      <c r="C33" s="49" t="s">
        <v>399</v>
      </c>
      <c r="H33" s="56" t="s">
        <v>261</v>
      </c>
      <c r="J33" s="291">
        <v>4121.8519999999999</v>
      </c>
      <c r="K33" s="291">
        <v>3951.7919999999999</v>
      </c>
      <c r="L33" s="291">
        <v>3804.819</v>
      </c>
      <c r="M33" s="1127">
        <v>3644.8150000000001</v>
      </c>
      <c r="N33" s="1094">
        <v>3468.3209999999999</v>
      </c>
      <c r="O33" s="291">
        <v>3317.989</v>
      </c>
      <c r="P33" s="291">
        <v>3181.8229999999999</v>
      </c>
      <c r="Q33" s="291">
        <v>3014.4259999999999</v>
      </c>
      <c r="R33" s="412">
        <v>2858.7689999999998</v>
      </c>
      <c r="S33" s="291">
        <v>2735.431</v>
      </c>
      <c r="T33" s="291"/>
      <c r="U33" s="291"/>
      <c r="W33" s="291"/>
    </row>
    <row r="34" spans="2:23" s="53" customFormat="1" ht="15" hidden="1" customHeight="1">
      <c r="B34" s="496"/>
      <c r="C34" s="496"/>
      <c r="D34" s="680" t="s">
        <v>430</v>
      </c>
      <c r="E34" s="496"/>
      <c r="F34" s="496"/>
      <c r="H34" s="119"/>
      <c r="J34" s="86">
        <v>4088.1019999999999</v>
      </c>
      <c r="K34" s="86">
        <v>3918.4079999999999</v>
      </c>
      <c r="L34" s="86">
        <v>3772.0070000000001</v>
      </c>
      <c r="M34" s="916">
        <v>3612.7710000000002</v>
      </c>
      <c r="N34" s="916">
        <v>3436.9070000000002</v>
      </c>
      <c r="O34" s="86">
        <v>3287.0590000000002</v>
      </c>
      <c r="P34" s="86">
        <v>3151.2179999999998</v>
      </c>
      <c r="Q34" s="86">
        <v>2993.9490000000001</v>
      </c>
      <c r="R34" s="87">
        <v>2841.9560000000001</v>
      </c>
      <c r="S34" s="86">
        <v>2719.3679999999999</v>
      </c>
      <c r="T34" s="86"/>
      <c r="U34" s="86"/>
      <c r="W34" s="289"/>
    </row>
    <row r="35" spans="2:23" s="53" customFormat="1" ht="15" hidden="1" customHeight="1">
      <c r="D35" s="491" t="s">
        <v>438</v>
      </c>
      <c r="H35" s="56"/>
      <c r="J35" s="289">
        <v>33.75</v>
      </c>
      <c r="K35" s="289">
        <v>33.384</v>
      </c>
      <c r="L35" s="289">
        <v>32.811999999999998</v>
      </c>
      <c r="M35" s="913">
        <v>32.043999999999997</v>
      </c>
      <c r="N35" s="913">
        <v>31.414000000000001</v>
      </c>
      <c r="O35" s="289">
        <v>30.93</v>
      </c>
      <c r="P35" s="289">
        <v>30.605</v>
      </c>
      <c r="Q35" s="289">
        <v>20.477</v>
      </c>
      <c r="R35" s="411">
        <v>16.812999999999999</v>
      </c>
      <c r="S35" s="289">
        <v>16.062999999999999</v>
      </c>
      <c r="T35" s="289"/>
      <c r="U35" s="289"/>
      <c r="W35" s="289"/>
    </row>
    <row r="36" spans="2:23" s="49" customFormat="1" ht="15" customHeight="1">
      <c r="B36" s="118"/>
      <c r="C36" s="685" t="s">
        <v>403</v>
      </c>
      <c r="D36" s="118"/>
      <c r="E36" s="118"/>
      <c r="F36" s="118"/>
      <c r="H36" s="119" t="s">
        <v>262</v>
      </c>
      <c r="J36" s="146">
        <v>13726.483</v>
      </c>
      <c r="K36" s="146">
        <v>13537.832</v>
      </c>
      <c r="L36" s="146">
        <v>13319.947</v>
      </c>
      <c r="M36" s="1125">
        <v>13113.907999999999</v>
      </c>
      <c r="N36" s="1125">
        <v>12929.048000000001</v>
      </c>
      <c r="O36" s="146">
        <v>12727.862999999999</v>
      </c>
      <c r="P36" s="146">
        <v>12519.643</v>
      </c>
      <c r="Q36" s="146">
        <v>12314.55</v>
      </c>
      <c r="R36" s="147">
        <v>12055.392</v>
      </c>
      <c r="S36" s="146">
        <v>11780.495999999999</v>
      </c>
      <c r="T36" s="146"/>
      <c r="U36" s="146"/>
      <c r="W36" s="291"/>
    </row>
    <row r="37" spans="2:23" s="54" customFormat="1" ht="15" hidden="1" customHeight="1">
      <c r="D37" s="492" t="s">
        <v>446</v>
      </c>
      <c r="H37" s="493"/>
      <c r="J37" s="282">
        <v>6291.067</v>
      </c>
      <c r="K37" s="282">
        <v>5925.7349999999997</v>
      </c>
      <c r="L37" s="282">
        <v>5584.42</v>
      </c>
      <c r="M37" s="1126">
        <v>5204.1000000000004</v>
      </c>
      <c r="N37" s="1126">
        <v>4854.45</v>
      </c>
      <c r="O37" s="282">
        <v>4555.3630000000003</v>
      </c>
      <c r="P37" s="282">
        <v>4232.7309999999998</v>
      </c>
      <c r="Q37" s="282">
        <v>3901.54</v>
      </c>
      <c r="R37" s="421">
        <v>3567.5010000000002</v>
      </c>
      <c r="S37" s="282">
        <v>3248.3820000000001</v>
      </c>
      <c r="T37" s="282"/>
      <c r="U37" s="282"/>
      <c r="W37" s="282"/>
    </row>
    <row r="38" spans="2:23" s="53" customFormat="1" ht="15" customHeight="1">
      <c r="B38" s="670" t="s">
        <v>329</v>
      </c>
      <c r="H38" s="56"/>
      <c r="J38" s="101"/>
      <c r="K38" s="101"/>
      <c r="L38" s="101"/>
      <c r="M38" s="976"/>
      <c r="N38" s="976"/>
      <c r="O38" s="101"/>
      <c r="P38" s="101"/>
      <c r="Q38" s="101"/>
      <c r="R38" s="418"/>
      <c r="S38" s="101"/>
      <c r="T38" s="101"/>
      <c r="U38" s="101"/>
      <c r="W38" s="168"/>
    </row>
    <row r="39" spans="2:23" s="53" customFormat="1" ht="15" customHeight="1">
      <c r="B39" s="697" t="s">
        <v>716</v>
      </c>
      <c r="C39" s="697"/>
      <c r="D39" s="697"/>
      <c r="E39" s="697"/>
      <c r="F39" s="697"/>
      <c r="H39" s="675" t="s">
        <v>265</v>
      </c>
      <c r="J39" s="404">
        <v>0.39600000000000002</v>
      </c>
      <c r="K39" s="404">
        <v>0.39500000000000002</v>
      </c>
      <c r="L39" s="404">
        <v>0.39500000000000002</v>
      </c>
      <c r="M39" s="404">
        <v>0.39600000000000002</v>
      </c>
      <c r="N39" s="1128">
        <v>0.39300000000000002</v>
      </c>
      <c r="O39" s="1128">
        <v>0.39200000000000002</v>
      </c>
      <c r="P39" s="1128">
        <v>0.38900000000000001</v>
      </c>
      <c r="Q39" s="1128">
        <v>0.38700000000000001</v>
      </c>
      <c r="R39" s="1209">
        <v>0.38500000000000001</v>
      </c>
      <c r="S39" s="698" t="s">
        <v>162</v>
      </c>
      <c r="T39" s="404"/>
      <c r="U39" s="698"/>
      <c r="W39" s="101"/>
    </row>
    <row r="40" spans="2:23" s="53" customFormat="1" ht="15" customHeight="1" thickBot="1">
      <c r="B40" s="681" t="s">
        <v>717</v>
      </c>
      <c r="C40" s="681"/>
      <c r="D40" s="681"/>
      <c r="E40" s="681"/>
      <c r="F40" s="681"/>
      <c r="H40" s="510" t="s">
        <v>526</v>
      </c>
      <c r="J40" s="425">
        <v>0.28399999999999997</v>
      </c>
      <c r="K40" s="425">
        <v>0.23</v>
      </c>
      <c r="L40" s="425">
        <v>0.32700000000000001</v>
      </c>
      <c r="M40" s="425">
        <v>0.31</v>
      </c>
      <c r="N40" s="425">
        <v>-0.252</v>
      </c>
      <c r="O40" s="425">
        <v>-0.56499999999999995</v>
      </c>
      <c r="P40" s="425">
        <v>-0.42699999999999999</v>
      </c>
      <c r="Q40" s="425">
        <v>-0.376</v>
      </c>
      <c r="R40" s="1210">
        <v>-0.89</v>
      </c>
      <c r="S40" s="699" t="s">
        <v>162</v>
      </c>
      <c r="T40" s="425"/>
      <c r="U40" s="699"/>
      <c r="W40" s="289"/>
    </row>
    <row r="41" spans="2:23" s="53" customFormat="1" ht="15" customHeight="1" thickTop="1">
      <c r="H41" s="56"/>
      <c r="J41" s="58"/>
      <c r="K41" s="58"/>
      <c r="L41" s="58"/>
      <c r="M41" s="58"/>
    </row>
    <row r="42" spans="2:23" s="53" customFormat="1" ht="15" customHeight="1">
      <c r="B42" s="53" t="s">
        <v>738</v>
      </c>
      <c r="H42" s="56"/>
      <c r="J42" s="252"/>
      <c r="K42" s="252"/>
      <c r="L42" s="252"/>
      <c r="M42" s="252"/>
      <c r="N42" s="168"/>
      <c r="O42" s="168"/>
      <c r="P42" s="168"/>
      <c r="Q42" s="168"/>
      <c r="R42" s="168"/>
      <c r="S42" s="168"/>
      <c r="T42" s="168"/>
    </row>
    <row r="43" spans="2:23" s="53" customFormat="1" ht="15" customHeight="1">
      <c r="B43" s="491" t="s">
        <v>715</v>
      </c>
      <c r="H43" s="56"/>
      <c r="J43" s="252"/>
      <c r="K43" s="253"/>
      <c r="L43" s="254"/>
      <c r="M43" s="252"/>
      <c r="N43" s="168"/>
      <c r="O43" s="168"/>
      <c r="P43" s="168"/>
      <c r="Q43" s="168"/>
      <c r="R43" s="168"/>
      <c r="S43" s="168"/>
      <c r="T43" s="168"/>
    </row>
    <row r="44" spans="2:23" s="53" customFormat="1" ht="15" customHeight="1">
      <c r="H44" s="56"/>
      <c r="J44" s="58"/>
      <c r="K44" s="58"/>
      <c r="L44" s="58"/>
      <c r="M44" s="58"/>
    </row>
    <row r="45" spans="2:23" s="53" customFormat="1" ht="12.75" customHeight="1">
      <c r="H45" s="56"/>
      <c r="J45" s="58"/>
      <c r="K45" s="58"/>
      <c r="L45" s="58"/>
      <c r="M45" s="58"/>
    </row>
    <row r="46" spans="2:23" s="53" customFormat="1" ht="12.75" customHeight="1">
      <c r="H46" s="56"/>
      <c r="J46" s="58"/>
      <c r="K46" s="58"/>
      <c r="L46" s="58"/>
      <c r="M46" s="58"/>
    </row>
    <row r="47" spans="2:23" s="53" customFormat="1" ht="12.75" customHeight="1">
      <c r="H47" s="56"/>
      <c r="J47" s="58"/>
      <c r="K47" s="58"/>
      <c r="L47" s="58"/>
      <c r="M47" s="58"/>
    </row>
    <row r="48" spans="2:23" s="58" customFormat="1" ht="12.75" hidden="1" customHeight="1">
      <c r="B48" s="405"/>
      <c r="C48" s="405"/>
      <c r="D48" s="405"/>
      <c r="E48" s="405"/>
      <c r="F48" s="405"/>
      <c r="H48" s="611"/>
      <c r="J48" s="692"/>
      <c r="K48" s="405"/>
      <c r="L48" s="405"/>
      <c r="M48" s="405"/>
      <c r="N48" s="405"/>
      <c r="O48" s="405"/>
      <c r="P48" s="405"/>
      <c r="Q48" s="405"/>
      <c r="R48" s="405"/>
      <c r="S48" s="405"/>
      <c r="T48" s="405"/>
      <c r="U48" s="405"/>
    </row>
    <row r="49" spans="2:21" s="58" customFormat="1" ht="12.75" hidden="1" customHeight="1">
      <c r="B49" s="59" t="s">
        <v>96</v>
      </c>
      <c r="C49" s="60"/>
      <c r="D49" s="60"/>
      <c r="E49" s="60"/>
      <c r="F49" s="60"/>
      <c r="G49" s="60"/>
      <c r="H49" s="61">
        <f>COUNTIF($53:$60,"&gt;2")+COUNTIF($53:$60,"&lt;-2")</f>
        <v>0</v>
      </c>
    </row>
    <row r="50" spans="2:21" s="58" customFormat="1" ht="13.2" hidden="1">
      <c r="B50" s="59" t="s">
        <v>97</v>
      </c>
      <c r="C50" s="60"/>
      <c r="D50" s="60"/>
      <c r="E50" s="60"/>
      <c r="F50" s="60"/>
      <c r="G50" s="60"/>
      <c r="H50" s="61">
        <f>COUNTIF($61:$78,"&gt;2")+COUNTIF($61:$78,"&lt;-2")</f>
        <v>0</v>
      </c>
    </row>
    <row r="51" spans="2:21" s="58" customFormat="1" ht="12.75" hidden="1" customHeight="1">
      <c r="B51" s="59" t="s">
        <v>103</v>
      </c>
      <c r="C51" s="60"/>
      <c r="D51" s="60"/>
      <c r="E51" s="60"/>
      <c r="F51" s="60"/>
      <c r="G51" s="60"/>
      <c r="H51" s="63" t="str">
        <f>IF(ISERROR(SUM($53:$78)),"# ERREUR !","OK")</f>
        <v>OK</v>
      </c>
    </row>
    <row r="52" spans="2:21" s="58" customFormat="1" ht="13.2" hidden="1">
      <c r="B52" s="64"/>
      <c r="C52" s="64"/>
      <c r="D52" s="64"/>
      <c r="E52" s="64"/>
      <c r="F52" s="64"/>
      <c r="G52" s="64"/>
      <c r="H52" s="65"/>
    </row>
    <row r="53" spans="2:21" s="58" customFormat="1" ht="12.75" hidden="1" customHeight="1">
      <c r="B53" s="405"/>
      <c r="C53" s="405"/>
      <c r="D53" s="405"/>
      <c r="E53" s="405"/>
      <c r="F53" s="405"/>
      <c r="H53" s="611"/>
      <c r="J53" s="692"/>
      <c r="K53" s="405"/>
      <c r="L53" s="405"/>
      <c r="M53" s="405"/>
      <c r="N53" s="405"/>
      <c r="O53" s="405"/>
      <c r="P53" s="405"/>
      <c r="Q53" s="405"/>
      <c r="R53" s="405"/>
      <c r="S53" s="405"/>
      <c r="T53" s="405"/>
      <c r="U53" s="405"/>
    </row>
    <row r="54" spans="2:21" s="60" customFormat="1" ht="12.75" hidden="1" customHeight="1">
      <c r="B54" s="60" t="s">
        <v>458</v>
      </c>
      <c r="H54" s="92" t="s">
        <v>81</v>
      </c>
      <c r="J54" s="72">
        <f t="shared" ref="J54:U54" si="0">IF(ABS(J12-(J13+J16))&lt;0.001,0,J12-(J13+J16))</f>
        <v>0</v>
      </c>
      <c r="K54" s="72">
        <f t="shared" si="0"/>
        <v>0</v>
      </c>
      <c r="L54" s="72">
        <f t="shared" si="0"/>
        <v>0</v>
      </c>
      <c r="M54" s="72">
        <f t="shared" si="0"/>
        <v>0</v>
      </c>
      <c r="N54" s="72">
        <f t="shared" si="0"/>
        <v>0</v>
      </c>
      <c r="O54" s="72">
        <f t="shared" si="0"/>
        <v>0</v>
      </c>
      <c r="P54" s="72">
        <f t="shared" si="0"/>
        <v>0</v>
      </c>
      <c r="Q54" s="72">
        <f t="shared" si="0"/>
        <v>0</v>
      </c>
      <c r="R54" s="72">
        <f t="shared" si="0"/>
        <v>0</v>
      </c>
      <c r="S54" s="72">
        <f t="shared" si="0"/>
        <v>0</v>
      </c>
      <c r="T54" s="72">
        <f t="shared" si="0"/>
        <v>0</v>
      </c>
      <c r="U54" s="72">
        <f t="shared" si="0"/>
        <v>0</v>
      </c>
    </row>
    <row r="55" spans="2:21" s="60" customFormat="1" ht="12.75" hidden="1" customHeight="1">
      <c r="B55" s="60" t="s">
        <v>470</v>
      </c>
      <c r="H55" s="92" t="s">
        <v>81</v>
      </c>
      <c r="J55" s="72">
        <f t="shared" ref="J55:U55" si="1">IF(ABS(J13-SUM(J14:J15))&lt;0.001,0,J13-SUM(J14:J15))</f>
        <v>0</v>
      </c>
      <c r="K55" s="72">
        <f t="shared" si="1"/>
        <v>0</v>
      </c>
      <c r="L55" s="72">
        <f t="shared" si="1"/>
        <v>0</v>
      </c>
      <c r="M55" s="72">
        <f t="shared" si="1"/>
        <v>0</v>
      </c>
      <c r="N55" s="72">
        <f t="shared" si="1"/>
        <v>0</v>
      </c>
      <c r="O55" s="72">
        <f t="shared" si="1"/>
        <v>0</v>
      </c>
      <c r="P55" s="72">
        <f t="shared" si="1"/>
        <v>0</v>
      </c>
      <c r="Q55" s="72">
        <f t="shared" si="1"/>
        <v>0</v>
      </c>
      <c r="R55" s="72">
        <f t="shared" si="1"/>
        <v>0</v>
      </c>
      <c r="S55" s="72">
        <f t="shared" si="1"/>
        <v>0</v>
      </c>
      <c r="T55" s="72">
        <f t="shared" si="1"/>
        <v>0</v>
      </c>
      <c r="U55" s="72">
        <f t="shared" si="1"/>
        <v>0</v>
      </c>
    </row>
    <row r="56" spans="2:21" s="60" customFormat="1" ht="12.75" hidden="1" customHeight="1">
      <c r="B56" s="60" t="s">
        <v>448</v>
      </c>
      <c r="H56" s="92" t="s">
        <v>81</v>
      </c>
      <c r="J56" s="72">
        <f>IF(ABS(J23-(J24+J25+J26))&lt;0.001,0,J23-(J24+J25+J26))</f>
        <v>0</v>
      </c>
      <c r="K56" s="72">
        <f t="shared" ref="K56:U56" si="2">IF(ABS(K23-(K24+K25+K26))&lt;0.001,0,K23-(K24+K25+K26))</f>
        <v>0</v>
      </c>
      <c r="L56" s="72">
        <f t="shared" si="2"/>
        <v>0</v>
      </c>
      <c r="M56" s="72">
        <f t="shared" si="2"/>
        <v>0</v>
      </c>
      <c r="N56" s="72">
        <f t="shared" si="2"/>
        <v>0</v>
      </c>
      <c r="O56" s="72">
        <f t="shared" si="2"/>
        <v>0</v>
      </c>
      <c r="P56" s="72">
        <f t="shared" si="2"/>
        <v>0</v>
      </c>
      <c r="Q56" s="72">
        <f t="shared" si="2"/>
        <v>0</v>
      </c>
      <c r="R56" s="72">
        <f t="shared" si="2"/>
        <v>0</v>
      </c>
      <c r="S56" s="72">
        <f t="shared" si="2"/>
        <v>0</v>
      </c>
      <c r="T56" s="72">
        <f t="shared" si="2"/>
        <v>0</v>
      </c>
      <c r="U56" s="72">
        <f t="shared" si="2"/>
        <v>0</v>
      </c>
    </row>
    <row r="57" spans="2:21" s="60" customFormat="1" ht="12.75" hidden="1" customHeight="1">
      <c r="B57" s="60" t="s">
        <v>449</v>
      </c>
      <c r="H57" s="92" t="s">
        <v>81</v>
      </c>
      <c r="J57" s="72">
        <f>IF(ABS(J27-(J28+J33+J36))&lt;0.001,0,J27-(J28+J33+J36))</f>
        <v>0</v>
      </c>
      <c r="K57" s="72">
        <f t="shared" ref="K57:U57" si="3">IF(ABS(K27-(K28+K33+K36))&lt;0.001,0,K27-(K28+K33+K36))</f>
        <v>0</v>
      </c>
      <c r="L57" s="72">
        <f t="shared" si="3"/>
        <v>0</v>
      </c>
      <c r="M57" s="72">
        <f t="shared" si="3"/>
        <v>0</v>
      </c>
      <c r="N57" s="72">
        <f t="shared" si="3"/>
        <v>0</v>
      </c>
      <c r="O57" s="72">
        <f t="shared" si="3"/>
        <v>0</v>
      </c>
      <c r="P57" s="72">
        <f t="shared" si="3"/>
        <v>0</v>
      </c>
      <c r="Q57" s="72">
        <f t="shared" si="3"/>
        <v>0</v>
      </c>
      <c r="R57" s="72">
        <f t="shared" si="3"/>
        <v>0</v>
      </c>
      <c r="S57" s="72">
        <f t="shared" si="3"/>
        <v>0</v>
      </c>
      <c r="T57" s="72">
        <f t="shared" si="3"/>
        <v>0</v>
      </c>
      <c r="U57" s="72">
        <f t="shared" si="3"/>
        <v>0</v>
      </c>
    </row>
    <row r="58" spans="2:21" s="60" customFormat="1" ht="12.75" hidden="1" customHeight="1">
      <c r="B58" s="60" t="s">
        <v>427</v>
      </c>
      <c r="H58" s="92" t="s">
        <v>81</v>
      </c>
      <c r="J58" s="72">
        <f t="shared" ref="J58:U58" si="4">IF(ABS(J28-(J30+J29+J32))&lt;0.001,0,J28-(J30+J29+J32))</f>
        <v>0</v>
      </c>
      <c r="K58" s="72">
        <f t="shared" si="4"/>
        <v>0</v>
      </c>
      <c r="L58" s="72">
        <f t="shared" si="4"/>
        <v>0</v>
      </c>
      <c r="M58" s="72">
        <f t="shared" si="4"/>
        <v>0</v>
      </c>
      <c r="N58" s="72">
        <f t="shared" si="4"/>
        <v>0</v>
      </c>
      <c r="O58" s="72">
        <f t="shared" si="4"/>
        <v>0</v>
      </c>
      <c r="P58" s="72">
        <f t="shared" si="4"/>
        <v>0</v>
      </c>
      <c r="Q58" s="72">
        <f t="shared" si="4"/>
        <v>0</v>
      </c>
      <c r="R58" s="72">
        <f>IF(ABS(R28-(R30+R29+R32))&lt;0.001,0,R28-(R30+R29+R32))</f>
        <v>0</v>
      </c>
      <c r="S58" s="72">
        <f t="shared" si="4"/>
        <v>0</v>
      </c>
      <c r="T58" s="72">
        <f t="shared" si="4"/>
        <v>0</v>
      </c>
      <c r="U58" s="72">
        <f t="shared" si="4"/>
        <v>0</v>
      </c>
    </row>
    <row r="59" spans="2:21" s="60" customFormat="1" ht="12.75" hidden="1" customHeight="1">
      <c r="B59" s="60" t="s">
        <v>450</v>
      </c>
      <c r="H59" s="92" t="s">
        <v>81</v>
      </c>
      <c r="J59" s="72">
        <f>IF(ABS(J33-(J34+J35))&lt;0.001,0,J33-(J34+J35))</f>
        <v>0</v>
      </c>
      <c r="K59" s="72">
        <f t="shared" ref="K59:U59" si="5">IF(ABS(K33-(K34+K35))&lt;0.001,0,K33-(K34+K35))</f>
        <v>0</v>
      </c>
      <c r="L59" s="72">
        <f t="shared" si="5"/>
        <v>0</v>
      </c>
      <c r="M59" s="72">
        <f t="shared" si="5"/>
        <v>0</v>
      </c>
      <c r="N59" s="72">
        <f t="shared" si="5"/>
        <v>0</v>
      </c>
      <c r="O59" s="72">
        <f t="shared" si="5"/>
        <v>0</v>
      </c>
      <c r="P59" s="72">
        <f t="shared" si="5"/>
        <v>0</v>
      </c>
      <c r="Q59" s="72">
        <f t="shared" si="5"/>
        <v>0</v>
      </c>
      <c r="R59" s="72">
        <f t="shared" si="5"/>
        <v>0</v>
      </c>
      <c r="S59" s="72">
        <f t="shared" si="5"/>
        <v>0</v>
      </c>
      <c r="T59" s="72">
        <f t="shared" si="5"/>
        <v>0</v>
      </c>
      <c r="U59" s="72">
        <f t="shared" si="5"/>
        <v>0</v>
      </c>
    </row>
    <row r="60" spans="2:21" s="58" customFormat="1" ht="12.75" hidden="1" customHeight="1">
      <c r="B60" s="64"/>
      <c r="C60" s="64"/>
      <c r="D60" s="64"/>
      <c r="E60" s="64"/>
      <c r="F60" s="64"/>
      <c r="H60" s="65"/>
      <c r="J60" s="64"/>
      <c r="K60" s="64"/>
      <c r="L60" s="64"/>
      <c r="M60" s="64"/>
      <c r="N60" s="64"/>
      <c r="O60" s="64"/>
      <c r="P60" s="64"/>
      <c r="Q60" s="64"/>
      <c r="R60" s="64"/>
      <c r="S60" s="64"/>
      <c r="T60" s="64"/>
      <c r="U60" s="64"/>
    </row>
    <row r="61" spans="2:21" s="58" customFormat="1" ht="13.2" hidden="1">
      <c r="B61" s="405"/>
      <c r="C61" s="405"/>
      <c r="D61" s="405"/>
      <c r="E61" s="405"/>
      <c r="F61" s="405"/>
      <c r="H61" s="611"/>
      <c r="J61" s="692"/>
      <c r="K61" s="405"/>
      <c r="L61" s="405"/>
      <c r="M61" s="405"/>
      <c r="N61" s="405"/>
      <c r="O61" s="405"/>
      <c r="P61" s="405"/>
      <c r="Q61" s="405"/>
      <c r="R61" s="405"/>
      <c r="S61" s="405"/>
      <c r="T61" s="405"/>
      <c r="U61" s="405"/>
    </row>
    <row r="62" spans="2:21" s="60" customFormat="1" ht="13.2" hidden="1">
      <c r="B62" s="60" t="s">
        <v>458</v>
      </c>
      <c r="H62" s="92" t="s">
        <v>82</v>
      </c>
      <c r="J62" s="72">
        <f>IF(ABS(J12-('France - KPIs'!J21+'Orange Business - KPIs'!J12-'Orange Business - KPIs'!J16))&lt;0.001,0,J12-('France - KPIs'!J21+'Orange Business - KPIs'!J12-'Orange Business - KPIs'!J16))</f>
        <v>0</v>
      </c>
      <c r="K62" s="72">
        <f>IF(ABS(K12-('France - KPIs'!K21+'Orange Business - KPIs'!K12-'Orange Business - KPIs'!K16))&lt;0.001,0,K12-('France - KPIs'!K21+'Orange Business - KPIs'!K12-'Orange Business - KPIs'!K16))</f>
        <v>0</v>
      </c>
      <c r="L62" s="72">
        <f>IF(ABS(L12-('France - KPIs'!L21+'Orange Business - KPIs'!L12-'Orange Business - KPIs'!L16))&lt;0.001,0,L12-('France - KPIs'!L21+'Orange Business - KPIs'!L12-'Orange Business - KPIs'!L16))</f>
        <v>0</v>
      </c>
      <c r="M62" s="72">
        <f>IF(ABS(M12-('France - KPIs'!M21+'Orange Business - KPIs'!M12-'Orange Business - KPIs'!M16))&lt;0.001,0,M12-('France - KPIs'!M21+'Orange Business - KPIs'!M12-'Orange Business - KPIs'!M16))</f>
        <v>0</v>
      </c>
      <c r="N62" s="72">
        <f>IF(ABS(N12-('France - KPIs'!N21+'Orange Business - KPIs'!N12-'Orange Business - KPIs'!N16))&lt;0.001,0,N12-('France - KPIs'!N21+'Orange Business - KPIs'!N12-'Orange Business - KPIs'!N16))</f>
        <v>0</v>
      </c>
      <c r="O62" s="72">
        <f>IF(ABS(O12-('France - KPIs'!O21+'Orange Business - KPIs'!O12-'Orange Business - KPIs'!O16))&lt;0.001,0,O12-('France - KPIs'!O21+'Orange Business - KPIs'!O12-'Orange Business - KPIs'!O16))</f>
        <v>0</v>
      </c>
      <c r="P62" s="72">
        <f>IF(ABS(P12-('France - KPIs'!P21+'Orange Business - KPIs'!P12-'Orange Business - KPIs'!P16))&lt;0.001,0,P12-('France - KPIs'!P21+'Orange Business - KPIs'!P12-'Orange Business - KPIs'!P16))</f>
        <v>0</v>
      </c>
      <c r="Q62" s="72">
        <f>IF(ABS(Q12-('France - KPIs'!Q21+'Orange Business - KPIs'!Q12-'Orange Business - KPIs'!Q16))&lt;0.001,0,Q12-('France - KPIs'!Q21+'Orange Business - KPIs'!Q12-'Orange Business - KPIs'!Q16))</f>
        <v>0</v>
      </c>
      <c r="R62" s="72">
        <f>IF(ABS(R12-('France - KPIs'!R21+'Orange Business - KPIs'!R12-'Orange Business - KPIs'!R16))&lt;0.001,0,R12-('France - KPIs'!R21+'Orange Business - KPIs'!R12-'Orange Business - KPIs'!R16))</f>
        <v>0</v>
      </c>
      <c r="S62" s="72">
        <f>IF(ABS(S12-('France - KPIs'!S21+'Orange Business - KPIs'!S12-'Orange Business - KPIs'!S16))&lt;0.001,0,S12-('France - KPIs'!S21+'Orange Business - KPIs'!S12-'Orange Business - KPIs'!S16))</f>
        <v>0</v>
      </c>
      <c r="T62" s="72">
        <f>IF(ABS(T12-('France - KPIs'!T21+'Orange Business - KPIs'!T12-'Orange Business - KPIs'!T16))&lt;0.001,0,T12-('France - KPIs'!T21+'Orange Business - KPIs'!T12-'Orange Business - KPIs'!T16))</f>
        <v>0</v>
      </c>
      <c r="U62" s="72">
        <f>IF(ABS(U12-('France - KPIs'!U21+'Orange Business - KPIs'!U12-'Orange Business - KPIs'!U16))&lt;0.001,0,U12-('France - KPIs'!U21+'Orange Business - KPIs'!U12-'Orange Business - KPIs'!U16))</f>
        <v>0</v>
      </c>
    </row>
    <row r="63" spans="2:21" s="60" customFormat="1" ht="13.2" hidden="1">
      <c r="B63" s="60" t="s">
        <v>470</v>
      </c>
      <c r="H63" s="92" t="s">
        <v>82</v>
      </c>
      <c r="J63" s="72">
        <f>IF(ABS(J13-('France - KPIs'!J22+'Orange Business - KPIs'!J13-'Orange Business - KPIs'!J16))&lt;0.001,0,J13-('France - KPIs'!J22+'Orange Business - KPIs'!J13))</f>
        <v>0</v>
      </c>
      <c r="K63" s="72">
        <f>IF(ABS(K13-('France - KPIs'!K22+'Orange Business - KPIs'!K13-'Orange Business - KPIs'!K16))&lt;0.001,0,K13-('France - KPIs'!K22+'Orange Business - KPIs'!K13))</f>
        <v>0</v>
      </c>
      <c r="L63" s="72">
        <f>IF(ABS(L13-('France - KPIs'!L22+'Orange Business - KPIs'!L13-'Orange Business - KPIs'!L16))&lt;0.001,0,L13-('France - KPIs'!L22+'Orange Business - KPIs'!L13))</f>
        <v>0</v>
      </c>
      <c r="M63" s="72">
        <f>IF(ABS(M13-('France - KPIs'!M22+'Orange Business - KPIs'!M13-'Orange Business - KPIs'!M16))&lt;0.001,0,M13-('France - KPIs'!M22+'Orange Business - KPIs'!M13))</f>
        <v>0</v>
      </c>
      <c r="N63" s="72">
        <f>IF(ABS(N13-('France - KPIs'!N22+'Orange Business - KPIs'!N13-'Orange Business - KPIs'!N16))&lt;0.001,0,N13-('France - KPIs'!N22+'Orange Business - KPIs'!N13))</f>
        <v>0</v>
      </c>
      <c r="O63" s="72">
        <f>IF(ABS(O13-('France - KPIs'!O22+'Orange Business - KPIs'!O13-'Orange Business - KPIs'!O16))&lt;0.001,0,O13-('France - KPIs'!O22+'Orange Business - KPIs'!O13))</f>
        <v>0</v>
      </c>
      <c r="P63" s="72">
        <f>IF(ABS(P13-('France - KPIs'!P22+'Orange Business - KPIs'!P13-'Orange Business - KPIs'!P16))&lt;0.001,0,P13-('France - KPIs'!P22+'Orange Business - KPIs'!P13))</f>
        <v>0</v>
      </c>
      <c r="Q63" s="72">
        <f>IF(ABS(Q13-('France - KPIs'!Q22+'Orange Business - KPIs'!Q13-'Orange Business - KPIs'!Q16))&lt;0.001,0,Q13-('France - KPIs'!Q22+'Orange Business - KPIs'!Q13))</f>
        <v>0</v>
      </c>
      <c r="R63" s="72">
        <f>IF(ABS(R13-('France - KPIs'!R22+'Orange Business - KPIs'!R13-'Orange Business - KPIs'!R16))&lt;0.001,0,R13-('France - KPIs'!R22+'Orange Business - KPIs'!R13))</f>
        <v>0</v>
      </c>
      <c r="S63" s="72">
        <f>IF(ABS(S13-('France - KPIs'!S22+'Orange Business - KPIs'!S13-'Orange Business - KPIs'!S16))&lt;0.001,0,S13-('France - KPIs'!S22+'Orange Business - KPIs'!S13))</f>
        <v>0</v>
      </c>
      <c r="T63" s="72">
        <f>IF(ABS(T13-('France - KPIs'!T22+'Orange Business - KPIs'!T13-'Orange Business - KPIs'!T16))&lt;0.001,0,T13-('France - KPIs'!T22+'Orange Business - KPIs'!T13))</f>
        <v>0</v>
      </c>
      <c r="U63" s="72">
        <f>IF(ABS(U13-('France - KPIs'!U22+'Orange Business - KPIs'!U13-'Orange Business - KPIs'!U16))&lt;0.001,0,U13-('France - KPIs'!U22+'Orange Business - KPIs'!U13))</f>
        <v>0</v>
      </c>
    </row>
    <row r="64" spans="2:21" s="60" customFormat="1" ht="13.2" hidden="1">
      <c r="B64" s="60" t="s">
        <v>471</v>
      </c>
      <c r="H64" s="92" t="s">
        <v>82</v>
      </c>
      <c r="J64" s="72">
        <f>IF(ABS(J14-('France - KPIs'!J23+'Orange Business - KPIs'!J14-'Orange Business - KPIs'!J16))&lt;0.001,0,J14-('France - KPIs'!J23+'Orange Business - KPIs'!J14-'Orange Business - KPIs'!J16))</f>
        <v>0</v>
      </c>
      <c r="K64" s="72">
        <f>IF(ABS(K14-('France - KPIs'!K23+'Orange Business - KPIs'!K14-'Orange Business - KPIs'!K16))&lt;0.001,0,K14-('France - KPIs'!K23+'Orange Business - KPIs'!K14-'Orange Business - KPIs'!K16))</f>
        <v>0</v>
      </c>
      <c r="L64" s="72">
        <f>IF(ABS(L14-('France - KPIs'!L23+'Orange Business - KPIs'!L14-'Orange Business - KPIs'!L16))&lt;0.001,0,L14-('France - KPIs'!L23+'Orange Business - KPIs'!L14-'Orange Business - KPIs'!L16))</f>
        <v>0</v>
      </c>
      <c r="M64" s="72">
        <f>IF(ABS(M14-('France - KPIs'!M23+'Orange Business - KPIs'!M14-'Orange Business - KPIs'!M16))&lt;0.001,0,M14-('France - KPIs'!M23+'Orange Business - KPIs'!M14-'Orange Business - KPIs'!M16))</f>
        <v>0</v>
      </c>
      <c r="N64" s="72">
        <f>IF(ABS(N14-('France - KPIs'!N23+'Orange Business - KPIs'!N14-'Orange Business - KPIs'!N16))&lt;0.001,0,N14-('France - KPIs'!N23+'Orange Business - KPIs'!N14-'Orange Business - KPIs'!N16))</f>
        <v>0</v>
      </c>
      <c r="O64" s="72">
        <f>IF(ABS(O14-('France - KPIs'!O23+'Orange Business - KPIs'!O14-'Orange Business - KPIs'!O16))&lt;0.001,0,O14-('France - KPIs'!O23+'Orange Business - KPIs'!O14-'Orange Business - KPIs'!O16))</f>
        <v>0</v>
      </c>
      <c r="P64" s="72">
        <f>IF(ABS(P14-('France - KPIs'!P23+'Orange Business - KPIs'!P14-'Orange Business - KPIs'!P16))&lt;0.001,0,P14-('France - KPIs'!P23+'Orange Business - KPIs'!P14-'Orange Business - KPIs'!P16))</f>
        <v>0</v>
      </c>
      <c r="Q64" s="72">
        <f>IF(ABS(Q14-('France - KPIs'!Q23+'Orange Business - KPIs'!Q14-'Orange Business - KPIs'!Q16))&lt;0.001,0,Q14-('France - KPIs'!Q23+'Orange Business - KPIs'!Q14-'Orange Business - KPIs'!Q16))</f>
        <v>0</v>
      </c>
      <c r="R64" s="72">
        <f>IF(ABS(R14-('France - KPIs'!R23+'Orange Business - KPIs'!R14-'Orange Business - KPIs'!R16))&lt;0.001,0,R14-('France - KPIs'!R23+'Orange Business - KPIs'!R14-'Orange Business - KPIs'!R16))</f>
        <v>0</v>
      </c>
      <c r="S64" s="72">
        <f>IF(ABS(S14-('France - KPIs'!S23+'Orange Business - KPIs'!S14-'Orange Business - KPIs'!S16))&lt;0.001,0,S14-('France - KPIs'!S23+'Orange Business - KPIs'!S14-'Orange Business - KPIs'!S16))</f>
        <v>0</v>
      </c>
      <c r="T64" s="72">
        <f>IF(ABS(T14-('France - KPIs'!T23+'Orange Business - KPIs'!T14-'Orange Business - KPIs'!T16))&lt;0.001,0,T14-('France - KPIs'!T23+'Orange Business - KPIs'!T14-'Orange Business - KPIs'!T16))</f>
        <v>0</v>
      </c>
      <c r="U64" s="72">
        <f>IF(ABS(U14-('France - KPIs'!U23+'Orange Business - KPIs'!U14-'Orange Business - KPIs'!U16))&lt;0.001,0,U14-('France - KPIs'!U23+'Orange Business - KPIs'!U14-'Orange Business - KPIs'!U16))</f>
        <v>0</v>
      </c>
    </row>
    <row r="65" spans="2:21" s="60" customFormat="1" ht="13.2" hidden="1">
      <c r="B65" s="60" t="s">
        <v>472</v>
      </c>
      <c r="H65" s="92" t="s">
        <v>82</v>
      </c>
      <c r="J65" s="72">
        <f>IF(ABS(J15-('France - KPIs'!J24+'Orange Business - KPIs'!J17))&lt;0.001,0,J15-('France - KPIs'!J24+'Orange Business - KPIs'!J17))</f>
        <v>0</v>
      </c>
      <c r="K65" s="72">
        <f>IF(ABS(K15-('France - KPIs'!K24+'Orange Business - KPIs'!K17))&lt;0.001,0,K15-('France - KPIs'!K24+'Orange Business - KPIs'!K17))</f>
        <v>0</v>
      </c>
      <c r="L65" s="72">
        <f>IF(ABS(L15-('France - KPIs'!L24+'Orange Business - KPIs'!L17))&lt;0.001,0,L15-('France - KPIs'!L24+'Orange Business - KPIs'!L17))</f>
        <v>0</v>
      </c>
      <c r="M65" s="72">
        <f>IF(ABS(M15-('France - KPIs'!M24+'Orange Business - KPIs'!M17))&lt;0.001,0,M15-('France - KPIs'!M24+'Orange Business - KPIs'!M17))</f>
        <v>0</v>
      </c>
      <c r="N65" s="72">
        <f>IF(ABS(N15-('France - KPIs'!N24+'Orange Business - KPIs'!N17))&lt;0.001,0,N15-('France - KPIs'!N24+'Orange Business - KPIs'!N17))</f>
        <v>0</v>
      </c>
      <c r="O65" s="72">
        <f>IF(ABS(O15-('France - KPIs'!O24+'Orange Business - KPIs'!O17))&lt;0.001,0,O15-('France - KPIs'!O24+'Orange Business - KPIs'!O17))</f>
        <v>0</v>
      </c>
      <c r="P65" s="72">
        <f>IF(ABS(P15-('France - KPIs'!P24+'Orange Business - KPIs'!P17))&lt;0.001,0,P15-('France - KPIs'!P24+'Orange Business - KPIs'!P17))</f>
        <v>0</v>
      </c>
      <c r="Q65" s="72">
        <f>IF(ABS(Q15-('France - KPIs'!Q24+'Orange Business - KPIs'!Q17))&lt;0.001,0,Q15-('France - KPIs'!Q24+'Orange Business - KPIs'!Q17))</f>
        <v>0</v>
      </c>
      <c r="R65" s="72">
        <f>IF(ABS(R15-('France - KPIs'!R24+'Orange Business - KPIs'!R17))&lt;0.001,0,R15-('France - KPIs'!R24+'Orange Business - KPIs'!R17))</f>
        <v>0</v>
      </c>
      <c r="S65" s="72">
        <f>IF(ABS(S15-('France - KPIs'!S24+'Orange Business - KPIs'!S17))&lt;0.001,0,S15-('France - KPIs'!S24+'Orange Business - KPIs'!S17))</f>
        <v>0</v>
      </c>
      <c r="T65" s="72">
        <f>IF(ABS(T15-('France - KPIs'!T24+'Orange Business - KPIs'!T17))&lt;0.001,0,T15-('France - KPIs'!T24+'Orange Business - KPIs'!T17))</f>
        <v>0</v>
      </c>
      <c r="U65" s="72">
        <f>IF(ABS(U15-('France - KPIs'!U24+'Orange Business - KPIs'!U17))&lt;0.001,0,U15-('France - KPIs'!U24+'Orange Business - KPIs'!U17))</f>
        <v>0</v>
      </c>
    </row>
    <row r="66" spans="2:21" s="60" customFormat="1" ht="13.2" hidden="1">
      <c r="B66" s="60" t="s">
        <v>407</v>
      </c>
      <c r="H66" s="92" t="s">
        <v>82</v>
      </c>
      <c r="J66" s="72">
        <f>IF(ABS(J23-('France - KPIs'!J49+'Orange Business - KPIs'!J25))&lt;0.001,0,J23-('France - KPIs'!J49+'Orange Business - KPIs'!J25))</f>
        <v>0</v>
      </c>
      <c r="K66" s="72">
        <f>IF(ABS(K23-('France - KPIs'!K49+'Orange Business - KPIs'!K25))&lt;0.001,0,K23-('France - KPIs'!K49+'Orange Business - KPIs'!K25))</f>
        <v>0</v>
      </c>
      <c r="L66" s="72">
        <f>IF(ABS(L23-('France - KPIs'!L49+'Orange Business - KPIs'!L25))&lt;0.001,0,L23-('France - KPIs'!L49+'Orange Business - KPIs'!L25))</f>
        <v>0</v>
      </c>
      <c r="M66" s="72">
        <f>IF(ABS(M23-('France - KPIs'!M49+'Orange Business - KPIs'!M25))&lt;0.001,0,M23-('France - KPIs'!M49+'Orange Business - KPIs'!M25))</f>
        <v>0</v>
      </c>
      <c r="N66" s="72">
        <f>IF(ABS(N23-('France - KPIs'!N49+'Orange Business - KPIs'!N25))&lt;0.001,0,N23-('France - KPIs'!N49+'Orange Business - KPIs'!N25))</f>
        <v>0</v>
      </c>
      <c r="O66" s="72">
        <f>IF(ABS(O23-('France - KPIs'!O49+'Orange Business - KPIs'!O25))&lt;0.001,0,O23-('France - KPIs'!O49+'Orange Business - KPIs'!O25))</f>
        <v>0</v>
      </c>
      <c r="P66" s="72">
        <f>IF(ABS(P23-('France - KPIs'!P49+'Orange Business - KPIs'!P25))&lt;0.001,0,P23-('France - KPIs'!P49+'Orange Business - KPIs'!P25))</f>
        <v>0</v>
      </c>
      <c r="Q66" s="72">
        <f>IF(ABS(Q23-('France - KPIs'!Q49+'Orange Business - KPIs'!Q25))&lt;0.001,0,Q23-('France - KPIs'!Q49+'Orange Business - KPIs'!Q25))</f>
        <v>0</v>
      </c>
      <c r="R66" s="72">
        <f>IF(ABS(R23-('France - KPIs'!R49+'Orange Business - KPIs'!R25))&lt;0.001,0,R23-('France - KPIs'!R49+'Orange Business - KPIs'!R25))</f>
        <v>0</v>
      </c>
      <c r="S66" s="72">
        <f>IF(ABS(S23-('France - KPIs'!S49+'Orange Business - KPIs'!S25))&lt;0.001,0,S23-('France - KPIs'!S49+'Orange Business - KPIs'!S25))</f>
        <v>0</v>
      </c>
      <c r="T66" s="72">
        <f>IF(ABS(T23-('France - KPIs'!T49+'Orange Business - KPIs'!T25))&lt;0.001,0,T23-('France - KPIs'!T49+'Orange Business - KPIs'!T25))</f>
        <v>0</v>
      </c>
      <c r="U66" s="72">
        <f>IF(ABS(U23-('France - KPIs'!U49+'Orange Business - KPIs'!U25))&lt;0.001,0,U23-('France - KPIs'!U49+'Orange Business - KPIs'!U25))</f>
        <v>0</v>
      </c>
    </row>
    <row r="67" spans="2:21" s="60" customFormat="1" ht="13.2" hidden="1">
      <c r="B67" s="60" t="s">
        <v>453</v>
      </c>
      <c r="H67" s="92" t="s">
        <v>82</v>
      </c>
      <c r="J67" s="72">
        <f>IF(ABS(J24-'France - KPIs'!J50)&lt;0.001,0,J24-'France - KPIs'!J50)</f>
        <v>0</v>
      </c>
      <c r="K67" s="72">
        <f>IF(ABS(K24-'France - KPIs'!K50)&lt;0.001,0,K24-'France - KPIs'!K50)</f>
        <v>0</v>
      </c>
      <c r="L67" s="72">
        <f>IF(ABS(L24-'France - KPIs'!L50)&lt;0.001,0,L24-'France - KPIs'!L50)</f>
        <v>0</v>
      </c>
      <c r="M67" s="72">
        <f>IF(ABS(M24-'France - KPIs'!M50)&lt;0.001,0,M24-'France - KPIs'!M50)</f>
        <v>0</v>
      </c>
      <c r="N67" s="72">
        <f>IF(ABS(N24-'France - KPIs'!N50)&lt;0.001,0,N24-'France - KPIs'!N50)</f>
        <v>0</v>
      </c>
      <c r="O67" s="72">
        <f>IF(ABS(O24-'France - KPIs'!O50)&lt;0.001,0,O24-'France - KPIs'!O50)</f>
        <v>0</v>
      </c>
      <c r="P67" s="72">
        <f>IF(ABS(P24-'France - KPIs'!P50)&lt;0.001,0,P24-'France - KPIs'!P50)</f>
        <v>0</v>
      </c>
      <c r="Q67" s="72">
        <f>IF(ABS(Q24-'France - KPIs'!Q50)&lt;0.001,0,Q24-'France - KPIs'!Q50)</f>
        <v>0</v>
      </c>
      <c r="R67" s="72">
        <f>IF(ABS(R24-'France - KPIs'!R50)&lt;0.001,0,R24-'France - KPIs'!R50)</f>
        <v>0</v>
      </c>
      <c r="S67" s="72">
        <f>IF(ABS(S24-'France - KPIs'!S50)&lt;0.001,0,S24-'France - KPIs'!S50)</f>
        <v>0</v>
      </c>
      <c r="T67" s="72">
        <f>IF(ABS(T24-'France - KPIs'!T50)&lt;0.001,0,T24-'France - KPIs'!T50)</f>
        <v>0</v>
      </c>
      <c r="U67" s="72">
        <f>IF(ABS(U24-'France - KPIs'!U50)&lt;0.001,0,U24-'France - KPIs'!U50)</f>
        <v>0</v>
      </c>
    </row>
    <row r="68" spans="2:21" s="60" customFormat="1" ht="13.2" hidden="1">
      <c r="B68" s="60" t="s">
        <v>454</v>
      </c>
      <c r="H68" s="92" t="s">
        <v>82</v>
      </c>
      <c r="J68" s="72">
        <f>IF(ABS(J25-'Orange Business - KPIs'!J25)&lt;0.001,0,J25-'Orange Business - KPIs'!J25)</f>
        <v>0</v>
      </c>
      <c r="K68" s="72">
        <f>IF(ABS(K25-'Orange Business - KPIs'!K25)&lt;0.001,0,K25-'Orange Business - KPIs'!K25)</f>
        <v>0</v>
      </c>
      <c r="L68" s="72">
        <f>IF(ABS(L25-'Orange Business - KPIs'!L25)&lt;0.001,0,L25-'Orange Business - KPIs'!L25)</f>
        <v>0</v>
      </c>
      <c r="M68" s="72">
        <f>IF(ABS(M25-'Orange Business - KPIs'!M25)&lt;0.001,0,M25-'Orange Business - KPIs'!M25)</f>
        <v>0</v>
      </c>
      <c r="N68" s="72">
        <f>IF(ABS(N25-'Orange Business - KPIs'!N25)&lt;0.001,0,N25-'Orange Business - KPIs'!N25)</f>
        <v>0</v>
      </c>
      <c r="O68" s="72">
        <f>IF(ABS(O25-'Orange Business - KPIs'!O25)&lt;0.001,0,O25-'Orange Business - KPIs'!O25)</f>
        <v>0</v>
      </c>
      <c r="P68" s="72">
        <f>IF(ABS(P25-'Orange Business - KPIs'!P25)&lt;0.001,0,P25-'Orange Business - KPIs'!P25)</f>
        <v>0</v>
      </c>
      <c r="Q68" s="72">
        <f>IF(ABS(Q25-'Orange Business - KPIs'!Q25)&lt;0.001,0,Q25-'Orange Business - KPIs'!Q25)</f>
        <v>0</v>
      </c>
      <c r="R68" s="72">
        <f>IF(ABS(R25-'Orange Business - KPIs'!R25)&lt;0.001,0,R25-'Orange Business - KPIs'!R25)</f>
        <v>0</v>
      </c>
      <c r="S68" s="72">
        <f>IF(ABS(S25-'Orange Business - KPIs'!S25)&lt;0.001,0,S25-'Orange Business - KPIs'!S25)</f>
        <v>0</v>
      </c>
      <c r="T68" s="72">
        <f>IF(ABS(T25-'Orange Business - KPIs'!T25)&lt;0.001,0,T25-'Orange Business - KPIs'!T25)</f>
        <v>0</v>
      </c>
      <c r="U68" s="72">
        <f>IF(ABS(U25-'Orange Business - KPIs'!U25)&lt;0.001,0,U25-'Orange Business - KPIs'!U25)</f>
        <v>0</v>
      </c>
    </row>
    <row r="69" spans="2:21" s="60" customFormat="1" ht="13.2" hidden="1">
      <c r="B69" s="60" t="s">
        <v>455</v>
      </c>
      <c r="H69" s="92" t="s">
        <v>82</v>
      </c>
      <c r="J69" s="72">
        <f>IF(ABS(J26-'France - KPIs'!J62)&lt;0.001,0,J26-'France - KPIs'!J62)</f>
        <v>0</v>
      </c>
      <c r="K69" s="72">
        <f>IF(ABS(K26-'France - KPIs'!K62)&lt;0.001,0,K26-'France - KPIs'!K62)</f>
        <v>0</v>
      </c>
      <c r="L69" s="72">
        <f>IF(ABS(L26-'France - KPIs'!L62)&lt;0.001,0,L26-'France - KPIs'!L62)</f>
        <v>0</v>
      </c>
      <c r="M69" s="72">
        <f>IF(ABS(M26-'France - KPIs'!M62)&lt;0.001,0,M26-'France - KPIs'!M62)</f>
        <v>0</v>
      </c>
      <c r="N69" s="72">
        <f>IF(ABS(N26-'France - KPIs'!N62)&lt;0.001,0,N26-'France - KPIs'!N62)</f>
        <v>0</v>
      </c>
      <c r="O69" s="72">
        <f>IF(ABS(O26-'France - KPIs'!O62)&lt;0.001,0,O26-'France - KPIs'!O62)</f>
        <v>0</v>
      </c>
      <c r="P69" s="72">
        <f>IF(ABS(P26-'France - KPIs'!P62)&lt;0.001,0,P26-'France - KPIs'!P62)</f>
        <v>0</v>
      </c>
      <c r="Q69" s="72">
        <f>IF(ABS(Q26-'France - KPIs'!Q62)&lt;0.001,0,Q26-'France - KPIs'!Q62)</f>
        <v>0</v>
      </c>
      <c r="R69" s="72">
        <f>IF(ABS(R26-'France - KPIs'!R62)&lt;0.001,0,R26-'France - KPIs'!R62)</f>
        <v>0</v>
      </c>
      <c r="S69" s="72">
        <f>IF(ABS(S26-'France - KPIs'!S62)&lt;0.001,0,S26-'France - KPIs'!S62)</f>
        <v>0</v>
      </c>
      <c r="T69" s="72">
        <f>IF(ABS(T26-'France - KPIs'!T62)&lt;0.001,0,T26-'France - KPIs'!T62)</f>
        <v>0</v>
      </c>
      <c r="U69" s="72">
        <f>IF(ABS(U26-'France - KPIs'!U62)&lt;0.001,0,U26-'France - KPIs'!U62)</f>
        <v>0</v>
      </c>
    </row>
    <row r="70" spans="2:21" s="60" customFormat="1" ht="13.2" hidden="1">
      <c r="B70" s="60" t="s">
        <v>427</v>
      </c>
      <c r="H70" s="92" t="s">
        <v>82</v>
      </c>
      <c r="J70" s="72">
        <f>IF(ABS(J28-('France - KPIs'!J51+'Orange Business - KPIs'!J26))&lt;0.001,0,J28-('France - KPIs'!J51+'Orange Business - KPIs'!J26))</f>
        <v>0</v>
      </c>
      <c r="K70" s="72">
        <f>IF(ABS(K28-('France - KPIs'!K51+'Orange Business - KPIs'!K26))&lt;0.001,0,K28-('France - KPIs'!K51+'Orange Business - KPIs'!K26))</f>
        <v>0</v>
      </c>
      <c r="L70" s="72">
        <f>IF(ABS(L28-('France - KPIs'!L51+'Orange Business - KPIs'!L26))&lt;0.001,0,L28-('France - KPIs'!L51+'Orange Business - KPIs'!L26))</f>
        <v>0</v>
      </c>
      <c r="M70" s="72">
        <f>IF(ABS(M28-('France - KPIs'!M51+'Orange Business - KPIs'!M26))&lt;0.001,0,M28-('France - KPIs'!M51+'Orange Business - KPIs'!M26))</f>
        <v>0</v>
      </c>
      <c r="N70" s="72">
        <f>IF(ABS(N28-('France - KPIs'!N51+'Orange Business - KPIs'!N26))&lt;0.001,0,N28-('France - KPIs'!N51+'Orange Business - KPIs'!N26))</f>
        <v>0</v>
      </c>
      <c r="O70" s="72">
        <f>IF(ABS(O28-('France - KPIs'!O51+'Orange Business - KPIs'!O26))&lt;0.001,0,O28-('France - KPIs'!O51+'Orange Business - KPIs'!O26))</f>
        <v>0</v>
      </c>
      <c r="P70" s="72">
        <f>IF(ABS(P28-('France - KPIs'!P51+'Orange Business - KPIs'!P26))&lt;0.001,0,P28-('France - KPIs'!P51+'Orange Business - KPIs'!P26))</f>
        <v>0</v>
      </c>
      <c r="Q70" s="72">
        <f>IF(ABS(Q28-('France - KPIs'!Q51+'Orange Business - KPIs'!Q26))&lt;0.001,0,Q28-('France - KPIs'!Q51+'Orange Business - KPIs'!Q26))</f>
        <v>0</v>
      </c>
      <c r="R70" s="72">
        <f>IF(ABS(R28-('France - KPIs'!R51+'Orange Business - KPIs'!R26))&lt;0.001,0,R28-('France - KPIs'!R51+'Orange Business - KPIs'!R26))</f>
        <v>0</v>
      </c>
      <c r="S70" s="72">
        <f>IF(ABS(S28-('France - KPIs'!S51+'Orange Business - KPIs'!S26))&lt;0.001,0,S28-('France - KPIs'!S51+'Orange Business - KPIs'!S26))</f>
        <v>0</v>
      </c>
      <c r="T70" s="72">
        <f>IF(ABS(T28-('France - KPIs'!T51+'Orange Business - KPIs'!T26))&lt;0.001,0,T28-('France - KPIs'!T51+'Orange Business - KPIs'!T26))</f>
        <v>0</v>
      </c>
      <c r="U70" s="72">
        <f>IF(ABS(U28-('France - KPIs'!U51+'Orange Business - KPIs'!U26))&lt;0.001,0,U28-('France - KPIs'!U51+'Orange Business - KPIs'!U26))</f>
        <v>0</v>
      </c>
    </row>
    <row r="71" spans="2:21" s="60" customFormat="1" ht="13.2" hidden="1">
      <c r="B71" s="60" t="s">
        <v>473</v>
      </c>
      <c r="H71" s="92" t="s">
        <v>82</v>
      </c>
      <c r="J71" s="72">
        <f>IF(ABS(J30-('France - KPIs'!J53+'Orange Business - KPIs'!J28))&lt;0.001,0,J30-('France - KPIs'!J53+'Orange Business - KPIs'!J28))</f>
        <v>0</v>
      </c>
      <c r="K71" s="72">
        <f>IF(ABS(K30-('France - KPIs'!K53+'Orange Business - KPIs'!K28))&lt;0.001,0,K30-('France - KPIs'!K53+'Orange Business - KPIs'!K28))</f>
        <v>0</v>
      </c>
      <c r="L71" s="72">
        <f>IF(ABS(L30-('France - KPIs'!L53+'Orange Business - KPIs'!L28))&lt;0.001,0,L30-('France - KPIs'!L53+'Orange Business - KPIs'!L28))</f>
        <v>0</v>
      </c>
      <c r="M71" s="72">
        <f>IF(ABS(M30-('France - KPIs'!M53+'Orange Business - KPIs'!M28))&lt;0.001,0,M30-('France - KPIs'!M53+'Orange Business - KPIs'!M28))</f>
        <v>0</v>
      </c>
      <c r="N71" s="72">
        <f>IF(ABS(N30-('France - KPIs'!N53+'Orange Business - KPIs'!N28))&lt;0.001,0,N30-('France - KPIs'!N53+'Orange Business - KPIs'!N28))</f>
        <v>0</v>
      </c>
      <c r="O71" s="72">
        <f>IF(ABS(O30-('France - KPIs'!O53+'Orange Business - KPIs'!O28))&lt;0.001,0,O30-('France - KPIs'!O53+'Orange Business - KPIs'!O28))</f>
        <v>0</v>
      </c>
      <c r="P71" s="72">
        <f>IF(ABS(P30-('France - KPIs'!P53+'Orange Business - KPIs'!P28))&lt;0.001,0,P30-('France - KPIs'!P53+'Orange Business - KPIs'!P28))</f>
        <v>0</v>
      </c>
      <c r="Q71" s="72">
        <f>IF(ABS(Q30-('France - KPIs'!Q53+'Orange Business - KPIs'!Q28))&lt;0.001,0,Q30-('France - KPIs'!Q53+'Orange Business - KPIs'!Q28))</f>
        <v>0</v>
      </c>
      <c r="R71" s="72">
        <f>IF(ABS(R30-('France - KPIs'!R53+'Orange Business - KPIs'!R28))&lt;0.001,0,R30-('France - KPIs'!R53+'Orange Business - KPIs'!R28))</f>
        <v>0</v>
      </c>
      <c r="S71" s="72">
        <f>IF(ABS(S30-('France - KPIs'!S53+'Orange Business - KPIs'!S28))&lt;0.001,0,S30-('France - KPIs'!S53+'Orange Business - KPIs'!S28))</f>
        <v>0</v>
      </c>
      <c r="T71" s="72">
        <f>IF(ABS(T30-('France - KPIs'!T53+'Orange Business - KPIs'!T28))&lt;0.001,0,T30-('France - KPIs'!T53+'Orange Business - KPIs'!T28))</f>
        <v>0</v>
      </c>
      <c r="U71" s="72">
        <f>IF(ABS(U30-('France - KPIs'!U53+'Orange Business - KPIs'!U28))&lt;0.001,0,U30-('France - KPIs'!U53+'Orange Business - KPIs'!U28))</f>
        <v>0</v>
      </c>
    </row>
    <row r="72" spans="2:21" s="60" customFormat="1" ht="13.2" hidden="1">
      <c r="B72" s="60" t="s">
        <v>474</v>
      </c>
      <c r="H72" s="92" t="s">
        <v>82</v>
      </c>
      <c r="J72" s="72">
        <f>IF(ABS(J31-('France - KPIs'!J54+'Orange Business - KPIs'!J29))&lt;0.001,0,J31-('France - KPIs'!J54+'Orange Business - KPIs'!J29))</f>
        <v>0</v>
      </c>
      <c r="K72" s="72">
        <f>IF(ABS(K31-('France - KPIs'!K54+'Orange Business - KPIs'!K29))&lt;0.001,0,K31-('France - KPIs'!K54+'Orange Business - KPIs'!K29))</f>
        <v>0</v>
      </c>
      <c r="L72" s="72">
        <f>IF(ABS(L31-('France - KPIs'!L54+'Orange Business - KPIs'!L29))&lt;0.001,0,L31-('France - KPIs'!L54+'Orange Business - KPIs'!L29))</f>
        <v>0</v>
      </c>
      <c r="M72" s="72">
        <f>IF(ABS(M31-('France - KPIs'!M54+'Orange Business - KPIs'!M29))&lt;0.001,0,M31-('France - KPIs'!M54+'Orange Business - KPIs'!M29))</f>
        <v>0</v>
      </c>
      <c r="N72" s="72">
        <f>IF(ABS(N31-('France - KPIs'!N54+'Orange Business - KPIs'!N29))&lt;0.001,0,N31-('France - KPIs'!N54+'Orange Business - KPIs'!N29))</f>
        <v>0</v>
      </c>
      <c r="O72" s="72">
        <f>IF(ABS(O31-('France - KPIs'!O54+'Orange Business - KPIs'!O29))&lt;0.001,0,O31-('France - KPIs'!O54+'Orange Business - KPIs'!O29))</f>
        <v>0</v>
      </c>
      <c r="P72" s="72">
        <f>IF(ABS(P31-('France - KPIs'!P54+'Orange Business - KPIs'!P29))&lt;0.001,0,P31-('France - KPIs'!P54+'Orange Business - KPIs'!P29))</f>
        <v>0</v>
      </c>
      <c r="Q72" s="72">
        <f>IF(ABS(Q31-('France - KPIs'!Q54+'Orange Business - KPIs'!Q29))&lt;0.001,0,Q31-('France - KPIs'!Q54+'Orange Business - KPIs'!Q29))</f>
        <v>0</v>
      </c>
      <c r="R72" s="72">
        <f>IF(ABS(R31-('France - KPIs'!R54+'Orange Business - KPIs'!R29))&lt;0.001,0,R31-('France - KPIs'!R54+'Orange Business - KPIs'!R29))</f>
        <v>0</v>
      </c>
      <c r="S72" s="72">
        <f>IF(ABS(S31-('France - KPIs'!S54+'Orange Business - KPIs'!S29))&lt;0.001,0,S31-('France - KPIs'!S54+'Orange Business - KPIs'!S29))</f>
        <v>0</v>
      </c>
      <c r="T72" s="72">
        <f>IF(ABS(T31-('France - KPIs'!T54+'Orange Business - KPIs'!T29))&lt;0.001,0,T31-('France - KPIs'!T54+'Orange Business - KPIs'!T29))</f>
        <v>0</v>
      </c>
      <c r="U72" s="72">
        <f>IF(ABS(U31-('France - KPIs'!U54+'Orange Business - KPIs'!U29))&lt;0.001,0,U31-('France - KPIs'!U54+'Orange Business - KPIs'!U29))</f>
        <v>0</v>
      </c>
    </row>
    <row r="73" spans="2:21" s="60" customFormat="1" ht="13.2" hidden="1">
      <c r="B73" s="60" t="s">
        <v>475</v>
      </c>
      <c r="H73" s="92" t="s">
        <v>82</v>
      </c>
      <c r="J73" s="72">
        <f>IF(ABS(J29-('France - KPIs'!J52+'Orange Business - KPIs'!J27))&lt;0.001,0,J29-('France - KPIs'!J52+'Orange Business - KPIs'!J27))</f>
        <v>0</v>
      </c>
      <c r="K73" s="72">
        <f>IF(ABS(K29-('France - KPIs'!K52+'Orange Business - KPIs'!K27))&lt;0.001,0,K29-('France - KPIs'!K52+'Orange Business - KPIs'!K27))</f>
        <v>0</v>
      </c>
      <c r="L73" s="72">
        <f>IF(ABS(L29-('France - KPIs'!L52+'Orange Business - KPIs'!L27))&lt;0.001,0,L29-('France - KPIs'!L52+'Orange Business - KPIs'!L27))</f>
        <v>0</v>
      </c>
      <c r="M73" s="72">
        <f>IF(ABS(M29-('France - KPIs'!M52+'Orange Business - KPIs'!M27))&lt;0.001,0,M29-('France - KPIs'!M52+'Orange Business - KPIs'!M27))</f>
        <v>0</v>
      </c>
      <c r="N73" s="72">
        <f>IF(ABS(N29-('France - KPIs'!N52+'Orange Business - KPIs'!N27))&lt;0.001,0,N29-('France - KPIs'!N52+'Orange Business - KPIs'!N27))</f>
        <v>0</v>
      </c>
      <c r="O73" s="72">
        <f>IF(ABS(O29-('France - KPIs'!O52+'Orange Business - KPIs'!O27))&lt;0.001,0,O29-('France - KPIs'!O52+'Orange Business - KPIs'!O27))</f>
        <v>0</v>
      </c>
      <c r="P73" s="72">
        <f>IF(ABS(P29-('France - KPIs'!P52+'Orange Business - KPIs'!P27))&lt;0.001,0,P29-('France - KPIs'!P52+'Orange Business - KPIs'!P27))</f>
        <v>0</v>
      </c>
      <c r="Q73" s="72">
        <f>IF(ABS(Q29-('France - KPIs'!Q52+'Orange Business - KPIs'!Q27))&lt;0.001,0,Q29-('France - KPIs'!Q52+'Orange Business - KPIs'!Q27))</f>
        <v>0</v>
      </c>
      <c r="R73" s="72">
        <f>IF(ABS(R29-('France - KPIs'!R52+'Orange Business - KPIs'!R27))&lt;0.001,0,R29-('France - KPIs'!R52+'Orange Business - KPIs'!R27))</f>
        <v>0</v>
      </c>
      <c r="S73" s="72">
        <f>IF(ABS(S29-('France - KPIs'!S52+'Orange Business - KPIs'!S27))&lt;0.001,0,S29-('France - KPIs'!S52+'Orange Business - KPIs'!S27))</f>
        <v>0</v>
      </c>
      <c r="T73" s="72">
        <f>IF(ABS(T29-('France - KPIs'!T52+'Orange Business - KPIs'!T27))&lt;0.001,0,T29-('France - KPIs'!T52+'Orange Business - KPIs'!T27))</f>
        <v>0</v>
      </c>
      <c r="U73" s="72">
        <f>IF(ABS(U29-('France - KPIs'!U52+'Orange Business - KPIs'!U27))&lt;0.001,0,U29-('France - KPIs'!U52+'Orange Business - KPIs'!U27))</f>
        <v>0</v>
      </c>
    </row>
    <row r="74" spans="2:21" s="60" customFormat="1" ht="13.2" hidden="1">
      <c r="B74" s="60" t="s">
        <v>406</v>
      </c>
      <c r="H74" s="92" t="s">
        <v>82</v>
      </c>
      <c r="J74" s="72">
        <f>IF(ABS(J33-('France - KPIs'!J59+'Orange Business - KPIs'!J30))&lt;0.001,0,J33-('France - KPIs'!J59+'Orange Business - KPIs'!J30))</f>
        <v>0</v>
      </c>
      <c r="K74" s="72">
        <f>IF(ABS(K33-('France - KPIs'!K59+'Orange Business - KPIs'!K30))&lt;0.001,0,K33-('France - KPIs'!K59+'Orange Business - KPIs'!K30))</f>
        <v>0</v>
      </c>
      <c r="L74" s="72">
        <f>IF(ABS(L33-('France - KPIs'!L59+'Orange Business - KPIs'!L30))&lt;0.001,0,L33-('France - KPIs'!L59+'Orange Business - KPIs'!L30))</f>
        <v>0</v>
      </c>
      <c r="M74" s="72">
        <f>IF(ABS(M33-('France - KPIs'!M59+'Orange Business - KPIs'!M30))&lt;0.001,0,M33-('France - KPIs'!M59+'Orange Business - KPIs'!M30))</f>
        <v>0</v>
      </c>
      <c r="N74" s="72">
        <f>IF(ABS(N33-('France - KPIs'!N59+'Orange Business - KPIs'!N30))&lt;0.001,0,N33-('France - KPIs'!N59+'Orange Business - KPIs'!N30))</f>
        <v>0</v>
      </c>
      <c r="O74" s="72">
        <f>IF(ABS(O33-('France - KPIs'!O59+'Orange Business - KPIs'!O30))&lt;0.001,0,O33-('France - KPIs'!O59+'Orange Business - KPIs'!O30))</f>
        <v>0</v>
      </c>
      <c r="P74" s="72">
        <f>IF(ABS(P33-('France - KPIs'!P59+'Orange Business - KPIs'!P30))&lt;0.001,0,P33-('France - KPIs'!P59+'Orange Business - KPIs'!P30))</f>
        <v>0</v>
      </c>
      <c r="Q74" s="72">
        <f>IF(ABS(Q33-('France - KPIs'!Q59+'Orange Business - KPIs'!Q30))&lt;0.001,0,Q33-('France - KPIs'!Q59+'Orange Business - KPIs'!Q30))</f>
        <v>0</v>
      </c>
      <c r="R74" s="72">
        <f>IF(ABS(R33-('France - KPIs'!R59+'Orange Business - KPIs'!R30))&lt;0.001,0,R33-('France - KPIs'!R59+'Orange Business - KPIs'!R30))</f>
        <v>0</v>
      </c>
      <c r="S74" s="72">
        <f>IF(ABS(S33-('France - KPIs'!S59+'Orange Business - KPIs'!S30))&lt;0.001,0,S33-('France - KPIs'!S59+'Orange Business - KPIs'!S30))</f>
        <v>0</v>
      </c>
      <c r="T74" s="72">
        <f>IF(ABS(T33-('France - KPIs'!T59+'Orange Business - KPIs'!T30))&lt;0.001,0,T33-('France - KPIs'!T59+'Orange Business - KPIs'!T30))</f>
        <v>0</v>
      </c>
      <c r="U74" s="72">
        <f>IF(ABS(U33-('France - KPIs'!U59+'Orange Business - KPIs'!U30))&lt;0.001,0,U33-('France - KPIs'!U59+'Orange Business - KPIs'!U30))</f>
        <v>0</v>
      </c>
    </row>
    <row r="75" spans="2:21" s="60" customFormat="1" ht="13.2" hidden="1">
      <c r="B75" s="60" t="s">
        <v>451</v>
      </c>
      <c r="H75" s="92" t="s">
        <v>82</v>
      </c>
      <c r="J75" s="72">
        <f>IF(ABS(J35-'France - KPIs'!J61)&lt;0.001,0,J35-'France - KPIs'!J61)</f>
        <v>0</v>
      </c>
      <c r="K75" s="72">
        <f>IF(ABS(K35-'France - KPIs'!K61)&lt;0.001,0,K35-'France - KPIs'!K61)</f>
        <v>0</v>
      </c>
      <c r="L75" s="72">
        <f>IF(ABS(L35-'France - KPIs'!L61)&lt;0.001,0,L35-'France - KPIs'!L61)</f>
        <v>0</v>
      </c>
      <c r="M75" s="72">
        <f>IF(ABS(M35-'France - KPIs'!M61)&lt;0.001,0,M35-'France - KPIs'!M61)</f>
        <v>0</v>
      </c>
      <c r="N75" s="72">
        <f>IF(ABS(N35-'France - KPIs'!N61)&lt;0.001,0,N35-'France - KPIs'!N61)</f>
        <v>0</v>
      </c>
      <c r="O75" s="72">
        <f>IF(ABS(O35-'France - KPIs'!O61)&lt;0.001,0,O35-'France - KPIs'!O61)</f>
        <v>0</v>
      </c>
      <c r="P75" s="72">
        <f>IF(ABS(P35-'France - KPIs'!P61)&lt;0.001,0,P35-'France - KPIs'!P61)</f>
        <v>0</v>
      </c>
      <c r="Q75" s="72">
        <f>IF(ABS(Q35-'France - KPIs'!Q61)&lt;0.001,0,Q35-'France - KPIs'!Q61)</f>
        <v>0</v>
      </c>
      <c r="R75" s="72">
        <f>IF(ABS(R35-'France - KPIs'!R61)&lt;0.001,0,R35-'France - KPIs'!R61)</f>
        <v>0</v>
      </c>
      <c r="S75" s="72">
        <f>IF(ABS(S35-'France - KPIs'!S61)&lt;0.001,0,S35-'France - KPIs'!S61)</f>
        <v>0</v>
      </c>
      <c r="T75" s="72">
        <f>IF(ABS(T35-'France - KPIs'!T61)&lt;0.001,0,T35-'France - KPIs'!T61)</f>
        <v>0</v>
      </c>
      <c r="U75" s="72">
        <f>IF(ABS(U35-'France - KPIs'!U61)&lt;0.001,0,U35-'France - KPIs'!U61)</f>
        <v>0</v>
      </c>
    </row>
    <row r="76" spans="2:21" s="60" customFormat="1" ht="13.2" hidden="1">
      <c r="B76" s="60" t="s">
        <v>409</v>
      </c>
      <c r="H76" s="92" t="s">
        <v>82</v>
      </c>
      <c r="J76" s="72">
        <f>IF(ABS(J36-'France - KPIs'!J62)&lt;0.001,0,J36-'France - KPIs'!J62)</f>
        <v>0</v>
      </c>
      <c r="K76" s="72">
        <f>IF(ABS(K36-'France - KPIs'!K62)&lt;0.001,0,K36-'France - KPIs'!K62)</f>
        <v>0</v>
      </c>
      <c r="L76" s="72">
        <f>IF(ABS(L36-'France - KPIs'!L62)&lt;0.001,0,L36-'France - KPIs'!L62)</f>
        <v>0</v>
      </c>
      <c r="M76" s="72">
        <f>IF(ABS(M36-'France - KPIs'!M62)&lt;0.001,0,M36-'France - KPIs'!M62)</f>
        <v>0</v>
      </c>
      <c r="N76" s="72">
        <f>IF(ABS(N36-'France - KPIs'!N62)&lt;0.001,0,N36-'France - KPIs'!N62)</f>
        <v>0</v>
      </c>
      <c r="O76" s="72">
        <f>IF(ABS(O36-'France - KPIs'!O62)&lt;0.001,0,O36-'France - KPIs'!O62)</f>
        <v>0</v>
      </c>
      <c r="P76" s="72">
        <f>IF(ABS(P36-'France - KPIs'!P62)&lt;0.001,0,P36-'France - KPIs'!P62)</f>
        <v>0</v>
      </c>
      <c r="Q76" s="72">
        <f>IF(ABS(Q36-'France - KPIs'!Q62)&lt;0.001,0,Q36-'France - KPIs'!Q62)</f>
        <v>0</v>
      </c>
      <c r="R76" s="72">
        <f>IF(ABS(R36-'France - KPIs'!R62)&lt;0.001,0,R36-'France - KPIs'!R62)</f>
        <v>0</v>
      </c>
      <c r="S76" s="72">
        <f>IF(ABS(S36-'France - KPIs'!S62)&lt;0.001,0,S36-'France - KPIs'!S62)</f>
        <v>0</v>
      </c>
      <c r="T76" s="72">
        <f>IF(ABS(T36-'France - KPIs'!T62)&lt;0.001,0,T36-'France - KPIs'!T62)</f>
        <v>0</v>
      </c>
      <c r="U76" s="72">
        <f>IF(ABS(U36-'France - KPIs'!U62)&lt;0.001,0,U36-'France - KPIs'!U62)</f>
        <v>0</v>
      </c>
    </row>
    <row r="77" spans="2:21" s="60" customFormat="1" ht="13.2" hidden="1">
      <c r="B77" s="60" t="s">
        <v>452</v>
      </c>
      <c r="H77" s="92" t="s">
        <v>82</v>
      </c>
      <c r="J77" s="72">
        <f>IF(ABS(J37-'France - KPIs'!J65)&lt;0.001,0,J37-'France - KPIs'!J65)</f>
        <v>0</v>
      </c>
      <c r="K77" s="72">
        <f>IF(ABS(K37-'France - KPIs'!K65)&lt;0.001,0,K37-'France - KPIs'!K65)</f>
        <v>0</v>
      </c>
      <c r="L77" s="72">
        <f>IF(ABS(L37-'France - KPIs'!L65)&lt;0.001,0,L37-'France - KPIs'!L65)</f>
        <v>0</v>
      </c>
      <c r="M77" s="72">
        <f>IF(ABS(M37-'France - KPIs'!M65)&lt;0.001,0,M37-'France - KPIs'!M65)</f>
        <v>0</v>
      </c>
      <c r="N77" s="72">
        <f>IF(ABS(N37-'France - KPIs'!N65)&lt;0.001,0,N37-'France - KPIs'!N65)</f>
        <v>0</v>
      </c>
      <c r="O77" s="72">
        <f>IF(ABS(O37-'France - KPIs'!O65)&lt;0.001,0,O37-'France - KPIs'!O65)</f>
        <v>0</v>
      </c>
      <c r="P77" s="72">
        <f>IF(ABS(P37-'France - KPIs'!P65)&lt;0.001,0,P37-'France - KPIs'!P65)</f>
        <v>0</v>
      </c>
      <c r="Q77" s="72">
        <f>IF(ABS(Q37-'France - KPIs'!Q65)&lt;0.001,0,Q37-'France - KPIs'!Q65)</f>
        <v>0</v>
      </c>
      <c r="R77" s="72">
        <f>IF(ABS(R37-'France - KPIs'!R65)&lt;0.001,0,R37-'France - KPIs'!R65)</f>
        <v>0</v>
      </c>
      <c r="S77" s="72">
        <f>IF(ABS(S37-'France - KPIs'!S65)&lt;0.001,0,S37-'France - KPIs'!S65)</f>
        <v>0</v>
      </c>
      <c r="T77" s="72">
        <f>IF(ABS(T37-'France - KPIs'!T65)&lt;0.001,0,T37-'France - KPIs'!T65)</f>
        <v>0</v>
      </c>
      <c r="U77" s="72">
        <f>IF(ABS(U37-'France - KPIs'!U65)&lt;0.001,0,U37-'France - KPIs'!U65)</f>
        <v>0</v>
      </c>
    </row>
    <row r="78" spans="2:21" s="58" customFormat="1" ht="13.2" hidden="1">
      <c r="B78" s="64"/>
      <c r="C78" s="64"/>
      <c r="D78" s="64"/>
      <c r="E78" s="64"/>
      <c r="F78" s="64"/>
      <c r="H78" s="65"/>
      <c r="J78" s="64"/>
      <c r="K78" s="64"/>
      <c r="L78" s="64"/>
      <c r="M78" s="64"/>
      <c r="N78" s="64"/>
      <c r="O78" s="64"/>
      <c r="P78" s="64"/>
      <c r="Q78" s="64"/>
      <c r="R78" s="64"/>
      <c r="S78" s="64"/>
      <c r="T78" s="64"/>
      <c r="U78" s="64"/>
    </row>
    <row r="81" spans="10:10">
      <c r="J81" s="700"/>
    </row>
  </sheetData>
  <sheetProtection algorithmName="SHA-512" hashValue="+mFmXiqh1/1ifEdTZzEkThdyCEEJ14wSnt1wK4Bo93b0EZlPBCSAj3uVWjYz2tehvC7FbO+uz+HfDUb8eWzAdQ==" saltValue="QfJ9cm1fDkbnAUE9gV0Ieg==" spinCount="100000" sheet="1" formatCells="0" selectLockedCells="1" pivotTables="0"/>
  <customSheetViews>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4:U56 J58:U58">
    <cfRule type="cellIs" dxfId="866" priority="26" operator="notBetween">
      <formula>-2</formula>
      <formula>2</formula>
    </cfRule>
  </conditionalFormatting>
  <conditionalFormatting sqref="H49">
    <cfRule type="cellIs" dxfId="865" priority="25" operator="notEqual">
      <formula>0</formula>
    </cfRule>
  </conditionalFormatting>
  <conditionalFormatting sqref="H51">
    <cfRule type="cellIs" dxfId="864" priority="24" operator="notEqual">
      <formula>"OK"</formula>
    </cfRule>
  </conditionalFormatting>
  <conditionalFormatting sqref="H50">
    <cfRule type="cellIs" dxfId="863" priority="23" operator="notEqual">
      <formula>0</formula>
    </cfRule>
  </conditionalFormatting>
  <conditionalFormatting sqref="J62:U62">
    <cfRule type="cellIs" dxfId="862" priority="22" operator="notBetween">
      <formula>-2</formula>
      <formula>2</formula>
    </cfRule>
  </conditionalFormatting>
  <conditionalFormatting sqref="J63:U63">
    <cfRule type="cellIs" dxfId="861" priority="21" operator="notBetween">
      <formula>-2</formula>
      <formula>2</formula>
    </cfRule>
  </conditionalFormatting>
  <conditionalFormatting sqref="J64:U64">
    <cfRule type="cellIs" dxfId="860" priority="20" operator="notBetween">
      <formula>-2</formula>
      <formula>2</formula>
    </cfRule>
  </conditionalFormatting>
  <conditionalFormatting sqref="J65:U65">
    <cfRule type="cellIs" dxfId="859" priority="19" operator="notBetween">
      <formula>-2</formula>
      <formula>2</formula>
    </cfRule>
  </conditionalFormatting>
  <conditionalFormatting sqref="J66:U66">
    <cfRule type="cellIs" dxfId="858" priority="18" operator="notBetween">
      <formula>-2</formula>
      <formula>2</formula>
    </cfRule>
  </conditionalFormatting>
  <conditionalFormatting sqref="J67:U67">
    <cfRule type="cellIs" dxfId="857" priority="17" operator="notBetween">
      <formula>-2</formula>
      <formula>2</formula>
    </cfRule>
  </conditionalFormatting>
  <conditionalFormatting sqref="J69:U69">
    <cfRule type="cellIs" dxfId="856" priority="16" operator="notBetween">
      <formula>-2</formula>
      <formula>2</formula>
    </cfRule>
  </conditionalFormatting>
  <conditionalFormatting sqref="J77:U77">
    <cfRule type="cellIs" dxfId="855" priority="15" operator="notBetween">
      <formula>-2</formula>
      <formula>2</formula>
    </cfRule>
  </conditionalFormatting>
  <conditionalFormatting sqref="J70:U70">
    <cfRule type="cellIs" dxfId="854" priority="14" operator="notBetween">
      <formula>-2</formula>
      <formula>2</formula>
    </cfRule>
  </conditionalFormatting>
  <conditionalFormatting sqref="J75:U75">
    <cfRule type="cellIs" dxfId="853" priority="13" operator="notBetween">
      <formula>-2</formula>
      <formula>2</formula>
    </cfRule>
  </conditionalFormatting>
  <conditionalFormatting sqref="J67:U67">
    <cfRule type="cellIs" dxfId="852" priority="12" operator="notBetween">
      <formula>-2</formula>
      <formula>2</formula>
    </cfRule>
  </conditionalFormatting>
  <conditionalFormatting sqref="J74:U74">
    <cfRule type="cellIs" dxfId="851" priority="5" operator="notBetween">
      <formula>-2</formula>
      <formula>2</formula>
    </cfRule>
  </conditionalFormatting>
  <conditionalFormatting sqref="J68:U68">
    <cfRule type="cellIs" dxfId="850" priority="11" operator="notBetween">
      <formula>-2</formula>
      <formula>2</formula>
    </cfRule>
  </conditionalFormatting>
  <conditionalFormatting sqref="J75:U75">
    <cfRule type="cellIs" dxfId="849" priority="10" operator="notBetween">
      <formula>-2</formula>
      <formula>2</formula>
    </cfRule>
  </conditionalFormatting>
  <conditionalFormatting sqref="J77:U77">
    <cfRule type="cellIs" dxfId="848" priority="9" operator="notBetween">
      <formula>-2</formula>
      <formula>2</formula>
    </cfRule>
  </conditionalFormatting>
  <conditionalFormatting sqref="J71:U71">
    <cfRule type="cellIs" dxfId="847" priority="8" operator="notBetween">
      <formula>-2</formula>
      <formula>2</formula>
    </cfRule>
  </conditionalFormatting>
  <conditionalFormatting sqref="J72:U72">
    <cfRule type="cellIs" dxfId="846" priority="7" operator="notBetween">
      <formula>-2</formula>
      <formula>2</formula>
    </cfRule>
  </conditionalFormatting>
  <conditionalFormatting sqref="J73:U73">
    <cfRule type="cellIs" dxfId="845" priority="6" operator="notBetween">
      <formula>-2</formula>
      <formula>2</formula>
    </cfRule>
  </conditionalFormatting>
  <conditionalFormatting sqref="J57:U57">
    <cfRule type="cellIs" dxfId="844" priority="4" operator="notBetween">
      <formula>-2</formula>
      <formula>2</formula>
    </cfRule>
  </conditionalFormatting>
  <conditionalFormatting sqref="J59:U59">
    <cfRule type="cellIs" dxfId="843" priority="3" operator="notBetween">
      <formula>-2</formula>
      <formula>2</formula>
    </cfRule>
  </conditionalFormatting>
  <conditionalFormatting sqref="J76:U76">
    <cfRule type="cellIs" dxfId="842" priority="2" operator="notBetween">
      <formula>-2</formula>
      <formula>2</formula>
    </cfRule>
  </conditionalFormatting>
  <conditionalFormatting sqref="J76:U76">
    <cfRule type="cellIs" dxfId="841" priority="1" operator="notBetween">
      <formula>-2</formula>
      <formula>2</formula>
    </cfRule>
  </conditionalFormatting>
  <hyperlinks>
    <hyperlink ref="A1" location="'Front page'!A1" display="'Front page'!A1" xr:uid="{00000000-0004-0000-09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FF7900"/>
    <pageSetUpPr autoPageBreaks="0"/>
  </sheetPr>
  <dimension ref="A1:BI7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4"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65" hidden="1" customWidth="1"/>
    <col min="41" max="48" width="10.5546875" style="165" hidden="1" customWidth="1"/>
    <col min="49" max="49" width="5.5546875" style="165" hidden="1" customWidth="1"/>
    <col min="50" max="57" width="10.5546875" style="165" hidden="1" customWidth="1"/>
    <col min="58" max="58" width="5.5546875" style="165" hidden="1" customWidth="1"/>
    <col min="59" max="59" width="11.44140625" style="29" customWidth="1"/>
    <col min="60" max="16384" width="11.44140625" style="29"/>
  </cols>
  <sheetData>
    <row r="1" spans="1:61" ht="12" customHeight="1">
      <c r="A1" s="27" t="s">
        <v>585</v>
      </c>
      <c r="F1" s="1234" t="s">
        <v>109</v>
      </c>
    </row>
    <row r="2" spans="1:61" ht="12" customHeight="1">
      <c r="F2" s="1235"/>
      <c r="I2" s="105"/>
    </row>
    <row r="3" spans="1:61" ht="12" customHeight="1">
      <c r="F3" s="1235"/>
    </row>
    <row r="4" spans="1:61" ht="12" customHeight="1">
      <c r="F4" s="1235"/>
    </row>
    <row r="5" spans="1:61" ht="12" customHeight="1">
      <c r="F5" s="1259"/>
    </row>
    <row r="6" spans="1:61" ht="23.25" customHeight="1">
      <c r="B6" s="1237" t="s">
        <v>27</v>
      </c>
      <c r="C6" s="1237"/>
      <c r="D6" s="1237"/>
      <c r="E6" s="1237"/>
      <c r="F6" s="1237"/>
      <c r="G6" s="106"/>
      <c r="H6" s="1237" t="s">
        <v>186</v>
      </c>
      <c r="I6" s="106"/>
      <c r="J6" s="304">
        <v>2023</v>
      </c>
      <c r="K6" s="304"/>
      <c r="L6" s="304"/>
      <c r="M6" s="304"/>
      <c r="N6" s="304"/>
      <c r="O6" s="304"/>
      <c r="P6" s="304"/>
      <c r="Q6" s="304"/>
      <c r="R6" s="304"/>
      <c r="S6" s="304"/>
      <c r="T6" s="304"/>
      <c r="U6" s="304"/>
      <c r="V6" s="304"/>
      <c r="W6" s="304"/>
      <c r="Y6" s="304">
        <v>2024</v>
      </c>
      <c r="Z6" s="304"/>
      <c r="AA6" s="304"/>
      <c r="AB6" s="304"/>
      <c r="AC6" s="304"/>
      <c r="AD6" s="304"/>
      <c r="AE6" s="304"/>
      <c r="AF6" s="304"/>
      <c r="AG6" s="304"/>
      <c r="AH6" s="304"/>
      <c r="AI6" s="304"/>
      <c r="AJ6" s="304"/>
      <c r="AK6" s="304"/>
      <c r="AL6" s="304"/>
      <c r="AO6" s="250"/>
      <c r="AP6" s="250"/>
      <c r="AQ6" s="250"/>
      <c r="AR6" s="250"/>
      <c r="AS6" s="250"/>
      <c r="AT6" s="250"/>
      <c r="AU6" s="250"/>
    </row>
    <row r="7" spans="1:61" s="108" customFormat="1" ht="29.25" customHeight="1">
      <c r="B7" s="1260"/>
      <c r="C7" s="1260"/>
      <c r="D7" s="1260"/>
      <c r="E7" s="1260"/>
      <c r="F7" s="1260"/>
      <c r="H7" s="1260"/>
      <c r="J7" s="109" t="s">
        <v>697</v>
      </c>
      <c r="K7" s="110" t="s">
        <v>696</v>
      </c>
      <c r="L7" s="109" t="s">
        <v>698</v>
      </c>
      <c r="M7" s="309" t="s">
        <v>704</v>
      </c>
      <c r="N7" s="109" t="s">
        <v>699</v>
      </c>
      <c r="O7" s="309" t="s">
        <v>705</v>
      </c>
      <c r="P7" s="109" t="s">
        <v>700</v>
      </c>
      <c r="Q7" s="110" t="s">
        <v>706</v>
      </c>
      <c r="R7" s="109" t="s">
        <v>701</v>
      </c>
      <c r="S7" s="309" t="s">
        <v>707</v>
      </c>
      <c r="T7" s="109" t="s">
        <v>702</v>
      </c>
      <c r="U7" s="30" t="s">
        <v>708</v>
      </c>
      <c r="V7" s="109" t="s">
        <v>703</v>
      </c>
      <c r="W7" s="110" t="s">
        <v>709</v>
      </c>
      <c r="Y7" s="109" t="s">
        <v>896</v>
      </c>
      <c r="Z7" s="110" t="s">
        <v>889</v>
      </c>
      <c r="AA7" s="109" t="s">
        <v>897</v>
      </c>
      <c r="AB7" s="309" t="s">
        <v>890</v>
      </c>
      <c r="AC7" s="109" t="s">
        <v>898</v>
      </c>
      <c r="AD7" s="309" t="s">
        <v>891</v>
      </c>
      <c r="AE7" s="109" t="s">
        <v>899</v>
      </c>
      <c r="AF7" s="110" t="s">
        <v>892</v>
      </c>
      <c r="AG7" s="109" t="s">
        <v>900</v>
      </c>
      <c r="AH7" s="309" t="s">
        <v>893</v>
      </c>
      <c r="AI7" s="109" t="s">
        <v>901</v>
      </c>
      <c r="AJ7" s="30" t="s">
        <v>894</v>
      </c>
      <c r="AK7" s="109" t="s">
        <v>902</v>
      </c>
      <c r="AL7" s="110" t="s">
        <v>895</v>
      </c>
      <c r="AN7" s="13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701"/>
    </row>
    <row r="8" spans="1:61" s="55" customFormat="1" ht="15" customHeight="1">
      <c r="H8" s="359"/>
      <c r="J8" s="702"/>
      <c r="L8" s="702"/>
      <c r="N8" s="702"/>
      <c r="P8" s="702"/>
      <c r="R8" s="702"/>
      <c r="T8" s="702"/>
      <c r="V8" s="702"/>
      <c r="Y8" s="702"/>
      <c r="AA8" s="702"/>
      <c r="AC8" s="702"/>
      <c r="AE8" s="702"/>
      <c r="AG8" s="702"/>
      <c r="AI8" s="702"/>
      <c r="AK8" s="702"/>
      <c r="AN8" s="129"/>
      <c r="AO8" s="129"/>
      <c r="AP8" s="129"/>
      <c r="AQ8" s="129"/>
      <c r="AR8" s="129"/>
      <c r="AS8" s="129"/>
      <c r="AT8" s="129"/>
      <c r="AU8" s="129"/>
      <c r="AV8" s="129"/>
      <c r="AW8" s="129"/>
      <c r="AX8" s="129"/>
      <c r="AY8" s="129"/>
      <c r="AZ8" s="129"/>
      <c r="BA8" s="129"/>
      <c r="BB8" s="129"/>
      <c r="BC8" s="129"/>
      <c r="BD8" s="129"/>
      <c r="BE8" s="129"/>
      <c r="BF8" s="129"/>
    </row>
    <row r="9" spans="1:61" s="49" customFormat="1" ht="15" customHeight="1">
      <c r="B9" s="316" t="s">
        <v>190</v>
      </c>
      <c r="C9" s="316"/>
      <c r="D9" s="316"/>
      <c r="E9" s="316"/>
      <c r="F9" s="316"/>
      <c r="H9" s="317"/>
      <c r="J9" s="318">
        <v>4386</v>
      </c>
      <c r="K9" s="319">
        <v>4307</v>
      </c>
      <c r="L9" s="318">
        <v>4441</v>
      </c>
      <c r="M9" s="320">
        <v>4384</v>
      </c>
      <c r="N9" s="318">
        <v>8826</v>
      </c>
      <c r="O9" s="320">
        <v>8691</v>
      </c>
      <c r="P9" s="318">
        <v>4461</v>
      </c>
      <c r="Q9" s="319">
        <v>4439</v>
      </c>
      <c r="R9" s="318">
        <v>4690</v>
      </c>
      <c r="S9" s="320">
        <v>4600</v>
      </c>
      <c r="T9" s="318">
        <v>9151</v>
      </c>
      <c r="U9" s="321">
        <v>9039</v>
      </c>
      <c r="V9" s="318">
        <v>17977</v>
      </c>
      <c r="W9" s="319">
        <v>17730</v>
      </c>
      <c r="Y9" s="318">
        <v>4304</v>
      </c>
      <c r="Z9" s="319">
        <v>4339</v>
      </c>
      <c r="AA9" s="318">
        <v>4383</v>
      </c>
      <c r="AB9" s="320">
        <v>4396</v>
      </c>
      <c r="AC9" s="318">
        <v>8687</v>
      </c>
      <c r="AD9" s="320">
        <v>8736</v>
      </c>
      <c r="AE9" s="318"/>
      <c r="AF9" s="319"/>
      <c r="AG9" s="318"/>
      <c r="AH9" s="320"/>
      <c r="AI9" s="318"/>
      <c r="AJ9" s="321"/>
      <c r="AK9" s="318"/>
      <c r="AL9" s="319"/>
      <c r="AN9" s="164"/>
      <c r="AO9" s="323">
        <f>IF(ABS(N9-(J9+L9))&lt;0.001,0,N9-(J9+L9))</f>
        <v>-1</v>
      </c>
      <c r="AP9" s="323">
        <f>IF(ABS(O9-(K9+M9))&lt;0.001,0,O9-(K9+M9))</f>
        <v>0</v>
      </c>
      <c r="AQ9" s="323">
        <f>IF(ABS(T9-(P9+R9))&lt;0.001,0,T9-(P9+R9))</f>
        <v>0</v>
      </c>
      <c r="AR9" s="323">
        <f>IF(ABS(U9-(Q9+S9))&lt;0.001,0,U9-(Q9+S9))</f>
        <v>0</v>
      </c>
      <c r="AS9" s="323">
        <f>IF(ABS(V9-(J9+L9+P9+R9))&lt;0.001,0,V9-(J9+L9+P9+R9))</f>
        <v>-1</v>
      </c>
      <c r="AT9" s="323">
        <f>IF(ABS(W9-(K9+M9+Q9+S9))&lt;0.001,0,W9-(K9+M9+Q9+S9))</f>
        <v>0</v>
      </c>
      <c r="AU9" s="323">
        <f>IF(ABS(V9-(N9+T9))&lt;0.001,0,V9-(N9+T9))</f>
        <v>0</v>
      </c>
      <c r="AV9" s="323">
        <f>IF(ABS(W9-(O9+U9))&lt;0.001,0,W9-(O9+U9))</f>
        <v>0</v>
      </c>
      <c r="AW9" s="58"/>
      <c r="AX9" s="323">
        <f>IF(ABS(AC9-(Y9+AA9))&lt;0.001,0,AC9-(Y9+AA9))</f>
        <v>0</v>
      </c>
      <c r="AY9" s="323">
        <f>IF(ABS(AD9-(Z9+AB9))&lt;0.001,0,AD9-(Z9+AB9))</f>
        <v>1</v>
      </c>
      <c r="AZ9" s="323">
        <f>IF(ABS(AI9-(AE9+AG9))&lt;0.001,0,AI9-(AE9+AG9))</f>
        <v>0</v>
      </c>
      <c r="BA9" s="323">
        <f>IF(ABS(AJ9-(AF9+AH9))&lt;0.001,0,AJ9-(AF9+AH9))</f>
        <v>0</v>
      </c>
      <c r="BB9" s="323">
        <f>IF(ABS(AK9-(Y9+AA9+AE9+AG9))&lt;0.001,0,AK9-(Y9+AA9+AE9+AG9))</f>
        <v>-8687</v>
      </c>
      <c r="BC9" s="323">
        <f>IF(ABS(AL9-(Z9+AB9+AF9+AH9))&lt;0.001,0,AL9-(Z9+AB9+AF9+AH9))</f>
        <v>-8735</v>
      </c>
      <c r="BD9" s="323">
        <f>IF(ABS(AK9-(AC9+AI9))&lt;0.001,0,AK9-(AC9+AI9))</f>
        <v>-8687</v>
      </c>
      <c r="BE9" s="323">
        <f>IF(ABS(AL9-(AD9+AJ9))&lt;0.001,0,AL9-(AD9+AJ9))</f>
        <v>-8736</v>
      </c>
      <c r="BF9" s="183"/>
      <c r="BH9" s="233"/>
      <c r="BI9" s="233"/>
    </row>
    <row r="10" spans="1:61" s="34" customFormat="1" ht="15" customHeight="1">
      <c r="A10" s="32"/>
      <c r="B10" s="32" t="s">
        <v>19</v>
      </c>
      <c r="C10" s="32"/>
      <c r="D10" s="32"/>
      <c r="E10" s="32"/>
      <c r="F10" s="32"/>
      <c r="G10" s="32"/>
      <c r="H10" s="33"/>
      <c r="I10" s="32"/>
      <c r="J10" s="50"/>
      <c r="K10" s="34">
        <v>-1.7999999999999999E-2</v>
      </c>
      <c r="L10" s="50"/>
      <c r="M10" s="51">
        <v>-1.2999999999999999E-2</v>
      </c>
      <c r="N10" s="50"/>
      <c r="O10" s="51">
        <v>-1.4999999999999999E-2</v>
      </c>
      <c r="P10" s="50"/>
      <c r="Q10" s="34">
        <v>-5.0000000000000001E-3</v>
      </c>
      <c r="R10" s="50"/>
      <c r="S10" s="51">
        <v>-1.9E-2</v>
      </c>
      <c r="T10" s="50"/>
      <c r="U10" s="52">
        <v>-1.2E-2</v>
      </c>
      <c r="V10" s="50"/>
      <c r="W10" s="34">
        <v>-1.4E-2</v>
      </c>
      <c r="Y10" s="50"/>
      <c r="Z10" s="34">
        <v>8.0000000000000002E-3</v>
      </c>
      <c r="AA10" s="50"/>
      <c r="AB10" s="51">
        <v>3.0000000000000001E-3</v>
      </c>
      <c r="AC10" s="50"/>
      <c r="AD10" s="51">
        <v>6.0000000000000001E-3</v>
      </c>
      <c r="AE10" s="50"/>
      <c r="AG10" s="50"/>
      <c r="AH10" s="51"/>
      <c r="AI10" s="50"/>
      <c r="AJ10" s="52"/>
      <c r="AK10" s="50"/>
      <c r="AN10" s="132"/>
      <c r="AO10" s="77"/>
      <c r="AP10" s="77"/>
      <c r="AQ10" s="77"/>
      <c r="AR10" s="77"/>
      <c r="AS10" s="77"/>
      <c r="AT10" s="77"/>
      <c r="AU10" s="77"/>
      <c r="AV10" s="77"/>
      <c r="AW10" s="78"/>
      <c r="AX10" s="77"/>
      <c r="AY10" s="77"/>
      <c r="AZ10" s="77"/>
      <c r="BA10" s="77"/>
      <c r="BB10" s="77"/>
      <c r="BC10" s="77"/>
      <c r="BD10" s="77"/>
      <c r="BE10" s="77"/>
      <c r="BF10" s="97"/>
      <c r="BI10" s="233"/>
    </row>
    <row r="11" spans="1:61" s="49" customFormat="1" ht="15" customHeight="1">
      <c r="B11" s="118" t="s">
        <v>287</v>
      </c>
      <c r="C11" s="118"/>
      <c r="D11" s="118"/>
      <c r="E11" s="118"/>
      <c r="F11" s="118"/>
      <c r="H11" s="119" t="s">
        <v>283</v>
      </c>
      <c r="J11" s="45">
        <v>2733</v>
      </c>
      <c r="K11" s="46">
        <v>2751</v>
      </c>
      <c r="L11" s="45">
        <v>2733</v>
      </c>
      <c r="M11" s="47">
        <v>2789</v>
      </c>
      <c r="N11" s="45">
        <v>5466</v>
      </c>
      <c r="O11" s="47">
        <v>5539</v>
      </c>
      <c r="P11" s="45">
        <v>2748</v>
      </c>
      <c r="Q11" s="46">
        <v>2804</v>
      </c>
      <c r="R11" s="45">
        <v>2762</v>
      </c>
      <c r="S11" s="47">
        <v>2811</v>
      </c>
      <c r="T11" s="45">
        <v>5510</v>
      </c>
      <c r="U11" s="48">
        <v>5615</v>
      </c>
      <c r="V11" s="45">
        <v>10976</v>
      </c>
      <c r="W11" s="46">
        <v>11154</v>
      </c>
      <c r="Y11" s="45">
        <v>2748</v>
      </c>
      <c r="Z11" s="46">
        <v>2795</v>
      </c>
      <c r="AA11" s="45">
        <v>2787</v>
      </c>
      <c r="AB11" s="47">
        <v>2824</v>
      </c>
      <c r="AC11" s="45">
        <v>5535</v>
      </c>
      <c r="AD11" s="47">
        <v>5618</v>
      </c>
      <c r="AE11" s="45"/>
      <c r="AF11" s="46"/>
      <c r="AG11" s="45"/>
      <c r="AH11" s="47"/>
      <c r="AI11" s="45"/>
      <c r="AJ11" s="48"/>
      <c r="AK11" s="45"/>
      <c r="AL11" s="46"/>
      <c r="AN11" s="164"/>
      <c r="AO11" s="176">
        <f>IF(ABS(N11-(J11+L11))&lt;0.001,0,N11-(J11+L11))</f>
        <v>0</v>
      </c>
      <c r="AP11" s="176">
        <f>IF(ABS(O11-(K11+M11))&lt;0.001,0,O11-(K11+M11))</f>
        <v>-1</v>
      </c>
      <c r="AQ11" s="176">
        <f>IF(ABS(T11-(P11+R11))&lt;0.001,0,T11-(P11+R11))</f>
        <v>0</v>
      </c>
      <c r="AR11" s="176">
        <f>IF(ABS(U11-(Q11+S11))&lt;0.001,0,U11-(Q11+S11))</f>
        <v>0</v>
      </c>
      <c r="AS11" s="176">
        <f>IF(ABS(V11-(J11+L11+P11+R11))&lt;0.001,0,V11-(J11+L11+P11+R11))</f>
        <v>0</v>
      </c>
      <c r="AT11" s="176">
        <f>IF(ABS(W11-(K11+M11+Q11+S11))&lt;0.001,0,W11-(K11+M11+Q11+S11))</f>
        <v>-1</v>
      </c>
      <c r="AU11" s="176">
        <f>IF(ABS(V11-(N11+T11))&lt;0.001,0,V11-(N11+T11))</f>
        <v>0</v>
      </c>
      <c r="AV11" s="176">
        <f>IF(ABS(W11-(O11+U11))&lt;0.001,0,W11-(O11+U11))</f>
        <v>0</v>
      </c>
      <c r="AW11" s="58"/>
      <c r="AX11" s="176">
        <f>IF(ABS(AC11-(Y11+AA11))&lt;0.001,0,AC11-(Y11+AA11))</f>
        <v>0</v>
      </c>
      <c r="AY11" s="176">
        <f>IF(ABS(AD11-(Z11+AB11))&lt;0.001,0,AD11-(Z11+AB11))</f>
        <v>-1</v>
      </c>
      <c r="AZ11" s="176">
        <f>IF(ABS(AI11-(AE11+AG11))&lt;0.001,0,AI11-(AE11+AG11))</f>
        <v>0</v>
      </c>
      <c r="BA11" s="176">
        <f>IF(ABS(AJ11-(AF11+AH11))&lt;0.001,0,AJ11-(AF11+AH11))</f>
        <v>0</v>
      </c>
      <c r="BB11" s="176">
        <f>IF(ABS(AK11-(Y11+AA11+AE11+AG11))&lt;0.001,0,AK11-(Y11+AA11+AE11+AG11))</f>
        <v>-5535</v>
      </c>
      <c r="BC11" s="176">
        <f>IF(ABS(AL11-(Z11+AB11+AF11+AH11))&lt;0.001,0,AL11-(Z11+AB11+AF11+AH11))</f>
        <v>-5619</v>
      </c>
      <c r="BD11" s="176">
        <f>IF(ABS(AK11-(AC11+AI11))&lt;0.001,0,AK11-(AC11+AI11))</f>
        <v>-5535</v>
      </c>
      <c r="BE11" s="176">
        <f>IF(ABS(AL11-(AD11+AJ11))&lt;0.001,0,AL11-(AD11+AJ11))</f>
        <v>-5618</v>
      </c>
      <c r="BF11" s="183"/>
      <c r="BH11" s="233"/>
      <c r="BI11" s="233"/>
    </row>
    <row r="12" spans="1:61" s="34" customFormat="1" ht="15" customHeight="1">
      <c r="A12" s="32"/>
      <c r="B12" s="32" t="s">
        <v>19</v>
      </c>
      <c r="C12" s="32"/>
      <c r="D12" s="32"/>
      <c r="E12" s="32"/>
      <c r="F12" s="32"/>
      <c r="G12" s="32"/>
      <c r="H12" s="33"/>
      <c r="I12" s="32"/>
      <c r="J12" s="50"/>
      <c r="K12" s="34">
        <v>6.0000000000000001E-3</v>
      </c>
      <c r="L12" s="50"/>
      <c r="M12" s="51">
        <v>0.02</v>
      </c>
      <c r="N12" s="50"/>
      <c r="O12" s="51">
        <v>1.2999999999999999E-2</v>
      </c>
      <c r="P12" s="50"/>
      <c r="Q12" s="34">
        <v>2.1000000000000001E-2</v>
      </c>
      <c r="R12" s="50"/>
      <c r="S12" s="51">
        <v>1.7999999999999999E-2</v>
      </c>
      <c r="T12" s="50"/>
      <c r="U12" s="52">
        <v>1.9E-2</v>
      </c>
      <c r="V12" s="50"/>
      <c r="W12" s="34">
        <v>1.6E-2</v>
      </c>
      <c r="Y12" s="50"/>
      <c r="Z12" s="34">
        <v>1.7000000000000001E-2</v>
      </c>
      <c r="AA12" s="50"/>
      <c r="AB12" s="51">
        <v>1.2999999999999999E-2</v>
      </c>
      <c r="AC12" s="50"/>
      <c r="AD12" s="51">
        <v>1.4999999999999999E-2</v>
      </c>
      <c r="AE12" s="50"/>
      <c r="AG12" s="50"/>
      <c r="AH12" s="51"/>
      <c r="AI12" s="50"/>
      <c r="AJ12" s="52"/>
      <c r="AK12" s="50"/>
      <c r="AN12" s="132"/>
      <c r="AO12" s="77"/>
      <c r="AP12" s="77"/>
      <c r="AQ12" s="77"/>
      <c r="AR12" s="77"/>
      <c r="AS12" s="77"/>
      <c r="AT12" s="77"/>
      <c r="AU12" s="77"/>
      <c r="AV12" s="77"/>
      <c r="AW12" s="78"/>
      <c r="AX12" s="77"/>
      <c r="AY12" s="77"/>
      <c r="AZ12" s="77"/>
      <c r="BA12" s="77"/>
      <c r="BB12" s="77"/>
      <c r="BC12" s="77"/>
      <c r="BD12" s="77"/>
      <c r="BE12" s="77"/>
      <c r="BF12" s="97"/>
      <c r="BI12" s="233"/>
    </row>
    <row r="13" spans="1:61" s="49" customFormat="1" ht="15" customHeight="1">
      <c r="B13" s="118"/>
      <c r="C13" s="118" t="s">
        <v>201</v>
      </c>
      <c r="D13" s="118"/>
      <c r="E13" s="118"/>
      <c r="F13" s="118"/>
      <c r="H13" s="119" t="s">
        <v>129</v>
      </c>
      <c r="J13" s="45">
        <v>1204</v>
      </c>
      <c r="K13" s="46">
        <v>1238</v>
      </c>
      <c r="L13" s="45">
        <v>1202</v>
      </c>
      <c r="M13" s="47">
        <v>1255</v>
      </c>
      <c r="N13" s="45">
        <v>2406</v>
      </c>
      <c r="O13" s="47">
        <v>2493</v>
      </c>
      <c r="P13" s="45">
        <v>1217</v>
      </c>
      <c r="Q13" s="46">
        <v>1277</v>
      </c>
      <c r="R13" s="45">
        <v>1234</v>
      </c>
      <c r="S13" s="47">
        <v>1295</v>
      </c>
      <c r="T13" s="45">
        <v>2452</v>
      </c>
      <c r="U13" s="48">
        <v>2573</v>
      </c>
      <c r="V13" s="45">
        <v>4857</v>
      </c>
      <c r="W13" s="46">
        <v>5065</v>
      </c>
      <c r="Y13" s="45">
        <v>1234</v>
      </c>
      <c r="Z13" s="46">
        <v>1287</v>
      </c>
      <c r="AA13" s="45">
        <v>1251</v>
      </c>
      <c r="AB13" s="47">
        <v>1313</v>
      </c>
      <c r="AC13" s="45">
        <v>2486</v>
      </c>
      <c r="AD13" s="47">
        <v>2601</v>
      </c>
      <c r="AE13" s="45"/>
      <c r="AF13" s="46"/>
      <c r="AG13" s="45"/>
      <c r="AH13" s="47"/>
      <c r="AI13" s="45"/>
      <c r="AJ13" s="48"/>
      <c r="AK13" s="45"/>
      <c r="AL13" s="46"/>
      <c r="AN13" s="164"/>
      <c r="AO13" s="176">
        <f>IF(ABS(N13-(J13+L13))&lt;0.001,0,N13-(J13+L13))</f>
        <v>0</v>
      </c>
      <c r="AP13" s="176">
        <f>IF(ABS(O13-(K13+M13))&lt;0.001,0,O13-(K13+M13))</f>
        <v>0</v>
      </c>
      <c r="AQ13" s="176">
        <f>IF(ABS(T13-(P13+R13))&lt;0.001,0,T13-(P13+R13))</f>
        <v>1</v>
      </c>
      <c r="AR13" s="176">
        <f>IF(ABS(U13-(Q13+S13))&lt;0.001,0,U13-(Q13+S13))</f>
        <v>1</v>
      </c>
      <c r="AS13" s="176">
        <f>IF(ABS(V13-(J13+L13+P13+R13))&lt;0.001,0,V13-(J13+L13+P13+R13))</f>
        <v>0</v>
      </c>
      <c r="AT13" s="176">
        <f>IF(ABS(W13-(K13+M13+Q13+S13))&lt;0.001,0,W13-(K13+M13+Q13+S13))</f>
        <v>0</v>
      </c>
      <c r="AU13" s="176">
        <f>IF(ABS(V13-(N13+T13))&lt;0.001,0,V13-(N13+T13))</f>
        <v>-1</v>
      </c>
      <c r="AV13" s="176">
        <f>IF(ABS(W13-(O13+U13))&lt;0.001,0,W13-(O13+U13))</f>
        <v>-1</v>
      </c>
      <c r="AW13" s="58"/>
      <c r="AX13" s="176">
        <f>IF(ABS(AC13-(Y13+AA13))&lt;0.001,0,AC13-(Y13+AA13))</f>
        <v>1</v>
      </c>
      <c r="AY13" s="176">
        <f>IF(ABS(AD13-(Z13+AB13))&lt;0.001,0,AD13-(Z13+AB13))</f>
        <v>1</v>
      </c>
      <c r="AZ13" s="176">
        <f>IF(ABS(AI13-(AE13+AG13))&lt;0.001,0,AI13-(AE13+AG13))</f>
        <v>0</v>
      </c>
      <c r="BA13" s="176">
        <f>IF(ABS(AJ13-(AF13+AH13))&lt;0.001,0,AJ13-(AF13+AH13))</f>
        <v>0</v>
      </c>
      <c r="BB13" s="176">
        <f>IF(ABS(AK13-(Y13+AA13+AE13+AG13))&lt;0.001,0,AK13-(Y13+AA13+AE13+AG13))</f>
        <v>-2485</v>
      </c>
      <c r="BC13" s="176">
        <f>IF(ABS(AL13-(Z13+AB13+AF13+AH13))&lt;0.001,0,AL13-(Z13+AB13+AF13+AH13))</f>
        <v>-2600</v>
      </c>
      <c r="BD13" s="176">
        <f>IF(ABS(AK13-(AC13+AI13))&lt;0.001,0,AK13-(AC13+AI13))</f>
        <v>-2486</v>
      </c>
      <c r="BE13" s="176">
        <f>IF(ABS(AL13-(AD13+AJ13))&lt;0.001,0,AL13-(AD13+AJ13))</f>
        <v>-2601</v>
      </c>
      <c r="BF13" s="183"/>
      <c r="BH13" s="233"/>
      <c r="BI13" s="233"/>
    </row>
    <row r="14" spans="1:61" s="34" customFormat="1" ht="15" customHeight="1">
      <c r="A14" s="32"/>
      <c r="B14" s="32"/>
      <c r="C14" s="32" t="s">
        <v>19</v>
      </c>
      <c r="D14" s="32"/>
      <c r="E14" s="32"/>
      <c r="F14" s="32"/>
      <c r="G14" s="32"/>
      <c r="H14" s="33"/>
      <c r="I14" s="32"/>
      <c r="J14" s="50"/>
      <c r="K14" s="34">
        <v>2.8000000000000001E-2</v>
      </c>
      <c r="L14" s="50"/>
      <c r="M14" s="51">
        <v>4.3999999999999997E-2</v>
      </c>
      <c r="N14" s="50"/>
      <c r="O14" s="51">
        <v>3.5999999999999997E-2</v>
      </c>
      <c r="P14" s="50"/>
      <c r="Q14" s="34">
        <v>4.9000000000000002E-2</v>
      </c>
      <c r="R14" s="50"/>
      <c r="S14" s="51">
        <v>4.9000000000000002E-2</v>
      </c>
      <c r="T14" s="50"/>
      <c r="U14" s="52">
        <v>4.9000000000000002E-2</v>
      </c>
      <c r="V14" s="50"/>
      <c r="W14" s="34">
        <v>4.2999999999999997E-2</v>
      </c>
      <c r="Y14" s="50"/>
      <c r="Z14" s="34">
        <v>4.2999999999999997E-2</v>
      </c>
      <c r="AA14" s="50"/>
      <c r="AB14" s="51">
        <v>4.9000000000000002E-2</v>
      </c>
      <c r="AC14" s="50"/>
      <c r="AD14" s="51">
        <v>4.5999999999999999E-2</v>
      </c>
      <c r="AE14" s="50"/>
      <c r="AG14" s="50"/>
      <c r="AH14" s="51"/>
      <c r="AI14" s="50"/>
      <c r="AJ14" s="52"/>
      <c r="AK14" s="50"/>
      <c r="AN14" s="132"/>
      <c r="AO14" s="77"/>
      <c r="AP14" s="77"/>
      <c r="AQ14" s="77"/>
      <c r="AR14" s="77"/>
      <c r="AS14" s="77"/>
      <c r="AT14" s="77"/>
      <c r="AU14" s="77"/>
      <c r="AV14" s="77"/>
      <c r="AW14" s="78"/>
      <c r="AX14" s="77"/>
      <c r="AY14" s="77"/>
      <c r="AZ14" s="77"/>
      <c r="BA14" s="77"/>
      <c r="BB14" s="77"/>
      <c r="BC14" s="77"/>
      <c r="BD14" s="77"/>
      <c r="BE14" s="77"/>
      <c r="BF14" s="97"/>
      <c r="BI14" s="233"/>
    </row>
    <row r="15" spans="1:61" s="49" customFormat="1" ht="15" customHeight="1">
      <c r="B15" s="118"/>
      <c r="C15" s="118" t="s">
        <v>202</v>
      </c>
      <c r="D15" s="118"/>
      <c r="E15" s="118"/>
      <c r="F15" s="118"/>
      <c r="H15" s="119" t="s">
        <v>130</v>
      </c>
      <c r="J15" s="45">
        <v>571</v>
      </c>
      <c r="K15" s="46">
        <v>582</v>
      </c>
      <c r="L15" s="45">
        <v>583</v>
      </c>
      <c r="M15" s="47">
        <v>599</v>
      </c>
      <c r="N15" s="45">
        <v>1154</v>
      </c>
      <c r="O15" s="47">
        <v>1182</v>
      </c>
      <c r="P15" s="45">
        <v>592</v>
      </c>
      <c r="Q15" s="46">
        <v>592</v>
      </c>
      <c r="R15" s="45">
        <v>586</v>
      </c>
      <c r="S15" s="47">
        <v>590</v>
      </c>
      <c r="T15" s="45">
        <v>1178</v>
      </c>
      <c r="U15" s="48">
        <v>1182</v>
      </c>
      <c r="V15" s="45">
        <v>2332</v>
      </c>
      <c r="W15" s="46">
        <v>2364</v>
      </c>
      <c r="Y15" s="45">
        <v>583</v>
      </c>
      <c r="Z15" s="46">
        <v>585</v>
      </c>
      <c r="AA15" s="45">
        <v>601</v>
      </c>
      <c r="AB15" s="47">
        <v>591</v>
      </c>
      <c r="AC15" s="45">
        <v>1184</v>
      </c>
      <c r="AD15" s="47">
        <v>1176</v>
      </c>
      <c r="AE15" s="45"/>
      <c r="AF15" s="46"/>
      <c r="AG15" s="45"/>
      <c r="AH15" s="47"/>
      <c r="AI15" s="45"/>
      <c r="AJ15" s="48"/>
      <c r="AK15" s="45"/>
      <c r="AL15" s="46"/>
      <c r="AN15" s="164"/>
      <c r="AO15" s="176">
        <f>IF(ABS(N15-(J15+L15))&lt;0.001,0,N15-(J15+L15))</f>
        <v>0</v>
      </c>
      <c r="AP15" s="176">
        <f>IF(ABS(O15-(K15+M15))&lt;0.001,0,O15-(K15+M15))</f>
        <v>1</v>
      </c>
      <c r="AQ15" s="176">
        <f>IF(ABS(T15-(P15+R15))&lt;0.001,0,T15-(P15+R15))</f>
        <v>0</v>
      </c>
      <c r="AR15" s="176">
        <f>IF(ABS(U15-(Q15+S15))&lt;0.001,0,U15-(Q15+S15))</f>
        <v>0</v>
      </c>
      <c r="AS15" s="176">
        <f>IF(ABS(V15-(J15+L15+P15+R15))&lt;0.001,0,V15-(J15+L15+P15+R15))</f>
        <v>0</v>
      </c>
      <c r="AT15" s="176">
        <f>IF(ABS(W15-(K15+M15+Q15+S15))&lt;0.001,0,W15-(K15+M15+Q15+S15))</f>
        <v>1</v>
      </c>
      <c r="AU15" s="176">
        <f>IF(ABS(V15-(N15+T15))&lt;0.001,0,V15-(N15+T15))</f>
        <v>0</v>
      </c>
      <c r="AV15" s="176">
        <f>IF(ABS(W15-(O15+U15))&lt;0.001,0,W15-(O15+U15))</f>
        <v>0</v>
      </c>
      <c r="AW15" s="58"/>
      <c r="AX15" s="176">
        <f>IF(ABS(AC15-(Y15+AA15))&lt;0.001,0,AC15-(Y15+AA15))</f>
        <v>0</v>
      </c>
      <c r="AY15" s="176">
        <f>IF(ABS(AD15-(Z15+AB15))&lt;0.001,0,AD15-(Z15+AB15))</f>
        <v>0</v>
      </c>
      <c r="AZ15" s="176">
        <f>IF(ABS(AI15-(AE15+AG15))&lt;0.001,0,AI15-(AE15+AG15))</f>
        <v>0</v>
      </c>
      <c r="BA15" s="176">
        <f>IF(ABS(AJ15-(AF15+AH15))&lt;0.001,0,AJ15-(AF15+AH15))</f>
        <v>0</v>
      </c>
      <c r="BB15" s="176">
        <f>IF(ABS(AK15-(Y15+AA15+AE15+AG15))&lt;0.001,0,AK15-(Y15+AA15+AE15+AG15))</f>
        <v>-1184</v>
      </c>
      <c r="BC15" s="176">
        <f>IF(ABS(AL15-(Z15+AB15+AF15+AH15))&lt;0.001,0,AL15-(Z15+AB15+AF15+AH15))</f>
        <v>-1176</v>
      </c>
      <c r="BD15" s="176">
        <f>IF(ABS(AK15-(AC15+AI15))&lt;0.001,0,AK15-(AC15+AI15))</f>
        <v>-1184</v>
      </c>
      <c r="BE15" s="176">
        <f>IF(ABS(AL15-(AD15+AJ15))&lt;0.001,0,AL15-(AD15+AJ15))</f>
        <v>-1176</v>
      </c>
      <c r="BF15" s="183"/>
      <c r="BH15" s="233"/>
      <c r="BI15" s="233"/>
    </row>
    <row r="16" spans="1:61" s="34" customFormat="1" ht="15" customHeight="1">
      <c r="A16" s="32"/>
      <c r="B16" s="32"/>
      <c r="C16" s="32" t="s">
        <v>19</v>
      </c>
      <c r="D16" s="32"/>
      <c r="E16" s="32"/>
      <c r="F16" s="32"/>
      <c r="G16" s="32"/>
      <c r="H16" s="33"/>
      <c r="I16" s="32"/>
      <c r="J16" s="50"/>
      <c r="K16" s="34">
        <v>0.02</v>
      </c>
      <c r="L16" s="50"/>
      <c r="M16" s="51">
        <v>2.8000000000000001E-2</v>
      </c>
      <c r="N16" s="50"/>
      <c r="O16" s="51">
        <v>2.4E-2</v>
      </c>
      <c r="P16" s="50"/>
      <c r="Q16" s="34">
        <v>0</v>
      </c>
      <c r="R16" s="50"/>
      <c r="S16" s="51">
        <v>7.0000000000000001E-3</v>
      </c>
      <c r="T16" s="50"/>
      <c r="U16" s="52">
        <v>4.0000000000000001E-3</v>
      </c>
      <c r="V16" s="50"/>
      <c r="W16" s="34">
        <v>1.4E-2</v>
      </c>
      <c r="Y16" s="50"/>
      <c r="Z16" s="34">
        <v>3.0000000000000001E-3</v>
      </c>
      <c r="AA16" s="50"/>
      <c r="AB16" s="51">
        <v>-1.6E-2</v>
      </c>
      <c r="AC16" s="50"/>
      <c r="AD16" s="51">
        <v>-7.0000000000000001E-3</v>
      </c>
      <c r="AE16" s="50"/>
      <c r="AG16" s="50"/>
      <c r="AH16" s="51"/>
      <c r="AI16" s="50"/>
      <c r="AJ16" s="52"/>
      <c r="AK16" s="50"/>
      <c r="AN16" s="132"/>
      <c r="AO16" s="77"/>
      <c r="AP16" s="77"/>
      <c r="AQ16" s="77"/>
      <c r="AR16" s="77"/>
      <c r="AS16" s="77"/>
      <c r="AT16" s="77"/>
      <c r="AU16" s="77"/>
      <c r="AV16" s="77"/>
      <c r="AW16" s="78"/>
      <c r="AX16" s="77"/>
      <c r="AY16" s="77"/>
      <c r="AZ16" s="77"/>
      <c r="BA16" s="77"/>
      <c r="BB16" s="77"/>
      <c r="BC16" s="77"/>
      <c r="BD16" s="77"/>
      <c r="BE16" s="77"/>
      <c r="BF16" s="97"/>
      <c r="BI16" s="233"/>
    </row>
    <row r="17" spans="1:61" s="49" customFormat="1" ht="15" customHeight="1">
      <c r="B17" s="118"/>
      <c r="C17" s="118" t="s">
        <v>203</v>
      </c>
      <c r="D17" s="118"/>
      <c r="E17" s="118"/>
      <c r="F17" s="118"/>
      <c r="H17" s="119" t="s">
        <v>131</v>
      </c>
      <c r="J17" s="45">
        <v>958</v>
      </c>
      <c r="K17" s="46">
        <v>931</v>
      </c>
      <c r="L17" s="45">
        <v>948</v>
      </c>
      <c r="M17" s="47">
        <v>935</v>
      </c>
      <c r="N17" s="45">
        <v>1907</v>
      </c>
      <c r="O17" s="47">
        <v>1865</v>
      </c>
      <c r="P17" s="45">
        <v>938</v>
      </c>
      <c r="Q17" s="46">
        <v>934</v>
      </c>
      <c r="R17" s="45">
        <v>942</v>
      </c>
      <c r="S17" s="47">
        <v>926</v>
      </c>
      <c r="T17" s="45">
        <v>1880</v>
      </c>
      <c r="U17" s="48">
        <v>1860</v>
      </c>
      <c r="V17" s="45">
        <v>3787</v>
      </c>
      <c r="W17" s="46">
        <v>3725</v>
      </c>
      <c r="Y17" s="45">
        <v>931</v>
      </c>
      <c r="Z17" s="46">
        <v>922</v>
      </c>
      <c r="AA17" s="45">
        <v>935</v>
      </c>
      <c r="AB17" s="47">
        <v>920</v>
      </c>
      <c r="AC17" s="45">
        <v>1865</v>
      </c>
      <c r="AD17" s="47">
        <v>1842</v>
      </c>
      <c r="AE17" s="45"/>
      <c r="AF17" s="46"/>
      <c r="AG17" s="45"/>
      <c r="AH17" s="47"/>
      <c r="AI17" s="45"/>
      <c r="AJ17" s="48"/>
      <c r="AK17" s="45"/>
      <c r="AL17" s="46"/>
      <c r="AN17" s="164"/>
      <c r="AO17" s="176">
        <f>IF(ABS(N17-(J17+L17))&lt;0.001,0,N17-(J17+L17))</f>
        <v>1</v>
      </c>
      <c r="AP17" s="176">
        <f>IF(ABS(O17-(K17+M17))&lt;0.001,0,O17-(K17+M17))</f>
        <v>-1</v>
      </c>
      <c r="AQ17" s="176">
        <f>IF(ABS(T17-(P17+R17))&lt;0.001,0,T17-(P17+R17))</f>
        <v>0</v>
      </c>
      <c r="AR17" s="176">
        <f>IF(ABS(U17-(Q17+S17))&lt;0.001,0,U17-(Q17+S17))</f>
        <v>0</v>
      </c>
      <c r="AS17" s="176">
        <f>IF(ABS(V17-(J17+L17+P17+R17))&lt;0.001,0,V17-(J17+L17+P17+R17))</f>
        <v>1</v>
      </c>
      <c r="AT17" s="176">
        <f>IF(ABS(W17-(K17+M17+Q17+S17))&lt;0.001,0,W17-(K17+M17+Q17+S17))</f>
        <v>-1</v>
      </c>
      <c r="AU17" s="176">
        <f>IF(ABS(V17-(N17+T17))&lt;0.001,0,V17-(N17+T17))</f>
        <v>0</v>
      </c>
      <c r="AV17" s="176">
        <f>IF(ABS(W17-(O17+U17))&lt;0.001,0,W17-(O17+U17))</f>
        <v>0</v>
      </c>
      <c r="AW17" s="58"/>
      <c r="AX17" s="176">
        <f>IF(ABS(AC17-(Y17+AA17))&lt;0.001,0,AC17-(Y17+AA17))</f>
        <v>-1</v>
      </c>
      <c r="AY17" s="176">
        <f>IF(ABS(AD17-(Z17+AB17))&lt;0.001,0,AD17-(Z17+AB17))</f>
        <v>0</v>
      </c>
      <c r="AZ17" s="176">
        <f>IF(ABS(AI17-(AE17+AG17))&lt;0.001,0,AI17-(AE17+AG17))</f>
        <v>0</v>
      </c>
      <c r="BA17" s="176">
        <f>IF(ABS(AJ17-(AF17+AH17))&lt;0.001,0,AJ17-(AF17+AH17))</f>
        <v>0</v>
      </c>
      <c r="BB17" s="176">
        <f>IF(ABS(AK17-(Y17+AA17+AE17+AG17))&lt;0.001,0,AK17-(Y17+AA17+AE17+AG17))</f>
        <v>-1866</v>
      </c>
      <c r="BC17" s="176">
        <f>IF(ABS(AL17-(Z17+AB17+AF17+AH17))&lt;0.001,0,AL17-(Z17+AB17+AF17+AH17))</f>
        <v>-1842</v>
      </c>
      <c r="BD17" s="176">
        <f>IF(ABS(AK17-(AC17+AI17))&lt;0.001,0,AK17-(AC17+AI17))</f>
        <v>-1865</v>
      </c>
      <c r="BE17" s="176">
        <f>IF(ABS(AL17-(AD17+AJ17))&lt;0.001,0,AL17-(AD17+AJ17))</f>
        <v>-1842</v>
      </c>
      <c r="BF17" s="183"/>
      <c r="BH17" s="233"/>
      <c r="BI17" s="233"/>
    </row>
    <row r="18" spans="1:61" s="34" customFormat="1" ht="15" customHeight="1">
      <c r="A18" s="32"/>
      <c r="B18" s="32"/>
      <c r="C18" s="32" t="s">
        <v>19</v>
      </c>
      <c r="D18" s="32"/>
      <c r="E18" s="32"/>
      <c r="F18" s="32"/>
      <c r="G18" s="32"/>
      <c r="H18" s="33"/>
      <c r="I18" s="32"/>
      <c r="J18" s="50"/>
      <c r="K18" s="34">
        <v>-2.9000000000000001E-2</v>
      </c>
      <c r="L18" s="50"/>
      <c r="M18" s="51">
        <v>-1.4E-2</v>
      </c>
      <c r="N18" s="50"/>
      <c r="O18" s="51">
        <v>-2.1999999999999999E-2</v>
      </c>
      <c r="P18" s="50"/>
      <c r="Q18" s="34">
        <v>-4.0000000000000001E-3</v>
      </c>
      <c r="R18" s="50"/>
      <c r="S18" s="51">
        <v>-1.7000000000000001E-2</v>
      </c>
      <c r="T18" s="50"/>
      <c r="U18" s="52">
        <v>-1.0999999999999999E-2</v>
      </c>
      <c r="V18" s="50"/>
      <c r="W18" s="34">
        <v>-1.6E-2</v>
      </c>
      <c r="Y18" s="50"/>
      <c r="Z18" s="34">
        <v>-8.9999999999999993E-3</v>
      </c>
      <c r="AA18" s="50"/>
      <c r="AB18" s="51">
        <v>-1.6E-2</v>
      </c>
      <c r="AC18" s="50"/>
      <c r="AD18" s="51">
        <v>-1.2999999999999999E-2</v>
      </c>
      <c r="AE18" s="50"/>
      <c r="AG18" s="50"/>
      <c r="AH18" s="51"/>
      <c r="AI18" s="50"/>
      <c r="AJ18" s="52"/>
      <c r="AK18" s="50"/>
      <c r="AN18" s="132"/>
      <c r="AO18" s="77"/>
      <c r="AP18" s="77"/>
      <c r="AQ18" s="77"/>
      <c r="AR18" s="77"/>
      <c r="AS18" s="77"/>
      <c r="AT18" s="77"/>
      <c r="AU18" s="77"/>
      <c r="AV18" s="77"/>
      <c r="AW18" s="78"/>
      <c r="AX18" s="77"/>
      <c r="AY18" s="77"/>
      <c r="AZ18" s="77"/>
      <c r="BA18" s="77"/>
      <c r="BB18" s="77"/>
      <c r="BC18" s="77"/>
      <c r="BD18" s="77"/>
      <c r="BE18" s="77"/>
      <c r="BF18" s="97"/>
      <c r="BI18" s="233"/>
    </row>
    <row r="19" spans="1:61" s="53" customFormat="1" ht="15" customHeight="1">
      <c r="B19" s="496"/>
      <c r="C19" s="496"/>
      <c r="D19" s="496" t="s">
        <v>284</v>
      </c>
      <c r="E19" s="496"/>
      <c r="F19" s="496"/>
      <c r="H19" s="119"/>
      <c r="J19" s="93">
        <v>735</v>
      </c>
      <c r="K19" s="94">
        <v>742</v>
      </c>
      <c r="L19" s="93">
        <v>737</v>
      </c>
      <c r="M19" s="95">
        <v>754</v>
      </c>
      <c r="N19" s="93">
        <v>1473</v>
      </c>
      <c r="O19" s="95">
        <v>1496</v>
      </c>
      <c r="P19" s="93">
        <v>735</v>
      </c>
      <c r="Q19" s="94">
        <v>760</v>
      </c>
      <c r="R19" s="93">
        <v>747</v>
      </c>
      <c r="S19" s="95">
        <v>762</v>
      </c>
      <c r="T19" s="93">
        <v>1483</v>
      </c>
      <c r="U19" s="96">
        <v>1522</v>
      </c>
      <c r="V19" s="93">
        <v>2955</v>
      </c>
      <c r="W19" s="94">
        <v>3018</v>
      </c>
      <c r="Y19" s="93">
        <v>742</v>
      </c>
      <c r="Z19" s="94">
        <v>765</v>
      </c>
      <c r="AA19" s="93">
        <v>754</v>
      </c>
      <c r="AB19" s="95">
        <v>767</v>
      </c>
      <c r="AC19" s="93">
        <v>1496</v>
      </c>
      <c r="AD19" s="95">
        <v>1532</v>
      </c>
      <c r="AE19" s="93"/>
      <c r="AF19" s="94"/>
      <c r="AG19" s="93"/>
      <c r="AH19" s="95"/>
      <c r="AI19" s="93"/>
      <c r="AJ19" s="96"/>
      <c r="AK19" s="93"/>
      <c r="AL19" s="94"/>
      <c r="AN19" s="133"/>
      <c r="AO19" s="176">
        <f>IF(ABS(N19-(J19+L19))&lt;0.001,0,N19-(J19+L19))</f>
        <v>1</v>
      </c>
      <c r="AP19" s="176">
        <f>IF(ABS(O19-(K19+M19))&lt;0.001,0,O19-(K19+M19))</f>
        <v>0</v>
      </c>
      <c r="AQ19" s="176">
        <f>IF(ABS(T19-(P19+R19))&lt;0.001,0,T19-(P19+R19))</f>
        <v>1</v>
      </c>
      <c r="AR19" s="176">
        <f>IF(ABS(U19-(Q19+S19))&lt;0.001,0,U19-(Q19+S19))</f>
        <v>0</v>
      </c>
      <c r="AS19" s="176">
        <f>IF(ABS(V19-(J19+L19+P19+R19))&lt;0.001,0,V19-(J19+L19+P19+R19))</f>
        <v>1</v>
      </c>
      <c r="AT19" s="176">
        <f>IF(ABS(W19-(K19+M19+Q19+S19))&lt;0.001,0,W19-(K19+M19+Q19+S19))</f>
        <v>0</v>
      </c>
      <c r="AU19" s="176">
        <f>IF(ABS(V19-(N19+T19))&lt;0.001,0,V19-(N19+T19))</f>
        <v>-1</v>
      </c>
      <c r="AV19" s="176">
        <f>IF(ABS(W19-(O19+U19))&lt;0.001,0,W19-(O19+U19))</f>
        <v>0</v>
      </c>
      <c r="AW19" s="58"/>
      <c r="AX19" s="176">
        <f>IF(ABS(AC19-(Y19+AA19))&lt;0.001,0,AC19-(Y19+AA19))</f>
        <v>0</v>
      </c>
      <c r="AY19" s="176">
        <f>IF(ABS(AD19-(Z19+AB19))&lt;0.001,0,AD19-(Z19+AB19))</f>
        <v>0</v>
      </c>
      <c r="AZ19" s="176">
        <f>IF(ABS(AI19-(AE19+AG19))&lt;0.001,0,AI19-(AE19+AG19))</f>
        <v>0</v>
      </c>
      <c r="BA19" s="176">
        <f>IF(ABS(AJ19-(AF19+AH19))&lt;0.001,0,AJ19-(AF19+AH19))</f>
        <v>0</v>
      </c>
      <c r="BB19" s="176">
        <f>IF(ABS(AK19-(Y19+AA19+AE19+AG19))&lt;0.001,0,AK19-(Y19+AA19+AE19+AG19))</f>
        <v>-1496</v>
      </c>
      <c r="BC19" s="176">
        <f>IF(ABS(AL19-(Z19+AB19+AF19+AH19))&lt;0.001,0,AL19-(Z19+AB19+AF19+AH19))</f>
        <v>-1532</v>
      </c>
      <c r="BD19" s="176">
        <f>IF(ABS(AK19-(AC19+AI19))&lt;0.001,0,AK19-(AC19+AI19))</f>
        <v>-1496</v>
      </c>
      <c r="BE19" s="176">
        <f>IF(ABS(AL19-(AD19+AJ19))&lt;0.001,0,AL19-(AD19+AJ19))</f>
        <v>-1532</v>
      </c>
      <c r="BF19" s="183"/>
      <c r="BH19" s="233"/>
      <c r="BI19" s="233"/>
    </row>
    <row r="20" spans="1:61" s="34" customFormat="1" ht="15" customHeight="1">
      <c r="A20" s="32"/>
      <c r="B20" s="32"/>
      <c r="C20" s="32"/>
      <c r="D20" s="32" t="s">
        <v>19</v>
      </c>
      <c r="E20" s="32"/>
      <c r="F20" s="32"/>
      <c r="G20" s="32"/>
      <c r="H20" s="33"/>
      <c r="I20" s="32"/>
      <c r="J20" s="50"/>
      <c r="K20" s="34">
        <v>0.01</v>
      </c>
      <c r="L20" s="50"/>
      <c r="M20" s="51">
        <v>2.1999999999999999E-2</v>
      </c>
      <c r="N20" s="50"/>
      <c r="O20" s="51">
        <v>1.6E-2</v>
      </c>
      <c r="P20" s="50"/>
      <c r="Q20" s="34">
        <v>3.4000000000000002E-2</v>
      </c>
      <c r="R20" s="50"/>
      <c r="S20" s="51">
        <v>1.9E-2</v>
      </c>
      <c r="T20" s="50"/>
      <c r="U20" s="52">
        <v>2.7E-2</v>
      </c>
      <c r="V20" s="50"/>
      <c r="W20" s="34">
        <v>2.1000000000000001E-2</v>
      </c>
      <c r="Y20" s="50"/>
      <c r="Z20" s="34">
        <v>0.03</v>
      </c>
      <c r="AA20" s="50"/>
      <c r="AB20" s="51">
        <v>1.7999999999999999E-2</v>
      </c>
      <c r="AC20" s="50"/>
      <c r="AD20" s="51">
        <v>2.4E-2</v>
      </c>
      <c r="AE20" s="50"/>
      <c r="AG20" s="50"/>
      <c r="AH20" s="51"/>
      <c r="AI20" s="50"/>
      <c r="AJ20" s="52"/>
      <c r="AK20" s="50"/>
      <c r="AN20" s="132"/>
      <c r="AO20" s="77"/>
      <c r="AP20" s="77"/>
      <c r="AQ20" s="77"/>
      <c r="AR20" s="77"/>
      <c r="AS20" s="77"/>
      <c r="AT20" s="77"/>
      <c r="AU20" s="77"/>
      <c r="AV20" s="77"/>
      <c r="AW20" s="78"/>
      <c r="AX20" s="77"/>
      <c r="AY20" s="77"/>
      <c r="AZ20" s="77"/>
      <c r="BA20" s="77"/>
      <c r="BB20" s="77"/>
      <c r="BC20" s="77"/>
      <c r="BD20" s="77"/>
      <c r="BE20" s="77"/>
      <c r="BF20" s="97"/>
      <c r="BI20" s="233"/>
    </row>
    <row r="21" spans="1:61" s="53" customFormat="1" ht="15" customHeight="1">
      <c r="B21" s="496"/>
      <c r="C21" s="496"/>
      <c r="D21" s="496" t="s">
        <v>285</v>
      </c>
      <c r="E21" s="496"/>
      <c r="F21" s="496"/>
      <c r="H21" s="119"/>
      <c r="J21" s="93">
        <v>223</v>
      </c>
      <c r="K21" s="94">
        <v>188</v>
      </c>
      <c r="L21" s="93">
        <v>211</v>
      </c>
      <c r="M21" s="95">
        <v>181</v>
      </c>
      <c r="N21" s="93">
        <v>434</v>
      </c>
      <c r="O21" s="95">
        <v>369</v>
      </c>
      <c r="P21" s="93">
        <v>203</v>
      </c>
      <c r="Q21" s="94">
        <v>174</v>
      </c>
      <c r="R21" s="93">
        <v>195</v>
      </c>
      <c r="S21" s="95">
        <v>164</v>
      </c>
      <c r="T21" s="93">
        <v>397</v>
      </c>
      <c r="U21" s="96">
        <v>338</v>
      </c>
      <c r="V21" s="93">
        <v>831</v>
      </c>
      <c r="W21" s="94">
        <v>707</v>
      </c>
      <c r="Y21" s="93">
        <v>188</v>
      </c>
      <c r="Z21" s="94">
        <v>157</v>
      </c>
      <c r="AA21" s="93">
        <v>181</v>
      </c>
      <c r="AB21" s="95">
        <v>152</v>
      </c>
      <c r="AC21" s="93">
        <v>369</v>
      </c>
      <c r="AD21" s="95">
        <v>309</v>
      </c>
      <c r="AE21" s="93"/>
      <c r="AF21" s="94"/>
      <c r="AG21" s="93"/>
      <c r="AH21" s="95"/>
      <c r="AI21" s="93"/>
      <c r="AJ21" s="96"/>
      <c r="AK21" s="93"/>
      <c r="AL21" s="94"/>
      <c r="AN21" s="133"/>
      <c r="AO21" s="176">
        <f>IF(ABS(N21-(J21+L21))&lt;0.001,0,N21-(J21+L21))</f>
        <v>0</v>
      </c>
      <c r="AP21" s="176">
        <f>IF(ABS(O21-(K21+M21))&lt;0.001,0,O21-(K21+M21))</f>
        <v>0</v>
      </c>
      <c r="AQ21" s="176">
        <f>IF(ABS(T21-(P21+R21))&lt;0.001,0,T21-(P21+R21))</f>
        <v>-1</v>
      </c>
      <c r="AR21" s="176">
        <f>IF(ABS(U21-(Q21+S21))&lt;0.001,0,U21-(Q21+S21))</f>
        <v>0</v>
      </c>
      <c r="AS21" s="176">
        <f>IF(ABS(V21-(J21+L21+P21+R21))&lt;0.001,0,V21-(J21+L21+P21+R21))</f>
        <v>-1</v>
      </c>
      <c r="AT21" s="176">
        <f>IF(ABS(W21-(K21+M21+Q21+S21))&lt;0.001,0,W21-(K21+M21+Q21+S21))</f>
        <v>0</v>
      </c>
      <c r="AU21" s="176">
        <f>IF(ABS(V21-(N21+T21))&lt;0.001,0,V21-(N21+T21))</f>
        <v>0</v>
      </c>
      <c r="AV21" s="176">
        <f>IF(ABS(W21-(O21+U21))&lt;0.001,0,W21-(O21+U21))</f>
        <v>0</v>
      </c>
      <c r="AW21" s="58"/>
      <c r="AX21" s="176">
        <f>IF(ABS(AC21-(Y21+AA21))&lt;0.001,0,AC21-(Y21+AA21))</f>
        <v>0</v>
      </c>
      <c r="AY21" s="176">
        <f>IF(ABS(AD21-(Z21+AB21))&lt;0.001,0,AD21-(Z21+AB21))</f>
        <v>0</v>
      </c>
      <c r="AZ21" s="176">
        <f>IF(ABS(AI21-(AE21+AG21))&lt;0.001,0,AI21-(AE21+AG21))</f>
        <v>0</v>
      </c>
      <c r="BA21" s="176">
        <f>IF(ABS(AJ21-(AF21+AH21))&lt;0.001,0,AJ21-(AF21+AH21))</f>
        <v>0</v>
      </c>
      <c r="BB21" s="176">
        <f>IF(ABS(AK21-(Y21+AA21+AE21+AG21))&lt;0.001,0,AK21-(Y21+AA21+AE21+AG21))</f>
        <v>-369</v>
      </c>
      <c r="BC21" s="176">
        <f>IF(ABS(AL21-(Z21+AB21+AF21+AH21))&lt;0.001,0,AL21-(Z21+AB21+AF21+AH21))</f>
        <v>-309</v>
      </c>
      <c r="BD21" s="176">
        <f>IF(ABS(AK21-(AC21+AI21))&lt;0.001,0,AK21-(AC21+AI21))</f>
        <v>-369</v>
      </c>
      <c r="BE21" s="176">
        <f>IF(ABS(AL21-(AD21+AJ21))&lt;0.001,0,AL21-(AD21+AJ21))</f>
        <v>-309</v>
      </c>
      <c r="BF21" s="183"/>
      <c r="BH21" s="233"/>
      <c r="BI21" s="233"/>
    </row>
    <row r="22" spans="1:61" s="34" customFormat="1" ht="15" customHeight="1">
      <c r="A22" s="32"/>
      <c r="B22" s="32"/>
      <c r="C22" s="32"/>
      <c r="D22" s="32" t="s">
        <v>19</v>
      </c>
      <c r="E22" s="32"/>
      <c r="F22" s="32"/>
      <c r="G22" s="32"/>
      <c r="H22" s="33"/>
      <c r="I22" s="32"/>
      <c r="J22" s="50"/>
      <c r="K22" s="34">
        <v>-0.158</v>
      </c>
      <c r="L22" s="50"/>
      <c r="M22" s="51">
        <v>-0.14099999999999999</v>
      </c>
      <c r="N22" s="50"/>
      <c r="O22" s="51">
        <v>-0.14899999999999999</v>
      </c>
      <c r="P22" s="50"/>
      <c r="Q22" s="34">
        <v>-0.14399999999999999</v>
      </c>
      <c r="R22" s="50"/>
      <c r="S22" s="51">
        <v>-0.156</v>
      </c>
      <c r="T22" s="50"/>
      <c r="U22" s="52">
        <v>-0.15</v>
      </c>
      <c r="V22" s="50"/>
      <c r="W22" s="34">
        <v>-0.15</v>
      </c>
      <c r="Y22" s="50"/>
      <c r="Z22" s="34">
        <v>-0.16300000000000001</v>
      </c>
      <c r="AA22" s="50"/>
      <c r="AB22" s="51">
        <v>-0.161</v>
      </c>
      <c r="AC22" s="50"/>
      <c r="AD22" s="51">
        <v>-0.16200000000000001</v>
      </c>
      <c r="AE22" s="50"/>
      <c r="AG22" s="50"/>
      <c r="AH22" s="51"/>
      <c r="AI22" s="50"/>
      <c r="AJ22" s="52"/>
      <c r="AK22" s="50"/>
      <c r="AN22" s="132"/>
      <c r="AO22" s="77"/>
      <c r="AP22" s="77"/>
      <c r="AQ22" s="77"/>
      <c r="AR22" s="77"/>
      <c r="AS22" s="77"/>
      <c r="AT22" s="77"/>
      <c r="AU22" s="77"/>
      <c r="AV22" s="77"/>
      <c r="AW22" s="78"/>
      <c r="AX22" s="77"/>
      <c r="AY22" s="77"/>
      <c r="AZ22" s="77"/>
      <c r="BA22" s="77"/>
      <c r="BB22" s="77"/>
      <c r="BC22" s="77"/>
      <c r="BD22" s="77"/>
      <c r="BE22" s="77"/>
      <c r="BF22" s="97"/>
      <c r="BI22" s="233"/>
    </row>
    <row r="23" spans="1:61" s="49" customFormat="1" ht="15" customHeight="1">
      <c r="B23" s="118"/>
      <c r="C23" s="118" t="s">
        <v>152</v>
      </c>
      <c r="D23" s="118"/>
      <c r="E23" s="118"/>
      <c r="F23" s="118"/>
      <c r="H23" s="119" t="s">
        <v>132</v>
      </c>
      <c r="J23" s="45">
        <v>0</v>
      </c>
      <c r="K23" s="46">
        <v>0</v>
      </c>
      <c r="L23" s="45">
        <v>0</v>
      </c>
      <c r="M23" s="47">
        <v>0</v>
      </c>
      <c r="N23" s="45">
        <v>0</v>
      </c>
      <c r="O23" s="47">
        <v>0</v>
      </c>
      <c r="P23" s="45">
        <v>0</v>
      </c>
      <c r="Q23" s="46">
        <v>0</v>
      </c>
      <c r="R23" s="45">
        <v>0</v>
      </c>
      <c r="S23" s="47">
        <v>0</v>
      </c>
      <c r="T23" s="45">
        <v>0</v>
      </c>
      <c r="U23" s="48">
        <v>0</v>
      </c>
      <c r="V23" s="45">
        <v>0</v>
      </c>
      <c r="W23" s="46">
        <v>0</v>
      </c>
      <c r="Y23" s="45">
        <v>0</v>
      </c>
      <c r="Z23" s="46">
        <v>0</v>
      </c>
      <c r="AA23" s="45">
        <v>0</v>
      </c>
      <c r="AB23" s="47">
        <v>0</v>
      </c>
      <c r="AC23" s="45">
        <v>0</v>
      </c>
      <c r="AD23" s="47">
        <v>0</v>
      </c>
      <c r="AE23" s="45"/>
      <c r="AF23" s="46"/>
      <c r="AG23" s="45"/>
      <c r="AH23" s="47"/>
      <c r="AI23" s="45"/>
      <c r="AJ23" s="48"/>
      <c r="AK23" s="45"/>
      <c r="AL23" s="46"/>
      <c r="AN23" s="164"/>
      <c r="AO23" s="176">
        <f>IF(ABS(N23-(J23+L23))&lt;0.001,0,N23-(J23+L23))</f>
        <v>0</v>
      </c>
      <c r="AP23" s="176">
        <f>IF(ABS(O23-(K23+M23))&lt;0.001,0,O23-(K23+M23))</f>
        <v>0</v>
      </c>
      <c r="AQ23" s="176">
        <f>IF(ABS(T23-(P23+R23))&lt;0.001,0,T23-(P23+R23))</f>
        <v>0</v>
      </c>
      <c r="AR23" s="176">
        <f>IF(ABS(U23-(Q23+S23))&lt;0.001,0,U23-(Q23+S23))</f>
        <v>0</v>
      </c>
      <c r="AS23" s="176">
        <f>IF(ABS(V23-(J23+L23+P23+R23))&lt;0.001,0,V23-(J23+L23+P23+R23))</f>
        <v>0</v>
      </c>
      <c r="AT23" s="176">
        <f>IF(ABS(W23-(K23+M23+Q23+S23))&lt;0.001,0,W23-(K23+M23+Q23+S23))</f>
        <v>0</v>
      </c>
      <c r="AU23" s="176">
        <f>IF(ABS(V23-(N23+T23))&lt;0.001,0,V23-(N23+T23))</f>
        <v>0</v>
      </c>
      <c r="AV23" s="176">
        <f>IF(ABS(W23-(O23+U23))&lt;0.001,0,W23-(O23+U23))</f>
        <v>0</v>
      </c>
      <c r="AW23" s="58"/>
      <c r="AX23" s="176">
        <f>IF(ABS(AC23-(Y23+AA23))&lt;0.001,0,AC23-(Y23+AA23))</f>
        <v>0</v>
      </c>
      <c r="AY23" s="176">
        <f>IF(ABS(AD23-(Z23+AB23))&lt;0.001,0,AD23-(Z23+AB23))</f>
        <v>0</v>
      </c>
      <c r="AZ23" s="176">
        <f>IF(ABS(AI23-(AE23+AG23))&lt;0.001,0,AI23-(AE23+AG23))</f>
        <v>0</v>
      </c>
      <c r="BA23" s="176">
        <f>IF(ABS(AJ23-(AF23+AH23))&lt;0.001,0,AJ23-(AF23+AH23))</f>
        <v>0</v>
      </c>
      <c r="BB23" s="176">
        <f>IF(ABS(AK23-(Y23+AA23+AE23+AG23))&lt;0.001,0,AK23-(Y23+AA23+AE23+AG23))</f>
        <v>0</v>
      </c>
      <c r="BC23" s="176">
        <f>IF(ABS(AL23-(Z23+AB23+AF23+AH23))&lt;0.001,0,AL23-(Z23+AB23+AF23+AH23))</f>
        <v>0</v>
      </c>
      <c r="BD23" s="176">
        <f>IF(ABS(AK23-(AC23+AI23))&lt;0.001,0,AK23-(AC23+AI23))</f>
        <v>0</v>
      </c>
      <c r="BE23" s="176">
        <f>IF(ABS(AL23-(AD23+AJ23))&lt;0.001,0,AL23-(AD23+AJ23))</f>
        <v>0</v>
      </c>
      <c r="BF23" s="183"/>
      <c r="BH23" s="233"/>
      <c r="BI23" s="233"/>
    </row>
    <row r="24" spans="1:61" s="34" customFormat="1" ht="15" customHeight="1">
      <c r="A24" s="32"/>
      <c r="B24" s="32"/>
      <c r="C24" s="32" t="s">
        <v>19</v>
      </c>
      <c r="D24" s="32"/>
      <c r="E24" s="32"/>
      <c r="F24" s="32"/>
      <c r="G24" s="32"/>
      <c r="H24" s="33"/>
      <c r="I24" s="32"/>
      <c r="J24" s="50"/>
      <c r="K24" s="34">
        <v>0</v>
      </c>
      <c r="L24" s="50"/>
      <c r="M24" s="51">
        <v>0</v>
      </c>
      <c r="N24" s="50"/>
      <c r="O24" s="51">
        <v>0</v>
      </c>
      <c r="P24" s="50"/>
      <c r="Q24" s="34">
        <v>0</v>
      </c>
      <c r="R24" s="50"/>
      <c r="S24" s="51">
        <v>0</v>
      </c>
      <c r="T24" s="50"/>
      <c r="U24" s="52">
        <v>0</v>
      </c>
      <c r="V24" s="50"/>
      <c r="W24" s="34">
        <v>0</v>
      </c>
      <c r="Y24" s="50"/>
      <c r="Z24" s="34">
        <v>0</v>
      </c>
      <c r="AA24" s="50"/>
      <c r="AB24" s="51">
        <v>0</v>
      </c>
      <c r="AC24" s="50"/>
      <c r="AD24" s="51">
        <v>0</v>
      </c>
      <c r="AE24" s="50"/>
      <c r="AG24" s="50"/>
      <c r="AH24" s="51"/>
      <c r="AI24" s="50"/>
      <c r="AJ24" s="52"/>
      <c r="AK24" s="50"/>
      <c r="AN24" s="132"/>
      <c r="AO24" s="77"/>
      <c r="AP24" s="77"/>
      <c r="AQ24" s="77"/>
      <c r="AR24" s="77"/>
      <c r="AS24" s="77"/>
      <c r="AT24" s="77"/>
      <c r="AU24" s="77"/>
      <c r="AV24" s="77"/>
      <c r="AW24" s="78"/>
      <c r="AX24" s="77"/>
      <c r="AY24" s="77"/>
      <c r="AZ24" s="77"/>
      <c r="BA24" s="77"/>
      <c r="BB24" s="77"/>
      <c r="BC24" s="77"/>
      <c r="BD24" s="77"/>
      <c r="BE24" s="77"/>
      <c r="BF24" s="97"/>
      <c r="BI24" s="233"/>
    </row>
    <row r="25" spans="1:61" s="49" customFormat="1" ht="15" customHeight="1">
      <c r="B25" s="118" t="s">
        <v>204</v>
      </c>
      <c r="C25" s="118"/>
      <c r="D25" s="118"/>
      <c r="E25" s="118"/>
      <c r="F25" s="118"/>
      <c r="H25" s="119" t="s">
        <v>133</v>
      </c>
      <c r="J25" s="45">
        <v>1193</v>
      </c>
      <c r="K25" s="46">
        <v>1100</v>
      </c>
      <c r="L25" s="45">
        <v>1259</v>
      </c>
      <c r="M25" s="47">
        <v>1157</v>
      </c>
      <c r="N25" s="45">
        <v>2452</v>
      </c>
      <c r="O25" s="47">
        <v>2257</v>
      </c>
      <c r="P25" s="45">
        <v>1222</v>
      </c>
      <c r="Q25" s="46">
        <v>1131</v>
      </c>
      <c r="R25" s="45">
        <v>1258</v>
      </c>
      <c r="S25" s="47">
        <v>1125</v>
      </c>
      <c r="T25" s="45">
        <v>2480</v>
      </c>
      <c r="U25" s="48">
        <v>2256</v>
      </c>
      <c r="V25" s="45">
        <v>4932</v>
      </c>
      <c r="W25" s="46">
        <v>4514</v>
      </c>
      <c r="Y25" s="45">
        <v>1100</v>
      </c>
      <c r="Z25" s="46">
        <v>1055</v>
      </c>
      <c r="AA25" s="45">
        <v>1157</v>
      </c>
      <c r="AB25" s="47">
        <v>1091</v>
      </c>
      <c r="AC25" s="45">
        <v>2257</v>
      </c>
      <c r="AD25" s="47">
        <v>2146</v>
      </c>
      <c r="AE25" s="45"/>
      <c r="AF25" s="46"/>
      <c r="AG25" s="45"/>
      <c r="AH25" s="47"/>
      <c r="AI25" s="45"/>
      <c r="AJ25" s="48"/>
      <c r="AK25" s="45"/>
      <c r="AL25" s="46"/>
      <c r="AN25" s="164"/>
      <c r="AO25" s="176">
        <f>IF(ABS(N25-(J25+L25))&lt;0.001,0,N25-(J25+L25))</f>
        <v>0</v>
      </c>
      <c r="AP25" s="176">
        <f>IF(ABS(O25-(K25+M25))&lt;0.001,0,O25-(K25+M25))</f>
        <v>0</v>
      </c>
      <c r="AQ25" s="176">
        <f>IF(ABS(T25-(P25+R25))&lt;0.001,0,T25-(P25+R25))</f>
        <v>0</v>
      </c>
      <c r="AR25" s="176">
        <f>IF(ABS(U25-(Q25+S25))&lt;0.001,0,U25-(Q25+S25))</f>
        <v>0</v>
      </c>
      <c r="AS25" s="176">
        <f>IF(ABS(V25-(J25+L25+P25+R25))&lt;0.001,0,V25-(J25+L25+P25+R25))</f>
        <v>0</v>
      </c>
      <c r="AT25" s="176">
        <f>IF(ABS(W25-(K25+M25+Q25+S25))&lt;0.001,0,W25-(K25+M25+Q25+S25))</f>
        <v>1</v>
      </c>
      <c r="AU25" s="176">
        <f>IF(ABS(V25-(N25+T25))&lt;0.001,0,V25-(N25+T25))</f>
        <v>0</v>
      </c>
      <c r="AV25" s="176">
        <f>IF(ABS(W25-(O25+U25))&lt;0.001,0,W25-(O25+U25))</f>
        <v>1</v>
      </c>
      <c r="AW25" s="58"/>
      <c r="AX25" s="176">
        <f>IF(ABS(AC25-(Y25+AA25))&lt;0.001,0,AC25-(Y25+AA25))</f>
        <v>0</v>
      </c>
      <c r="AY25" s="176">
        <f>IF(ABS(AD25-(Z25+AB25))&lt;0.001,0,AD25-(Z25+AB25))</f>
        <v>0</v>
      </c>
      <c r="AZ25" s="176">
        <f>IF(ABS(AI25-(AE25+AG25))&lt;0.001,0,AI25-(AE25+AG25))</f>
        <v>0</v>
      </c>
      <c r="BA25" s="176">
        <f>IF(ABS(AJ25-(AF25+AH25))&lt;0.001,0,AJ25-(AF25+AH25))</f>
        <v>0</v>
      </c>
      <c r="BB25" s="176">
        <f>IF(ABS(AK25-(Y25+AA25+AE25+AG25))&lt;0.001,0,AK25-(Y25+AA25+AE25+AG25))</f>
        <v>-2257</v>
      </c>
      <c r="BC25" s="176">
        <f>IF(ABS(AL25-(Z25+AB25+AF25+AH25))&lt;0.001,0,AL25-(Z25+AB25+AF25+AH25))</f>
        <v>-2146</v>
      </c>
      <c r="BD25" s="176">
        <f>IF(ABS(AK25-(AC25+AI25))&lt;0.001,0,AK25-(AC25+AI25))</f>
        <v>-2257</v>
      </c>
      <c r="BE25" s="176">
        <f>IF(ABS(AL25-(AD25+AJ25))&lt;0.001,0,AL25-(AD25+AJ25))</f>
        <v>-2146</v>
      </c>
      <c r="BF25" s="183"/>
      <c r="BH25" s="283"/>
      <c r="BI25" s="233"/>
    </row>
    <row r="26" spans="1:61" s="34" customFormat="1" ht="15" customHeight="1">
      <c r="A26" s="32"/>
      <c r="B26" s="32" t="s">
        <v>19</v>
      </c>
      <c r="C26" s="32"/>
      <c r="D26" s="32"/>
      <c r="E26" s="32"/>
      <c r="F26" s="32"/>
      <c r="G26" s="32"/>
      <c r="H26" s="33"/>
      <c r="I26" s="32"/>
      <c r="J26" s="50"/>
      <c r="K26" s="34">
        <v>-7.8E-2</v>
      </c>
      <c r="L26" s="50"/>
      <c r="M26" s="51">
        <v>-8.1000000000000003E-2</v>
      </c>
      <c r="N26" s="50"/>
      <c r="O26" s="51">
        <v>-7.9000000000000001E-2</v>
      </c>
      <c r="P26" s="50"/>
      <c r="Q26" s="34">
        <v>-7.3999999999999996E-2</v>
      </c>
      <c r="R26" s="50"/>
      <c r="S26" s="277">
        <v>-0.106</v>
      </c>
      <c r="T26" s="278"/>
      <c r="U26" s="279">
        <v>-0.09</v>
      </c>
      <c r="V26" s="278"/>
      <c r="W26" s="280">
        <v>-8.5000000000000006E-2</v>
      </c>
      <c r="Y26" s="50"/>
      <c r="Z26" s="34">
        <v>-4.2000000000000003E-2</v>
      </c>
      <c r="AA26" s="50"/>
      <c r="AB26" s="51">
        <v>-5.7000000000000002E-2</v>
      </c>
      <c r="AC26" s="50"/>
      <c r="AD26" s="51">
        <v>-4.9000000000000002E-2</v>
      </c>
      <c r="AE26" s="50"/>
      <c r="AG26" s="50"/>
      <c r="AH26" s="277"/>
      <c r="AI26" s="278"/>
      <c r="AJ26" s="279"/>
      <c r="AK26" s="278"/>
      <c r="AL26" s="280"/>
      <c r="AN26" s="132"/>
      <c r="AO26" s="77"/>
      <c r="AP26" s="77"/>
      <c r="AQ26" s="77"/>
      <c r="AR26" s="77"/>
      <c r="AS26" s="77"/>
      <c r="AT26" s="77"/>
      <c r="AU26" s="77"/>
      <c r="AV26" s="77"/>
      <c r="AW26" s="78"/>
      <c r="AX26" s="77"/>
      <c r="AY26" s="77"/>
      <c r="AZ26" s="77"/>
      <c r="BA26" s="77"/>
      <c r="BB26" s="77"/>
      <c r="BC26" s="77"/>
      <c r="BD26" s="77"/>
      <c r="BE26" s="77"/>
      <c r="BF26" s="97"/>
      <c r="BI26" s="233"/>
    </row>
    <row r="27" spans="1:61" s="49" customFormat="1" ht="15" customHeight="1">
      <c r="B27" s="118" t="s">
        <v>205</v>
      </c>
      <c r="C27" s="118"/>
      <c r="D27" s="118"/>
      <c r="E27" s="118"/>
      <c r="F27" s="118"/>
      <c r="H27" s="119" t="s">
        <v>134</v>
      </c>
      <c r="J27" s="45">
        <v>285</v>
      </c>
      <c r="K27" s="46">
        <v>307</v>
      </c>
      <c r="L27" s="45">
        <v>267</v>
      </c>
      <c r="M27" s="47">
        <v>277</v>
      </c>
      <c r="N27" s="45">
        <v>552</v>
      </c>
      <c r="O27" s="47">
        <v>584</v>
      </c>
      <c r="P27" s="45">
        <v>340</v>
      </c>
      <c r="Q27" s="46">
        <v>350</v>
      </c>
      <c r="R27" s="45">
        <v>431</v>
      </c>
      <c r="S27" s="47">
        <v>460</v>
      </c>
      <c r="T27" s="45">
        <v>771</v>
      </c>
      <c r="U27" s="48">
        <v>810</v>
      </c>
      <c r="V27" s="45">
        <v>1323</v>
      </c>
      <c r="W27" s="46">
        <v>1394</v>
      </c>
      <c r="Y27" s="45">
        <v>311</v>
      </c>
      <c r="Z27" s="46">
        <v>324</v>
      </c>
      <c r="AA27" s="45">
        <v>281</v>
      </c>
      <c r="AB27" s="47">
        <v>296</v>
      </c>
      <c r="AC27" s="45">
        <v>592</v>
      </c>
      <c r="AD27" s="47">
        <v>621</v>
      </c>
      <c r="AE27" s="45"/>
      <c r="AF27" s="46"/>
      <c r="AG27" s="45"/>
      <c r="AH27" s="47"/>
      <c r="AI27" s="45"/>
      <c r="AJ27" s="48"/>
      <c r="AK27" s="45"/>
      <c r="AL27" s="46"/>
      <c r="AN27" s="164"/>
      <c r="AO27" s="176">
        <f>IF(ABS(N27-(J27+L27))&lt;0.001,0,N27-(J27+L27))</f>
        <v>0</v>
      </c>
      <c r="AP27" s="176">
        <f>IF(ABS(O27-(K27+M27))&lt;0.001,0,O27-(K27+M27))</f>
        <v>0</v>
      </c>
      <c r="AQ27" s="176">
        <f>IF(ABS(T27-(P27+R27))&lt;0.001,0,T27-(P27+R27))</f>
        <v>0</v>
      </c>
      <c r="AR27" s="176">
        <f>IF(ABS(U27-(Q27+S27))&lt;0.001,0,U27-(Q27+S27))</f>
        <v>0</v>
      </c>
      <c r="AS27" s="176">
        <f>IF(ABS(V27-(J27+L27+P27+R27))&lt;0.001,0,V27-(J27+L27+P27+R27))</f>
        <v>0</v>
      </c>
      <c r="AT27" s="176">
        <f>IF(ABS(W27-(K27+M27+Q27+S27))&lt;0.001,0,W27-(K27+M27+Q27+S27))</f>
        <v>0</v>
      </c>
      <c r="AU27" s="176">
        <f>IF(ABS(V27-(N27+T27))&lt;0.001,0,V27-(N27+T27))</f>
        <v>0</v>
      </c>
      <c r="AV27" s="176">
        <f>IF(ABS(W27-(O27+U27))&lt;0.001,0,W27-(O27+U27))</f>
        <v>0</v>
      </c>
      <c r="AW27" s="58"/>
      <c r="AX27" s="176">
        <f>IF(ABS(AC27-(Y27+AA27))&lt;0.001,0,AC27-(Y27+AA27))</f>
        <v>0</v>
      </c>
      <c r="AY27" s="176">
        <f>IF(ABS(AD27-(Z27+AB27))&lt;0.001,0,AD27-(Z27+AB27))</f>
        <v>1</v>
      </c>
      <c r="AZ27" s="176">
        <f>IF(ABS(AI27-(AE27+AG27))&lt;0.001,0,AI27-(AE27+AG27))</f>
        <v>0</v>
      </c>
      <c r="BA27" s="176">
        <f>IF(ABS(AJ27-(AF27+AH27))&lt;0.001,0,AJ27-(AF27+AH27))</f>
        <v>0</v>
      </c>
      <c r="BB27" s="176">
        <f>IF(ABS(AK27-(Y27+AA27+AE27+AG27))&lt;0.001,0,AK27-(Y27+AA27+AE27+AG27))</f>
        <v>-592</v>
      </c>
      <c r="BC27" s="176">
        <f>IF(ABS(AL27-(Z27+AB27+AF27+AH27))&lt;0.001,0,AL27-(Z27+AB27+AF27+AH27))</f>
        <v>-620</v>
      </c>
      <c r="BD27" s="176">
        <f>IF(ABS(AK27-(AC27+AI27))&lt;0.001,0,AK27-(AC27+AI27))</f>
        <v>-592</v>
      </c>
      <c r="BE27" s="176">
        <f>IF(ABS(AL27-(AD27+AJ27))&lt;0.001,0,AL27-(AD27+AJ27))</f>
        <v>-621</v>
      </c>
      <c r="BF27" s="183"/>
      <c r="BH27" s="233"/>
      <c r="BI27" s="233"/>
    </row>
    <row r="28" spans="1:61" s="34" customFormat="1" ht="15" customHeight="1">
      <c r="A28" s="32"/>
      <c r="B28" s="32" t="s">
        <v>19</v>
      </c>
      <c r="C28" s="32"/>
      <c r="D28" s="32"/>
      <c r="E28" s="32"/>
      <c r="F28" s="32"/>
      <c r="G28" s="32"/>
      <c r="H28" s="33"/>
      <c r="I28" s="32"/>
      <c r="J28" s="50"/>
      <c r="K28" s="34">
        <v>7.6999999999999999E-2</v>
      </c>
      <c r="L28" s="50"/>
      <c r="M28" s="51">
        <v>3.5999999999999997E-2</v>
      </c>
      <c r="N28" s="50"/>
      <c r="O28" s="51">
        <v>5.7000000000000002E-2</v>
      </c>
      <c r="P28" s="50"/>
      <c r="Q28" s="34">
        <v>0.03</v>
      </c>
      <c r="R28" s="50"/>
      <c r="S28" s="51">
        <v>6.6000000000000003E-2</v>
      </c>
      <c r="T28" s="50"/>
      <c r="U28" s="52">
        <v>0.05</v>
      </c>
      <c r="V28" s="50"/>
      <c r="W28" s="34">
        <v>5.2999999999999999E-2</v>
      </c>
      <c r="Y28" s="50"/>
      <c r="Z28" s="34">
        <v>4.1000000000000002E-2</v>
      </c>
      <c r="AA28" s="50"/>
      <c r="AB28" s="51">
        <v>5.5E-2</v>
      </c>
      <c r="AC28" s="50"/>
      <c r="AD28" s="51">
        <v>4.8000000000000001E-2</v>
      </c>
      <c r="AE28" s="50"/>
      <c r="AG28" s="50"/>
      <c r="AH28" s="51"/>
      <c r="AI28" s="50"/>
      <c r="AJ28" s="52"/>
      <c r="AK28" s="50"/>
      <c r="AN28" s="132"/>
      <c r="AO28" s="77"/>
      <c r="AP28" s="77"/>
      <c r="AQ28" s="77"/>
      <c r="AR28" s="77"/>
      <c r="AS28" s="77"/>
      <c r="AT28" s="77"/>
      <c r="AU28" s="77"/>
      <c r="AV28" s="77"/>
      <c r="AW28" s="78"/>
      <c r="AX28" s="77"/>
      <c r="AY28" s="77"/>
      <c r="AZ28" s="77"/>
      <c r="BA28" s="77"/>
      <c r="BB28" s="77"/>
      <c r="BC28" s="77"/>
      <c r="BD28" s="77"/>
      <c r="BE28" s="77"/>
      <c r="BF28" s="97"/>
      <c r="BI28" s="233"/>
    </row>
    <row r="29" spans="1:61" s="49" customFormat="1" ht="15" customHeight="1">
      <c r="B29" s="118" t="s">
        <v>206</v>
      </c>
      <c r="C29" s="118"/>
      <c r="D29" s="118"/>
      <c r="E29" s="118"/>
      <c r="F29" s="118"/>
      <c r="H29" s="119" t="s">
        <v>276</v>
      </c>
      <c r="J29" s="45">
        <v>174</v>
      </c>
      <c r="K29" s="46">
        <v>149</v>
      </c>
      <c r="L29" s="45">
        <v>182</v>
      </c>
      <c r="M29" s="47">
        <v>161</v>
      </c>
      <c r="N29" s="45">
        <v>355</v>
      </c>
      <c r="O29" s="47">
        <v>310</v>
      </c>
      <c r="P29" s="45">
        <v>152</v>
      </c>
      <c r="Q29" s="46">
        <v>154</v>
      </c>
      <c r="R29" s="45">
        <v>238</v>
      </c>
      <c r="S29" s="47">
        <v>204</v>
      </c>
      <c r="T29" s="45">
        <v>390</v>
      </c>
      <c r="U29" s="48">
        <v>358</v>
      </c>
      <c r="V29" s="45">
        <v>746</v>
      </c>
      <c r="W29" s="46">
        <v>668</v>
      </c>
      <c r="Y29" s="45">
        <v>144</v>
      </c>
      <c r="Z29" s="46">
        <v>166</v>
      </c>
      <c r="AA29" s="45">
        <v>158</v>
      </c>
      <c r="AB29" s="47">
        <v>185</v>
      </c>
      <c r="AC29" s="45">
        <v>302</v>
      </c>
      <c r="AD29" s="47">
        <v>351</v>
      </c>
      <c r="AE29" s="45"/>
      <c r="AF29" s="46"/>
      <c r="AG29" s="45"/>
      <c r="AH29" s="47"/>
      <c r="AI29" s="45"/>
      <c r="AJ29" s="48"/>
      <c r="AK29" s="45"/>
      <c r="AL29" s="46"/>
      <c r="AN29" s="164"/>
      <c r="AO29" s="176">
        <f>IF(ABS(N29-(J29+L29))&lt;0.001,0,N29-(J29+L29))</f>
        <v>-1</v>
      </c>
      <c r="AP29" s="176">
        <f>IF(ABS(O29-(K29+M29))&lt;0.001,0,O29-(K29+M29))</f>
        <v>0</v>
      </c>
      <c r="AQ29" s="176">
        <f>IF(ABS(T29-(P29+R29))&lt;0.001,0,T29-(P29+R29))</f>
        <v>0</v>
      </c>
      <c r="AR29" s="176">
        <f>IF(ABS(U29-(Q29+S29))&lt;0.001,0,U29-(Q29+S29))</f>
        <v>0</v>
      </c>
      <c r="AS29" s="176">
        <f>IF(ABS(V29-(J29+L29+P29+R29))&lt;0.001,0,V29-(J29+L29+P29+R29))</f>
        <v>0</v>
      </c>
      <c r="AT29" s="176">
        <f>IF(ABS(W29-(K29+M29+Q29+S29))&lt;0.001,0,W29-(K29+M29+Q29+S29))</f>
        <v>0</v>
      </c>
      <c r="AU29" s="176">
        <f>IF(ABS(V29-(N29+T29))&lt;0.001,0,V29-(N29+T29))</f>
        <v>1</v>
      </c>
      <c r="AV29" s="176">
        <f>IF(ABS(W29-(O29+U29))&lt;0.001,0,W29-(O29+U29))</f>
        <v>0</v>
      </c>
      <c r="AW29" s="58"/>
      <c r="AX29" s="176">
        <f>IF(ABS(AC29-(Y29+AA29))&lt;0.001,0,AC29-(Y29+AA29))</f>
        <v>0</v>
      </c>
      <c r="AY29" s="176">
        <f>IF(ABS(AD29-(Z29+AB29))&lt;0.001,0,AD29-(Z29+AB29))</f>
        <v>0</v>
      </c>
      <c r="AZ29" s="176">
        <f>IF(ABS(AI29-(AE29+AG29))&lt;0.001,0,AI29-(AE29+AG29))</f>
        <v>0</v>
      </c>
      <c r="BA29" s="176">
        <f>IF(ABS(AJ29-(AF29+AH29))&lt;0.001,0,AJ29-(AF29+AH29))</f>
        <v>0</v>
      </c>
      <c r="BB29" s="176">
        <f>IF(ABS(AK29-(Y29+AA29+AE29+AG29))&lt;0.001,0,AK29-(Y29+AA29+AE29+AG29))</f>
        <v>-302</v>
      </c>
      <c r="BC29" s="176">
        <f>IF(ABS(AL29-(Z29+AB29+AF29+AH29))&lt;0.001,0,AL29-(Z29+AB29+AF29+AH29))</f>
        <v>-351</v>
      </c>
      <c r="BD29" s="176">
        <f>IF(ABS(AK29-(AC29+AI29))&lt;0.001,0,AK29-(AC29+AI29))</f>
        <v>-302</v>
      </c>
      <c r="BE29" s="176">
        <f>IF(ABS(AL29-(AD29+AJ29))&lt;0.001,0,AL29-(AD29+AJ29))</f>
        <v>-351</v>
      </c>
      <c r="BF29" s="183"/>
      <c r="BH29" s="233"/>
      <c r="BI29" s="233"/>
    </row>
    <row r="30" spans="1:61" s="339" customFormat="1" ht="15" customHeight="1" thickBot="1">
      <c r="B30" s="703" t="s">
        <v>19</v>
      </c>
      <c r="C30" s="703"/>
      <c r="D30" s="703"/>
      <c r="E30" s="703"/>
      <c r="F30" s="703"/>
      <c r="G30" s="55"/>
      <c r="H30" s="704"/>
      <c r="J30" s="705"/>
      <c r="K30" s="706">
        <v>-0.14199999999999999</v>
      </c>
      <c r="L30" s="705"/>
      <c r="M30" s="357">
        <v>-0.112</v>
      </c>
      <c r="N30" s="705"/>
      <c r="O30" s="357">
        <v>-0.127</v>
      </c>
      <c r="P30" s="705"/>
      <c r="Q30" s="706">
        <v>0.01</v>
      </c>
      <c r="R30" s="705"/>
      <c r="S30" s="707">
        <v>-0.14199999999999999</v>
      </c>
      <c r="T30" s="708"/>
      <c r="U30" s="281">
        <v>-8.3000000000000004E-2</v>
      </c>
      <c r="V30" s="708"/>
      <c r="W30" s="709">
        <v>-0.104</v>
      </c>
      <c r="X30" s="325"/>
      <c r="Y30" s="705"/>
      <c r="Z30" s="706">
        <v>0.15</v>
      </c>
      <c r="AA30" s="705"/>
      <c r="AB30" s="357">
        <v>0.16800000000000001</v>
      </c>
      <c r="AC30" s="705"/>
      <c r="AD30" s="357">
        <v>0.159</v>
      </c>
      <c r="AE30" s="705"/>
      <c r="AF30" s="706"/>
      <c r="AG30" s="705"/>
      <c r="AH30" s="707"/>
      <c r="AI30" s="708"/>
      <c r="AJ30" s="281"/>
      <c r="AK30" s="708"/>
      <c r="AL30" s="709"/>
      <c r="AN30" s="710"/>
      <c r="AO30" s="667"/>
      <c r="AP30" s="667"/>
      <c r="AQ30" s="667"/>
      <c r="AR30" s="667"/>
      <c r="AS30" s="667"/>
      <c r="AT30" s="667"/>
      <c r="AU30" s="667"/>
      <c r="AV30" s="667"/>
      <c r="AW30" s="78"/>
      <c r="AX30" s="667"/>
      <c r="AY30" s="667"/>
      <c r="AZ30" s="667"/>
      <c r="BA30" s="667"/>
      <c r="BB30" s="667"/>
      <c r="BC30" s="667"/>
      <c r="BD30" s="667"/>
      <c r="BE30" s="667"/>
      <c r="BF30" s="711"/>
      <c r="BH30" s="34"/>
      <c r="BI30" s="233"/>
    </row>
    <row r="31" spans="1:61" s="350" customFormat="1" ht="15" customHeight="1" thickTop="1">
      <c r="G31" s="670"/>
      <c r="H31" s="359"/>
      <c r="I31" s="712"/>
      <c r="J31" s="713"/>
      <c r="K31" s="714"/>
      <c r="L31" s="714"/>
      <c r="M31" s="714"/>
      <c r="N31" s="714"/>
      <c r="O31" s="714"/>
      <c r="P31" s="714"/>
      <c r="Q31" s="232"/>
      <c r="R31" s="714"/>
      <c r="S31" s="714"/>
      <c r="T31" s="714"/>
      <c r="U31" s="714"/>
      <c r="V31" s="714"/>
      <c r="W31" s="714"/>
      <c r="Y31" s="713"/>
      <c r="Z31" s="714"/>
      <c r="AA31" s="714"/>
      <c r="AB31" s="714"/>
      <c r="AC31" s="714"/>
      <c r="AD31" s="714"/>
      <c r="AE31" s="714"/>
      <c r="AF31" s="232"/>
      <c r="AG31" s="714"/>
      <c r="AH31" s="714"/>
      <c r="AI31" s="714"/>
      <c r="AJ31" s="714"/>
      <c r="AK31" s="714"/>
      <c r="AL31" s="714"/>
      <c r="AN31" s="715"/>
      <c r="AO31" s="129"/>
      <c r="AP31" s="129"/>
      <c r="AQ31" s="129"/>
      <c r="AR31" s="129"/>
      <c r="AS31" s="129"/>
      <c r="AT31" s="129"/>
      <c r="AU31" s="129"/>
      <c r="AV31" s="129"/>
      <c r="AW31" s="129"/>
      <c r="AX31" s="129"/>
      <c r="AY31" s="129"/>
      <c r="AZ31" s="129"/>
      <c r="BA31" s="129"/>
      <c r="BB31" s="129"/>
      <c r="BC31" s="129"/>
      <c r="BD31" s="129"/>
      <c r="BE31" s="129"/>
      <c r="BF31" s="129"/>
    </row>
    <row r="32" spans="1:61" s="350" customFormat="1" ht="15" customHeight="1">
      <c r="B32" s="316" t="s">
        <v>351</v>
      </c>
      <c r="C32" s="316"/>
      <c r="D32" s="316"/>
      <c r="E32" s="316"/>
      <c r="F32" s="316"/>
      <c r="H32" s="351" t="s">
        <v>4</v>
      </c>
      <c r="I32" s="55"/>
      <c r="J32" s="318"/>
      <c r="K32" s="319"/>
      <c r="L32" s="318"/>
      <c r="M32" s="320"/>
      <c r="N32" s="318">
        <v>3014</v>
      </c>
      <c r="O32" s="320">
        <v>2859</v>
      </c>
      <c r="P32" s="318"/>
      <c r="Q32" s="319"/>
      <c r="R32" s="318"/>
      <c r="S32" s="320"/>
      <c r="T32" s="318">
        <v>3585</v>
      </c>
      <c r="U32" s="321">
        <v>3505</v>
      </c>
      <c r="V32" s="318">
        <v>6599</v>
      </c>
      <c r="W32" s="319">
        <v>6364</v>
      </c>
      <c r="X32" s="49"/>
      <c r="Y32" s="318"/>
      <c r="Z32" s="319"/>
      <c r="AA32" s="318"/>
      <c r="AB32" s="320"/>
      <c r="AC32" s="318">
        <v>2862</v>
      </c>
      <c r="AD32" s="320">
        <v>2872</v>
      </c>
      <c r="AE32" s="318"/>
      <c r="AF32" s="319"/>
      <c r="AG32" s="318"/>
      <c r="AH32" s="320"/>
      <c r="AI32" s="318"/>
      <c r="AJ32" s="321"/>
      <c r="AK32" s="318"/>
      <c r="AL32" s="319"/>
      <c r="AN32" s="716"/>
      <c r="AO32" s="355"/>
      <c r="AP32" s="355"/>
      <c r="AQ32" s="355"/>
      <c r="AR32" s="355"/>
      <c r="AS32" s="355"/>
      <c r="AT32" s="355"/>
      <c r="AU32" s="323">
        <f>IF(ABS(V32-(N32+T32))&lt;0.001,0,V32-(N32+T32))</f>
        <v>0</v>
      </c>
      <c r="AV32" s="323">
        <f>IF(ABS(W32-(O32+U32))&lt;0.001,0,W32-(O32+U32))</f>
        <v>0</v>
      </c>
      <c r="AW32" s="58"/>
      <c r="AX32" s="355"/>
      <c r="AY32" s="355"/>
      <c r="AZ32" s="355"/>
      <c r="BA32" s="355"/>
      <c r="BB32" s="355"/>
      <c r="BC32" s="355"/>
      <c r="BD32" s="323">
        <f>IF(ABS(AK32-(AC32+AI32))&lt;0.001,0,AK32-(AC32+AI32))</f>
        <v>-2862</v>
      </c>
      <c r="BE32" s="323">
        <f>IF(ABS(AL32-(AD32+AJ32))&lt;0.001,0,AL32-(AD32+AJ32))</f>
        <v>-2872</v>
      </c>
      <c r="BF32" s="717"/>
      <c r="BH32" s="233"/>
      <c r="BI32" s="233"/>
    </row>
    <row r="33" spans="2:61" s="339" customFormat="1" ht="15" customHeight="1" thickBot="1">
      <c r="B33" s="703" t="s">
        <v>0</v>
      </c>
      <c r="C33" s="703"/>
      <c r="D33" s="703"/>
      <c r="E33" s="703"/>
      <c r="F33" s="703"/>
      <c r="G33" s="55"/>
      <c r="H33" s="704"/>
      <c r="J33" s="705"/>
      <c r="K33" s="706"/>
      <c r="L33" s="705"/>
      <c r="M33" s="357"/>
      <c r="N33" s="705">
        <v>0.34100000000000003</v>
      </c>
      <c r="O33" s="357">
        <v>0.32900000000000001</v>
      </c>
      <c r="P33" s="705"/>
      <c r="Q33" s="706"/>
      <c r="R33" s="705"/>
      <c r="S33" s="357"/>
      <c r="T33" s="705">
        <v>0.39200000000000002</v>
      </c>
      <c r="U33" s="361">
        <v>0.38800000000000001</v>
      </c>
      <c r="V33" s="705">
        <v>0.36699999999999999</v>
      </c>
      <c r="W33" s="706">
        <v>0.35899999999999999</v>
      </c>
      <c r="X33" s="325"/>
      <c r="Y33" s="705"/>
      <c r="Z33" s="706"/>
      <c r="AA33" s="705"/>
      <c r="AB33" s="357"/>
      <c r="AC33" s="705">
        <v>0.33</v>
      </c>
      <c r="AD33" s="357">
        <v>0.32900000000000001</v>
      </c>
      <c r="AE33" s="705"/>
      <c r="AF33" s="706"/>
      <c r="AG33" s="705"/>
      <c r="AH33" s="357"/>
      <c r="AI33" s="705"/>
      <c r="AJ33" s="361"/>
      <c r="AK33" s="705"/>
      <c r="AL33" s="706"/>
      <c r="AN33" s="710"/>
      <c r="AO33" s="667"/>
      <c r="AP33" s="667"/>
      <c r="AQ33" s="667"/>
      <c r="AR33" s="667"/>
      <c r="AS33" s="667"/>
      <c r="AT33" s="667"/>
      <c r="AU33" s="667"/>
      <c r="AV33" s="667"/>
      <c r="AW33" s="78"/>
      <c r="AX33" s="667"/>
      <c r="AY33" s="667"/>
      <c r="AZ33" s="667"/>
      <c r="BA33" s="667"/>
      <c r="BB33" s="667"/>
      <c r="BC33" s="667"/>
      <c r="BD33" s="667"/>
      <c r="BE33" s="667"/>
      <c r="BF33" s="711"/>
      <c r="BH33" s="34"/>
      <c r="BI33" s="233"/>
    </row>
    <row r="34" spans="2:61" s="55" customFormat="1" ht="15" customHeight="1" thickTop="1">
      <c r="H34" s="359"/>
      <c r="J34" s="718"/>
      <c r="K34" s="718"/>
      <c r="L34" s="718"/>
      <c r="M34" s="718"/>
      <c r="N34" s="718"/>
      <c r="O34" s="718"/>
      <c r="P34" s="718"/>
      <c r="Q34" s="718"/>
      <c r="R34" s="718"/>
      <c r="S34" s="718"/>
      <c r="T34" s="718"/>
      <c r="U34" s="718"/>
      <c r="V34" s="718"/>
      <c r="W34" s="718"/>
      <c r="Y34" s="718"/>
      <c r="Z34" s="718"/>
      <c r="AA34" s="718"/>
      <c r="AB34" s="718"/>
      <c r="AC34" s="718"/>
      <c r="AD34" s="718"/>
      <c r="AE34" s="718"/>
      <c r="AF34" s="718"/>
      <c r="AG34" s="718"/>
      <c r="AH34" s="718"/>
      <c r="AI34" s="718"/>
      <c r="AJ34" s="718"/>
      <c r="AK34" s="718"/>
      <c r="AL34" s="718"/>
      <c r="AN34" s="129"/>
      <c r="AO34" s="129"/>
      <c r="AP34" s="129"/>
      <c r="AQ34" s="129"/>
      <c r="AR34" s="129"/>
      <c r="AS34" s="129"/>
      <c r="AT34" s="129"/>
      <c r="AU34" s="129"/>
      <c r="AV34" s="129"/>
      <c r="AW34" s="129"/>
      <c r="AX34" s="129"/>
      <c r="AY34" s="129"/>
      <c r="AZ34" s="129"/>
      <c r="BA34" s="129"/>
      <c r="BB34" s="129"/>
      <c r="BC34" s="129"/>
      <c r="BD34" s="129"/>
      <c r="BE34" s="129"/>
      <c r="BF34" s="129"/>
    </row>
    <row r="35" spans="2:61" s="350" customFormat="1" ht="15" customHeight="1">
      <c r="B35" s="316" t="s">
        <v>352</v>
      </c>
      <c r="C35" s="316"/>
      <c r="D35" s="316"/>
      <c r="E35" s="316"/>
      <c r="F35" s="316"/>
      <c r="H35" s="351" t="s">
        <v>5</v>
      </c>
      <c r="I35" s="55"/>
      <c r="J35" s="318"/>
      <c r="K35" s="319"/>
      <c r="L35" s="318"/>
      <c r="M35" s="320"/>
      <c r="N35" s="318">
        <v>1652</v>
      </c>
      <c r="O35" s="320">
        <v>1429</v>
      </c>
      <c r="P35" s="318"/>
      <c r="Q35" s="319"/>
      <c r="R35" s="318"/>
      <c r="S35" s="320"/>
      <c r="T35" s="318">
        <v>1730</v>
      </c>
      <c r="U35" s="321">
        <v>1609</v>
      </c>
      <c r="V35" s="318">
        <v>3382</v>
      </c>
      <c r="W35" s="319">
        <v>3039</v>
      </c>
      <c r="X35" s="49"/>
      <c r="Y35" s="318"/>
      <c r="Z35" s="319"/>
      <c r="AA35" s="318"/>
      <c r="AB35" s="320"/>
      <c r="AC35" s="318">
        <v>1429</v>
      </c>
      <c r="AD35" s="320">
        <v>1445</v>
      </c>
      <c r="AE35" s="318"/>
      <c r="AF35" s="319"/>
      <c r="AG35" s="318"/>
      <c r="AH35" s="320"/>
      <c r="AI35" s="318"/>
      <c r="AJ35" s="321"/>
      <c r="AK35" s="318"/>
      <c r="AL35" s="319"/>
      <c r="AN35" s="716"/>
      <c r="AO35" s="355"/>
      <c r="AP35" s="355"/>
      <c r="AQ35" s="355"/>
      <c r="AR35" s="355"/>
      <c r="AS35" s="355"/>
      <c r="AT35" s="355"/>
      <c r="AU35" s="323">
        <f>IF(ABS(V35-(N35+T35))&lt;0.001,0,V35-(N35+T35))</f>
        <v>0</v>
      </c>
      <c r="AV35" s="323">
        <f>IF(ABS(W35-(O35+U35))&lt;0.001,0,W35-(O35+U35))</f>
        <v>1</v>
      </c>
      <c r="AW35" s="58"/>
      <c r="AX35" s="355"/>
      <c r="AY35" s="355"/>
      <c r="AZ35" s="355"/>
      <c r="BA35" s="355"/>
      <c r="BB35" s="355"/>
      <c r="BC35" s="355"/>
      <c r="BD35" s="323">
        <f>IF(ABS(AK35-(AC35+AI35))&lt;0.001,0,AK35-(AC35+AI35))</f>
        <v>-1429</v>
      </c>
      <c r="BE35" s="323">
        <f>IF(ABS(AL35-(AD35+AJ35))&lt;0.001,0,AL35-(AD35+AJ35))</f>
        <v>-1445</v>
      </c>
      <c r="BF35" s="717"/>
      <c r="BH35" s="233"/>
      <c r="BI35" s="233"/>
    </row>
    <row r="36" spans="2:61" s="339" customFormat="1" ht="15" customHeight="1" thickBot="1">
      <c r="B36" s="703" t="s">
        <v>0</v>
      </c>
      <c r="C36" s="703"/>
      <c r="D36" s="703"/>
      <c r="E36" s="703"/>
      <c r="F36" s="703"/>
      <c r="G36" s="55"/>
      <c r="H36" s="704"/>
      <c r="J36" s="705"/>
      <c r="K36" s="706"/>
      <c r="L36" s="705"/>
      <c r="M36" s="357"/>
      <c r="N36" s="705">
        <v>0.187</v>
      </c>
      <c r="O36" s="357">
        <v>0.16400000000000001</v>
      </c>
      <c r="P36" s="705"/>
      <c r="Q36" s="706"/>
      <c r="R36" s="705"/>
      <c r="S36" s="357"/>
      <c r="T36" s="705">
        <v>0.189</v>
      </c>
      <c r="U36" s="361">
        <v>0.17799999999999999</v>
      </c>
      <c r="V36" s="705">
        <v>0.188</v>
      </c>
      <c r="W36" s="706">
        <v>0.17100000000000001</v>
      </c>
      <c r="X36" s="325"/>
      <c r="Y36" s="705"/>
      <c r="Z36" s="706"/>
      <c r="AA36" s="705"/>
      <c r="AB36" s="357"/>
      <c r="AC36" s="705">
        <v>0.16500000000000001</v>
      </c>
      <c r="AD36" s="357">
        <v>0.16500000000000001</v>
      </c>
      <c r="AE36" s="705"/>
      <c r="AF36" s="706"/>
      <c r="AG36" s="705"/>
      <c r="AH36" s="357"/>
      <c r="AI36" s="705"/>
      <c r="AJ36" s="361"/>
      <c r="AK36" s="705"/>
      <c r="AL36" s="706"/>
      <c r="AN36" s="710"/>
      <c r="AO36" s="667"/>
      <c r="AP36" s="667"/>
      <c r="AQ36" s="667"/>
      <c r="AR36" s="667"/>
      <c r="AS36" s="667"/>
      <c r="AT36" s="667"/>
      <c r="AU36" s="667"/>
      <c r="AV36" s="667"/>
      <c r="AW36" s="78"/>
      <c r="AX36" s="667"/>
      <c r="AY36" s="667"/>
      <c r="AZ36" s="667"/>
      <c r="BA36" s="667"/>
      <c r="BB36" s="667"/>
      <c r="BC36" s="667"/>
      <c r="BD36" s="667"/>
      <c r="BE36" s="667"/>
      <c r="BF36" s="711"/>
      <c r="BH36" s="34"/>
      <c r="BI36" s="233"/>
    </row>
    <row r="37" spans="2:61" s="55" customFormat="1" ht="15" customHeight="1" thickTop="1">
      <c r="H37" s="359"/>
      <c r="AN37" s="129"/>
      <c r="AO37" s="129"/>
      <c r="AP37" s="129"/>
      <c r="AQ37" s="129"/>
      <c r="AR37" s="129"/>
      <c r="AS37" s="129"/>
      <c r="AT37" s="129"/>
      <c r="AU37" s="129"/>
      <c r="AV37" s="129"/>
      <c r="AW37" s="129"/>
      <c r="AX37" s="129"/>
      <c r="AY37" s="129"/>
      <c r="AZ37" s="129"/>
      <c r="BA37" s="129"/>
      <c r="BB37" s="129"/>
      <c r="BC37" s="129"/>
      <c r="BD37" s="129"/>
      <c r="BE37" s="129"/>
      <c r="BF37" s="129"/>
    </row>
    <row r="38" spans="2:61" s="55" customFormat="1" ht="12.75" customHeight="1">
      <c r="H38" s="359"/>
      <c r="AN38" s="129"/>
      <c r="AO38" s="129"/>
      <c r="AP38" s="129"/>
      <c r="AQ38" s="129"/>
      <c r="AR38" s="129"/>
      <c r="AS38" s="129"/>
      <c r="AT38" s="129"/>
      <c r="AU38" s="129"/>
      <c r="AV38" s="129"/>
      <c r="AW38" s="129"/>
      <c r="AX38" s="129"/>
      <c r="AY38" s="129"/>
      <c r="AZ38" s="129"/>
      <c r="BA38" s="129"/>
      <c r="BB38" s="129"/>
      <c r="BC38" s="129"/>
      <c r="BD38" s="129"/>
      <c r="BE38" s="129"/>
      <c r="BF38" s="129"/>
    </row>
    <row r="39" spans="2:61" s="55" customFormat="1" ht="12.75" customHeight="1">
      <c r="H39" s="359"/>
      <c r="AN39" s="129"/>
      <c r="AO39" s="129"/>
      <c r="AP39" s="129"/>
      <c r="AQ39" s="129"/>
      <c r="AR39" s="129"/>
      <c r="AS39" s="129"/>
      <c r="AT39" s="129"/>
      <c r="AU39" s="129"/>
      <c r="AV39" s="129"/>
      <c r="AW39" s="129"/>
      <c r="AX39" s="129"/>
      <c r="AY39" s="129"/>
      <c r="AZ39" s="129"/>
      <c r="BA39" s="129"/>
      <c r="BB39" s="129"/>
      <c r="BC39" s="129"/>
      <c r="BD39" s="129"/>
      <c r="BE39" s="129"/>
      <c r="BF39" s="129"/>
    </row>
    <row r="40" spans="2:61" s="55" customFormat="1" ht="12.75" customHeight="1">
      <c r="H40" s="359"/>
      <c r="AN40" s="129"/>
      <c r="AO40" s="129"/>
      <c r="AP40" s="129"/>
      <c r="AQ40" s="129"/>
      <c r="AR40" s="129"/>
      <c r="AS40" s="129"/>
      <c r="AT40" s="129"/>
      <c r="AU40" s="129"/>
      <c r="AV40" s="129"/>
      <c r="AW40" s="129"/>
      <c r="AX40" s="129"/>
      <c r="AY40" s="129"/>
      <c r="AZ40" s="129"/>
      <c r="BA40" s="129"/>
      <c r="BB40" s="129"/>
      <c r="BC40" s="129"/>
      <c r="BD40" s="129"/>
      <c r="BE40" s="129"/>
      <c r="BF40" s="129"/>
    </row>
    <row r="41" spans="2:61" s="55" customFormat="1" ht="13.2">
      <c r="H41" s="359"/>
      <c r="AN41" s="129"/>
      <c r="AO41" s="129"/>
      <c r="AP41" s="129"/>
      <c r="AQ41" s="129"/>
      <c r="AR41" s="129"/>
      <c r="AS41" s="129"/>
      <c r="AT41" s="129"/>
      <c r="AU41" s="129"/>
      <c r="AV41" s="129"/>
      <c r="AW41" s="129"/>
      <c r="AX41" s="129"/>
      <c r="AY41" s="129"/>
      <c r="AZ41" s="129"/>
      <c r="BA41" s="129"/>
      <c r="BB41" s="129"/>
      <c r="BC41" s="129"/>
      <c r="BD41" s="129"/>
      <c r="BE41" s="129"/>
      <c r="BF41" s="129"/>
    </row>
    <row r="42" spans="2:61" s="58" customFormat="1" ht="13.2" hidden="1">
      <c r="B42" s="405"/>
      <c r="C42" s="405"/>
      <c r="D42" s="405"/>
      <c r="E42" s="405"/>
      <c r="F42" s="405"/>
      <c r="H42" s="611"/>
      <c r="J42" s="405"/>
      <c r="K42" s="405"/>
      <c r="L42" s="405"/>
      <c r="M42" s="405"/>
      <c r="N42" s="405"/>
      <c r="O42" s="405"/>
      <c r="P42" s="405"/>
      <c r="Q42" s="405"/>
      <c r="R42" s="405"/>
      <c r="S42" s="405"/>
      <c r="T42" s="405"/>
      <c r="U42" s="405"/>
      <c r="V42" s="405"/>
      <c r="W42" s="405"/>
      <c r="Y42" s="405"/>
      <c r="Z42" s="405"/>
      <c r="AA42" s="405"/>
      <c r="AB42" s="405"/>
      <c r="AC42" s="405"/>
      <c r="AD42" s="405"/>
      <c r="AE42" s="405"/>
      <c r="AF42" s="405"/>
      <c r="AG42" s="405"/>
      <c r="AH42" s="405"/>
      <c r="AI42" s="405"/>
      <c r="AJ42" s="405"/>
      <c r="AK42" s="405"/>
      <c r="AL42" s="405"/>
    </row>
    <row r="43" spans="2:61" s="129" customFormat="1" ht="13.2" hidden="1">
      <c r="B43" s="59" t="s">
        <v>83</v>
      </c>
      <c r="C43" s="60"/>
      <c r="D43" s="60"/>
      <c r="E43" s="60"/>
      <c r="F43" s="60"/>
      <c r="G43" s="60"/>
      <c r="H43" s="61">
        <f>COUNTIF($53:$57,"&gt;2")+COUNTIF($53:$57,"&lt;-2")</f>
        <v>0</v>
      </c>
    </row>
    <row r="44" spans="2:61" s="129" customFormat="1" ht="13.2" hidden="1">
      <c r="B44" s="59" t="s">
        <v>84</v>
      </c>
      <c r="C44" s="60"/>
      <c r="D44" s="60"/>
      <c r="E44" s="60"/>
      <c r="F44" s="60"/>
      <c r="G44" s="60"/>
      <c r="H44" s="61">
        <f>IF(TRIMESTRE=1,COUNTIF($AN:$AV,"&gt;2")+COUNTIF($AN:$AV,"&lt;-2"),IF(OR(TRIMESTRE=2,TRIMESTRE=3),COUNTIF($AN:$AY,"&gt;2")+COUNTIF($AN:$AY,"&lt;-2"),IF(TRIMESTRE=4,COUNTIF($AN:$BF,"&gt;2")+COUNTIF($AN:$BF,"&lt;-2"),"Trim. ?")))</f>
        <v>0</v>
      </c>
    </row>
    <row r="45" spans="2:61" s="58" customFormat="1" ht="12.75" hidden="1" customHeight="1">
      <c r="B45" s="59" t="s">
        <v>100</v>
      </c>
      <c r="C45" s="60"/>
      <c r="D45" s="60"/>
      <c r="E45" s="60"/>
      <c r="F45" s="60"/>
      <c r="G45" s="60"/>
      <c r="H45" s="62"/>
    </row>
    <row r="46" spans="2:61" s="129" customFormat="1" ht="13.2" hidden="1">
      <c r="B46" s="59" t="s">
        <v>85</v>
      </c>
      <c r="C46" s="60"/>
      <c r="D46" s="60"/>
      <c r="E46" s="60"/>
      <c r="F46" s="60"/>
      <c r="G46" s="60"/>
      <c r="H46" s="61">
        <f>COUNTIF($58:$65,"&gt;=1")+COUNTIF($58:$65,"&lt;=-1")+COUNTIF($66:$69,"&gt;=0,1%")+COUNTIF($66:$69,"&lt;=-0,1%")</f>
        <v>0</v>
      </c>
    </row>
    <row r="47" spans="2:61" s="60" customFormat="1" ht="12.75" hidden="1" customHeight="1">
      <c r="B47" s="59" t="s">
        <v>124</v>
      </c>
      <c r="H47" s="61">
        <f>COUNTIF($51:$51,"&gt;0")</f>
        <v>0</v>
      </c>
    </row>
    <row r="48" spans="2:61" s="129" customFormat="1" ht="13.2" hidden="1">
      <c r="B48" s="59" t="s">
        <v>103</v>
      </c>
      <c r="C48" s="60"/>
      <c r="D48" s="60"/>
      <c r="E48" s="60"/>
      <c r="F48" s="60"/>
      <c r="G48" s="60"/>
      <c r="H48" s="63" t="str">
        <f>IF(ISERROR(SUM($53:$69)+SUM($AN:$BF)),"# ERREUR !","OK")</f>
        <v>OK</v>
      </c>
    </row>
    <row r="49" spans="2:57" s="58" customFormat="1" ht="12.75" hidden="1" customHeight="1">
      <c r="B49" s="64"/>
      <c r="C49" s="64"/>
      <c r="D49" s="64"/>
      <c r="E49" s="64"/>
      <c r="F49" s="64"/>
      <c r="G49" s="64"/>
      <c r="H49" s="65"/>
      <c r="AO49" s="60"/>
      <c r="AP49" s="60"/>
      <c r="AQ49" s="60"/>
      <c r="AR49" s="60"/>
      <c r="AS49" s="60"/>
      <c r="AT49" s="60"/>
      <c r="AU49" s="60"/>
      <c r="AV49" s="60"/>
      <c r="AX49" s="60"/>
      <c r="AY49" s="60"/>
      <c r="AZ49" s="60"/>
      <c r="BA49" s="60"/>
      <c r="BB49" s="60"/>
      <c r="BC49" s="60"/>
      <c r="BD49" s="60"/>
      <c r="BE49" s="60"/>
    </row>
    <row r="50" spans="2:57" s="58" customFormat="1" ht="12.75" hidden="1" customHeight="1">
      <c r="B50" s="405"/>
      <c r="C50" s="405"/>
      <c r="D50" s="405"/>
      <c r="E50" s="405"/>
      <c r="F50" s="405"/>
      <c r="H50" s="611"/>
      <c r="J50" s="405"/>
      <c r="K50" s="405"/>
      <c r="L50" s="405"/>
      <c r="M50" s="405"/>
      <c r="N50" s="405"/>
      <c r="O50" s="405"/>
      <c r="P50" s="405"/>
      <c r="Q50" s="405"/>
      <c r="R50" s="405"/>
      <c r="S50" s="405"/>
      <c r="T50" s="405"/>
      <c r="U50" s="405"/>
      <c r="V50" s="405"/>
      <c r="W50" s="405"/>
      <c r="Y50" s="405"/>
      <c r="Z50" s="405"/>
      <c r="AA50" s="405"/>
      <c r="AB50" s="405"/>
      <c r="AC50" s="405"/>
      <c r="AD50" s="405"/>
      <c r="AE50" s="405"/>
      <c r="AF50" s="405"/>
      <c r="AG50" s="405"/>
      <c r="AH50" s="405"/>
      <c r="AI50" s="405"/>
      <c r="AJ50" s="405"/>
      <c r="AK50" s="405"/>
      <c r="AL50" s="405"/>
      <c r="AO50" s="60"/>
      <c r="AP50" s="60"/>
      <c r="AQ50" s="60"/>
      <c r="AR50" s="60"/>
      <c r="AS50" s="60"/>
      <c r="AT50" s="60"/>
      <c r="AU50" s="60"/>
      <c r="AV50" s="60"/>
      <c r="AX50" s="60"/>
      <c r="AY50" s="60"/>
      <c r="AZ50" s="60"/>
      <c r="BA50" s="60"/>
      <c r="BB50" s="60"/>
      <c r="BC50" s="60"/>
      <c r="BD50" s="60"/>
      <c r="BE50" s="60"/>
    </row>
    <row r="51" spans="2:57" s="66" customFormat="1" ht="12.75" hidden="1" customHeight="1">
      <c r="B51" s="66" t="s">
        <v>126</v>
      </c>
      <c r="H51" s="67" t="s">
        <v>81</v>
      </c>
      <c r="J51" s="68">
        <f>IF(COUNT(J32:J33,J35:J36,#REF!,#REF!)=0,0,COUNT(J32:J33,J35:J36,#REF!,#REF!))</f>
        <v>0</v>
      </c>
      <c r="K51" s="68">
        <f>IF(COUNT(K32:K33,K35:K36,#REF!,#REF!)=0,0,COUNT(K32:K33,K35:K36,#REF!,#REF!))</f>
        <v>0</v>
      </c>
      <c r="L51" s="68">
        <f>IF(COUNT(L32:L33,L35:L36,#REF!,#REF!)=0,0,COUNT(L32:L33,L35:L36,#REF!,#REF!))</f>
        <v>0</v>
      </c>
      <c r="M51" s="68">
        <f>IF(COUNT(M32:M33,M35:M36,#REF!,#REF!)=0,0,COUNT(M32:M33,M35:M36,#REF!,#REF!))</f>
        <v>0</v>
      </c>
      <c r="N51" s="69"/>
      <c r="O51" s="69"/>
      <c r="P51" s="68">
        <f>IF(COUNT(P32:P33,P35:P36,#REF!,#REF!)=0,0,COUNT(P32:P33,P35:P36,#REF!,#REF!))</f>
        <v>0</v>
      </c>
      <c r="Q51" s="68">
        <f>IF(COUNT(Q32:Q33,Q35:Q36,#REF!,#REF!)=0,0,COUNT(Q32:Q33,Q35:Q36,#REF!,#REF!))</f>
        <v>0</v>
      </c>
      <c r="R51" s="68">
        <f>IF(COUNT(R32:R33,R35:R36,#REF!,#REF!)=0,0,COUNT(R32:R33,R35:R36,#REF!,#REF!))</f>
        <v>0</v>
      </c>
      <c r="S51" s="68">
        <f>IF(COUNT(S32:S33,S35:S36,#REF!,#REF!)=0,0,COUNT(S32:S33,S35:S36,#REF!,#REF!))</f>
        <v>0</v>
      </c>
      <c r="T51" s="69"/>
      <c r="U51" s="69"/>
      <c r="V51" s="69"/>
      <c r="W51" s="69"/>
      <c r="X51" s="68"/>
      <c r="Y51" s="68">
        <f>IF(COUNT(Y32:Y33,Y35:Y36,#REF!,#REF!)=0,0,COUNT(Y32:Y33,Y35:Y36,#REF!,#REF!))</f>
        <v>0</v>
      </c>
      <c r="Z51" s="68">
        <f>IF(COUNT(Z32:Z33,Z35:Z36,#REF!,#REF!)=0,0,COUNT(Z32:Z33,Z35:Z36,#REF!,#REF!))</f>
        <v>0</v>
      </c>
      <c r="AA51" s="68">
        <f>IF(COUNT(AA32:AA33,AA35:AA36,#REF!,#REF!)=0,0,COUNT(AA32:AA33,AA35:AA36,#REF!,#REF!))</f>
        <v>0</v>
      </c>
      <c r="AB51" s="68">
        <f>IF(COUNT(AB32:AB33,AB35:AB36,#REF!,#REF!)=0,0,COUNT(AB32:AB33,AB35:AB36,#REF!,#REF!))</f>
        <v>0</v>
      </c>
      <c r="AC51" s="69"/>
      <c r="AD51" s="69"/>
      <c r="AE51" s="68">
        <f>IF(COUNT(AE32:AE33,AE35:AE36,#REF!,#REF!)=0,0,COUNT(AE32:AE33,AE35:AE36,#REF!,#REF!))</f>
        <v>0</v>
      </c>
      <c r="AF51" s="68">
        <f>IF(COUNT(AF32:AF33,AF35:AF36,#REF!,#REF!)=0,0,COUNT(AF32:AF33,AF35:AF36,#REF!,#REF!))</f>
        <v>0</v>
      </c>
      <c r="AG51" s="68">
        <f>IF(COUNT(AG32:AG33,AG35:AG36,#REF!,#REF!)=0,0,COUNT(AG32:AG33,AG35:AG36,#REF!,#REF!))</f>
        <v>0</v>
      </c>
      <c r="AH51" s="68">
        <f>IF(COUNT(AH32:AH33,AH35:AH36,#REF!,#REF!)=0,0,COUNT(AH32:AH33,AH35:AH36,#REF!,#REF!))</f>
        <v>0</v>
      </c>
      <c r="AI51" s="69"/>
      <c r="AJ51" s="69"/>
      <c r="AK51" s="69"/>
      <c r="AL51" s="69"/>
    </row>
    <row r="52" spans="2:57" s="129" customFormat="1" ht="13.2" hidden="1">
      <c r="B52" s="64"/>
      <c r="C52" s="64"/>
      <c r="D52" s="64"/>
      <c r="E52" s="64"/>
      <c r="F52" s="64"/>
      <c r="G52" s="64"/>
      <c r="H52" s="65"/>
    </row>
    <row r="53" spans="2:57" s="58" customFormat="1" ht="13.2" hidden="1">
      <c r="B53" s="405"/>
      <c r="C53" s="405"/>
      <c r="D53" s="405"/>
      <c r="E53" s="405"/>
      <c r="F53" s="405"/>
      <c r="H53" s="611"/>
      <c r="J53" s="405"/>
      <c r="K53" s="405"/>
      <c r="L53" s="405"/>
      <c r="M53" s="405"/>
      <c r="N53" s="405"/>
      <c r="O53" s="405"/>
      <c r="P53" s="405"/>
      <c r="Q53" s="405"/>
      <c r="R53" s="405"/>
      <c r="S53" s="405"/>
      <c r="T53" s="405"/>
      <c r="U53" s="405"/>
      <c r="V53" s="405"/>
      <c r="W53" s="405"/>
      <c r="Y53" s="405"/>
      <c r="Z53" s="405"/>
      <c r="AA53" s="405"/>
      <c r="AB53" s="405"/>
      <c r="AC53" s="405"/>
      <c r="AD53" s="405"/>
      <c r="AE53" s="405"/>
      <c r="AF53" s="405"/>
      <c r="AG53" s="405"/>
      <c r="AH53" s="405"/>
      <c r="AI53" s="405"/>
      <c r="AJ53" s="405"/>
      <c r="AK53" s="405"/>
      <c r="AL53" s="405"/>
    </row>
    <row r="54" spans="2:57" s="70" customFormat="1" ht="13.2" hidden="1">
      <c r="B54" s="70" t="s">
        <v>26</v>
      </c>
      <c r="H54" s="71" t="s">
        <v>81</v>
      </c>
      <c r="J54" s="72">
        <f>IF(ABS(J9-(J13+J15+J17+J23+J25+J27+J29))&lt;0.001,0,J9-(J13+J15+J17+J23+J25+J27+J29))</f>
        <v>1</v>
      </c>
      <c r="K54" s="72">
        <f t="shared" ref="K54:W54" si="0">IF(ABS(K9-(K13+K15+K17+K23+K25+K27+K29))&lt;0.001,0,K9-(K13+K15+K17+K23+K25+K27+K29))</f>
        <v>0</v>
      </c>
      <c r="L54" s="72">
        <f t="shared" si="0"/>
        <v>0</v>
      </c>
      <c r="M54" s="72">
        <f t="shared" si="0"/>
        <v>0</v>
      </c>
      <c r="N54" s="72">
        <f t="shared" si="0"/>
        <v>0</v>
      </c>
      <c r="O54" s="72">
        <f t="shared" si="0"/>
        <v>0</v>
      </c>
      <c r="P54" s="72">
        <f t="shared" si="0"/>
        <v>0</v>
      </c>
      <c r="Q54" s="72">
        <f t="shared" si="0"/>
        <v>1</v>
      </c>
      <c r="R54" s="72">
        <f t="shared" si="0"/>
        <v>1</v>
      </c>
      <c r="S54" s="72">
        <f t="shared" si="0"/>
        <v>0</v>
      </c>
      <c r="T54" s="72">
        <f t="shared" si="0"/>
        <v>0</v>
      </c>
      <c r="U54" s="72">
        <f t="shared" si="0"/>
        <v>0</v>
      </c>
      <c r="V54" s="72">
        <f t="shared" si="0"/>
        <v>0</v>
      </c>
      <c r="W54" s="72">
        <f t="shared" si="0"/>
        <v>0</v>
      </c>
      <c r="Y54" s="72">
        <f t="shared" ref="Y54:AL54" si="1">IF(ABS(Y9-(Y13+Y15+Y17+Y23+Y25+Y27+Y29))&lt;0.001,0,Y9-(Y13+Y15+Y17+Y23+Y25+Y27+Y29))</f>
        <v>1</v>
      </c>
      <c r="Z54" s="72">
        <f t="shared" si="1"/>
        <v>0</v>
      </c>
      <c r="AA54" s="72">
        <f t="shared" si="1"/>
        <v>0</v>
      </c>
      <c r="AB54" s="72">
        <f t="shared" si="1"/>
        <v>0</v>
      </c>
      <c r="AC54" s="72">
        <f t="shared" si="1"/>
        <v>1</v>
      </c>
      <c r="AD54" s="72">
        <f t="shared" si="1"/>
        <v>-1</v>
      </c>
      <c r="AE54" s="72">
        <f t="shared" si="1"/>
        <v>0</v>
      </c>
      <c r="AF54" s="72">
        <f>IF(ABS(AF9-(AF13+AF15+AF17+AF23+AF25+AF27+AF29))&lt;0.001,0,AF9-(AF13+AF15+AF17+AF23+AF25+AF27+AF29))</f>
        <v>0</v>
      </c>
      <c r="AG54" s="72">
        <f t="shared" si="1"/>
        <v>0</v>
      </c>
      <c r="AH54" s="72">
        <f t="shared" si="1"/>
        <v>0</v>
      </c>
      <c r="AI54" s="72">
        <f t="shared" si="1"/>
        <v>0</v>
      </c>
      <c r="AJ54" s="72">
        <f t="shared" si="1"/>
        <v>0</v>
      </c>
      <c r="AK54" s="72">
        <f t="shared" si="1"/>
        <v>0</v>
      </c>
      <c r="AL54" s="72">
        <f t="shared" si="1"/>
        <v>0</v>
      </c>
    </row>
    <row r="55" spans="2:57" s="70" customFormat="1" ht="13.2" hidden="1">
      <c r="B55" s="70" t="s">
        <v>291</v>
      </c>
      <c r="H55" s="71" t="s">
        <v>81</v>
      </c>
      <c r="J55" s="72">
        <f>IF(ABS(J9-(J13+J15+J17+J23+J25+J27+J29))&lt;0.001,0,J9-(J13+J15+J17+J23+J25+J27+J29))</f>
        <v>1</v>
      </c>
      <c r="K55" s="72">
        <f t="shared" ref="K55:V55" si="2">IF(ABS(K11-(K13+K15+K17+K23))&lt;0.001,0,K11-(K13+K15+K17+K23))</f>
        <v>0</v>
      </c>
      <c r="L55" s="72">
        <f t="shared" si="2"/>
        <v>0</v>
      </c>
      <c r="M55" s="72">
        <f t="shared" si="2"/>
        <v>0</v>
      </c>
      <c r="N55" s="72">
        <f t="shared" si="2"/>
        <v>-1</v>
      </c>
      <c r="O55" s="72">
        <f t="shared" si="2"/>
        <v>-1</v>
      </c>
      <c r="P55" s="72">
        <f t="shared" si="2"/>
        <v>1</v>
      </c>
      <c r="Q55" s="72">
        <f t="shared" si="2"/>
        <v>1</v>
      </c>
      <c r="R55" s="72">
        <f t="shared" si="2"/>
        <v>0</v>
      </c>
      <c r="S55" s="72">
        <f t="shared" si="2"/>
        <v>0</v>
      </c>
      <c r="T55" s="72">
        <f t="shared" si="2"/>
        <v>0</v>
      </c>
      <c r="U55" s="72">
        <f t="shared" si="2"/>
        <v>0</v>
      </c>
      <c r="V55" s="72">
        <f t="shared" si="2"/>
        <v>0</v>
      </c>
      <c r="W55" s="72">
        <f>IF(ABS(W11-(W13+W15+W17+W23))&lt;0.001,0,W11-(W13+W15+W17+W23))</f>
        <v>0</v>
      </c>
      <c r="Y55" s="72">
        <f t="shared" ref="Y55:AL55" si="3">IF(ABS(Y11-(Y13+Y15+Y17+Y23))&lt;0.001,0,Y11-(Y13+Y15+Y17+Y23))</f>
        <v>0</v>
      </c>
      <c r="Z55" s="72">
        <f t="shared" si="3"/>
        <v>1</v>
      </c>
      <c r="AA55" s="72">
        <f t="shared" si="3"/>
        <v>0</v>
      </c>
      <c r="AB55" s="72">
        <f t="shared" si="3"/>
        <v>0</v>
      </c>
      <c r="AC55" s="72">
        <f t="shared" si="3"/>
        <v>0</v>
      </c>
      <c r="AD55" s="72">
        <f t="shared" si="3"/>
        <v>-1</v>
      </c>
      <c r="AE55" s="72">
        <f t="shared" si="3"/>
        <v>0</v>
      </c>
      <c r="AF55" s="72">
        <f t="shared" si="3"/>
        <v>0</v>
      </c>
      <c r="AG55" s="72">
        <f t="shared" si="3"/>
        <v>0</v>
      </c>
      <c r="AH55" s="72">
        <f t="shared" si="3"/>
        <v>0</v>
      </c>
      <c r="AI55" s="72">
        <f t="shared" si="3"/>
        <v>0</v>
      </c>
      <c r="AJ55" s="72">
        <f t="shared" si="3"/>
        <v>0</v>
      </c>
      <c r="AK55" s="72">
        <f t="shared" si="3"/>
        <v>0</v>
      </c>
      <c r="AL55" s="72">
        <f t="shared" si="3"/>
        <v>0</v>
      </c>
    </row>
    <row r="56" spans="2:57" s="70" customFormat="1" ht="13.2" hidden="1">
      <c r="B56" s="70" t="s">
        <v>286</v>
      </c>
      <c r="H56" s="71" t="s">
        <v>81</v>
      </c>
      <c r="J56" s="72">
        <f t="shared" ref="J56:W56" si="4">IF(ABS(J17-(J19+J21))&lt;0.001,0,J17-(J19+J21))</f>
        <v>0</v>
      </c>
      <c r="K56" s="72">
        <f t="shared" si="4"/>
        <v>1</v>
      </c>
      <c r="L56" s="72">
        <f t="shared" si="4"/>
        <v>0</v>
      </c>
      <c r="M56" s="72">
        <f t="shared" si="4"/>
        <v>0</v>
      </c>
      <c r="N56" s="72">
        <f t="shared" si="4"/>
        <v>0</v>
      </c>
      <c r="O56" s="72">
        <f t="shared" si="4"/>
        <v>0</v>
      </c>
      <c r="P56" s="72">
        <f t="shared" si="4"/>
        <v>0</v>
      </c>
      <c r="Q56" s="72">
        <f t="shared" si="4"/>
        <v>0</v>
      </c>
      <c r="R56" s="72">
        <f t="shared" si="4"/>
        <v>0</v>
      </c>
      <c r="S56" s="72">
        <f t="shared" si="4"/>
        <v>0</v>
      </c>
      <c r="T56" s="72">
        <f t="shared" si="4"/>
        <v>0</v>
      </c>
      <c r="U56" s="72">
        <f t="shared" si="4"/>
        <v>0</v>
      </c>
      <c r="V56" s="72">
        <f t="shared" si="4"/>
        <v>1</v>
      </c>
      <c r="W56" s="72">
        <f t="shared" si="4"/>
        <v>0</v>
      </c>
      <c r="Y56" s="72">
        <f t="shared" ref="Y56:AL56" si="5">IF(ABS(Y17-(Y19+Y21))&lt;0.001,0,Y17-(Y19+Y21))</f>
        <v>1</v>
      </c>
      <c r="Z56" s="72">
        <f t="shared" si="5"/>
        <v>0</v>
      </c>
      <c r="AA56" s="72">
        <f t="shared" si="5"/>
        <v>0</v>
      </c>
      <c r="AB56" s="72">
        <f t="shared" si="5"/>
        <v>1</v>
      </c>
      <c r="AC56" s="72">
        <f t="shared" si="5"/>
        <v>0</v>
      </c>
      <c r="AD56" s="72">
        <f t="shared" si="5"/>
        <v>1</v>
      </c>
      <c r="AE56" s="72">
        <f t="shared" si="5"/>
        <v>0</v>
      </c>
      <c r="AF56" s="72">
        <f t="shared" si="5"/>
        <v>0</v>
      </c>
      <c r="AG56" s="72">
        <f t="shared" si="5"/>
        <v>0</v>
      </c>
      <c r="AH56" s="72">
        <f t="shared" si="5"/>
        <v>0</v>
      </c>
      <c r="AI56" s="72">
        <f t="shared" si="5"/>
        <v>0</v>
      </c>
      <c r="AJ56" s="72">
        <f t="shared" si="5"/>
        <v>0</v>
      </c>
      <c r="AK56" s="72">
        <f t="shared" si="5"/>
        <v>0</v>
      </c>
      <c r="AL56" s="72">
        <f t="shared" si="5"/>
        <v>0</v>
      </c>
    </row>
    <row r="57" spans="2:57" s="58" customFormat="1" ht="13.2" hidden="1">
      <c r="B57" s="64"/>
      <c r="C57" s="64"/>
      <c r="D57" s="64"/>
      <c r="E57" s="64"/>
      <c r="F57" s="64"/>
      <c r="H57" s="65"/>
      <c r="J57" s="64"/>
      <c r="K57" s="64"/>
      <c r="L57" s="64"/>
      <c r="M57" s="64"/>
      <c r="N57" s="64"/>
      <c r="O57" s="64"/>
      <c r="P57" s="64"/>
      <c r="Q57" s="64"/>
      <c r="R57" s="64"/>
      <c r="S57" s="64"/>
      <c r="T57" s="64"/>
      <c r="U57" s="64"/>
      <c r="V57" s="64"/>
      <c r="W57" s="64"/>
      <c r="Y57" s="64"/>
      <c r="Z57" s="64"/>
      <c r="AA57" s="64"/>
      <c r="AB57" s="64"/>
      <c r="AC57" s="64"/>
      <c r="AD57" s="64"/>
      <c r="AE57" s="64"/>
      <c r="AF57" s="64"/>
      <c r="AG57" s="64"/>
      <c r="AH57" s="64"/>
      <c r="AI57" s="64"/>
      <c r="AJ57" s="64"/>
      <c r="AK57" s="64"/>
      <c r="AL57" s="64"/>
    </row>
    <row r="58" spans="2:57" s="58" customFormat="1" ht="13.2" hidden="1">
      <c r="H58" s="73"/>
    </row>
    <row r="59" spans="2:57" s="70" customFormat="1" ht="13.2" hidden="1">
      <c r="B59" s="70" t="s">
        <v>765</v>
      </c>
      <c r="H59" s="71" t="s">
        <v>82</v>
      </c>
      <c r="J59" s="72">
        <f>IF(ABS(J9-'Telecom - Financial'!J13)&lt;0.001,0,J9-'Telecom - Financial'!J13)</f>
        <v>0</v>
      </c>
      <c r="K59" s="72">
        <f>IF(ABS(K9-'Telecom - Financial'!K13)&lt;0.001,0,K9-'Telecom - Financial'!K13)</f>
        <v>0</v>
      </c>
      <c r="L59" s="72">
        <f>IF(ABS(L9-'Telecom - Financial'!L13)&lt;0.001,0,L9-'Telecom - Financial'!L13)</f>
        <v>0</v>
      </c>
      <c r="M59" s="72">
        <f>IF(ABS(M9-'Telecom - Financial'!M13)&lt;0.001,0,M9-'Telecom - Financial'!M13)</f>
        <v>0</v>
      </c>
      <c r="N59" s="72">
        <f>IF(ABS(N9-'Telecom - Financial'!N13)&lt;0.001,0,N9-'Telecom - Financial'!N13)</f>
        <v>0</v>
      </c>
      <c r="O59" s="72">
        <f>IF(ABS(O9-'Telecom - Financial'!O13)&lt;0.001,0,O9-'Telecom - Financial'!O13)</f>
        <v>0</v>
      </c>
      <c r="P59" s="72">
        <f>IF(ABS(P9-'Telecom - Financial'!P13)&lt;0.001,0,P9-'Telecom - Financial'!P13)</f>
        <v>0</v>
      </c>
      <c r="Q59" s="72">
        <f>IF(ABS(Q9-'Telecom - Financial'!Q13)&lt;0.001,0,Q9-'Telecom - Financial'!Q13)</f>
        <v>0</v>
      </c>
      <c r="R59" s="72">
        <f>IF(ABS(R9-'Telecom - Financial'!R13)&lt;0.001,0,R9-'Telecom - Financial'!R13)</f>
        <v>0</v>
      </c>
      <c r="S59" s="72">
        <f>IF(ABS(S9-'Telecom - Financial'!S13)&lt;0.001,0,S9-'Telecom - Financial'!S13)</f>
        <v>0</v>
      </c>
      <c r="T59" s="72">
        <f>IF(ABS(T9-'Telecom - Financial'!T13)&lt;0.001,0,T9-'Telecom - Financial'!T13)</f>
        <v>0</v>
      </c>
      <c r="U59" s="72">
        <f>IF(ABS(U9-'Telecom - Financial'!U13)&lt;0.001,0,U9-'Telecom - Financial'!U13)</f>
        <v>0</v>
      </c>
      <c r="V59" s="72">
        <f>IF(ABS(V9-'Telecom - Financial'!V13)&lt;0.001,0,V9-'Telecom - Financial'!V13)</f>
        <v>0</v>
      </c>
      <c r="W59" s="72">
        <f>IF(ABS(W9-'Telecom - Financial'!W13)&lt;0.001,0,W9-'Telecom - Financial'!W13)</f>
        <v>0</v>
      </c>
      <c r="X59" s="72"/>
      <c r="Y59" s="72">
        <f>IF(ABS(Y9-'Telecom - Financial'!Y13)&lt;0.001,0,Y9-'Telecom - Financial'!Y13)</f>
        <v>0</v>
      </c>
      <c r="Z59" s="72">
        <f>IF(ABS(Z9-'Telecom - Financial'!Z13)&lt;0.001,0,Z9-'Telecom - Financial'!Z13)</f>
        <v>0</v>
      </c>
      <c r="AA59" s="72">
        <f>IF(ABS(AA9-'Telecom - Financial'!AA13)&lt;0.001,0,AA9-'Telecom - Financial'!AA13)</f>
        <v>0</v>
      </c>
      <c r="AB59" s="72">
        <f>IF(ABS(AB9-'Telecom - Financial'!AB13)&lt;0.001,0,AB9-'Telecom - Financial'!AB13)</f>
        <v>0</v>
      </c>
      <c r="AC59" s="72">
        <f>IF(ABS(AC9-'Telecom - Financial'!AC13)&lt;0.001,0,AC9-'Telecom - Financial'!AC13)</f>
        <v>0</v>
      </c>
      <c r="AD59" s="72">
        <f>IF(ABS(AD9-'Telecom - Financial'!AD13)&lt;0.001,0,AD9-'Telecom - Financial'!AD13)</f>
        <v>0</v>
      </c>
      <c r="AE59" s="72">
        <f>IF(ABS(AE9-'Telecom - Financial'!AE13)&lt;0.001,0,AE9-'Telecom - Financial'!AE13)</f>
        <v>0</v>
      </c>
      <c r="AF59" s="72">
        <f>IF(ABS(AF9-'Telecom - Financial'!AF13)&lt;0.001,0,AF9-'Telecom - Financial'!AF13)</f>
        <v>0</v>
      </c>
      <c r="AG59" s="72">
        <f>IF(ABS(AG9-'Telecom - Financial'!AG13)&lt;0.001,0,AG9-'Telecom - Financial'!AG13)</f>
        <v>0</v>
      </c>
      <c r="AH59" s="72">
        <f>IF(ABS(AH9-'Telecom - Financial'!AH13)&lt;0.001,0,AH9-'Telecom - Financial'!AH13)</f>
        <v>0</v>
      </c>
      <c r="AI59" s="72">
        <f>IF(ABS(AI9-'Telecom - Financial'!AI13)&lt;0.001,0,AI9-'Telecom - Financial'!AI13)</f>
        <v>0</v>
      </c>
      <c r="AJ59" s="72">
        <f>IF(ABS(AJ9-'Telecom - Financial'!AJ13)&lt;0.001,0,AJ9-'Telecom - Financial'!AJ13)</f>
        <v>0</v>
      </c>
      <c r="AK59" s="72">
        <f>IF(ABS(AK9-'Telecom - Financial'!AK13)&lt;0.001,0,AK9-'Telecom - Financial'!AK13)</f>
        <v>0</v>
      </c>
      <c r="AL59" s="72">
        <f>IF(ABS(AL9-'Telecom - Financial'!AL13)&lt;0.001,0,AL9-'Telecom - Financial'!AL13)</f>
        <v>0</v>
      </c>
    </row>
    <row r="60" spans="2:57" s="70" customFormat="1" ht="13.2" hidden="1">
      <c r="B60" s="70" t="s">
        <v>76</v>
      </c>
      <c r="H60" s="719" t="s">
        <v>82</v>
      </c>
      <c r="J60" s="74"/>
      <c r="K60" s="74"/>
      <c r="L60" s="74"/>
      <c r="M60" s="74"/>
      <c r="N60" s="72">
        <f>IF(ABS(N9-'Group - Segment report'!J$12)&lt;0.001,0,N9-'Group - Segment report'!J$12)</f>
        <v>0</v>
      </c>
      <c r="O60" s="72">
        <f>IF(ABS(O9-'Group - Segment report'!K$12)&lt;0.001,0,O9-'Group - Segment report'!K$12)</f>
        <v>0</v>
      </c>
      <c r="P60" s="74"/>
      <c r="Q60" s="74"/>
      <c r="R60" s="74"/>
      <c r="S60" s="74"/>
      <c r="T60" s="74"/>
      <c r="U60" s="74"/>
      <c r="V60" s="72">
        <f>IF(ABS(V9-'Group - Segment report'!AA$12)&lt;0.001,0,V9-'Group - Segment report'!AA$12)</f>
        <v>0</v>
      </c>
      <c r="W60" s="72">
        <f>IF(ABS(W9-'Group - Segment report'!AB$12)&lt;0.001,0,W9-'Group - Segment report'!AB$12)</f>
        <v>0</v>
      </c>
      <c r="X60" s="72"/>
      <c r="Y60" s="74"/>
      <c r="Z60" s="74"/>
      <c r="AA60" s="74"/>
      <c r="AB60" s="74"/>
      <c r="AC60" s="72">
        <f>IF(ABS(AC9-'Group - Segment report'!AR$12)&lt;0.001,0,AC9-'Group - Segment report'!AR$12)</f>
        <v>0</v>
      </c>
      <c r="AD60" s="72">
        <f>IF(ABS(AD9-'Group - Segment report'!AS$12)&lt;0.001,0,AD9-'Group - Segment report'!AS$12)</f>
        <v>0</v>
      </c>
      <c r="AE60" s="74"/>
      <c r="AF60" s="74"/>
      <c r="AG60" s="74"/>
      <c r="AH60" s="74"/>
      <c r="AI60" s="74"/>
      <c r="AJ60" s="74"/>
      <c r="AK60" s="72">
        <f>IF(ABS(AK9-'Group - Segment report'!BI$12)&lt;0.001,0,AK9-'Group - Segment report'!BI$12)</f>
        <v>0</v>
      </c>
      <c r="AL60" s="72">
        <f>IF(ABS(AL9-'Group - Segment report'!BJ$12)&lt;0.001,0,AL9-'Group - Segment report'!BJ$12)</f>
        <v>0</v>
      </c>
    </row>
    <row r="61" spans="2:57" s="58" customFormat="1" ht="13.2" hidden="1">
      <c r="H61" s="73"/>
    </row>
    <row r="62" spans="2:57" s="70" customFormat="1" ht="13.2" hidden="1">
      <c r="B62" s="70" t="s">
        <v>766</v>
      </c>
      <c r="H62" s="71" t="s">
        <v>82</v>
      </c>
      <c r="J62" s="74"/>
      <c r="K62" s="74"/>
      <c r="L62" s="74"/>
      <c r="M62" s="74"/>
      <c r="N62" s="72">
        <f>IF(ABS(N32-'Telecom - Financial'!N52)&lt;0.001,0,N32-'Telecom - Financial'!N52)</f>
        <v>0</v>
      </c>
      <c r="O62" s="72">
        <f>IF(ABS(O32-'Telecom - Financial'!O52)&lt;0.001,0,O32-'Telecom - Financial'!O52)</f>
        <v>0</v>
      </c>
      <c r="P62" s="74"/>
      <c r="Q62" s="74"/>
      <c r="R62" s="74"/>
      <c r="S62" s="74"/>
      <c r="T62" s="72">
        <f>IF(ABS(T32-'Telecom - Financial'!T52)&lt;0.001,0,T32-'Telecom - Financial'!T52)</f>
        <v>0</v>
      </c>
      <c r="U62" s="72">
        <f>IF(ABS(U32-'Telecom - Financial'!U52)&lt;0.001,0,U32-'Telecom - Financial'!U52)</f>
        <v>0</v>
      </c>
      <c r="V62" s="72">
        <f>IF(ABS(V32-'Telecom - Financial'!V52)&lt;0.001,0,V32-'Telecom - Financial'!V52)</f>
        <v>0</v>
      </c>
      <c r="W62" s="72">
        <f>IF(ABS(W32-'Telecom - Financial'!W52)&lt;0.001,0,W32-'Telecom - Financial'!W52)</f>
        <v>0</v>
      </c>
      <c r="X62" s="72"/>
      <c r="Y62" s="74"/>
      <c r="Z62" s="74"/>
      <c r="AA62" s="74"/>
      <c r="AB62" s="74"/>
      <c r="AC62" s="72">
        <f>IF(ABS(AC32-'Telecom - Financial'!AC52)&lt;0.001,0,AC32-'Telecom - Financial'!AC52)</f>
        <v>0</v>
      </c>
      <c r="AD62" s="72">
        <f>IF(ABS(AD32-'Telecom - Financial'!AD52)&lt;0.001,0,AD32-'Telecom - Financial'!AD52)</f>
        <v>0</v>
      </c>
      <c r="AE62" s="74"/>
      <c r="AF62" s="74"/>
      <c r="AG62" s="74"/>
      <c r="AH62" s="74"/>
      <c r="AI62" s="72">
        <f>IF(ABS(AI32-'Telecom - Financial'!AI52)&lt;0.001,0,AI32-'Telecom - Financial'!AI52)</f>
        <v>0</v>
      </c>
      <c r="AJ62" s="72">
        <f>IF(ABS(AJ32-'Telecom - Financial'!AJ52)&lt;0.001,0,AJ32-'Telecom - Financial'!AJ52)</f>
        <v>0</v>
      </c>
      <c r="AK62" s="72">
        <f>IF(ABS(AK32-'Telecom - Financial'!AK52)&lt;0.001,0,AK32-'Telecom - Financial'!AK52)</f>
        <v>0</v>
      </c>
      <c r="AL62" s="72">
        <f>IF(ABS(AL32-'Telecom - Financial'!AL52)&lt;0.001,0,AL32-'Telecom - Financial'!AL52)</f>
        <v>0</v>
      </c>
    </row>
    <row r="63" spans="2:57" s="70" customFormat="1" ht="13.2" hidden="1">
      <c r="B63" s="70" t="s">
        <v>767</v>
      </c>
      <c r="H63" s="71" t="s">
        <v>82</v>
      </c>
      <c r="J63" s="74"/>
      <c r="K63" s="74"/>
      <c r="L63" s="74"/>
      <c r="M63" s="74"/>
      <c r="N63" s="72">
        <f>IF(ABS(N35-'Telecom - Financial'!N70)&lt;0.001,0,N35-'Telecom - Financial'!N70)</f>
        <v>0</v>
      </c>
      <c r="O63" s="72">
        <f>IF(ABS(O35-'Telecom - Financial'!O70)&lt;0.001,0,O35-'Telecom - Financial'!O70)</f>
        <v>0</v>
      </c>
      <c r="P63" s="74"/>
      <c r="Q63" s="74"/>
      <c r="R63" s="74"/>
      <c r="S63" s="74"/>
      <c r="T63" s="72">
        <f>IF(ABS(T35-'Telecom - Financial'!T70)&lt;0.001,0,T35-'Telecom - Financial'!T70)</f>
        <v>0</v>
      </c>
      <c r="U63" s="72">
        <f>IF(ABS(U35-'Telecom - Financial'!U70)&lt;0.001,0,U35-'Telecom - Financial'!U70)</f>
        <v>0</v>
      </c>
      <c r="V63" s="72">
        <f>IF(ABS(V35-'Telecom - Financial'!V70)&lt;0.001,0,V35-'Telecom - Financial'!V70)</f>
        <v>0</v>
      </c>
      <c r="W63" s="72">
        <f>IF(ABS(W35-'Telecom - Financial'!W70)&lt;0.001,0,W35-'Telecom - Financial'!W70)</f>
        <v>0</v>
      </c>
      <c r="X63" s="72"/>
      <c r="Y63" s="74"/>
      <c r="Z63" s="74"/>
      <c r="AA63" s="74"/>
      <c r="AB63" s="74"/>
      <c r="AC63" s="72">
        <f>IF(ABS(AC35-'Telecom - Financial'!AC70)&lt;0.001,0,AC35-'Telecom - Financial'!AC70)</f>
        <v>0</v>
      </c>
      <c r="AD63" s="72">
        <f>IF(ABS(AD35-'Telecom - Financial'!AD70)&lt;0.001,0,AD35-'Telecom - Financial'!AD70)</f>
        <v>0</v>
      </c>
      <c r="AE63" s="74"/>
      <c r="AF63" s="74"/>
      <c r="AG63" s="74"/>
      <c r="AH63" s="74"/>
      <c r="AI63" s="72">
        <f>IF(ABS(AI35-'Telecom - Financial'!AI70)&lt;0.001,0,AI35-'Telecom - Financial'!AI70)</f>
        <v>0</v>
      </c>
      <c r="AJ63" s="72">
        <f>IF(ABS(AJ35-'Telecom - Financial'!AJ70)&lt;0.001,0,AJ35-'Telecom - Financial'!AJ70)</f>
        <v>0</v>
      </c>
      <c r="AK63" s="72">
        <f>IF(ABS(AK35-'Telecom - Financial'!AK70)&lt;0.001,0,AK35-'Telecom - Financial'!AK70)</f>
        <v>0</v>
      </c>
      <c r="AL63" s="72">
        <f>IF(ABS(AL35-'Telecom - Financial'!AL70)&lt;0.001,0,AL35-'Telecom - Financial'!AL70)</f>
        <v>0</v>
      </c>
    </row>
    <row r="64" spans="2:57" s="70" customFormat="1" ht="13.2" hidden="1">
      <c r="B64" s="70" t="s">
        <v>367</v>
      </c>
      <c r="H64" s="719" t="s">
        <v>82</v>
      </c>
      <c r="J64" s="74"/>
      <c r="K64" s="74"/>
      <c r="L64" s="74"/>
      <c r="M64" s="74"/>
      <c r="N64" s="72">
        <f>IF(ABS(N32-'Group - Segment report'!J$20)&lt;0.001,0,N32-'Group - Segment report'!J$20)</f>
        <v>0</v>
      </c>
      <c r="O64" s="72">
        <f>IF(ABS(O32-'Group - Segment report'!K$20)&lt;0.001,0,O32-'Group - Segment report'!K$20)</f>
        <v>0</v>
      </c>
      <c r="P64" s="74"/>
      <c r="Q64" s="74"/>
      <c r="R64" s="74"/>
      <c r="S64" s="74"/>
      <c r="T64" s="74"/>
      <c r="U64" s="74"/>
      <c r="V64" s="72">
        <f>IF(ABS(V32-'Group - Segment report'!AA$20)&lt;0.001,0,V32-'Group - Segment report'!AA$20)</f>
        <v>0</v>
      </c>
      <c r="W64" s="72">
        <f>IF(ABS(W32-'Group - Segment report'!AB$20)&lt;0.001,0,W32-'Group - Segment report'!AB$20)</f>
        <v>0</v>
      </c>
      <c r="X64" s="72"/>
      <c r="Y64" s="74"/>
      <c r="Z64" s="74"/>
      <c r="AA64" s="74"/>
      <c r="AB64" s="74"/>
      <c r="AC64" s="72">
        <f>IF(ABS(AC32-'Group - Segment report'!AR$20)&lt;0.001,0,AC32-'Group - Segment report'!AR$20)</f>
        <v>0</v>
      </c>
      <c r="AD64" s="72">
        <f>IF(ABS(AD32-'Group - Segment report'!AS$20)&lt;0.001,0,AD32-'Group - Segment report'!AS$20)</f>
        <v>0</v>
      </c>
      <c r="AE64" s="74"/>
      <c r="AF64" s="74"/>
      <c r="AG64" s="74"/>
      <c r="AH64" s="74"/>
      <c r="AI64" s="74"/>
      <c r="AJ64" s="74"/>
      <c r="AK64" s="72">
        <f>IF(ABS(AK32-'Group - Segment report'!BI$20)&lt;0.001,0,AK32-'Group - Segment report'!BI$20)</f>
        <v>0</v>
      </c>
      <c r="AL64" s="72">
        <f>IF(ABS(AL32-'Group - Segment report'!BJ$20)&lt;0.001,0,AL32-'Group - Segment report'!BJ$20)</f>
        <v>0</v>
      </c>
    </row>
    <row r="65" spans="2:38" s="58" customFormat="1" ht="13.2" hidden="1">
      <c r="H65" s="73"/>
    </row>
    <row r="66" spans="2:38" s="58" customFormat="1" ht="13.2" hidden="1">
      <c r="B66" s="405"/>
      <c r="C66" s="405"/>
      <c r="D66" s="405"/>
      <c r="E66" s="405"/>
      <c r="F66" s="405"/>
      <c r="H66" s="611"/>
      <c r="J66" s="405"/>
      <c r="K66" s="405"/>
      <c r="L66" s="405"/>
      <c r="M66" s="405"/>
      <c r="N66" s="405"/>
      <c r="O66" s="405"/>
      <c r="P66" s="405"/>
      <c r="Q66" s="405"/>
      <c r="R66" s="405"/>
      <c r="S66" s="405"/>
      <c r="T66" s="405"/>
      <c r="U66" s="405"/>
      <c r="V66" s="405"/>
      <c r="W66" s="405"/>
      <c r="Y66" s="405"/>
      <c r="Z66" s="405"/>
      <c r="AA66" s="405"/>
      <c r="AB66" s="405"/>
      <c r="AC66" s="405"/>
      <c r="AD66" s="405"/>
      <c r="AE66" s="405"/>
      <c r="AF66" s="405"/>
      <c r="AG66" s="405"/>
      <c r="AH66" s="405"/>
      <c r="AI66" s="405"/>
      <c r="AJ66" s="405"/>
      <c r="AK66" s="405"/>
      <c r="AL66" s="405"/>
    </row>
    <row r="67" spans="2:38" s="66" customFormat="1" ht="13.2" hidden="1">
      <c r="B67" s="66" t="s">
        <v>768</v>
      </c>
      <c r="H67" s="67" t="s">
        <v>82</v>
      </c>
      <c r="J67" s="75"/>
      <c r="K67" s="76">
        <f>IF(ABS(K10-'Telecom - Financial'!K14)&lt;0.001,0,K10-'Telecom - Financial'!K14)</f>
        <v>0</v>
      </c>
      <c r="L67" s="75"/>
      <c r="M67" s="76">
        <f>IF(ABS(M10-'Telecom - Financial'!M14)&lt;0.001,0,M10-'Telecom - Financial'!M14)</f>
        <v>0</v>
      </c>
      <c r="N67" s="75"/>
      <c r="O67" s="76">
        <f>IF(ABS(O10-'Telecom - Financial'!O14)&lt;0.001,0,O10-'Telecom - Financial'!O14)</f>
        <v>0</v>
      </c>
      <c r="P67" s="75"/>
      <c r="Q67" s="76">
        <f>IF(ABS(Q10-'Telecom - Financial'!Q14)&lt;0.001,0,Q10-'Telecom - Financial'!Q14)</f>
        <v>0</v>
      </c>
      <c r="R67" s="75"/>
      <c r="S67" s="76">
        <f>IF(ABS(S10-'Telecom - Financial'!S14)&lt;0.001,0,S10-'Telecom - Financial'!S14)</f>
        <v>0</v>
      </c>
      <c r="T67" s="75"/>
      <c r="U67" s="76">
        <f>IF(ABS(U10-'Telecom - Financial'!U14)&lt;0.001,0,U10-'Telecom - Financial'!U14)</f>
        <v>0</v>
      </c>
      <c r="V67" s="75"/>
      <c r="W67" s="76">
        <f>IF(ABS(W10-'Telecom - Financial'!W14)&lt;0.001,0,W10-'Telecom - Financial'!W14)</f>
        <v>0</v>
      </c>
      <c r="X67" s="68"/>
      <c r="Y67" s="75"/>
      <c r="Z67" s="76">
        <f>IF(ABS(Z10-'Telecom - Financial'!Z14)&lt;0.001,0,Z10-'Telecom - Financial'!Z14)</f>
        <v>0</v>
      </c>
      <c r="AA67" s="75"/>
      <c r="AB67" s="76">
        <f>IF(ABS(AB10-'Telecom - Financial'!AB14)&lt;0.001,0,AB10-'Telecom - Financial'!AB14)</f>
        <v>0</v>
      </c>
      <c r="AC67" s="75"/>
      <c r="AD67" s="76">
        <f>IF(ABS(AD10-'Telecom - Financial'!AD14)&lt;0.001,0,AD10-'Telecom - Financial'!AD14)</f>
        <v>0</v>
      </c>
      <c r="AE67" s="75"/>
      <c r="AF67" s="76">
        <f>IF(ABS(AF10-'Telecom - Financial'!AF14)&lt;0.001,0,AF10-'Telecom - Financial'!AF14)</f>
        <v>0</v>
      </c>
      <c r="AG67" s="75"/>
      <c r="AH67" s="76">
        <f>IF(ABS(AH10-'Telecom - Financial'!AH14)&lt;0.001,0,AH10-'Telecom - Financial'!AH14)</f>
        <v>0</v>
      </c>
      <c r="AI67" s="75"/>
      <c r="AJ67" s="76">
        <f>IF(ABS(AJ10-'Telecom - Financial'!AJ14)&lt;0.001,0,AJ10-'Telecom - Financial'!AJ14)</f>
        <v>0</v>
      </c>
      <c r="AK67" s="75"/>
      <c r="AL67" s="76">
        <f>IF(ABS(AL10-'Telecom - Financial'!AL14)&lt;0.001,0,AL10-'Telecom - Financial'!AL14)</f>
        <v>0</v>
      </c>
    </row>
    <row r="68" spans="2:38" s="66" customFormat="1" ht="13.2" hidden="1">
      <c r="B68" s="66" t="s">
        <v>374</v>
      </c>
      <c r="H68" s="67" t="s">
        <v>82</v>
      </c>
      <c r="J68" s="75"/>
      <c r="K68" s="75"/>
      <c r="L68" s="75"/>
      <c r="M68" s="75"/>
      <c r="N68" s="76">
        <f>IF(ABS(N33-'Group - Segment report'!J$21)&lt;0.001,0,N33-'Group - Segment report'!J$21)</f>
        <v>0</v>
      </c>
      <c r="O68" s="76">
        <f>IF(ABS(O33-'Group - Segment report'!K$21)&lt;0.001,0,O33-'Group - Segment report'!K$21)</f>
        <v>0</v>
      </c>
      <c r="P68" s="75"/>
      <c r="Q68" s="75"/>
      <c r="R68" s="75"/>
      <c r="S68" s="75"/>
      <c r="T68" s="75"/>
      <c r="U68" s="75"/>
      <c r="V68" s="76">
        <f>IF(ABS(V33-'Group - Segment report'!AA$21)&lt;0.001,0,V33-'Group - Segment report'!AA$21)</f>
        <v>0</v>
      </c>
      <c r="W68" s="76">
        <f>IF(ABS(W33-'Group - Segment report'!AB$21)&lt;0.001,0,W33-'Group - Segment report'!AB$21)</f>
        <v>0</v>
      </c>
      <c r="X68" s="68"/>
      <c r="Y68" s="75"/>
      <c r="Z68" s="75"/>
      <c r="AA68" s="75"/>
      <c r="AB68" s="75"/>
      <c r="AC68" s="76">
        <f>IF(ABS(AC33-'Group - Segment report'!AR$21)&lt;0.001,0,AC33-'Group - Segment report'!AR$21)</f>
        <v>0</v>
      </c>
      <c r="AD68" s="76">
        <f>IF(ABS(AD33-'Group - Segment report'!AS$21)&lt;0.001,0,AD33-'Group - Segment report'!AS$21)</f>
        <v>0</v>
      </c>
      <c r="AE68" s="75"/>
      <c r="AF68" s="75"/>
      <c r="AG68" s="75"/>
      <c r="AH68" s="75"/>
      <c r="AI68" s="75"/>
      <c r="AJ68" s="75"/>
      <c r="AK68" s="76">
        <f>IF(ABS(AK33-'Group - Segment report'!BI$21)&lt;0.001,0,AK33-'Group - Segment report'!BI$21)</f>
        <v>0</v>
      </c>
      <c r="AL68" s="76">
        <f>IF(ABS(AL33-'Group - Segment report'!BJ$21)&lt;0.001,0,AL33-'Group - Segment report'!BJ$21)</f>
        <v>0</v>
      </c>
    </row>
    <row r="69" spans="2:38" s="58" customFormat="1" ht="13.2" hidden="1">
      <c r="B69" s="64"/>
      <c r="C69" s="64"/>
      <c r="D69" s="64"/>
      <c r="E69" s="64"/>
      <c r="F69" s="64"/>
      <c r="H69" s="65"/>
      <c r="J69" s="64"/>
      <c r="K69" s="64"/>
      <c r="L69" s="64"/>
      <c r="M69" s="64"/>
      <c r="N69" s="64"/>
      <c r="O69" s="64"/>
      <c r="P69" s="64"/>
      <c r="Q69" s="64"/>
      <c r="R69" s="64"/>
      <c r="S69" s="64"/>
      <c r="T69" s="64"/>
      <c r="U69" s="64"/>
      <c r="V69" s="64"/>
      <c r="W69" s="64"/>
      <c r="Y69" s="64"/>
      <c r="Z69" s="64"/>
      <c r="AA69" s="64"/>
      <c r="AB69" s="64"/>
      <c r="AC69" s="64"/>
      <c r="AD69" s="64"/>
      <c r="AE69" s="64"/>
      <c r="AF69" s="64"/>
      <c r="AG69" s="64"/>
      <c r="AH69" s="64"/>
      <c r="AI69" s="64"/>
      <c r="AJ69" s="64"/>
      <c r="AK69" s="64"/>
      <c r="AL69" s="64"/>
    </row>
    <row r="73" spans="2:38">
      <c r="D73" s="28"/>
      <c r="E73" s="28"/>
    </row>
  </sheetData>
  <sheetProtection algorithmName="SHA-512" hashValue="OcrbimGQnTPeCf4NrliRg0g5o88TQ2xQkLAaWOSmWjnwzuE0CBvimSmtBSnQRPvsSFaYxJUPtyeasmaGvjEhEg==" saltValue="ah7CSWvSlYhrjEbn4w93ow==" spinCount="100000" sheet="1" formatCells="0" selectLockedCells="1" pivotTables="0"/>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55:W55 Y55:AL55 AO9:AR10 AX9:BE10 AO29:AR30 AX29:BE30 AX13:BE14 AO13:AR14 AV13:AV14 AV29:AV30 AV9:AV10 AT13:AT14 AT29:AT30 AT9:AT10">
    <cfRule type="cellIs" dxfId="840" priority="50" operator="notBetween">
      <formula>-2</formula>
      <formula>2</formula>
    </cfRule>
  </conditionalFormatting>
  <conditionalFormatting sqref="H43:H44">
    <cfRule type="cellIs" dxfId="839" priority="49" operator="notEqual">
      <formula>0</formula>
    </cfRule>
  </conditionalFormatting>
  <conditionalFormatting sqref="J67:W67 Y67:AL67">
    <cfRule type="cellIs" dxfId="838" priority="48" operator="notBetween">
      <formula>-0.0009999999</formula>
      <formula>0.0009999999</formula>
    </cfRule>
  </conditionalFormatting>
  <conditionalFormatting sqref="Y59:AL59 J59:W59">
    <cfRule type="cellIs" dxfId="837" priority="47" operator="notBetween">
      <formula>-0.9999999999</formula>
      <formula>0.9999999999</formula>
    </cfRule>
  </conditionalFormatting>
  <conditionalFormatting sqref="Y60:AL60 J60:W60">
    <cfRule type="cellIs" dxfId="836" priority="45" operator="notBetween">
      <formula>-0.9999999999</formula>
      <formula>0.9999999999</formula>
    </cfRule>
  </conditionalFormatting>
  <conditionalFormatting sqref="Y68:AL68 J68:W68">
    <cfRule type="cellIs" dxfId="835" priority="46" operator="notBetween">
      <formula>-0.0009999999</formula>
      <formula>0.0009999999</formula>
    </cfRule>
  </conditionalFormatting>
  <conditionalFormatting sqref="H46">
    <cfRule type="cellIs" dxfId="834" priority="44" operator="notEqual">
      <formula>0</formula>
    </cfRule>
  </conditionalFormatting>
  <conditionalFormatting sqref="H48">
    <cfRule type="cellIs" dxfId="833" priority="43" operator="notEqual">
      <formula>"OK"</formula>
    </cfRule>
  </conditionalFormatting>
  <conditionalFormatting sqref="J51:W51">
    <cfRule type="cellIs" dxfId="832" priority="42" operator="greaterThan">
      <formula>0</formula>
    </cfRule>
  </conditionalFormatting>
  <conditionalFormatting sqref="Y51:AL51">
    <cfRule type="cellIs" dxfId="831" priority="41" operator="greaterThan">
      <formula>0</formula>
    </cfRule>
  </conditionalFormatting>
  <conditionalFormatting sqref="H47">
    <cfRule type="cellIs" dxfId="830" priority="40" operator="notEqual">
      <formula>0</formula>
    </cfRule>
  </conditionalFormatting>
  <conditionalFormatting sqref="AO17:AR18 AX17:BE18 AV17:AV18 AT17:AT18">
    <cfRule type="cellIs" dxfId="829" priority="38" operator="notBetween">
      <formula>-2</formula>
      <formula>2</formula>
    </cfRule>
  </conditionalFormatting>
  <conditionalFormatting sqref="AO15:AR16 AX15:BE16 AV15:AV16 AT15:AT16">
    <cfRule type="cellIs" dxfId="828" priority="39" operator="notBetween">
      <formula>-2</formula>
      <formula>2</formula>
    </cfRule>
  </conditionalFormatting>
  <conditionalFormatting sqref="AO23:AR24 AX23:BE24 AV23:AV24 AT23:AT24">
    <cfRule type="cellIs" dxfId="827" priority="37" operator="notBetween">
      <formula>-2</formula>
      <formula>2</formula>
    </cfRule>
  </conditionalFormatting>
  <conditionalFormatting sqref="AO25:AR26 AX25:BE26 AV25:AV26 AT25:AT26">
    <cfRule type="cellIs" dxfId="826" priority="36" operator="notBetween">
      <formula>-2</formula>
      <formula>2</formula>
    </cfRule>
  </conditionalFormatting>
  <conditionalFormatting sqref="AO27:AR28 AX27:BE28 AV27:AV28 AT27:AT28">
    <cfRule type="cellIs" dxfId="825" priority="35" operator="notBetween">
      <formula>-2</formula>
      <formula>2</formula>
    </cfRule>
  </conditionalFormatting>
  <conditionalFormatting sqref="H45">
    <cfRule type="cellIs" dxfId="824" priority="34" operator="notEqual">
      <formula>0</formula>
    </cfRule>
  </conditionalFormatting>
  <conditionalFormatting sqref="AX19:BE20 AO19:AR20 AV19:AV20 AT19:AT20">
    <cfRule type="cellIs" dxfId="823" priority="33" operator="notBetween">
      <formula>-2</formula>
      <formula>2</formula>
    </cfRule>
  </conditionalFormatting>
  <conditionalFormatting sqref="AX21:BE22 AO21:AR22 AV21:AV22 AT21:AT22">
    <cfRule type="cellIs" dxfId="822" priority="32" operator="notBetween">
      <formula>-2</formula>
      <formula>2</formula>
    </cfRule>
  </conditionalFormatting>
  <conditionalFormatting sqref="J56:W56 Y56:AL56">
    <cfRule type="cellIs" dxfId="821" priority="31" operator="notBetween">
      <formula>-2</formula>
      <formula>2</formula>
    </cfRule>
  </conditionalFormatting>
  <conditionalFormatting sqref="AX11:BE12 AO11:AR12 AV11:AV12 AT11:AT12">
    <cfRule type="cellIs" dxfId="820" priority="30" operator="notBetween">
      <formula>-2</formula>
      <formula>2</formula>
    </cfRule>
  </conditionalFormatting>
  <conditionalFormatting sqref="J54:W54 Y54:AL54">
    <cfRule type="cellIs" dxfId="819" priority="29" operator="notBetween">
      <formula>-2</formula>
      <formula>2</formula>
    </cfRule>
  </conditionalFormatting>
  <conditionalFormatting sqref="AX32:BE33 AO32:AT33 AV33">
    <cfRule type="cellIs" dxfId="818" priority="28" operator="notBetween">
      <formula>-2</formula>
      <formula>2</formula>
    </cfRule>
  </conditionalFormatting>
  <conditionalFormatting sqref="AX35:BE36 AO35:AT36 AV36">
    <cfRule type="cellIs" dxfId="817" priority="27" operator="notBetween">
      <formula>-2</formula>
      <formula>2</formula>
    </cfRule>
  </conditionalFormatting>
  <conditionalFormatting sqref="J62:W63 Y62:AL63">
    <cfRule type="cellIs" dxfId="816" priority="26" operator="notBetween">
      <formula>-0.9999999999</formula>
      <formula>0.9999999999</formula>
    </cfRule>
  </conditionalFormatting>
  <conditionalFormatting sqref="J64:W64 Y64:AL64">
    <cfRule type="cellIs" dxfId="815" priority="25" operator="notBetween">
      <formula>-0.9999999999</formula>
      <formula>0.9999999999</formula>
    </cfRule>
  </conditionalFormatting>
  <conditionalFormatting sqref="AV32">
    <cfRule type="cellIs" dxfId="814" priority="24" operator="notBetween">
      <formula>-2</formula>
      <formula>2</formula>
    </cfRule>
  </conditionalFormatting>
  <conditionalFormatting sqref="AV35">
    <cfRule type="cellIs" dxfId="813" priority="23" operator="notBetween">
      <formula>-2</formula>
      <formula>2</formula>
    </cfRule>
  </conditionalFormatting>
  <conditionalFormatting sqref="AU13:AU14 AU29:AU30 AU9:AU10">
    <cfRule type="cellIs" dxfId="812" priority="22" operator="notBetween">
      <formula>-2</formula>
      <formula>2</formula>
    </cfRule>
  </conditionalFormatting>
  <conditionalFormatting sqref="AU17:AU18">
    <cfRule type="cellIs" dxfId="811" priority="20" operator="notBetween">
      <formula>-2</formula>
      <formula>2</formula>
    </cfRule>
  </conditionalFormatting>
  <conditionalFormatting sqref="AU15:AU16">
    <cfRule type="cellIs" dxfId="810" priority="21" operator="notBetween">
      <formula>-2</formula>
      <formula>2</formula>
    </cfRule>
  </conditionalFormatting>
  <conditionalFormatting sqref="AU23:AU24">
    <cfRule type="cellIs" dxfId="809" priority="19" operator="notBetween">
      <formula>-2</formula>
      <formula>2</formula>
    </cfRule>
  </conditionalFormatting>
  <conditionalFormatting sqref="AU25:AU26">
    <cfRule type="cellIs" dxfId="808" priority="18" operator="notBetween">
      <formula>-2</formula>
      <formula>2</formula>
    </cfRule>
  </conditionalFormatting>
  <conditionalFormatting sqref="AU27:AU28">
    <cfRule type="cellIs" dxfId="807" priority="17" operator="notBetween">
      <formula>-2</formula>
      <formula>2</formula>
    </cfRule>
  </conditionalFormatting>
  <conditionalFormatting sqref="AU19:AU20">
    <cfRule type="cellIs" dxfId="806" priority="16" operator="notBetween">
      <formula>-2</formula>
      <formula>2</formula>
    </cfRule>
  </conditionalFormatting>
  <conditionalFormatting sqref="AU21:AU22">
    <cfRule type="cellIs" dxfId="805" priority="15" operator="notBetween">
      <formula>-2</formula>
      <formula>2</formula>
    </cfRule>
  </conditionalFormatting>
  <conditionalFormatting sqref="AU11:AU12">
    <cfRule type="cellIs" dxfId="804" priority="14" operator="notBetween">
      <formula>-2</formula>
      <formula>2</formula>
    </cfRule>
  </conditionalFormatting>
  <conditionalFormatting sqref="AU33">
    <cfRule type="cellIs" dxfId="803" priority="13" operator="notBetween">
      <formula>-2</formula>
      <formula>2</formula>
    </cfRule>
  </conditionalFormatting>
  <conditionalFormatting sqref="AU36">
    <cfRule type="cellIs" dxfId="802" priority="12" operator="notBetween">
      <formula>-2</formula>
      <formula>2</formula>
    </cfRule>
  </conditionalFormatting>
  <conditionalFormatting sqref="AU32">
    <cfRule type="cellIs" dxfId="801" priority="11" operator="notBetween">
      <formula>-2</formula>
      <formula>2</formula>
    </cfRule>
  </conditionalFormatting>
  <conditionalFormatting sqref="AU35">
    <cfRule type="cellIs" dxfId="800" priority="10" operator="notBetween">
      <formula>-2</formula>
      <formula>2</formula>
    </cfRule>
  </conditionalFormatting>
  <conditionalFormatting sqref="AS13:AS14 AS29:AS30 AS9:AS10">
    <cfRule type="cellIs" dxfId="799" priority="9" operator="notBetween">
      <formula>-2</formula>
      <formula>2</formula>
    </cfRule>
  </conditionalFormatting>
  <conditionalFormatting sqref="AS17:AS18">
    <cfRule type="cellIs" dxfId="798" priority="7" operator="notBetween">
      <formula>-2</formula>
      <formula>2</formula>
    </cfRule>
  </conditionalFormatting>
  <conditionalFormatting sqref="AS15:AS16">
    <cfRule type="cellIs" dxfId="797" priority="8" operator="notBetween">
      <formula>-2</formula>
      <formula>2</formula>
    </cfRule>
  </conditionalFormatting>
  <conditionalFormatting sqref="AS23:AS24">
    <cfRule type="cellIs" dxfId="796" priority="6" operator="notBetween">
      <formula>-2</formula>
      <formula>2</formula>
    </cfRule>
  </conditionalFormatting>
  <conditionalFormatting sqref="AS25:AS26">
    <cfRule type="cellIs" dxfId="795" priority="5" operator="notBetween">
      <formula>-2</formula>
      <formula>2</formula>
    </cfRule>
  </conditionalFormatting>
  <conditionalFormatting sqref="AS27:AS28">
    <cfRule type="cellIs" dxfId="794" priority="4" operator="notBetween">
      <formula>-2</formula>
      <formula>2</formula>
    </cfRule>
  </conditionalFormatting>
  <conditionalFormatting sqref="AS19:AS20">
    <cfRule type="cellIs" dxfId="793" priority="3" operator="notBetween">
      <formula>-2</formula>
      <formula>2</formula>
    </cfRule>
  </conditionalFormatting>
  <conditionalFormatting sqref="AS21:AS22">
    <cfRule type="cellIs" dxfId="792" priority="2" operator="notBetween">
      <formula>-2</formula>
      <formula>2</formula>
    </cfRule>
  </conditionalFormatting>
  <conditionalFormatting sqref="AS11:AS12">
    <cfRule type="cellIs" dxfId="791" priority="1" operator="notBetween">
      <formula>-2</formula>
      <formula>2</formula>
    </cfRule>
  </conditionalFormatting>
  <hyperlinks>
    <hyperlink ref="A1" location="'Front page'!A1" display="'Front page'!A1" xr:uid="{00000000-0004-0000-0A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FF7900"/>
    <pageSetUpPr autoPageBreaks="0"/>
  </sheetPr>
  <dimension ref="A1:X102"/>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1" hidden="1" customWidth="1"/>
    <col min="14" max="21" width="12.33203125" style="28" customWidth="1"/>
    <col min="22" max="201" width="11.44140625" style="28" customWidth="1"/>
    <col min="202" max="202" width="11.44140625" style="28"/>
    <col min="203" max="203" width="11.44140625" style="28" customWidth="1"/>
    <col min="204" max="205" width="11.44140625" style="28"/>
    <col min="206" max="218" width="11.44140625" style="28" customWidth="1"/>
    <col min="219" max="220" width="11.44140625" style="28"/>
    <col min="221" max="233" width="11.44140625" style="28" customWidth="1"/>
    <col min="234" max="16384" width="11.44140625" style="28"/>
  </cols>
  <sheetData>
    <row r="1" spans="1:21" ht="12" customHeight="1">
      <c r="A1" s="27" t="s">
        <v>585</v>
      </c>
      <c r="F1" s="1234" t="s">
        <v>110</v>
      </c>
    </row>
    <row r="2" spans="1:21" ht="12" customHeight="1">
      <c r="F2" s="1235"/>
      <c r="I2" s="307"/>
    </row>
    <row r="3" spans="1:21" ht="12" customHeight="1">
      <c r="F3" s="1235"/>
    </row>
    <row r="4" spans="1:21" ht="12" customHeight="1">
      <c r="F4" s="1235"/>
    </row>
    <row r="5" spans="1:21" ht="12" customHeight="1">
      <c r="F5" s="1259"/>
    </row>
    <row r="6" spans="1:21" ht="23.25" customHeight="1">
      <c r="B6" s="1237" t="s">
        <v>466</v>
      </c>
      <c r="C6" s="1237"/>
      <c r="D6" s="1237"/>
      <c r="E6" s="1237"/>
      <c r="F6" s="1237"/>
      <c r="G6" s="308"/>
      <c r="H6" s="1237" t="s">
        <v>186</v>
      </c>
      <c r="J6" s="304">
        <v>2022</v>
      </c>
      <c r="K6" s="304"/>
      <c r="L6" s="304"/>
      <c r="M6" s="304"/>
      <c r="N6" s="304">
        <v>2023</v>
      </c>
      <c r="O6" s="304"/>
      <c r="P6" s="304"/>
      <c r="Q6" s="304"/>
      <c r="R6" s="271">
        <v>2024</v>
      </c>
      <c r="S6" s="304"/>
      <c r="T6" s="304"/>
      <c r="U6" s="304"/>
    </row>
    <row r="7" spans="1:21" s="82" customFormat="1" ht="29.25" customHeight="1">
      <c r="B7" s="1260"/>
      <c r="C7" s="1260"/>
      <c r="D7" s="1260"/>
      <c r="E7" s="1260"/>
      <c r="F7" s="1260"/>
      <c r="H7" s="1260"/>
      <c r="J7" s="80" t="s">
        <v>608</v>
      </c>
      <c r="K7" s="80" t="s">
        <v>609</v>
      </c>
      <c r="L7" s="80" t="s">
        <v>610</v>
      </c>
      <c r="M7" s="1120" t="s">
        <v>611</v>
      </c>
      <c r="N7" s="1120" t="s">
        <v>696</v>
      </c>
      <c r="O7" s="80" t="s">
        <v>704</v>
      </c>
      <c r="P7" s="80" t="s">
        <v>706</v>
      </c>
      <c r="Q7" s="415" t="s">
        <v>707</v>
      </c>
      <c r="R7" s="80" t="s">
        <v>889</v>
      </c>
      <c r="S7" s="80" t="s">
        <v>890</v>
      </c>
      <c r="T7" s="80" t="s">
        <v>892</v>
      </c>
      <c r="U7" s="80" t="s">
        <v>893</v>
      </c>
    </row>
    <row r="8" spans="1:21" s="53" customFormat="1" ht="15" customHeight="1">
      <c r="H8" s="56"/>
      <c r="J8" s="101"/>
      <c r="K8" s="101"/>
      <c r="L8" s="101"/>
      <c r="M8" s="976"/>
      <c r="N8" s="976"/>
      <c r="O8" s="101"/>
      <c r="P8" s="101"/>
      <c r="Q8" s="101"/>
      <c r="R8" s="101"/>
      <c r="S8" s="101"/>
      <c r="T8" s="101"/>
      <c r="U8" s="101"/>
    </row>
    <row r="9" spans="1:21" s="53" customFormat="1" ht="23.25" customHeight="1">
      <c r="B9" s="485" t="s">
        <v>326</v>
      </c>
      <c r="H9" s="56"/>
      <c r="M9" s="953"/>
      <c r="N9" s="953"/>
    </row>
    <row r="10" spans="1:21" s="53" customFormat="1" ht="15" customHeight="1">
      <c r="H10" s="56"/>
      <c r="M10" s="953"/>
      <c r="N10" s="953"/>
    </row>
    <row r="11" spans="1:21" s="53" customFormat="1" ht="15" customHeight="1">
      <c r="B11" s="670" t="s">
        <v>330</v>
      </c>
      <c r="H11" s="56"/>
      <c r="M11" s="953"/>
      <c r="N11" s="953"/>
    </row>
    <row r="12" spans="1:21" s="49" customFormat="1" ht="15" customHeight="1">
      <c r="B12" s="674" t="s">
        <v>525</v>
      </c>
      <c r="C12" s="674"/>
      <c r="D12" s="674"/>
      <c r="E12" s="674"/>
      <c r="F12" s="674"/>
      <c r="H12" s="529" t="s">
        <v>243</v>
      </c>
      <c r="J12" s="403">
        <v>5914.32</v>
      </c>
      <c r="K12" s="403">
        <v>5908.59</v>
      </c>
      <c r="L12" s="403">
        <v>5920.0230000000001</v>
      </c>
      <c r="M12" s="403">
        <v>5954.5889999999999</v>
      </c>
      <c r="N12" s="403">
        <v>5945.01</v>
      </c>
      <c r="O12" s="403">
        <v>5961.8050000000003</v>
      </c>
      <c r="P12" s="403">
        <v>5991.9660000000003</v>
      </c>
      <c r="Q12" s="403">
        <v>5992.8149999999996</v>
      </c>
      <c r="R12" s="84">
        <v>5969.4719999999998</v>
      </c>
      <c r="S12" s="403">
        <v>5952.5290000000005</v>
      </c>
      <c r="T12" s="403"/>
      <c r="U12" s="403"/>
    </row>
    <row r="13" spans="1:21" s="53" customFormat="1" ht="15" customHeight="1">
      <c r="B13" s="53" t="s">
        <v>521</v>
      </c>
      <c r="H13" s="56"/>
      <c r="J13" s="297">
        <v>1.69</v>
      </c>
      <c r="K13" s="297">
        <v>1.69</v>
      </c>
      <c r="L13" s="297">
        <v>1.7</v>
      </c>
      <c r="M13" s="1129">
        <v>1.7</v>
      </c>
      <c r="N13" s="1129">
        <v>1.71</v>
      </c>
      <c r="O13" s="297">
        <v>1.71</v>
      </c>
      <c r="P13" s="297">
        <v>1.71</v>
      </c>
      <c r="Q13" s="297">
        <v>1.71</v>
      </c>
      <c r="R13" s="720">
        <v>1.71</v>
      </c>
      <c r="S13" s="297">
        <v>1.72</v>
      </c>
      <c r="T13" s="297"/>
      <c r="U13" s="297"/>
    </row>
    <row r="14" spans="1:21" s="53" customFormat="1" ht="15" customHeight="1">
      <c r="B14" s="670" t="s">
        <v>332</v>
      </c>
      <c r="H14" s="56"/>
      <c r="M14" s="953"/>
      <c r="N14" s="953"/>
      <c r="R14" s="416"/>
    </row>
    <row r="15" spans="1:21" s="49" customFormat="1" ht="15" customHeight="1">
      <c r="B15" s="674" t="s">
        <v>340</v>
      </c>
      <c r="C15" s="674"/>
      <c r="D15" s="674"/>
      <c r="E15" s="674"/>
      <c r="F15" s="674"/>
      <c r="H15" s="529" t="s">
        <v>244</v>
      </c>
      <c r="J15" s="406">
        <v>70.5</v>
      </c>
      <c r="K15" s="406">
        <v>70.599999999999994</v>
      </c>
      <c r="L15" s="406">
        <v>71.400000000000006</v>
      </c>
      <c r="M15" s="406">
        <v>71.900000000000006</v>
      </c>
      <c r="N15" s="406">
        <v>72.099999999999994</v>
      </c>
      <c r="O15" s="406">
        <v>73.099999999999994</v>
      </c>
      <c r="P15" s="406">
        <v>74</v>
      </c>
      <c r="Q15" s="406">
        <v>75.2</v>
      </c>
      <c r="R15" s="135">
        <v>74.8</v>
      </c>
      <c r="S15" s="406">
        <v>76.5</v>
      </c>
      <c r="T15" s="406"/>
      <c r="U15" s="406"/>
    </row>
    <row r="16" spans="1:21" s="325" customFormat="1" ht="15" customHeight="1" thickBot="1">
      <c r="B16" s="703" t="s">
        <v>19</v>
      </c>
      <c r="C16" s="703"/>
      <c r="D16" s="703"/>
      <c r="E16" s="703"/>
      <c r="F16" s="703"/>
      <c r="H16" s="704"/>
      <c r="J16" s="417">
        <v>2.5000000000000001E-2</v>
      </c>
      <c r="K16" s="721">
        <v>0.02</v>
      </c>
      <c r="L16" s="417">
        <v>2.1999999999999999E-2</v>
      </c>
      <c r="M16" s="417">
        <v>0.02</v>
      </c>
      <c r="N16" s="721">
        <v>2.1999999999999999E-2</v>
      </c>
      <c r="O16" s="721">
        <v>3.5999999999999997E-2</v>
      </c>
      <c r="P16" s="417">
        <v>3.6999999999999998E-2</v>
      </c>
      <c r="Q16" s="417">
        <v>4.5999999999999999E-2</v>
      </c>
      <c r="R16" s="722">
        <v>4.1000000000000002E-2</v>
      </c>
      <c r="S16" s="721">
        <v>4.9000000000000002E-2</v>
      </c>
      <c r="T16" s="417"/>
      <c r="U16" s="417"/>
    </row>
    <row r="17" spans="2:24" s="49" customFormat="1" ht="23.25" customHeight="1" thickTop="1">
      <c r="G17" s="53"/>
      <c r="H17" s="56"/>
      <c r="I17" s="53"/>
      <c r="M17" s="1025"/>
      <c r="N17" s="1025"/>
    </row>
    <row r="18" spans="2:24" s="53" customFormat="1" ht="23.25" customHeight="1">
      <c r="B18" s="485" t="s">
        <v>281</v>
      </c>
      <c r="H18" s="56"/>
      <c r="J18" s="101"/>
      <c r="K18" s="83"/>
      <c r="L18" s="101"/>
      <c r="M18" s="976"/>
      <c r="N18" s="976"/>
      <c r="O18" s="83"/>
      <c r="P18" s="101"/>
      <c r="Q18" s="101"/>
      <c r="R18" s="101"/>
      <c r="S18" s="83"/>
      <c r="T18" s="101"/>
      <c r="U18" s="101"/>
    </row>
    <row r="19" spans="2:24" s="53" customFormat="1" ht="15" customHeight="1">
      <c r="H19" s="56"/>
      <c r="J19" s="101"/>
      <c r="K19" s="289"/>
      <c r="L19" s="101"/>
      <c r="M19" s="976"/>
      <c r="N19" s="976"/>
      <c r="O19" s="289"/>
      <c r="P19" s="101"/>
      <c r="Q19" s="101"/>
      <c r="R19" s="101"/>
      <c r="S19" s="289"/>
      <c r="T19" s="101"/>
      <c r="U19" s="101"/>
    </row>
    <row r="20" spans="2:24" s="53" customFormat="1" ht="15" customHeight="1">
      <c r="B20" s="670" t="s">
        <v>327</v>
      </c>
      <c r="H20" s="56"/>
      <c r="J20" s="101"/>
      <c r="K20" s="101"/>
      <c r="L20" s="101"/>
      <c r="M20" s="976"/>
      <c r="N20" s="1048"/>
      <c r="O20" s="101"/>
      <c r="P20" s="101"/>
      <c r="Q20" s="101"/>
      <c r="R20" s="101"/>
      <c r="S20" s="101"/>
      <c r="T20" s="101"/>
      <c r="U20" s="101"/>
    </row>
    <row r="21" spans="2:24" s="49" customFormat="1" ht="15" customHeight="1">
      <c r="B21" s="674" t="s">
        <v>439</v>
      </c>
      <c r="C21" s="674"/>
      <c r="D21" s="674"/>
      <c r="E21" s="674"/>
      <c r="F21" s="674"/>
      <c r="G21" s="53"/>
      <c r="H21" s="529" t="s">
        <v>245</v>
      </c>
      <c r="I21" s="53"/>
      <c r="J21" s="403">
        <v>21783.404999999999</v>
      </c>
      <c r="K21" s="403">
        <v>21872.542000000001</v>
      </c>
      <c r="L21" s="403">
        <v>22085.971000000001</v>
      </c>
      <c r="M21" s="403">
        <v>22007.648000000001</v>
      </c>
      <c r="N21" s="403">
        <v>21736.080999999998</v>
      </c>
      <c r="O21" s="403">
        <v>21693.196</v>
      </c>
      <c r="P21" s="403">
        <v>21763.819</v>
      </c>
      <c r="Q21" s="403">
        <v>21817.706999999999</v>
      </c>
      <c r="R21" s="84">
        <v>21757.564999999999</v>
      </c>
      <c r="S21" s="403">
        <v>21812.364000000001</v>
      </c>
      <c r="T21" s="403"/>
      <c r="U21" s="403"/>
      <c r="W21" s="723"/>
    </row>
    <row r="22" spans="2:24" s="53" customFormat="1" ht="15" customHeight="1">
      <c r="C22" s="53" t="s">
        <v>212</v>
      </c>
      <c r="H22" s="56" t="s">
        <v>246</v>
      </c>
      <c r="J22" s="289">
        <v>20106.125</v>
      </c>
      <c r="K22" s="289">
        <v>20279.464</v>
      </c>
      <c r="L22" s="289">
        <v>20491.723999999998</v>
      </c>
      <c r="M22" s="913">
        <v>20634.923999999999</v>
      </c>
      <c r="N22" s="913">
        <v>20638.239000000001</v>
      </c>
      <c r="O22" s="289">
        <v>20667.069</v>
      </c>
      <c r="P22" s="289">
        <v>20750.225999999999</v>
      </c>
      <c r="Q22" s="289">
        <v>20847.808000000001</v>
      </c>
      <c r="R22" s="411">
        <v>20856.507000000001</v>
      </c>
      <c r="S22" s="289">
        <v>20960.084999999999</v>
      </c>
      <c r="T22" s="289"/>
      <c r="U22" s="289"/>
      <c r="W22" s="723"/>
    </row>
    <row r="23" spans="2:24" s="53" customFormat="1" ht="15" customHeight="1">
      <c r="B23" s="496"/>
      <c r="C23" s="680"/>
      <c r="D23" s="496" t="s">
        <v>410</v>
      </c>
      <c r="E23" s="496"/>
      <c r="F23" s="496"/>
      <c r="H23" s="679" t="s">
        <v>248</v>
      </c>
      <c r="J23" s="86">
        <v>14.366</v>
      </c>
      <c r="K23" s="86">
        <v>14.337999999999999</v>
      </c>
      <c r="L23" s="86">
        <v>14.395</v>
      </c>
      <c r="M23" s="916">
        <v>13.712999999999999</v>
      </c>
      <c r="N23" s="916">
        <v>13.721</v>
      </c>
      <c r="O23" s="86">
        <v>13.728999999999999</v>
      </c>
      <c r="P23" s="86">
        <v>13.789</v>
      </c>
      <c r="Q23" s="86">
        <v>12.244</v>
      </c>
      <c r="R23" s="87">
        <v>11.926</v>
      </c>
      <c r="S23" s="86">
        <v>11.759</v>
      </c>
      <c r="T23" s="86"/>
      <c r="U23" s="86"/>
      <c r="W23" s="723"/>
    </row>
    <row r="24" spans="2:24" s="53" customFormat="1" ht="15" customHeight="1">
      <c r="D24" s="53" t="s">
        <v>411</v>
      </c>
      <c r="H24" s="362"/>
      <c r="J24" s="289">
        <v>20091.758999999998</v>
      </c>
      <c r="K24" s="289">
        <v>20265.126</v>
      </c>
      <c r="L24" s="289">
        <v>20477.329000000002</v>
      </c>
      <c r="M24" s="913">
        <v>20621.210999999999</v>
      </c>
      <c r="N24" s="913">
        <v>20624.518</v>
      </c>
      <c r="O24" s="289">
        <v>20653.34</v>
      </c>
      <c r="P24" s="289">
        <v>20736.437000000002</v>
      </c>
      <c r="Q24" s="289">
        <v>20835.563999999998</v>
      </c>
      <c r="R24" s="411">
        <v>20844.580999999998</v>
      </c>
      <c r="S24" s="289">
        <v>20948.326000000001</v>
      </c>
      <c r="T24" s="289"/>
      <c r="U24" s="289"/>
      <c r="W24" s="723"/>
    </row>
    <row r="25" spans="2:24" s="53" customFormat="1" ht="15" customHeight="1">
      <c r="B25" s="496"/>
      <c r="C25" s="680" t="s">
        <v>213</v>
      </c>
      <c r="D25" s="496"/>
      <c r="E25" s="496"/>
      <c r="F25" s="496"/>
      <c r="H25" s="724" t="s">
        <v>247</v>
      </c>
      <c r="J25" s="86">
        <v>1677.28</v>
      </c>
      <c r="K25" s="86">
        <v>1593.078</v>
      </c>
      <c r="L25" s="86">
        <v>1594.2470000000001</v>
      </c>
      <c r="M25" s="916">
        <v>1372.7239999999999</v>
      </c>
      <c r="N25" s="916">
        <v>1097.8420000000001</v>
      </c>
      <c r="O25" s="86">
        <v>1026.127</v>
      </c>
      <c r="P25" s="86">
        <v>1013.593</v>
      </c>
      <c r="Q25" s="86">
        <v>969.899</v>
      </c>
      <c r="R25" s="87">
        <v>901.05799999999999</v>
      </c>
      <c r="S25" s="86">
        <v>852.279</v>
      </c>
      <c r="T25" s="86"/>
      <c r="U25" s="86"/>
      <c r="W25" s="723"/>
    </row>
    <row r="26" spans="2:24" s="49" customFormat="1" ht="15" customHeight="1">
      <c r="B26" s="49" t="s">
        <v>437</v>
      </c>
      <c r="G26" s="53"/>
      <c r="H26" s="56" t="s">
        <v>245</v>
      </c>
      <c r="I26" s="53"/>
      <c r="J26" s="291">
        <v>21783.404999999999</v>
      </c>
      <c r="K26" s="291">
        <v>21872.542000000001</v>
      </c>
      <c r="L26" s="291">
        <v>22085.971000000001</v>
      </c>
      <c r="M26" s="1094">
        <v>22007.648000000001</v>
      </c>
      <c r="N26" s="1094">
        <v>21736.080999999998</v>
      </c>
      <c r="O26" s="291">
        <v>21693.196</v>
      </c>
      <c r="P26" s="291">
        <v>21763.819</v>
      </c>
      <c r="Q26" s="291">
        <v>21817.706999999999</v>
      </c>
      <c r="R26" s="412">
        <v>21757.564999999999</v>
      </c>
      <c r="S26" s="291">
        <v>21812.364000000001</v>
      </c>
      <c r="T26" s="291"/>
      <c r="U26" s="291"/>
      <c r="W26" s="723"/>
      <c r="X26" s="53"/>
    </row>
    <row r="27" spans="2:24" s="53" customFormat="1" ht="15" customHeight="1">
      <c r="B27" s="496"/>
      <c r="C27" s="680" t="s">
        <v>413</v>
      </c>
      <c r="D27" s="496"/>
      <c r="E27" s="496"/>
      <c r="F27" s="496"/>
      <c r="H27" s="679" t="s">
        <v>249</v>
      </c>
      <c r="J27" s="86">
        <v>9975.68</v>
      </c>
      <c r="K27" s="86">
        <v>9989.5939999999991</v>
      </c>
      <c r="L27" s="86">
        <v>10064.325000000001</v>
      </c>
      <c r="M27" s="916">
        <v>10148.583000000001</v>
      </c>
      <c r="N27" s="916">
        <v>10140.837</v>
      </c>
      <c r="O27" s="86">
        <v>10191.055</v>
      </c>
      <c r="P27" s="86">
        <v>10275.423000000001</v>
      </c>
      <c r="Q27" s="86">
        <v>10276.856</v>
      </c>
      <c r="R27" s="87">
        <v>10226.475</v>
      </c>
      <c r="S27" s="86">
        <v>10239.005999999999</v>
      </c>
      <c r="T27" s="86"/>
      <c r="U27" s="86"/>
      <c r="W27" s="723"/>
    </row>
    <row r="28" spans="2:24" s="53" customFormat="1" ht="15" customHeight="1">
      <c r="C28" s="491" t="s">
        <v>414</v>
      </c>
      <c r="H28" s="362" t="s">
        <v>250</v>
      </c>
      <c r="J28" s="289">
        <v>11807.725</v>
      </c>
      <c r="K28" s="289">
        <v>11882.948</v>
      </c>
      <c r="L28" s="289">
        <v>12021.646000000001</v>
      </c>
      <c r="M28" s="913">
        <v>11859.065000000001</v>
      </c>
      <c r="N28" s="913">
        <v>11595.244000000001</v>
      </c>
      <c r="O28" s="289">
        <v>11502.141</v>
      </c>
      <c r="P28" s="289">
        <v>11488.396000000001</v>
      </c>
      <c r="Q28" s="289">
        <v>11540.851000000001</v>
      </c>
      <c r="R28" s="411">
        <v>11531.09</v>
      </c>
      <c r="S28" s="289">
        <v>11573.358</v>
      </c>
      <c r="T28" s="289"/>
      <c r="U28" s="289"/>
      <c r="W28" s="723"/>
    </row>
    <row r="29" spans="2:24" s="53" customFormat="1" ht="15" customHeight="1">
      <c r="B29" s="496"/>
      <c r="C29" s="680"/>
      <c r="D29" s="496" t="s">
        <v>410</v>
      </c>
      <c r="E29" s="496"/>
      <c r="F29" s="496"/>
      <c r="H29" s="679" t="s">
        <v>248</v>
      </c>
      <c r="J29" s="86">
        <v>14.366</v>
      </c>
      <c r="K29" s="86">
        <v>14.337999999999999</v>
      </c>
      <c r="L29" s="86">
        <v>14.395</v>
      </c>
      <c r="M29" s="916">
        <v>13.712999999999999</v>
      </c>
      <c r="N29" s="916">
        <v>13.721</v>
      </c>
      <c r="O29" s="86">
        <v>13.728999999999999</v>
      </c>
      <c r="P29" s="86">
        <v>13.789</v>
      </c>
      <c r="Q29" s="86">
        <v>12.244</v>
      </c>
      <c r="R29" s="87">
        <v>11.926</v>
      </c>
      <c r="S29" s="86">
        <v>11.759</v>
      </c>
      <c r="T29" s="86"/>
      <c r="U29" s="916"/>
      <c r="V29" s="953"/>
      <c r="W29" s="723"/>
    </row>
    <row r="30" spans="2:24" s="53" customFormat="1" ht="15" customHeight="1">
      <c r="C30" s="491"/>
      <c r="D30" s="53" t="s">
        <v>415</v>
      </c>
      <c r="H30" s="362"/>
      <c r="J30" s="289">
        <v>10116.079</v>
      </c>
      <c r="K30" s="289">
        <v>10275.531999999999</v>
      </c>
      <c r="L30" s="289">
        <v>10413.004000000001</v>
      </c>
      <c r="M30" s="913">
        <v>10472.628000000001</v>
      </c>
      <c r="N30" s="913">
        <v>10483.681</v>
      </c>
      <c r="O30" s="289">
        <v>10462.285</v>
      </c>
      <c r="P30" s="289">
        <v>10461.013999999999</v>
      </c>
      <c r="Q30" s="290">
        <v>10558.708000000001</v>
      </c>
      <c r="R30" s="289">
        <v>10618.106</v>
      </c>
      <c r="S30" s="289">
        <v>10709.32</v>
      </c>
      <c r="T30" s="289"/>
      <c r="U30" s="913"/>
      <c r="V30" s="953"/>
      <c r="W30" s="723"/>
    </row>
    <row r="31" spans="2:24" s="53" customFormat="1" ht="15" customHeight="1">
      <c r="B31" s="496"/>
      <c r="C31" s="680"/>
      <c r="D31" s="496" t="s">
        <v>213</v>
      </c>
      <c r="E31" s="496"/>
      <c r="F31" s="496"/>
      <c r="H31" s="679" t="s">
        <v>247</v>
      </c>
      <c r="J31" s="86">
        <v>1677.28</v>
      </c>
      <c r="K31" s="86">
        <v>1593.078</v>
      </c>
      <c r="L31" s="86">
        <v>1594.2470000000001</v>
      </c>
      <c r="M31" s="916">
        <v>1372.7239999999999</v>
      </c>
      <c r="N31" s="916">
        <v>1097.8420000000001</v>
      </c>
      <c r="O31" s="86">
        <v>1026.127</v>
      </c>
      <c r="P31" s="86">
        <v>1013.593</v>
      </c>
      <c r="Q31" s="85">
        <v>969.899</v>
      </c>
      <c r="R31" s="86">
        <v>901.05799999999999</v>
      </c>
      <c r="S31" s="86">
        <v>852.279</v>
      </c>
      <c r="T31" s="86"/>
      <c r="U31" s="916"/>
      <c r="V31" s="953"/>
      <c r="W31" s="723"/>
    </row>
    <row r="32" spans="2:24" s="53" customFormat="1" ht="15" hidden="1" customHeight="1">
      <c r="B32" s="670" t="s">
        <v>333</v>
      </c>
      <c r="H32" s="56"/>
      <c r="J32" s="101"/>
      <c r="K32" s="101"/>
      <c r="L32" s="101"/>
      <c r="M32" s="913"/>
      <c r="N32" s="976"/>
      <c r="O32" s="101"/>
      <c r="P32" s="101"/>
      <c r="Q32" s="290"/>
      <c r="R32" s="101"/>
      <c r="S32" s="101"/>
      <c r="T32" s="101"/>
      <c r="U32" s="913"/>
      <c r="V32" s="953"/>
      <c r="W32" s="723"/>
    </row>
    <row r="33" spans="2:24" s="53" customFormat="1" ht="15" hidden="1" customHeight="1">
      <c r="B33" s="534" t="s">
        <v>21</v>
      </c>
      <c r="C33" s="697"/>
      <c r="D33" s="697"/>
      <c r="E33" s="697"/>
      <c r="F33" s="697"/>
      <c r="H33" s="675"/>
      <c r="J33" s="397">
        <v>9975.68</v>
      </c>
      <c r="K33" s="397">
        <v>9989.5939999999991</v>
      </c>
      <c r="L33" s="397">
        <v>10064.325000000001</v>
      </c>
      <c r="M33" s="397">
        <v>10148.583000000001</v>
      </c>
      <c r="N33" s="397">
        <v>10140.837</v>
      </c>
      <c r="O33" s="397">
        <v>10191.055</v>
      </c>
      <c r="P33" s="397">
        <v>10275.423000000001</v>
      </c>
      <c r="Q33" s="398">
        <v>10276.856</v>
      </c>
      <c r="R33" s="149">
        <v>10226.475</v>
      </c>
      <c r="S33" s="397">
        <v>10239.005999999999</v>
      </c>
      <c r="T33" s="397"/>
      <c r="U33" s="397"/>
      <c r="V33" s="953"/>
      <c r="W33" s="723"/>
    </row>
    <row r="34" spans="2:24" s="53" customFormat="1" ht="15" hidden="1" customHeight="1">
      <c r="C34" s="53" t="s">
        <v>71</v>
      </c>
      <c r="H34" s="56"/>
      <c r="J34" s="289">
        <v>4033</v>
      </c>
      <c r="K34" s="289">
        <v>4057</v>
      </c>
      <c r="L34" s="289">
        <v>4138</v>
      </c>
      <c r="M34" s="913">
        <v>4228</v>
      </c>
      <c r="N34" s="913">
        <v>4250</v>
      </c>
      <c r="O34" s="289">
        <v>4432</v>
      </c>
      <c r="P34" s="289">
        <v>4676</v>
      </c>
      <c r="Q34" s="290">
        <v>5082</v>
      </c>
      <c r="R34" s="411">
        <v>5422</v>
      </c>
      <c r="S34" s="913"/>
      <c r="T34" s="289"/>
      <c r="U34" s="913"/>
      <c r="V34" s="953"/>
      <c r="W34" s="723"/>
    </row>
    <row r="35" spans="2:24" s="53" customFormat="1" ht="15" hidden="1" customHeight="1">
      <c r="B35" s="592" t="s">
        <v>22</v>
      </c>
      <c r="C35" s="496"/>
      <c r="D35" s="496"/>
      <c r="E35" s="496"/>
      <c r="F35" s="496"/>
      <c r="H35" s="119"/>
      <c r="J35" s="86">
        <v>4561</v>
      </c>
      <c r="K35" s="86">
        <v>4602</v>
      </c>
      <c r="L35" s="86">
        <v>4648</v>
      </c>
      <c r="M35" s="916">
        <v>4636</v>
      </c>
      <c r="N35" s="916">
        <v>4617</v>
      </c>
      <c r="O35" s="86">
        <v>4608</v>
      </c>
      <c r="P35" s="86">
        <v>4628</v>
      </c>
      <c r="Q35" s="85">
        <v>4752</v>
      </c>
      <c r="R35" s="87">
        <v>4879</v>
      </c>
      <c r="S35" s="916"/>
      <c r="T35" s="86"/>
      <c r="U35" s="916"/>
      <c r="V35" s="953"/>
      <c r="W35" s="723"/>
    </row>
    <row r="36" spans="2:24" s="53" customFormat="1" ht="15" customHeight="1">
      <c r="B36" s="670" t="s">
        <v>334</v>
      </c>
      <c r="H36" s="56"/>
      <c r="J36" s="101"/>
      <c r="K36" s="101"/>
      <c r="L36" s="101"/>
      <c r="M36" s="976"/>
      <c r="N36" s="976"/>
      <c r="O36" s="101"/>
      <c r="P36" s="101"/>
      <c r="Q36" s="101"/>
      <c r="R36" s="811"/>
      <c r="S36" s="1048"/>
      <c r="T36" s="101"/>
      <c r="U36" s="976"/>
      <c r="V36" s="953"/>
      <c r="W36" s="723"/>
    </row>
    <row r="37" spans="2:24" s="53" customFormat="1" ht="15" customHeight="1">
      <c r="B37" s="697" t="s">
        <v>335</v>
      </c>
      <c r="C37" s="697"/>
      <c r="D37" s="697"/>
      <c r="E37" s="697"/>
      <c r="F37" s="697"/>
      <c r="H37" s="529" t="s">
        <v>254</v>
      </c>
      <c r="J37" s="725">
        <v>0.112</v>
      </c>
      <c r="K37" s="396">
        <v>0.105</v>
      </c>
      <c r="L37" s="725">
        <v>0.109</v>
      </c>
      <c r="M37" s="725">
        <v>0.107</v>
      </c>
      <c r="N37" s="396">
        <v>0.12</v>
      </c>
      <c r="O37" s="396">
        <v>0.108</v>
      </c>
      <c r="P37" s="725">
        <v>0.11899999999999999</v>
      </c>
      <c r="Q37" s="725">
        <v>0.121</v>
      </c>
      <c r="R37" s="136">
        <v>0.127</v>
      </c>
      <c r="S37" s="396">
        <v>0.114</v>
      </c>
      <c r="T37" s="725"/>
      <c r="U37" s="725"/>
      <c r="V37" s="953"/>
    </row>
    <row r="38" spans="2:24" s="53" customFormat="1" ht="15" customHeight="1">
      <c r="B38" s="670" t="s">
        <v>332</v>
      </c>
      <c r="H38" s="56"/>
      <c r="J38" s="101"/>
      <c r="K38" s="101"/>
      <c r="L38" s="101"/>
      <c r="M38" s="976"/>
      <c r="N38" s="976"/>
      <c r="O38" s="101"/>
      <c r="P38" s="101"/>
      <c r="Q38" s="101"/>
      <c r="R38" s="418"/>
      <c r="S38" s="101"/>
      <c r="T38" s="101"/>
      <c r="U38" s="101"/>
      <c r="V38" s="953"/>
    </row>
    <row r="39" spans="2:24" s="49" customFormat="1" ht="15" customHeight="1">
      <c r="B39" s="674" t="s">
        <v>336</v>
      </c>
      <c r="C39" s="674"/>
      <c r="D39" s="674"/>
      <c r="E39" s="674"/>
      <c r="F39" s="674"/>
      <c r="G39" s="53"/>
      <c r="H39" s="726" t="s">
        <v>253</v>
      </c>
      <c r="I39" s="53"/>
      <c r="J39" s="406">
        <v>16.899999999999999</v>
      </c>
      <c r="K39" s="406">
        <v>17.100000000000001</v>
      </c>
      <c r="L39" s="406">
        <v>17.3</v>
      </c>
      <c r="M39" s="406">
        <v>17.100000000000001</v>
      </c>
      <c r="N39" s="406">
        <v>17.3</v>
      </c>
      <c r="O39" s="406">
        <v>18.100000000000001</v>
      </c>
      <c r="P39" s="406">
        <v>18</v>
      </c>
      <c r="Q39" s="406">
        <v>17.899999999999999</v>
      </c>
      <c r="R39" s="135">
        <v>17.600000000000001</v>
      </c>
      <c r="S39" s="406">
        <v>17.7</v>
      </c>
      <c r="T39" s="406"/>
      <c r="U39" s="406"/>
      <c r="V39" s="953"/>
      <c r="X39" s="235"/>
    </row>
    <row r="40" spans="2:24" s="325" customFormat="1" ht="15" customHeight="1">
      <c r="B40" s="325" t="s">
        <v>19</v>
      </c>
      <c r="H40" s="500"/>
      <c r="J40" s="138">
        <v>4.0000000000000001E-3</v>
      </c>
      <c r="K40" s="137">
        <v>8.9999999999999993E-3</v>
      </c>
      <c r="L40" s="138">
        <v>4.0000000000000001E-3</v>
      </c>
      <c r="M40" s="138">
        <v>-2E-3</v>
      </c>
      <c r="N40" s="137">
        <v>1.9E-2</v>
      </c>
      <c r="O40" s="138">
        <v>5.5E-2</v>
      </c>
      <c r="P40" s="138">
        <v>0.04</v>
      </c>
      <c r="Q40" s="138">
        <v>4.7E-2</v>
      </c>
      <c r="R40" s="140">
        <v>2.1999999999999999E-2</v>
      </c>
      <c r="S40" s="137">
        <v>-0.02</v>
      </c>
      <c r="T40" s="138"/>
      <c r="U40" s="138"/>
      <c r="V40" s="953"/>
    </row>
    <row r="41" spans="2:24" s="53" customFormat="1" ht="15" customHeight="1">
      <c r="B41" s="496"/>
      <c r="C41" s="496" t="s">
        <v>418</v>
      </c>
      <c r="D41" s="496"/>
      <c r="E41" s="496"/>
      <c r="F41" s="496"/>
      <c r="H41" s="679"/>
      <c r="J41" s="141">
        <v>19.100000000000001</v>
      </c>
      <c r="K41" s="141">
        <v>19.2</v>
      </c>
      <c r="L41" s="141">
        <v>19.100000000000001</v>
      </c>
      <c r="M41" s="1130">
        <v>18.7</v>
      </c>
      <c r="N41" s="1130">
        <v>18.7</v>
      </c>
      <c r="O41" s="141">
        <v>19.2</v>
      </c>
      <c r="P41" s="141">
        <v>19.100000000000001</v>
      </c>
      <c r="Q41" s="141">
        <v>19</v>
      </c>
      <c r="R41" s="142">
        <v>18.7</v>
      </c>
      <c r="S41" s="141">
        <v>18.600000000000001</v>
      </c>
      <c r="T41" s="141"/>
      <c r="U41" s="141"/>
      <c r="V41" s="953"/>
    </row>
    <row r="42" spans="2:24" s="53" customFormat="1" ht="15" customHeight="1" thickBot="1">
      <c r="B42" s="681"/>
      <c r="C42" s="681" t="s">
        <v>412</v>
      </c>
      <c r="D42" s="681"/>
      <c r="E42" s="681"/>
      <c r="F42" s="681"/>
      <c r="H42" s="683"/>
      <c r="J42" s="1018">
        <v>4.0999999999999996</v>
      </c>
      <c r="K42" s="1018">
        <v>4.7</v>
      </c>
      <c r="L42" s="1018">
        <v>5.8</v>
      </c>
      <c r="M42" s="1018">
        <v>5.8</v>
      </c>
      <c r="N42" s="1018">
        <v>5.3</v>
      </c>
      <c r="O42" s="1018">
        <v>6.4</v>
      </c>
      <c r="P42" s="1018">
        <v>6.8</v>
      </c>
      <c r="Q42" s="1018">
        <v>6.3</v>
      </c>
      <c r="R42" s="1019">
        <v>5.9</v>
      </c>
      <c r="S42" s="1018">
        <v>6.5</v>
      </c>
      <c r="T42" s="1018"/>
      <c r="U42" s="1018"/>
      <c r="V42" s="953"/>
    </row>
    <row r="43" spans="2:24" s="53" customFormat="1" ht="15" hidden="1" customHeight="1" thickTop="1">
      <c r="B43" s="670" t="s">
        <v>337</v>
      </c>
      <c r="H43" s="56"/>
      <c r="J43" s="101"/>
      <c r="K43" s="101"/>
      <c r="L43" s="101"/>
      <c r="M43" s="976"/>
      <c r="N43" s="976"/>
      <c r="O43" s="101"/>
      <c r="P43" s="101"/>
      <c r="Q43" s="101"/>
      <c r="R43" s="418"/>
      <c r="S43" s="101"/>
      <c r="T43" s="101"/>
      <c r="U43" s="101"/>
      <c r="V43" s="953"/>
    </row>
    <row r="44" spans="2:24" s="53" customFormat="1" ht="15" hidden="1" customHeight="1" thickBot="1">
      <c r="B44" s="694" t="s">
        <v>33</v>
      </c>
      <c r="C44" s="694"/>
      <c r="D44" s="694"/>
      <c r="E44" s="694"/>
      <c r="F44" s="694"/>
      <c r="H44" s="672"/>
      <c r="J44" s="298">
        <v>0.99</v>
      </c>
      <c r="K44" s="298">
        <v>0.99</v>
      </c>
      <c r="L44" s="298">
        <v>0.99</v>
      </c>
      <c r="M44" s="940">
        <v>0.99</v>
      </c>
      <c r="N44" s="940">
        <v>0.99</v>
      </c>
      <c r="O44" s="298">
        <v>0.99</v>
      </c>
      <c r="P44" s="940">
        <v>0.99</v>
      </c>
      <c r="Q44" s="298">
        <v>0.99</v>
      </c>
      <c r="R44" s="419">
        <v>0.99</v>
      </c>
      <c r="S44" s="298">
        <v>0.99</v>
      </c>
      <c r="T44" s="298"/>
      <c r="U44" s="298"/>
      <c r="V44" s="953"/>
    </row>
    <row r="45" spans="2:24" s="49" customFormat="1" ht="23.25" customHeight="1" thickTop="1">
      <c r="G45" s="53"/>
      <c r="H45" s="56"/>
      <c r="I45" s="53"/>
      <c r="M45" s="1025"/>
      <c r="N45" s="1025"/>
      <c r="V45" s="953"/>
    </row>
    <row r="46" spans="2:24" s="53" customFormat="1" ht="23.25" customHeight="1">
      <c r="B46" s="485" t="s">
        <v>280</v>
      </c>
      <c r="H46" s="56"/>
      <c r="M46" s="953"/>
      <c r="N46" s="953"/>
    </row>
    <row r="47" spans="2:24" s="53" customFormat="1" ht="15" customHeight="1">
      <c r="H47" s="56"/>
      <c r="M47" s="953"/>
      <c r="N47" s="953"/>
    </row>
    <row r="48" spans="2:24" s="53" customFormat="1" ht="15" customHeight="1">
      <c r="B48" s="670" t="s">
        <v>327</v>
      </c>
      <c r="H48" s="56"/>
      <c r="M48" s="953"/>
      <c r="N48" s="953"/>
    </row>
    <row r="49" spans="2:24" s="49" customFormat="1" ht="15" customHeight="1">
      <c r="B49" s="316" t="s">
        <v>398</v>
      </c>
      <c r="C49" s="316"/>
      <c r="D49" s="316"/>
      <c r="E49" s="316"/>
      <c r="F49" s="316"/>
      <c r="G49" s="53"/>
      <c r="H49" s="351" t="s">
        <v>255</v>
      </c>
      <c r="I49" s="53"/>
      <c r="J49" s="407">
        <v>29163.348999999998</v>
      </c>
      <c r="K49" s="407">
        <v>28870.664000000001</v>
      </c>
      <c r="L49" s="407">
        <v>28579.539000000001</v>
      </c>
      <c r="M49" s="407">
        <v>28287.648000000001</v>
      </c>
      <c r="N49" s="407">
        <v>27939.132000000001</v>
      </c>
      <c r="O49" s="407">
        <v>27586.435000000001</v>
      </c>
      <c r="P49" s="407">
        <v>27236.152999999998</v>
      </c>
      <c r="Q49" s="407">
        <v>26869.082999999999</v>
      </c>
      <c r="R49" s="420">
        <v>26446.677</v>
      </c>
      <c r="S49" s="407">
        <v>26070.736000000001</v>
      </c>
      <c r="T49" s="407"/>
      <c r="U49" s="407"/>
    </row>
    <row r="50" spans="2:24" s="49" customFormat="1" ht="15" customHeight="1">
      <c r="B50" s="727"/>
      <c r="C50" s="728" t="s">
        <v>432</v>
      </c>
      <c r="D50" s="727"/>
      <c r="E50" s="727"/>
      <c r="F50" s="727"/>
      <c r="H50" s="724" t="s">
        <v>256</v>
      </c>
      <c r="J50" s="99">
        <v>15436.866</v>
      </c>
      <c r="K50" s="99">
        <v>15332.832</v>
      </c>
      <c r="L50" s="99">
        <v>15259.592000000001</v>
      </c>
      <c r="M50" s="918">
        <v>15173.74</v>
      </c>
      <c r="N50" s="918">
        <v>15010.084000000001</v>
      </c>
      <c r="O50" s="99">
        <v>14858.572</v>
      </c>
      <c r="P50" s="99">
        <v>14716.51</v>
      </c>
      <c r="Q50" s="99">
        <v>14554.532999999999</v>
      </c>
      <c r="R50" s="100">
        <v>14391.285</v>
      </c>
      <c r="S50" s="99">
        <v>14290.24</v>
      </c>
      <c r="T50" s="99"/>
      <c r="U50" s="99"/>
    </row>
    <row r="51" spans="2:24" s="49" customFormat="1" ht="15" customHeight="1">
      <c r="D51" s="49" t="s">
        <v>433</v>
      </c>
      <c r="G51" s="53"/>
      <c r="H51" s="56" t="s">
        <v>257</v>
      </c>
      <c r="I51" s="53"/>
      <c r="J51" s="291">
        <v>12306.221</v>
      </c>
      <c r="K51" s="291">
        <v>12332.332</v>
      </c>
      <c r="L51" s="291">
        <v>12378.975</v>
      </c>
      <c r="M51" s="1094">
        <v>12425.303</v>
      </c>
      <c r="N51" s="1094">
        <v>12403.829</v>
      </c>
      <c r="O51" s="291">
        <v>12370.407999999999</v>
      </c>
      <c r="P51" s="291">
        <v>12339.48</v>
      </c>
      <c r="Q51" s="291">
        <v>12309.419</v>
      </c>
      <c r="R51" s="412">
        <v>12266.13</v>
      </c>
      <c r="S51" s="291">
        <v>12262.116</v>
      </c>
      <c r="T51" s="291"/>
      <c r="U51" s="291"/>
    </row>
    <row r="52" spans="2:24" s="53" customFormat="1" ht="15" customHeight="1">
      <c r="B52" s="592"/>
      <c r="C52" s="592"/>
      <c r="D52" s="592"/>
      <c r="E52" s="592" t="s">
        <v>163</v>
      </c>
      <c r="F52" s="592"/>
      <c r="G52" s="56"/>
      <c r="H52" s="679"/>
      <c r="I52" s="101"/>
      <c r="J52" s="90">
        <v>6274.2709999999997</v>
      </c>
      <c r="K52" s="90">
        <v>6537.3519999999999</v>
      </c>
      <c r="L52" s="90">
        <v>6830.4880000000003</v>
      </c>
      <c r="M52" s="917">
        <v>7169.5609999999997</v>
      </c>
      <c r="N52" s="917">
        <v>7456.1210000000001</v>
      </c>
      <c r="O52" s="90">
        <v>7705.7139999999999</v>
      </c>
      <c r="P52" s="90">
        <v>7965.1279999999997</v>
      </c>
      <c r="Q52" s="90">
        <v>8232.5640000000003</v>
      </c>
      <c r="R52" s="91">
        <v>8479.5810000000001</v>
      </c>
      <c r="S52" s="90">
        <v>8740.1110000000008</v>
      </c>
      <c r="T52" s="90"/>
      <c r="U52" s="90"/>
      <c r="W52" s="49"/>
    </row>
    <row r="53" spans="2:24" s="53" customFormat="1" ht="15" customHeight="1">
      <c r="C53" s="491"/>
      <c r="E53" s="53" t="s">
        <v>401</v>
      </c>
      <c r="H53" s="362"/>
      <c r="J53" s="289">
        <v>5954.8140000000003</v>
      </c>
      <c r="K53" s="289">
        <v>5716.76</v>
      </c>
      <c r="L53" s="289">
        <v>5468.6130000000003</v>
      </c>
      <c r="M53" s="913">
        <v>5175.8149999999996</v>
      </c>
      <c r="N53" s="913">
        <v>4869.96</v>
      </c>
      <c r="O53" s="289">
        <v>4590.0820000000003</v>
      </c>
      <c r="P53" s="289">
        <v>4303.8959999999997</v>
      </c>
      <c r="Q53" s="289">
        <v>4002.9589999999998</v>
      </c>
      <c r="R53" s="411">
        <v>3710.35</v>
      </c>
      <c r="S53" s="289">
        <v>3440.819</v>
      </c>
      <c r="T53" s="289"/>
      <c r="U53" s="289"/>
      <c r="W53" s="49"/>
    </row>
    <row r="54" spans="2:24" s="101" customFormat="1" ht="15" hidden="1" customHeight="1">
      <c r="B54" s="54"/>
      <c r="C54" s="54"/>
      <c r="D54" s="54"/>
      <c r="E54" s="54"/>
      <c r="F54" s="54" t="s">
        <v>456</v>
      </c>
      <c r="G54" s="54"/>
      <c r="H54" s="493" t="s">
        <v>258</v>
      </c>
      <c r="I54" s="54"/>
      <c r="J54" s="282">
        <v>5275.6610000000001</v>
      </c>
      <c r="K54" s="282">
        <v>5076.8580000000002</v>
      </c>
      <c r="L54" s="282">
        <v>4867.4639999999999</v>
      </c>
      <c r="M54" s="1126">
        <v>4616.3329999999996</v>
      </c>
      <c r="N54" s="1126">
        <v>4351.9759999999997</v>
      </c>
      <c r="O54" s="282">
        <v>4109.8599999999997</v>
      </c>
      <c r="P54" s="282">
        <v>3860.7489999999998</v>
      </c>
      <c r="Q54" s="282">
        <v>3586.3209999999999</v>
      </c>
      <c r="R54" s="421">
        <v>3329.413</v>
      </c>
      <c r="S54" s="282">
        <v>3091.2779999999998</v>
      </c>
      <c r="T54" s="282"/>
      <c r="U54" s="282"/>
      <c r="W54" s="49"/>
      <c r="X54" s="53"/>
    </row>
    <row r="55" spans="2:24" s="53" customFormat="1" ht="15" customHeight="1">
      <c r="B55" s="592"/>
      <c r="C55" s="592"/>
      <c r="D55" s="592"/>
      <c r="E55" s="592" t="s">
        <v>402</v>
      </c>
      <c r="F55" s="592"/>
      <c r="G55" s="56"/>
      <c r="H55" s="679"/>
      <c r="I55" s="101"/>
      <c r="J55" s="90">
        <v>77.135999999999996</v>
      </c>
      <c r="K55" s="90">
        <v>78.22</v>
      </c>
      <c r="L55" s="90">
        <v>79.873999999999995</v>
      </c>
      <c r="M55" s="917">
        <v>79.927000000000007</v>
      </c>
      <c r="N55" s="917">
        <v>77.748000000000005</v>
      </c>
      <c r="O55" s="90">
        <v>74.611999999999995</v>
      </c>
      <c r="P55" s="90">
        <v>70.456000000000003</v>
      </c>
      <c r="Q55" s="90">
        <v>73.896000000000001</v>
      </c>
      <c r="R55" s="91">
        <v>76.198999999999998</v>
      </c>
      <c r="S55" s="90">
        <v>81.186000000000007</v>
      </c>
      <c r="T55" s="90"/>
      <c r="U55" s="90"/>
      <c r="W55" s="49"/>
    </row>
    <row r="56" spans="2:24" s="49" customFormat="1" ht="15" customHeight="1">
      <c r="D56" s="49" t="s">
        <v>421</v>
      </c>
      <c r="G56" s="53"/>
      <c r="H56" s="56" t="s">
        <v>257</v>
      </c>
      <c r="I56" s="53"/>
      <c r="J56" s="291">
        <v>12306.221</v>
      </c>
      <c r="K56" s="291">
        <v>12332.332</v>
      </c>
      <c r="L56" s="291">
        <v>12378.975</v>
      </c>
      <c r="M56" s="1094">
        <v>12425.303</v>
      </c>
      <c r="N56" s="1094">
        <v>12403.829</v>
      </c>
      <c r="O56" s="291">
        <v>12370.407999999999</v>
      </c>
      <c r="P56" s="291">
        <v>12339.48</v>
      </c>
      <c r="Q56" s="291">
        <v>12309.419</v>
      </c>
      <c r="R56" s="412">
        <v>12266.13</v>
      </c>
      <c r="S56" s="291">
        <v>12262.116</v>
      </c>
      <c r="T56" s="291"/>
      <c r="U56" s="291"/>
      <c r="X56" s="53"/>
    </row>
    <row r="57" spans="2:24" s="53" customFormat="1" ht="15" customHeight="1">
      <c r="B57" s="592"/>
      <c r="C57" s="592"/>
      <c r="D57" s="592"/>
      <c r="E57" s="592" t="s">
        <v>413</v>
      </c>
      <c r="F57" s="592"/>
      <c r="G57" s="56"/>
      <c r="H57" s="679" t="s">
        <v>259</v>
      </c>
      <c r="I57" s="101"/>
      <c r="J57" s="90">
        <v>5914.32</v>
      </c>
      <c r="K57" s="90">
        <v>5908.59</v>
      </c>
      <c r="L57" s="90">
        <v>5920.0230000000001</v>
      </c>
      <c r="M57" s="917">
        <v>5954.5889999999999</v>
      </c>
      <c r="N57" s="917">
        <v>5945.01</v>
      </c>
      <c r="O57" s="90">
        <v>5961.8050000000003</v>
      </c>
      <c r="P57" s="90">
        <v>5991.9660000000003</v>
      </c>
      <c r="Q57" s="90">
        <v>5992.8149999999996</v>
      </c>
      <c r="R57" s="91">
        <v>5969.4719999999998</v>
      </c>
      <c r="S57" s="90">
        <v>5952.5290000000005</v>
      </c>
      <c r="T57" s="90"/>
      <c r="U57" s="90"/>
      <c r="W57" s="49"/>
    </row>
    <row r="58" spans="2:24" s="53" customFormat="1" ht="15" customHeight="1">
      <c r="E58" s="53" t="s">
        <v>420</v>
      </c>
      <c r="G58" s="56"/>
      <c r="H58" s="362" t="s">
        <v>260</v>
      </c>
      <c r="I58" s="101"/>
      <c r="J58" s="289">
        <v>6391.9009999999998</v>
      </c>
      <c r="K58" s="289">
        <v>6423.7420000000002</v>
      </c>
      <c r="L58" s="289">
        <v>6458.9520000000002</v>
      </c>
      <c r="M58" s="913">
        <v>6470.7139999999999</v>
      </c>
      <c r="N58" s="913">
        <v>6458.8190000000004</v>
      </c>
      <c r="O58" s="289">
        <v>6408.6030000000001</v>
      </c>
      <c r="P58" s="289">
        <v>6347.5140000000001</v>
      </c>
      <c r="Q58" s="289">
        <v>6316.6040000000003</v>
      </c>
      <c r="R58" s="411">
        <v>6296.6580000000004</v>
      </c>
      <c r="S58" s="289">
        <v>6309.5870000000004</v>
      </c>
      <c r="T58" s="289"/>
      <c r="U58" s="289"/>
      <c r="W58" s="49"/>
    </row>
    <row r="59" spans="2:24" s="49" customFormat="1" ht="15" customHeight="1">
      <c r="B59" s="118"/>
      <c r="C59" s="118"/>
      <c r="D59" s="118" t="s">
        <v>399</v>
      </c>
      <c r="E59" s="118"/>
      <c r="F59" s="118"/>
      <c r="G59" s="53"/>
      <c r="H59" s="724" t="s">
        <v>261</v>
      </c>
      <c r="I59" s="53"/>
      <c r="J59" s="146">
        <v>3130.645</v>
      </c>
      <c r="K59" s="146">
        <v>3000.5</v>
      </c>
      <c r="L59" s="146">
        <v>2880.6170000000002</v>
      </c>
      <c r="M59" s="1125">
        <v>2748.4369999999999</v>
      </c>
      <c r="N59" s="1125">
        <v>2606.2550000000001</v>
      </c>
      <c r="O59" s="146">
        <v>2488.1640000000002</v>
      </c>
      <c r="P59" s="146">
        <v>2377.0300000000002</v>
      </c>
      <c r="Q59" s="146">
        <v>2245.114</v>
      </c>
      <c r="R59" s="147">
        <v>2125.1550000000002</v>
      </c>
      <c r="S59" s="146">
        <v>2028.124</v>
      </c>
      <c r="T59" s="146"/>
      <c r="U59" s="146"/>
      <c r="X59" s="53"/>
    </row>
    <row r="60" spans="2:24" s="53" customFormat="1" ht="15" hidden="1" customHeight="1">
      <c r="E60" s="53" t="s">
        <v>400</v>
      </c>
      <c r="G60" s="56"/>
      <c r="H60" s="362"/>
      <c r="I60" s="101"/>
      <c r="J60" s="289">
        <v>3096.895</v>
      </c>
      <c r="K60" s="289">
        <v>2967.116</v>
      </c>
      <c r="L60" s="289">
        <v>2847.8049999999998</v>
      </c>
      <c r="M60" s="913">
        <v>2716.393</v>
      </c>
      <c r="N60" s="913">
        <v>2574.8409999999999</v>
      </c>
      <c r="O60" s="289">
        <v>2457.2339999999999</v>
      </c>
      <c r="P60" s="289">
        <v>2346.4250000000002</v>
      </c>
      <c r="Q60" s="289">
        <v>2224.6370000000002</v>
      </c>
      <c r="R60" s="411">
        <v>2108.3420000000001</v>
      </c>
      <c r="S60" s="289">
        <v>2012.0609999999999</v>
      </c>
      <c r="T60" s="289"/>
      <c r="U60" s="289"/>
      <c r="W60" s="49"/>
    </row>
    <row r="61" spans="2:24" s="101" customFormat="1" ht="15" hidden="1" customHeight="1">
      <c r="B61" s="546"/>
      <c r="C61" s="546"/>
      <c r="D61" s="546"/>
      <c r="E61" s="546" t="s">
        <v>578</v>
      </c>
      <c r="F61" s="546"/>
      <c r="H61" s="689"/>
      <c r="J61" s="86">
        <v>33.75</v>
      </c>
      <c r="K61" s="86">
        <v>33.384</v>
      </c>
      <c r="L61" s="86">
        <v>32.811999999999998</v>
      </c>
      <c r="M61" s="916">
        <v>32.043999999999997</v>
      </c>
      <c r="N61" s="916">
        <v>31.414000000000001</v>
      </c>
      <c r="O61" s="86">
        <v>30.93</v>
      </c>
      <c r="P61" s="86">
        <v>30.605</v>
      </c>
      <c r="Q61" s="86">
        <v>20.477</v>
      </c>
      <c r="R61" s="87">
        <v>16.812999999999999</v>
      </c>
      <c r="S61" s="86">
        <v>16.062999999999999</v>
      </c>
      <c r="T61" s="86"/>
      <c r="U61" s="86"/>
      <c r="W61" s="289"/>
    </row>
    <row r="62" spans="2:24" s="49" customFormat="1" ht="15" customHeight="1">
      <c r="C62" s="729" t="s">
        <v>403</v>
      </c>
      <c r="H62" s="56" t="s">
        <v>262</v>
      </c>
      <c r="J62" s="291">
        <v>13726.483</v>
      </c>
      <c r="K62" s="291">
        <v>13537.832</v>
      </c>
      <c r="L62" s="291">
        <v>13319.947</v>
      </c>
      <c r="M62" s="1094">
        <v>13113.907999999999</v>
      </c>
      <c r="N62" s="1094">
        <v>12929.048000000001</v>
      </c>
      <c r="O62" s="291">
        <v>12727.862999999999</v>
      </c>
      <c r="P62" s="291">
        <v>12519.643</v>
      </c>
      <c r="Q62" s="291">
        <v>12314.55</v>
      </c>
      <c r="R62" s="412">
        <v>12055.392</v>
      </c>
      <c r="S62" s="291">
        <v>11780.495999999999</v>
      </c>
      <c r="T62" s="291"/>
      <c r="U62" s="291"/>
      <c r="W62" s="291"/>
    </row>
    <row r="63" spans="2:24" s="53" customFormat="1" ht="15" customHeight="1">
      <c r="B63" s="496"/>
      <c r="C63" s="730"/>
      <c r="D63" s="592" t="s">
        <v>404</v>
      </c>
      <c r="E63" s="592"/>
      <c r="F63" s="592"/>
      <c r="H63" s="689"/>
      <c r="J63" s="86">
        <v>5530.1750000000002</v>
      </c>
      <c r="K63" s="86">
        <v>5788.0969999999998</v>
      </c>
      <c r="L63" s="86">
        <v>5995.9030000000002</v>
      </c>
      <c r="M63" s="916">
        <v>6259.634</v>
      </c>
      <c r="N63" s="916">
        <v>6472.99</v>
      </c>
      <c r="O63" s="86">
        <v>6655.5010000000002</v>
      </c>
      <c r="P63" s="86">
        <v>6860.47</v>
      </c>
      <c r="Q63" s="86">
        <v>7081.777</v>
      </c>
      <c r="R63" s="87">
        <v>7269.9589999999998</v>
      </c>
      <c r="S63" s="86">
        <v>7410.2560000000003</v>
      </c>
      <c r="T63" s="86"/>
      <c r="U63" s="86"/>
      <c r="V63" s="49"/>
      <c r="W63" s="723"/>
    </row>
    <row r="64" spans="2:24" s="101" customFormat="1" ht="15" customHeight="1">
      <c r="D64" s="101" t="s">
        <v>405</v>
      </c>
      <c r="H64" s="362"/>
      <c r="J64" s="289">
        <v>8196.3080000000009</v>
      </c>
      <c r="K64" s="289">
        <v>7749.7349999999997</v>
      </c>
      <c r="L64" s="289">
        <v>7324.0439999999999</v>
      </c>
      <c r="M64" s="913">
        <v>6854.2740000000003</v>
      </c>
      <c r="N64" s="913">
        <v>6456.058</v>
      </c>
      <c r="O64" s="289">
        <v>6072.3620000000001</v>
      </c>
      <c r="P64" s="289">
        <v>5659.1729999999998</v>
      </c>
      <c r="Q64" s="289">
        <v>5232.7730000000001</v>
      </c>
      <c r="R64" s="411">
        <v>4785.433</v>
      </c>
      <c r="S64" s="289">
        <v>4370.24</v>
      </c>
      <c r="T64" s="289"/>
      <c r="U64" s="289"/>
      <c r="V64" s="49"/>
      <c r="W64" s="723"/>
    </row>
    <row r="65" spans="2:23" s="54" customFormat="1" ht="13.2" hidden="1">
      <c r="E65" s="54" t="s">
        <v>446</v>
      </c>
      <c r="H65" s="493"/>
      <c r="J65" s="282">
        <v>6291.067</v>
      </c>
      <c r="K65" s="282">
        <v>5925.7349999999997</v>
      </c>
      <c r="L65" s="282">
        <v>5584.42</v>
      </c>
      <c r="M65" s="1126">
        <v>5204.1000000000004</v>
      </c>
      <c r="N65" s="1126">
        <v>4854.45</v>
      </c>
      <c r="O65" s="282">
        <v>4555.3630000000003</v>
      </c>
      <c r="P65" s="282">
        <v>4232.7309999999998</v>
      </c>
      <c r="Q65" s="282">
        <v>3901.54</v>
      </c>
      <c r="R65" s="421">
        <v>3567.5010000000002</v>
      </c>
      <c r="S65" s="282">
        <v>3248.3820000000001</v>
      </c>
      <c r="T65" s="282"/>
      <c r="U65" s="282"/>
      <c r="V65" s="49"/>
      <c r="W65" s="731"/>
    </row>
    <row r="66" spans="2:23" s="53" customFormat="1" ht="15" customHeight="1">
      <c r="B66" s="686" t="s">
        <v>332</v>
      </c>
      <c r="C66" s="687"/>
      <c r="D66" s="687"/>
      <c r="E66" s="687"/>
      <c r="F66" s="687"/>
      <c r="H66" s="548"/>
      <c r="J66" s="732"/>
      <c r="K66" s="732"/>
      <c r="L66" s="732"/>
      <c r="M66" s="1131"/>
      <c r="N66" s="1131"/>
      <c r="O66" s="732"/>
      <c r="P66" s="732"/>
      <c r="Q66" s="732"/>
      <c r="R66" s="422"/>
      <c r="S66" s="732"/>
      <c r="T66" s="732"/>
      <c r="U66" s="732"/>
      <c r="V66" s="49"/>
      <c r="W66" s="289"/>
    </row>
    <row r="67" spans="2:23" s="49" customFormat="1" ht="15" customHeight="1">
      <c r="B67" s="118" t="s">
        <v>338</v>
      </c>
      <c r="C67" s="496"/>
      <c r="D67" s="496"/>
      <c r="E67" s="496"/>
      <c r="F67" s="496"/>
      <c r="G67" s="53"/>
      <c r="H67" s="724" t="s">
        <v>264</v>
      </c>
      <c r="I67" s="53"/>
      <c r="J67" s="299">
        <v>36.1</v>
      </c>
      <c r="K67" s="299">
        <v>36.1</v>
      </c>
      <c r="L67" s="299">
        <v>35.799999999999997</v>
      </c>
      <c r="M67" s="1132">
        <v>36</v>
      </c>
      <c r="N67" s="1132">
        <v>35.9</v>
      </c>
      <c r="O67" s="299">
        <v>36.700000000000003</v>
      </c>
      <c r="P67" s="299">
        <v>37.299999999999997</v>
      </c>
      <c r="Q67" s="299">
        <v>37.200000000000003</v>
      </c>
      <c r="R67" s="167">
        <v>37.799999999999997</v>
      </c>
      <c r="S67" s="299">
        <v>38</v>
      </c>
      <c r="T67" s="299"/>
      <c r="U67" s="299"/>
      <c r="W67" s="289"/>
    </row>
    <row r="68" spans="2:23" s="325" customFormat="1" ht="15" customHeight="1">
      <c r="B68" s="325" t="s">
        <v>19</v>
      </c>
      <c r="H68" s="500"/>
      <c r="J68" s="138">
        <v>0.01</v>
      </c>
      <c r="K68" s="137">
        <v>8.9999999999999993E-3</v>
      </c>
      <c r="L68" s="138">
        <v>-1E-3</v>
      </c>
      <c r="M68" s="138">
        <v>1E-3</v>
      </c>
      <c r="N68" s="137">
        <v>-6.0000000000000001E-3</v>
      </c>
      <c r="O68" s="138">
        <v>1.9E-2</v>
      </c>
      <c r="P68" s="138">
        <v>0.04</v>
      </c>
      <c r="Q68" s="138">
        <v>3.5999999999999997E-2</v>
      </c>
      <c r="R68" s="140">
        <v>5.2999999999999999E-2</v>
      </c>
      <c r="S68" s="137">
        <v>3.4000000000000002E-2</v>
      </c>
      <c r="T68" s="138"/>
      <c r="U68" s="138"/>
      <c r="V68" s="49"/>
    </row>
    <row r="69" spans="2:23" s="53" customFormat="1" ht="15" customHeight="1">
      <c r="B69" s="686" t="s">
        <v>328</v>
      </c>
      <c r="C69" s="687"/>
      <c r="D69" s="687"/>
      <c r="E69" s="687"/>
      <c r="F69" s="687"/>
      <c r="H69" s="548"/>
      <c r="J69" s="732"/>
      <c r="K69" s="732"/>
      <c r="L69" s="732"/>
      <c r="M69" s="1131"/>
      <c r="N69" s="1131"/>
      <c r="O69" s="732"/>
      <c r="P69" s="732"/>
      <c r="Q69" s="732"/>
      <c r="R69" s="422"/>
      <c r="S69" s="732"/>
      <c r="T69" s="732"/>
      <c r="U69" s="732"/>
      <c r="V69" s="49"/>
      <c r="W69" s="289"/>
    </row>
    <row r="70" spans="2:23" s="53" customFormat="1" ht="15" customHeight="1">
      <c r="B70" s="733" t="s">
        <v>527</v>
      </c>
      <c r="C70" s="697"/>
      <c r="D70" s="697"/>
      <c r="E70" s="697"/>
      <c r="F70" s="697"/>
      <c r="H70" s="675" t="s">
        <v>263</v>
      </c>
      <c r="J70" s="397">
        <v>7934.1319999999996</v>
      </c>
      <c r="K70" s="397">
        <v>7846.1989999999996</v>
      </c>
      <c r="L70" s="397">
        <v>7863.6450000000004</v>
      </c>
      <c r="M70" s="397">
        <v>7890.4650000000001</v>
      </c>
      <c r="N70" s="397">
        <v>7906.9120000000003</v>
      </c>
      <c r="O70" s="397">
        <v>7926.3270000000002</v>
      </c>
      <c r="P70" s="397">
        <v>7933.94</v>
      </c>
      <c r="Q70" s="397">
        <v>7946.3329999999996</v>
      </c>
      <c r="R70" s="149">
        <v>7939.1930000000002</v>
      </c>
      <c r="S70" s="397">
        <v>7939.1769999999997</v>
      </c>
      <c r="T70" s="397"/>
      <c r="U70" s="397"/>
      <c r="V70" s="49"/>
    </row>
    <row r="71" spans="2:23" s="53" customFormat="1" ht="15" customHeight="1">
      <c r="B71" s="670" t="s">
        <v>163</v>
      </c>
      <c r="H71" s="56"/>
      <c r="J71" s="101"/>
      <c r="K71" s="101"/>
      <c r="L71" s="101"/>
      <c r="M71" s="976"/>
      <c r="N71" s="976"/>
      <c r="O71" s="101"/>
      <c r="P71" s="101"/>
      <c r="Q71" s="101"/>
      <c r="R71" s="418"/>
      <c r="S71" s="101"/>
      <c r="T71" s="101"/>
      <c r="U71" s="101"/>
      <c r="V71" s="49"/>
    </row>
    <row r="72" spans="2:23" s="53" customFormat="1" ht="15" customHeight="1" thickBot="1">
      <c r="B72" s="734" t="s">
        <v>584</v>
      </c>
      <c r="C72" s="694"/>
      <c r="D72" s="694"/>
      <c r="E72" s="694"/>
      <c r="F72" s="694"/>
      <c r="H72" s="673" t="s">
        <v>689</v>
      </c>
      <c r="J72" s="300">
        <v>30023.343000000001</v>
      </c>
      <c r="K72" s="300">
        <v>31195.41</v>
      </c>
      <c r="L72" s="300">
        <v>32288.013999999999</v>
      </c>
      <c r="M72" s="941">
        <v>33539</v>
      </c>
      <c r="N72" s="941">
        <v>34627.887999999999</v>
      </c>
      <c r="O72" s="300">
        <v>35550.576000000001</v>
      </c>
      <c r="P72" s="941">
        <v>36479</v>
      </c>
      <c r="Q72" s="300">
        <v>37445</v>
      </c>
      <c r="R72" s="735">
        <v>38199</v>
      </c>
      <c r="S72" s="300">
        <v>38943</v>
      </c>
      <c r="T72" s="300"/>
      <c r="U72" s="300"/>
      <c r="V72" s="49"/>
    </row>
    <row r="73" spans="2:23" s="53" customFormat="1" ht="15" customHeight="1" thickTop="1">
      <c r="H73" s="56"/>
      <c r="J73" s="58"/>
      <c r="K73" s="58"/>
      <c r="L73" s="58"/>
      <c r="M73" s="952"/>
      <c r="N73" s="953"/>
    </row>
    <row r="74" spans="2:23" s="53" customFormat="1" ht="15" customHeight="1">
      <c r="B74" s="491" t="s">
        <v>422</v>
      </c>
      <c r="H74" s="56"/>
      <c r="J74" s="58"/>
      <c r="K74" s="58"/>
      <c r="L74" s="58"/>
      <c r="M74" s="58"/>
    </row>
    <row r="75" spans="2:23" s="53" customFormat="1" ht="12.75" customHeight="1">
      <c r="H75" s="56"/>
      <c r="J75" s="58"/>
      <c r="K75" s="58"/>
      <c r="L75" s="58"/>
      <c r="M75" s="58"/>
    </row>
    <row r="76" spans="2:23" s="53" customFormat="1" ht="12.75" customHeight="1">
      <c r="H76" s="56"/>
      <c r="J76" s="58"/>
      <c r="K76" s="58"/>
      <c r="L76" s="58"/>
      <c r="M76" s="58"/>
    </row>
    <row r="77" spans="2:23" s="53" customFormat="1" ht="12.6" customHeight="1">
      <c r="H77" s="56"/>
      <c r="J77" s="58"/>
      <c r="K77" s="58"/>
      <c r="L77" s="58"/>
      <c r="M77" s="58"/>
    </row>
    <row r="78" spans="2:23" s="53" customFormat="1" ht="12.75" customHeight="1">
      <c r="H78" s="56"/>
      <c r="J78" s="58"/>
      <c r="K78" s="58"/>
      <c r="L78" s="58"/>
      <c r="M78" s="58"/>
    </row>
    <row r="79" spans="2:23" s="58" customFormat="1" ht="12.75" hidden="1" customHeight="1">
      <c r="B79" s="405"/>
      <c r="C79" s="405"/>
      <c r="D79" s="405"/>
      <c r="E79" s="405"/>
      <c r="F79" s="405"/>
      <c r="H79" s="611"/>
      <c r="J79" s="692"/>
      <c r="K79" s="405"/>
      <c r="L79" s="405"/>
      <c r="M79" s="405"/>
      <c r="N79" s="405"/>
      <c r="O79" s="405"/>
      <c r="P79" s="405"/>
      <c r="Q79" s="405"/>
      <c r="R79" s="405"/>
      <c r="S79" s="405"/>
      <c r="T79" s="405"/>
      <c r="U79" s="405"/>
    </row>
    <row r="80" spans="2:23" s="58" customFormat="1" ht="12.75" hidden="1" customHeight="1">
      <c r="B80" s="59" t="s">
        <v>96</v>
      </c>
      <c r="C80" s="60"/>
      <c r="D80" s="60"/>
      <c r="E80" s="60"/>
      <c r="F80" s="60"/>
      <c r="G80" s="60"/>
      <c r="H80" s="61">
        <f>COUNTIF($83:$101,"&gt;2")+COUNTIF($83:$101,"&lt;-2")</f>
        <v>0</v>
      </c>
    </row>
    <row r="81" spans="2:21" s="58" customFormat="1" ht="12.75" hidden="1" customHeight="1">
      <c r="B81" s="59" t="s">
        <v>103</v>
      </c>
      <c r="C81" s="60"/>
      <c r="D81" s="60"/>
      <c r="E81" s="60"/>
      <c r="F81" s="60"/>
      <c r="G81" s="60"/>
      <c r="H81" s="63" t="str">
        <f>IF(ISERROR(SUM($83:$101)),"# ERREUR !","OK")</f>
        <v>OK</v>
      </c>
    </row>
    <row r="82" spans="2:21" s="58" customFormat="1" ht="13.2" hidden="1">
      <c r="B82" s="64"/>
      <c r="C82" s="64"/>
      <c r="D82" s="64"/>
      <c r="E82" s="64"/>
      <c r="F82" s="64"/>
      <c r="G82" s="64"/>
      <c r="H82" s="65"/>
    </row>
    <row r="83" spans="2:21" s="58" customFormat="1" ht="12.75" hidden="1" customHeight="1">
      <c r="B83" s="405"/>
      <c r="C83" s="405"/>
      <c r="D83" s="405"/>
      <c r="E83" s="405"/>
      <c r="F83" s="405"/>
      <c r="H83" s="611"/>
      <c r="J83" s="692"/>
      <c r="K83" s="405"/>
      <c r="L83" s="405"/>
      <c r="M83" s="405"/>
      <c r="N83" s="405"/>
      <c r="O83" s="405"/>
      <c r="P83" s="405"/>
      <c r="Q83" s="405"/>
      <c r="R83" s="405"/>
      <c r="S83" s="405"/>
      <c r="T83" s="405"/>
      <c r="U83" s="405"/>
    </row>
    <row r="84" spans="2:21" s="60" customFormat="1" ht="12.75" hidden="1" customHeight="1">
      <c r="B84" s="60" t="s">
        <v>520</v>
      </c>
      <c r="H84" s="92" t="s">
        <v>81</v>
      </c>
      <c r="J84" s="72">
        <f t="shared" ref="J84:U84" si="0">IF(ABS(J12-J57)&lt;0.001,0,J12-J57)</f>
        <v>0</v>
      </c>
      <c r="K84" s="72">
        <f t="shared" si="0"/>
        <v>0</v>
      </c>
      <c r="L84" s="72">
        <f t="shared" si="0"/>
        <v>0</v>
      </c>
      <c r="M84" s="72">
        <f t="shared" si="0"/>
        <v>0</v>
      </c>
      <c r="N84" s="72">
        <f t="shared" si="0"/>
        <v>0</v>
      </c>
      <c r="O84" s="72">
        <f t="shared" si="0"/>
        <v>0</v>
      </c>
      <c r="P84" s="72">
        <f t="shared" si="0"/>
        <v>0</v>
      </c>
      <c r="Q84" s="72">
        <f t="shared" si="0"/>
        <v>0</v>
      </c>
      <c r="R84" s="72">
        <f t="shared" si="0"/>
        <v>0</v>
      </c>
      <c r="S84" s="72">
        <f t="shared" si="0"/>
        <v>0</v>
      </c>
      <c r="T84" s="72">
        <f t="shared" si="0"/>
        <v>0</v>
      </c>
      <c r="U84" s="72">
        <f t="shared" si="0"/>
        <v>0</v>
      </c>
    </row>
    <row r="85" spans="2:21" s="60" customFormat="1" ht="12.75" hidden="1" customHeight="1">
      <c r="B85" s="60" t="s">
        <v>522</v>
      </c>
      <c r="H85" s="92" t="s">
        <v>81</v>
      </c>
      <c r="J85" s="72">
        <f t="shared" ref="J85:U85" si="1">IF(J12&lt;&gt;"",IF(ABS(J13-(J27/J12)&lt;0.001),0,J13-(J27/J12)),0)</f>
        <v>3.3005992235792814E-3</v>
      </c>
      <c r="K85" s="72">
        <f t="shared" si="1"/>
        <v>0</v>
      </c>
      <c r="L85" s="72">
        <f t="shared" si="1"/>
        <v>0</v>
      </c>
      <c r="M85" s="72">
        <f t="shared" si="1"/>
        <v>0</v>
      </c>
      <c r="N85" s="72">
        <f t="shared" si="1"/>
        <v>4.2270912916884118E-3</v>
      </c>
      <c r="O85" s="72">
        <f t="shared" si="1"/>
        <v>0</v>
      </c>
      <c r="P85" s="72">
        <f t="shared" si="1"/>
        <v>0</v>
      </c>
      <c r="Q85" s="72">
        <f t="shared" si="1"/>
        <v>0</v>
      </c>
      <c r="R85" s="72">
        <f t="shared" si="1"/>
        <v>0</v>
      </c>
      <c r="S85" s="72">
        <f t="shared" si="1"/>
        <v>0</v>
      </c>
      <c r="T85" s="72">
        <f t="shared" si="1"/>
        <v>0</v>
      </c>
      <c r="U85" s="72">
        <f t="shared" si="1"/>
        <v>0</v>
      </c>
    </row>
    <row r="86" spans="2:21" s="60" customFormat="1" ht="12.75" hidden="1" customHeight="1">
      <c r="B86" s="60" t="s">
        <v>458</v>
      </c>
      <c r="H86" s="92" t="s">
        <v>81</v>
      </c>
      <c r="J86" s="72">
        <f t="shared" ref="J86:U86" si="2">IF(ABS(J21-J26)&lt;0.001,0,J21-J26)</f>
        <v>0</v>
      </c>
      <c r="K86" s="72">
        <f t="shared" si="2"/>
        <v>0</v>
      </c>
      <c r="L86" s="72">
        <f t="shared" si="2"/>
        <v>0</v>
      </c>
      <c r="M86" s="72">
        <f t="shared" si="2"/>
        <v>0</v>
      </c>
      <c r="N86" s="72">
        <f t="shared" si="2"/>
        <v>0</v>
      </c>
      <c r="O86" s="72">
        <f t="shared" si="2"/>
        <v>0</v>
      </c>
      <c r="P86" s="72">
        <f t="shared" si="2"/>
        <v>0</v>
      </c>
      <c r="Q86" s="72">
        <f t="shared" si="2"/>
        <v>0</v>
      </c>
      <c r="R86" s="72">
        <f t="shared" si="2"/>
        <v>0</v>
      </c>
      <c r="S86" s="72">
        <f t="shared" si="2"/>
        <v>0</v>
      </c>
      <c r="T86" s="72">
        <f t="shared" si="2"/>
        <v>0</v>
      </c>
      <c r="U86" s="72">
        <f t="shared" si="2"/>
        <v>0</v>
      </c>
    </row>
    <row r="87" spans="2:21" s="60" customFormat="1" ht="12.75" hidden="1" customHeight="1">
      <c r="B87" s="60" t="s">
        <v>458</v>
      </c>
      <c r="H87" s="92" t="s">
        <v>81</v>
      </c>
      <c r="J87" s="72">
        <f t="shared" ref="J87:U87" si="3">IF(ABS(J21-(J22+J25))&lt;0.001,0,J21-(J22+J25))</f>
        <v>0</v>
      </c>
      <c r="K87" s="72">
        <f t="shared" si="3"/>
        <v>0</v>
      </c>
      <c r="L87" s="72">
        <f t="shared" si="3"/>
        <v>0</v>
      </c>
      <c r="M87" s="72">
        <f t="shared" si="3"/>
        <v>0</v>
      </c>
      <c r="N87" s="72">
        <f t="shared" si="3"/>
        <v>0</v>
      </c>
      <c r="O87" s="72">
        <f t="shared" si="3"/>
        <v>0</v>
      </c>
      <c r="P87" s="72">
        <f t="shared" si="3"/>
        <v>0</v>
      </c>
      <c r="Q87" s="72">
        <f t="shared" si="3"/>
        <v>0</v>
      </c>
      <c r="R87" s="72">
        <f t="shared" si="3"/>
        <v>0</v>
      </c>
      <c r="S87" s="72">
        <f t="shared" si="3"/>
        <v>0</v>
      </c>
      <c r="T87" s="72">
        <f t="shared" si="3"/>
        <v>0</v>
      </c>
      <c r="U87" s="72">
        <f t="shared" si="3"/>
        <v>0</v>
      </c>
    </row>
    <row r="88" spans="2:21" s="60" customFormat="1" ht="12.75" hidden="1" customHeight="1">
      <c r="B88" s="60" t="s">
        <v>470</v>
      </c>
      <c r="H88" s="92" t="s">
        <v>81</v>
      </c>
      <c r="J88" s="72">
        <f t="shared" ref="J88:U88" si="4">J22-SUM(J23:J24)</f>
        <v>0</v>
      </c>
      <c r="K88" s="72">
        <f t="shared" si="4"/>
        <v>0</v>
      </c>
      <c r="L88" s="72">
        <f t="shared" si="4"/>
        <v>0</v>
      </c>
      <c r="M88" s="72">
        <f t="shared" si="4"/>
        <v>0</v>
      </c>
      <c r="N88" s="72">
        <f t="shared" si="4"/>
        <v>0</v>
      </c>
      <c r="O88" s="72">
        <f t="shared" si="4"/>
        <v>0</v>
      </c>
      <c r="P88" s="72">
        <f t="shared" si="4"/>
        <v>0</v>
      </c>
      <c r="Q88" s="72">
        <f t="shared" si="4"/>
        <v>0</v>
      </c>
      <c r="R88" s="72">
        <f t="shared" si="4"/>
        <v>0</v>
      </c>
      <c r="S88" s="72">
        <f t="shared" si="4"/>
        <v>0</v>
      </c>
      <c r="T88" s="72">
        <f t="shared" si="4"/>
        <v>0</v>
      </c>
      <c r="U88" s="72">
        <f t="shared" si="4"/>
        <v>0</v>
      </c>
    </row>
    <row r="89" spans="2:21" s="60" customFormat="1" ht="12.75" hidden="1" customHeight="1">
      <c r="B89" s="60" t="s">
        <v>476</v>
      </c>
      <c r="H89" s="92" t="s">
        <v>81</v>
      </c>
      <c r="J89" s="72">
        <f t="shared" ref="J89:U89" si="5">IF(ABS(J26-(J27+J28))&lt;0.001,0,J26-(J27+J28))</f>
        <v>0</v>
      </c>
      <c r="K89" s="72">
        <f t="shared" si="5"/>
        <v>0</v>
      </c>
      <c r="L89" s="72">
        <f t="shared" si="5"/>
        <v>0</v>
      </c>
      <c r="M89" s="72">
        <f t="shared" si="5"/>
        <v>0</v>
      </c>
      <c r="N89" s="72">
        <f t="shared" si="5"/>
        <v>0</v>
      </c>
      <c r="O89" s="72">
        <f t="shared" si="5"/>
        <v>0</v>
      </c>
      <c r="P89" s="72">
        <f t="shared" si="5"/>
        <v>0</v>
      </c>
      <c r="Q89" s="72">
        <f t="shared" si="5"/>
        <v>0</v>
      </c>
      <c r="R89" s="72">
        <f t="shared" si="5"/>
        <v>0</v>
      </c>
      <c r="S89" s="72">
        <f t="shared" si="5"/>
        <v>0</v>
      </c>
      <c r="T89" s="72">
        <f t="shared" si="5"/>
        <v>0</v>
      </c>
      <c r="U89" s="72">
        <f t="shared" si="5"/>
        <v>0</v>
      </c>
    </row>
    <row r="90" spans="2:21" s="60" customFormat="1" ht="12.75" hidden="1" customHeight="1">
      <c r="B90" s="60" t="s">
        <v>463</v>
      </c>
      <c r="H90" s="92" t="s">
        <v>81</v>
      </c>
      <c r="J90" s="72">
        <f t="shared" ref="J90:U90" si="6">IF(ABS(J28-(J29+J30+J31))&lt;0.001,0,J28-(J29+J30+J31))</f>
        <v>0</v>
      </c>
      <c r="K90" s="72">
        <f t="shared" si="6"/>
        <v>0</v>
      </c>
      <c r="L90" s="72">
        <f t="shared" si="6"/>
        <v>0</v>
      </c>
      <c r="M90" s="72">
        <f t="shared" si="6"/>
        <v>0</v>
      </c>
      <c r="N90" s="72">
        <f t="shared" si="6"/>
        <v>0</v>
      </c>
      <c r="O90" s="72">
        <f t="shared" si="6"/>
        <v>0</v>
      </c>
      <c r="P90" s="72">
        <f t="shared" si="6"/>
        <v>0</v>
      </c>
      <c r="Q90" s="72">
        <f t="shared" si="6"/>
        <v>0</v>
      </c>
      <c r="R90" s="72">
        <f t="shared" si="6"/>
        <v>0</v>
      </c>
      <c r="S90" s="72">
        <f t="shared" si="6"/>
        <v>0</v>
      </c>
      <c r="T90" s="72">
        <f t="shared" si="6"/>
        <v>0</v>
      </c>
      <c r="U90" s="72">
        <f t="shared" si="6"/>
        <v>0</v>
      </c>
    </row>
    <row r="91" spans="2:21" s="60" customFormat="1" ht="12.75" hidden="1" customHeight="1">
      <c r="B91" s="60" t="s">
        <v>478</v>
      </c>
      <c r="H91" s="92" t="s">
        <v>81</v>
      </c>
      <c r="J91" s="72">
        <f t="shared" ref="J91:U91" si="7">IF(ABS(J23-J29)&lt;0.001,0,J23-J29)</f>
        <v>0</v>
      </c>
      <c r="K91" s="72">
        <f t="shared" si="7"/>
        <v>0</v>
      </c>
      <c r="L91" s="72">
        <f t="shared" si="7"/>
        <v>0</v>
      </c>
      <c r="M91" s="72">
        <f t="shared" si="7"/>
        <v>0</v>
      </c>
      <c r="N91" s="72">
        <f t="shared" si="7"/>
        <v>0</v>
      </c>
      <c r="O91" s="72">
        <f t="shared" si="7"/>
        <v>0</v>
      </c>
      <c r="P91" s="72">
        <f t="shared" si="7"/>
        <v>0</v>
      </c>
      <c r="Q91" s="72">
        <f t="shared" si="7"/>
        <v>0</v>
      </c>
      <c r="R91" s="72">
        <f t="shared" si="7"/>
        <v>0</v>
      </c>
      <c r="S91" s="72">
        <f t="shared" si="7"/>
        <v>0</v>
      </c>
      <c r="T91" s="72">
        <f t="shared" si="7"/>
        <v>0</v>
      </c>
      <c r="U91" s="72">
        <f t="shared" si="7"/>
        <v>0</v>
      </c>
    </row>
    <row r="92" spans="2:21" s="60" customFormat="1" ht="12.75" hidden="1" customHeight="1">
      <c r="B92" s="60" t="s">
        <v>477</v>
      </c>
      <c r="H92" s="92" t="s">
        <v>81</v>
      </c>
      <c r="J92" s="72">
        <f t="shared" ref="J92:U92" si="8">IF(ABS(J25-J31)&lt;0.001,0,J25-J31)</f>
        <v>0</v>
      </c>
      <c r="K92" s="72">
        <f t="shared" si="8"/>
        <v>0</v>
      </c>
      <c r="L92" s="72">
        <f t="shared" si="8"/>
        <v>0</v>
      </c>
      <c r="M92" s="72">
        <f t="shared" si="8"/>
        <v>0</v>
      </c>
      <c r="N92" s="72">
        <f t="shared" si="8"/>
        <v>0</v>
      </c>
      <c r="O92" s="72">
        <f t="shared" si="8"/>
        <v>0</v>
      </c>
      <c r="P92" s="72">
        <f t="shared" si="8"/>
        <v>0</v>
      </c>
      <c r="Q92" s="72">
        <f t="shared" si="8"/>
        <v>0</v>
      </c>
      <c r="R92" s="72">
        <f t="shared" si="8"/>
        <v>0</v>
      </c>
      <c r="S92" s="72">
        <f t="shared" si="8"/>
        <v>0</v>
      </c>
      <c r="T92" s="72">
        <f t="shared" si="8"/>
        <v>0</v>
      </c>
      <c r="U92" s="72">
        <f t="shared" si="8"/>
        <v>0</v>
      </c>
    </row>
    <row r="93" spans="2:21" s="60" customFormat="1" ht="12.75" hidden="1" customHeight="1">
      <c r="B93" s="60" t="s">
        <v>586</v>
      </c>
      <c r="H93" s="92" t="s">
        <v>81</v>
      </c>
      <c r="J93" s="72">
        <f t="shared" ref="J93:R93" si="9">IF(ABS(J27-J33)&lt;0.001,0,J27-J33)</f>
        <v>0</v>
      </c>
      <c r="K93" s="72">
        <f t="shared" si="9"/>
        <v>0</v>
      </c>
      <c r="L93" s="72">
        <f t="shared" si="9"/>
        <v>0</v>
      </c>
      <c r="M93" s="72">
        <f t="shared" si="9"/>
        <v>0</v>
      </c>
      <c r="N93" s="72">
        <f t="shared" si="9"/>
        <v>0</v>
      </c>
      <c r="O93" s="72">
        <f t="shared" si="9"/>
        <v>0</v>
      </c>
      <c r="P93" s="72">
        <f t="shared" si="9"/>
        <v>0</v>
      </c>
      <c r="Q93" s="72">
        <f t="shared" si="9"/>
        <v>0</v>
      </c>
      <c r="R93" s="72">
        <f t="shared" si="9"/>
        <v>0</v>
      </c>
      <c r="S93" s="72">
        <f>IF(ABS(S27-S33)&lt;0.001,0,S27-S33)</f>
        <v>0</v>
      </c>
      <c r="T93" s="72">
        <f>IF(ABS(T27-T33)&lt;0.001,0,T27-T33)</f>
        <v>0</v>
      </c>
      <c r="U93" s="72">
        <f t="shared" ref="U93" si="10">IF(ABS(U27-U33)&lt;0.001,0,U27-U33)</f>
        <v>0</v>
      </c>
    </row>
    <row r="94" spans="2:21" s="60" customFormat="1" ht="12.75" hidden="1" customHeight="1">
      <c r="B94" s="60" t="s">
        <v>407</v>
      </c>
      <c r="H94" s="92" t="s">
        <v>81</v>
      </c>
      <c r="J94" s="72">
        <f t="shared" ref="J94:U94" si="11">IF(ABS(J49-(J50+J62))&lt;0.001,0,J49-(J50+J62))</f>
        <v>0</v>
      </c>
      <c r="K94" s="72">
        <f t="shared" si="11"/>
        <v>0</v>
      </c>
      <c r="L94" s="72">
        <f t="shared" si="11"/>
        <v>0</v>
      </c>
      <c r="M94" s="72">
        <f t="shared" si="11"/>
        <v>0</v>
      </c>
      <c r="N94" s="72">
        <f t="shared" si="11"/>
        <v>0</v>
      </c>
      <c r="O94" s="72">
        <f t="shared" si="11"/>
        <v>0</v>
      </c>
      <c r="P94" s="72">
        <f t="shared" si="11"/>
        <v>0</v>
      </c>
      <c r="Q94" s="72">
        <f t="shared" si="11"/>
        <v>0</v>
      </c>
      <c r="R94" s="72">
        <f t="shared" si="11"/>
        <v>0</v>
      </c>
      <c r="S94" s="72">
        <f t="shared" si="11"/>
        <v>0</v>
      </c>
      <c r="T94" s="72">
        <f>IF(ABS(T49-(T50+T62))&lt;0.001,0,T49-(T50+T62))</f>
        <v>0</v>
      </c>
      <c r="U94" s="72">
        <f t="shared" si="11"/>
        <v>0</v>
      </c>
    </row>
    <row r="95" spans="2:21" s="60" customFormat="1" ht="12.75" hidden="1" customHeight="1">
      <c r="B95" s="60" t="s">
        <v>441</v>
      </c>
      <c r="H95" s="92" t="s">
        <v>81</v>
      </c>
      <c r="J95" s="72">
        <f t="shared" ref="J95:U95" si="12">IF(ABS((J50-(J51+J59)))&lt;0.001,0,(J50-(J51+J59)))</f>
        <v>0</v>
      </c>
      <c r="K95" s="72">
        <f t="shared" si="12"/>
        <v>0</v>
      </c>
      <c r="L95" s="72">
        <f t="shared" si="12"/>
        <v>0</v>
      </c>
      <c r="M95" s="72">
        <f t="shared" si="12"/>
        <v>0</v>
      </c>
      <c r="N95" s="72">
        <f t="shared" si="12"/>
        <v>0</v>
      </c>
      <c r="O95" s="72">
        <f t="shared" si="12"/>
        <v>0</v>
      </c>
      <c r="P95" s="72">
        <f t="shared" si="12"/>
        <v>0</v>
      </c>
      <c r="Q95" s="72">
        <f t="shared" si="12"/>
        <v>0</v>
      </c>
      <c r="R95" s="72">
        <f t="shared" si="12"/>
        <v>0</v>
      </c>
      <c r="S95" s="72">
        <f t="shared" si="12"/>
        <v>0</v>
      </c>
      <c r="T95" s="72">
        <f t="shared" si="12"/>
        <v>0</v>
      </c>
      <c r="U95" s="72">
        <f t="shared" si="12"/>
        <v>0</v>
      </c>
    </row>
    <row r="96" spans="2:21" s="60" customFormat="1" ht="12.75" hidden="1" customHeight="1">
      <c r="B96" s="60" t="s">
        <v>427</v>
      </c>
      <c r="H96" s="92" t="s">
        <v>81</v>
      </c>
      <c r="J96" s="72">
        <f t="shared" ref="J96:U96" si="13">IF(ABS(J51-J56)&lt;0.001,0,J51-J56)</f>
        <v>0</v>
      </c>
      <c r="K96" s="72">
        <f t="shared" si="13"/>
        <v>0</v>
      </c>
      <c r="L96" s="72">
        <f t="shared" si="13"/>
        <v>0</v>
      </c>
      <c r="M96" s="72">
        <f t="shared" si="13"/>
        <v>0</v>
      </c>
      <c r="N96" s="72">
        <f t="shared" si="13"/>
        <v>0</v>
      </c>
      <c r="O96" s="72">
        <f t="shared" si="13"/>
        <v>0</v>
      </c>
      <c r="P96" s="72">
        <f t="shared" si="13"/>
        <v>0</v>
      </c>
      <c r="Q96" s="72">
        <f t="shared" si="13"/>
        <v>0</v>
      </c>
      <c r="R96" s="72">
        <f t="shared" si="13"/>
        <v>0</v>
      </c>
      <c r="S96" s="72">
        <f t="shared" si="13"/>
        <v>0</v>
      </c>
      <c r="T96" s="72">
        <f t="shared" si="13"/>
        <v>0</v>
      </c>
      <c r="U96" s="72">
        <f t="shared" si="13"/>
        <v>0</v>
      </c>
    </row>
    <row r="97" spans="2:21" s="60" customFormat="1" ht="12.75" hidden="1" customHeight="1">
      <c r="B97" s="60" t="s">
        <v>427</v>
      </c>
      <c r="H97" s="92" t="s">
        <v>81</v>
      </c>
      <c r="J97" s="72">
        <f t="shared" ref="J97:U97" si="14">IF(ABS(J51-(J52+J53+J55))&lt;0.001,0,J51-(J52+J53+J55))</f>
        <v>0</v>
      </c>
      <c r="K97" s="72">
        <f t="shared" si="14"/>
        <v>0</v>
      </c>
      <c r="L97" s="72">
        <f t="shared" si="14"/>
        <v>0</v>
      </c>
      <c r="M97" s="72">
        <f t="shared" si="14"/>
        <v>0</v>
      </c>
      <c r="N97" s="72">
        <f t="shared" si="14"/>
        <v>0</v>
      </c>
      <c r="O97" s="72">
        <f t="shared" si="14"/>
        <v>0</v>
      </c>
      <c r="P97" s="72">
        <f t="shared" si="14"/>
        <v>0</v>
      </c>
      <c r="Q97" s="72">
        <f t="shared" si="14"/>
        <v>0</v>
      </c>
      <c r="R97" s="72">
        <f t="shared" si="14"/>
        <v>0</v>
      </c>
      <c r="S97" s="72">
        <f t="shared" si="14"/>
        <v>0</v>
      </c>
      <c r="T97" s="72">
        <f t="shared" si="14"/>
        <v>0</v>
      </c>
      <c r="U97" s="72">
        <f t="shared" si="14"/>
        <v>0</v>
      </c>
    </row>
    <row r="98" spans="2:21" s="60" customFormat="1" ht="12.75" hidden="1" customHeight="1">
      <c r="B98" s="60" t="s">
        <v>427</v>
      </c>
      <c r="H98" s="92" t="s">
        <v>81</v>
      </c>
      <c r="J98" s="72">
        <f t="shared" ref="J98:U98" si="15">IF(ABS(J56-(J57+J58))&lt;0.001,0,J56-(J57+J58))</f>
        <v>0</v>
      </c>
      <c r="K98" s="72">
        <f t="shared" si="15"/>
        <v>0</v>
      </c>
      <c r="L98" s="72">
        <f t="shared" si="15"/>
        <v>0</v>
      </c>
      <c r="M98" s="72">
        <f t="shared" si="15"/>
        <v>0</v>
      </c>
      <c r="N98" s="72">
        <f t="shared" si="15"/>
        <v>0</v>
      </c>
      <c r="O98" s="72">
        <f t="shared" si="15"/>
        <v>0</v>
      </c>
      <c r="P98" s="72">
        <f t="shared" si="15"/>
        <v>0</v>
      </c>
      <c r="Q98" s="72">
        <f t="shared" si="15"/>
        <v>0</v>
      </c>
      <c r="R98" s="72">
        <f t="shared" si="15"/>
        <v>0</v>
      </c>
      <c r="S98" s="72">
        <f t="shared" si="15"/>
        <v>0</v>
      </c>
      <c r="T98" s="72">
        <f t="shared" si="15"/>
        <v>0</v>
      </c>
      <c r="U98" s="72">
        <f t="shared" si="15"/>
        <v>0</v>
      </c>
    </row>
    <row r="99" spans="2:21" s="60" customFormat="1" ht="12.75" hidden="1" customHeight="1">
      <c r="B99" s="60" t="s">
        <v>406</v>
      </c>
      <c r="H99" s="92" t="s">
        <v>81</v>
      </c>
      <c r="J99" s="72">
        <f>IF(ABS(J59-SUM(J60:J61))&lt;0.001,0,J59-SUM(J60:J61))</f>
        <v>0</v>
      </c>
      <c r="K99" s="72">
        <f t="shared" ref="K99:U99" si="16">IF(ABS(K59-SUM(K60:K61))&lt;0.001,0,K59-SUM(K60:K61))</f>
        <v>0</v>
      </c>
      <c r="L99" s="72">
        <f t="shared" si="16"/>
        <v>0</v>
      </c>
      <c r="M99" s="72">
        <f t="shared" si="16"/>
        <v>0</v>
      </c>
      <c r="N99" s="72">
        <f t="shared" si="16"/>
        <v>0</v>
      </c>
      <c r="O99" s="72">
        <f t="shared" si="16"/>
        <v>0</v>
      </c>
      <c r="P99" s="72">
        <f t="shared" si="16"/>
        <v>0</v>
      </c>
      <c r="Q99" s="72">
        <f t="shared" si="16"/>
        <v>0</v>
      </c>
      <c r="R99" s="72">
        <f t="shared" si="16"/>
        <v>0</v>
      </c>
      <c r="S99" s="72">
        <f t="shared" si="16"/>
        <v>0</v>
      </c>
      <c r="T99" s="72">
        <f t="shared" si="16"/>
        <v>0</v>
      </c>
      <c r="U99" s="72">
        <f t="shared" si="16"/>
        <v>0</v>
      </c>
    </row>
    <row r="100" spans="2:21" s="60" customFormat="1" ht="12.75" hidden="1" customHeight="1">
      <c r="B100" s="60" t="s">
        <v>409</v>
      </c>
      <c r="H100" s="92" t="s">
        <v>81</v>
      </c>
      <c r="J100" s="72">
        <f>IF(ABS((J62-(J63+J64)))&lt;0.001,0,(J62-(J63+J64)))</f>
        <v>0</v>
      </c>
      <c r="K100" s="72">
        <f t="shared" ref="K100:U100" si="17">IF(ABS((K62-(K63+K64)))&lt;0.001,0,(K62-(K63+K64)))</f>
        <v>0</v>
      </c>
      <c r="L100" s="72">
        <f t="shared" si="17"/>
        <v>0</v>
      </c>
      <c r="M100" s="72">
        <f t="shared" si="17"/>
        <v>0</v>
      </c>
      <c r="N100" s="72">
        <f t="shared" si="17"/>
        <v>0</v>
      </c>
      <c r="O100" s="72">
        <f t="shared" si="17"/>
        <v>0</v>
      </c>
      <c r="P100" s="72">
        <f t="shared" si="17"/>
        <v>0</v>
      </c>
      <c r="Q100" s="72">
        <f t="shared" si="17"/>
        <v>0</v>
      </c>
      <c r="R100" s="72">
        <f t="shared" si="17"/>
        <v>0</v>
      </c>
      <c r="S100" s="72">
        <f t="shared" si="17"/>
        <v>0</v>
      </c>
      <c r="T100" s="72">
        <f t="shared" si="17"/>
        <v>0</v>
      </c>
      <c r="U100" s="72">
        <f t="shared" si="17"/>
        <v>0</v>
      </c>
    </row>
    <row r="101" spans="2:21" s="58" customFormat="1" ht="12.75" hidden="1" customHeight="1">
      <c r="B101" s="64"/>
      <c r="C101" s="64"/>
      <c r="D101" s="64"/>
      <c r="E101" s="64"/>
      <c r="F101" s="64"/>
      <c r="H101" s="65"/>
      <c r="J101" s="64"/>
      <c r="K101" s="64"/>
      <c r="L101" s="64"/>
      <c r="M101" s="64"/>
      <c r="N101" s="64"/>
      <c r="O101" s="64"/>
      <c r="P101" s="64"/>
      <c r="Q101" s="64"/>
      <c r="R101" s="64"/>
      <c r="S101" s="64"/>
      <c r="T101" s="64"/>
      <c r="U101" s="64"/>
    </row>
    <row r="102" spans="2:21" ht="14.25" customHeight="1"/>
  </sheetData>
  <sheetProtection algorithmName="SHA-512" hashValue="Cp4IteTrTW0Dk0XDJv963xlMQHq0NRNvs5S7FZEk7w4Ai8z1M+VMtZ2cv1XSFZNYY3rd2e/jZGN68itQx86r/g==" saltValue="q+FemNvpTahzHlVQt/F3wQ==" spinCount="100000" sheet="1" formatCells="0"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94:U94">
    <cfRule type="cellIs" dxfId="790" priority="39" operator="notBetween">
      <formula>-2</formula>
      <formula>2</formula>
    </cfRule>
  </conditionalFormatting>
  <conditionalFormatting sqref="H80">
    <cfRule type="cellIs" dxfId="789" priority="38" operator="notEqual">
      <formula>0</formula>
    </cfRule>
  </conditionalFormatting>
  <conditionalFormatting sqref="H81">
    <cfRule type="cellIs" dxfId="788" priority="37" operator="notEqual">
      <formula>"OK"</formula>
    </cfRule>
  </conditionalFormatting>
  <conditionalFormatting sqref="J96:U96">
    <cfRule type="cellIs" dxfId="787" priority="34" operator="notBetween">
      <formula>-2</formula>
      <formula>2</formula>
    </cfRule>
  </conditionalFormatting>
  <conditionalFormatting sqref="J87:U87">
    <cfRule type="cellIs" dxfId="786" priority="36" operator="notBetween">
      <formula>-2</formula>
      <formula>2</formula>
    </cfRule>
  </conditionalFormatting>
  <conditionalFormatting sqref="J85:U85">
    <cfRule type="cellIs" dxfId="785" priority="32" operator="notBetween">
      <formula>-2</formula>
      <formula>2</formula>
    </cfRule>
  </conditionalFormatting>
  <conditionalFormatting sqref="J86:U86">
    <cfRule type="cellIs" dxfId="784" priority="35" operator="notBetween">
      <formula>-2</formula>
      <formula>2</formula>
    </cfRule>
  </conditionalFormatting>
  <conditionalFormatting sqref="J97:U97">
    <cfRule type="cellIs" dxfId="783" priority="33" operator="notBetween">
      <formula>-2</formula>
      <formula>2</formula>
    </cfRule>
  </conditionalFormatting>
  <conditionalFormatting sqref="J84:U84">
    <cfRule type="cellIs" dxfId="782" priority="31" operator="notBetween">
      <formula>-2</formula>
      <formula>2</formula>
    </cfRule>
  </conditionalFormatting>
  <conditionalFormatting sqref="J88:U88">
    <cfRule type="cellIs" dxfId="781" priority="30" operator="notBetween">
      <formula>-2</formula>
      <formula>2</formula>
    </cfRule>
  </conditionalFormatting>
  <conditionalFormatting sqref="J95:U95">
    <cfRule type="cellIs" dxfId="780" priority="29" operator="notBetween">
      <formula>-2</formula>
      <formula>2</formula>
    </cfRule>
  </conditionalFormatting>
  <conditionalFormatting sqref="J91:U91">
    <cfRule type="cellIs" dxfId="779" priority="28" operator="notBetween">
      <formula>-2</formula>
      <formula>2</formula>
    </cfRule>
  </conditionalFormatting>
  <conditionalFormatting sqref="J92:U92">
    <cfRule type="cellIs" dxfId="778" priority="27" operator="notBetween">
      <formula>-2</formula>
      <formula>2</formula>
    </cfRule>
  </conditionalFormatting>
  <conditionalFormatting sqref="Q94">
    <cfRule type="cellIs" dxfId="777" priority="26" operator="notBetween">
      <formula>-2</formula>
      <formula>2</formula>
    </cfRule>
  </conditionalFormatting>
  <conditionalFormatting sqref="Q87">
    <cfRule type="cellIs" dxfId="776" priority="25" operator="notBetween">
      <formula>-2</formula>
      <formula>2</formula>
    </cfRule>
  </conditionalFormatting>
  <conditionalFormatting sqref="Q86">
    <cfRule type="cellIs" dxfId="775" priority="24" operator="notBetween">
      <formula>-2</formula>
      <formula>2</formula>
    </cfRule>
  </conditionalFormatting>
  <conditionalFormatting sqref="Q96">
    <cfRule type="cellIs" dxfId="774" priority="23" operator="notBetween">
      <formula>-2</formula>
      <formula>2</formula>
    </cfRule>
  </conditionalFormatting>
  <conditionalFormatting sqref="Q97">
    <cfRule type="cellIs" dxfId="773" priority="22" operator="notBetween">
      <formula>-2</formula>
      <formula>2</formula>
    </cfRule>
  </conditionalFormatting>
  <conditionalFormatting sqref="Q85">
    <cfRule type="cellIs" dxfId="772" priority="21" operator="notBetween">
      <formula>-2</formula>
      <formula>2</formula>
    </cfRule>
  </conditionalFormatting>
  <conditionalFormatting sqref="Q84">
    <cfRule type="cellIs" dxfId="771" priority="20" operator="notBetween">
      <formula>-2</formula>
      <formula>2</formula>
    </cfRule>
  </conditionalFormatting>
  <conditionalFormatting sqref="Q88">
    <cfRule type="cellIs" dxfId="770" priority="19" operator="notBetween">
      <formula>-2</formula>
      <formula>2</formula>
    </cfRule>
  </conditionalFormatting>
  <conditionalFormatting sqref="Q95">
    <cfRule type="cellIs" dxfId="769" priority="18" operator="notBetween">
      <formula>-2</formula>
      <formula>2</formula>
    </cfRule>
  </conditionalFormatting>
  <conditionalFormatting sqref="Q91">
    <cfRule type="cellIs" dxfId="768" priority="17" operator="notBetween">
      <formula>-2</formula>
      <formula>2</formula>
    </cfRule>
  </conditionalFormatting>
  <conditionalFormatting sqref="Q92">
    <cfRule type="cellIs" dxfId="767" priority="16" operator="notBetween">
      <formula>-2</formula>
      <formula>2</formula>
    </cfRule>
  </conditionalFormatting>
  <conditionalFormatting sqref="N89:U89">
    <cfRule type="cellIs" dxfId="766" priority="15" operator="notBetween">
      <formula>-2</formula>
      <formula>2</formula>
    </cfRule>
  </conditionalFormatting>
  <conditionalFormatting sqref="Q98">
    <cfRule type="cellIs" dxfId="765" priority="10" operator="notBetween">
      <formula>-2</formula>
      <formula>2</formula>
    </cfRule>
  </conditionalFormatting>
  <conditionalFormatting sqref="Q89">
    <cfRule type="cellIs" dxfId="764" priority="14" operator="notBetween">
      <formula>-2</formula>
      <formula>2</formula>
    </cfRule>
  </conditionalFormatting>
  <conditionalFormatting sqref="N90:U90">
    <cfRule type="cellIs" dxfId="763" priority="13" operator="notBetween">
      <formula>-2</formula>
      <formula>2</formula>
    </cfRule>
  </conditionalFormatting>
  <conditionalFormatting sqref="Q90">
    <cfRule type="cellIs" dxfId="762" priority="12" operator="notBetween">
      <formula>-2</formula>
      <formula>2</formula>
    </cfRule>
  </conditionalFormatting>
  <conditionalFormatting sqref="N98:U98">
    <cfRule type="cellIs" dxfId="761" priority="11" operator="notBetween">
      <formula>-2</formula>
      <formula>2</formula>
    </cfRule>
  </conditionalFormatting>
  <conditionalFormatting sqref="J100:U100">
    <cfRule type="cellIs" dxfId="760" priority="9" operator="notBetween">
      <formula>-2</formula>
      <formula>2</formula>
    </cfRule>
  </conditionalFormatting>
  <conditionalFormatting sqref="Q100">
    <cfRule type="cellIs" dxfId="759" priority="8" operator="notBetween">
      <formula>-2</formula>
      <formula>2</formula>
    </cfRule>
  </conditionalFormatting>
  <conditionalFormatting sqref="J99:U99">
    <cfRule type="cellIs" dxfId="758" priority="7" operator="notBetween">
      <formula>-2</formula>
      <formula>2</formula>
    </cfRule>
  </conditionalFormatting>
  <conditionalFormatting sqref="Q99">
    <cfRule type="cellIs" dxfId="757" priority="6" operator="notBetween">
      <formula>-2</formula>
      <formula>2</formula>
    </cfRule>
  </conditionalFormatting>
  <conditionalFormatting sqref="J89:M89">
    <cfRule type="cellIs" dxfId="756" priority="5" operator="notBetween">
      <formula>-2</formula>
      <formula>2</formula>
    </cfRule>
  </conditionalFormatting>
  <conditionalFormatting sqref="J90:M90">
    <cfRule type="cellIs" dxfId="755" priority="4" operator="notBetween">
      <formula>-2</formula>
      <formula>2</formula>
    </cfRule>
  </conditionalFormatting>
  <conditionalFormatting sqref="J98:M98">
    <cfRule type="cellIs" dxfId="754" priority="3" operator="notBetween">
      <formula>-2</formula>
      <formula>2</formula>
    </cfRule>
  </conditionalFormatting>
  <conditionalFormatting sqref="J93:U93">
    <cfRule type="cellIs" dxfId="753" priority="2" operator="notBetween">
      <formula>-2</formula>
      <formula>2</formula>
    </cfRule>
  </conditionalFormatting>
  <conditionalFormatting sqref="Q93">
    <cfRule type="cellIs" dxfId="752" priority="1" operator="notBetween">
      <formula>-2</formula>
      <formula>2</formula>
    </cfRule>
  </conditionalFormatting>
  <hyperlinks>
    <hyperlink ref="A1" location="'Front page'!A1" display="'Front page'!A1" xr:uid="{00000000-0004-0000-0B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45"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8">
    <tabColor rgb="FFFF7900"/>
    <pageSetUpPr autoPageBreaks="0"/>
  </sheetPr>
  <dimension ref="A1:BI22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4"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65" hidden="1" customWidth="1"/>
    <col min="41" max="48" width="10.5546875" style="165" hidden="1" customWidth="1"/>
    <col min="49" max="49" width="5.5546875" style="165" hidden="1" customWidth="1"/>
    <col min="50" max="57" width="10.5546875" style="165" hidden="1" customWidth="1"/>
    <col min="58" max="58" width="5.5546875" style="165" hidden="1" customWidth="1"/>
    <col min="59" max="59" width="11.44140625" style="29" customWidth="1"/>
    <col min="60" max="16384" width="11.44140625" style="29"/>
  </cols>
  <sheetData>
    <row r="1" spans="1:61" ht="12" customHeight="1">
      <c r="A1" s="27" t="s">
        <v>585</v>
      </c>
      <c r="F1" s="1261" t="s">
        <v>924</v>
      </c>
    </row>
    <row r="2" spans="1:61" ht="12" customHeight="1">
      <c r="F2" s="1262"/>
      <c r="I2" s="105"/>
    </row>
    <row r="3" spans="1:61" ht="12" customHeight="1">
      <c r="F3" s="1262"/>
    </row>
    <row r="4" spans="1:61" ht="12" customHeight="1">
      <c r="F4" s="1262"/>
    </row>
    <row r="5" spans="1:61" ht="12" customHeight="1">
      <c r="F5" s="1263"/>
    </row>
    <row r="6" spans="1:61" ht="23.25" customHeight="1">
      <c r="B6" s="1237" t="s">
        <v>27</v>
      </c>
      <c r="C6" s="1237"/>
      <c r="D6" s="1237"/>
      <c r="E6" s="1237"/>
      <c r="F6" s="1237"/>
      <c r="G6" s="106"/>
      <c r="H6" s="1237" t="s">
        <v>186</v>
      </c>
      <c r="I6" s="107"/>
      <c r="J6" s="304">
        <v>2023</v>
      </c>
      <c r="K6" s="304"/>
      <c r="L6" s="304"/>
      <c r="M6" s="304"/>
      <c r="N6" s="304"/>
      <c r="O6" s="304"/>
      <c r="P6" s="304"/>
      <c r="Q6" s="304"/>
      <c r="R6" s="304"/>
      <c r="S6" s="304"/>
      <c r="T6" s="304"/>
      <c r="U6" s="304"/>
      <c r="V6" s="304"/>
      <c r="W6" s="304"/>
      <c r="Y6" s="304">
        <v>2024</v>
      </c>
      <c r="Z6" s="304"/>
      <c r="AA6" s="304"/>
      <c r="AB6" s="304"/>
      <c r="AC6" s="304"/>
      <c r="AD6" s="304"/>
      <c r="AE6" s="304"/>
      <c r="AF6" s="304"/>
      <c r="AG6" s="304"/>
      <c r="AH6" s="304"/>
      <c r="AI6" s="304"/>
      <c r="AJ6" s="304"/>
      <c r="AK6" s="304"/>
      <c r="AL6" s="304"/>
      <c r="AO6" s="250"/>
      <c r="AP6" s="250"/>
      <c r="AQ6" s="250"/>
      <c r="AR6" s="250"/>
      <c r="AS6" s="250"/>
      <c r="AT6" s="250"/>
      <c r="AU6" s="250"/>
    </row>
    <row r="7" spans="1:61" s="108" customFormat="1" ht="29.25" customHeight="1">
      <c r="B7" s="1245"/>
      <c r="C7" s="1245"/>
      <c r="D7" s="1245"/>
      <c r="E7" s="1245"/>
      <c r="F7" s="1245"/>
      <c r="H7" s="1260"/>
      <c r="J7" s="153" t="s">
        <v>697</v>
      </c>
      <c r="K7" s="110" t="s">
        <v>696</v>
      </c>
      <c r="L7" s="153" t="s">
        <v>698</v>
      </c>
      <c r="M7" s="309" t="s">
        <v>704</v>
      </c>
      <c r="N7" s="153" t="s">
        <v>699</v>
      </c>
      <c r="O7" s="309" t="s">
        <v>705</v>
      </c>
      <c r="P7" s="153" t="s">
        <v>700</v>
      </c>
      <c r="Q7" s="110" t="s">
        <v>706</v>
      </c>
      <c r="R7" s="153" t="s">
        <v>701</v>
      </c>
      <c r="S7" s="309" t="s">
        <v>707</v>
      </c>
      <c r="T7" s="153" t="s">
        <v>702</v>
      </c>
      <c r="U7" s="30" t="s">
        <v>708</v>
      </c>
      <c r="V7" s="153" t="s">
        <v>703</v>
      </c>
      <c r="W7" s="110" t="s">
        <v>709</v>
      </c>
      <c r="Y7" s="153" t="s">
        <v>896</v>
      </c>
      <c r="Z7" s="110" t="s">
        <v>889</v>
      </c>
      <c r="AA7" s="153" t="s">
        <v>897</v>
      </c>
      <c r="AB7" s="309" t="s">
        <v>890</v>
      </c>
      <c r="AC7" s="153" t="s">
        <v>898</v>
      </c>
      <c r="AD7" s="309" t="s">
        <v>891</v>
      </c>
      <c r="AE7" s="153" t="s">
        <v>899</v>
      </c>
      <c r="AF7" s="110" t="s">
        <v>892</v>
      </c>
      <c r="AG7" s="153" t="s">
        <v>900</v>
      </c>
      <c r="AH7" s="309" t="s">
        <v>893</v>
      </c>
      <c r="AI7" s="153" t="s">
        <v>901</v>
      </c>
      <c r="AJ7" s="30" t="s">
        <v>894</v>
      </c>
      <c r="AK7" s="153" t="s">
        <v>902</v>
      </c>
      <c r="AL7" s="110" t="s">
        <v>895</v>
      </c>
      <c r="AN7" s="13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701"/>
    </row>
    <row r="8" spans="1:61" s="736" customFormat="1" ht="23.25" customHeight="1">
      <c r="H8" s="737"/>
      <c r="AN8" s="129"/>
      <c r="AO8" s="129"/>
      <c r="AP8" s="129"/>
      <c r="AQ8" s="129"/>
      <c r="AR8" s="129"/>
      <c r="AS8" s="129"/>
      <c r="AT8" s="129"/>
      <c r="AU8" s="129"/>
      <c r="AV8" s="129"/>
      <c r="AW8" s="129"/>
      <c r="AX8" s="129"/>
      <c r="AY8" s="129"/>
      <c r="AZ8" s="129"/>
      <c r="BA8" s="129"/>
      <c r="BB8" s="129"/>
      <c r="BC8" s="129"/>
      <c r="BD8" s="129"/>
      <c r="BE8" s="129"/>
      <c r="BF8" s="129"/>
    </row>
    <row r="9" spans="1:61" s="53" customFormat="1" ht="23.25" customHeight="1">
      <c r="A9" s="932"/>
      <c r="B9" s="993" t="s">
        <v>932</v>
      </c>
      <c r="C9" s="932"/>
      <c r="D9" s="932"/>
      <c r="E9" s="932"/>
      <c r="F9" s="932"/>
      <c r="H9" s="56"/>
      <c r="J9" s="101"/>
      <c r="L9" s="101"/>
      <c r="N9" s="101"/>
      <c r="P9" s="101"/>
      <c r="R9" s="101"/>
      <c r="T9" s="101"/>
      <c r="V9" s="101"/>
      <c r="Y9" s="101"/>
      <c r="AA9" s="101"/>
      <c r="AC9" s="101"/>
      <c r="AE9" s="101"/>
      <c r="AG9" s="101"/>
      <c r="AI9" s="101"/>
      <c r="AK9" s="101"/>
      <c r="AN9" s="58"/>
      <c r="AO9" s="58"/>
      <c r="AP9" s="58"/>
      <c r="AQ9" s="58"/>
      <c r="AR9" s="58"/>
      <c r="AS9" s="58"/>
      <c r="AT9" s="58"/>
      <c r="AU9" s="58"/>
      <c r="AV9" s="58"/>
      <c r="AW9" s="58"/>
      <c r="AX9" s="58"/>
      <c r="AY9" s="58"/>
      <c r="AZ9" s="58"/>
      <c r="BA9" s="58"/>
      <c r="BB9" s="58"/>
      <c r="BC9" s="58"/>
      <c r="BD9" s="58"/>
      <c r="BE9" s="58"/>
      <c r="BF9" s="58"/>
    </row>
    <row r="10" spans="1:61" s="53" customFormat="1" ht="15" customHeight="1">
      <c r="B10" s="485"/>
      <c r="H10" s="56"/>
      <c r="J10" s="101"/>
      <c r="L10" s="101"/>
      <c r="N10" s="101"/>
      <c r="P10" s="101"/>
      <c r="R10" s="101"/>
      <c r="T10" s="101"/>
      <c r="V10" s="101"/>
      <c r="Y10" s="101"/>
      <c r="AA10" s="101"/>
      <c r="AC10" s="101"/>
      <c r="AE10" s="101"/>
      <c r="AG10" s="101"/>
      <c r="AI10" s="101"/>
      <c r="AK10" s="101"/>
      <c r="AN10" s="58"/>
      <c r="AO10" s="58"/>
      <c r="AP10" s="58"/>
      <c r="AQ10" s="58"/>
      <c r="AR10" s="58"/>
      <c r="AS10" s="58"/>
      <c r="AT10" s="58"/>
      <c r="AU10" s="58"/>
      <c r="AV10" s="58"/>
      <c r="AW10" s="58"/>
      <c r="AX10" s="58"/>
      <c r="AY10" s="58"/>
      <c r="AZ10" s="58"/>
      <c r="BA10" s="58"/>
      <c r="BB10" s="58"/>
      <c r="BC10" s="58"/>
      <c r="BD10" s="58"/>
      <c r="BE10" s="58"/>
      <c r="BF10" s="58"/>
    </row>
    <row r="11" spans="1:61" s="108" customFormat="1" ht="15" customHeight="1">
      <c r="B11" s="686" t="s">
        <v>200</v>
      </c>
      <c r="C11" s="547"/>
      <c r="D11" s="547"/>
      <c r="E11" s="547"/>
      <c r="F11" s="547"/>
      <c r="H11" s="110"/>
      <c r="J11" s="738"/>
      <c r="K11" s="739"/>
      <c r="L11" s="738"/>
      <c r="M11" s="740"/>
      <c r="N11" s="738"/>
      <c r="O11" s="740"/>
      <c r="P11" s="738"/>
      <c r="Q11" s="740"/>
      <c r="R11" s="738"/>
      <c r="S11" s="740"/>
      <c r="T11" s="738"/>
      <c r="U11" s="740"/>
      <c r="V11" s="738"/>
      <c r="W11" s="739"/>
      <c r="Y11" s="738"/>
      <c r="Z11" s="739"/>
      <c r="AA11" s="738"/>
      <c r="AB11" s="740"/>
      <c r="AC11" s="738"/>
      <c r="AD11" s="740"/>
      <c r="AE11" s="738"/>
      <c r="AF11" s="740"/>
      <c r="AG11" s="738"/>
      <c r="AH11" s="740"/>
      <c r="AI11" s="738"/>
      <c r="AJ11" s="740"/>
      <c r="AK11" s="738"/>
      <c r="AL11" s="739"/>
      <c r="AN11" s="741"/>
      <c r="AO11" s="129"/>
      <c r="AP11" s="129"/>
      <c r="AQ11" s="129"/>
      <c r="AR11" s="129"/>
      <c r="AS11" s="129"/>
      <c r="AT11" s="129"/>
      <c r="AU11" s="129"/>
      <c r="AV11" s="129"/>
      <c r="AW11" s="129"/>
      <c r="AX11" s="129"/>
      <c r="AY11" s="129"/>
      <c r="AZ11" s="129"/>
      <c r="BA11" s="129"/>
      <c r="BB11" s="129"/>
      <c r="BC11" s="129"/>
      <c r="BD11" s="129"/>
      <c r="BE11" s="129"/>
      <c r="BF11" s="741"/>
    </row>
    <row r="12" spans="1:61" s="49" customFormat="1" ht="15" customHeight="1">
      <c r="B12" s="316" t="s">
        <v>190</v>
      </c>
      <c r="C12" s="316"/>
      <c r="D12" s="316"/>
      <c r="E12" s="316"/>
      <c r="F12" s="316"/>
      <c r="H12" s="317"/>
      <c r="J12" s="742">
        <v>1507</v>
      </c>
      <c r="K12" s="319">
        <v>1577</v>
      </c>
      <c r="L12" s="742">
        <v>1604</v>
      </c>
      <c r="M12" s="743">
        <v>1653</v>
      </c>
      <c r="N12" s="744">
        <v>3111</v>
      </c>
      <c r="O12" s="743">
        <v>3230</v>
      </c>
      <c r="P12" s="744">
        <v>1749</v>
      </c>
      <c r="Q12" s="745">
        <v>1749</v>
      </c>
      <c r="R12" s="744">
        <v>1833</v>
      </c>
      <c r="S12" s="743">
        <v>1910</v>
      </c>
      <c r="T12" s="744">
        <v>3582</v>
      </c>
      <c r="U12" s="746">
        <v>3659</v>
      </c>
      <c r="V12" s="744">
        <v>6693</v>
      </c>
      <c r="W12" s="745">
        <v>6889</v>
      </c>
      <c r="X12" s="158"/>
      <c r="Y12" s="742">
        <v>1762</v>
      </c>
      <c r="Z12" s="319">
        <v>1727</v>
      </c>
      <c r="AA12" s="742">
        <v>1779</v>
      </c>
      <c r="AB12" s="743">
        <v>1741</v>
      </c>
      <c r="AC12" s="744">
        <v>3541</v>
      </c>
      <c r="AD12" s="743">
        <v>3468</v>
      </c>
      <c r="AE12" s="744"/>
      <c r="AF12" s="745"/>
      <c r="AG12" s="744"/>
      <c r="AH12" s="743"/>
      <c r="AI12" s="744"/>
      <c r="AJ12" s="746"/>
      <c r="AK12" s="744"/>
      <c r="AL12" s="745"/>
      <c r="AN12" s="133"/>
      <c r="AO12" s="323">
        <f>IF(ABS(N12-(J12+L12))&lt;0.001,0,N12-(J12+L12))</f>
        <v>0</v>
      </c>
      <c r="AP12" s="323">
        <f>IF(ABS(O12-(K12+M12))&lt;0.001,0,O12-(K12+M12))</f>
        <v>0</v>
      </c>
      <c r="AQ12" s="323">
        <f>IF(ABS(T12-(P12+R12))&lt;0.001,0,T12-(P12+R12))</f>
        <v>0</v>
      </c>
      <c r="AR12" s="323">
        <f>IF(ABS(U12-(Q12+S12))&lt;0.001,0,U12-(Q12+S12))</f>
        <v>0</v>
      </c>
      <c r="AS12" s="323">
        <f>IF(ABS(V12-(J12+L12+P12+R12))&lt;0.001,0,V12-(J12+L12+P12+R12))</f>
        <v>0</v>
      </c>
      <c r="AT12" s="323">
        <f>IF(ABS(W12-(K12+M12+Q12+S12))&lt;0.001,0,W12-(K12+M12+Q12+S12))</f>
        <v>0</v>
      </c>
      <c r="AU12" s="323">
        <f>IF(ABS(V12-(N12+T12))&lt;0.001,0,V12-(N12+T12))</f>
        <v>0</v>
      </c>
      <c r="AV12" s="323">
        <f>IF(ABS(W12-(O12+U12))&lt;0.001,0,W12-(O12+U12))</f>
        <v>0</v>
      </c>
      <c r="AW12" s="58"/>
      <c r="AX12" s="323">
        <f>IF(ABS(AC12-(Y12+AA12))&lt;0.001,0,AC12-(Y12+AA12))</f>
        <v>0</v>
      </c>
      <c r="AY12" s="323">
        <f>IF(ABS(AD12-(Z12+AB12))&lt;0.001,0,AD12-(Z12+AB12))</f>
        <v>0</v>
      </c>
      <c r="AZ12" s="323">
        <f>IF(ABS(AI12-(AE12+AG12))&lt;0.001,0,AI12-(AE12+AG12))</f>
        <v>0</v>
      </c>
      <c r="BA12" s="323">
        <f>IF(ABS(AJ12-(AF12+AH12))&lt;0.001,0,AJ12-(AF12+AH12))</f>
        <v>0</v>
      </c>
      <c r="BB12" s="323">
        <f>IF(ABS(AK12-(Y12+AA12+AE12+AG12))&lt;0.001,0,AK12-(Y12+AA12+AE12+AG12))</f>
        <v>-3541</v>
      </c>
      <c r="BC12" s="323">
        <f>IF(ABS(AL12-(Z12+AB12+AF12+AH12))&lt;0.001,0,AL12-(Z12+AB12+AF12+AH12))</f>
        <v>-3468</v>
      </c>
      <c r="BD12" s="323">
        <f>IF(ABS(AK12-(AC12+AI12))&lt;0.001,0,AK12-(AC12+AI12))</f>
        <v>-3541</v>
      </c>
      <c r="BE12" s="323">
        <f>IF(ABS(AL12-(AD12+AJ12))&lt;0.001,0,AL12-(AD12+AJ12))</f>
        <v>-3468</v>
      </c>
      <c r="BF12" s="183"/>
      <c r="BH12" s="233"/>
      <c r="BI12" s="233"/>
    </row>
    <row r="13" spans="1:61" s="34" customFormat="1" ht="15" customHeight="1">
      <c r="A13" s="32"/>
      <c r="B13" s="32" t="s">
        <v>19</v>
      </c>
      <c r="C13" s="32"/>
      <c r="D13" s="32"/>
      <c r="E13" s="32"/>
      <c r="F13" s="32"/>
      <c r="G13" s="32"/>
      <c r="H13" s="33"/>
      <c r="I13" s="32"/>
      <c r="J13" s="154"/>
      <c r="K13" s="34">
        <v>4.5999999999999999E-2</v>
      </c>
      <c r="L13" s="154"/>
      <c r="M13" s="114">
        <v>3.1E-2</v>
      </c>
      <c r="N13" s="155"/>
      <c r="O13" s="114">
        <v>3.7999999999999999E-2</v>
      </c>
      <c r="P13" s="156"/>
      <c r="Q13" s="113">
        <v>0</v>
      </c>
      <c r="R13" s="156"/>
      <c r="S13" s="114">
        <v>4.2000000000000003E-2</v>
      </c>
      <c r="T13" s="156"/>
      <c r="U13" s="116">
        <v>2.1000000000000001E-2</v>
      </c>
      <c r="V13" s="156"/>
      <c r="W13" s="113">
        <v>2.9000000000000001E-2</v>
      </c>
      <c r="X13" s="157"/>
      <c r="Y13" s="154"/>
      <c r="Z13" s="34">
        <v>-0.02</v>
      </c>
      <c r="AA13" s="154"/>
      <c r="AB13" s="114">
        <v>-2.1999999999999999E-2</v>
      </c>
      <c r="AC13" s="155"/>
      <c r="AD13" s="114">
        <v>-2.1000000000000001E-2</v>
      </c>
      <c r="AE13" s="156"/>
      <c r="AF13" s="113"/>
      <c r="AG13" s="156"/>
      <c r="AH13" s="114"/>
      <c r="AI13" s="156"/>
      <c r="AJ13" s="116"/>
      <c r="AK13" s="156"/>
      <c r="AL13" s="113"/>
      <c r="AN13" s="132"/>
      <c r="AO13" s="77"/>
      <c r="AP13" s="77"/>
      <c r="AQ13" s="77"/>
      <c r="AR13" s="77"/>
      <c r="AS13" s="77"/>
      <c r="AT13" s="77"/>
      <c r="AU13" s="77"/>
      <c r="AV13" s="77"/>
      <c r="AW13" s="78"/>
      <c r="AX13" s="77"/>
      <c r="AY13" s="77"/>
      <c r="AZ13" s="77"/>
      <c r="BA13" s="77"/>
      <c r="BB13" s="77"/>
      <c r="BC13" s="77"/>
      <c r="BD13" s="77"/>
      <c r="BE13" s="77"/>
      <c r="BF13" s="97"/>
      <c r="BI13" s="233"/>
    </row>
    <row r="14" spans="1:61" s="49" customFormat="1" ht="15" customHeight="1">
      <c r="B14" s="118" t="s">
        <v>287</v>
      </c>
      <c r="C14" s="118"/>
      <c r="D14" s="118"/>
      <c r="E14" s="118"/>
      <c r="F14" s="118"/>
      <c r="H14" s="119" t="s">
        <v>283</v>
      </c>
      <c r="J14" s="45">
        <v>1019</v>
      </c>
      <c r="K14" s="46">
        <v>1074</v>
      </c>
      <c r="L14" s="45">
        <v>1064</v>
      </c>
      <c r="M14" s="122">
        <v>1127</v>
      </c>
      <c r="N14" s="120">
        <v>2083</v>
      </c>
      <c r="O14" s="122">
        <v>2202</v>
      </c>
      <c r="P14" s="120">
        <v>1241</v>
      </c>
      <c r="Q14" s="121">
        <v>1268</v>
      </c>
      <c r="R14" s="120">
        <v>1252</v>
      </c>
      <c r="S14" s="122">
        <v>1285</v>
      </c>
      <c r="T14" s="120">
        <v>2494</v>
      </c>
      <c r="U14" s="123">
        <v>2553</v>
      </c>
      <c r="V14" s="120">
        <v>4577</v>
      </c>
      <c r="W14" s="121">
        <v>4755</v>
      </c>
      <c r="X14" s="158"/>
      <c r="Y14" s="45">
        <v>1232</v>
      </c>
      <c r="Z14" s="46">
        <v>1233</v>
      </c>
      <c r="AA14" s="45">
        <v>1271</v>
      </c>
      <c r="AB14" s="122">
        <v>1271</v>
      </c>
      <c r="AC14" s="120">
        <v>2503</v>
      </c>
      <c r="AD14" s="122">
        <v>2503</v>
      </c>
      <c r="AE14" s="120"/>
      <c r="AF14" s="121"/>
      <c r="AG14" s="120"/>
      <c r="AH14" s="122"/>
      <c r="AI14" s="120"/>
      <c r="AJ14" s="123"/>
      <c r="AK14" s="120"/>
      <c r="AL14" s="121"/>
      <c r="AN14" s="133"/>
      <c r="AO14" s="176">
        <f>IF(ABS(N14-(J14+L14))&lt;0.001,0,N14-(J14+L14))</f>
        <v>0</v>
      </c>
      <c r="AP14" s="176">
        <f>IF(ABS(O14-(K14+M14))&lt;0.001,0,O14-(K14+M14))</f>
        <v>1</v>
      </c>
      <c r="AQ14" s="176">
        <f>IF(ABS(T14-(P14+R14))&lt;0.001,0,T14-(P14+R14))</f>
        <v>1</v>
      </c>
      <c r="AR14" s="176">
        <f>IF(ABS(U14-(Q14+S14))&lt;0.001,0,U14-(Q14+S14))</f>
        <v>0</v>
      </c>
      <c r="AS14" s="176">
        <f>IF(ABS(V14-(J14+L14+P14+R14))&lt;0.001,0,V14-(J14+L14+P14+R14))</f>
        <v>1</v>
      </c>
      <c r="AT14" s="176">
        <f>IF(ABS(W14-(K14+M14+Q14+S14))&lt;0.001,0,W14-(K14+M14+Q14+S14))</f>
        <v>1</v>
      </c>
      <c r="AU14" s="176">
        <f>IF(ABS(V14-(N14+T14))&lt;0.001,0,V14-(N14+T14))</f>
        <v>0</v>
      </c>
      <c r="AV14" s="176">
        <f>IF(ABS(W14-(O14+U14))&lt;0.001,0,W14-(O14+U14))</f>
        <v>0</v>
      </c>
      <c r="AW14" s="58"/>
      <c r="AX14" s="176">
        <f>IF(ABS(AC14-(Y14+AA14))&lt;0.001,0,AC14-(Y14+AA14))</f>
        <v>0</v>
      </c>
      <c r="AY14" s="176">
        <f>IF(ABS(AD14-(Z14+AB14))&lt;0.001,0,AD14-(Z14+AB14))</f>
        <v>-1</v>
      </c>
      <c r="AZ14" s="176">
        <f>IF(ABS(AI14-(AE14+AG14))&lt;0.001,0,AI14-(AE14+AG14))</f>
        <v>0</v>
      </c>
      <c r="BA14" s="176">
        <f>IF(ABS(AJ14-(AF14+AH14))&lt;0.001,0,AJ14-(AF14+AH14))</f>
        <v>0</v>
      </c>
      <c r="BB14" s="176">
        <f>IF(ABS(AK14-(Y14+AA14+AE14+AG14))&lt;0.001,0,AK14-(Y14+AA14+AE14+AG14))</f>
        <v>-2503</v>
      </c>
      <c r="BC14" s="176">
        <f>IF(ABS(AL14-(Z14+AB14+AF14+AH14))&lt;0.001,0,AL14-(Z14+AB14+AF14+AH14))</f>
        <v>-2504</v>
      </c>
      <c r="BD14" s="176">
        <f>IF(ABS(AK14-(AC14+AI14))&lt;0.001,0,AK14-(AC14+AI14))</f>
        <v>-2503</v>
      </c>
      <c r="BE14" s="176">
        <f>IF(ABS(AL14-(AD14+AJ14))&lt;0.001,0,AL14-(AD14+AJ14))</f>
        <v>-2503</v>
      </c>
      <c r="BF14" s="183"/>
      <c r="BH14" s="233"/>
      <c r="BI14" s="233"/>
    </row>
    <row r="15" spans="1:61" s="34" customFormat="1" ht="15" customHeight="1">
      <c r="A15" s="32"/>
      <c r="B15" s="32" t="s">
        <v>19</v>
      </c>
      <c r="C15" s="32"/>
      <c r="D15" s="32"/>
      <c r="E15" s="32"/>
      <c r="F15" s="32"/>
      <c r="G15" s="32"/>
      <c r="H15" s="33"/>
      <c r="I15" s="32"/>
      <c r="J15" s="154"/>
      <c r="K15" s="34">
        <v>5.3999999999999999E-2</v>
      </c>
      <c r="L15" s="154"/>
      <c r="M15" s="114">
        <v>0.06</v>
      </c>
      <c r="N15" s="155"/>
      <c r="O15" s="114">
        <v>5.7000000000000002E-2</v>
      </c>
      <c r="P15" s="156"/>
      <c r="Q15" s="113">
        <v>2.1000000000000001E-2</v>
      </c>
      <c r="R15" s="156"/>
      <c r="S15" s="114">
        <v>2.5999999999999999E-2</v>
      </c>
      <c r="T15" s="156"/>
      <c r="U15" s="116">
        <v>2.4E-2</v>
      </c>
      <c r="V15" s="156"/>
      <c r="W15" s="113">
        <v>3.9E-2</v>
      </c>
      <c r="X15" s="157"/>
      <c r="Y15" s="154"/>
      <c r="Z15" s="34">
        <v>0</v>
      </c>
      <c r="AA15" s="154"/>
      <c r="AB15" s="114">
        <v>0</v>
      </c>
      <c r="AC15" s="155"/>
      <c r="AD15" s="114">
        <v>0</v>
      </c>
      <c r="AE15" s="156"/>
      <c r="AF15" s="113"/>
      <c r="AG15" s="156"/>
      <c r="AH15" s="114"/>
      <c r="AI15" s="156"/>
      <c r="AJ15" s="116"/>
      <c r="AK15" s="156"/>
      <c r="AL15" s="113"/>
      <c r="AN15" s="132"/>
      <c r="AO15" s="77"/>
      <c r="AP15" s="77"/>
      <c r="AQ15" s="77"/>
      <c r="AR15" s="77"/>
      <c r="AS15" s="77"/>
      <c r="AT15" s="77"/>
      <c r="AU15" s="77"/>
      <c r="AV15" s="77"/>
      <c r="AW15" s="78"/>
      <c r="AX15" s="77"/>
      <c r="AY15" s="77"/>
      <c r="AZ15" s="77"/>
      <c r="BA15" s="77"/>
      <c r="BB15" s="77"/>
      <c r="BC15" s="77"/>
      <c r="BD15" s="77"/>
      <c r="BE15" s="77"/>
      <c r="BF15" s="97"/>
      <c r="BI15" s="233"/>
    </row>
    <row r="16" spans="1:61" s="49" customFormat="1" ht="15" customHeight="1">
      <c r="B16" s="118"/>
      <c r="C16" s="118" t="s">
        <v>201</v>
      </c>
      <c r="D16" s="118"/>
      <c r="E16" s="118"/>
      <c r="F16" s="118"/>
      <c r="H16" s="119" t="s">
        <v>129</v>
      </c>
      <c r="J16" s="45">
        <v>230</v>
      </c>
      <c r="K16" s="46">
        <v>255</v>
      </c>
      <c r="L16" s="45">
        <v>239</v>
      </c>
      <c r="M16" s="122">
        <v>265</v>
      </c>
      <c r="N16" s="120">
        <v>469</v>
      </c>
      <c r="O16" s="122">
        <v>520</v>
      </c>
      <c r="P16" s="120">
        <v>322</v>
      </c>
      <c r="Q16" s="121">
        <v>344</v>
      </c>
      <c r="R16" s="120">
        <v>306</v>
      </c>
      <c r="S16" s="122">
        <v>330</v>
      </c>
      <c r="T16" s="120">
        <v>628</v>
      </c>
      <c r="U16" s="123">
        <v>674</v>
      </c>
      <c r="V16" s="120">
        <v>1097</v>
      </c>
      <c r="W16" s="121">
        <v>1194</v>
      </c>
      <c r="X16" s="158"/>
      <c r="Y16" s="45">
        <v>324</v>
      </c>
      <c r="Z16" s="46">
        <v>347</v>
      </c>
      <c r="AA16" s="45">
        <v>329</v>
      </c>
      <c r="AB16" s="122">
        <v>353</v>
      </c>
      <c r="AC16" s="120">
        <v>653</v>
      </c>
      <c r="AD16" s="122">
        <v>699</v>
      </c>
      <c r="AE16" s="120"/>
      <c r="AF16" s="121"/>
      <c r="AG16" s="120"/>
      <c r="AH16" s="122"/>
      <c r="AI16" s="120"/>
      <c r="AJ16" s="123"/>
      <c r="AK16" s="120"/>
      <c r="AL16" s="121"/>
      <c r="AN16" s="133"/>
      <c r="AO16" s="176">
        <f>IF(ABS(N16-(J16+L16))&lt;0.001,0,N16-(J16+L16))</f>
        <v>0</v>
      </c>
      <c r="AP16" s="176">
        <f>IF(ABS(O16-(K16+M16))&lt;0.001,0,O16-(K16+M16))</f>
        <v>0</v>
      </c>
      <c r="AQ16" s="176">
        <f>IF(ABS(T16-(P16+R16))&lt;0.001,0,T16-(P16+R16))</f>
        <v>0</v>
      </c>
      <c r="AR16" s="176">
        <f>IF(ABS(U16-(Q16+S16))&lt;0.001,0,U16-(Q16+S16))</f>
        <v>0</v>
      </c>
      <c r="AS16" s="176">
        <f>IF(ABS(V16-(J16+L16+P16+R16))&lt;0.001,0,V16-(J16+L16+P16+R16))</f>
        <v>0</v>
      </c>
      <c r="AT16" s="176">
        <f>IF(ABS(W16-(K16+M16+Q16+S16))&lt;0.001,0,W16-(K16+M16+Q16+S16))</f>
        <v>0</v>
      </c>
      <c r="AU16" s="176">
        <f>IF(ABS(V16-(N16+T16))&lt;0.001,0,V16-(N16+T16))</f>
        <v>0</v>
      </c>
      <c r="AV16" s="176">
        <f>IF(ABS(W16-(O16+U16))&lt;0.001,0,W16-(O16+U16))</f>
        <v>0</v>
      </c>
      <c r="AW16" s="58"/>
      <c r="AX16" s="176">
        <f>IF(ABS(AC16-(Y16+AA16))&lt;0.001,0,AC16-(Y16+AA16))</f>
        <v>0</v>
      </c>
      <c r="AY16" s="176">
        <f>IF(ABS(AD16-(Z16+AB16))&lt;0.001,0,AD16-(Z16+AB16))</f>
        <v>-1</v>
      </c>
      <c r="AZ16" s="176">
        <f>IF(ABS(AI16-(AE16+AG16))&lt;0.001,0,AI16-(AE16+AG16))</f>
        <v>0</v>
      </c>
      <c r="BA16" s="176">
        <f>IF(ABS(AJ16-(AF16+AH16))&lt;0.001,0,AJ16-(AF16+AH16))</f>
        <v>0</v>
      </c>
      <c r="BB16" s="176">
        <f>IF(ABS(AK16-(Y16+AA16+AE16+AG16))&lt;0.001,0,AK16-(Y16+AA16+AE16+AG16))</f>
        <v>-653</v>
      </c>
      <c r="BC16" s="176">
        <f>IF(ABS(AL16-(Z16+AB16+AF16+AH16))&lt;0.001,0,AL16-(Z16+AB16+AF16+AH16))</f>
        <v>-700</v>
      </c>
      <c r="BD16" s="176">
        <f>IF(ABS(AK16-(AC16+AI16))&lt;0.001,0,AK16-(AC16+AI16))</f>
        <v>-653</v>
      </c>
      <c r="BE16" s="176">
        <f>IF(ABS(AL16-(AD16+AJ16))&lt;0.001,0,AL16-(AD16+AJ16))</f>
        <v>-699</v>
      </c>
      <c r="BF16" s="183"/>
      <c r="BH16" s="233"/>
      <c r="BI16" s="233"/>
    </row>
    <row r="17" spans="1:61" s="34" customFormat="1" ht="15" customHeight="1">
      <c r="A17" s="32"/>
      <c r="B17" s="32"/>
      <c r="C17" s="32" t="s">
        <v>19</v>
      </c>
      <c r="D17" s="32"/>
      <c r="E17" s="32"/>
      <c r="F17" s="32"/>
      <c r="G17" s="32"/>
      <c r="H17" s="33"/>
      <c r="I17" s="32"/>
      <c r="J17" s="154"/>
      <c r="K17" s="34">
        <v>0.108</v>
      </c>
      <c r="L17" s="154"/>
      <c r="M17" s="114">
        <v>0.108</v>
      </c>
      <c r="N17" s="155"/>
      <c r="O17" s="114">
        <v>0.108</v>
      </c>
      <c r="P17" s="156"/>
      <c r="Q17" s="113">
        <v>6.9000000000000006E-2</v>
      </c>
      <c r="R17" s="156"/>
      <c r="S17" s="114">
        <v>7.9000000000000001E-2</v>
      </c>
      <c r="T17" s="156"/>
      <c r="U17" s="116">
        <v>7.3999999999999996E-2</v>
      </c>
      <c r="V17" s="156"/>
      <c r="W17" s="113">
        <v>8.8999999999999996E-2</v>
      </c>
      <c r="X17" s="157"/>
      <c r="Y17" s="154"/>
      <c r="Z17" s="34">
        <v>7.0000000000000007E-2</v>
      </c>
      <c r="AA17" s="154"/>
      <c r="AB17" s="114">
        <v>7.0999999999999994E-2</v>
      </c>
      <c r="AC17" s="155"/>
      <c r="AD17" s="114">
        <v>7.0000000000000007E-2</v>
      </c>
      <c r="AE17" s="156"/>
      <c r="AF17" s="113"/>
      <c r="AG17" s="156"/>
      <c r="AH17" s="114"/>
      <c r="AI17" s="156"/>
      <c r="AJ17" s="116"/>
      <c r="AK17" s="156"/>
      <c r="AL17" s="113"/>
      <c r="AN17" s="132"/>
      <c r="AO17" s="77"/>
      <c r="AP17" s="77"/>
      <c r="AQ17" s="77"/>
      <c r="AR17" s="77"/>
      <c r="AS17" s="77"/>
      <c r="AT17" s="77"/>
      <c r="AU17" s="77"/>
      <c r="AV17" s="77"/>
      <c r="AW17" s="78"/>
      <c r="AX17" s="77"/>
      <c r="AY17" s="77"/>
      <c r="AZ17" s="77"/>
      <c r="BA17" s="77"/>
      <c r="BB17" s="77"/>
      <c r="BC17" s="77"/>
      <c r="BD17" s="77"/>
      <c r="BE17" s="77"/>
      <c r="BF17" s="97"/>
      <c r="BI17" s="233"/>
    </row>
    <row r="18" spans="1:61" s="49" customFormat="1" ht="15" customHeight="1">
      <c r="B18" s="118"/>
      <c r="C18" s="118" t="s">
        <v>202</v>
      </c>
      <c r="D18" s="118"/>
      <c r="E18" s="118"/>
      <c r="F18" s="118"/>
      <c r="H18" s="119" t="s">
        <v>130</v>
      </c>
      <c r="J18" s="45">
        <v>497</v>
      </c>
      <c r="K18" s="46">
        <v>523</v>
      </c>
      <c r="L18" s="45">
        <v>518</v>
      </c>
      <c r="M18" s="122">
        <v>537</v>
      </c>
      <c r="N18" s="120">
        <v>1015</v>
      </c>
      <c r="O18" s="122">
        <v>1060</v>
      </c>
      <c r="P18" s="120">
        <v>543</v>
      </c>
      <c r="Q18" s="121">
        <v>550</v>
      </c>
      <c r="R18" s="120">
        <v>546</v>
      </c>
      <c r="S18" s="122">
        <v>540</v>
      </c>
      <c r="T18" s="120">
        <v>1088</v>
      </c>
      <c r="U18" s="123">
        <v>1090</v>
      </c>
      <c r="V18" s="120">
        <v>2103</v>
      </c>
      <c r="W18" s="121">
        <v>2150</v>
      </c>
      <c r="X18" s="158"/>
      <c r="Y18" s="45">
        <v>538</v>
      </c>
      <c r="Z18" s="46">
        <v>536</v>
      </c>
      <c r="AA18" s="45">
        <v>547</v>
      </c>
      <c r="AB18" s="122">
        <v>546</v>
      </c>
      <c r="AC18" s="120">
        <v>1085</v>
      </c>
      <c r="AD18" s="122">
        <v>1082</v>
      </c>
      <c r="AE18" s="120"/>
      <c r="AF18" s="121"/>
      <c r="AG18" s="120"/>
      <c r="AH18" s="122"/>
      <c r="AI18" s="120"/>
      <c r="AJ18" s="123"/>
      <c r="AK18" s="120"/>
      <c r="AL18" s="121"/>
      <c r="AN18" s="133"/>
      <c r="AO18" s="176">
        <f>IF(ABS(N18-(J18+L18))&lt;0.001,0,N18-(J18+L18))</f>
        <v>0</v>
      </c>
      <c r="AP18" s="176">
        <f>IF(ABS(O18-(K18+M18))&lt;0.001,0,O18-(K18+M18))</f>
        <v>0</v>
      </c>
      <c r="AQ18" s="176">
        <f>IF(ABS(T18-(P18+R18))&lt;0.001,0,T18-(P18+R18))</f>
        <v>-1</v>
      </c>
      <c r="AR18" s="176">
        <f>IF(ABS(U18-(Q18+S18))&lt;0.001,0,U18-(Q18+S18))</f>
        <v>0</v>
      </c>
      <c r="AS18" s="176">
        <f>IF(ABS(V18-(J18+L18+P18+R18))&lt;0.001,0,V18-(J18+L18+P18+R18))</f>
        <v>-1</v>
      </c>
      <c r="AT18" s="176">
        <f>IF(ABS(W18-(K18+M18+Q18+S18))&lt;0.001,0,W18-(K18+M18+Q18+S18))</f>
        <v>0</v>
      </c>
      <c r="AU18" s="176">
        <f>IF(ABS(V18-(N18+T18))&lt;0.001,0,V18-(N18+T18))</f>
        <v>0</v>
      </c>
      <c r="AV18" s="176">
        <f>IF(ABS(W18-(O18+U18))&lt;0.001,0,W18-(O18+U18))</f>
        <v>0</v>
      </c>
      <c r="AW18" s="58"/>
      <c r="AX18" s="176">
        <f>IF(ABS(AC18-(Y18+AA18))&lt;0.001,0,AC18-(Y18+AA18))</f>
        <v>0</v>
      </c>
      <c r="AY18" s="176">
        <f>IF(ABS(AD18-(Z18+AB18))&lt;0.001,0,AD18-(Z18+AB18))</f>
        <v>0</v>
      </c>
      <c r="AZ18" s="176">
        <f>IF(ABS(AI18-(AE18+AG18))&lt;0.001,0,AI18-(AE18+AG18))</f>
        <v>0</v>
      </c>
      <c r="BA18" s="176">
        <f>IF(ABS(AJ18-(AF18+AH18))&lt;0.001,0,AJ18-(AF18+AH18))</f>
        <v>0</v>
      </c>
      <c r="BB18" s="176">
        <f>IF(ABS(AK18-(Y18+AA18+AE18+AG18))&lt;0.001,0,AK18-(Y18+AA18+AE18+AG18))</f>
        <v>-1085</v>
      </c>
      <c r="BC18" s="176">
        <f>IF(ABS(AL18-(Z18+AB18+AF18+AH18))&lt;0.001,0,AL18-(Z18+AB18+AF18+AH18))</f>
        <v>-1082</v>
      </c>
      <c r="BD18" s="176">
        <f>IF(ABS(AK18-(AC18+AI18))&lt;0.001,0,AK18-(AC18+AI18))</f>
        <v>-1085</v>
      </c>
      <c r="BE18" s="176">
        <f>IF(ABS(AL18-(AD18+AJ18))&lt;0.001,0,AL18-(AD18+AJ18))</f>
        <v>-1082</v>
      </c>
      <c r="BF18" s="183"/>
      <c r="BH18" s="233"/>
      <c r="BI18" s="233"/>
    </row>
    <row r="19" spans="1:61" s="34" customFormat="1" ht="15" customHeight="1">
      <c r="A19" s="32"/>
      <c r="B19" s="32"/>
      <c r="C19" s="32" t="s">
        <v>19</v>
      </c>
      <c r="D19" s="32"/>
      <c r="E19" s="32"/>
      <c r="F19" s="32"/>
      <c r="G19" s="32"/>
      <c r="H19" s="33"/>
      <c r="I19" s="32"/>
      <c r="J19" s="154"/>
      <c r="K19" s="34">
        <v>5.2999999999999999E-2</v>
      </c>
      <c r="L19" s="154"/>
      <c r="M19" s="114">
        <v>3.5999999999999997E-2</v>
      </c>
      <c r="N19" s="155"/>
      <c r="O19" s="114">
        <v>4.3999999999999997E-2</v>
      </c>
      <c r="P19" s="156"/>
      <c r="Q19" s="113">
        <v>1.4E-2</v>
      </c>
      <c r="R19" s="156"/>
      <c r="S19" s="114">
        <v>-0.01</v>
      </c>
      <c r="T19" s="156"/>
      <c r="U19" s="116">
        <v>2E-3</v>
      </c>
      <c r="V19" s="156"/>
      <c r="W19" s="113">
        <v>2.1999999999999999E-2</v>
      </c>
      <c r="X19" s="157"/>
      <c r="Y19" s="154"/>
      <c r="Z19" s="34">
        <v>-4.0000000000000001E-3</v>
      </c>
      <c r="AA19" s="154"/>
      <c r="AB19" s="114">
        <v>-2E-3</v>
      </c>
      <c r="AC19" s="155"/>
      <c r="AD19" s="114">
        <v>-3.0000000000000001E-3</v>
      </c>
      <c r="AE19" s="156"/>
      <c r="AF19" s="113"/>
      <c r="AG19" s="156"/>
      <c r="AH19" s="114"/>
      <c r="AI19" s="156"/>
      <c r="AJ19" s="116"/>
      <c r="AK19" s="156"/>
      <c r="AL19" s="113"/>
      <c r="AN19" s="132"/>
      <c r="AO19" s="77"/>
      <c r="AP19" s="77"/>
      <c r="AQ19" s="77"/>
      <c r="AR19" s="77"/>
      <c r="AS19" s="77"/>
      <c r="AT19" s="77"/>
      <c r="AU19" s="77"/>
      <c r="AV19" s="77"/>
      <c r="AW19" s="78"/>
      <c r="AX19" s="77"/>
      <c r="AY19" s="77"/>
      <c r="AZ19" s="77"/>
      <c r="BA19" s="77"/>
      <c r="BB19" s="77"/>
      <c r="BC19" s="77"/>
      <c r="BD19" s="77"/>
      <c r="BE19" s="77"/>
      <c r="BF19" s="97"/>
      <c r="BI19" s="233"/>
    </row>
    <row r="20" spans="1:61" s="49" customFormat="1" ht="15" customHeight="1">
      <c r="B20" s="118"/>
      <c r="C20" s="118" t="s">
        <v>203</v>
      </c>
      <c r="D20" s="118"/>
      <c r="E20" s="118"/>
      <c r="F20" s="118"/>
      <c r="H20" s="119" t="s">
        <v>131</v>
      </c>
      <c r="J20" s="45">
        <v>199</v>
      </c>
      <c r="K20" s="46">
        <v>191</v>
      </c>
      <c r="L20" s="45">
        <v>199</v>
      </c>
      <c r="M20" s="122">
        <v>193</v>
      </c>
      <c r="N20" s="120">
        <v>397</v>
      </c>
      <c r="O20" s="122">
        <v>384</v>
      </c>
      <c r="P20" s="120">
        <v>279</v>
      </c>
      <c r="Q20" s="121">
        <v>270</v>
      </c>
      <c r="R20" s="120">
        <v>254</v>
      </c>
      <c r="S20" s="122">
        <v>250</v>
      </c>
      <c r="T20" s="120">
        <v>533</v>
      </c>
      <c r="U20" s="123">
        <v>520</v>
      </c>
      <c r="V20" s="120">
        <v>931</v>
      </c>
      <c r="W20" s="121">
        <v>904</v>
      </c>
      <c r="X20" s="158"/>
      <c r="Y20" s="45">
        <v>259</v>
      </c>
      <c r="Z20" s="46">
        <v>248</v>
      </c>
      <c r="AA20" s="45">
        <v>258</v>
      </c>
      <c r="AB20" s="122">
        <v>248</v>
      </c>
      <c r="AC20" s="120">
        <v>517</v>
      </c>
      <c r="AD20" s="122">
        <v>496</v>
      </c>
      <c r="AE20" s="120"/>
      <c r="AF20" s="121"/>
      <c r="AG20" s="120"/>
      <c r="AH20" s="122"/>
      <c r="AI20" s="120"/>
      <c r="AJ20" s="123"/>
      <c r="AK20" s="120"/>
      <c r="AL20" s="121"/>
      <c r="AN20" s="133"/>
      <c r="AO20" s="176">
        <f>IF(ABS(N20-(J20+L20))&lt;0.001,0,N20-(J20+L20))</f>
        <v>-1</v>
      </c>
      <c r="AP20" s="176">
        <f>IF(ABS(O20-(K20+M20))&lt;0.001,0,O20-(K20+M20))</f>
        <v>0</v>
      </c>
      <c r="AQ20" s="176">
        <f>IF(ABS(T20-(P20+R20))&lt;0.001,0,T20-(P20+R20))</f>
        <v>0</v>
      </c>
      <c r="AR20" s="176">
        <f>IF(ABS(U20-(Q20+S20))&lt;0.001,0,U20-(Q20+S20))</f>
        <v>0</v>
      </c>
      <c r="AS20" s="176">
        <f>IF(ABS(V20-(J20+L20+P20+R20))&lt;0.001,0,V20-(J20+L20+P20+R20))</f>
        <v>0</v>
      </c>
      <c r="AT20" s="176">
        <f>IF(ABS(W20-(K20+M20+Q20+S20))&lt;0.001,0,W20-(K20+M20+Q20+S20))</f>
        <v>0</v>
      </c>
      <c r="AU20" s="176">
        <f>IF(ABS(V20-(N20+T20))&lt;0.001,0,V20-(N20+T20))</f>
        <v>1</v>
      </c>
      <c r="AV20" s="176">
        <f>IF(ABS(W20-(O20+U20))&lt;0.001,0,W20-(O20+U20))</f>
        <v>0</v>
      </c>
      <c r="AW20" s="58"/>
      <c r="AX20" s="176">
        <f>IF(ABS(AC20-(Y20+AA20))&lt;0.001,0,AC20-(Y20+AA20))</f>
        <v>0</v>
      </c>
      <c r="AY20" s="176">
        <f>IF(ABS(AD20-(Z20+AB20))&lt;0.001,0,AD20-(Z20+AB20))</f>
        <v>0</v>
      </c>
      <c r="AZ20" s="176">
        <f>IF(ABS(AI20-(AE20+AG20))&lt;0.001,0,AI20-(AE20+AG20))</f>
        <v>0</v>
      </c>
      <c r="BA20" s="176">
        <f>IF(ABS(AJ20-(AF20+AH20))&lt;0.001,0,AJ20-(AF20+AH20))</f>
        <v>0</v>
      </c>
      <c r="BB20" s="176">
        <f>IF(ABS(AK20-(Y20+AA20+AE20+AG20))&lt;0.001,0,AK20-(Y20+AA20+AE20+AG20))</f>
        <v>-517</v>
      </c>
      <c r="BC20" s="176">
        <f>IF(ABS(AL20-(Z20+AB20+AF20+AH20))&lt;0.001,0,AL20-(Z20+AB20+AF20+AH20))</f>
        <v>-496</v>
      </c>
      <c r="BD20" s="176">
        <f>IF(ABS(AK20-(AC20+AI20))&lt;0.001,0,AK20-(AC20+AI20))</f>
        <v>-517</v>
      </c>
      <c r="BE20" s="176">
        <f>IF(ABS(AL20-(AD20+AJ20))&lt;0.001,0,AL20-(AD20+AJ20))</f>
        <v>-496</v>
      </c>
      <c r="BF20" s="183"/>
      <c r="BH20" s="233"/>
      <c r="BI20" s="233"/>
    </row>
    <row r="21" spans="1:61" s="34" customFormat="1" ht="15" customHeight="1">
      <c r="A21" s="32"/>
      <c r="B21" s="32"/>
      <c r="C21" s="32" t="s">
        <v>19</v>
      </c>
      <c r="D21" s="32"/>
      <c r="E21" s="32"/>
      <c r="F21" s="32"/>
      <c r="G21" s="32"/>
      <c r="H21" s="33"/>
      <c r="I21" s="32"/>
      <c r="J21" s="154"/>
      <c r="K21" s="34">
        <v>-4.1000000000000002E-2</v>
      </c>
      <c r="L21" s="154"/>
      <c r="M21" s="114">
        <v>-2.8000000000000001E-2</v>
      </c>
      <c r="N21" s="155"/>
      <c r="O21" s="114">
        <v>-3.5000000000000003E-2</v>
      </c>
      <c r="P21" s="156"/>
      <c r="Q21" s="113">
        <v>-3.2000000000000001E-2</v>
      </c>
      <c r="R21" s="156"/>
      <c r="S21" s="114">
        <v>-1.4999999999999999E-2</v>
      </c>
      <c r="T21" s="156"/>
      <c r="U21" s="116">
        <v>-2.4E-2</v>
      </c>
      <c r="V21" s="156"/>
      <c r="W21" s="113">
        <v>-2.9000000000000001E-2</v>
      </c>
      <c r="X21" s="157"/>
      <c r="Y21" s="154"/>
      <c r="Z21" s="34">
        <v>-4.2000000000000003E-2</v>
      </c>
      <c r="AA21" s="154"/>
      <c r="AB21" s="114">
        <v>-4.1000000000000002E-2</v>
      </c>
      <c r="AC21" s="155"/>
      <c r="AD21" s="114">
        <v>-4.1000000000000002E-2</v>
      </c>
      <c r="AE21" s="156"/>
      <c r="AF21" s="113"/>
      <c r="AG21" s="156"/>
      <c r="AH21" s="114"/>
      <c r="AI21" s="156"/>
      <c r="AJ21" s="116"/>
      <c r="AK21" s="156"/>
      <c r="AL21" s="113"/>
      <c r="AN21" s="132"/>
      <c r="AO21" s="77"/>
      <c r="AP21" s="77"/>
      <c r="AQ21" s="77"/>
      <c r="AR21" s="77"/>
      <c r="AS21" s="77"/>
      <c r="AT21" s="77"/>
      <c r="AU21" s="77"/>
      <c r="AV21" s="77"/>
      <c r="AW21" s="78"/>
      <c r="AX21" s="77"/>
      <c r="AY21" s="77"/>
      <c r="AZ21" s="77"/>
      <c r="BA21" s="77"/>
      <c r="BB21" s="77"/>
      <c r="BC21" s="77"/>
      <c r="BD21" s="77"/>
      <c r="BE21" s="77"/>
      <c r="BF21" s="97"/>
      <c r="BI21" s="233"/>
    </row>
    <row r="22" spans="1:61" s="49" customFormat="1" ht="15" customHeight="1">
      <c r="B22" s="118"/>
      <c r="C22" s="118" t="s">
        <v>152</v>
      </c>
      <c r="D22" s="118"/>
      <c r="E22" s="118"/>
      <c r="F22" s="118"/>
      <c r="H22" s="119" t="s">
        <v>132</v>
      </c>
      <c r="J22" s="93">
        <v>94</v>
      </c>
      <c r="K22" s="46">
        <v>106</v>
      </c>
      <c r="L22" s="93">
        <v>108</v>
      </c>
      <c r="M22" s="122">
        <v>132</v>
      </c>
      <c r="N22" s="120">
        <v>202</v>
      </c>
      <c r="O22" s="122">
        <v>238</v>
      </c>
      <c r="P22" s="120">
        <v>98</v>
      </c>
      <c r="Q22" s="121">
        <v>104</v>
      </c>
      <c r="R22" s="120">
        <v>146</v>
      </c>
      <c r="S22" s="122">
        <v>165</v>
      </c>
      <c r="T22" s="120">
        <v>245</v>
      </c>
      <c r="U22" s="123">
        <v>268</v>
      </c>
      <c r="V22" s="120">
        <v>446</v>
      </c>
      <c r="W22" s="121">
        <v>507</v>
      </c>
      <c r="X22" s="158"/>
      <c r="Y22" s="93">
        <v>111</v>
      </c>
      <c r="Z22" s="46">
        <v>102</v>
      </c>
      <c r="AA22" s="93">
        <v>136</v>
      </c>
      <c r="AB22" s="122">
        <v>124</v>
      </c>
      <c r="AC22" s="120">
        <v>247</v>
      </c>
      <c r="AD22" s="122">
        <v>226</v>
      </c>
      <c r="AE22" s="120"/>
      <c r="AF22" s="121"/>
      <c r="AG22" s="120"/>
      <c r="AH22" s="122"/>
      <c r="AI22" s="120"/>
      <c r="AJ22" s="123"/>
      <c r="AK22" s="120"/>
      <c r="AL22" s="121"/>
      <c r="AN22" s="133"/>
      <c r="AO22" s="176">
        <f>IF(ABS(N22-(J22+L22))&lt;0.001,0,N22-(J22+L22))</f>
        <v>0</v>
      </c>
      <c r="AP22" s="176">
        <f>IF(ABS(O22-(K22+M22))&lt;0.001,0,O22-(K22+M22))</f>
        <v>0</v>
      </c>
      <c r="AQ22" s="176">
        <f>IF(ABS(T22-(P22+R22))&lt;0.001,0,T22-(P22+R22))</f>
        <v>1</v>
      </c>
      <c r="AR22" s="176">
        <f>IF(ABS(U22-(Q22+S22))&lt;0.001,0,U22-(Q22+S22))</f>
        <v>-1</v>
      </c>
      <c r="AS22" s="176">
        <f>IF(ABS(V22-(J22+L22+P22+R22))&lt;0.001,0,V22-(J22+L22+P22+R22))</f>
        <v>0</v>
      </c>
      <c r="AT22" s="176">
        <f>IF(ABS(W22-(K22+M22+Q22+S22))&lt;0.001,0,W22-(K22+M22+Q22+S22))</f>
        <v>0</v>
      </c>
      <c r="AU22" s="176">
        <f>IF(ABS(V22-(N22+T22))&lt;0.001,0,V22-(N22+T22))</f>
        <v>-1</v>
      </c>
      <c r="AV22" s="176">
        <f>IF(ABS(W22-(O22+U22))&lt;0.001,0,W22-(O22+U22))</f>
        <v>1</v>
      </c>
      <c r="AW22" s="58"/>
      <c r="AX22" s="176">
        <f>IF(ABS(AC22-(Y22+AA22))&lt;0.001,0,AC22-(Y22+AA22))</f>
        <v>0</v>
      </c>
      <c r="AY22" s="176">
        <f>IF(ABS(AD22-(Z22+AB22))&lt;0.001,0,AD22-(Z22+AB22))</f>
        <v>0</v>
      </c>
      <c r="AZ22" s="176">
        <f>IF(ABS(AI22-(AE22+AG22))&lt;0.001,0,AI22-(AE22+AG22))</f>
        <v>0</v>
      </c>
      <c r="BA22" s="176">
        <f>IF(ABS(AJ22-(AF22+AH22))&lt;0.001,0,AJ22-(AF22+AH22))</f>
        <v>0</v>
      </c>
      <c r="BB22" s="176">
        <f>IF(ABS(AK22-(Y22+AA22+AE22+AG22))&lt;0.001,0,AK22-(Y22+AA22+AE22+AG22))</f>
        <v>-247</v>
      </c>
      <c r="BC22" s="176">
        <f>IF(ABS(AL22-(Z22+AB22+AF22+AH22))&lt;0.001,0,AL22-(Z22+AB22+AF22+AH22))</f>
        <v>-226</v>
      </c>
      <c r="BD22" s="176">
        <f>IF(ABS(AK22-(AC22+AI22))&lt;0.001,0,AK22-(AC22+AI22))</f>
        <v>-247</v>
      </c>
      <c r="BE22" s="176">
        <f>IF(ABS(AL22-(AD22+AJ22))&lt;0.001,0,AL22-(AD22+AJ22))</f>
        <v>-226</v>
      </c>
      <c r="BF22" s="183"/>
      <c r="BH22" s="233"/>
      <c r="BI22" s="233"/>
    </row>
    <row r="23" spans="1:61" s="34" customFormat="1" ht="15" customHeight="1">
      <c r="A23" s="32"/>
      <c r="B23" s="32"/>
      <c r="C23" s="32" t="s">
        <v>19</v>
      </c>
      <c r="D23" s="32"/>
      <c r="E23" s="32"/>
      <c r="F23" s="32"/>
      <c r="G23" s="32"/>
      <c r="H23" s="33"/>
      <c r="I23" s="32"/>
      <c r="J23" s="154"/>
      <c r="K23" s="34">
        <v>0.127</v>
      </c>
      <c r="L23" s="154"/>
      <c r="M23" s="114">
        <v>0.23100000000000001</v>
      </c>
      <c r="N23" s="155"/>
      <c r="O23" s="114">
        <v>0.182</v>
      </c>
      <c r="P23" s="156"/>
      <c r="Q23" s="113">
        <v>5.8000000000000003E-2</v>
      </c>
      <c r="R23" s="156"/>
      <c r="S23" s="114">
        <v>0.125</v>
      </c>
      <c r="T23" s="156"/>
      <c r="U23" s="116">
        <v>9.8000000000000004E-2</v>
      </c>
      <c r="V23" s="156"/>
      <c r="W23" s="113">
        <v>0.13600000000000001</v>
      </c>
      <c r="X23" s="157"/>
      <c r="Y23" s="154"/>
      <c r="Z23" s="34">
        <v>-8.4000000000000005E-2</v>
      </c>
      <c r="AA23" s="154"/>
      <c r="AB23" s="114">
        <v>-8.8999999999999996E-2</v>
      </c>
      <c r="AC23" s="155"/>
      <c r="AD23" s="114">
        <v>-8.6999999999999994E-2</v>
      </c>
      <c r="AE23" s="156"/>
      <c r="AF23" s="113"/>
      <c r="AG23" s="156"/>
      <c r="AH23" s="114"/>
      <c r="AI23" s="156"/>
      <c r="AJ23" s="116"/>
      <c r="AK23" s="156"/>
      <c r="AL23" s="113"/>
      <c r="AN23" s="132"/>
      <c r="AO23" s="77"/>
      <c r="AP23" s="77"/>
      <c r="AQ23" s="77"/>
      <c r="AR23" s="77"/>
      <c r="AS23" s="77"/>
      <c r="AT23" s="77"/>
      <c r="AU23" s="77"/>
      <c r="AV23" s="77"/>
      <c r="AW23" s="78"/>
      <c r="AX23" s="77"/>
      <c r="AY23" s="77"/>
      <c r="AZ23" s="77"/>
      <c r="BA23" s="77"/>
      <c r="BB23" s="77"/>
      <c r="BC23" s="77"/>
      <c r="BD23" s="77"/>
      <c r="BE23" s="77"/>
      <c r="BF23" s="97"/>
      <c r="BI23" s="233"/>
    </row>
    <row r="24" spans="1:61" s="49" customFormat="1" ht="15" customHeight="1">
      <c r="B24" s="118" t="s">
        <v>204</v>
      </c>
      <c r="C24" s="118"/>
      <c r="D24" s="118"/>
      <c r="E24" s="118"/>
      <c r="F24" s="118"/>
      <c r="H24" s="119" t="s">
        <v>133</v>
      </c>
      <c r="J24" s="93">
        <v>235</v>
      </c>
      <c r="K24" s="46">
        <v>208</v>
      </c>
      <c r="L24" s="93">
        <v>239</v>
      </c>
      <c r="M24" s="122">
        <v>226</v>
      </c>
      <c r="N24" s="120">
        <v>474</v>
      </c>
      <c r="O24" s="122">
        <v>434</v>
      </c>
      <c r="P24" s="120">
        <v>266</v>
      </c>
      <c r="Q24" s="121">
        <v>237</v>
      </c>
      <c r="R24" s="120">
        <v>244</v>
      </c>
      <c r="S24" s="122">
        <v>248</v>
      </c>
      <c r="T24" s="120">
        <v>510</v>
      </c>
      <c r="U24" s="123">
        <v>485</v>
      </c>
      <c r="V24" s="120">
        <v>985</v>
      </c>
      <c r="W24" s="121">
        <v>919</v>
      </c>
      <c r="X24" s="158"/>
      <c r="Y24" s="93">
        <v>218</v>
      </c>
      <c r="Z24" s="46">
        <v>198</v>
      </c>
      <c r="AA24" s="93">
        <v>235</v>
      </c>
      <c r="AB24" s="122">
        <v>210</v>
      </c>
      <c r="AC24" s="120">
        <v>454</v>
      </c>
      <c r="AD24" s="122">
        <v>408</v>
      </c>
      <c r="AE24" s="120"/>
      <c r="AF24" s="121"/>
      <c r="AG24" s="120"/>
      <c r="AH24" s="122"/>
      <c r="AI24" s="120"/>
      <c r="AJ24" s="123"/>
      <c r="AK24" s="120"/>
      <c r="AL24" s="121"/>
      <c r="AN24" s="133"/>
      <c r="AO24" s="176">
        <f>IF(ABS(N24-(J24+L24))&lt;0.001,0,N24-(J24+L24))</f>
        <v>0</v>
      </c>
      <c r="AP24" s="176">
        <f>IF(ABS(O24-(K24+M24))&lt;0.001,0,O24-(K24+M24))</f>
        <v>0</v>
      </c>
      <c r="AQ24" s="176">
        <f>IF(ABS(T24-(P24+R24))&lt;0.001,0,T24-(P24+R24))</f>
        <v>0</v>
      </c>
      <c r="AR24" s="176">
        <f>IF(ABS(U24-(Q24+S24))&lt;0.001,0,U24-(Q24+S24))</f>
        <v>0</v>
      </c>
      <c r="AS24" s="176">
        <f>IF(ABS(V24-(J24+L24+P24+R24))&lt;0.001,0,V24-(J24+L24+P24+R24))</f>
        <v>1</v>
      </c>
      <c r="AT24" s="176">
        <f>IF(ABS(W24-(K24+M24+Q24+S24))&lt;0.001,0,W24-(K24+M24+Q24+S24))</f>
        <v>0</v>
      </c>
      <c r="AU24" s="176">
        <f>IF(ABS(V24-(N24+T24))&lt;0.001,0,V24-(N24+T24))</f>
        <v>1</v>
      </c>
      <c r="AV24" s="176">
        <f>IF(ABS(W24-(O24+U24))&lt;0.001,0,W24-(O24+U24))</f>
        <v>0</v>
      </c>
      <c r="AW24" s="58"/>
      <c r="AX24" s="176">
        <f>IF(ABS(AC24-(Y24+AA24))&lt;0.001,0,AC24-(Y24+AA24))</f>
        <v>1</v>
      </c>
      <c r="AY24" s="176">
        <f>IF(ABS(AD24-(Z24+AB24))&lt;0.001,0,AD24-(Z24+AB24))</f>
        <v>0</v>
      </c>
      <c r="AZ24" s="176">
        <f>IF(ABS(AI24-(AE24+AG24))&lt;0.001,0,AI24-(AE24+AG24))</f>
        <v>0</v>
      </c>
      <c r="BA24" s="176">
        <f>IF(ABS(AJ24-(AF24+AH24))&lt;0.001,0,AJ24-(AF24+AH24))</f>
        <v>0</v>
      </c>
      <c r="BB24" s="176">
        <f>IF(ABS(AK24-(Y24+AA24+AE24+AG24))&lt;0.001,0,AK24-(Y24+AA24+AE24+AG24))</f>
        <v>-453</v>
      </c>
      <c r="BC24" s="176">
        <f>IF(ABS(AL24-(Z24+AB24+AF24+AH24))&lt;0.001,0,AL24-(Z24+AB24+AF24+AH24))</f>
        <v>-408</v>
      </c>
      <c r="BD24" s="176">
        <f>IF(ABS(AK24-(AC24+AI24))&lt;0.001,0,AK24-(AC24+AI24))</f>
        <v>-454</v>
      </c>
      <c r="BE24" s="176">
        <f>IF(ABS(AL24-(AD24+AJ24))&lt;0.001,0,AL24-(AD24+AJ24))</f>
        <v>-408</v>
      </c>
      <c r="BF24" s="183"/>
      <c r="BH24" s="233"/>
      <c r="BI24" s="233"/>
    </row>
    <row r="25" spans="1:61" s="34" customFormat="1" ht="15" customHeight="1">
      <c r="A25" s="32"/>
      <c r="B25" s="32" t="s">
        <v>19</v>
      </c>
      <c r="C25" s="32"/>
      <c r="D25" s="32"/>
      <c r="E25" s="32"/>
      <c r="F25" s="32"/>
      <c r="G25" s="32"/>
      <c r="H25" s="33"/>
      <c r="I25" s="32"/>
      <c r="J25" s="154"/>
      <c r="K25" s="34">
        <v>-0.115</v>
      </c>
      <c r="L25" s="154"/>
      <c r="M25" s="114">
        <v>-5.6000000000000001E-2</v>
      </c>
      <c r="N25" s="155"/>
      <c r="O25" s="114">
        <v>-8.5000000000000006E-2</v>
      </c>
      <c r="P25" s="156"/>
      <c r="Q25" s="113">
        <v>-0.11</v>
      </c>
      <c r="R25" s="156"/>
      <c r="S25" s="114">
        <v>1.9E-2</v>
      </c>
      <c r="T25" s="156"/>
      <c r="U25" s="116">
        <v>-4.9000000000000002E-2</v>
      </c>
      <c r="V25" s="156"/>
      <c r="W25" s="113">
        <v>-6.6000000000000003E-2</v>
      </c>
      <c r="X25" s="157"/>
      <c r="Y25" s="154"/>
      <c r="Z25" s="34">
        <v>-9.4E-2</v>
      </c>
      <c r="AA25" s="154"/>
      <c r="AB25" s="114">
        <v>-0.108</v>
      </c>
      <c r="AC25" s="155"/>
      <c r="AD25" s="114">
        <v>-0.10100000000000001</v>
      </c>
      <c r="AE25" s="156"/>
      <c r="AF25" s="113"/>
      <c r="AG25" s="156"/>
      <c r="AH25" s="114"/>
      <c r="AI25" s="156"/>
      <c r="AJ25" s="116"/>
      <c r="AK25" s="156"/>
      <c r="AL25" s="113"/>
      <c r="AN25" s="132"/>
      <c r="AO25" s="77"/>
      <c r="AP25" s="77"/>
      <c r="AQ25" s="77"/>
      <c r="AR25" s="77"/>
      <c r="AS25" s="77"/>
      <c r="AT25" s="77"/>
      <c r="AU25" s="77"/>
      <c r="AV25" s="77"/>
      <c r="AW25" s="78"/>
      <c r="AX25" s="77"/>
      <c r="AY25" s="77"/>
      <c r="AZ25" s="77"/>
      <c r="BA25" s="77"/>
      <c r="BB25" s="77"/>
      <c r="BC25" s="77"/>
      <c r="BD25" s="77"/>
      <c r="BE25" s="77"/>
      <c r="BF25" s="97"/>
      <c r="BI25" s="233"/>
    </row>
    <row r="26" spans="1:61" s="49" customFormat="1" ht="15" customHeight="1">
      <c r="B26" s="118" t="s">
        <v>205</v>
      </c>
      <c r="C26" s="118"/>
      <c r="D26" s="118"/>
      <c r="E26" s="118"/>
      <c r="F26" s="118"/>
      <c r="H26" s="119" t="s">
        <v>134</v>
      </c>
      <c r="J26" s="45">
        <v>213</v>
      </c>
      <c r="K26" s="46">
        <v>249</v>
      </c>
      <c r="L26" s="45">
        <v>214</v>
      </c>
      <c r="M26" s="122">
        <v>227</v>
      </c>
      <c r="N26" s="120">
        <v>426</v>
      </c>
      <c r="O26" s="122">
        <v>475</v>
      </c>
      <c r="P26" s="120">
        <v>237</v>
      </c>
      <c r="Q26" s="121">
        <v>246</v>
      </c>
      <c r="R26" s="120">
        <v>287</v>
      </c>
      <c r="S26" s="122">
        <v>326</v>
      </c>
      <c r="T26" s="120">
        <v>524</v>
      </c>
      <c r="U26" s="123">
        <v>571</v>
      </c>
      <c r="V26" s="120">
        <v>950</v>
      </c>
      <c r="W26" s="121">
        <v>1047</v>
      </c>
      <c r="X26" s="158"/>
      <c r="Y26" s="45">
        <v>262</v>
      </c>
      <c r="Z26" s="46">
        <v>257</v>
      </c>
      <c r="AA26" s="45">
        <v>235</v>
      </c>
      <c r="AB26" s="122">
        <v>224</v>
      </c>
      <c r="AC26" s="120">
        <v>497</v>
      </c>
      <c r="AD26" s="122">
        <v>482</v>
      </c>
      <c r="AE26" s="120"/>
      <c r="AF26" s="121"/>
      <c r="AG26" s="120"/>
      <c r="AH26" s="122"/>
      <c r="AI26" s="120"/>
      <c r="AJ26" s="123"/>
      <c r="AK26" s="120"/>
      <c r="AL26" s="121"/>
      <c r="AN26" s="133"/>
      <c r="AO26" s="176">
        <f>IF(ABS(N26-(J26+L26))&lt;0.001,0,N26-(J26+L26))</f>
        <v>-1</v>
      </c>
      <c r="AP26" s="176">
        <f>IF(ABS(O26-(K26+M26))&lt;0.001,0,O26-(K26+M26))</f>
        <v>-1</v>
      </c>
      <c r="AQ26" s="176">
        <f>IF(ABS(T26-(P26+R26))&lt;0.001,0,T26-(P26+R26))</f>
        <v>0</v>
      </c>
      <c r="AR26" s="176">
        <f>IF(ABS(U26-(Q26+S26))&lt;0.001,0,U26-(Q26+S26))</f>
        <v>-1</v>
      </c>
      <c r="AS26" s="176">
        <f>IF(ABS(V26-(J26+L26+P26+R26))&lt;0.001,0,V26-(J26+L26+P26+R26))</f>
        <v>-1</v>
      </c>
      <c r="AT26" s="176">
        <f>IF(ABS(W26-(K26+M26+Q26+S26))&lt;0.001,0,W26-(K26+M26+Q26+S26))</f>
        <v>-1</v>
      </c>
      <c r="AU26" s="176">
        <f>IF(ABS(V26-(N26+T26))&lt;0.001,0,V26-(N26+T26))</f>
        <v>0</v>
      </c>
      <c r="AV26" s="176">
        <f>IF(ABS(W26-(O26+U26))&lt;0.001,0,W26-(O26+U26))</f>
        <v>1</v>
      </c>
      <c r="AW26" s="58"/>
      <c r="AX26" s="176">
        <f>IF(ABS(AC26-(Y26+AA26))&lt;0.001,0,AC26-(Y26+AA26))</f>
        <v>0</v>
      </c>
      <c r="AY26" s="176">
        <f>IF(ABS(AD26-(Z26+AB26))&lt;0.001,0,AD26-(Z26+AB26))</f>
        <v>1</v>
      </c>
      <c r="AZ26" s="176">
        <f>IF(ABS(AI26-(AE26+AG26))&lt;0.001,0,AI26-(AE26+AG26))</f>
        <v>0</v>
      </c>
      <c r="BA26" s="176">
        <f>IF(ABS(AJ26-(AF26+AH26))&lt;0.001,0,AJ26-(AF26+AH26))</f>
        <v>0</v>
      </c>
      <c r="BB26" s="176">
        <f>IF(ABS(AK26-(Y26+AA26+AE26+AG26))&lt;0.001,0,AK26-(Y26+AA26+AE26+AG26))</f>
        <v>-497</v>
      </c>
      <c r="BC26" s="176">
        <f>IF(ABS(AL26-(Z26+AB26+AF26+AH26))&lt;0.001,0,AL26-(Z26+AB26+AF26+AH26))</f>
        <v>-481</v>
      </c>
      <c r="BD26" s="176">
        <f>IF(ABS(AK26-(AC26+AI26))&lt;0.001,0,AK26-(AC26+AI26))</f>
        <v>-497</v>
      </c>
      <c r="BE26" s="176">
        <f>IF(ABS(AL26-(AD26+AJ26))&lt;0.001,0,AL26-(AD26+AJ26))</f>
        <v>-482</v>
      </c>
      <c r="BF26" s="183"/>
      <c r="BH26" s="233"/>
      <c r="BI26" s="233"/>
    </row>
    <row r="27" spans="1:61" s="34" customFormat="1" ht="15" customHeight="1">
      <c r="A27" s="49"/>
      <c r="B27" s="32" t="s">
        <v>19</v>
      </c>
      <c r="C27" s="32"/>
      <c r="D27" s="32"/>
      <c r="E27" s="32"/>
      <c r="F27" s="32"/>
      <c r="G27" s="32"/>
      <c r="H27" s="33"/>
      <c r="I27" s="32"/>
      <c r="J27" s="154"/>
      <c r="K27" s="34">
        <v>0.17</v>
      </c>
      <c r="L27" s="154"/>
      <c r="M27" s="114">
        <v>6.0999999999999999E-2</v>
      </c>
      <c r="N27" s="155"/>
      <c r="O27" s="114">
        <v>0.115</v>
      </c>
      <c r="P27" s="156"/>
      <c r="Q27" s="113">
        <v>3.6999999999999998E-2</v>
      </c>
      <c r="R27" s="156"/>
      <c r="S27" s="114">
        <v>0.13600000000000001</v>
      </c>
      <c r="T27" s="156"/>
      <c r="U27" s="116">
        <v>9.0999999999999998E-2</v>
      </c>
      <c r="V27" s="156"/>
      <c r="W27" s="113">
        <v>0.10199999999999999</v>
      </c>
      <c r="X27" s="157"/>
      <c r="Y27" s="154"/>
      <c r="Z27" s="34">
        <v>-1.7999999999999999E-2</v>
      </c>
      <c r="AA27" s="154"/>
      <c r="AB27" s="114">
        <v>-4.5999999999999999E-2</v>
      </c>
      <c r="AC27" s="155"/>
      <c r="AD27" s="114">
        <v>-3.1E-2</v>
      </c>
      <c r="AE27" s="156"/>
      <c r="AF27" s="113"/>
      <c r="AG27" s="156"/>
      <c r="AH27" s="114"/>
      <c r="AI27" s="156"/>
      <c r="AJ27" s="116"/>
      <c r="AK27" s="156"/>
      <c r="AL27" s="113"/>
      <c r="AN27" s="132"/>
      <c r="AO27" s="77"/>
      <c r="AP27" s="77"/>
      <c r="AQ27" s="77"/>
      <c r="AR27" s="77"/>
      <c r="AS27" s="77"/>
      <c r="AT27" s="77"/>
      <c r="AU27" s="77"/>
      <c r="AV27" s="77"/>
      <c r="AW27" s="78"/>
      <c r="AX27" s="77"/>
      <c r="AY27" s="77"/>
      <c r="AZ27" s="77"/>
      <c r="BA27" s="77"/>
      <c r="BB27" s="77"/>
      <c r="BC27" s="77"/>
      <c r="BD27" s="77"/>
      <c r="BE27" s="77"/>
      <c r="BF27" s="97"/>
      <c r="BI27" s="233"/>
    </row>
    <row r="28" spans="1:61" s="49" customFormat="1" ht="15" customHeight="1">
      <c r="B28" s="118" t="s">
        <v>206</v>
      </c>
      <c r="C28" s="118"/>
      <c r="D28" s="118"/>
      <c r="E28" s="118"/>
      <c r="F28" s="118"/>
      <c r="H28" s="119" t="s">
        <v>276</v>
      </c>
      <c r="J28" s="45">
        <v>40</v>
      </c>
      <c r="K28" s="46">
        <v>45</v>
      </c>
      <c r="L28" s="45">
        <v>87</v>
      </c>
      <c r="M28" s="122">
        <v>73</v>
      </c>
      <c r="N28" s="120">
        <v>127</v>
      </c>
      <c r="O28" s="122">
        <v>119</v>
      </c>
      <c r="P28" s="120">
        <v>4</v>
      </c>
      <c r="Q28" s="121">
        <v>-2</v>
      </c>
      <c r="R28" s="120">
        <v>50</v>
      </c>
      <c r="S28" s="122">
        <v>51</v>
      </c>
      <c r="T28" s="120">
        <v>55</v>
      </c>
      <c r="U28" s="123">
        <v>49</v>
      </c>
      <c r="V28" s="120">
        <v>182</v>
      </c>
      <c r="W28" s="121">
        <v>168</v>
      </c>
      <c r="X28" s="158"/>
      <c r="Y28" s="45">
        <v>49</v>
      </c>
      <c r="Z28" s="46">
        <v>39</v>
      </c>
      <c r="AA28" s="45">
        <v>38</v>
      </c>
      <c r="AB28" s="122">
        <v>36</v>
      </c>
      <c r="AC28" s="120">
        <v>87</v>
      </c>
      <c r="AD28" s="122">
        <v>75</v>
      </c>
      <c r="AE28" s="120"/>
      <c r="AF28" s="121"/>
      <c r="AG28" s="120"/>
      <c r="AH28" s="122"/>
      <c r="AI28" s="120"/>
      <c r="AJ28" s="123"/>
      <c r="AK28" s="120"/>
      <c r="AL28" s="121"/>
      <c r="AN28" s="133"/>
      <c r="AO28" s="176">
        <f>IF(ABS(N28-(J28+L28))&lt;0.001,0,N28-(J28+L28))</f>
        <v>0</v>
      </c>
      <c r="AP28" s="176">
        <f>IF(ABS(O28-(K28+M28))&lt;0.001,0,O28-(K28+M28))</f>
        <v>1</v>
      </c>
      <c r="AQ28" s="176">
        <f>IF(ABS(T28-(P28+R28))&lt;0.001,0,T28-(P28+R28))</f>
        <v>1</v>
      </c>
      <c r="AR28" s="176">
        <f>IF(ABS(U28-(Q28+S28))&lt;0.001,0,U28-(Q28+S28))</f>
        <v>0</v>
      </c>
      <c r="AS28" s="176">
        <f>IF(ABS(V28-(J28+L28+P28+R28))&lt;0.001,0,V28-(J28+L28+P28+R28))</f>
        <v>1</v>
      </c>
      <c r="AT28" s="176">
        <f>IF(ABS(W28-(K28+M28+Q28+S28))&lt;0.001,0,W28-(K28+M28+Q28+S28))</f>
        <v>1</v>
      </c>
      <c r="AU28" s="176">
        <f>IF(ABS(V28-(N28+T28))&lt;0.001,0,V28-(N28+T28))</f>
        <v>0</v>
      </c>
      <c r="AV28" s="176">
        <f>IF(ABS(W28-(O28+U28))&lt;0.001,0,W28-(O28+U28))</f>
        <v>0</v>
      </c>
      <c r="AW28" s="58"/>
      <c r="AX28" s="176">
        <f>IF(ABS(AC28-(Y28+AA28))&lt;0.001,0,AC28-(Y28+AA28))</f>
        <v>0</v>
      </c>
      <c r="AY28" s="176">
        <f>IF(ABS(AD28-(Z28+AB28))&lt;0.001,0,AD28-(Z28+AB28))</f>
        <v>0</v>
      </c>
      <c r="AZ28" s="176">
        <f>IF(ABS(AI28-(AE28+AG28))&lt;0.001,0,AI28-(AE28+AG28))</f>
        <v>0</v>
      </c>
      <c r="BA28" s="176">
        <f>IF(ABS(AJ28-(AF28+AH28))&lt;0.001,0,AJ28-(AF28+AH28))</f>
        <v>0</v>
      </c>
      <c r="BB28" s="176">
        <f>IF(ABS(AK28-(Y28+AA28+AE28+AG28))&lt;0.001,0,AK28-(Y28+AA28+AE28+AG28))</f>
        <v>-87</v>
      </c>
      <c r="BC28" s="176">
        <f>IF(ABS(AL28-(Z28+AB28+AF28+AH28))&lt;0.001,0,AL28-(Z28+AB28+AF28+AH28))</f>
        <v>-75</v>
      </c>
      <c r="BD28" s="176">
        <f>IF(ABS(AK28-(AC28+AI28))&lt;0.001,0,AK28-(AC28+AI28))</f>
        <v>-87</v>
      </c>
      <c r="BE28" s="176">
        <f>IF(ABS(AL28-(AD28+AJ28))&lt;0.001,0,AL28-(AD28+AJ28))</f>
        <v>-75</v>
      </c>
      <c r="BF28" s="183"/>
      <c r="BH28" s="233"/>
      <c r="BI28" s="233"/>
    </row>
    <row r="29" spans="1:61" s="34" customFormat="1" ht="15" customHeight="1" thickBot="1">
      <c r="A29" s="49"/>
      <c r="B29" s="703" t="s">
        <v>19</v>
      </c>
      <c r="C29" s="703"/>
      <c r="D29" s="703"/>
      <c r="E29" s="703"/>
      <c r="F29" s="703"/>
      <c r="G29" s="55"/>
      <c r="H29" s="704"/>
      <c r="I29" s="32"/>
      <c r="J29" s="747"/>
      <c r="K29" s="706">
        <v>0.14000000000000001</v>
      </c>
      <c r="L29" s="747"/>
      <c r="M29" s="748">
        <v>-0.161</v>
      </c>
      <c r="N29" s="749"/>
      <c r="O29" s="748">
        <v>-6.7000000000000004E-2</v>
      </c>
      <c r="P29" s="750"/>
      <c r="Q29" s="751">
        <v>0</v>
      </c>
      <c r="R29" s="750"/>
      <c r="S29" s="748">
        <v>1.0999999999999999E-2</v>
      </c>
      <c r="T29" s="750"/>
      <c r="U29" s="752">
        <v>-0.104</v>
      </c>
      <c r="V29" s="750"/>
      <c r="W29" s="751">
        <v>-7.8E-2</v>
      </c>
      <c r="X29" s="157"/>
      <c r="Y29" s="747"/>
      <c r="Z29" s="706">
        <v>-0.20499999999999999</v>
      </c>
      <c r="AA29" s="747"/>
      <c r="AB29" s="748">
        <v>-5.1999999999999998E-2</v>
      </c>
      <c r="AC29" s="749"/>
      <c r="AD29" s="748">
        <v>-0.13800000000000001</v>
      </c>
      <c r="AE29" s="750"/>
      <c r="AF29" s="751"/>
      <c r="AG29" s="750"/>
      <c r="AH29" s="748"/>
      <c r="AI29" s="750"/>
      <c r="AJ29" s="752"/>
      <c r="AK29" s="750"/>
      <c r="AL29" s="751"/>
      <c r="AN29" s="132"/>
      <c r="AO29" s="667"/>
      <c r="AP29" s="667"/>
      <c r="AQ29" s="667"/>
      <c r="AR29" s="667"/>
      <c r="AS29" s="667"/>
      <c r="AT29" s="667"/>
      <c r="AU29" s="667"/>
      <c r="AV29" s="667"/>
      <c r="AW29" s="78"/>
      <c r="AX29" s="667"/>
      <c r="AY29" s="667"/>
      <c r="AZ29" s="667"/>
      <c r="BA29" s="667"/>
      <c r="BB29" s="667"/>
      <c r="BC29" s="667"/>
      <c r="BD29" s="667"/>
      <c r="BE29" s="667"/>
      <c r="BF29" s="97"/>
      <c r="BI29" s="233"/>
    </row>
    <row r="30" spans="1:61" s="55" customFormat="1" ht="15" customHeight="1" thickTop="1">
      <c r="A30" s="49"/>
      <c r="B30" s="53"/>
      <c r="C30" s="53"/>
      <c r="D30" s="53"/>
      <c r="E30" s="53"/>
      <c r="F30" s="53"/>
      <c r="H30" s="56" t="s">
        <v>20</v>
      </c>
      <c r="J30" s="753"/>
      <c r="K30" s="754"/>
      <c r="L30" s="753"/>
      <c r="M30" s="754"/>
      <c r="N30" s="753"/>
      <c r="O30" s="754"/>
      <c r="P30" s="753"/>
      <c r="Q30" s="754"/>
      <c r="R30" s="753"/>
      <c r="S30" s="754"/>
      <c r="T30" s="753"/>
      <c r="U30" s="754"/>
      <c r="V30" s="753"/>
      <c r="W30" s="754"/>
      <c r="X30" s="754"/>
      <c r="Y30" s="753"/>
      <c r="Z30" s="754"/>
      <c r="AA30" s="753"/>
      <c r="AB30" s="754"/>
      <c r="AC30" s="753"/>
      <c r="AD30" s="754"/>
      <c r="AE30" s="753"/>
      <c r="AF30" s="754"/>
      <c r="AG30" s="753"/>
      <c r="AH30" s="754"/>
      <c r="AI30" s="753"/>
      <c r="AJ30" s="754"/>
      <c r="AK30" s="753"/>
      <c r="AL30" s="754"/>
      <c r="AN30" s="129"/>
      <c r="AO30" s="129"/>
      <c r="AP30" s="129"/>
      <c r="AQ30" s="129"/>
      <c r="AR30" s="129"/>
      <c r="AS30" s="129"/>
      <c r="AT30" s="129"/>
      <c r="AU30" s="129"/>
      <c r="AV30" s="129"/>
      <c r="AW30" s="129"/>
      <c r="AX30" s="129"/>
      <c r="AY30" s="129"/>
      <c r="AZ30" s="129"/>
      <c r="BA30" s="129"/>
      <c r="BB30" s="129"/>
      <c r="BC30" s="129"/>
      <c r="BD30" s="129"/>
      <c r="BE30" s="129"/>
      <c r="BF30" s="129"/>
    </row>
    <row r="31" spans="1:61" s="350" customFormat="1" ht="15" customHeight="1">
      <c r="A31" s="49"/>
      <c r="B31" s="316" t="s">
        <v>351</v>
      </c>
      <c r="C31" s="316"/>
      <c r="D31" s="316"/>
      <c r="E31" s="316"/>
      <c r="F31" s="316"/>
      <c r="H31" s="351" t="s">
        <v>4</v>
      </c>
      <c r="I31" s="339"/>
      <c r="J31" s="742"/>
      <c r="K31" s="319"/>
      <c r="L31" s="742"/>
      <c r="M31" s="320"/>
      <c r="N31" s="742">
        <v>810</v>
      </c>
      <c r="O31" s="320">
        <v>848</v>
      </c>
      <c r="P31" s="742"/>
      <c r="Q31" s="319"/>
      <c r="R31" s="742"/>
      <c r="S31" s="320"/>
      <c r="T31" s="742">
        <v>951</v>
      </c>
      <c r="U31" s="321">
        <v>943</v>
      </c>
      <c r="V31" s="742">
        <v>1761</v>
      </c>
      <c r="W31" s="319">
        <v>1791</v>
      </c>
      <c r="X31" s="49"/>
      <c r="Y31" s="742"/>
      <c r="Z31" s="319"/>
      <c r="AA31" s="742"/>
      <c r="AB31" s="320"/>
      <c r="AC31" s="742">
        <v>919</v>
      </c>
      <c r="AD31" s="320">
        <v>956</v>
      </c>
      <c r="AE31" s="742"/>
      <c r="AF31" s="319"/>
      <c r="AG31" s="742"/>
      <c r="AH31" s="320"/>
      <c r="AI31" s="742"/>
      <c r="AJ31" s="321"/>
      <c r="AK31" s="742"/>
      <c r="AL31" s="319"/>
      <c r="AN31" s="716"/>
      <c r="AO31" s="355"/>
      <c r="AP31" s="355"/>
      <c r="AQ31" s="355"/>
      <c r="AR31" s="355"/>
      <c r="AS31" s="355"/>
      <c r="AT31" s="355"/>
      <c r="AU31" s="323">
        <f>IF(ABS(V31-(N31+T31))&lt;0.001,0,V31-(N31+T31))</f>
        <v>0</v>
      </c>
      <c r="AV31" s="323">
        <f>IF(ABS(W31-(O31+U31))&lt;0.001,0,W31-(O31+U31))</f>
        <v>0</v>
      </c>
      <c r="AW31" s="58"/>
      <c r="AX31" s="355"/>
      <c r="AY31" s="355"/>
      <c r="AZ31" s="355"/>
      <c r="BA31" s="355"/>
      <c r="BB31" s="355"/>
      <c r="BC31" s="355"/>
      <c r="BD31" s="323">
        <f>IF(ABS(AK31-(AC31+AI31))&lt;0.001,0,AK31-(AC31+AI31))</f>
        <v>-919</v>
      </c>
      <c r="BE31" s="323">
        <f>IF(ABS(AL31-(AD31+AJ31))&lt;0.001,0,AL31-(AD31+AJ31))</f>
        <v>-956</v>
      </c>
      <c r="BF31" s="717"/>
    </row>
    <row r="32" spans="1:61" s="339" customFormat="1" ht="15" customHeight="1" thickBot="1">
      <c r="A32" s="49"/>
      <c r="B32" s="703" t="s">
        <v>0</v>
      </c>
      <c r="C32" s="703"/>
      <c r="D32" s="703"/>
      <c r="E32" s="703"/>
      <c r="F32" s="703"/>
      <c r="G32" s="55"/>
      <c r="H32" s="704"/>
      <c r="J32" s="747"/>
      <c r="K32" s="706"/>
      <c r="L32" s="747"/>
      <c r="M32" s="357"/>
      <c r="N32" s="747">
        <v>0.26</v>
      </c>
      <c r="O32" s="357">
        <v>0.26300000000000001</v>
      </c>
      <c r="P32" s="747"/>
      <c r="Q32" s="706"/>
      <c r="R32" s="747"/>
      <c r="S32" s="357"/>
      <c r="T32" s="747">
        <v>0.26500000000000001</v>
      </c>
      <c r="U32" s="361">
        <v>0.25800000000000001</v>
      </c>
      <c r="V32" s="747">
        <v>0.26300000000000001</v>
      </c>
      <c r="W32" s="706">
        <v>0.26</v>
      </c>
      <c r="X32" s="325"/>
      <c r="Y32" s="747"/>
      <c r="Z32" s="706"/>
      <c r="AA32" s="747"/>
      <c r="AB32" s="357"/>
      <c r="AC32" s="747">
        <v>0.25900000000000001</v>
      </c>
      <c r="AD32" s="357">
        <v>0.27600000000000002</v>
      </c>
      <c r="AE32" s="747"/>
      <c r="AF32" s="706"/>
      <c r="AG32" s="747"/>
      <c r="AH32" s="357"/>
      <c r="AI32" s="747"/>
      <c r="AJ32" s="361"/>
      <c r="AK32" s="747"/>
      <c r="AL32" s="706"/>
      <c r="AN32" s="710"/>
      <c r="AO32" s="667"/>
      <c r="AP32" s="667"/>
      <c r="AQ32" s="667"/>
      <c r="AR32" s="667"/>
      <c r="AS32" s="667"/>
      <c r="AT32" s="667"/>
      <c r="AU32" s="667"/>
      <c r="AV32" s="667"/>
      <c r="AW32" s="78"/>
      <c r="AX32" s="667"/>
      <c r="AY32" s="667"/>
      <c r="AZ32" s="667"/>
      <c r="BA32" s="667"/>
      <c r="BB32" s="667"/>
      <c r="BC32" s="667"/>
      <c r="BD32" s="667"/>
      <c r="BE32" s="667"/>
      <c r="BF32" s="711"/>
    </row>
    <row r="33" spans="1:61" s="339" customFormat="1" ht="15" customHeight="1" thickTop="1">
      <c r="A33" s="49"/>
      <c r="B33" s="55"/>
      <c r="C33" s="55"/>
      <c r="D33" s="55"/>
      <c r="E33" s="55"/>
      <c r="F33" s="55"/>
      <c r="G33" s="55"/>
      <c r="H33" s="359"/>
      <c r="J33" s="755"/>
      <c r="K33" s="756"/>
      <c r="L33" s="755"/>
      <c r="M33" s="756"/>
      <c r="N33" s="755"/>
      <c r="O33" s="756"/>
      <c r="P33" s="755"/>
      <c r="Q33" s="756"/>
      <c r="R33" s="755"/>
      <c r="S33" s="756"/>
      <c r="T33" s="755"/>
      <c r="U33" s="756"/>
      <c r="V33" s="755"/>
      <c r="W33" s="756"/>
      <c r="Y33" s="755"/>
      <c r="Z33" s="756"/>
      <c r="AA33" s="755"/>
      <c r="AB33" s="756"/>
      <c r="AC33" s="755"/>
      <c r="AD33" s="756"/>
      <c r="AE33" s="755"/>
      <c r="AF33" s="756"/>
      <c r="AG33" s="755"/>
      <c r="AH33" s="756"/>
      <c r="AI33" s="755"/>
      <c r="AJ33" s="756"/>
      <c r="AK33" s="755"/>
      <c r="AL33" s="756"/>
      <c r="AN33" s="757"/>
      <c r="AO33" s="129"/>
      <c r="AP33" s="129"/>
      <c r="AQ33" s="129"/>
      <c r="AR33" s="129"/>
      <c r="AS33" s="129"/>
      <c r="AT33" s="129"/>
      <c r="AU33" s="129"/>
      <c r="AV33" s="129"/>
      <c r="AW33" s="129"/>
      <c r="AX33" s="129"/>
      <c r="AY33" s="129"/>
      <c r="AZ33" s="129"/>
      <c r="BA33" s="129"/>
      <c r="BB33" s="129"/>
      <c r="BC33" s="129"/>
      <c r="BD33" s="129"/>
      <c r="BE33" s="129"/>
      <c r="BF33" s="757"/>
    </row>
    <row r="34" spans="1:61" s="350" customFormat="1" ht="15" customHeight="1">
      <c r="A34" s="49"/>
      <c r="B34" s="1114" t="s">
        <v>352</v>
      </c>
      <c r="C34" s="1114"/>
      <c r="D34" s="1114"/>
      <c r="E34" s="1114"/>
      <c r="F34" s="1114"/>
      <c r="H34" s="351" t="s">
        <v>5</v>
      </c>
      <c r="I34" s="339"/>
      <c r="J34" s="742"/>
      <c r="K34" s="319"/>
      <c r="L34" s="742"/>
      <c r="M34" s="320"/>
      <c r="N34" s="742">
        <v>378</v>
      </c>
      <c r="O34" s="320">
        <v>407</v>
      </c>
      <c r="P34" s="742"/>
      <c r="Q34" s="319"/>
      <c r="R34" s="742"/>
      <c r="S34" s="320"/>
      <c r="T34" s="742">
        <v>725</v>
      </c>
      <c r="U34" s="321">
        <v>669</v>
      </c>
      <c r="V34" s="742">
        <v>1104</v>
      </c>
      <c r="W34" s="319">
        <v>1076</v>
      </c>
      <c r="X34" s="49"/>
      <c r="Y34" s="742"/>
      <c r="Z34" s="319"/>
      <c r="AA34" s="742"/>
      <c r="AB34" s="320"/>
      <c r="AC34" s="742">
        <v>474</v>
      </c>
      <c r="AD34" s="320">
        <v>506</v>
      </c>
      <c r="AE34" s="742"/>
      <c r="AF34" s="319"/>
      <c r="AG34" s="742"/>
      <c r="AH34" s="320"/>
      <c r="AI34" s="742"/>
      <c r="AJ34" s="321"/>
      <c r="AK34" s="742"/>
      <c r="AL34" s="319"/>
      <c r="AN34" s="716"/>
      <c r="AO34" s="355"/>
      <c r="AP34" s="355"/>
      <c r="AQ34" s="355"/>
      <c r="AR34" s="355"/>
      <c r="AS34" s="355"/>
      <c r="AT34" s="355"/>
      <c r="AU34" s="323">
        <f>IF(ABS(V34-(N34+T34))&lt;0.001,0,V34-(N34+T34))</f>
        <v>1</v>
      </c>
      <c r="AV34" s="323">
        <f>IF(ABS(W34-(O34+U34))&lt;0.001,0,W34-(O34+U34))</f>
        <v>0</v>
      </c>
      <c r="AW34" s="58"/>
      <c r="AX34" s="355"/>
      <c r="AY34" s="355"/>
      <c r="AZ34" s="355"/>
      <c r="BA34" s="355"/>
      <c r="BB34" s="355"/>
      <c r="BC34" s="355"/>
      <c r="BD34" s="323">
        <f>IF(ABS(AK34-(AC34+AI34))&lt;0.001,0,AK34-(AC34+AI34))</f>
        <v>-474</v>
      </c>
      <c r="BE34" s="323">
        <f>IF(ABS(AL34-(AD34+AJ34))&lt;0.001,0,AL34-(AD34+AJ34))</f>
        <v>-506</v>
      </c>
      <c r="BF34" s="717"/>
    </row>
    <row r="35" spans="1:61" s="339" customFormat="1" ht="15" customHeight="1" thickBot="1">
      <c r="A35" s="49"/>
      <c r="B35" s="703" t="s">
        <v>0</v>
      </c>
      <c r="C35" s="703"/>
      <c r="D35" s="703"/>
      <c r="E35" s="703"/>
      <c r="F35" s="703"/>
      <c r="G35" s="55"/>
      <c r="H35" s="704"/>
      <c r="J35" s="747"/>
      <c r="K35" s="706"/>
      <c r="L35" s="747"/>
      <c r="M35" s="357"/>
      <c r="N35" s="747">
        <v>0.122</v>
      </c>
      <c r="O35" s="357">
        <v>0.126</v>
      </c>
      <c r="P35" s="747"/>
      <c r="Q35" s="706"/>
      <c r="R35" s="747"/>
      <c r="S35" s="357"/>
      <c r="T35" s="747">
        <v>0.20200000000000001</v>
      </c>
      <c r="U35" s="361">
        <v>0.183</v>
      </c>
      <c r="V35" s="747">
        <v>0.16500000000000001</v>
      </c>
      <c r="W35" s="706">
        <v>0.156</v>
      </c>
      <c r="X35" s="325"/>
      <c r="Y35" s="747"/>
      <c r="Z35" s="706"/>
      <c r="AA35" s="747"/>
      <c r="AB35" s="357"/>
      <c r="AC35" s="747">
        <v>0.13400000000000001</v>
      </c>
      <c r="AD35" s="357">
        <v>0.14599999999999999</v>
      </c>
      <c r="AE35" s="747"/>
      <c r="AF35" s="706"/>
      <c r="AG35" s="747"/>
      <c r="AH35" s="357"/>
      <c r="AI35" s="747"/>
      <c r="AJ35" s="361"/>
      <c r="AK35" s="747"/>
      <c r="AL35" s="706"/>
      <c r="AN35" s="710"/>
      <c r="AO35" s="667"/>
      <c r="AP35" s="667"/>
      <c r="AQ35" s="667"/>
      <c r="AR35" s="667"/>
      <c r="AS35" s="667"/>
      <c r="AT35" s="667"/>
      <c r="AU35" s="667"/>
      <c r="AV35" s="667"/>
      <c r="AW35" s="78"/>
      <c r="AX35" s="667"/>
      <c r="AY35" s="667"/>
      <c r="AZ35" s="667"/>
      <c r="BA35" s="667"/>
      <c r="BB35" s="667"/>
      <c r="BC35" s="667"/>
      <c r="BD35" s="667"/>
      <c r="BE35" s="667"/>
      <c r="BF35" s="711"/>
    </row>
    <row r="36" spans="1:61" s="339" customFormat="1" ht="23.25" customHeight="1" thickTop="1">
      <c r="A36" s="49"/>
      <c r="H36" s="758"/>
      <c r="J36" s="755"/>
      <c r="K36" s="756"/>
      <c r="L36" s="755"/>
      <c r="M36" s="756"/>
      <c r="N36" s="755"/>
      <c r="O36" s="756"/>
      <c r="P36" s="755"/>
      <c r="Q36" s="756"/>
      <c r="R36" s="755"/>
      <c r="S36" s="756"/>
      <c r="T36" s="755"/>
      <c r="U36" s="756"/>
      <c r="V36" s="755"/>
      <c r="W36" s="756"/>
      <c r="Y36" s="755"/>
      <c r="Z36" s="756"/>
      <c r="AA36" s="755"/>
      <c r="AB36" s="756"/>
      <c r="AC36" s="755"/>
      <c r="AD36" s="756"/>
      <c r="AE36" s="755"/>
      <c r="AF36" s="756"/>
      <c r="AG36" s="755"/>
      <c r="AH36" s="756"/>
      <c r="AI36" s="755"/>
      <c r="AJ36" s="756"/>
      <c r="AK36" s="755"/>
      <c r="AL36" s="756"/>
      <c r="AN36" s="757"/>
      <c r="AO36" s="129"/>
      <c r="AP36" s="129"/>
      <c r="AQ36" s="129"/>
      <c r="AR36" s="129"/>
      <c r="AS36" s="129"/>
      <c r="AT36" s="129"/>
      <c r="AU36" s="129"/>
      <c r="AV36" s="129"/>
      <c r="AW36" s="129"/>
      <c r="AX36" s="129"/>
      <c r="AY36" s="129"/>
      <c r="AZ36" s="129"/>
      <c r="BA36" s="129"/>
      <c r="BB36" s="129"/>
      <c r="BC36" s="129"/>
      <c r="BD36" s="129"/>
      <c r="BE36" s="129"/>
      <c r="BF36" s="757"/>
    </row>
    <row r="37" spans="1:61" s="423" customFormat="1" ht="23.25" customHeight="1">
      <c r="A37" s="49"/>
      <c r="B37" s="760" t="s">
        <v>9</v>
      </c>
      <c r="C37" s="759"/>
      <c r="D37" s="759"/>
      <c r="E37" s="759"/>
      <c r="F37" s="759"/>
      <c r="H37" s="761"/>
      <c r="AN37" s="762"/>
      <c r="AO37" s="762"/>
      <c r="AP37" s="762"/>
      <c r="AQ37" s="762"/>
      <c r="AR37" s="762"/>
      <c r="AS37" s="762"/>
      <c r="AT37" s="762"/>
      <c r="AU37" s="762"/>
      <c r="AV37" s="762"/>
      <c r="AW37" s="762"/>
      <c r="AX37" s="762"/>
      <c r="AY37" s="762"/>
      <c r="AZ37" s="762"/>
      <c r="BA37" s="762"/>
      <c r="BB37" s="762"/>
      <c r="BC37" s="762"/>
      <c r="BD37" s="762"/>
      <c r="BE37" s="762"/>
      <c r="BF37" s="762"/>
    </row>
    <row r="38" spans="1:61" s="55" customFormat="1" ht="15" customHeight="1">
      <c r="A38" s="49"/>
      <c r="H38" s="359"/>
      <c r="I38" s="350"/>
      <c r="J38" s="736"/>
      <c r="L38" s="736"/>
      <c r="N38" s="736"/>
      <c r="P38" s="736"/>
      <c r="R38" s="736"/>
      <c r="T38" s="736"/>
      <c r="V38" s="736"/>
      <c r="Y38" s="736"/>
      <c r="AA38" s="736"/>
      <c r="AC38" s="736"/>
      <c r="AE38" s="736"/>
      <c r="AG38" s="736"/>
      <c r="AI38" s="736"/>
      <c r="AK38" s="736"/>
      <c r="AN38" s="129"/>
      <c r="AO38" s="129"/>
      <c r="AP38" s="129"/>
      <c r="AQ38" s="129"/>
      <c r="AR38" s="129"/>
      <c r="AS38" s="129"/>
      <c r="AT38" s="129"/>
      <c r="AU38" s="129"/>
      <c r="AV38" s="129"/>
      <c r="AW38" s="129"/>
      <c r="AX38" s="129"/>
      <c r="AY38" s="129"/>
      <c r="AZ38" s="129"/>
      <c r="BA38" s="129"/>
      <c r="BB38" s="129"/>
      <c r="BC38" s="129"/>
      <c r="BD38" s="129"/>
      <c r="BE38" s="129"/>
      <c r="BF38" s="129"/>
    </row>
    <row r="39" spans="1:61" s="108" customFormat="1" ht="15" customHeight="1">
      <c r="A39" s="49"/>
      <c r="B39" s="686" t="s">
        <v>200</v>
      </c>
      <c r="C39" s="547"/>
      <c r="D39" s="547"/>
      <c r="E39" s="547"/>
      <c r="F39" s="547"/>
      <c r="H39" s="110"/>
      <c r="J39" s="738"/>
      <c r="K39" s="739"/>
      <c r="L39" s="738"/>
      <c r="M39" s="740"/>
      <c r="N39" s="738"/>
      <c r="O39" s="740"/>
      <c r="P39" s="738"/>
      <c r="Q39" s="740"/>
      <c r="R39" s="738"/>
      <c r="S39" s="740"/>
      <c r="T39" s="738"/>
      <c r="U39" s="740"/>
      <c r="V39" s="738"/>
      <c r="W39" s="739"/>
      <c r="Y39" s="738"/>
      <c r="Z39" s="739"/>
      <c r="AA39" s="738"/>
      <c r="AB39" s="740"/>
      <c r="AC39" s="738"/>
      <c r="AD39" s="740"/>
      <c r="AE39" s="738"/>
      <c r="AF39" s="740"/>
      <c r="AG39" s="738"/>
      <c r="AH39" s="740"/>
      <c r="AI39" s="738"/>
      <c r="AJ39" s="740"/>
      <c r="AK39" s="738"/>
      <c r="AL39" s="739"/>
      <c r="AN39" s="741"/>
      <c r="AO39" s="129"/>
      <c r="AP39" s="129"/>
      <c r="AQ39" s="129"/>
      <c r="AR39" s="129"/>
      <c r="AS39" s="129"/>
      <c r="AT39" s="129"/>
      <c r="AU39" s="129"/>
      <c r="AV39" s="129"/>
      <c r="AW39" s="129"/>
      <c r="AX39" s="129"/>
      <c r="AY39" s="129"/>
      <c r="AZ39" s="129"/>
      <c r="BA39" s="129"/>
      <c r="BB39" s="129"/>
      <c r="BC39" s="129"/>
      <c r="BD39" s="129"/>
      <c r="BE39" s="129"/>
      <c r="BF39" s="741"/>
    </row>
    <row r="40" spans="1:61" s="49" customFormat="1" ht="15" customHeight="1">
      <c r="B40" s="316" t="s">
        <v>190</v>
      </c>
      <c r="C40" s="316"/>
      <c r="D40" s="316"/>
      <c r="E40" s="316"/>
      <c r="F40" s="316"/>
      <c r="H40" s="317"/>
      <c r="J40" s="742">
        <v>622</v>
      </c>
      <c r="K40" s="319">
        <v>667</v>
      </c>
      <c r="L40" s="742">
        <v>671</v>
      </c>
      <c r="M40" s="320">
        <v>708</v>
      </c>
      <c r="N40" s="742">
        <v>1294</v>
      </c>
      <c r="O40" s="320">
        <v>1375</v>
      </c>
      <c r="P40" s="742">
        <v>693</v>
      </c>
      <c r="Q40" s="319">
        <v>692</v>
      </c>
      <c r="R40" s="742">
        <v>762</v>
      </c>
      <c r="S40" s="320">
        <v>788</v>
      </c>
      <c r="T40" s="742">
        <v>1455</v>
      </c>
      <c r="U40" s="321">
        <v>1480</v>
      </c>
      <c r="V40" s="742">
        <v>2749</v>
      </c>
      <c r="W40" s="319">
        <v>2855</v>
      </c>
      <c r="Y40" s="742">
        <v>725</v>
      </c>
      <c r="Z40" s="319">
        <v>711</v>
      </c>
      <c r="AA40" s="742">
        <v>749</v>
      </c>
      <c r="AB40" s="320">
        <v>726</v>
      </c>
      <c r="AC40" s="742">
        <v>1474</v>
      </c>
      <c r="AD40" s="320">
        <v>1437</v>
      </c>
      <c r="AE40" s="742"/>
      <c r="AF40" s="319"/>
      <c r="AG40" s="742"/>
      <c r="AH40" s="320"/>
      <c r="AI40" s="742"/>
      <c r="AJ40" s="321"/>
      <c r="AK40" s="742"/>
      <c r="AL40" s="319"/>
      <c r="AN40" s="164"/>
      <c r="AO40" s="323">
        <f>IF(ABS(N40-(J40+L40))&lt;0.001,0,N40-(J40+L40))</f>
        <v>1</v>
      </c>
      <c r="AP40" s="323">
        <f>IF(ABS(O40-(K40+M40))&lt;0.001,0,O40-(K40+M40))</f>
        <v>0</v>
      </c>
      <c r="AQ40" s="323">
        <f>IF(ABS(T40-(P40+R40))&lt;0.001,0,T40-(P40+R40))</f>
        <v>0</v>
      </c>
      <c r="AR40" s="323">
        <f>IF(ABS(U40-(Q40+S40))&lt;0.001,0,U40-(Q40+S40))</f>
        <v>0</v>
      </c>
      <c r="AS40" s="323">
        <f>IF(ABS(V40-(J40+L40+P40+R40))&lt;0.001,0,V40-(J40+L40+P40+R40))</f>
        <v>1</v>
      </c>
      <c r="AT40" s="323">
        <f>IF(ABS(W40-(K40+M40+Q40+S40))&lt;0.001,0,W40-(K40+M40+Q40+S40))</f>
        <v>0</v>
      </c>
      <c r="AU40" s="323">
        <f>IF(ABS(V40-(N40+T40))&lt;0.001,0,V40-(N40+T40))</f>
        <v>0</v>
      </c>
      <c r="AV40" s="323">
        <f>IF(ABS(W40-(O40+U40))&lt;0.001,0,W40-(O40+U40))</f>
        <v>0</v>
      </c>
      <c r="AW40" s="58"/>
      <c r="AX40" s="323">
        <f>IF(ABS(AC40-(Y40+AA40))&lt;0.001,0,AC40-(Y40+AA40))</f>
        <v>0</v>
      </c>
      <c r="AY40" s="323">
        <f>IF(ABS(AD40-(Z40+AB40))&lt;0.001,0,AD40-(Z40+AB40))</f>
        <v>0</v>
      </c>
      <c r="AZ40" s="323">
        <f>IF(ABS(AI40-(AE40+AG40))&lt;0.001,0,AI40-(AE40+AG40))</f>
        <v>0</v>
      </c>
      <c r="BA40" s="323">
        <f>IF(ABS(AJ40-(AF40+AH40))&lt;0.001,0,AJ40-(AF40+AH40))</f>
        <v>0</v>
      </c>
      <c r="BB40" s="323">
        <f>IF(ABS(AK40-(Y40+AA40+AE40+AG40))&lt;0.001,0,AK40-(Y40+AA40+AE40+AG40))</f>
        <v>-1474</v>
      </c>
      <c r="BC40" s="323">
        <f>IF(ABS(AL40-(Z40+AB40+AF40+AH40))&lt;0.001,0,AL40-(Z40+AB40+AF40+AH40))</f>
        <v>-1437</v>
      </c>
      <c r="BD40" s="323">
        <f>IF(ABS(AK40-(AC40+AI40))&lt;0.001,0,AK40-(AC40+AI40))</f>
        <v>-1474</v>
      </c>
      <c r="BE40" s="323">
        <f>IF(ABS(AL40-(AD40+AJ40))&lt;0.001,0,AL40-(AD40+AJ40))</f>
        <v>-1437</v>
      </c>
      <c r="BF40" s="183"/>
      <c r="BH40" s="233"/>
      <c r="BI40" s="233"/>
    </row>
    <row r="41" spans="1:61" s="34" customFormat="1" ht="15" customHeight="1">
      <c r="A41" s="49"/>
      <c r="B41" s="32" t="s">
        <v>19</v>
      </c>
      <c r="C41" s="32"/>
      <c r="D41" s="32"/>
      <c r="E41" s="32"/>
      <c r="F41" s="32"/>
      <c r="G41" s="32"/>
      <c r="H41" s="33"/>
      <c r="I41" s="32"/>
      <c r="J41" s="154"/>
      <c r="K41" s="34">
        <v>7.0999999999999994E-2</v>
      </c>
      <c r="L41" s="154"/>
      <c r="M41" s="51">
        <v>5.5E-2</v>
      </c>
      <c r="N41" s="154"/>
      <c r="O41" s="51">
        <v>6.3E-2</v>
      </c>
      <c r="P41" s="154"/>
      <c r="Q41" s="34">
        <v>-1E-3</v>
      </c>
      <c r="R41" s="154"/>
      <c r="S41" s="51">
        <v>3.3000000000000002E-2</v>
      </c>
      <c r="T41" s="154"/>
      <c r="U41" s="52">
        <v>1.7000000000000001E-2</v>
      </c>
      <c r="V41" s="154"/>
      <c r="W41" s="34">
        <v>3.9E-2</v>
      </c>
      <c r="Y41" s="154"/>
      <c r="Z41" s="34">
        <v>-1.9E-2</v>
      </c>
      <c r="AA41" s="154"/>
      <c r="AB41" s="51">
        <v>-3.1E-2</v>
      </c>
      <c r="AC41" s="154"/>
      <c r="AD41" s="51">
        <v>-2.5000000000000001E-2</v>
      </c>
      <c r="AE41" s="154"/>
      <c r="AG41" s="154"/>
      <c r="AH41" s="51"/>
      <c r="AI41" s="154"/>
      <c r="AJ41" s="52"/>
      <c r="AK41" s="154"/>
      <c r="AN41" s="132"/>
      <c r="AO41" s="77"/>
      <c r="AP41" s="77"/>
      <c r="AQ41" s="77"/>
      <c r="AR41" s="77"/>
      <c r="AS41" s="77"/>
      <c r="AT41" s="77"/>
      <c r="AU41" s="77"/>
      <c r="AV41" s="77"/>
      <c r="AW41" s="78"/>
      <c r="AX41" s="77"/>
      <c r="AY41" s="77"/>
      <c r="AZ41" s="77"/>
      <c r="BA41" s="77"/>
      <c r="BB41" s="77"/>
      <c r="BC41" s="77"/>
      <c r="BD41" s="77"/>
      <c r="BE41" s="77"/>
      <c r="BF41" s="97"/>
      <c r="BI41" s="233"/>
    </row>
    <row r="42" spans="1:61" s="49" customFormat="1" ht="15" customHeight="1">
      <c r="B42" s="118" t="s">
        <v>287</v>
      </c>
      <c r="C42" s="118"/>
      <c r="D42" s="118"/>
      <c r="E42" s="118"/>
      <c r="F42" s="118"/>
      <c r="H42" s="119" t="s">
        <v>283</v>
      </c>
      <c r="J42" s="45">
        <v>422</v>
      </c>
      <c r="K42" s="46">
        <v>443</v>
      </c>
      <c r="L42" s="45">
        <v>453</v>
      </c>
      <c r="M42" s="122">
        <v>489</v>
      </c>
      <c r="N42" s="120">
        <v>874</v>
      </c>
      <c r="O42" s="122">
        <v>932</v>
      </c>
      <c r="P42" s="120">
        <v>455</v>
      </c>
      <c r="Q42" s="121">
        <v>465</v>
      </c>
      <c r="R42" s="120">
        <v>506</v>
      </c>
      <c r="S42" s="122">
        <v>533</v>
      </c>
      <c r="T42" s="120">
        <v>961</v>
      </c>
      <c r="U42" s="123">
        <v>999</v>
      </c>
      <c r="V42" s="120">
        <v>1835</v>
      </c>
      <c r="W42" s="121">
        <v>1931</v>
      </c>
      <c r="X42" s="158"/>
      <c r="Y42" s="45">
        <v>481</v>
      </c>
      <c r="Z42" s="46">
        <v>487</v>
      </c>
      <c r="AA42" s="45">
        <v>518</v>
      </c>
      <c r="AB42" s="122">
        <v>517</v>
      </c>
      <c r="AC42" s="120">
        <v>999</v>
      </c>
      <c r="AD42" s="122">
        <v>1004</v>
      </c>
      <c r="AE42" s="120"/>
      <c r="AF42" s="121"/>
      <c r="AG42" s="120"/>
      <c r="AH42" s="122"/>
      <c r="AI42" s="120"/>
      <c r="AJ42" s="123"/>
      <c r="AK42" s="120"/>
      <c r="AL42" s="121"/>
      <c r="AN42" s="133"/>
      <c r="AO42" s="176">
        <f>IF(ABS(N42-(J42+L42))&lt;0.001,0,N42-(J42+L42))</f>
        <v>-1</v>
      </c>
      <c r="AP42" s="176">
        <f>IF(ABS(O42-(K42+M42))&lt;0.001,0,O42-(K42+M42))</f>
        <v>0</v>
      </c>
      <c r="AQ42" s="176">
        <f>IF(ABS(T42-(P42+R42))&lt;0.001,0,T42-(P42+R42))</f>
        <v>0</v>
      </c>
      <c r="AR42" s="176">
        <f>IF(ABS(U42-(Q42+S42))&lt;0.001,0,U42-(Q42+S42))</f>
        <v>1</v>
      </c>
      <c r="AS42" s="176">
        <f>IF(ABS(V42-(J42+L42+P42+R42))&lt;0.001,0,V42-(J42+L42+P42+R42))</f>
        <v>-1</v>
      </c>
      <c r="AT42" s="176">
        <f>IF(ABS(W42-(K42+M42+Q42+S42))&lt;0.001,0,W42-(K42+M42+Q42+S42))</f>
        <v>1</v>
      </c>
      <c r="AU42" s="176">
        <f>IF(ABS(V42-(N42+T42))&lt;0.001,0,V42-(N42+T42))</f>
        <v>0</v>
      </c>
      <c r="AV42" s="176">
        <f>IF(ABS(W42-(O42+U42))&lt;0.001,0,W42-(O42+U42))</f>
        <v>0</v>
      </c>
      <c r="AW42" s="58"/>
      <c r="AX42" s="176">
        <f>IF(ABS(AC42-(Y42+AA42))&lt;0.001,0,AC42-(Y42+AA42))</f>
        <v>0</v>
      </c>
      <c r="AY42" s="176">
        <f>IF(ABS(AD42-(Z42+AB42))&lt;0.001,0,AD42-(Z42+AB42))</f>
        <v>0</v>
      </c>
      <c r="AZ42" s="176">
        <f>IF(ABS(AI42-(AE42+AG42))&lt;0.001,0,AI42-(AE42+AG42))</f>
        <v>0</v>
      </c>
      <c r="BA42" s="176">
        <f>IF(ABS(AJ42-(AF42+AH42))&lt;0.001,0,AJ42-(AF42+AH42))</f>
        <v>0</v>
      </c>
      <c r="BB42" s="176">
        <f>IF(ABS(AK42-(Y42+AA42+AE42+AG42))&lt;0.001,0,AK42-(Y42+AA42+AE42+AG42))</f>
        <v>-999</v>
      </c>
      <c r="BC42" s="176">
        <f>IF(ABS(AL42-(Z42+AB42+AF42+AH42))&lt;0.001,0,AL42-(Z42+AB42+AF42+AH42))</f>
        <v>-1004</v>
      </c>
      <c r="BD42" s="176">
        <f>IF(ABS(AK42-(AC42+AI42))&lt;0.001,0,AK42-(AC42+AI42))</f>
        <v>-999</v>
      </c>
      <c r="BE42" s="176">
        <f>IF(ABS(AL42-(AD42+AJ42))&lt;0.001,0,AL42-(AD42+AJ42))</f>
        <v>-1004</v>
      </c>
      <c r="BF42" s="183"/>
      <c r="BH42" s="233"/>
      <c r="BI42" s="233"/>
    </row>
    <row r="43" spans="1:61" s="34" customFormat="1" ht="15" customHeight="1">
      <c r="A43" s="49"/>
      <c r="B43" s="32" t="s">
        <v>19</v>
      </c>
      <c r="C43" s="32"/>
      <c r="D43" s="32"/>
      <c r="E43" s="32"/>
      <c r="F43" s="32"/>
      <c r="G43" s="32"/>
      <c r="H43" s="33"/>
      <c r="I43" s="32"/>
      <c r="J43" s="154"/>
      <c r="K43" s="34">
        <v>0.05</v>
      </c>
      <c r="L43" s="156"/>
      <c r="M43" s="114">
        <v>8.1000000000000003E-2</v>
      </c>
      <c r="N43" s="155"/>
      <c r="O43" s="114">
        <v>6.6000000000000003E-2</v>
      </c>
      <c r="P43" s="156"/>
      <c r="Q43" s="113">
        <v>2.1999999999999999E-2</v>
      </c>
      <c r="R43" s="156"/>
      <c r="S43" s="114">
        <v>5.3999999999999999E-2</v>
      </c>
      <c r="T43" s="156"/>
      <c r="U43" s="116">
        <v>3.9E-2</v>
      </c>
      <c r="V43" s="156"/>
      <c r="W43" s="113">
        <v>5.1999999999999998E-2</v>
      </c>
      <c r="X43" s="157"/>
      <c r="Y43" s="154"/>
      <c r="Z43" s="34">
        <v>1.2E-2</v>
      </c>
      <c r="AA43" s="156"/>
      <c r="AB43" s="114">
        <v>-2E-3</v>
      </c>
      <c r="AC43" s="155"/>
      <c r="AD43" s="114">
        <v>4.0000000000000001E-3</v>
      </c>
      <c r="AE43" s="156"/>
      <c r="AF43" s="113"/>
      <c r="AG43" s="156"/>
      <c r="AH43" s="114"/>
      <c r="AI43" s="156"/>
      <c r="AJ43" s="116"/>
      <c r="AK43" s="156"/>
      <c r="AL43" s="113"/>
      <c r="AN43" s="132"/>
      <c r="AO43" s="77"/>
      <c r="AP43" s="77"/>
      <c r="AQ43" s="77"/>
      <c r="AR43" s="77"/>
      <c r="AS43" s="77"/>
      <c r="AT43" s="77"/>
      <c r="AU43" s="77"/>
      <c r="AV43" s="77"/>
      <c r="AW43" s="78"/>
      <c r="AX43" s="77"/>
      <c r="AY43" s="77"/>
      <c r="AZ43" s="77"/>
      <c r="BA43" s="77"/>
      <c r="BB43" s="77"/>
      <c r="BC43" s="77"/>
      <c r="BD43" s="77"/>
      <c r="BE43" s="77"/>
      <c r="BF43" s="97"/>
      <c r="BI43" s="233"/>
    </row>
    <row r="44" spans="1:61" s="49" customFormat="1" ht="15" customHeight="1">
      <c r="B44" s="118"/>
      <c r="C44" s="118" t="s">
        <v>201</v>
      </c>
      <c r="D44" s="118"/>
      <c r="E44" s="118"/>
      <c r="F44" s="118"/>
      <c r="H44" s="119" t="s">
        <v>129</v>
      </c>
      <c r="J44" s="45">
        <v>112</v>
      </c>
      <c r="K44" s="46">
        <v>120</v>
      </c>
      <c r="L44" s="45">
        <v>116</v>
      </c>
      <c r="M44" s="47">
        <v>127</v>
      </c>
      <c r="N44" s="45">
        <v>228</v>
      </c>
      <c r="O44" s="47">
        <v>247</v>
      </c>
      <c r="P44" s="45">
        <v>121</v>
      </c>
      <c r="Q44" s="46">
        <v>131</v>
      </c>
      <c r="R44" s="45">
        <v>125</v>
      </c>
      <c r="S44" s="47">
        <v>136</v>
      </c>
      <c r="T44" s="45">
        <v>246</v>
      </c>
      <c r="U44" s="48">
        <v>268</v>
      </c>
      <c r="V44" s="45">
        <v>474</v>
      </c>
      <c r="W44" s="46">
        <v>514</v>
      </c>
      <c r="X44" s="233"/>
      <c r="Y44" s="45">
        <v>130</v>
      </c>
      <c r="Z44" s="46">
        <v>143</v>
      </c>
      <c r="AA44" s="45">
        <v>134</v>
      </c>
      <c r="AB44" s="47">
        <v>148</v>
      </c>
      <c r="AC44" s="45">
        <v>265</v>
      </c>
      <c r="AD44" s="47">
        <v>291</v>
      </c>
      <c r="AE44" s="45"/>
      <c r="AF44" s="46"/>
      <c r="AG44" s="45"/>
      <c r="AH44" s="47"/>
      <c r="AI44" s="45"/>
      <c r="AJ44" s="48"/>
      <c r="AK44" s="45"/>
      <c r="AL44" s="46"/>
      <c r="AN44" s="164"/>
      <c r="AO44" s="176">
        <f>IF(ABS(N44-(J44+L44))&lt;0.001,0,N44-(J44+L44))</f>
        <v>0</v>
      </c>
      <c r="AP44" s="176">
        <f>IF(ABS(O44-(K44+M44))&lt;0.001,0,O44-(K44+M44))</f>
        <v>0</v>
      </c>
      <c r="AQ44" s="176">
        <f>IF(ABS(T44-(P44+R44))&lt;0.001,0,T44-(P44+R44))</f>
        <v>0</v>
      </c>
      <c r="AR44" s="176">
        <f>IF(ABS(U44-(Q44+S44))&lt;0.001,0,U44-(Q44+S44))</f>
        <v>1</v>
      </c>
      <c r="AS44" s="176">
        <f>IF(ABS(V44-(J44+L44+P44+R44))&lt;0.001,0,V44-(J44+L44+P44+R44))</f>
        <v>0</v>
      </c>
      <c r="AT44" s="176">
        <f>IF(ABS(W44-(K44+M44+Q44+S44))&lt;0.001,0,W44-(K44+M44+Q44+S44))</f>
        <v>0</v>
      </c>
      <c r="AU44" s="176">
        <f>IF(ABS(V44-(N44+T44))&lt;0.001,0,V44-(N44+T44))</f>
        <v>0</v>
      </c>
      <c r="AV44" s="176">
        <f>IF(ABS(W44-(O44+U44))&lt;0.001,0,W44-(O44+U44))</f>
        <v>-1</v>
      </c>
      <c r="AW44" s="58"/>
      <c r="AX44" s="176">
        <f>IF(ABS(AC44-(Y44+AA44))&lt;0.001,0,AC44-(Y44+AA44))</f>
        <v>1</v>
      </c>
      <c r="AY44" s="176">
        <f>IF(ABS(AD44-(Z44+AB44))&lt;0.001,0,AD44-(Z44+AB44))</f>
        <v>0</v>
      </c>
      <c r="AZ44" s="176">
        <f>IF(ABS(AI44-(AE44+AG44))&lt;0.001,0,AI44-(AE44+AG44))</f>
        <v>0</v>
      </c>
      <c r="BA44" s="176">
        <f>IF(ABS(AJ44-(AF44+AH44))&lt;0.001,0,AJ44-(AF44+AH44))</f>
        <v>0</v>
      </c>
      <c r="BB44" s="176">
        <f>IF(ABS(AK44-(Y44+AA44+AE44+AG44))&lt;0.001,0,AK44-(Y44+AA44+AE44+AG44))</f>
        <v>-264</v>
      </c>
      <c r="BC44" s="176">
        <f>IF(ABS(AL44-(Z44+AB44+AF44+AH44))&lt;0.001,0,AL44-(Z44+AB44+AF44+AH44))</f>
        <v>-291</v>
      </c>
      <c r="BD44" s="176">
        <f>IF(ABS(AK44-(AC44+AI44))&lt;0.001,0,AK44-(AC44+AI44))</f>
        <v>-265</v>
      </c>
      <c r="BE44" s="176">
        <f>IF(ABS(AL44-(AD44+AJ44))&lt;0.001,0,AL44-(AD44+AJ44))</f>
        <v>-291</v>
      </c>
      <c r="BF44" s="183"/>
      <c r="BH44" s="233"/>
      <c r="BI44" s="233"/>
    </row>
    <row r="45" spans="1:61" s="34" customFormat="1" ht="15" customHeight="1">
      <c r="A45" s="49"/>
      <c r="B45" s="32"/>
      <c r="C45" s="32" t="s">
        <v>19</v>
      </c>
      <c r="D45" s="32"/>
      <c r="E45" s="32"/>
      <c r="F45" s="32"/>
      <c r="G45" s="32"/>
      <c r="H45" s="33"/>
      <c r="I45" s="32"/>
      <c r="J45" s="154"/>
      <c r="K45" s="34">
        <v>7.1999999999999995E-2</v>
      </c>
      <c r="L45" s="154"/>
      <c r="M45" s="51">
        <v>9.0999999999999998E-2</v>
      </c>
      <c r="N45" s="154"/>
      <c r="O45" s="51">
        <v>8.1000000000000003E-2</v>
      </c>
      <c r="P45" s="154"/>
      <c r="Q45" s="34">
        <v>8.5000000000000006E-2</v>
      </c>
      <c r="R45" s="154"/>
      <c r="S45" s="51">
        <v>9.0999999999999998E-2</v>
      </c>
      <c r="T45" s="154"/>
      <c r="U45" s="52">
        <v>8.7999999999999995E-2</v>
      </c>
      <c r="V45" s="154"/>
      <c r="W45" s="34">
        <v>8.5000000000000006E-2</v>
      </c>
      <c r="Y45" s="154"/>
      <c r="Z45" s="34">
        <v>9.9000000000000005E-2</v>
      </c>
      <c r="AA45" s="154"/>
      <c r="AB45" s="51">
        <v>0.10100000000000001</v>
      </c>
      <c r="AC45" s="154"/>
      <c r="AD45" s="51">
        <v>0.1</v>
      </c>
      <c r="AE45" s="154"/>
      <c r="AG45" s="154"/>
      <c r="AH45" s="51"/>
      <c r="AI45" s="154"/>
      <c r="AJ45" s="52"/>
      <c r="AK45" s="154"/>
      <c r="AN45" s="132"/>
      <c r="AO45" s="77"/>
      <c r="AP45" s="77"/>
      <c r="AQ45" s="77"/>
      <c r="AR45" s="77"/>
      <c r="AS45" s="77"/>
      <c r="AT45" s="77"/>
      <c r="AU45" s="77"/>
      <c r="AV45" s="77"/>
      <c r="AW45" s="78"/>
      <c r="AX45" s="77"/>
      <c r="AY45" s="77"/>
      <c r="AZ45" s="77"/>
      <c r="BA45" s="77"/>
      <c r="BB45" s="77"/>
      <c r="BC45" s="77"/>
      <c r="BD45" s="77"/>
      <c r="BE45" s="77"/>
      <c r="BF45" s="97"/>
      <c r="BI45" s="233"/>
    </row>
    <row r="46" spans="1:61" s="49" customFormat="1" ht="15" customHeight="1">
      <c r="B46" s="118"/>
      <c r="C46" s="118" t="s">
        <v>202</v>
      </c>
      <c r="D46" s="118"/>
      <c r="E46" s="118"/>
      <c r="F46" s="118"/>
      <c r="H46" s="119" t="s">
        <v>130</v>
      </c>
      <c r="J46" s="45">
        <v>142</v>
      </c>
      <c r="K46" s="46">
        <v>150</v>
      </c>
      <c r="L46" s="45">
        <v>153</v>
      </c>
      <c r="M46" s="47">
        <v>159</v>
      </c>
      <c r="N46" s="45">
        <v>296</v>
      </c>
      <c r="O46" s="47">
        <v>309</v>
      </c>
      <c r="P46" s="45">
        <v>157</v>
      </c>
      <c r="Q46" s="46">
        <v>162</v>
      </c>
      <c r="R46" s="45">
        <v>162</v>
      </c>
      <c r="S46" s="47">
        <v>164</v>
      </c>
      <c r="T46" s="45">
        <v>319</v>
      </c>
      <c r="U46" s="48">
        <v>326</v>
      </c>
      <c r="V46" s="45">
        <v>615</v>
      </c>
      <c r="W46" s="46">
        <v>635</v>
      </c>
      <c r="X46" s="233"/>
      <c r="Y46" s="45">
        <v>164</v>
      </c>
      <c r="Z46" s="46">
        <v>166</v>
      </c>
      <c r="AA46" s="45">
        <v>168</v>
      </c>
      <c r="AB46" s="47">
        <v>172</v>
      </c>
      <c r="AC46" s="45">
        <v>331</v>
      </c>
      <c r="AD46" s="47">
        <v>338</v>
      </c>
      <c r="AE46" s="45"/>
      <c r="AF46" s="46"/>
      <c r="AG46" s="45"/>
      <c r="AH46" s="47"/>
      <c r="AI46" s="45"/>
      <c r="AJ46" s="48"/>
      <c r="AK46" s="45"/>
      <c r="AL46" s="46"/>
      <c r="AN46" s="164"/>
      <c r="AO46" s="176">
        <f>IF(ABS(N46-(J46+L46))&lt;0.001,0,N46-(J46+L46))</f>
        <v>1</v>
      </c>
      <c r="AP46" s="176">
        <f>IF(ABS(O46-(K46+M46))&lt;0.001,0,O46-(K46+M46))</f>
        <v>0</v>
      </c>
      <c r="AQ46" s="176">
        <f>IF(ABS(T46-(P46+R46))&lt;0.001,0,T46-(P46+R46))</f>
        <v>0</v>
      </c>
      <c r="AR46" s="176">
        <f>IF(ABS(U46-(Q46+S46))&lt;0.001,0,U46-(Q46+S46))</f>
        <v>0</v>
      </c>
      <c r="AS46" s="176">
        <f>IF(ABS(V46-(J46+L46+P46+R46))&lt;0.001,0,V46-(J46+L46+P46+R46))</f>
        <v>1</v>
      </c>
      <c r="AT46" s="176">
        <f>IF(ABS(W46-(K46+M46+Q46+S46))&lt;0.001,0,W46-(K46+M46+Q46+S46))</f>
        <v>0</v>
      </c>
      <c r="AU46" s="176">
        <f>IF(ABS(V46-(N46+T46))&lt;0.001,0,V46-(N46+T46))</f>
        <v>0</v>
      </c>
      <c r="AV46" s="176">
        <f>IF(ABS(W46-(O46+U46))&lt;0.001,0,W46-(O46+U46))</f>
        <v>0</v>
      </c>
      <c r="AW46" s="58"/>
      <c r="AX46" s="176">
        <f>IF(ABS(AC46-(Y46+AA46))&lt;0.001,0,AC46-(Y46+AA46))</f>
        <v>-1</v>
      </c>
      <c r="AY46" s="176">
        <f>IF(ABS(AD46-(Z46+AB46))&lt;0.001,0,AD46-(Z46+AB46))</f>
        <v>0</v>
      </c>
      <c r="AZ46" s="176">
        <f>IF(ABS(AI46-(AE46+AG46))&lt;0.001,0,AI46-(AE46+AG46))</f>
        <v>0</v>
      </c>
      <c r="BA46" s="176">
        <f>IF(ABS(AJ46-(AF46+AH46))&lt;0.001,0,AJ46-(AF46+AH46))</f>
        <v>0</v>
      </c>
      <c r="BB46" s="176">
        <f>IF(ABS(AK46-(Y46+AA46+AE46+AG46))&lt;0.001,0,AK46-(Y46+AA46+AE46+AG46))</f>
        <v>-332</v>
      </c>
      <c r="BC46" s="176">
        <f>IF(ABS(AL46-(Z46+AB46+AF46+AH46))&lt;0.001,0,AL46-(Z46+AB46+AF46+AH46))</f>
        <v>-338</v>
      </c>
      <c r="BD46" s="176">
        <f>IF(ABS(AK46-(AC46+AI46))&lt;0.001,0,AK46-(AC46+AI46))</f>
        <v>-331</v>
      </c>
      <c r="BE46" s="176">
        <f>IF(ABS(AL46-(AD46+AJ46))&lt;0.001,0,AL46-(AD46+AJ46))</f>
        <v>-338</v>
      </c>
      <c r="BF46" s="183"/>
      <c r="BH46" s="233"/>
      <c r="BI46" s="233"/>
    </row>
    <row r="47" spans="1:61" s="34" customFormat="1" ht="15" customHeight="1">
      <c r="A47" s="49"/>
      <c r="B47" s="32"/>
      <c r="C47" s="32" t="s">
        <v>19</v>
      </c>
      <c r="D47" s="32"/>
      <c r="E47" s="32"/>
      <c r="F47" s="32"/>
      <c r="G47" s="32"/>
      <c r="H47" s="33"/>
      <c r="I47" s="32"/>
      <c r="J47" s="154"/>
      <c r="K47" s="34">
        <v>5.7000000000000002E-2</v>
      </c>
      <c r="L47" s="154"/>
      <c r="M47" s="51">
        <v>3.5000000000000003E-2</v>
      </c>
      <c r="N47" s="154"/>
      <c r="O47" s="51">
        <v>4.5999999999999999E-2</v>
      </c>
      <c r="P47" s="154"/>
      <c r="Q47" s="34">
        <v>3.2000000000000001E-2</v>
      </c>
      <c r="R47" s="154"/>
      <c r="S47" s="51">
        <v>1.2E-2</v>
      </c>
      <c r="T47" s="154"/>
      <c r="U47" s="52">
        <v>2.1999999999999999E-2</v>
      </c>
      <c r="V47" s="154"/>
      <c r="W47" s="34">
        <v>3.3000000000000002E-2</v>
      </c>
      <c r="Y47" s="154"/>
      <c r="Z47" s="34">
        <v>1.2999999999999999E-2</v>
      </c>
      <c r="AA47" s="154"/>
      <c r="AB47" s="51">
        <v>2.5999999999999999E-2</v>
      </c>
      <c r="AC47" s="154"/>
      <c r="AD47" s="51">
        <v>1.9E-2</v>
      </c>
      <c r="AE47" s="154"/>
      <c r="AG47" s="154"/>
      <c r="AH47" s="51"/>
      <c r="AI47" s="154"/>
      <c r="AJ47" s="52"/>
      <c r="AK47" s="154"/>
      <c r="AN47" s="132"/>
      <c r="AO47" s="77"/>
      <c r="AP47" s="77"/>
      <c r="AQ47" s="77"/>
      <c r="AR47" s="77"/>
      <c r="AS47" s="77"/>
      <c r="AT47" s="77"/>
      <c r="AU47" s="77"/>
      <c r="AV47" s="77"/>
      <c r="AW47" s="78"/>
      <c r="AX47" s="77"/>
      <c r="AY47" s="77"/>
      <c r="AZ47" s="77"/>
      <c r="BA47" s="77"/>
      <c r="BB47" s="77"/>
      <c r="BC47" s="77"/>
      <c r="BD47" s="77"/>
      <c r="BE47" s="77"/>
      <c r="BF47" s="97"/>
      <c r="BI47" s="233"/>
    </row>
    <row r="48" spans="1:61" s="49" customFormat="1" ht="15" customHeight="1">
      <c r="B48" s="118"/>
      <c r="C48" s="118" t="s">
        <v>203</v>
      </c>
      <c r="D48" s="118"/>
      <c r="E48" s="118"/>
      <c r="F48" s="118"/>
      <c r="H48" s="119" t="s">
        <v>131</v>
      </c>
      <c r="J48" s="45">
        <v>101</v>
      </c>
      <c r="K48" s="46">
        <v>99</v>
      </c>
      <c r="L48" s="45">
        <v>104</v>
      </c>
      <c r="M48" s="47">
        <v>103</v>
      </c>
      <c r="N48" s="45">
        <v>206</v>
      </c>
      <c r="O48" s="47">
        <v>202</v>
      </c>
      <c r="P48" s="45">
        <v>106</v>
      </c>
      <c r="Q48" s="46">
        <v>102</v>
      </c>
      <c r="R48" s="45">
        <v>107</v>
      </c>
      <c r="S48" s="47">
        <v>102</v>
      </c>
      <c r="T48" s="45">
        <v>212</v>
      </c>
      <c r="U48" s="48">
        <v>205</v>
      </c>
      <c r="V48" s="45">
        <v>418</v>
      </c>
      <c r="W48" s="46">
        <v>407</v>
      </c>
      <c r="X48" s="233"/>
      <c r="Y48" s="45">
        <v>107</v>
      </c>
      <c r="Z48" s="46">
        <v>103</v>
      </c>
      <c r="AA48" s="45">
        <v>109</v>
      </c>
      <c r="AB48" s="47">
        <v>103</v>
      </c>
      <c r="AC48" s="45">
        <v>217</v>
      </c>
      <c r="AD48" s="47">
        <v>205</v>
      </c>
      <c r="AE48" s="45"/>
      <c r="AF48" s="46"/>
      <c r="AG48" s="45"/>
      <c r="AH48" s="47"/>
      <c r="AI48" s="45"/>
      <c r="AJ48" s="48"/>
      <c r="AK48" s="45"/>
      <c r="AL48" s="46"/>
      <c r="AN48" s="164"/>
      <c r="AO48" s="176">
        <f>IF(ABS(N48-(J48+L48))&lt;0.001,0,N48-(J48+L48))</f>
        <v>1</v>
      </c>
      <c r="AP48" s="176">
        <f>IF(ABS(O48-(K48+M48))&lt;0.001,0,O48-(K48+M48))</f>
        <v>0</v>
      </c>
      <c r="AQ48" s="176">
        <f>IF(ABS(T48-(P48+R48))&lt;0.001,0,T48-(P48+R48))</f>
        <v>-1</v>
      </c>
      <c r="AR48" s="176">
        <f>IF(ABS(U48-(Q48+S48))&lt;0.001,0,U48-(Q48+S48))</f>
        <v>1</v>
      </c>
      <c r="AS48" s="176">
        <f>IF(ABS(V48-(J48+L48+P48+R48))&lt;0.001,0,V48-(J48+L48+P48+R48))</f>
        <v>0</v>
      </c>
      <c r="AT48" s="176">
        <f>IF(ABS(W48-(K48+M48+Q48+S48))&lt;0.001,0,W48-(K48+M48+Q48+S48))</f>
        <v>1</v>
      </c>
      <c r="AU48" s="176">
        <f>IF(ABS(V48-(N48+T48))&lt;0.001,0,V48-(N48+T48))</f>
        <v>0</v>
      </c>
      <c r="AV48" s="176">
        <f>IF(ABS(W48-(O48+U48))&lt;0.001,0,W48-(O48+U48))</f>
        <v>0</v>
      </c>
      <c r="AW48" s="58"/>
      <c r="AX48" s="176">
        <f>IF(ABS(AC48-(Y48+AA48))&lt;0.001,0,AC48-(Y48+AA48))</f>
        <v>1</v>
      </c>
      <c r="AY48" s="176">
        <f>IF(ABS(AD48-(Z48+AB48))&lt;0.001,0,AD48-(Z48+AB48))</f>
        <v>-1</v>
      </c>
      <c r="AZ48" s="176">
        <f>IF(ABS(AI48-(AE48+AG48))&lt;0.001,0,AI48-(AE48+AG48))</f>
        <v>0</v>
      </c>
      <c r="BA48" s="176">
        <f>IF(ABS(AJ48-(AF48+AH48))&lt;0.001,0,AJ48-(AF48+AH48))</f>
        <v>0</v>
      </c>
      <c r="BB48" s="176">
        <f>IF(ABS(AK48-(Y48+AA48+AE48+AG48))&lt;0.001,0,AK48-(Y48+AA48+AE48+AG48))</f>
        <v>-216</v>
      </c>
      <c r="BC48" s="176">
        <f>IF(ABS(AL48-(Z48+AB48+AF48+AH48))&lt;0.001,0,AL48-(Z48+AB48+AF48+AH48))</f>
        <v>-206</v>
      </c>
      <c r="BD48" s="176">
        <f>IF(ABS(AK48-(AC48+AI48))&lt;0.001,0,AK48-(AC48+AI48))</f>
        <v>-217</v>
      </c>
      <c r="BE48" s="176">
        <f>IF(ABS(AL48-(AD48+AJ48))&lt;0.001,0,AL48-(AD48+AJ48))</f>
        <v>-205</v>
      </c>
      <c r="BF48" s="183"/>
      <c r="BH48" s="233"/>
      <c r="BI48" s="233"/>
    </row>
    <row r="49" spans="1:61" s="34" customFormat="1" ht="15" customHeight="1">
      <c r="A49" s="49"/>
      <c r="B49" s="32"/>
      <c r="C49" s="32" t="s">
        <v>19</v>
      </c>
      <c r="D49" s="32"/>
      <c r="E49" s="32"/>
      <c r="F49" s="32"/>
      <c r="G49" s="32"/>
      <c r="H49" s="33"/>
      <c r="I49" s="32"/>
      <c r="J49" s="154"/>
      <c r="K49" s="34">
        <v>-2.5000000000000001E-2</v>
      </c>
      <c r="L49" s="154"/>
      <c r="M49" s="51">
        <v>-0.01</v>
      </c>
      <c r="N49" s="154"/>
      <c r="O49" s="51">
        <v>-1.7000000000000001E-2</v>
      </c>
      <c r="P49" s="154"/>
      <c r="Q49" s="34">
        <v>-3.2000000000000001E-2</v>
      </c>
      <c r="R49" s="154"/>
      <c r="S49" s="51">
        <v>-4.1000000000000002E-2</v>
      </c>
      <c r="T49" s="154"/>
      <c r="U49" s="52">
        <v>-3.5999999999999997E-2</v>
      </c>
      <c r="V49" s="154"/>
      <c r="W49" s="34">
        <v>-2.7E-2</v>
      </c>
      <c r="Y49" s="154"/>
      <c r="Z49" s="34">
        <v>-4.1000000000000002E-2</v>
      </c>
      <c r="AA49" s="154"/>
      <c r="AB49" s="51">
        <v>-6.3E-2</v>
      </c>
      <c r="AC49" s="154"/>
      <c r="AD49" s="51">
        <v>-5.1999999999999998E-2</v>
      </c>
      <c r="AE49" s="154"/>
      <c r="AG49" s="154"/>
      <c r="AH49" s="51"/>
      <c r="AI49" s="154"/>
      <c r="AJ49" s="52"/>
      <c r="AK49" s="154"/>
      <c r="AN49" s="132"/>
      <c r="AO49" s="77"/>
      <c r="AP49" s="77"/>
      <c r="AQ49" s="77"/>
      <c r="AR49" s="77"/>
      <c r="AS49" s="77"/>
      <c r="AT49" s="77"/>
      <c r="AU49" s="77"/>
      <c r="AV49" s="77"/>
      <c r="AW49" s="78"/>
      <c r="AX49" s="77"/>
      <c r="AY49" s="77"/>
      <c r="AZ49" s="77"/>
      <c r="BA49" s="77"/>
      <c r="BB49" s="77"/>
      <c r="BC49" s="77"/>
      <c r="BD49" s="77"/>
      <c r="BE49" s="77"/>
      <c r="BF49" s="97"/>
      <c r="BI49" s="233"/>
    </row>
    <row r="50" spans="1:61" s="49" customFormat="1" ht="15" customHeight="1">
      <c r="B50" s="118"/>
      <c r="C50" s="118" t="s">
        <v>152</v>
      </c>
      <c r="D50" s="118"/>
      <c r="E50" s="118"/>
      <c r="F50" s="118"/>
      <c r="H50" s="119" t="s">
        <v>132</v>
      </c>
      <c r="J50" s="45">
        <v>66</v>
      </c>
      <c r="K50" s="46">
        <v>74</v>
      </c>
      <c r="L50" s="45">
        <v>78</v>
      </c>
      <c r="M50" s="47">
        <v>100</v>
      </c>
      <c r="N50" s="45">
        <v>145</v>
      </c>
      <c r="O50" s="47">
        <v>174</v>
      </c>
      <c r="P50" s="45">
        <v>72</v>
      </c>
      <c r="Q50" s="46">
        <v>70</v>
      </c>
      <c r="R50" s="45">
        <v>112</v>
      </c>
      <c r="S50" s="47">
        <v>131</v>
      </c>
      <c r="T50" s="45">
        <v>184</v>
      </c>
      <c r="U50" s="48">
        <v>200</v>
      </c>
      <c r="V50" s="45">
        <v>328</v>
      </c>
      <c r="W50" s="46">
        <v>374</v>
      </c>
      <c r="X50" s="233"/>
      <c r="Y50" s="45">
        <v>80</v>
      </c>
      <c r="Z50" s="46">
        <v>75</v>
      </c>
      <c r="AA50" s="45">
        <v>106</v>
      </c>
      <c r="AB50" s="47">
        <v>94</v>
      </c>
      <c r="AC50" s="45">
        <v>187</v>
      </c>
      <c r="AD50" s="47">
        <v>170</v>
      </c>
      <c r="AE50" s="45"/>
      <c r="AF50" s="46"/>
      <c r="AG50" s="45"/>
      <c r="AH50" s="47"/>
      <c r="AI50" s="45"/>
      <c r="AJ50" s="48"/>
      <c r="AK50" s="45"/>
      <c r="AL50" s="46"/>
      <c r="AN50" s="164"/>
      <c r="AO50" s="176">
        <f>IF(ABS(N50-(J50+L50))&lt;0.001,0,N50-(J50+L50))</f>
        <v>1</v>
      </c>
      <c r="AP50" s="176">
        <f>IF(ABS(O50-(K50+M50))&lt;0.001,0,O50-(K50+M50))</f>
        <v>0</v>
      </c>
      <c r="AQ50" s="176">
        <f>IF(ABS(T50-(P50+R50))&lt;0.001,0,T50-(P50+R50))</f>
        <v>0</v>
      </c>
      <c r="AR50" s="176">
        <f>IF(ABS(U50-(Q50+S50))&lt;0.001,0,U50-(Q50+S50))</f>
        <v>-1</v>
      </c>
      <c r="AS50" s="176">
        <f>IF(ABS(V50-(J50+L50+P50+R50))&lt;0.001,0,V50-(J50+L50+P50+R50))</f>
        <v>0</v>
      </c>
      <c r="AT50" s="176">
        <f>IF(ABS(W50-(K50+M50+Q50+S50))&lt;0.001,0,W50-(K50+M50+Q50+S50))</f>
        <v>-1</v>
      </c>
      <c r="AU50" s="176">
        <f>IF(ABS(V50-(N50+T50))&lt;0.001,0,V50-(N50+T50))</f>
        <v>-1</v>
      </c>
      <c r="AV50" s="176">
        <f>IF(ABS(W50-(O50+U50))&lt;0.001,0,W50-(O50+U50))</f>
        <v>0</v>
      </c>
      <c r="AW50" s="58"/>
      <c r="AX50" s="176">
        <f>IF(ABS(AC50-(Y50+AA50))&lt;0.001,0,AC50-(Y50+AA50))</f>
        <v>1</v>
      </c>
      <c r="AY50" s="176">
        <f>IF(ABS(AD50-(Z50+AB50))&lt;0.001,0,AD50-(Z50+AB50))</f>
        <v>1</v>
      </c>
      <c r="AZ50" s="176">
        <f>IF(ABS(AI50-(AE50+AG50))&lt;0.001,0,AI50-(AE50+AG50))</f>
        <v>0</v>
      </c>
      <c r="BA50" s="176">
        <f>IF(ABS(AJ50-(AF50+AH50))&lt;0.001,0,AJ50-(AF50+AH50))</f>
        <v>0</v>
      </c>
      <c r="BB50" s="176">
        <f>IF(ABS(AK50-(Y50+AA50+AE50+AG50))&lt;0.001,0,AK50-(Y50+AA50+AE50+AG50))</f>
        <v>-186</v>
      </c>
      <c r="BC50" s="176">
        <f>IF(ABS(AL50-(Z50+AB50+AF50+AH50))&lt;0.001,0,AL50-(Z50+AB50+AF50+AH50))</f>
        <v>-169</v>
      </c>
      <c r="BD50" s="176">
        <f>IF(ABS(AK50-(AC50+AI50))&lt;0.001,0,AK50-(AC50+AI50))</f>
        <v>-187</v>
      </c>
      <c r="BE50" s="176">
        <f>IF(ABS(AL50-(AD50+AJ50))&lt;0.001,0,AL50-(AD50+AJ50))</f>
        <v>-170</v>
      </c>
      <c r="BF50" s="183"/>
      <c r="BH50" s="233"/>
      <c r="BI50" s="233"/>
    </row>
    <row r="51" spans="1:61" s="34" customFormat="1" ht="15" customHeight="1">
      <c r="A51" s="49"/>
      <c r="B51" s="32"/>
      <c r="C51" s="32" t="s">
        <v>19</v>
      </c>
      <c r="D51" s="32"/>
      <c r="E51" s="32"/>
      <c r="F51" s="32"/>
      <c r="G51" s="32"/>
      <c r="H51" s="33"/>
      <c r="I51" s="32"/>
      <c r="J51" s="154"/>
      <c r="K51" s="34">
        <v>0.11600000000000001</v>
      </c>
      <c r="L51" s="154"/>
      <c r="M51" s="51">
        <v>0.27800000000000002</v>
      </c>
      <c r="N51" s="154"/>
      <c r="O51" s="51">
        <v>0.20399999999999999</v>
      </c>
      <c r="P51" s="154"/>
      <c r="Q51" s="34">
        <v>-2.9000000000000001E-2</v>
      </c>
      <c r="R51" s="154"/>
      <c r="S51" s="51">
        <v>0.16600000000000001</v>
      </c>
      <c r="T51" s="154"/>
      <c r="U51" s="52">
        <v>0.09</v>
      </c>
      <c r="V51" s="154"/>
      <c r="W51" s="34">
        <v>0.14000000000000001</v>
      </c>
      <c r="Y51" s="154"/>
      <c r="Z51" s="34">
        <v>-6.2E-2</v>
      </c>
      <c r="AA51" s="154"/>
      <c r="AB51" s="51">
        <v>-0.114</v>
      </c>
      <c r="AC51" s="154"/>
      <c r="AD51" s="51">
        <v>-9.0999999999999998E-2</v>
      </c>
      <c r="AE51" s="154"/>
      <c r="AG51" s="154"/>
      <c r="AH51" s="51"/>
      <c r="AI51" s="154"/>
      <c r="AJ51" s="52"/>
      <c r="AK51" s="154"/>
      <c r="AN51" s="132"/>
      <c r="AO51" s="77"/>
      <c r="AP51" s="77"/>
      <c r="AQ51" s="77"/>
      <c r="AR51" s="77"/>
      <c r="AS51" s="77"/>
      <c r="AT51" s="77"/>
      <c r="AU51" s="77"/>
      <c r="AV51" s="77"/>
      <c r="AW51" s="78"/>
      <c r="AX51" s="77"/>
      <c r="AY51" s="77"/>
      <c r="AZ51" s="77"/>
      <c r="BA51" s="77"/>
      <c r="BB51" s="77"/>
      <c r="BC51" s="77"/>
      <c r="BD51" s="77"/>
      <c r="BE51" s="77"/>
      <c r="BF51" s="97"/>
      <c r="BI51" s="233"/>
    </row>
    <row r="52" spans="1:61" s="49" customFormat="1" ht="15" customHeight="1">
      <c r="B52" s="118" t="s">
        <v>204</v>
      </c>
      <c r="C52" s="118"/>
      <c r="D52" s="118"/>
      <c r="E52" s="118"/>
      <c r="F52" s="118"/>
      <c r="H52" s="119" t="s">
        <v>133</v>
      </c>
      <c r="J52" s="45">
        <v>97</v>
      </c>
      <c r="K52" s="46">
        <v>90</v>
      </c>
      <c r="L52" s="45">
        <v>103</v>
      </c>
      <c r="M52" s="47">
        <v>98</v>
      </c>
      <c r="N52" s="45">
        <v>199</v>
      </c>
      <c r="O52" s="47">
        <v>189</v>
      </c>
      <c r="P52" s="45">
        <v>109</v>
      </c>
      <c r="Q52" s="46">
        <v>101</v>
      </c>
      <c r="R52" s="45">
        <v>107</v>
      </c>
      <c r="S52" s="47">
        <v>103</v>
      </c>
      <c r="T52" s="45">
        <v>216</v>
      </c>
      <c r="U52" s="48">
        <v>205</v>
      </c>
      <c r="V52" s="45">
        <v>416</v>
      </c>
      <c r="W52" s="46">
        <v>393</v>
      </c>
      <c r="X52" s="233"/>
      <c r="Y52" s="45">
        <v>98</v>
      </c>
      <c r="Z52" s="46">
        <v>90</v>
      </c>
      <c r="AA52" s="45">
        <v>104</v>
      </c>
      <c r="AB52" s="47">
        <v>94</v>
      </c>
      <c r="AC52" s="45">
        <v>202</v>
      </c>
      <c r="AD52" s="47">
        <v>184</v>
      </c>
      <c r="AE52" s="45"/>
      <c r="AF52" s="46"/>
      <c r="AG52" s="45"/>
      <c r="AH52" s="47"/>
      <c r="AI52" s="45"/>
      <c r="AJ52" s="48"/>
      <c r="AK52" s="45"/>
      <c r="AL52" s="46"/>
      <c r="AN52" s="164"/>
      <c r="AO52" s="176">
        <f>IF(ABS(N52-(J52+L52))&lt;0.001,0,N52-(J52+L52))</f>
        <v>-1</v>
      </c>
      <c r="AP52" s="176">
        <f>IF(ABS(O52-(K52+M52))&lt;0.001,0,O52-(K52+M52))</f>
        <v>1</v>
      </c>
      <c r="AQ52" s="176">
        <f>IF(ABS(T52-(P52+R52))&lt;0.001,0,T52-(P52+R52))</f>
        <v>0</v>
      </c>
      <c r="AR52" s="176">
        <f>IF(ABS(U52-(Q52+S52))&lt;0.001,0,U52-(Q52+S52))</f>
        <v>1</v>
      </c>
      <c r="AS52" s="176">
        <f>IF(ABS(V52-(J52+L52+P52+R52))&lt;0.001,0,V52-(J52+L52+P52+R52))</f>
        <v>0</v>
      </c>
      <c r="AT52" s="176">
        <f>IF(ABS(W52-(K52+M52+Q52+S52))&lt;0.001,0,W52-(K52+M52+Q52+S52))</f>
        <v>1</v>
      </c>
      <c r="AU52" s="176">
        <f>IF(ABS(V52-(N52+T52))&lt;0.001,0,V52-(N52+T52))</f>
        <v>1</v>
      </c>
      <c r="AV52" s="176">
        <f>IF(ABS(W52-(O52+U52))&lt;0.001,0,W52-(O52+U52))</f>
        <v>-1</v>
      </c>
      <c r="AW52" s="58"/>
      <c r="AX52" s="176">
        <f>IF(ABS(AC52-(Y52+AA52))&lt;0.001,0,AC52-(Y52+AA52))</f>
        <v>0</v>
      </c>
      <c r="AY52" s="176">
        <f>IF(ABS(AD52-(Z52+AB52))&lt;0.001,0,AD52-(Z52+AB52))</f>
        <v>0</v>
      </c>
      <c r="AZ52" s="176">
        <f>IF(ABS(AI52-(AE52+AG52))&lt;0.001,0,AI52-(AE52+AG52))</f>
        <v>0</v>
      </c>
      <c r="BA52" s="176">
        <f>IF(ABS(AJ52-(AF52+AH52))&lt;0.001,0,AJ52-(AF52+AH52))</f>
        <v>0</v>
      </c>
      <c r="BB52" s="176">
        <f>IF(ABS(AK52-(Y52+AA52+AE52+AG52))&lt;0.001,0,AK52-(Y52+AA52+AE52+AG52))</f>
        <v>-202</v>
      </c>
      <c r="BC52" s="176">
        <f>IF(ABS(AL52-(Z52+AB52+AF52+AH52))&lt;0.001,0,AL52-(Z52+AB52+AF52+AH52))</f>
        <v>-184</v>
      </c>
      <c r="BD52" s="176">
        <f>IF(ABS(AK52-(AC52+AI52))&lt;0.001,0,AK52-(AC52+AI52))</f>
        <v>-202</v>
      </c>
      <c r="BE52" s="176">
        <f>IF(ABS(AL52-(AD52+AJ52))&lt;0.001,0,AL52-(AD52+AJ52))</f>
        <v>-184</v>
      </c>
      <c r="BF52" s="183"/>
      <c r="BH52" s="233"/>
      <c r="BI52" s="233"/>
    </row>
    <row r="53" spans="1:61" s="34" customFormat="1" ht="15" customHeight="1">
      <c r="A53" s="49"/>
      <c r="B53" s="32" t="s">
        <v>19</v>
      </c>
      <c r="C53" s="32"/>
      <c r="D53" s="32"/>
      <c r="E53" s="32"/>
      <c r="F53" s="32"/>
      <c r="G53" s="32"/>
      <c r="H53" s="33"/>
      <c r="I53" s="32"/>
      <c r="J53" s="154"/>
      <c r="K53" s="34">
        <v>-6.4000000000000001E-2</v>
      </c>
      <c r="L53" s="154"/>
      <c r="M53" s="51">
        <v>-4.2999999999999997E-2</v>
      </c>
      <c r="N53" s="154"/>
      <c r="O53" s="51">
        <v>-5.2999999999999999E-2</v>
      </c>
      <c r="P53" s="154"/>
      <c r="Q53" s="34">
        <v>-7.2999999999999995E-2</v>
      </c>
      <c r="R53" s="154"/>
      <c r="S53" s="51">
        <v>-3.5999999999999997E-2</v>
      </c>
      <c r="T53" s="154"/>
      <c r="U53" s="52">
        <v>-5.3999999999999999E-2</v>
      </c>
      <c r="V53" s="154"/>
      <c r="W53" s="34">
        <v>-5.3999999999999999E-2</v>
      </c>
      <c r="Y53" s="154"/>
      <c r="Z53" s="34">
        <v>-8.3000000000000004E-2</v>
      </c>
      <c r="AA53" s="154"/>
      <c r="AB53" s="51">
        <v>-9.8000000000000004E-2</v>
      </c>
      <c r="AC53" s="154"/>
      <c r="AD53" s="51">
        <v>-9.0999999999999998E-2</v>
      </c>
      <c r="AE53" s="154"/>
      <c r="AG53" s="154"/>
      <c r="AH53" s="51"/>
      <c r="AI53" s="154"/>
      <c r="AJ53" s="52"/>
      <c r="AK53" s="154"/>
      <c r="AN53" s="132"/>
      <c r="AO53" s="77"/>
      <c r="AP53" s="77"/>
      <c r="AQ53" s="77"/>
      <c r="AR53" s="77"/>
      <c r="AS53" s="77"/>
      <c r="AT53" s="77"/>
      <c r="AU53" s="77"/>
      <c r="AV53" s="77"/>
      <c r="AW53" s="78"/>
      <c r="AX53" s="77"/>
      <c r="AY53" s="77"/>
      <c r="AZ53" s="77"/>
      <c r="BA53" s="77"/>
      <c r="BB53" s="77"/>
      <c r="BC53" s="77"/>
      <c r="BD53" s="77"/>
      <c r="BE53" s="77"/>
      <c r="BF53" s="97"/>
      <c r="BI53" s="233"/>
    </row>
    <row r="54" spans="1:61" s="49" customFormat="1" ht="15" customHeight="1">
      <c r="B54" s="118" t="s">
        <v>205</v>
      </c>
      <c r="C54" s="118"/>
      <c r="D54" s="118"/>
      <c r="E54" s="118"/>
      <c r="F54" s="118"/>
      <c r="H54" s="119" t="s">
        <v>134</v>
      </c>
      <c r="J54" s="45">
        <v>71</v>
      </c>
      <c r="K54" s="46">
        <v>99</v>
      </c>
      <c r="L54" s="45">
        <v>80</v>
      </c>
      <c r="M54" s="47">
        <v>92</v>
      </c>
      <c r="N54" s="45">
        <v>150</v>
      </c>
      <c r="O54" s="47">
        <v>191</v>
      </c>
      <c r="P54" s="45">
        <v>89</v>
      </c>
      <c r="Q54" s="46">
        <v>98</v>
      </c>
      <c r="R54" s="45">
        <v>110</v>
      </c>
      <c r="S54" s="47">
        <v>121</v>
      </c>
      <c r="T54" s="45">
        <v>199</v>
      </c>
      <c r="U54" s="48">
        <v>220</v>
      </c>
      <c r="V54" s="45">
        <v>349</v>
      </c>
      <c r="W54" s="46">
        <v>410</v>
      </c>
      <c r="X54" s="233"/>
      <c r="Y54" s="45">
        <v>107</v>
      </c>
      <c r="Z54" s="46">
        <v>110</v>
      </c>
      <c r="AA54" s="45">
        <v>97</v>
      </c>
      <c r="AB54" s="47">
        <v>95</v>
      </c>
      <c r="AC54" s="45">
        <v>204</v>
      </c>
      <c r="AD54" s="47">
        <v>205</v>
      </c>
      <c r="AE54" s="45"/>
      <c r="AF54" s="46"/>
      <c r="AG54" s="45"/>
      <c r="AH54" s="47"/>
      <c r="AI54" s="45"/>
      <c r="AJ54" s="48"/>
      <c r="AK54" s="45"/>
      <c r="AL54" s="46"/>
      <c r="AN54" s="164"/>
      <c r="AO54" s="176">
        <f>IF(ABS(N54-(J54+L54))&lt;0.001,0,N54-(J54+L54))</f>
        <v>-1</v>
      </c>
      <c r="AP54" s="176">
        <f>IF(ABS(O54-(K54+M54))&lt;0.001,0,O54-(K54+M54))</f>
        <v>0</v>
      </c>
      <c r="AQ54" s="176">
        <f>IF(ABS(T54-(P54+R54))&lt;0.001,0,T54-(P54+R54))</f>
        <v>0</v>
      </c>
      <c r="AR54" s="176">
        <f>IF(ABS(U54-(Q54+S54))&lt;0.001,0,U54-(Q54+S54))</f>
        <v>1</v>
      </c>
      <c r="AS54" s="176">
        <f>IF(ABS(V54-(J54+L54+P54+R54))&lt;0.001,0,V54-(J54+L54+P54+R54))</f>
        <v>-1</v>
      </c>
      <c r="AT54" s="176">
        <f>IF(ABS(W54-(K54+M54+Q54+S54))&lt;0.001,0,W54-(K54+M54+Q54+S54))</f>
        <v>0</v>
      </c>
      <c r="AU54" s="176">
        <f>IF(ABS(V54-(N54+T54))&lt;0.001,0,V54-(N54+T54))</f>
        <v>0</v>
      </c>
      <c r="AV54" s="176">
        <f>IF(ABS(W54-(O54+U54))&lt;0.001,0,W54-(O54+U54))</f>
        <v>-1</v>
      </c>
      <c r="AW54" s="58"/>
      <c r="AX54" s="176">
        <f>IF(ABS(AC54-(Y54+AA54))&lt;0.001,0,AC54-(Y54+AA54))</f>
        <v>0</v>
      </c>
      <c r="AY54" s="176">
        <f>IF(ABS(AD54-(Z54+AB54))&lt;0.001,0,AD54-(Z54+AB54))</f>
        <v>0</v>
      </c>
      <c r="AZ54" s="176">
        <f>IF(ABS(AI54-(AE54+AG54))&lt;0.001,0,AI54-(AE54+AG54))</f>
        <v>0</v>
      </c>
      <c r="BA54" s="176">
        <f>IF(ABS(AJ54-(AF54+AH54))&lt;0.001,0,AJ54-(AF54+AH54))</f>
        <v>0</v>
      </c>
      <c r="BB54" s="176">
        <f>IF(ABS(AK54-(Y54+AA54+AE54+AG54))&lt;0.001,0,AK54-(Y54+AA54+AE54+AG54))</f>
        <v>-204</v>
      </c>
      <c r="BC54" s="176">
        <f>IF(ABS(AL54-(Z54+AB54+AF54+AH54))&lt;0.001,0,AL54-(Z54+AB54+AF54+AH54))</f>
        <v>-205</v>
      </c>
      <c r="BD54" s="176">
        <f>IF(ABS(AK54-(AC54+AI54))&lt;0.001,0,AK54-(AC54+AI54))</f>
        <v>-204</v>
      </c>
      <c r="BE54" s="176">
        <f>IF(ABS(AL54-(AD54+AJ54))&lt;0.001,0,AL54-(AD54+AJ54))</f>
        <v>-205</v>
      </c>
      <c r="BF54" s="183"/>
      <c r="BH54" s="233"/>
      <c r="BI54" s="233"/>
    </row>
    <row r="55" spans="1:61" s="34" customFormat="1" ht="15" customHeight="1">
      <c r="A55" s="49"/>
      <c r="B55" s="32" t="s">
        <v>19</v>
      </c>
      <c r="C55" s="32"/>
      <c r="D55" s="32"/>
      <c r="E55" s="32"/>
      <c r="F55" s="32"/>
      <c r="G55" s="32"/>
      <c r="H55" s="33"/>
      <c r="I55" s="32"/>
      <c r="J55" s="154"/>
      <c r="K55" s="34">
        <v>0.39800000000000002</v>
      </c>
      <c r="L55" s="154"/>
      <c r="M55" s="51">
        <v>0.154</v>
      </c>
      <c r="N55" s="154"/>
      <c r="O55" s="51">
        <v>0.26800000000000002</v>
      </c>
      <c r="P55" s="154"/>
      <c r="Q55" s="34">
        <v>0.106</v>
      </c>
      <c r="R55" s="154"/>
      <c r="S55" s="51">
        <v>0.10299999999999999</v>
      </c>
      <c r="T55" s="154"/>
      <c r="U55" s="52">
        <v>0.105</v>
      </c>
      <c r="V55" s="154"/>
      <c r="W55" s="34">
        <v>0.17499999999999999</v>
      </c>
      <c r="Y55" s="154"/>
      <c r="Z55" s="34">
        <v>2.5000000000000001E-2</v>
      </c>
      <c r="AA55" s="154"/>
      <c r="AB55" s="51">
        <v>-2.1999999999999999E-2</v>
      </c>
      <c r="AC55" s="154"/>
      <c r="AD55" s="51">
        <v>3.0000000000000001E-3</v>
      </c>
      <c r="AE55" s="154"/>
      <c r="AG55" s="154"/>
      <c r="AH55" s="51"/>
      <c r="AI55" s="154"/>
      <c r="AJ55" s="52"/>
      <c r="AK55" s="154"/>
      <c r="AN55" s="132"/>
      <c r="AO55" s="77"/>
      <c r="AP55" s="77"/>
      <c r="AQ55" s="77"/>
      <c r="AR55" s="77"/>
      <c r="AS55" s="77"/>
      <c r="AT55" s="77"/>
      <c r="AU55" s="77"/>
      <c r="AV55" s="77"/>
      <c r="AW55" s="78"/>
      <c r="AX55" s="77"/>
      <c r="AY55" s="77"/>
      <c r="AZ55" s="77"/>
      <c r="BA55" s="77"/>
      <c r="BB55" s="77"/>
      <c r="BC55" s="77"/>
      <c r="BD55" s="77"/>
      <c r="BE55" s="77"/>
      <c r="BF55" s="97"/>
      <c r="BI55" s="233"/>
    </row>
    <row r="56" spans="1:61" s="49" customFormat="1" ht="15" customHeight="1">
      <c r="B56" s="118" t="s">
        <v>206</v>
      </c>
      <c r="C56" s="118"/>
      <c r="D56" s="118"/>
      <c r="E56" s="118"/>
      <c r="F56" s="118"/>
      <c r="H56" s="119" t="s">
        <v>276</v>
      </c>
      <c r="J56" s="45">
        <v>33</v>
      </c>
      <c r="K56" s="46">
        <v>35</v>
      </c>
      <c r="L56" s="45">
        <v>36</v>
      </c>
      <c r="M56" s="47">
        <v>29</v>
      </c>
      <c r="N56" s="45">
        <v>70</v>
      </c>
      <c r="O56" s="47">
        <v>63</v>
      </c>
      <c r="P56" s="45">
        <v>39</v>
      </c>
      <c r="Q56" s="46">
        <v>27</v>
      </c>
      <c r="R56" s="45">
        <v>40</v>
      </c>
      <c r="S56" s="47">
        <v>30</v>
      </c>
      <c r="T56" s="45">
        <v>79</v>
      </c>
      <c r="U56" s="48">
        <v>57</v>
      </c>
      <c r="V56" s="45">
        <v>149</v>
      </c>
      <c r="W56" s="46">
        <v>120</v>
      </c>
      <c r="X56" s="233"/>
      <c r="Y56" s="45">
        <v>38</v>
      </c>
      <c r="Z56" s="46">
        <v>24</v>
      </c>
      <c r="AA56" s="45">
        <v>30</v>
      </c>
      <c r="AB56" s="47">
        <v>20</v>
      </c>
      <c r="AC56" s="45">
        <v>68</v>
      </c>
      <c r="AD56" s="47">
        <v>44</v>
      </c>
      <c r="AE56" s="45"/>
      <c r="AF56" s="46"/>
      <c r="AG56" s="45"/>
      <c r="AH56" s="47"/>
      <c r="AI56" s="45"/>
      <c r="AJ56" s="48"/>
      <c r="AK56" s="45"/>
      <c r="AL56" s="46"/>
      <c r="AN56" s="164"/>
      <c r="AO56" s="176">
        <f>IF(ABS(N56-(J56+L56))&lt;0.001,0,N56-(J56+L56))</f>
        <v>1</v>
      </c>
      <c r="AP56" s="176">
        <f>IF(ABS(O56-(K56+M56))&lt;0.001,0,O56-(K56+M56))</f>
        <v>-1</v>
      </c>
      <c r="AQ56" s="176">
        <f>IF(ABS(T56-(P56+R56))&lt;0.001,0,T56-(P56+R56))</f>
        <v>0</v>
      </c>
      <c r="AR56" s="176">
        <f>IF(ABS(U56-(Q56+S56))&lt;0.001,0,U56-(Q56+S56))</f>
        <v>0</v>
      </c>
      <c r="AS56" s="176">
        <f>IF(ABS(V56-(J56+L56+P56+R56))&lt;0.001,0,V56-(J56+L56+P56+R56))</f>
        <v>1</v>
      </c>
      <c r="AT56" s="176">
        <f>IF(ABS(W56-(K56+M56+Q56+S56))&lt;0.001,0,W56-(K56+M56+Q56+S56))</f>
        <v>-1</v>
      </c>
      <c r="AU56" s="176">
        <f>IF(ABS(V56-(N56+T56))&lt;0.001,0,V56-(N56+T56))</f>
        <v>0</v>
      </c>
      <c r="AV56" s="176">
        <f>IF(ABS(W56-(O56+U56))&lt;0.001,0,W56-(O56+U56))</f>
        <v>0</v>
      </c>
      <c r="AW56" s="58"/>
      <c r="AX56" s="176">
        <f>IF(ABS(AC56-(Y56+AA56))&lt;0.001,0,AC56-(Y56+AA56))</f>
        <v>0</v>
      </c>
      <c r="AY56" s="176">
        <f>IF(ABS(AD56-(Z56+AB56))&lt;0.001,0,AD56-(Z56+AB56))</f>
        <v>0</v>
      </c>
      <c r="AZ56" s="176">
        <f>IF(ABS(AI56-(AE56+AG56))&lt;0.001,0,AI56-(AE56+AG56))</f>
        <v>0</v>
      </c>
      <c r="BA56" s="176">
        <f>IF(ABS(AJ56-(AF56+AH56))&lt;0.001,0,AJ56-(AF56+AH56))</f>
        <v>0</v>
      </c>
      <c r="BB56" s="176">
        <f>IF(ABS(AK56-(Y56+AA56+AE56+AG56))&lt;0.001,0,AK56-(Y56+AA56+AE56+AG56))</f>
        <v>-68</v>
      </c>
      <c r="BC56" s="176">
        <f>IF(ABS(AL56-(Z56+AB56+AF56+AH56))&lt;0.001,0,AL56-(Z56+AB56+AF56+AH56))</f>
        <v>-44</v>
      </c>
      <c r="BD56" s="176">
        <f>IF(ABS(AK56-(AC56+AI56))&lt;0.001,0,AK56-(AC56+AI56))</f>
        <v>-68</v>
      </c>
      <c r="BE56" s="176">
        <f>IF(ABS(AL56-(AD56+AJ56))&lt;0.001,0,AL56-(AD56+AJ56))</f>
        <v>-44</v>
      </c>
      <c r="BF56" s="183"/>
      <c r="BH56" s="233"/>
      <c r="BI56" s="233"/>
    </row>
    <row r="57" spans="1:61" s="339" customFormat="1" ht="15" customHeight="1" thickBot="1">
      <c r="A57" s="49"/>
      <c r="B57" s="703" t="s">
        <v>19</v>
      </c>
      <c r="C57" s="703"/>
      <c r="D57" s="703"/>
      <c r="E57" s="703"/>
      <c r="F57" s="703"/>
      <c r="G57" s="55"/>
      <c r="H57" s="704"/>
      <c r="J57" s="747"/>
      <c r="K57" s="706">
        <v>3.5000000000000003E-2</v>
      </c>
      <c r="L57" s="747"/>
      <c r="M57" s="357">
        <v>-0.20799999999999999</v>
      </c>
      <c r="N57" s="747"/>
      <c r="O57" s="357">
        <v>-9.0999999999999998E-2</v>
      </c>
      <c r="P57" s="747"/>
      <c r="Q57" s="706">
        <v>-0.314</v>
      </c>
      <c r="R57" s="747"/>
      <c r="S57" s="357">
        <v>-0.23899999999999999</v>
      </c>
      <c r="T57" s="747"/>
      <c r="U57" s="361">
        <v>-0.27700000000000002</v>
      </c>
      <c r="V57" s="747"/>
      <c r="W57" s="706">
        <v>-0.19</v>
      </c>
      <c r="X57" s="325"/>
      <c r="Y57" s="747"/>
      <c r="Z57" s="706">
        <v>-0.36499999999999999</v>
      </c>
      <c r="AA57" s="747"/>
      <c r="AB57" s="357">
        <v>-0.31900000000000001</v>
      </c>
      <c r="AC57" s="747"/>
      <c r="AD57" s="357">
        <v>-0.34399999999999997</v>
      </c>
      <c r="AE57" s="747"/>
      <c r="AF57" s="706"/>
      <c r="AG57" s="747"/>
      <c r="AH57" s="357"/>
      <c r="AI57" s="747"/>
      <c r="AJ57" s="361"/>
      <c r="AK57" s="747"/>
      <c r="AL57" s="706"/>
      <c r="AN57" s="710"/>
      <c r="AO57" s="667"/>
      <c r="AP57" s="667"/>
      <c r="AQ57" s="667"/>
      <c r="AR57" s="667"/>
      <c r="AS57" s="667"/>
      <c r="AT57" s="667"/>
      <c r="AU57" s="667"/>
      <c r="AV57" s="667"/>
      <c r="AW57" s="78"/>
      <c r="AX57" s="667"/>
      <c r="AY57" s="667"/>
      <c r="AZ57" s="667"/>
      <c r="BA57" s="667"/>
      <c r="BB57" s="667"/>
      <c r="BC57" s="667"/>
      <c r="BD57" s="667"/>
      <c r="BE57" s="667"/>
      <c r="BF57" s="711"/>
      <c r="BH57" s="34"/>
      <c r="BI57" s="233"/>
    </row>
    <row r="58" spans="1:61" s="339" customFormat="1" ht="15" customHeight="1" thickTop="1">
      <c r="A58" s="49"/>
      <c r="B58" s="350"/>
      <c r="C58" s="350"/>
      <c r="D58" s="350"/>
      <c r="E58" s="350"/>
      <c r="F58" s="350"/>
      <c r="G58" s="670"/>
      <c r="H58" s="359"/>
      <c r="J58" s="755"/>
      <c r="K58" s="756"/>
      <c r="L58" s="755"/>
      <c r="M58" s="756"/>
      <c r="N58" s="755"/>
      <c r="O58" s="756"/>
      <c r="P58" s="755"/>
      <c r="Q58" s="756"/>
      <c r="R58" s="755"/>
      <c r="S58" s="756"/>
      <c r="T58" s="755"/>
      <c r="U58" s="756"/>
      <c r="V58" s="755"/>
      <c r="W58" s="756"/>
      <c r="Y58" s="755"/>
      <c r="Z58" s="756"/>
      <c r="AA58" s="755"/>
      <c r="AB58" s="756"/>
      <c r="AC58" s="755"/>
      <c r="AD58" s="756"/>
      <c r="AE58" s="755"/>
      <c r="AF58" s="756"/>
      <c r="AG58" s="755"/>
      <c r="AH58" s="756"/>
      <c r="AI58" s="755"/>
      <c r="AJ58" s="756"/>
      <c r="AK58" s="755"/>
      <c r="AL58" s="756"/>
      <c r="AN58" s="757"/>
      <c r="AO58" s="129"/>
      <c r="AP58" s="129"/>
      <c r="AQ58" s="129"/>
      <c r="AR58" s="129"/>
      <c r="AS58" s="129"/>
      <c r="AT58" s="129"/>
      <c r="AU58" s="129"/>
      <c r="AV58" s="129"/>
      <c r="AW58" s="129"/>
      <c r="AX58" s="129"/>
      <c r="AY58" s="129"/>
      <c r="AZ58" s="129"/>
      <c r="BA58" s="129"/>
      <c r="BB58" s="129"/>
      <c r="BC58" s="129"/>
      <c r="BD58" s="129"/>
      <c r="BE58" s="129"/>
      <c r="BF58" s="757"/>
    </row>
    <row r="59" spans="1:61" s="350" customFormat="1" ht="15" customHeight="1">
      <c r="A59" s="49"/>
      <c r="B59" s="316" t="s">
        <v>351</v>
      </c>
      <c r="C59" s="316"/>
      <c r="D59" s="316"/>
      <c r="E59" s="316"/>
      <c r="F59" s="316"/>
      <c r="H59" s="351" t="s">
        <v>4</v>
      </c>
      <c r="I59" s="339"/>
      <c r="J59" s="742"/>
      <c r="K59" s="319"/>
      <c r="L59" s="742"/>
      <c r="M59" s="320"/>
      <c r="N59" s="742">
        <v>329</v>
      </c>
      <c r="O59" s="320">
        <v>343</v>
      </c>
      <c r="P59" s="742"/>
      <c r="Q59" s="319"/>
      <c r="R59" s="742"/>
      <c r="S59" s="320"/>
      <c r="T59" s="742">
        <v>351</v>
      </c>
      <c r="U59" s="321">
        <v>357</v>
      </c>
      <c r="V59" s="742">
        <v>680</v>
      </c>
      <c r="W59" s="319">
        <v>700</v>
      </c>
      <c r="X59" s="49"/>
      <c r="Y59" s="742"/>
      <c r="Z59" s="319"/>
      <c r="AA59" s="742"/>
      <c r="AB59" s="320"/>
      <c r="AC59" s="742">
        <v>369</v>
      </c>
      <c r="AD59" s="320">
        <v>383</v>
      </c>
      <c r="AE59" s="742"/>
      <c r="AF59" s="319"/>
      <c r="AG59" s="742"/>
      <c r="AH59" s="320"/>
      <c r="AI59" s="742"/>
      <c r="AJ59" s="321"/>
      <c r="AK59" s="742"/>
      <c r="AL59" s="319"/>
      <c r="AN59" s="716"/>
      <c r="AO59" s="355"/>
      <c r="AP59" s="355"/>
      <c r="AQ59" s="355"/>
      <c r="AR59" s="355"/>
      <c r="AS59" s="355"/>
      <c r="AT59" s="355"/>
      <c r="AU59" s="323">
        <f>IF(ABS(V59-(N59+T59))&lt;0.001,0,V59-(N59+T59))</f>
        <v>0</v>
      </c>
      <c r="AV59" s="323">
        <f>IF(ABS(W59-(O59+U59))&lt;0.001,0,W59-(O59+U59))</f>
        <v>0</v>
      </c>
      <c r="AW59" s="58"/>
      <c r="AX59" s="355"/>
      <c r="AY59" s="355"/>
      <c r="AZ59" s="355"/>
      <c r="BA59" s="355"/>
      <c r="BB59" s="355"/>
      <c r="BC59" s="355"/>
      <c r="BD59" s="323">
        <f>IF(ABS(AK59-(AC59+AI59))&lt;0.001,0,AK59-(AC59+AI59))</f>
        <v>-369</v>
      </c>
      <c r="BE59" s="323">
        <f>IF(ABS(AL59-(AD59+AJ59))&lt;0.001,0,AL59-(AD59+AJ59))</f>
        <v>-383</v>
      </c>
      <c r="BF59" s="717"/>
    </row>
    <row r="60" spans="1:61" s="339" customFormat="1" ht="15" customHeight="1" thickBot="1">
      <c r="A60" s="49"/>
      <c r="B60" s="703" t="s">
        <v>0</v>
      </c>
      <c r="C60" s="703"/>
      <c r="D60" s="703"/>
      <c r="E60" s="703"/>
      <c r="F60" s="703"/>
      <c r="G60" s="55"/>
      <c r="H60" s="704"/>
      <c r="J60" s="747"/>
      <c r="K60" s="706"/>
      <c r="L60" s="747"/>
      <c r="M60" s="357"/>
      <c r="N60" s="747">
        <v>0.254</v>
      </c>
      <c r="O60" s="357">
        <v>0.249</v>
      </c>
      <c r="P60" s="747"/>
      <c r="Q60" s="706"/>
      <c r="R60" s="747"/>
      <c r="S60" s="357"/>
      <c r="T60" s="747">
        <v>0.24099999999999999</v>
      </c>
      <c r="U60" s="361">
        <v>0.24099999999999999</v>
      </c>
      <c r="V60" s="747">
        <v>0.247</v>
      </c>
      <c r="W60" s="706">
        <v>0.245</v>
      </c>
      <c r="X60" s="325"/>
      <c r="Y60" s="747"/>
      <c r="Z60" s="706"/>
      <c r="AA60" s="747"/>
      <c r="AB60" s="357"/>
      <c r="AC60" s="747">
        <v>0.251</v>
      </c>
      <c r="AD60" s="357">
        <v>0.26700000000000002</v>
      </c>
      <c r="AE60" s="747"/>
      <c r="AF60" s="706"/>
      <c r="AG60" s="747"/>
      <c r="AH60" s="357"/>
      <c r="AI60" s="747"/>
      <c r="AJ60" s="361"/>
      <c r="AK60" s="747"/>
      <c r="AL60" s="706"/>
      <c r="AN60" s="710"/>
      <c r="AO60" s="667"/>
      <c r="AP60" s="667"/>
      <c r="AQ60" s="667"/>
      <c r="AR60" s="667"/>
      <c r="AS60" s="667"/>
      <c r="AT60" s="667"/>
      <c r="AU60" s="667"/>
      <c r="AV60" s="667"/>
      <c r="AW60" s="78"/>
      <c r="AX60" s="667"/>
      <c r="AY60" s="667"/>
      <c r="AZ60" s="667"/>
      <c r="BA60" s="667"/>
      <c r="BB60" s="667"/>
      <c r="BC60" s="667"/>
      <c r="BD60" s="667"/>
      <c r="BE60" s="667"/>
      <c r="BF60" s="711"/>
    </row>
    <row r="61" spans="1:61" s="339" customFormat="1" ht="15" customHeight="1" thickTop="1">
      <c r="A61" s="49"/>
      <c r="B61" s="55"/>
      <c r="C61" s="55"/>
      <c r="D61" s="55"/>
      <c r="E61" s="55"/>
      <c r="F61" s="55"/>
      <c r="G61" s="55"/>
      <c r="H61" s="359"/>
      <c r="J61" s="755"/>
      <c r="K61" s="756"/>
      <c r="L61" s="755"/>
      <c r="M61" s="756"/>
      <c r="N61" s="755"/>
      <c r="O61" s="756"/>
      <c r="P61" s="755"/>
      <c r="Q61" s="756"/>
      <c r="R61" s="755"/>
      <c r="S61" s="756"/>
      <c r="T61" s="755"/>
      <c r="U61" s="756"/>
      <c r="V61" s="755"/>
      <c r="W61" s="756"/>
      <c r="Y61" s="755"/>
      <c r="Z61" s="756"/>
      <c r="AA61" s="755"/>
      <c r="AB61" s="756"/>
      <c r="AC61" s="755"/>
      <c r="AD61" s="756"/>
      <c r="AE61" s="755"/>
      <c r="AF61" s="756"/>
      <c r="AG61" s="755"/>
      <c r="AH61" s="756"/>
      <c r="AI61" s="755"/>
      <c r="AJ61" s="756"/>
      <c r="AK61" s="755"/>
      <c r="AL61" s="756"/>
      <c r="AN61" s="757"/>
      <c r="AO61" s="129"/>
      <c r="AP61" s="129"/>
      <c r="AQ61" s="129"/>
      <c r="AR61" s="129"/>
      <c r="AS61" s="129"/>
      <c r="AT61" s="129"/>
      <c r="AU61" s="129"/>
      <c r="AV61" s="129"/>
      <c r="AW61" s="129"/>
      <c r="AX61" s="129"/>
      <c r="AY61" s="129"/>
      <c r="AZ61" s="129"/>
      <c r="BA61" s="129"/>
      <c r="BB61" s="129"/>
      <c r="BC61" s="129"/>
      <c r="BD61" s="129"/>
      <c r="BE61" s="129"/>
      <c r="BF61" s="757"/>
    </row>
    <row r="62" spans="1:61" s="350" customFormat="1" ht="15" customHeight="1">
      <c r="A62" s="49"/>
      <c r="B62" s="316" t="s">
        <v>352</v>
      </c>
      <c r="C62" s="316"/>
      <c r="D62" s="316"/>
      <c r="E62" s="316"/>
      <c r="F62" s="316"/>
      <c r="H62" s="351" t="s">
        <v>5</v>
      </c>
      <c r="I62" s="339"/>
      <c r="J62" s="742"/>
      <c r="K62" s="319"/>
      <c r="L62" s="742"/>
      <c r="M62" s="320"/>
      <c r="N62" s="742">
        <v>124</v>
      </c>
      <c r="O62" s="320">
        <v>116</v>
      </c>
      <c r="P62" s="742"/>
      <c r="Q62" s="319"/>
      <c r="R62" s="742"/>
      <c r="S62" s="320"/>
      <c r="T62" s="742">
        <v>255</v>
      </c>
      <c r="U62" s="321">
        <v>226</v>
      </c>
      <c r="V62" s="742">
        <v>378</v>
      </c>
      <c r="W62" s="319">
        <v>342</v>
      </c>
      <c r="X62" s="49"/>
      <c r="Y62" s="742"/>
      <c r="Z62" s="319"/>
      <c r="AA62" s="742"/>
      <c r="AB62" s="320"/>
      <c r="AC62" s="742">
        <v>125</v>
      </c>
      <c r="AD62" s="320">
        <v>156</v>
      </c>
      <c r="AE62" s="742"/>
      <c r="AF62" s="319"/>
      <c r="AG62" s="742"/>
      <c r="AH62" s="320"/>
      <c r="AI62" s="742"/>
      <c r="AJ62" s="321"/>
      <c r="AK62" s="742"/>
      <c r="AL62" s="319"/>
      <c r="AN62" s="716"/>
      <c r="AO62" s="355"/>
      <c r="AP62" s="355"/>
      <c r="AQ62" s="355"/>
      <c r="AR62" s="355"/>
      <c r="AS62" s="355"/>
      <c r="AT62" s="355"/>
      <c r="AU62" s="323">
        <f>IF(ABS(V62-(N62+T62))&lt;0.001,0,V62-(N62+T62))</f>
        <v>-1</v>
      </c>
      <c r="AV62" s="323">
        <f>IF(ABS(W62-(O62+U62))&lt;0.001,0,W62-(O62+U62))</f>
        <v>0</v>
      </c>
      <c r="AW62" s="58"/>
      <c r="AX62" s="355"/>
      <c r="AY62" s="355"/>
      <c r="AZ62" s="355"/>
      <c r="BA62" s="355"/>
      <c r="BB62" s="355"/>
      <c r="BC62" s="355"/>
      <c r="BD62" s="323">
        <f>IF(ABS(AK62-(AC62+AI62))&lt;0.001,0,AK62-(AC62+AI62))</f>
        <v>-125</v>
      </c>
      <c r="BE62" s="323">
        <f>IF(ABS(AL62-(AD62+AJ62))&lt;0.001,0,AL62-(AD62+AJ62))</f>
        <v>-156</v>
      </c>
      <c r="BF62" s="717"/>
    </row>
    <row r="63" spans="1:61" s="339" customFormat="1" ht="15" customHeight="1" thickBot="1">
      <c r="A63" s="49"/>
      <c r="B63" s="703" t="s">
        <v>0</v>
      </c>
      <c r="C63" s="703"/>
      <c r="D63" s="703"/>
      <c r="E63" s="703"/>
      <c r="F63" s="703"/>
      <c r="G63" s="55"/>
      <c r="H63" s="704"/>
      <c r="J63" s="747"/>
      <c r="K63" s="706"/>
      <c r="L63" s="747"/>
      <c r="M63" s="357"/>
      <c r="N63" s="747">
        <v>9.6000000000000002E-2</v>
      </c>
      <c r="O63" s="357">
        <v>8.5000000000000006E-2</v>
      </c>
      <c r="P63" s="747"/>
      <c r="Q63" s="706"/>
      <c r="R63" s="747"/>
      <c r="S63" s="357"/>
      <c r="T63" s="747">
        <v>0.17499999999999999</v>
      </c>
      <c r="U63" s="361">
        <v>0.153</v>
      </c>
      <c r="V63" s="747">
        <v>0.13800000000000001</v>
      </c>
      <c r="W63" s="706">
        <v>0.12</v>
      </c>
      <c r="X63" s="325"/>
      <c r="Y63" s="747"/>
      <c r="Z63" s="706"/>
      <c r="AA63" s="747"/>
      <c r="AB63" s="357"/>
      <c r="AC63" s="747">
        <v>8.5000000000000006E-2</v>
      </c>
      <c r="AD63" s="357">
        <v>0.109</v>
      </c>
      <c r="AE63" s="747"/>
      <c r="AF63" s="706"/>
      <c r="AG63" s="747"/>
      <c r="AH63" s="357"/>
      <c r="AI63" s="747"/>
      <c r="AJ63" s="361"/>
      <c r="AK63" s="747"/>
      <c r="AL63" s="706"/>
      <c r="AN63" s="710"/>
      <c r="AO63" s="667"/>
      <c r="AP63" s="667"/>
      <c r="AQ63" s="667"/>
      <c r="AR63" s="667"/>
      <c r="AS63" s="667"/>
      <c r="AT63" s="667"/>
      <c r="AU63" s="667"/>
      <c r="AV63" s="667"/>
      <c r="AW63" s="78"/>
      <c r="AX63" s="667"/>
      <c r="AY63" s="667"/>
      <c r="AZ63" s="667"/>
      <c r="BA63" s="667"/>
      <c r="BB63" s="667"/>
      <c r="BC63" s="667"/>
      <c r="BD63" s="667"/>
      <c r="BE63" s="667"/>
      <c r="BF63" s="711"/>
    </row>
    <row r="64" spans="1:61" s="339" customFormat="1" ht="23.25" customHeight="1" thickTop="1">
      <c r="A64" s="49"/>
      <c r="H64" s="758"/>
      <c r="J64" s="755"/>
      <c r="K64" s="756"/>
      <c r="L64" s="755"/>
      <c r="M64" s="756"/>
      <c r="N64" s="755"/>
      <c r="O64" s="756"/>
      <c r="P64" s="755"/>
      <c r="Q64" s="756"/>
      <c r="R64" s="755"/>
      <c r="S64" s="756"/>
      <c r="T64" s="755"/>
      <c r="U64" s="756"/>
      <c r="V64" s="755"/>
      <c r="W64" s="756"/>
      <c r="Y64" s="755"/>
      <c r="Z64" s="756"/>
      <c r="AA64" s="755"/>
      <c r="AB64" s="756"/>
      <c r="AC64" s="755"/>
      <c r="AD64" s="756"/>
      <c r="AE64" s="755"/>
      <c r="AF64" s="756"/>
      <c r="AG64" s="755"/>
      <c r="AH64" s="756"/>
      <c r="AI64" s="755"/>
      <c r="AJ64" s="756"/>
      <c r="AK64" s="755"/>
      <c r="AL64" s="756"/>
      <c r="AN64" s="757"/>
      <c r="AO64" s="129"/>
      <c r="AP64" s="129"/>
      <c r="AQ64" s="129"/>
      <c r="AR64" s="129"/>
      <c r="AS64" s="129"/>
      <c r="AT64" s="129"/>
      <c r="AU64" s="129"/>
      <c r="AV64" s="129"/>
      <c r="AW64" s="129"/>
      <c r="AX64" s="129"/>
      <c r="AY64" s="129"/>
      <c r="AZ64" s="129"/>
      <c r="BA64" s="129"/>
      <c r="BB64" s="129"/>
      <c r="BC64" s="129"/>
      <c r="BD64" s="129"/>
      <c r="BE64" s="129"/>
      <c r="BF64" s="757"/>
    </row>
    <row r="65" spans="1:61" s="423" customFormat="1" ht="23.25" customHeight="1">
      <c r="A65" s="49"/>
      <c r="B65" s="760" t="s">
        <v>678</v>
      </c>
      <c r="C65" s="759"/>
      <c r="D65" s="759"/>
      <c r="E65" s="759"/>
      <c r="F65" s="759"/>
      <c r="H65" s="761"/>
      <c r="AN65" s="762"/>
      <c r="AO65" s="762"/>
      <c r="AP65" s="762"/>
      <c r="AQ65" s="762"/>
      <c r="AR65" s="762"/>
      <c r="AS65" s="762"/>
      <c r="AT65" s="762"/>
      <c r="AU65" s="762"/>
      <c r="AV65" s="762"/>
      <c r="AW65" s="762"/>
      <c r="AX65" s="762"/>
      <c r="AY65" s="762"/>
      <c r="AZ65" s="762"/>
      <c r="BA65" s="762"/>
      <c r="BB65" s="762"/>
      <c r="BC65" s="762"/>
      <c r="BD65" s="762"/>
      <c r="BE65" s="762"/>
      <c r="BF65" s="762"/>
    </row>
    <row r="66" spans="1:61" s="736" customFormat="1" ht="15" customHeight="1">
      <c r="A66" s="49"/>
      <c r="H66" s="737"/>
      <c r="I66" s="765"/>
      <c r="J66" s="766"/>
      <c r="Y66" s="766"/>
      <c r="AN66" s="767"/>
      <c r="AO66" s="767"/>
      <c r="AP66" s="767"/>
      <c r="AQ66" s="767"/>
      <c r="AR66" s="767"/>
      <c r="AS66" s="767"/>
      <c r="AT66" s="767"/>
      <c r="AU66" s="767"/>
      <c r="AV66" s="767"/>
      <c r="AW66" s="767"/>
      <c r="AX66" s="767"/>
      <c r="AY66" s="767"/>
      <c r="AZ66" s="767"/>
      <c r="BA66" s="767"/>
      <c r="BB66" s="767"/>
      <c r="BC66" s="767"/>
      <c r="BD66" s="767"/>
      <c r="BE66" s="767"/>
      <c r="BF66" s="767"/>
    </row>
    <row r="67" spans="1:61" s="108" customFormat="1" ht="15" customHeight="1">
      <c r="A67" s="49"/>
      <c r="B67" s="686" t="s">
        <v>200</v>
      </c>
      <c r="C67" s="547"/>
      <c r="D67" s="547"/>
      <c r="E67" s="547"/>
      <c r="F67" s="547"/>
      <c r="H67" s="110"/>
      <c r="J67" s="738"/>
      <c r="K67" s="739"/>
      <c r="L67" s="738"/>
      <c r="M67" s="740"/>
      <c r="N67" s="738"/>
      <c r="O67" s="740"/>
      <c r="P67" s="738"/>
      <c r="Q67" s="740"/>
      <c r="R67" s="738"/>
      <c r="S67" s="740"/>
      <c r="T67" s="738"/>
      <c r="U67" s="740"/>
      <c r="V67" s="738"/>
      <c r="W67" s="739"/>
      <c r="Y67" s="738"/>
      <c r="Z67" s="739"/>
      <c r="AA67" s="738"/>
      <c r="AB67" s="740"/>
      <c r="AC67" s="738"/>
      <c r="AD67" s="740"/>
      <c r="AE67" s="738"/>
      <c r="AF67" s="740"/>
      <c r="AG67" s="738"/>
      <c r="AH67" s="740"/>
      <c r="AI67" s="738"/>
      <c r="AJ67" s="740"/>
      <c r="AK67" s="738"/>
      <c r="AL67" s="739"/>
      <c r="AN67" s="741"/>
      <c r="AO67" s="129"/>
      <c r="AP67" s="129"/>
      <c r="AQ67" s="129"/>
      <c r="AR67" s="129"/>
      <c r="AS67" s="129"/>
      <c r="AT67" s="129"/>
      <c r="AU67" s="129"/>
      <c r="AV67" s="129"/>
      <c r="AW67" s="129"/>
      <c r="AX67" s="129"/>
      <c r="AY67" s="129"/>
      <c r="AZ67" s="129"/>
      <c r="BA67" s="129"/>
      <c r="BB67" s="129"/>
      <c r="BC67" s="129"/>
      <c r="BD67" s="129"/>
      <c r="BE67" s="129"/>
      <c r="BF67" s="741"/>
    </row>
    <row r="68" spans="1:61" s="49" customFormat="1" ht="15" customHeight="1">
      <c r="B68" s="316" t="s">
        <v>190</v>
      </c>
      <c r="C68" s="316"/>
      <c r="D68" s="316"/>
      <c r="E68" s="316"/>
      <c r="F68" s="316"/>
      <c r="H68" s="317"/>
      <c r="J68" s="742">
        <v>339</v>
      </c>
      <c r="K68" s="319">
        <v>349</v>
      </c>
      <c r="L68" s="742">
        <v>380</v>
      </c>
      <c r="M68" s="320">
        <v>392</v>
      </c>
      <c r="N68" s="742">
        <v>719</v>
      </c>
      <c r="O68" s="320">
        <v>740</v>
      </c>
      <c r="P68" s="742">
        <v>476</v>
      </c>
      <c r="Q68" s="319">
        <v>489</v>
      </c>
      <c r="R68" s="742">
        <v>477</v>
      </c>
      <c r="S68" s="320">
        <v>520</v>
      </c>
      <c r="T68" s="742">
        <v>953</v>
      </c>
      <c r="U68" s="321">
        <v>1009</v>
      </c>
      <c r="V68" s="742">
        <v>1672</v>
      </c>
      <c r="W68" s="319">
        <v>1749</v>
      </c>
      <c r="Y68" s="742">
        <v>476</v>
      </c>
      <c r="Z68" s="319">
        <v>489</v>
      </c>
      <c r="AA68" s="742">
        <v>478</v>
      </c>
      <c r="AB68" s="320">
        <v>488</v>
      </c>
      <c r="AC68" s="742">
        <v>954</v>
      </c>
      <c r="AD68" s="320">
        <v>978</v>
      </c>
      <c r="AE68" s="742"/>
      <c r="AF68" s="319"/>
      <c r="AG68" s="742"/>
      <c r="AH68" s="320"/>
      <c r="AI68" s="742"/>
      <c r="AJ68" s="321"/>
      <c r="AK68" s="742"/>
      <c r="AL68" s="319"/>
      <c r="AN68" s="133"/>
      <c r="AO68" s="323">
        <f>IF(ABS(N68-(J68+L68))&lt;0.001,0,N68-(J68+L68))</f>
        <v>0</v>
      </c>
      <c r="AP68" s="323">
        <f>IF(ABS(O68-(K68+M68))&lt;0.001,0,O68-(K68+M68))</f>
        <v>-1</v>
      </c>
      <c r="AQ68" s="323">
        <f>IF(ABS(T68-(P68+R68))&lt;0.001,0,T68-(P68+R68))</f>
        <v>0</v>
      </c>
      <c r="AR68" s="323">
        <f>IF(ABS(U68-(Q68+S68))&lt;0.001,0,U68-(Q68+S68))</f>
        <v>0</v>
      </c>
      <c r="AS68" s="323">
        <f>IF(ABS(V68-(J68+L68+P68+R68))&lt;0.001,0,V68-(J68+L68+P68+R68))</f>
        <v>0</v>
      </c>
      <c r="AT68" s="323">
        <f>IF(ABS(W68-(K68+M68+Q68+S68))&lt;0.001,0,W68-(K68+M68+Q68+S68))</f>
        <v>-1</v>
      </c>
      <c r="AU68" s="323">
        <f>IF(ABS(V68-(N68+T68))&lt;0.001,0,V68-(N68+T68))</f>
        <v>0</v>
      </c>
      <c r="AV68" s="323">
        <f>IF(ABS(W68-(O68+U68))&lt;0.001,0,W68-(O68+U68))</f>
        <v>0</v>
      </c>
      <c r="AW68" s="58"/>
      <c r="AX68" s="323">
        <f>IF(ABS(AC68-(Y68+AA68))&lt;0.001,0,AC68-(Y68+AA68))</f>
        <v>0</v>
      </c>
      <c r="AY68" s="323">
        <f>IF(ABS(AD68-(Z68+AB68))&lt;0.001,0,AD68-(Z68+AB68))</f>
        <v>1</v>
      </c>
      <c r="AZ68" s="323">
        <f>IF(ABS(AI68-(AE68+AG68))&lt;0.001,0,AI68-(AE68+AG68))</f>
        <v>0</v>
      </c>
      <c r="BA68" s="323">
        <f>IF(ABS(AJ68-(AF68+AH68))&lt;0.001,0,AJ68-(AF68+AH68))</f>
        <v>0</v>
      </c>
      <c r="BB68" s="323">
        <f>IF(ABS(AK68-(Y68+AA68+AE68+AG68))&lt;0.001,0,AK68-(Y68+AA68+AE68+AG68))</f>
        <v>-954</v>
      </c>
      <c r="BC68" s="323">
        <f>IF(ABS(AL68-(Z68+AB68+AF68+AH68))&lt;0.001,0,AL68-(Z68+AB68+AF68+AH68))</f>
        <v>-977</v>
      </c>
      <c r="BD68" s="323">
        <f>IF(ABS(AK68-(AC68+AI68))&lt;0.001,0,AK68-(AC68+AI68))</f>
        <v>-954</v>
      </c>
      <c r="BE68" s="323">
        <f>IF(ABS(AL68-(AD68+AJ68))&lt;0.001,0,AL68-(AD68+AJ68))</f>
        <v>-978</v>
      </c>
      <c r="BF68" s="183"/>
      <c r="BH68" s="233"/>
      <c r="BI68" s="233"/>
    </row>
    <row r="69" spans="1:61" s="34" customFormat="1" ht="15" customHeight="1">
      <c r="A69" s="49"/>
      <c r="B69" s="32" t="s">
        <v>19</v>
      </c>
      <c r="C69" s="32"/>
      <c r="D69" s="32"/>
      <c r="E69" s="32"/>
      <c r="F69" s="32"/>
      <c r="G69" s="32"/>
      <c r="H69" s="33"/>
      <c r="I69" s="32"/>
      <c r="J69" s="154"/>
      <c r="K69" s="34">
        <v>2.8000000000000001E-2</v>
      </c>
      <c r="L69" s="154"/>
      <c r="M69" s="51">
        <v>0.03</v>
      </c>
      <c r="N69" s="154"/>
      <c r="O69" s="51">
        <v>2.9000000000000001E-2</v>
      </c>
      <c r="P69" s="154"/>
      <c r="Q69" s="34">
        <v>2.8000000000000001E-2</v>
      </c>
      <c r="R69" s="154"/>
      <c r="S69" s="51">
        <v>0.09</v>
      </c>
      <c r="T69" s="154"/>
      <c r="U69" s="52">
        <v>5.8999999999999997E-2</v>
      </c>
      <c r="V69" s="154"/>
      <c r="W69" s="34">
        <v>4.5999999999999999E-2</v>
      </c>
      <c r="Y69" s="154"/>
      <c r="Z69" s="34">
        <v>2.8000000000000001E-2</v>
      </c>
      <c r="AA69" s="154"/>
      <c r="AB69" s="51">
        <v>2.3E-2</v>
      </c>
      <c r="AC69" s="154"/>
      <c r="AD69" s="51">
        <v>2.5000000000000001E-2</v>
      </c>
      <c r="AE69" s="154"/>
      <c r="AG69" s="154"/>
      <c r="AH69" s="51"/>
      <c r="AI69" s="154"/>
      <c r="AJ69" s="52"/>
      <c r="AK69" s="154"/>
      <c r="AN69" s="132"/>
      <c r="AO69" s="77"/>
      <c r="AP69" s="77"/>
      <c r="AQ69" s="77"/>
      <c r="AR69" s="77"/>
      <c r="AS69" s="77"/>
      <c r="AT69" s="77"/>
      <c r="AU69" s="77"/>
      <c r="AV69" s="77"/>
      <c r="AW69" s="78"/>
      <c r="AX69" s="77"/>
      <c r="AY69" s="77"/>
      <c r="AZ69" s="77"/>
      <c r="BA69" s="77"/>
      <c r="BB69" s="77"/>
      <c r="BC69" s="77"/>
      <c r="BD69" s="77"/>
      <c r="BE69" s="77"/>
      <c r="BF69" s="97"/>
      <c r="BI69" s="233"/>
    </row>
    <row r="70" spans="1:61" s="49" customFormat="1" ht="15" customHeight="1">
      <c r="B70" s="118" t="s">
        <v>287</v>
      </c>
      <c r="C70" s="118"/>
      <c r="D70" s="118"/>
      <c r="E70" s="118"/>
      <c r="F70" s="118"/>
      <c r="H70" s="119" t="s">
        <v>283</v>
      </c>
      <c r="J70" s="45">
        <v>242</v>
      </c>
      <c r="K70" s="46">
        <v>262</v>
      </c>
      <c r="L70" s="45">
        <v>248</v>
      </c>
      <c r="M70" s="122">
        <v>270</v>
      </c>
      <c r="N70" s="120">
        <v>491</v>
      </c>
      <c r="O70" s="122">
        <v>532</v>
      </c>
      <c r="P70" s="120">
        <v>418</v>
      </c>
      <c r="Q70" s="121">
        <v>432</v>
      </c>
      <c r="R70" s="120">
        <v>368</v>
      </c>
      <c r="S70" s="122">
        <v>390</v>
      </c>
      <c r="T70" s="120">
        <v>785</v>
      </c>
      <c r="U70" s="123">
        <v>823</v>
      </c>
      <c r="V70" s="120">
        <v>1276</v>
      </c>
      <c r="W70" s="121">
        <v>1355</v>
      </c>
      <c r="X70" s="158"/>
      <c r="Y70" s="45">
        <v>381</v>
      </c>
      <c r="Z70" s="46">
        <v>395</v>
      </c>
      <c r="AA70" s="45">
        <v>386</v>
      </c>
      <c r="AB70" s="122">
        <v>399</v>
      </c>
      <c r="AC70" s="120">
        <v>767</v>
      </c>
      <c r="AD70" s="122">
        <v>794</v>
      </c>
      <c r="AE70" s="120"/>
      <c r="AF70" s="121"/>
      <c r="AG70" s="120"/>
      <c r="AH70" s="122"/>
      <c r="AI70" s="120"/>
      <c r="AJ70" s="123"/>
      <c r="AK70" s="120"/>
      <c r="AL70" s="121"/>
      <c r="AN70" s="133"/>
      <c r="AO70" s="176">
        <f>IF(ABS(N70-(J70+L70))&lt;0.001,0,N70-(J70+L70))</f>
        <v>1</v>
      </c>
      <c r="AP70" s="176">
        <f>IF(ABS(O70-(K70+M70))&lt;0.001,0,O70-(K70+M70))</f>
        <v>0</v>
      </c>
      <c r="AQ70" s="176">
        <f>IF(ABS(T70-(P70+R70))&lt;0.001,0,T70-(P70+R70))</f>
        <v>-1</v>
      </c>
      <c r="AR70" s="176">
        <f>IF(ABS(U70-(Q70+S70))&lt;0.001,0,U70-(Q70+S70))</f>
        <v>1</v>
      </c>
      <c r="AS70" s="176">
        <f>IF(ABS(V70-(J70+L70+P70+R70))&lt;0.001,0,V70-(J70+L70+P70+R70))</f>
        <v>0</v>
      </c>
      <c r="AT70" s="176">
        <f>IF(ABS(W70-(K70+M70+Q70+S70))&lt;0.001,0,W70-(K70+M70+Q70+S70))</f>
        <v>1</v>
      </c>
      <c r="AU70" s="176">
        <f>IF(ABS(V70-(N70+T70))&lt;0.001,0,V70-(N70+T70))</f>
        <v>0</v>
      </c>
      <c r="AV70" s="176">
        <f>IF(ABS(W70-(O70+U70))&lt;0.001,0,W70-(O70+U70))</f>
        <v>0</v>
      </c>
      <c r="AW70" s="58"/>
      <c r="AX70" s="176">
        <f>IF(ABS(AC70-(Y70+AA70))&lt;0.001,0,AC70-(Y70+AA70))</f>
        <v>0</v>
      </c>
      <c r="AY70" s="176">
        <f>IF(ABS(AD70-(Z70+AB70))&lt;0.001,0,AD70-(Z70+AB70))</f>
        <v>0</v>
      </c>
      <c r="AZ70" s="176">
        <f>IF(ABS(AI70-(AE70+AG70))&lt;0.001,0,AI70-(AE70+AG70))</f>
        <v>0</v>
      </c>
      <c r="BA70" s="176">
        <f>IF(ABS(AJ70-(AF70+AH70))&lt;0.001,0,AJ70-(AF70+AH70))</f>
        <v>0</v>
      </c>
      <c r="BB70" s="176">
        <f>IF(ABS(AK70-(Y70+AA70+AE70+AG70))&lt;0.001,0,AK70-(Y70+AA70+AE70+AG70))</f>
        <v>-767</v>
      </c>
      <c r="BC70" s="176">
        <f>IF(ABS(AL70-(Z70+AB70+AF70+AH70))&lt;0.001,0,AL70-(Z70+AB70+AF70+AH70))</f>
        <v>-794</v>
      </c>
      <c r="BD70" s="176">
        <f>IF(ABS(AK70-(AC70+AI70))&lt;0.001,0,AK70-(AC70+AI70))</f>
        <v>-767</v>
      </c>
      <c r="BE70" s="176">
        <f>IF(ABS(AL70-(AD70+AJ70))&lt;0.001,0,AL70-(AD70+AJ70))</f>
        <v>-794</v>
      </c>
      <c r="BF70" s="183"/>
      <c r="BH70" s="233"/>
      <c r="BI70" s="233"/>
    </row>
    <row r="71" spans="1:61" s="34" customFormat="1" ht="15" customHeight="1">
      <c r="A71" s="49"/>
      <c r="B71" s="32" t="s">
        <v>19</v>
      </c>
      <c r="C71" s="32"/>
      <c r="D71" s="32"/>
      <c r="E71" s="32"/>
      <c r="F71" s="32"/>
      <c r="G71" s="32"/>
      <c r="H71" s="33"/>
      <c r="I71" s="32"/>
      <c r="J71" s="154"/>
      <c r="K71" s="34">
        <v>8.2000000000000003E-2</v>
      </c>
      <c r="L71" s="156"/>
      <c r="M71" s="114">
        <v>8.6999999999999994E-2</v>
      </c>
      <c r="N71" s="155"/>
      <c r="O71" s="114">
        <v>8.5000000000000006E-2</v>
      </c>
      <c r="P71" s="156"/>
      <c r="Q71" s="113">
        <v>3.5999999999999997E-2</v>
      </c>
      <c r="R71" s="156"/>
      <c r="S71" s="114">
        <v>6.2E-2</v>
      </c>
      <c r="T71" s="156"/>
      <c r="U71" s="116">
        <v>4.8000000000000001E-2</v>
      </c>
      <c r="V71" s="156"/>
      <c r="W71" s="113">
        <v>6.2E-2</v>
      </c>
      <c r="X71" s="157"/>
      <c r="Y71" s="154"/>
      <c r="Z71" s="34">
        <v>3.6999999999999998E-2</v>
      </c>
      <c r="AA71" s="156"/>
      <c r="AB71" s="114">
        <v>3.5000000000000003E-2</v>
      </c>
      <c r="AC71" s="155"/>
      <c r="AD71" s="114">
        <v>3.5999999999999997E-2</v>
      </c>
      <c r="AE71" s="156"/>
      <c r="AF71" s="113"/>
      <c r="AG71" s="156"/>
      <c r="AH71" s="114"/>
      <c r="AI71" s="156"/>
      <c r="AJ71" s="116"/>
      <c r="AK71" s="156"/>
      <c r="AL71" s="113"/>
      <c r="AN71" s="132"/>
      <c r="AO71" s="77"/>
      <c r="AP71" s="77"/>
      <c r="AQ71" s="77"/>
      <c r="AR71" s="77"/>
      <c r="AS71" s="77"/>
      <c r="AT71" s="77"/>
      <c r="AU71" s="77"/>
      <c r="AV71" s="77"/>
      <c r="AW71" s="78"/>
      <c r="AX71" s="77"/>
      <c r="AY71" s="77"/>
      <c r="AZ71" s="77"/>
      <c r="BA71" s="77"/>
      <c r="BB71" s="77"/>
      <c r="BC71" s="77"/>
      <c r="BD71" s="77"/>
      <c r="BE71" s="77"/>
      <c r="BF71" s="97"/>
      <c r="BI71" s="233"/>
    </row>
    <row r="72" spans="1:61" s="49" customFormat="1" ht="15" customHeight="1">
      <c r="B72" s="118"/>
      <c r="C72" s="118" t="s">
        <v>201</v>
      </c>
      <c r="D72" s="118"/>
      <c r="E72" s="118"/>
      <c r="F72" s="118"/>
      <c r="H72" s="119" t="s">
        <v>129</v>
      </c>
      <c r="J72" s="45">
        <v>69</v>
      </c>
      <c r="K72" s="46">
        <v>79</v>
      </c>
      <c r="L72" s="45">
        <v>71</v>
      </c>
      <c r="M72" s="47">
        <v>82</v>
      </c>
      <c r="N72" s="45">
        <v>140</v>
      </c>
      <c r="O72" s="47">
        <v>160</v>
      </c>
      <c r="P72" s="45">
        <v>147</v>
      </c>
      <c r="Q72" s="46">
        <v>157</v>
      </c>
      <c r="R72" s="45">
        <v>125</v>
      </c>
      <c r="S72" s="47">
        <v>139</v>
      </c>
      <c r="T72" s="45">
        <v>272</v>
      </c>
      <c r="U72" s="48">
        <v>296</v>
      </c>
      <c r="V72" s="45">
        <v>411</v>
      </c>
      <c r="W72" s="46">
        <v>456</v>
      </c>
      <c r="Y72" s="45">
        <v>137</v>
      </c>
      <c r="Z72" s="46">
        <v>150</v>
      </c>
      <c r="AA72" s="45">
        <v>139</v>
      </c>
      <c r="AB72" s="47">
        <v>153</v>
      </c>
      <c r="AC72" s="45">
        <v>276</v>
      </c>
      <c r="AD72" s="47">
        <v>303</v>
      </c>
      <c r="AE72" s="45"/>
      <c r="AF72" s="46"/>
      <c r="AG72" s="45"/>
      <c r="AH72" s="47"/>
      <c r="AI72" s="45"/>
      <c r="AJ72" s="48"/>
      <c r="AK72" s="45"/>
      <c r="AL72" s="46"/>
      <c r="AN72" s="133"/>
      <c r="AO72" s="176">
        <f>IF(ABS(N72-(J72+L72))&lt;0.001,0,N72-(J72+L72))</f>
        <v>0</v>
      </c>
      <c r="AP72" s="176">
        <f>IF(ABS(O72-(K72+M72))&lt;0.001,0,O72-(K72+M72))</f>
        <v>-1</v>
      </c>
      <c r="AQ72" s="176">
        <f>IF(ABS(T72-(P72+R72))&lt;0.001,0,T72-(P72+R72))</f>
        <v>0</v>
      </c>
      <c r="AR72" s="176">
        <f>IF(ABS(U72-(Q72+S72))&lt;0.001,0,U72-(Q72+S72))</f>
        <v>0</v>
      </c>
      <c r="AS72" s="176">
        <f>IF(ABS(V72-(J72+L72+P72+R72))&lt;0.001,0,V72-(J72+L72+P72+R72))</f>
        <v>-1</v>
      </c>
      <c r="AT72" s="176">
        <f>IF(ABS(W72-(K72+M72+Q72+S72))&lt;0.001,0,W72-(K72+M72+Q72+S72))</f>
        <v>-1</v>
      </c>
      <c r="AU72" s="176">
        <f>IF(ABS(V72-(N72+T72))&lt;0.001,0,V72-(N72+T72))</f>
        <v>-1</v>
      </c>
      <c r="AV72" s="176">
        <f>IF(ABS(W72-(O72+U72))&lt;0.001,0,W72-(O72+U72))</f>
        <v>0</v>
      </c>
      <c r="AW72" s="58"/>
      <c r="AX72" s="176">
        <f>IF(ABS(AC72-(Y72+AA72))&lt;0.001,0,AC72-(Y72+AA72))</f>
        <v>0</v>
      </c>
      <c r="AY72" s="176">
        <f>IF(ABS(AD72-(Z72+AB72))&lt;0.001,0,AD72-(Z72+AB72))</f>
        <v>0</v>
      </c>
      <c r="AZ72" s="176">
        <f>IF(ABS(AI72-(AE72+AG72))&lt;0.001,0,AI72-(AE72+AG72))</f>
        <v>0</v>
      </c>
      <c r="BA72" s="176">
        <f>IF(ABS(AJ72-(AF72+AH72))&lt;0.001,0,AJ72-(AF72+AH72))</f>
        <v>0</v>
      </c>
      <c r="BB72" s="176">
        <f>IF(ABS(AK72-(Y72+AA72+AE72+AG72))&lt;0.001,0,AK72-(Y72+AA72+AE72+AG72))</f>
        <v>-276</v>
      </c>
      <c r="BC72" s="176">
        <f>IF(ABS(AL72-(Z72+AB72+AF72+AH72))&lt;0.001,0,AL72-(Z72+AB72+AF72+AH72))</f>
        <v>-303</v>
      </c>
      <c r="BD72" s="176">
        <f>IF(ABS(AK72-(AC72+AI72))&lt;0.001,0,AK72-(AC72+AI72))</f>
        <v>-276</v>
      </c>
      <c r="BE72" s="176">
        <f>IF(ABS(AL72-(AD72+AJ72))&lt;0.001,0,AL72-(AD72+AJ72))</f>
        <v>-303</v>
      </c>
      <c r="BF72" s="183"/>
      <c r="BH72" s="233"/>
      <c r="BI72" s="233"/>
    </row>
    <row r="73" spans="1:61" s="34" customFormat="1" ht="15" customHeight="1">
      <c r="A73" s="49"/>
      <c r="B73" s="32"/>
      <c r="C73" s="32" t="s">
        <v>19</v>
      </c>
      <c r="D73" s="32"/>
      <c r="E73" s="32"/>
      <c r="F73" s="32"/>
      <c r="G73" s="32"/>
      <c r="H73" s="33"/>
      <c r="I73" s="32"/>
      <c r="J73" s="154"/>
      <c r="K73" s="34">
        <v>0.14499999999999999</v>
      </c>
      <c r="L73" s="154"/>
      <c r="M73" s="51">
        <v>0.153</v>
      </c>
      <c r="N73" s="154"/>
      <c r="O73" s="51">
        <v>0.14899999999999999</v>
      </c>
      <c r="P73" s="154"/>
      <c r="Q73" s="34">
        <v>6.4000000000000001E-2</v>
      </c>
      <c r="R73" s="154"/>
      <c r="S73" s="51">
        <v>0.115</v>
      </c>
      <c r="T73" s="154"/>
      <c r="U73" s="52">
        <v>8.7999999999999995E-2</v>
      </c>
      <c r="V73" s="154"/>
      <c r="W73" s="34">
        <v>0.108</v>
      </c>
      <c r="Y73" s="154"/>
      <c r="Z73" s="34">
        <v>9.6000000000000002E-2</v>
      </c>
      <c r="AA73" s="154"/>
      <c r="AB73" s="51">
        <v>9.8000000000000004E-2</v>
      </c>
      <c r="AC73" s="154"/>
      <c r="AD73" s="51">
        <v>9.7000000000000003E-2</v>
      </c>
      <c r="AE73" s="154"/>
      <c r="AG73" s="154"/>
      <c r="AH73" s="51"/>
      <c r="AI73" s="154"/>
      <c r="AJ73" s="52"/>
      <c r="AK73" s="154"/>
      <c r="AN73" s="132"/>
      <c r="AO73" s="77"/>
      <c r="AP73" s="77"/>
      <c r="AQ73" s="77"/>
      <c r="AR73" s="77"/>
      <c r="AS73" s="77"/>
      <c r="AT73" s="77"/>
      <c r="AU73" s="77"/>
      <c r="AV73" s="77"/>
      <c r="AW73" s="78"/>
      <c r="AX73" s="77"/>
      <c r="AY73" s="77"/>
      <c r="AZ73" s="77"/>
      <c r="BA73" s="77"/>
      <c r="BB73" s="77"/>
      <c r="BC73" s="77"/>
      <c r="BD73" s="77"/>
      <c r="BE73" s="77"/>
      <c r="BF73" s="97"/>
      <c r="BI73" s="233"/>
    </row>
    <row r="74" spans="1:61" s="49" customFormat="1" ht="15" customHeight="1">
      <c r="B74" s="118"/>
      <c r="C74" s="118" t="s">
        <v>202</v>
      </c>
      <c r="D74" s="118"/>
      <c r="E74" s="118"/>
      <c r="F74" s="118"/>
      <c r="H74" s="119" t="s">
        <v>130</v>
      </c>
      <c r="J74" s="45">
        <v>143</v>
      </c>
      <c r="K74" s="46">
        <v>151</v>
      </c>
      <c r="L74" s="45">
        <v>146</v>
      </c>
      <c r="M74" s="47">
        <v>154</v>
      </c>
      <c r="N74" s="45">
        <v>289</v>
      </c>
      <c r="O74" s="47">
        <v>305</v>
      </c>
      <c r="P74" s="45">
        <v>160</v>
      </c>
      <c r="Q74" s="46">
        <v>162</v>
      </c>
      <c r="R74" s="45">
        <v>155</v>
      </c>
      <c r="S74" s="47">
        <v>155</v>
      </c>
      <c r="T74" s="45">
        <v>315</v>
      </c>
      <c r="U74" s="48">
        <v>317</v>
      </c>
      <c r="V74" s="45">
        <v>604</v>
      </c>
      <c r="W74" s="46">
        <v>622</v>
      </c>
      <c r="Y74" s="45">
        <v>152</v>
      </c>
      <c r="Z74" s="46">
        <v>152</v>
      </c>
      <c r="AA74" s="45">
        <v>155</v>
      </c>
      <c r="AB74" s="47">
        <v>152</v>
      </c>
      <c r="AC74" s="45">
        <v>307</v>
      </c>
      <c r="AD74" s="47">
        <v>303</v>
      </c>
      <c r="AE74" s="45"/>
      <c r="AF74" s="46"/>
      <c r="AG74" s="45"/>
      <c r="AH74" s="47"/>
      <c r="AI74" s="45"/>
      <c r="AJ74" s="48"/>
      <c r="AK74" s="45"/>
      <c r="AL74" s="46"/>
      <c r="AN74" s="133"/>
      <c r="AO74" s="176">
        <f>IF(ABS(N74-(J74+L74))&lt;0.001,0,N74-(J74+L74))</f>
        <v>0</v>
      </c>
      <c r="AP74" s="176">
        <f>IF(ABS(O74-(K74+M74))&lt;0.001,0,O74-(K74+M74))</f>
        <v>0</v>
      </c>
      <c r="AQ74" s="176">
        <f>IF(ABS(T74-(P74+R74))&lt;0.001,0,T74-(P74+R74))</f>
        <v>0</v>
      </c>
      <c r="AR74" s="176">
        <f>IF(ABS(U74-(Q74+S74))&lt;0.001,0,U74-(Q74+S74))</f>
        <v>0</v>
      </c>
      <c r="AS74" s="176">
        <f>IF(ABS(V74-(J74+L74+P74+R74))&lt;0.001,0,V74-(J74+L74+P74+R74))</f>
        <v>0</v>
      </c>
      <c r="AT74" s="176">
        <f>IF(ABS(W74-(K74+M74+Q74+S74))&lt;0.001,0,W74-(K74+M74+Q74+S74))</f>
        <v>0</v>
      </c>
      <c r="AU74" s="176">
        <f>IF(ABS(V74-(N74+T74))&lt;0.001,0,V74-(N74+T74))</f>
        <v>0</v>
      </c>
      <c r="AV74" s="176">
        <f>IF(ABS(W74-(O74+U74))&lt;0.001,0,W74-(O74+U74))</f>
        <v>0</v>
      </c>
      <c r="AW74" s="58"/>
      <c r="AX74" s="176">
        <f>IF(ABS(AC74-(Y74+AA74))&lt;0.001,0,AC74-(Y74+AA74))</f>
        <v>0</v>
      </c>
      <c r="AY74" s="176">
        <f>IF(ABS(AD74-(Z74+AB74))&lt;0.001,0,AD74-(Z74+AB74))</f>
        <v>-1</v>
      </c>
      <c r="AZ74" s="176">
        <f>IF(ABS(AI74-(AE74+AG74))&lt;0.001,0,AI74-(AE74+AG74))</f>
        <v>0</v>
      </c>
      <c r="BA74" s="176">
        <f>IF(ABS(AJ74-(AF74+AH74))&lt;0.001,0,AJ74-(AF74+AH74))</f>
        <v>0</v>
      </c>
      <c r="BB74" s="176">
        <f>IF(ABS(AK74-(Y74+AA74+AE74+AG74))&lt;0.001,0,AK74-(Y74+AA74+AE74+AG74))</f>
        <v>-307</v>
      </c>
      <c r="BC74" s="176">
        <f>IF(ABS(AL74-(Z74+AB74+AF74+AH74))&lt;0.001,0,AL74-(Z74+AB74+AF74+AH74))</f>
        <v>-304</v>
      </c>
      <c r="BD74" s="176">
        <f>IF(ABS(AK74-(AC74+AI74))&lt;0.001,0,AK74-(AC74+AI74))</f>
        <v>-307</v>
      </c>
      <c r="BE74" s="176">
        <f>IF(ABS(AL74-(AD74+AJ74))&lt;0.001,0,AL74-(AD74+AJ74))</f>
        <v>-303</v>
      </c>
      <c r="BF74" s="183"/>
      <c r="BH74" s="233"/>
      <c r="BI74" s="233"/>
    </row>
    <row r="75" spans="1:61" s="34" customFormat="1" ht="15" customHeight="1">
      <c r="A75" s="49"/>
      <c r="B75" s="32"/>
      <c r="C75" s="32" t="s">
        <v>19</v>
      </c>
      <c r="D75" s="32"/>
      <c r="E75" s="32"/>
      <c r="F75" s="32"/>
      <c r="G75" s="32"/>
      <c r="H75" s="33"/>
      <c r="I75" s="32"/>
      <c r="J75" s="154"/>
      <c r="K75" s="34">
        <v>5.7000000000000002E-2</v>
      </c>
      <c r="L75" s="154"/>
      <c r="M75" s="51">
        <v>5.2999999999999999E-2</v>
      </c>
      <c r="N75" s="154"/>
      <c r="O75" s="51">
        <v>5.5E-2</v>
      </c>
      <c r="P75" s="154"/>
      <c r="Q75" s="34">
        <v>1.2999999999999999E-2</v>
      </c>
      <c r="R75" s="154"/>
      <c r="S75" s="51">
        <v>0</v>
      </c>
      <c r="T75" s="154"/>
      <c r="U75" s="52">
        <v>7.0000000000000001E-3</v>
      </c>
      <c r="V75" s="154"/>
      <c r="W75" s="34">
        <v>0.03</v>
      </c>
      <c r="Y75" s="154"/>
      <c r="Z75" s="34">
        <v>-2E-3</v>
      </c>
      <c r="AA75" s="154"/>
      <c r="AB75" s="51">
        <v>-2.1000000000000001E-2</v>
      </c>
      <c r="AC75" s="154"/>
      <c r="AD75" s="51">
        <v>-1.2E-2</v>
      </c>
      <c r="AE75" s="154"/>
      <c r="AG75" s="154"/>
      <c r="AH75" s="51"/>
      <c r="AI75" s="154"/>
      <c r="AJ75" s="52"/>
      <c r="AK75" s="154"/>
      <c r="AN75" s="132"/>
      <c r="AO75" s="77"/>
      <c r="AP75" s="77"/>
      <c r="AQ75" s="77"/>
      <c r="AR75" s="77"/>
      <c r="AS75" s="77"/>
      <c r="AT75" s="77"/>
      <c r="AU75" s="77"/>
      <c r="AV75" s="77"/>
      <c r="AW75" s="78"/>
      <c r="AX75" s="77"/>
      <c r="AY75" s="77"/>
      <c r="AZ75" s="77"/>
      <c r="BA75" s="77"/>
      <c r="BB75" s="77"/>
      <c r="BC75" s="77"/>
      <c r="BD75" s="77"/>
      <c r="BE75" s="77"/>
      <c r="BF75" s="97"/>
      <c r="BI75" s="233"/>
    </row>
    <row r="76" spans="1:61" s="49" customFormat="1" ht="15" customHeight="1">
      <c r="B76" s="118"/>
      <c r="C76" s="118" t="s">
        <v>203</v>
      </c>
      <c r="D76" s="118"/>
      <c r="E76" s="118"/>
      <c r="F76" s="118"/>
      <c r="H76" s="119" t="s">
        <v>131</v>
      </c>
      <c r="J76" s="45">
        <v>19</v>
      </c>
      <c r="K76" s="46">
        <v>21</v>
      </c>
      <c r="L76" s="45">
        <v>20</v>
      </c>
      <c r="M76" s="47">
        <v>23</v>
      </c>
      <c r="N76" s="45">
        <v>39</v>
      </c>
      <c r="O76" s="47">
        <v>44</v>
      </c>
      <c r="P76" s="45">
        <v>101</v>
      </c>
      <c r="Q76" s="46">
        <v>104</v>
      </c>
      <c r="R76" s="45">
        <v>77</v>
      </c>
      <c r="S76" s="47">
        <v>85</v>
      </c>
      <c r="T76" s="45">
        <v>177</v>
      </c>
      <c r="U76" s="48">
        <v>189</v>
      </c>
      <c r="V76" s="45">
        <v>217</v>
      </c>
      <c r="W76" s="46">
        <v>233</v>
      </c>
      <c r="Y76" s="45">
        <v>82</v>
      </c>
      <c r="Z76" s="46">
        <v>83</v>
      </c>
      <c r="AA76" s="45">
        <v>82</v>
      </c>
      <c r="AB76" s="47">
        <v>82</v>
      </c>
      <c r="AC76" s="45">
        <v>164</v>
      </c>
      <c r="AD76" s="47">
        <v>165</v>
      </c>
      <c r="AE76" s="45"/>
      <c r="AF76" s="46"/>
      <c r="AG76" s="45"/>
      <c r="AH76" s="47"/>
      <c r="AI76" s="45"/>
      <c r="AJ76" s="48"/>
      <c r="AK76" s="45"/>
      <c r="AL76" s="46"/>
      <c r="AN76" s="133"/>
      <c r="AO76" s="176">
        <f>IF(ABS(N76-(J76+L76))&lt;0.001,0,N76-(J76+L76))</f>
        <v>0</v>
      </c>
      <c r="AP76" s="176">
        <f>IF(ABS(O76-(K76+M76))&lt;0.001,0,O76-(K76+M76))</f>
        <v>0</v>
      </c>
      <c r="AQ76" s="176">
        <f>IF(ABS(T76-(P76+R76))&lt;0.001,0,T76-(P76+R76))</f>
        <v>-1</v>
      </c>
      <c r="AR76" s="176">
        <f>IF(ABS(U76-(Q76+S76))&lt;0.001,0,U76-(Q76+S76))</f>
        <v>0</v>
      </c>
      <c r="AS76" s="176">
        <f>IF(ABS(V76-(J76+L76+P76+R76))&lt;0.001,0,V76-(J76+L76+P76+R76))</f>
        <v>0</v>
      </c>
      <c r="AT76" s="176">
        <f>IF(ABS(W76-(K76+M76+Q76+S76))&lt;0.001,0,W76-(K76+M76+Q76+S76))</f>
        <v>0</v>
      </c>
      <c r="AU76" s="176">
        <f>IF(ABS(V76-(N76+T76))&lt;0.001,0,V76-(N76+T76))</f>
        <v>1</v>
      </c>
      <c r="AV76" s="176">
        <f>IF(ABS(W76-(O76+U76))&lt;0.001,0,W76-(O76+U76))</f>
        <v>0</v>
      </c>
      <c r="AW76" s="58"/>
      <c r="AX76" s="176">
        <f>IF(ABS(AC76-(Y76+AA76))&lt;0.001,0,AC76-(Y76+AA76))</f>
        <v>0</v>
      </c>
      <c r="AY76" s="176">
        <f>IF(ABS(AD76-(Z76+AB76))&lt;0.001,0,AD76-(Z76+AB76))</f>
        <v>0</v>
      </c>
      <c r="AZ76" s="176">
        <f>IF(ABS(AI76-(AE76+AG76))&lt;0.001,0,AI76-(AE76+AG76))</f>
        <v>0</v>
      </c>
      <c r="BA76" s="176">
        <f>IF(ABS(AJ76-(AF76+AH76))&lt;0.001,0,AJ76-(AF76+AH76))</f>
        <v>0</v>
      </c>
      <c r="BB76" s="176">
        <f>IF(ABS(AK76-(Y76+AA76+AE76+AG76))&lt;0.001,0,AK76-(Y76+AA76+AE76+AG76))</f>
        <v>-164</v>
      </c>
      <c r="BC76" s="176">
        <f>IF(ABS(AL76-(Z76+AB76+AF76+AH76))&lt;0.001,0,AL76-(Z76+AB76+AF76+AH76))</f>
        <v>-165</v>
      </c>
      <c r="BD76" s="176">
        <f>IF(ABS(AK76-(AC76+AI76))&lt;0.001,0,AK76-(AC76+AI76))</f>
        <v>-164</v>
      </c>
      <c r="BE76" s="176">
        <f>IF(ABS(AL76-(AD76+AJ76))&lt;0.001,0,AL76-(AD76+AJ76))</f>
        <v>-165</v>
      </c>
      <c r="BF76" s="183"/>
      <c r="BH76" s="233"/>
      <c r="BI76" s="233"/>
    </row>
    <row r="77" spans="1:61" s="34" customFormat="1" ht="15" customHeight="1">
      <c r="A77" s="49"/>
      <c r="B77" s="32"/>
      <c r="C77" s="32" t="s">
        <v>19</v>
      </c>
      <c r="D77" s="32"/>
      <c r="E77" s="32"/>
      <c r="F77" s="32"/>
      <c r="G77" s="32"/>
      <c r="H77" s="33"/>
      <c r="I77" s="32"/>
      <c r="J77" s="154"/>
      <c r="K77" s="34">
        <v>9.2999999999999999E-2</v>
      </c>
      <c r="L77" s="154"/>
      <c r="M77" s="51">
        <v>0.14299999999999999</v>
      </c>
      <c r="N77" s="154"/>
      <c r="O77" s="51">
        <v>0.11799999999999999</v>
      </c>
      <c r="P77" s="154"/>
      <c r="Q77" s="34">
        <v>3.4000000000000002E-2</v>
      </c>
      <c r="R77" s="154"/>
      <c r="S77" s="51">
        <v>0.112</v>
      </c>
      <c r="T77" s="154"/>
      <c r="U77" s="52">
        <v>6.8000000000000005E-2</v>
      </c>
      <c r="V77" s="154"/>
      <c r="W77" s="34">
        <v>7.6999999999999999E-2</v>
      </c>
      <c r="Y77" s="154"/>
      <c r="Z77" s="34">
        <v>1.6E-2</v>
      </c>
      <c r="AA77" s="154"/>
      <c r="AB77" s="51">
        <v>5.0000000000000001E-3</v>
      </c>
      <c r="AC77" s="154"/>
      <c r="AD77" s="51">
        <v>1.0999999999999999E-2</v>
      </c>
      <c r="AE77" s="154"/>
      <c r="AG77" s="154"/>
      <c r="AH77" s="51"/>
      <c r="AI77" s="154"/>
      <c r="AJ77" s="52"/>
      <c r="AK77" s="154"/>
      <c r="AN77" s="132"/>
      <c r="AO77" s="77"/>
      <c r="AP77" s="77"/>
      <c r="AQ77" s="77"/>
      <c r="AR77" s="77"/>
      <c r="AS77" s="77"/>
      <c r="AT77" s="77"/>
      <c r="AU77" s="77"/>
      <c r="AV77" s="77"/>
      <c r="AW77" s="78"/>
      <c r="AX77" s="77"/>
      <c r="AY77" s="77"/>
      <c r="AZ77" s="77"/>
      <c r="BA77" s="77"/>
      <c r="BB77" s="77"/>
      <c r="BC77" s="77"/>
      <c r="BD77" s="77"/>
      <c r="BE77" s="77"/>
      <c r="BF77" s="97"/>
      <c r="BI77" s="233"/>
    </row>
    <row r="78" spans="1:61" s="49" customFormat="1" ht="15" customHeight="1">
      <c r="B78" s="118"/>
      <c r="C78" s="118" t="s">
        <v>152</v>
      </c>
      <c r="D78" s="118"/>
      <c r="E78" s="118"/>
      <c r="F78" s="118"/>
      <c r="H78" s="119" t="s">
        <v>132</v>
      </c>
      <c r="J78" s="45">
        <v>11</v>
      </c>
      <c r="K78" s="46">
        <v>11</v>
      </c>
      <c r="L78" s="45">
        <v>11</v>
      </c>
      <c r="M78" s="47">
        <v>12</v>
      </c>
      <c r="N78" s="45">
        <v>22</v>
      </c>
      <c r="O78" s="47">
        <v>23</v>
      </c>
      <c r="P78" s="45">
        <v>10</v>
      </c>
      <c r="Q78" s="46">
        <v>10</v>
      </c>
      <c r="R78" s="45">
        <v>11</v>
      </c>
      <c r="S78" s="47">
        <v>11</v>
      </c>
      <c r="T78" s="45">
        <v>21</v>
      </c>
      <c r="U78" s="48">
        <v>21</v>
      </c>
      <c r="V78" s="45">
        <v>43</v>
      </c>
      <c r="W78" s="46">
        <v>44</v>
      </c>
      <c r="Y78" s="45">
        <v>10</v>
      </c>
      <c r="Z78" s="46">
        <v>10</v>
      </c>
      <c r="AA78" s="45">
        <v>10</v>
      </c>
      <c r="AB78" s="47">
        <v>13</v>
      </c>
      <c r="AC78" s="45">
        <v>20</v>
      </c>
      <c r="AD78" s="47">
        <v>23</v>
      </c>
      <c r="AE78" s="45"/>
      <c r="AF78" s="46"/>
      <c r="AG78" s="45"/>
      <c r="AH78" s="47"/>
      <c r="AI78" s="45"/>
      <c r="AJ78" s="48"/>
      <c r="AK78" s="45"/>
      <c r="AL78" s="46"/>
      <c r="AN78" s="133"/>
      <c r="AO78" s="176">
        <f>IF(ABS(N78-(J78+L78))&lt;0.001,0,N78-(J78+L78))</f>
        <v>0</v>
      </c>
      <c r="AP78" s="176">
        <f>IF(ABS(O78-(K78+M78))&lt;0.001,0,O78-(K78+M78))</f>
        <v>0</v>
      </c>
      <c r="AQ78" s="176">
        <f>IF(ABS(T78-(P78+R78))&lt;0.001,0,T78-(P78+R78))</f>
        <v>0</v>
      </c>
      <c r="AR78" s="176">
        <f>IF(ABS(U78-(Q78+S78))&lt;0.001,0,U78-(Q78+S78))</f>
        <v>0</v>
      </c>
      <c r="AS78" s="176">
        <f>IF(ABS(V78-(J78+L78+P78+R78))&lt;0.001,0,V78-(J78+L78+P78+R78))</f>
        <v>0</v>
      </c>
      <c r="AT78" s="176">
        <f>IF(ABS(W78-(K78+M78+Q78+S78))&lt;0.001,0,W78-(K78+M78+Q78+S78))</f>
        <v>0</v>
      </c>
      <c r="AU78" s="176">
        <f>IF(ABS(V78-(N78+T78))&lt;0.001,0,V78-(N78+T78))</f>
        <v>0</v>
      </c>
      <c r="AV78" s="176">
        <f>IF(ABS(W78-(O78+U78))&lt;0.001,0,W78-(O78+U78))</f>
        <v>0</v>
      </c>
      <c r="AW78" s="58"/>
      <c r="AX78" s="176">
        <f>IF(ABS(AC78-(Y78+AA78))&lt;0.001,0,AC78-(Y78+AA78))</f>
        <v>0</v>
      </c>
      <c r="AY78" s="176">
        <f>IF(ABS(AD78-(Z78+AB78))&lt;0.001,0,AD78-(Z78+AB78))</f>
        <v>0</v>
      </c>
      <c r="AZ78" s="176">
        <f>IF(ABS(AI78-(AE78+AG78))&lt;0.001,0,AI78-(AE78+AG78))</f>
        <v>0</v>
      </c>
      <c r="BA78" s="176">
        <f>IF(ABS(AJ78-(AF78+AH78))&lt;0.001,0,AJ78-(AF78+AH78))</f>
        <v>0</v>
      </c>
      <c r="BB78" s="176">
        <f>IF(ABS(AK78-(Y78+AA78+AE78+AG78))&lt;0.001,0,AK78-(Y78+AA78+AE78+AG78))</f>
        <v>-20</v>
      </c>
      <c r="BC78" s="176">
        <f>IF(ABS(AL78-(Z78+AB78+AF78+AH78))&lt;0.001,0,AL78-(Z78+AB78+AF78+AH78))</f>
        <v>-23</v>
      </c>
      <c r="BD78" s="176">
        <f>IF(ABS(AK78-(AC78+AI78))&lt;0.001,0,AK78-(AC78+AI78))</f>
        <v>-20</v>
      </c>
      <c r="BE78" s="176">
        <f>IF(ABS(AL78-(AD78+AJ78))&lt;0.001,0,AL78-(AD78+AJ78))</f>
        <v>-23</v>
      </c>
      <c r="BF78" s="183"/>
      <c r="BH78" s="233"/>
      <c r="BI78" s="233"/>
    </row>
    <row r="79" spans="1:61" s="34" customFormat="1" ht="15" customHeight="1">
      <c r="A79" s="49"/>
      <c r="B79" s="32"/>
      <c r="C79" s="32" t="s">
        <v>19</v>
      </c>
      <c r="D79" s="32"/>
      <c r="E79" s="32"/>
      <c r="F79" s="32"/>
      <c r="G79" s="32"/>
      <c r="H79" s="33"/>
      <c r="I79" s="32"/>
      <c r="J79" s="154"/>
      <c r="K79" s="34">
        <v>4.0000000000000001E-3</v>
      </c>
      <c r="L79" s="154"/>
      <c r="M79" s="51">
        <v>2.4E-2</v>
      </c>
      <c r="N79" s="154"/>
      <c r="O79" s="51">
        <v>1.4E-2</v>
      </c>
      <c r="P79" s="154"/>
      <c r="Q79" s="34">
        <v>-5.0000000000000001E-3</v>
      </c>
      <c r="R79" s="154"/>
      <c r="S79" s="51">
        <v>-2E-3</v>
      </c>
      <c r="T79" s="154"/>
      <c r="U79" s="52">
        <v>-3.0000000000000001E-3</v>
      </c>
      <c r="V79" s="154"/>
      <c r="W79" s="34">
        <v>6.0000000000000001E-3</v>
      </c>
      <c r="Y79" s="154"/>
      <c r="Z79" s="34">
        <v>-2.5000000000000001E-2</v>
      </c>
      <c r="AA79" s="154"/>
      <c r="AB79" s="51">
        <v>0.255</v>
      </c>
      <c r="AC79" s="154"/>
      <c r="AD79" s="51">
        <v>0.11799999999999999</v>
      </c>
      <c r="AE79" s="154"/>
      <c r="AG79" s="154"/>
      <c r="AH79" s="51"/>
      <c r="AI79" s="154"/>
      <c r="AJ79" s="52"/>
      <c r="AK79" s="154"/>
      <c r="AN79" s="132"/>
      <c r="AO79" s="77"/>
      <c r="AP79" s="77"/>
      <c r="AQ79" s="77"/>
      <c r="AR79" s="77"/>
      <c r="AS79" s="77"/>
      <c r="AT79" s="77"/>
      <c r="AU79" s="77"/>
      <c r="AV79" s="77"/>
      <c r="AW79" s="78"/>
      <c r="AX79" s="77"/>
      <c r="AY79" s="77"/>
      <c r="AZ79" s="77"/>
      <c r="BA79" s="77"/>
      <c r="BB79" s="77"/>
      <c r="BC79" s="77"/>
      <c r="BD79" s="77"/>
      <c r="BE79" s="77"/>
      <c r="BF79" s="97"/>
      <c r="BI79" s="233"/>
    </row>
    <row r="80" spans="1:61" s="49" customFormat="1" ht="15" customHeight="1">
      <c r="B80" s="118" t="s">
        <v>204</v>
      </c>
      <c r="C80" s="118"/>
      <c r="D80" s="118"/>
      <c r="E80" s="118"/>
      <c r="F80" s="118"/>
      <c r="H80" s="119" t="s">
        <v>133</v>
      </c>
      <c r="J80" s="45">
        <v>53</v>
      </c>
      <c r="K80" s="46">
        <v>45</v>
      </c>
      <c r="L80" s="45">
        <v>51</v>
      </c>
      <c r="M80" s="47">
        <v>45</v>
      </c>
      <c r="N80" s="45">
        <v>105</v>
      </c>
      <c r="O80" s="47">
        <v>89</v>
      </c>
      <c r="P80" s="45">
        <v>55</v>
      </c>
      <c r="Q80" s="46">
        <v>51</v>
      </c>
      <c r="R80" s="45">
        <v>54</v>
      </c>
      <c r="S80" s="47">
        <v>51</v>
      </c>
      <c r="T80" s="45">
        <v>108</v>
      </c>
      <c r="U80" s="48">
        <v>102</v>
      </c>
      <c r="V80" s="45">
        <v>213</v>
      </c>
      <c r="W80" s="46">
        <v>191</v>
      </c>
      <c r="Y80" s="45">
        <v>48</v>
      </c>
      <c r="Z80" s="46">
        <v>42</v>
      </c>
      <c r="AA80" s="45">
        <v>47</v>
      </c>
      <c r="AB80" s="47">
        <v>44</v>
      </c>
      <c r="AC80" s="45">
        <v>95</v>
      </c>
      <c r="AD80" s="47">
        <v>86</v>
      </c>
      <c r="AE80" s="45"/>
      <c r="AF80" s="46"/>
      <c r="AG80" s="45"/>
      <c r="AH80" s="47"/>
      <c r="AI80" s="45"/>
      <c r="AJ80" s="48"/>
      <c r="AK80" s="45"/>
      <c r="AL80" s="46"/>
      <c r="AN80" s="133"/>
      <c r="AO80" s="176">
        <f>IF(ABS(N80-(J80+L80))&lt;0.001,0,N80-(J80+L80))</f>
        <v>1</v>
      </c>
      <c r="AP80" s="176">
        <f>IF(ABS(O80-(K80+M80))&lt;0.001,0,O80-(K80+M80))</f>
        <v>-1</v>
      </c>
      <c r="AQ80" s="176">
        <f>IF(ABS(T80-(P80+R80))&lt;0.001,0,T80-(P80+R80))</f>
        <v>-1</v>
      </c>
      <c r="AR80" s="176">
        <f>IF(ABS(U80-(Q80+S80))&lt;0.001,0,U80-(Q80+S80))</f>
        <v>0</v>
      </c>
      <c r="AS80" s="176">
        <f>IF(ABS(V80-(J80+L80+P80+R80))&lt;0.001,0,V80-(J80+L80+P80+R80))</f>
        <v>0</v>
      </c>
      <c r="AT80" s="176">
        <f>IF(ABS(W80-(K80+M80+Q80+S80))&lt;0.001,0,W80-(K80+M80+Q80+S80))</f>
        <v>-1</v>
      </c>
      <c r="AU80" s="176">
        <f>IF(ABS(V80-(N80+T80))&lt;0.001,0,V80-(N80+T80))</f>
        <v>0</v>
      </c>
      <c r="AV80" s="176">
        <f>IF(ABS(W80-(O80+U80))&lt;0.001,0,W80-(O80+U80))</f>
        <v>0</v>
      </c>
      <c r="AW80" s="58"/>
      <c r="AX80" s="176">
        <f>IF(ABS(AC80-(Y80+AA80))&lt;0.001,0,AC80-(Y80+AA80))</f>
        <v>0</v>
      </c>
      <c r="AY80" s="176">
        <f>IF(ABS(AD80-(Z80+AB80))&lt;0.001,0,AD80-(Z80+AB80))</f>
        <v>0</v>
      </c>
      <c r="AZ80" s="176">
        <f>IF(ABS(AI80-(AE80+AG80))&lt;0.001,0,AI80-(AE80+AG80))</f>
        <v>0</v>
      </c>
      <c r="BA80" s="176">
        <f>IF(ABS(AJ80-(AF80+AH80))&lt;0.001,0,AJ80-(AF80+AH80))</f>
        <v>0</v>
      </c>
      <c r="BB80" s="176">
        <f>IF(ABS(AK80-(Y80+AA80+AE80+AG80))&lt;0.001,0,AK80-(Y80+AA80+AE80+AG80))</f>
        <v>-95</v>
      </c>
      <c r="BC80" s="176">
        <f>IF(ABS(AL80-(Z80+AB80+AF80+AH80))&lt;0.001,0,AL80-(Z80+AB80+AF80+AH80))</f>
        <v>-86</v>
      </c>
      <c r="BD80" s="176">
        <f>IF(ABS(AK80-(AC80+AI80))&lt;0.001,0,AK80-(AC80+AI80))</f>
        <v>-95</v>
      </c>
      <c r="BE80" s="176">
        <f>IF(ABS(AL80-(AD80+AJ80))&lt;0.001,0,AL80-(AD80+AJ80))</f>
        <v>-86</v>
      </c>
      <c r="BF80" s="183"/>
      <c r="BH80" s="233"/>
      <c r="BI80" s="233"/>
    </row>
    <row r="81" spans="1:61" s="34" customFormat="1" ht="15" customHeight="1">
      <c r="A81" s="49"/>
      <c r="B81" s="32" t="s">
        <v>19</v>
      </c>
      <c r="C81" s="32"/>
      <c r="D81" s="32"/>
      <c r="E81" s="32"/>
      <c r="F81" s="32"/>
      <c r="G81" s="32"/>
      <c r="H81" s="33"/>
      <c r="I81" s="32"/>
      <c r="J81" s="154"/>
      <c r="K81" s="34">
        <v>-0.16700000000000001</v>
      </c>
      <c r="L81" s="154"/>
      <c r="M81" s="51">
        <v>-0.129</v>
      </c>
      <c r="N81" s="154"/>
      <c r="O81" s="51">
        <v>-0.14799999999999999</v>
      </c>
      <c r="P81" s="154"/>
      <c r="Q81" s="34">
        <v>-6.9000000000000006E-2</v>
      </c>
      <c r="R81" s="154"/>
      <c r="S81" s="51">
        <v>-5.3999999999999999E-2</v>
      </c>
      <c r="T81" s="154"/>
      <c r="U81" s="52">
        <v>-6.2E-2</v>
      </c>
      <c r="V81" s="154"/>
      <c r="W81" s="34">
        <v>-0.104</v>
      </c>
      <c r="Y81" s="154"/>
      <c r="Z81" s="34">
        <v>-0.128</v>
      </c>
      <c r="AA81" s="154"/>
      <c r="AB81" s="51">
        <v>-6.0999999999999999E-2</v>
      </c>
      <c r="AC81" s="154"/>
      <c r="AD81" s="51">
        <v>-9.5000000000000001E-2</v>
      </c>
      <c r="AE81" s="154"/>
      <c r="AG81" s="154"/>
      <c r="AH81" s="51"/>
      <c r="AI81" s="154"/>
      <c r="AJ81" s="52"/>
      <c r="AK81" s="154"/>
      <c r="AN81" s="132"/>
      <c r="AO81" s="77"/>
      <c r="AP81" s="77"/>
      <c r="AQ81" s="77"/>
      <c r="AR81" s="77"/>
      <c r="AS81" s="77"/>
      <c r="AT81" s="77"/>
      <c r="AU81" s="77"/>
      <c r="AV81" s="77"/>
      <c r="AW81" s="78"/>
      <c r="AX81" s="77"/>
      <c r="AY81" s="77"/>
      <c r="AZ81" s="77"/>
      <c r="BA81" s="77"/>
      <c r="BB81" s="77"/>
      <c r="BC81" s="77"/>
      <c r="BD81" s="77"/>
      <c r="BE81" s="77"/>
      <c r="BF81" s="97"/>
      <c r="BI81" s="233"/>
    </row>
    <row r="82" spans="1:61" s="49" customFormat="1" ht="15" customHeight="1">
      <c r="B82" s="118" t="s">
        <v>205</v>
      </c>
      <c r="C82" s="118"/>
      <c r="D82" s="118"/>
      <c r="E82" s="118"/>
      <c r="F82" s="118"/>
      <c r="H82" s="119" t="s">
        <v>134</v>
      </c>
      <c r="J82" s="45">
        <v>39</v>
      </c>
      <c r="K82" s="46">
        <v>37</v>
      </c>
      <c r="L82" s="45">
        <v>32</v>
      </c>
      <c r="M82" s="47">
        <v>35</v>
      </c>
      <c r="N82" s="45">
        <v>71</v>
      </c>
      <c r="O82" s="47">
        <v>72</v>
      </c>
      <c r="P82" s="45">
        <v>40</v>
      </c>
      <c r="Q82" s="46">
        <v>39</v>
      </c>
      <c r="R82" s="45">
        <v>48</v>
      </c>
      <c r="S82" s="47">
        <v>66</v>
      </c>
      <c r="T82" s="45">
        <v>88</v>
      </c>
      <c r="U82" s="48">
        <v>104</v>
      </c>
      <c r="V82" s="45">
        <v>159</v>
      </c>
      <c r="W82" s="46">
        <v>177</v>
      </c>
      <c r="Y82" s="45">
        <v>42</v>
      </c>
      <c r="Z82" s="46">
        <v>45</v>
      </c>
      <c r="AA82" s="45">
        <v>39</v>
      </c>
      <c r="AB82" s="47">
        <v>37</v>
      </c>
      <c r="AC82" s="45">
        <v>81</v>
      </c>
      <c r="AD82" s="47">
        <v>82</v>
      </c>
      <c r="AE82" s="45"/>
      <c r="AF82" s="46"/>
      <c r="AG82" s="45"/>
      <c r="AH82" s="47"/>
      <c r="AI82" s="45"/>
      <c r="AJ82" s="48"/>
      <c r="AK82" s="45"/>
      <c r="AL82" s="46"/>
      <c r="AN82" s="133"/>
      <c r="AO82" s="176">
        <f>IF(ABS(N82-(J82+L82))&lt;0.001,0,N82-(J82+L82))</f>
        <v>0</v>
      </c>
      <c r="AP82" s="176">
        <f>IF(ABS(O82-(K82+M82))&lt;0.001,0,O82-(K82+M82))</f>
        <v>0</v>
      </c>
      <c r="AQ82" s="176">
        <f>IF(ABS(T82-(P82+R82))&lt;0.001,0,T82-(P82+R82))</f>
        <v>0</v>
      </c>
      <c r="AR82" s="176">
        <f>IF(ABS(U82-(Q82+S82))&lt;0.001,0,U82-(Q82+S82))</f>
        <v>-1</v>
      </c>
      <c r="AS82" s="176">
        <f>IF(ABS(V82-(J82+L82+P82+R82))&lt;0.001,0,V82-(J82+L82+P82+R82))</f>
        <v>0</v>
      </c>
      <c r="AT82" s="176">
        <f>IF(ABS(W82-(K82+M82+Q82+S82))&lt;0.001,0,W82-(K82+M82+Q82+S82))</f>
        <v>0</v>
      </c>
      <c r="AU82" s="176">
        <f>IF(ABS(V82-(N82+T82))&lt;0.001,0,V82-(N82+T82))</f>
        <v>0</v>
      </c>
      <c r="AV82" s="176">
        <f>IF(ABS(W82-(O82+U82))&lt;0.001,0,W82-(O82+U82))</f>
        <v>1</v>
      </c>
      <c r="AW82" s="58"/>
      <c r="AX82" s="176">
        <f>IF(ABS(AC82-(Y82+AA82))&lt;0.001,0,AC82-(Y82+AA82))</f>
        <v>0</v>
      </c>
      <c r="AY82" s="176">
        <f>IF(ABS(AD82-(Z82+AB82))&lt;0.001,0,AD82-(Z82+AB82))</f>
        <v>0</v>
      </c>
      <c r="AZ82" s="176">
        <f>IF(ABS(AI82-(AE82+AG82))&lt;0.001,0,AI82-(AE82+AG82))</f>
        <v>0</v>
      </c>
      <c r="BA82" s="176">
        <f>IF(ABS(AJ82-(AF82+AH82))&lt;0.001,0,AJ82-(AF82+AH82))</f>
        <v>0</v>
      </c>
      <c r="BB82" s="176">
        <f>IF(ABS(AK82-(Y82+AA82+AE82+AG82))&lt;0.001,0,AK82-(Y82+AA82+AE82+AG82))</f>
        <v>-81</v>
      </c>
      <c r="BC82" s="176">
        <f>IF(ABS(AL82-(Z82+AB82+AF82+AH82))&lt;0.001,0,AL82-(Z82+AB82+AF82+AH82))</f>
        <v>-82</v>
      </c>
      <c r="BD82" s="176">
        <f>IF(ABS(AK82-(AC82+AI82))&lt;0.001,0,AK82-(AC82+AI82))</f>
        <v>-81</v>
      </c>
      <c r="BE82" s="176">
        <f>IF(ABS(AL82-(AD82+AJ82))&lt;0.001,0,AL82-(AD82+AJ82))</f>
        <v>-82</v>
      </c>
      <c r="BF82" s="183"/>
      <c r="BH82" s="233"/>
      <c r="BI82" s="233"/>
    </row>
    <row r="83" spans="1:61" s="34" customFormat="1" ht="15" customHeight="1">
      <c r="A83" s="49"/>
      <c r="B83" s="32" t="s">
        <v>19</v>
      </c>
      <c r="C83" s="32"/>
      <c r="D83" s="32"/>
      <c r="E83" s="32"/>
      <c r="F83" s="32"/>
      <c r="G83" s="32"/>
      <c r="H83" s="33"/>
      <c r="I83" s="32"/>
      <c r="J83" s="154"/>
      <c r="K83" s="34">
        <v>-5.8000000000000003E-2</v>
      </c>
      <c r="L83" s="154"/>
      <c r="M83" s="51">
        <v>0.10199999999999999</v>
      </c>
      <c r="N83" s="154"/>
      <c r="O83" s="51">
        <v>1.4E-2</v>
      </c>
      <c r="P83" s="154"/>
      <c r="Q83" s="34">
        <v>-4.5999999999999999E-2</v>
      </c>
      <c r="R83" s="154"/>
      <c r="S83" s="51">
        <v>0.378</v>
      </c>
      <c r="T83" s="154"/>
      <c r="U83" s="52">
        <v>0.184</v>
      </c>
      <c r="V83" s="154"/>
      <c r="W83" s="34">
        <v>0.107</v>
      </c>
      <c r="Y83" s="154"/>
      <c r="Z83" s="34">
        <v>8.6999999999999994E-2</v>
      </c>
      <c r="AA83" s="154"/>
      <c r="AB83" s="51">
        <v>-6.8000000000000005E-2</v>
      </c>
      <c r="AC83" s="154"/>
      <c r="AD83" s="51">
        <v>1.2E-2</v>
      </c>
      <c r="AE83" s="154"/>
      <c r="AG83" s="154"/>
      <c r="AH83" s="51"/>
      <c r="AI83" s="154"/>
      <c r="AJ83" s="52"/>
      <c r="AK83" s="154"/>
      <c r="AN83" s="132"/>
      <c r="AO83" s="77"/>
      <c r="AP83" s="77"/>
      <c r="AQ83" s="77"/>
      <c r="AR83" s="77"/>
      <c r="AS83" s="77"/>
      <c r="AT83" s="77"/>
      <c r="AU83" s="77"/>
      <c r="AV83" s="77"/>
      <c r="AW83" s="78"/>
      <c r="AX83" s="77"/>
      <c r="AY83" s="77"/>
      <c r="AZ83" s="77"/>
      <c r="BA83" s="77"/>
      <c r="BB83" s="77"/>
      <c r="BC83" s="77"/>
      <c r="BD83" s="77"/>
      <c r="BE83" s="77"/>
      <c r="BF83" s="97"/>
      <c r="BI83" s="233"/>
    </row>
    <row r="84" spans="1:61" s="49" customFormat="1" ht="15" customHeight="1">
      <c r="B84" s="118" t="s">
        <v>206</v>
      </c>
      <c r="C84" s="118"/>
      <c r="D84" s="118"/>
      <c r="E84" s="118"/>
      <c r="F84" s="118"/>
      <c r="H84" s="119" t="s">
        <v>276</v>
      </c>
      <c r="J84" s="45">
        <v>4</v>
      </c>
      <c r="K84" s="46">
        <v>5</v>
      </c>
      <c r="L84" s="45">
        <v>49</v>
      </c>
      <c r="M84" s="47">
        <v>42</v>
      </c>
      <c r="N84" s="45">
        <v>53</v>
      </c>
      <c r="O84" s="47">
        <v>47</v>
      </c>
      <c r="P84" s="45">
        <v>-36</v>
      </c>
      <c r="Q84" s="46">
        <v>-33</v>
      </c>
      <c r="R84" s="45">
        <v>8</v>
      </c>
      <c r="S84" s="47">
        <v>13</v>
      </c>
      <c r="T84" s="45">
        <v>-29</v>
      </c>
      <c r="U84" s="48">
        <v>-20</v>
      </c>
      <c r="V84" s="45">
        <v>24</v>
      </c>
      <c r="W84" s="46">
        <v>27</v>
      </c>
      <c r="Y84" s="45">
        <v>6</v>
      </c>
      <c r="Z84" s="46">
        <v>8</v>
      </c>
      <c r="AA84" s="45">
        <v>5</v>
      </c>
      <c r="AB84" s="47">
        <v>8</v>
      </c>
      <c r="AC84" s="45">
        <v>11</v>
      </c>
      <c r="AD84" s="47">
        <v>16</v>
      </c>
      <c r="AE84" s="45"/>
      <c r="AF84" s="46"/>
      <c r="AG84" s="45"/>
      <c r="AH84" s="47"/>
      <c r="AI84" s="45"/>
      <c r="AJ84" s="48"/>
      <c r="AK84" s="45"/>
      <c r="AL84" s="46"/>
      <c r="AN84" s="133"/>
      <c r="AO84" s="176">
        <f>IF(ABS(N84-(J84+L84))&lt;0.001,0,N84-(J84+L84))</f>
        <v>0</v>
      </c>
      <c r="AP84" s="176">
        <f>IF(ABS(O84-(K84+M84))&lt;0.001,0,O84-(K84+M84))</f>
        <v>0</v>
      </c>
      <c r="AQ84" s="176">
        <f>IF(ABS(T84-(P84+R84))&lt;0.001,0,T84-(P84+R84))</f>
        <v>-1</v>
      </c>
      <c r="AR84" s="176">
        <f>IF(ABS(U84-(Q84+S84))&lt;0.001,0,U84-(Q84+S84))</f>
        <v>0</v>
      </c>
      <c r="AS84" s="176">
        <f>IF(ABS(V84-(J84+L84+P84+R84))&lt;0.001,0,V84-(J84+L84+P84+R84))</f>
        <v>-1</v>
      </c>
      <c r="AT84" s="176">
        <f>IF(ABS(W84-(K84+M84+Q84+S84))&lt;0.001,0,W84-(K84+M84+Q84+S84))</f>
        <v>0</v>
      </c>
      <c r="AU84" s="176">
        <f>IF(ABS(V84-(N84+T84))&lt;0.001,0,V84-(N84+T84))</f>
        <v>0</v>
      </c>
      <c r="AV84" s="176">
        <f>IF(ABS(W84-(O84+U84))&lt;0.001,0,W84-(O84+U84))</f>
        <v>0</v>
      </c>
      <c r="AW84" s="58"/>
      <c r="AX84" s="176">
        <f>IF(ABS(AC84-(Y84+AA84))&lt;0.001,0,AC84-(Y84+AA84))</f>
        <v>0</v>
      </c>
      <c r="AY84" s="176">
        <f>IF(ABS(AD84-(Z84+AB84))&lt;0.001,0,AD84-(Z84+AB84))</f>
        <v>0</v>
      </c>
      <c r="AZ84" s="176">
        <f>IF(ABS(AI84-(AE84+AG84))&lt;0.001,0,AI84-(AE84+AG84))</f>
        <v>0</v>
      </c>
      <c r="BA84" s="176">
        <f>IF(ABS(AJ84-(AF84+AH84))&lt;0.001,0,AJ84-(AF84+AH84))</f>
        <v>0</v>
      </c>
      <c r="BB84" s="176">
        <f>IF(ABS(AK84-(Y84+AA84+AE84+AG84))&lt;0.001,0,AK84-(Y84+AA84+AE84+AG84))</f>
        <v>-11</v>
      </c>
      <c r="BC84" s="176">
        <f>IF(ABS(AL84-(Z84+AB84+AF84+AH84))&lt;0.001,0,AL84-(Z84+AB84+AF84+AH84))</f>
        <v>-16</v>
      </c>
      <c r="BD84" s="176">
        <f>IF(ABS(AK84-(AC84+AI84))&lt;0.001,0,AK84-(AC84+AI84))</f>
        <v>-11</v>
      </c>
      <c r="BE84" s="176">
        <f>IF(ABS(AL84-(AD84+AJ84))&lt;0.001,0,AL84-(AD84+AJ84))</f>
        <v>-16</v>
      </c>
      <c r="BF84" s="183"/>
      <c r="BH84" s="233"/>
      <c r="BI84" s="233"/>
    </row>
    <row r="85" spans="1:61" s="339" customFormat="1" ht="15" customHeight="1" thickBot="1">
      <c r="A85" s="49"/>
      <c r="B85" s="703" t="s">
        <v>19</v>
      </c>
      <c r="C85" s="703"/>
      <c r="D85" s="703"/>
      <c r="E85" s="703"/>
      <c r="F85" s="703"/>
      <c r="G85" s="55"/>
      <c r="H85" s="704"/>
      <c r="J85" s="747"/>
      <c r="K85" s="706">
        <v>0.216</v>
      </c>
      <c r="L85" s="747"/>
      <c r="M85" s="357">
        <v>-0.14000000000000001</v>
      </c>
      <c r="N85" s="747"/>
      <c r="O85" s="357">
        <v>-0.113</v>
      </c>
      <c r="P85" s="747"/>
      <c r="Q85" s="706">
        <v>-0.108</v>
      </c>
      <c r="R85" s="747"/>
      <c r="S85" s="357">
        <v>0.622</v>
      </c>
      <c r="T85" s="747"/>
      <c r="U85" s="361">
        <v>-0.31</v>
      </c>
      <c r="V85" s="747"/>
      <c r="W85" s="706">
        <v>0.121</v>
      </c>
      <c r="X85" s="325"/>
      <c r="Y85" s="747"/>
      <c r="Z85" s="706">
        <v>0.315</v>
      </c>
      <c r="AA85" s="747"/>
      <c r="AB85" s="357">
        <v>0.56299999999999994</v>
      </c>
      <c r="AC85" s="747"/>
      <c r="AD85" s="357">
        <v>0.433</v>
      </c>
      <c r="AE85" s="747"/>
      <c r="AF85" s="706"/>
      <c r="AG85" s="747"/>
      <c r="AH85" s="357"/>
      <c r="AI85" s="747"/>
      <c r="AJ85" s="361"/>
      <c r="AK85" s="747"/>
      <c r="AL85" s="706"/>
      <c r="AN85" s="710"/>
      <c r="AO85" s="667"/>
      <c r="AP85" s="667"/>
      <c r="AQ85" s="667"/>
      <c r="AR85" s="667"/>
      <c r="AS85" s="667"/>
      <c r="AT85" s="667"/>
      <c r="AU85" s="667"/>
      <c r="AV85" s="667"/>
      <c r="AW85" s="78"/>
      <c r="AX85" s="667"/>
      <c r="AY85" s="667"/>
      <c r="AZ85" s="667"/>
      <c r="BA85" s="667"/>
      <c r="BB85" s="667"/>
      <c r="BC85" s="667"/>
      <c r="BD85" s="667"/>
      <c r="BE85" s="667"/>
      <c r="BF85" s="711"/>
      <c r="BH85" s="34"/>
      <c r="BI85" s="233"/>
    </row>
    <row r="86" spans="1:61" s="49" customFormat="1" ht="15" customHeight="1" thickTop="1">
      <c r="B86" s="350"/>
      <c r="C86" s="350"/>
      <c r="D86" s="350"/>
      <c r="E86" s="350"/>
      <c r="F86" s="350"/>
      <c r="G86" s="670"/>
      <c r="H86" s="359"/>
      <c r="I86" s="53"/>
      <c r="J86" s="768"/>
      <c r="K86" s="764"/>
      <c r="L86" s="768"/>
      <c r="M86" s="764"/>
      <c r="N86" s="768"/>
      <c r="O86" s="764"/>
      <c r="P86" s="768"/>
      <c r="Q86" s="764"/>
      <c r="R86" s="768"/>
      <c r="S86" s="764"/>
      <c r="T86" s="768"/>
      <c r="U86" s="764"/>
      <c r="V86" s="768"/>
      <c r="W86" s="764"/>
      <c r="Y86" s="768"/>
      <c r="Z86" s="764"/>
      <c r="AA86" s="768"/>
      <c r="AB86" s="764"/>
      <c r="AC86" s="768"/>
      <c r="AD86" s="764"/>
      <c r="AE86" s="768"/>
      <c r="AF86" s="764"/>
      <c r="AG86" s="768"/>
      <c r="AH86" s="764"/>
      <c r="AI86" s="768"/>
      <c r="AJ86" s="764"/>
      <c r="AK86" s="768"/>
      <c r="AL86" s="764"/>
      <c r="AN86" s="58"/>
      <c r="AO86" s="129"/>
      <c r="AP86" s="129"/>
      <c r="AQ86" s="129"/>
      <c r="AR86" s="129"/>
      <c r="AS86" s="129"/>
      <c r="AT86" s="129"/>
      <c r="AU86" s="129"/>
      <c r="AV86" s="129"/>
      <c r="AW86" s="129"/>
      <c r="AX86" s="129"/>
      <c r="AY86" s="129"/>
      <c r="AZ86" s="129"/>
      <c r="BA86" s="129"/>
      <c r="BB86" s="129"/>
      <c r="BC86" s="129"/>
      <c r="BD86" s="129"/>
      <c r="BE86" s="129"/>
      <c r="BF86" s="58"/>
    </row>
    <row r="87" spans="1:61" s="49" customFormat="1" ht="15" customHeight="1">
      <c r="B87" s="316" t="s">
        <v>351</v>
      </c>
      <c r="C87" s="316"/>
      <c r="D87" s="316"/>
      <c r="E87" s="316"/>
      <c r="F87" s="316"/>
      <c r="G87" s="350"/>
      <c r="H87" s="351" t="s">
        <v>4</v>
      </c>
      <c r="J87" s="742"/>
      <c r="K87" s="319"/>
      <c r="L87" s="742"/>
      <c r="M87" s="320"/>
      <c r="N87" s="742">
        <v>177</v>
      </c>
      <c r="O87" s="320">
        <v>179</v>
      </c>
      <c r="P87" s="742"/>
      <c r="Q87" s="319"/>
      <c r="R87" s="742"/>
      <c r="S87" s="320"/>
      <c r="T87" s="742">
        <v>273</v>
      </c>
      <c r="U87" s="321">
        <v>273</v>
      </c>
      <c r="V87" s="742">
        <v>450</v>
      </c>
      <c r="W87" s="319">
        <v>451</v>
      </c>
      <c r="Y87" s="742"/>
      <c r="Z87" s="319"/>
      <c r="AA87" s="742"/>
      <c r="AB87" s="320"/>
      <c r="AC87" s="742">
        <v>222</v>
      </c>
      <c r="AD87" s="320">
        <v>253</v>
      </c>
      <c r="AE87" s="742"/>
      <c r="AF87" s="319"/>
      <c r="AG87" s="742"/>
      <c r="AH87" s="320"/>
      <c r="AI87" s="742"/>
      <c r="AJ87" s="321"/>
      <c r="AK87" s="742"/>
      <c r="AL87" s="319"/>
      <c r="AN87" s="133"/>
      <c r="AO87" s="355"/>
      <c r="AP87" s="355"/>
      <c r="AQ87" s="355"/>
      <c r="AR87" s="355"/>
      <c r="AS87" s="355"/>
      <c r="AT87" s="355"/>
      <c r="AU87" s="323">
        <f>IF(ABS(V87-(N87+T87))&lt;0.001,0,V87-(N87+T87))</f>
        <v>0</v>
      </c>
      <c r="AV87" s="323">
        <f>IF(ABS(W87-(O87+U87))&lt;0.001,0,W87-(O87+U87))</f>
        <v>-1</v>
      </c>
      <c r="AW87" s="58"/>
      <c r="AX87" s="355"/>
      <c r="AY87" s="355"/>
      <c r="AZ87" s="355"/>
      <c r="BA87" s="355"/>
      <c r="BB87" s="355"/>
      <c r="BC87" s="355"/>
      <c r="BD87" s="323">
        <f>IF(ABS(AK87-(AC87+AI87))&lt;0.001,0,AK87-(AC87+AI87))</f>
        <v>-222</v>
      </c>
      <c r="BE87" s="323">
        <f>IF(ABS(AL87-(AD87+AJ87))&lt;0.001,0,AL87-(AD87+AJ87))</f>
        <v>-253</v>
      </c>
      <c r="BF87" s="183"/>
    </row>
    <row r="88" spans="1:61" s="325" customFormat="1" ht="15" customHeight="1" thickBot="1">
      <c r="A88" s="49"/>
      <c r="B88" s="703" t="s">
        <v>0</v>
      </c>
      <c r="C88" s="703"/>
      <c r="D88" s="703"/>
      <c r="E88" s="703"/>
      <c r="F88" s="703"/>
      <c r="G88" s="55"/>
      <c r="H88" s="704"/>
      <c r="I88" s="53"/>
      <c r="J88" s="747"/>
      <c r="K88" s="706"/>
      <c r="L88" s="747"/>
      <c r="M88" s="357"/>
      <c r="N88" s="747">
        <v>0.246</v>
      </c>
      <c r="O88" s="357">
        <v>0.24099999999999999</v>
      </c>
      <c r="P88" s="747"/>
      <c r="Q88" s="706"/>
      <c r="R88" s="747"/>
      <c r="S88" s="357"/>
      <c r="T88" s="747">
        <v>0.28599999999999998</v>
      </c>
      <c r="U88" s="361">
        <v>0.27</v>
      </c>
      <c r="V88" s="747">
        <v>0.26900000000000002</v>
      </c>
      <c r="W88" s="706">
        <v>0.25800000000000001</v>
      </c>
      <c r="Y88" s="747"/>
      <c r="Z88" s="706"/>
      <c r="AA88" s="747"/>
      <c r="AB88" s="357"/>
      <c r="AC88" s="747">
        <v>0.23300000000000001</v>
      </c>
      <c r="AD88" s="357">
        <v>0.25900000000000001</v>
      </c>
      <c r="AE88" s="747"/>
      <c r="AF88" s="706"/>
      <c r="AG88" s="747"/>
      <c r="AH88" s="357"/>
      <c r="AI88" s="747"/>
      <c r="AJ88" s="361"/>
      <c r="AK88" s="747"/>
      <c r="AL88" s="706"/>
      <c r="AN88" s="504"/>
      <c r="AO88" s="667"/>
      <c r="AP88" s="667"/>
      <c r="AQ88" s="667"/>
      <c r="AR88" s="667"/>
      <c r="AS88" s="667"/>
      <c r="AT88" s="667"/>
      <c r="AU88" s="667"/>
      <c r="AV88" s="667"/>
      <c r="AW88" s="78"/>
      <c r="AX88" s="667"/>
      <c r="AY88" s="667"/>
      <c r="AZ88" s="667"/>
      <c r="BA88" s="667"/>
      <c r="BB88" s="667"/>
      <c r="BC88" s="667"/>
      <c r="BD88" s="667"/>
      <c r="BE88" s="667"/>
      <c r="BF88" s="505"/>
    </row>
    <row r="89" spans="1:61" s="49" customFormat="1" ht="15" customHeight="1" thickTop="1">
      <c r="B89" s="55"/>
      <c r="C89" s="55"/>
      <c r="D89" s="55"/>
      <c r="E89" s="55"/>
      <c r="F89" s="55"/>
      <c r="G89" s="55"/>
      <c r="H89" s="359"/>
      <c r="I89" s="53"/>
      <c r="J89" s="407"/>
      <c r="K89" s="318"/>
      <c r="L89" s="407"/>
      <c r="M89" s="318"/>
      <c r="N89" s="407"/>
      <c r="O89" s="318"/>
      <c r="P89" s="407"/>
      <c r="Q89" s="318"/>
      <c r="R89" s="407"/>
      <c r="S89" s="318"/>
      <c r="T89" s="407"/>
      <c r="U89" s="318"/>
      <c r="V89" s="407"/>
      <c r="W89" s="318"/>
      <c r="Y89" s="407"/>
      <c r="Z89" s="318"/>
      <c r="AA89" s="407"/>
      <c r="AB89" s="318"/>
      <c r="AC89" s="407"/>
      <c r="AD89" s="318"/>
      <c r="AE89" s="407"/>
      <c r="AF89" s="318"/>
      <c r="AG89" s="407"/>
      <c r="AH89" s="318"/>
      <c r="AI89" s="407"/>
      <c r="AJ89" s="318"/>
      <c r="AK89" s="407"/>
      <c r="AL89" s="318"/>
      <c r="AN89" s="58"/>
      <c r="AO89" s="129"/>
      <c r="AP89" s="129"/>
      <c r="AQ89" s="129"/>
      <c r="AR89" s="129"/>
      <c r="AS89" s="129"/>
      <c r="AT89" s="129"/>
      <c r="AU89" s="129"/>
      <c r="AV89" s="129"/>
      <c r="AW89" s="129"/>
      <c r="AX89" s="129"/>
      <c r="AY89" s="129"/>
      <c r="AZ89" s="129"/>
      <c r="BA89" s="129"/>
      <c r="BB89" s="129"/>
      <c r="BC89" s="129"/>
      <c r="BD89" s="129"/>
      <c r="BE89" s="129"/>
      <c r="BF89" s="58"/>
    </row>
    <row r="90" spans="1:61" s="49" customFormat="1" ht="15" customHeight="1">
      <c r="B90" s="316" t="s">
        <v>352</v>
      </c>
      <c r="C90" s="316"/>
      <c r="D90" s="316"/>
      <c r="E90" s="316"/>
      <c r="F90" s="316"/>
      <c r="G90" s="350"/>
      <c r="H90" s="351" t="s">
        <v>5</v>
      </c>
      <c r="I90" s="53"/>
      <c r="J90" s="742"/>
      <c r="K90" s="319"/>
      <c r="L90" s="742"/>
      <c r="M90" s="320"/>
      <c r="N90" s="742">
        <v>95</v>
      </c>
      <c r="O90" s="320">
        <v>109</v>
      </c>
      <c r="P90" s="742"/>
      <c r="Q90" s="319"/>
      <c r="R90" s="742"/>
      <c r="S90" s="320"/>
      <c r="T90" s="742">
        <v>198</v>
      </c>
      <c r="U90" s="321">
        <v>195</v>
      </c>
      <c r="V90" s="742">
        <v>292</v>
      </c>
      <c r="W90" s="319">
        <v>304</v>
      </c>
      <c r="Y90" s="742"/>
      <c r="Z90" s="319"/>
      <c r="AA90" s="742"/>
      <c r="AB90" s="320"/>
      <c r="AC90" s="742">
        <v>168</v>
      </c>
      <c r="AD90" s="320">
        <v>180</v>
      </c>
      <c r="AE90" s="742"/>
      <c r="AF90" s="319"/>
      <c r="AG90" s="742"/>
      <c r="AH90" s="320"/>
      <c r="AI90" s="742"/>
      <c r="AJ90" s="321"/>
      <c r="AK90" s="742"/>
      <c r="AL90" s="319"/>
      <c r="AN90" s="133"/>
      <c r="AO90" s="355"/>
      <c r="AP90" s="355"/>
      <c r="AQ90" s="355"/>
      <c r="AR90" s="355"/>
      <c r="AS90" s="355"/>
      <c r="AT90" s="355"/>
      <c r="AU90" s="323">
        <f>IF(ABS(V90-(N90+T90))&lt;0.001,0,V90-(N90+T90))</f>
        <v>-1</v>
      </c>
      <c r="AV90" s="323">
        <f>IF(ABS(W90-(O90+U90))&lt;0.001,0,W90-(O90+U90))</f>
        <v>0</v>
      </c>
      <c r="AW90" s="58"/>
      <c r="AX90" s="355"/>
      <c r="AY90" s="355"/>
      <c r="AZ90" s="355"/>
      <c r="BA90" s="355"/>
      <c r="BB90" s="355"/>
      <c r="BC90" s="355"/>
      <c r="BD90" s="323">
        <f>IF(ABS(AK90-(AC90+AI90))&lt;0.001,0,AK90-(AC90+AI90))</f>
        <v>-168</v>
      </c>
      <c r="BE90" s="323">
        <f>IF(ABS(AL90-(AD90+AJ90))&lt;0.001,0,AL90-(AD90+AJ90))</f>
        <v>-180</v>
      </c>
      <c r="BF90" s="183"/>
    </row>
    <row r="91" spans="1:61" s="325" customFormat="1" ht="15" customHeight="1" thickBot="1">
      <c r="A91" s="49"/>
      <c r="B91" s="703" t="s">
        <v>0</v>
      </c>
      <c r="C91" s="703"/>
      <c r="D91" s="703"/>
      <c r="E91" s="703"/>
      <c r="F91" s="703"/>
      <c r="G91" s="55"/>
      <c r="H91" s="704"/>
      <c r="I91" s="53"/>
      <c r="J91" s="747"/>
      <c r="K91" s="706"/>
      <c r="L91" s="747"/>
      <c r="M91" s="357"/>
      <c r="N91" s="747">
        <v>0.13200000000000001</v>
      </c>
      <c r="O91" s="357">
        <v>0.14799999999999999</v>
      </c>
      <c r="P91" s="747"/>
      <c r="Q91" s="706"/>
      <c r="R91" s="747"/>
      <c r="S91" s="357"/>
      <c r="T91" s="747">
        <v>0.20699999999999999</v>
      </c>
      <c r="U91" s="361">
        <v>0.193</v>
      </c>
      <c r="V91" s="747">
        <v>0.17499999999999999</v>
      </c>
      <c r="W91" s="706">
        <v>0.17399999999999999</v>
      </c>
      <c r="Y91" s="747"/>
      <c r="Z91" s="706"/>
      <c r="AA91" s="747"/>
      <c r="AB91" s="357"/>
      <c r="AC91" s="747">
        <v>0.17599999999999999</v>
      </c>
      <c r="AD91" s="357">
        <v>0.184</v>
      </c>
      <c r="AE91" s="747"/>
      <c r="AF91" s="706"/>
      <c r="AG91" s="747"/>
      <c r="AH91" s="357"/>
      <c r="AI91" s="747"/>
      <c r="AJ91" s="361"/>
      <c r="AK91" s="747"/>
      <c r="AL91" s="706"/>
      <c r="AN91" s="504"/>
      <c r="AO91" s="667"/>
      <c r="AP91" s="667"/>
      <c r="AQ91" s="667"/>
      <c r="AR91" s="667"/>
      <c r="AS91" s="667"/>
      <c r="AT91" s="667"/>
      <c r="AU91" s="667"/>
      <c r="AV91" s="667"/>
      <c r="AW91" s="78"/>
      <c r="AX91" s="667"/>
      <c r="AY91" s="667"/>
      <c r="AZ91" s="667"/>
      <c r="BA91" s="667"/>
      <c r="BB91" s="667"/>
      <c r="BC91" s="667"/>
      <c r="BD91" s="667"/>
      <c r="BE91" s="667"/>
      <c r="BF91" s="505"/>
    </row>
    <row r="92" spans="1:61" s="325" customFormat="1" ht="15" customHeight="1" thickTop="1">
      <c r="A92" s="49"/>
      <c r="G92" s="53"/>
      <c r="H92" s="500"/>
      <c r="I92" s="53"/>
      <c r="J92" s="289"/>
      <c r="L92" s="769"/>
      <c r="N92" s="769"/>
      <c r="P92" s="769"/>
      <c r="R92" s="769"/>
      <c r="T92" s="769"/>
      <c r="V92" s="769"/>
      <c r="Y92" s="289"/>
      <c r="AA92" s="769"/>
      <c r="AC92" s="769"/>
      <c r="AE92" s="769"/>
      <c r="AG92" s="769"/>
      <c r="AI92" s="769"/>
      <c r="AK92" s="769"/>
      <c r="AN92" s="337"/>
      <c r="AO92" s="129"/>
      <c r="AP92" s="129"/>
      <c r="AQ92" s="129"/>
      <c r="AR92" s="129"/>
      <c r="AS92" s="129"/>
      <c r="AT92" s="129"/>
      <c r="AU92" s="129"/>
      <c r="AV92" s="129"/>
      <c r="AW92" s="129"/>
      <c r="AX92" s="129"/>
      <c r="AY92" s="129"/>
      <c r="AZ92" s="129"/>
      <c r="BA92" s="129"/>
      <c r="BB92" s="129"/>
      <c r="BC92" s="129"/>
      <c r="BD92" s="129"/>
      <c r="BE92" s="129"/>
      <c r="BF92" s="337"/>
    </row>
    <row r="93" spans="1:61" s="53" customFormat="1" ht="15" customHeight="1">
      <c r="A93" s="49"/>
      <c r="B93" s="53" t="s">
        <v>685</v>
      </c>
      <c r="H93" s="56"/>
      <c r="J93" s="289"/>
      <c r="L93" s="101"/>
      <c r="N93" s="101"/>
      <c r="P93" s="101"/>
      <c r="R93" s="101"/>
      <c r="T93" s="101"/>
      <c r="V93" s="101"/>
      <c r="Y93" s="289"/>
      <c r="AA93" s="101"/>
      <c r="AC93" s="101"/>
      <c r="AE93" s="101"/>
      <c r="AG93" s="101"/>
      <c r="AI93" s="101"/>
      <c r="AK93" s="101"/>
      <c r="AN93" s="58"/>
      <c r="AO93" s="129"/>
      <c r="AP93" s="129"/>
      <c r="AQ93" s="129"/>
      <c r="AR93" s="129"/>
      <c r="AS93" s="129"/>
      <c r="AT93" s="129"/>
      <c r="AU93" s="129"/>
      <c r="AV93" s="129"/>
      <c r="AW93" s="129"/>
      <c r="AX93" s="129"/>
      <c r="AY93" s="129"/>
      <c r="AZ93" s="129"/>
      <c r="BA93" s="129"/>
      <c r="BB93" s="129"/>
      <c r="BC93" s="129"/>
      <c r="BD93" s="129"/>
      <c r="BE93" s="129"/>
      <c r="BF93" s="58"/>
    </row>
    <row r="94" spans="1:61" s="325" customFormat="1" ht="23.1" customHeight="1">
      <c r="A94" s="49"/>
      <c r="G94" s="53"/>
      <c r="I94" s="53"/>
      <c r="J94" s="770"/>
      <c r="K94" s="327"/>
      <c r="L94" s="770"/>
      <c r="M94" s="327"/>
      <c r="N94" s="770"/>
      <c r="O94" s="327"/>
      <c r="P94" s="770"/>
      <c r="Q94" s="327"/>
      <c r="R94" s="770"/>
      <c r="S94" s="327"/>
      <c r="T94" s="770"/>
      <c r="U94" s="327"/>
      <c r="V94" s="770"/>
      <c r="W94" s="327"/>
      <c r="Y94" s="770"/>
      <c r="Z94" s="327"/>
      <c r="AA94" s="770"/>
      <c r="AB94" s="327"/>
      <c r="AC94" s="770"/>
      <c r="AD94" s="327"/>
      <c r="AE94" s="770"/>
      <c r="AF94" s="327"/>
      <c r="AG94" s="770"/>
      <c r="AH94" s="327"/>
      <c r="AI94" s="770"/>
      <c r="AJ94" s="327"/>
      <c r="AK94" s="770"/>
      <c r="AL94" s="327"/>
      <c r="AN94" s="337"/>
      <c r="AO94" s="129"/>
      <c r="AP94" s="129"/>
      <c r="AQ94" s="129"/>
      <c r="AR94" s="129"/>
      <c r="AS94" s="129"/>
      <c r="AT94" s="129"/>
      <c r="AU94" s="129"/>
      <c r="AV94" s="129"/>
      <c r="AW94" s="129"/>
      <c r="AX94" s="129"/>
      <c r="AY94" s="129"/>
      <c r="AZ94" s="129"/>
      <c r="BA94" s="129"/>
      <c r="BB94" s="129"/>
      <c r="BC94" s="129"/>
      <c r="BD94" s="129"/>
      <c r="BE94" s="129"/>
      <c r="BF94" s="337"/>
    </row>
    <row r="95" spans="1:61" s="423" customFormat="1" ht="23.25" customHeight="1">
      <c r="A95" s="49"/>
      <c r="B95" s="760" t="s">
        <v>301</v>
      </c>
      <c r="C95" s="759"/>
      <c r="D95" s="759"/>
      <c r="E95" s="759"/>
      <c r="F95" s="759"/>
      <c r="H95" s="761"/>
      <c r="AN95" s="762"/>
      <c r="AO95" s="762"/>
      <c r="AP95" s="762"/>
      <c r="AQ95" s="762"/>
      <c r="AR95" s="762"/>
      <c r="AS95" s="762"/>
      <c r="AT95" s="762"/>
      <c r="AU95" s="762"/>
      <c r="AV95" s="762"/>
      <c r="AW95" s="762"/>
      <c r="AX95" s="762"/>
      <c r="AY95" s="762"/>
      <c r="AZ95" s="762"/>
      <c r="BA95" s="762"/>
      <c r="BB95" s="762"/>
      <c r="BC95" s="762"/>
      <c r="BD95" s="762"/>
      <c r="BE95" s="762"/>
      <c r="BF95" s="762"/>
    </row>
    <row r="96" spans="1:61" s="325" customFormat="1" ht="15" customHeight="1">
      <c r="A96" s="49"/>
      <c r="G96" s="53"/>
      <c r="H96" s="500"/>
      <c r="I96" s="53"/>
      <c r="J96" s="289"/>
      <c r="L96" s="769"/>
      <c r="N96" s="769"/>
      <c r="P96" s="769"/>
      <c r="R96" s="769"/>
      <c r="T96" s="769"/>
      <c r="V96" s="769"/>
      <c r="Y96" s="289"/>
      <c r="AA96" s="769"/>
      <c r="AC96" s="769"/>
      <c r="AE96" s="769"/>
      <c r="AG96" s="769"/>
      <c r="AI96" s="769"/>
      <c r="AK96" s="769"/>
      <c r="AN96" s="337"/>
      <c r="AO96" s="129"/>
      <c r="AP96" s="129"/>
      <c r="AQ96" s="129"/>
      <c r="AR96" s="129"/>
      <c r="AS96" s="129"/>
      <c r="AT96" s="129"/>
      <c r="AU96" s="129"/>
      <c r="AV96" s="129"/>
      <c r="AW96" s="129"/>
      <c r="AX96" s="129"/>
      <c r="AY96" s="129"/>
      <c r="AZ96" s="129"/>
      <c r="BA96" s="129"/>
      <c r="BB96" s="129"/>
      <c r="BC96" s="129"/>
      <c r="BD96" s="129"/>
      <c r="BE96" s="129"/>
      <c r="BF96" s="337"/>
    </row>
    <row r="97" spans="1:61" s="108" customFormat="1" ht="15" customHeight="1">
      <c r="A97" s="49"/>
      <c r="B97" s="686" t="s">
        <v>200</v>
      </c>
      <c r="C97" s="547"/>
      <c r="D97" s="547"/>
      <c r="E97" s="547"/>
      <c r="F97" s="547"/>
      <c r="H97" s="110"/>
      <c r="J97" s="738"/>
      <c r="K97" s="739"/>
      <c r="L97" s="738"/>
      <c r="M97" s="740"/>
      <c r="N97" s="738"/>
      <c r="O97" s="740"/>
      <c r="P97" s="738"/>
      <c r="Q97" s="740"/>
      <c r="R97" s="738"/>
      <c r="S97" s="740"/>
      <c r="T97" s="738"/>
      <c r="U97" s="740"/>
      <c r="V97" s="738"/>
      <c r="W97" s="739"/>
      <c r="Y97" s="738"/>
      <c r="Z97" s="739"/>
      <c r="AA97" s="738"/>
      <c r="AB97" s="740"/>
      <c r="AC97" s="738"/>
      <c r="AD97" s="740"/>
      <c r="AE97" s="738"/>
      <c r="AF97" s="740"/>
      <c r="AG97" s="738"/>
      <c r="AH97" s="740"/>
      <c r="AI97" s="738"/>
      <c r="AJ97" s="740"/>
      <c r="AK97" s="738"/>
      <c r="AL97" s="739"/>
      <c r="AN97" s="741"/>
      <c r="AO97" s="129"/>
      <c r="AP97" s="129"/>
      <c r="AQ97" s="129"/>
      <c r="AR97" s="129"/>
      <c r="AS97" s="129"/>
      <c r="AT97" s="129"/>
      <c r="AU97" s="129"/>
      <c r="AV97" s="129"/>
      <c r="AW97" s="129"/>
      <c r="AX97" s="129"/>
      <c r="AY97" s="129"/>
      <c r="AZ97" s="129"/>
      <c r="BA97" s="129"/>
      <c r="BB97" s="129"/>
      <c r="BC97" s="129"/>
      <c r="BD97" s="129"/>
      <c r="BE97" s="129"/>
      <c r="BF97" s="741"/>
    </row>
    <row r="98" spans="1:61" s="49" customFormat="1" ht="15" customHeight="1">
      <c r="B98" s="316" t="s">
        <v>190</v>
      </c>
      <c r="C98" s="316"/>
      <c r="D98" s="316"/>
      <c r="E98" s="316"/>
      <c r="F98" s="316"/>
      <c r="H98" s="317"/>
      <c r="J98" s="742">
        <v>547</v>
      </c>
      <c r="K98" s="407">
        <v>563</v>
      </c>
      <c r="L98" s="742">
        <v>554</v>
      </c>
      <c r="M98" s="684">
        <v>554</v>
      </c>
      <c r="N98" s="742">
        <v>1101</v>
      </c>
      <c r="O98" s="684">
        <v>1117</v>
      </c>
      <c r="P98" s="742">
        <v>583</v>
      </c>
      <c r="Q98" s="407">
        <v>570</v>
      </c>
      <c r="R98" s="742">
        <v>596</v>
      </c>
      <c r="S98" s="684">
        <v>605</v>
      </c>
      <c r="T98" s="742">
        <v>1179</v>
      </c>
      <c r="U98" s="771">
        <v>1175</v>
      </c>
      <c r="V98" s="742">
        <v>2280</v>
      </c>
      <c r="W98" s="407">
        <v>2292</v>
      </c>
      <c r="Y98" s="742">
        <v>563</v>
      </c>
      <c r="Z98" s="407">
        <v>528</v>
      </c>
      <c r="AA98" s="742">
        <v>553</v>
      </c>
      <c r="AB98" s="684">
        <v>528</v>
      </c>
      <c r="AC98" s="742">
        <v>1117</v>
      </c>
      <c r="AD98" s="684">
        <v>1056</v>
      </c>
      <c r="AE98" s="742"/>
      <c r="AF98" s="407"/>
      <c r="AG98" s="742"/>
      <c r="AH98" s="684"/>
      <c r="AI98" s="742"/>
      <c r="AJ98" s="771"/>
      <c r="AK98" s="742"/>
      <c r="AL98" s="407"/>
      <c r="AN98" s="133"/>
      <c r="AO98" s="323">
        <f>IF(ABS(N98-(J98+L98))&lt;0.001,0,N98-(J98+L98))</f>
        <v>0</v>
      </c>
      <c r="AP98" s="323">
        <f>IF(ABS(O98-(K98+M98))&lt;0.001,0,O98-(K98+M98))</f>
        <v>0</v>
      </c>
      <c r="AQ98" s="323">
        <f>IF(ABS(T98-(P98+R98))&lt;0.001,0,T98-(P98+R98))</f>
        <v>0</v>
      </c>
      <c r="AR98" s="323">
        <f>IF(ABS(U98-(Q98+S98))&lt;0.001,0,U98-(Q98+S98))</f>
        <v>0</v>
      </c>
      <c r="AS98" s="323">
        <f>IF(ABS(V98-(J98+L98+P98+R98))&lt;0.001,0,V98-(J98+L98+P98+R98))</f>
        <v>0</v>
      </c>
      <c r="AT98" s="323">
        <f>IF(ABS(W98-(K98+M98+Q98+S98))&lt;0.001,0,W98-(K98+M98+Q98+S98))</f>
        <v>0</v>
      </c>
      <c r="AU98" s="323">
        <f>IF(ABS(V98-(N98+T98))&lt;0.001,0,V98-(N98+T98))</f>
        <v>0</v>
      </c>
      <c r="AV98" s="323">
        <f>IF(ABS(W98-(O98+U98))&lt;0.001,0,W98-(O98+U98))</f>
        <v>0</v>
      </c>
      <c r="AW98" s="58"/>
      <c r="AX98" s="323">
        <f>IF(ABS(AC98-(Y98+AA98))&lt;0.001,0,AC98-(Y98+AA98))</f>
        <v>1</v>
      </c>
      <c r="AY98" s="323">
        <f>IF(ABS(AD98-(Z98+AB98))&lt;0.001,0,AD98-(Z98+AB98))</f>
        <v>0</v>
      </c>
      <c r="AZ98" s="323">
        <f>IF(ABS(AI98-(AE98+AG98))&lt;0.001,0,AI98-(AE98+AG98))</f>
        <v>0</v>
      </c>
      <c r="BA98" s="323">
        <f>IF(ABS(AJ98-(AF98+AH98))&lt;0.001,0,AJ98-(AF98+AH98))</f>
        <v>0</v>
      </c>
      <c r="BB98" s="323">
        <f>IF(ABS(AK98-(Y98+AA98+AE98+AG98))&lt;0.001,0,AK98-(Y98+AA98+AE98+AG98))</f>
        <v>-1116</v>
      </c>
      <c r="BC98" s="323">
        <f>IF(ABS(AL98-(Z98+AB98+AF98+AH98))&lt;0.001,0,AL98-(Z98+AB98+AF98+AH98))</f>
        <v>-1056</v>
      </c>
      <c r="BD98" s="323">
        <f>IF(ABS(AK98-(AC98+AI98))&lt;0.001,0,AK98-(AC98+AI98))</f>
        <v>-1117</v>
      </c>
      <c r="BE98" s="323">
        <f>IF(ABS(AL98-(AD98+AJ98))&lt;0.001,0,AL98-(AD98+AJ98))</f>
        <v>-1056</v>
      </c>
      <c r="BF98" s="183"/>
      <c r="BH98" s="233"/>
      <c r="BI98" s="233"/>
    </row>
    <row r="99" spans="1:61" s="34" customFormat="1" ht="15" customHeight="1">
      <c r="A99" s="49"/>
      <c r="B99" s="32" t="s">
        <v>19</v>
      </c>
      <c r="C99" s="32"/>
      <c r="D99" s="32"/>
      <c r="E99" s="32"/>
      <c r="F99" s="32"/>
      <c r="G99" s="32"/>
      <c r="H99" s="33"/>
      <c r="I99" s="32"/>
      <c r="J99" s="154"/>
      <c r="K99" s="159">
        <v>2.9000000000000001E-2</v>
      </c>
      <c r="L99" s="154"/>
      <c r="M99" s="139">
        <v>0</v>
      </c>
      <c r="N99" s="160"/>
      <c r="O99" s="139">
        <v>1.4E-2</v>
      </c>
      <c r="P99" s="154"/>
      <c r="Q99" s="159">
        <v>-2.1999999999999999E-2</v>
      </c>
      <c r="R99" s="154"/>
      <c r="S99" s="139">
        <v>1.4E-2</v>
      </c>
      <c r="T99" s="154"/>
      <c r="U99" s="161">
        <v>-4.0000000000000001E-3</v>
      </c>
      <c r="V99" s="154"/>
      <c r="W99" s="159">
        <v>5.0000000000000001E-3</v>
      </c>
      <c r="Y99" s="154"/>
      <c r="Z99" s="159">
        <v>-6.3E-2</v>
      </c>
      <c r="AA99" s="154"/>
      <c r="AB99" s="139">
        <v>-4.5999999999999999E-2</v>
      </c>
      <c r="AC99" s="160"/>
      <c r="AD99" s="139">
        <v>-5.3999999999999999E-2</v>
      </c>
      <c r="AE99" s="154"/>
      <c r="AF99" s="159"/>
      <c r="AG99" s="154"/>
      <c r="AH99" s="139"/>
      <c r="AI99" s="154"/>
      <c r="AJ99" s="161"/>
      <c r="AK99" s="154"/>
      <c r="AL99" s="159"/>
      <c r="AN99" s="132"/>
      <c r="AO99" s="77"/>
      <c r="AP99" s="77"/>
      <c r="AQ99" s="77"/>
      <c r="AR99" s="77"/>
      <c r="AS99" s="77"/>
      <c r="AT99" s="77"/>
      <c r="AU99" s="77"/>
      <c r="AV99" s="77"/>
      <c r="AW99" s="78"/>
      <c r="AX99" s="77"/>
      <c r="AY99" s="77"/>
      <c r="AZ99" s="77"/>
      <c r="BA99" s="77"/>
      <c r="BB99" s="77"/>
      <c r="BC99" s="77"/>
      <c r="BD99" s="77"/>
      <c r="BE99" s="77"/>
      <c r="BF99" s="97"/>
      <c r="BI99" s="233"/>
    </row>
    <row r="100" spans="1:61" s="49" customFormat="1" ht="15" customHeight="1">
      <c r="B100" s="118" t="s">
        <v>287</v>
      </c>
      <c r="C100" s="118"/>
      <c r="D100" s="118"/>
      <c r="E100" s="118"/>
      <c r="F100" s="118"/>
      <c r="H100" s="119" t="s">
        <v>283</v>
      </c>
      <c r="J100" s="45">
        <v>356</v>
      </c>
      <c r="K100" s="146">
        <v>369</v>
      </c>
      <c r="L100" s="45">
        <v>363</v>
      </c>
      <c r="M100" s="150">
        <v>368</v>
      </c>
      <c r="N100" s="120">
        <v>718</v>
      </c>
      <c r="O100" s="122">
        <v>737</v>
      </c>
      <c r="P100" s="120">
        <v>368</v>
      </c>
      <c r="Q100" s="121">
        <v>370</v>
      </c>
      <c r="R100" s="120">
        <v>379</v>
      </c>
      <c r="S100" s="122">
        <v>362</v>
      </c>
      <c r="T100" s="120">
        <v>747</v>
      </c>
      <c r="U100" s="123">
        <v>732</v>
      </c>
      <c r="V100" s="120">
        <v>1466</v>
      </c>
      <c r="W100" s="121">
        <v>1469</v>
      </c>
      <c r="X100" s="158"/>
      <c r="Y100" s="45">
        <v>370</v>
      </c>
      <c r="Z100" s="146">
        <v>351</v>
      </c>
      <c r="AA100" s="45">
        <v>367</v>
      </c>
      <c r="AB100" s="150">
        <v>355</v>
      </c>
      <c r="AC100" s="120">
        <v>737</v>
      </c>
      <c r="AD100" s="122">
        <v>706</v>
      </c>
      <c r="AE100" s="120"/>
      <c r="AF100" s="121"/>
      <c r="AG100" s="120"/>
      <c r="AH100" s="122"/>
      <c r="AI100" s="120"/>
      <c r="AJ100" s="123"/>
      <c r="AK100" s="120"/>
      <c r="AL100" s="121"/>
      <c r="AN100" s="133"/>
      <c r="AO100" s="176">
        <f>IF(ABS(N100-(J100+L100))&lt;0.001,0,N100-(J100+L100))</f>
        <v>-1</v>
      </c>
      <c r="AP100" s="176">
        <f>IF(ABS(O100-(K100+M100))&lt;0.001,0,O100-(K100+M100))</f>
        <v>0</v>
      </c>
      <c r="AQ100" s="176">
        <f>IF(ABS(T100-(P100+R100))&lt;0.001,0,T100-(P100+R100))</f>
        <v>0</v>
      </c>
      <c r="AR100" s="176">
        <f>IF(ABS(U100-(Q100+S100))&lt;0.001,0,U100-(Q100+S100))</f>
        <v>0</v>
      </c>
      <c r="AS100" s="176">
        <f>IF(ABS(V100-(J100+L100+P100+R100))&lt;0.001,0,V100-(J100+L100+P100+R100))</f>
        <v>0</v>
      </c>
      <c r="AT100" s="176">
        <f>IF(ABS(W100-(K100+M100+Q100+S100))&lt;0.001,0,W100-(K100+M100+Q100+S100))</f>
        <v>0</v>
      </c>
      <c r="AU100" s="176">
        <f>IF(ABS(V100-(N100+T100))&lt;0.001,0,V100-(N100+T100))</f>
        <v>1</v>
      </c>
      <c r="AV100" s="176">
        <f>IF(ABS(W100-(O100+U100))&lt;0.001,0,W100-(O100+U100))</f>
        <v>0</v>
      </c>
      <c r="AW100" s="58"/>
      <c r="AX100" s="176">
        <f>IF(ABS(AC100-(Y100+AA100))&lt;0.001,0,AC100-(Y100+AA100))</f>
        <v>0</v>
      </c>
      <c r="AY100" s="176">
        <f>IF(ABS(AD100-(Z100+AB100))&lt;0.001,0,AD100-(Z100+AB100))</f>
        <v>0</v>
      </c>
      <c r="AZ100" s="176">
        <f>IF(ABS(AI100-(AE100+AG100))&lt;0.001,0,AI100-(AE100+AG100))</f>
        <v>0</v>
      </c>
      <c r="BA100" s="176">
        <f>IF(ABS(AJ100-(AF100+AH100))&lt;0.001,0,AJ100-(AF100+AH100))</f>
        <v>0</v>
      </c>
      <c r="BB100" s="176">
        <f>IF(ABS(AK100-(Y100+AA100+AE100+AG100))&lt;0.001,0,AK100-(Y100+AA100+AE100+AG100))</f>
        <v>-737</v>
      </c>
      <c r="BC100" s="176">
        <f>IF(ABS(AL100-(Z100+AB100+AF100+AH100))&lt;0.001,0,AL100-(Z100+AB100+AF100+AH100))</f>
        <v>-706</v>
      </c>
      <c r="BD100" s="176">
        <f>IF(ABS(AK100-(AC100+AI100))&lt;0.001,0,AK100-(AC100+AI100))</f>
        <v>-737</v>
      </c>
      <c r="BE100" s="176">
        <f>IF(ABS(AL100-(AD100+AJ100))&lt;0.001,0,AL100-(AD100+AJ100))</f>
        <v>-706</v>
      </c>
      <c r="BF100" s="183"/>
      <c r="BH100" s="233"/>
      <c r="BI100" s="233"/>
    </row>
    <row r="101" spans="1:61" s="34" customFormat="1" ht="15" customHeight="1">
      <c r="A101" s="49"/>
      <c r="B101" s="32" t="s">
        <v>19</v>
      </c>
      <c r="C101" s="32"/>
      <c r="D101" s="32"/>
      <c r="E101" s="32"/>
      <c r="F101" s="32"/>
      <c r="G101" s="32"/>
      <c r="H101" s="33"/>
      <c r="I101" s="32"/>
      <c r="J101" s="154"/>
      <c r="K101" s="159">
        <v>3.9E-2</v>
      </c>
      <c r="L101" s="156"/>
      <c r="M101" s="139">
        <v>1.4999999999999999E-2</v>
      </c>
      <c r="N101" s="155"/>
      <c r="O101" s="114">
        <v>2.7E-2</v>
      </c>
      <c r="P101" s="156"/>
      <c r="Q101" s="113">
        <v>5.0000000000000001E-3</v>
      </c>
      <c r="R101" s="156"/>
      <c r="S101" s="114">
        <v>-4.5999999999999999E-2</v>
      </c>
      <c r="T101" s="156"/>
      <c r="U101" s="116">
        <v>-2.1000000000000001E-2</v>
      </c>
      <c r="V101" s="156"/>
      <c r="W101" s="113">
        <v>2E-3</v>
      </c>
      <c r="X101" s="157"/>
      <c r="Y101" s="154"/>
      <c r="Z101" s="159">
        <v>-5.1999999999999998E-2</v>
      </c>
      <c r="AA101" s="156"/>
      <c r="AB101" s="139">
        <v>-3.4000000000000002E-2</v>
      </c>
      <c r="AC101" s="155"/>
      <c r="AD101" s="114">
        <v>-4.2999999999999997E-2</v>
      </c>
      <c r="AE101" s="156"/>
      <c r="AF101" s="113"/>
      <c r="AG101" s="156"/>
      <c r="AH101" s="114"/>
      <c r="AI101" s="156"/>
      <c r="AJ101" s="116"/>
      <c r="AK101" s="156"/>
      <c r="AL101" s="113"/>
      <c r="AN101" s="132"/>
      <c r="AO101" s="77"/>
      <c r="AP101" s="77"/>
      <c r="AQ101" s="77"/>
      <c r="AR101" s="77"/>
      <c r="AS101" s="77"/>
      <c r="AT101" s="77"/>
      <c r="AU101" s="77"/>
      <c r="AV101" s="77"/>
      <c r="AW101" s="78"/>
      <c r="AX101" s="77"/>
      <c r="AY101" s="77"/>
      <c r="AZ101" s="77"/>
      <c r="BA101" s="77"/>
      <c r="BB101" s="77"/>
      <c r="BC101" s="77"/>
      <c r="BD101" s="77"/>
      <c r="BE101" s="77"/>
      <c r="BF101" s="97"/>
      <c r="BI101" s="233"/>
    </row>
    <row r="102" spans="1:61" s="49" customFormat="1" ht="15" customHeight="1">
      <c r="B102" s="118"/>
      <c r="C102" s="118" t="s">
        <v>201</v>
      </c>
      <c r="D102" s="118"/>
      <c r="E102" s="118"/>
      <c r="F102" s="118"/>
      <c r="H102" s="119" t="s">
        <v>129</v>
      </c>
      <c r="J102" s="45">
        <v>50</v>
      </c>
      <c r="K102" s="146">
        <v>57</v>
      </c>
      <c r="L102" s="45">
        <v>52</v>
      </c>
      <c r="M102" s="150">
        <v>56</v>
      </c>
      <c r="N102" s="45">
        <v>101</v>
      </c>
      <c r="O102" s="150">
        <v>113</v>
      </c>
      <c r="P102" s="45">
        <v>54</v>
      </c>
      <c r="Q102" s="146">
        <v>56</v>
      </c>
      <c r="R102" s="45">
        <v>56</v>
      </c>
      <c r="S102" s="150">
        <v>55</v>
      </c>
      <c r="T102" s="45">
        <v>110</v>
      </c>
      <c r="U102" s="162">
        <v>111</v>
      </c>
      <c r="V102" s="45">
        <v>211</v>
      </c>
      <c r="W102" s="146">
        <v>224</v>
      </c>
      <c r="X102" s="233"/>
      <c r="Y102" s="45">
        <v>57</v>
      </c>
      <c r="Z102" s="146">
        <v>53</v>
      </c>
      <c r="AA102" s="45">
        <v>56</v>
      </c>
      <c r="AB102" s="150">
        <v>52</v>
      </c>
      <c r="AC102" s="45">
        <v>113</v>
      </c>
      <c r="AD102" s="150">
        <v>106</v>
      </c>
      <c r="AE102" s="45"/>
      <c r="AF102" s="146"/>
      <c r="AG102" s="45"/>
      <c r="AH102" s="150"/>
      <c r="AI102" s="45"/>
      <c r="AJ102" s="162"/>
      <c r="AK102" s="45"/>
      <c r="AL102" s="146"/>
      <c r="AN102" s="133"/>
      <c r="AO102" s="176">
        <f>IF(ABS(N102-(J102+L102))&lt;0.001,0,N102-(J102+L102))</f>
        <v>-1</v>
      </c>
      <c r="AP102" s="176">
        <f>IF(ABS(O102-(K102+M102))&lt;0.001,0,O102-(K102+M102))</f>
        <v>0</v>
      </c>
      <c r="AQ102" s="176">
        <f>IF(ABS(T102-(P102+R102))&lt;0.001,0,T102-(P102+R102))</f>
        <v>0</v>
      </c>
      <c r="AR102" s="176">
        <f>IF(ABS(U102-(Q102+S102))&lt;0.001,0,U102-(Q102+S102))</f>
        <v>0</v>
      </c>
      <c r="AS102" s="176">
        <f>IF(ABS(V102-(J102+L102+P102+R102))&lt;0.001,0,V102-(J102+L102+P102+R102))</f>
        <v>-1</v>
      </c>
      <c r="AT102" s="176">
        <f>IF(ABS(W102-(K102+M102+Q102+S102))&lt;0.001,0,W102-(K102+M102+Q102+S102))</f>
        <v>0</v>
      </c>
      <c r="AU102" s="176">
        <f>IF(ABS(V102-(N102+T102))&lt;0.001,0,V102-(N102+T102))</f>
        <v>0</v>
      </c>
      <c r="AV102" s="176">
        <f>IF(ABS(W102-(O102+U102))&lt;0.001,0,W102-(O102+U102))</f>
        <v>0</v>
      </c>
      <c r="AW102" s="58"/>
      <c r="AX102" s="176">
        <f>IF(ABS(AC102-(Y102+AA102))&lt;0.001,0,AC102-(Y102+AA102))</f>
        <v>0</v>
      </c>
      <c r="AY102" s="176">
        <f>IF(ABS(AD102-(Z102+AB102))&lt;0.001,0,AD102-(Z102+AB102))</f>
        <v>1</v>
      </c>
      <c r="AZ102" s="176">
        <f>IF(ABS(AI102-(AE102+AG102))&lt;0.001,0,AI102-(AE102+AG102))</f>
        <v>0</v>
      </c>
      <c r="BA102" s="176">
        <f>IF(ABS(AJ102-(AF102+AH102))&lt;0.001,0,AJ102-(AF102+AH102))</f>
        <v>0</v>
      </c>
      <c r="BB102" s="176">
        <f>IF(ABS(AK102-(Y102+AA102+AE102+AG102))&lt;0.001,0,AK102-(Y102+AA102+AE102+AG102))</f>
        <v>-113</v>
      </c>
      <c r="BC102" s="176">
        <f>IF(ABS(AL102-(Z102+AB102+AF102+AH102))&lt;0.001,0,AL102-(Z102+AB102+AF102+AH102))</f>
        <v>-105</v>
      </c>
      <c r="BD102" s="176">
        <f>IF(ABS(AK102-(AC102+AI102))&lt;0.001,0,AK102-(AC102+AI102))</f>
        <v>-113</v>
      </c>
      <c r="BE102" s="176">
        <f>IF(ABS(AL102-(AD102+AJ102))&lt;0.001,0,AL102-(AD102+AJ102))</f>
        <v>-106</v>
      </c>
      <c r="BF102" s="183"/>
      <c r="BH102" s="233"/>
      <c r="BI102" s="233"/>
    </row>
    <row r="103" spans="1:61" s="34" customFormat="1" ht="15" customHeight="1">
      <c r="A103" s="49"/>
      <c r="B103" s="32"/>
      <c r="C103" s="32" t="s">
        <v>19</v>
      </c>
      <c r="D103" s="32"/>
      <c r="E103" s="32"/>
      <c r="F103" s="32"/>
      <c r="G103" s="32"/>
      <c r="H103" s="33"/>
      <c r="I103" s="32"/>
      <c r="J103" s="154"/>
      <c r="K103" s="159">
        <v>0.13700000000000001</v>
      </c>
      <c r="L103" s="154"/>
      <c r="M103" s="139">
        <v>8.6999999999999994E-2</v>
      </c>
      <c r="N103" s="160"/>
      <c r="O103" s="139">
        <v>0.111</v>
      </c>
      <c r="P103" s="154"/>
      <c r="Q103" s="159">
        <v>4.7E-2</v>
      </c>
      <c r="R103" s="154"/>
      <c r="S103" s="139">
        <v>-2.8000000000000001E-2</v>
      </c>
      <c r="T103" s="154"/>
      <c r="U103" s="161">
        <v>8.0000000000000002E-3</v>
      </c>
      <c r="V103" s="154"/>
      <c r="W103" s="159">
        <v>5.8000000000000003E-2</v>
      </c>
      <c r="Y103" s="154"/>
      <c r="Z103" s="159">
        <v>-6.2E-2</v>
      </c>
      <c r="AA103" s="154"/>
      <c r="AB103" s="139">
        <v>-6.6000000000000003E-2</v>
      </c>
      <c r="AC103" s="160"/>
      <c r="AD103" s="139">
        <v>-6.4000000000000001E-2</v>
      </c>
      <c r="AE103" s="154"/>
      <c r="AF103" s="159"/>
      <c r="AG103" s="154"/>
      <c r="AH103" s="139"/>
      <c r="AI103" s="154"/>
      <c r="AJ103" s="161"/>
      <c r="AK103" s="154"/>
      <c r="AL103" s="159"/>
      <c r="AN103" s="132"/>
      <c r="AO103" s="77"/>
      <c r="AP103" s="77"/>
      <c r="AQ103" s="77"/>
      <c r="AR103" s="77"/>
      <c r="AS103" s="77"/>
      <c r="AT103" s="77"/>
      <c r="AU103" s="77"/>
      <c r="AV103" s="77"/>
      <c r="AW103" s="78"/>
      <c r="AX103" s="77"/>
      <c r="AY103" s="77"/>
      <c r="AZ103" s="77"/>
      <c r="BA103" s="77"/>
      <c r="BB103" s="77"/>
      <c r="BC103" s="77"/>
      <c r="BD103" s="77"/>
      <c r="BE103" s="77"/>
      <c r="BF103" s="97"/>
      <c r="BI103" s="233"/>
    </row>
    <row r="104" spans="1:61" s="49" customFormat="1" ht="15" customHeight="1">
      <c r="B104" s="118"/>
      <c r="C104" s="118" t="s">
        <v>202</v>
      </c>
      <c r="D104" s="118"/>
      <c r="E104" s="118"/>
      <c r="F104" s="118"/>
      <c r="H104" s="119" t="s">
        <v>130</v>
      </c>
      <c r="J104" s="45">
        <v>211</v>
      </c>
      <c r="K104" s="146">
        <v>221</v>
      </c>
      <c r="L104" s="45">
        <v>219</v>
      </c>
      <c r="M104" s="150">
        <v>224</v>
      </c>
      <c r="N104" s="45">
        <v>430</v>
      </c>
      <c r="O104" s="150">
        <v>445</v>
      </c>
      <c r="P104" s="45">
        <v>226</v>
      </c>
      <c r="Q104" s="146">
        <v>226</v>
      </c>
      <c r="R104" s="45">
        <v>229</v>
      </c>
      <c r="S104" s="150">
        <v>221</v>
      </c>
      <c r="T104" s="45">
        <v>454</v>
      </c>
      <c r="U104" s="162">
        <v>447</v>
      </c>
      <c r="V104" s="45">
        <v>884</v>
      </c>
      <c r="W104" s="146">
        <v>893</v>
      </c>
      <c r="X104" s="233"/>
      <c r="Y104" s="45">
        <v>222</v>
      </c>
      <c r="Z104" s="146">
        <v>219</v>
      </c>
      <c r="AA104" s="45">
        <v>225</v>
      </c>
      <c r="AB104" s="150">
        <v>223</v>
      </c>
      <c r="AC104" s="45">
        <v>447</v>
      </c>
      <c r="AD104" s="150">
        <v>441</v>
      </c>
      <c r="AE104" s="45"/>
      <c r="AF104" s="146"/>
      <c r="AG104" s="45"/>
      <c r="AH104" s="150"/>
      <c r="AI104" s="45"/>
      <c r="AJ104" s="162"/>
      <c r="AK104" s="45"/>
      <c r="AL104" s="146"/>
      <c r="AN104" s="133"/>
      <c r="AO104" s="176">
        <f>IF(ABS(N104-(J104+L104))&lt;0.001,0,N104-(J104+L104))</f>
        <v>0</v>
      </c>
      <c r="AP104" s="176">
        <f>IF(ABS(O104-(K104+M104))&lt;0.001,0,O104-(K104+M104))</f>
        <v>0</v>
      </c>
      <c r="AQ104" s="176">
        <f>IF(ABS(T104-(P104+R104))&lt;0.001,0,T104-(P104+R104))</f>
        <v>-1</v>
      </c>
      <c r="AR104" s="176">
        <f>IF(ABS(U104-(Q104+S104))&lt;0.001,0,U104-(Q104+S104))</f>
        <v>0</v>
      </c>
      <c r="AS104" s="176">
        <f>IF(ABS(V104-(J104+L104+P104+R104))&lt;0.001,0,V104-(J104+L104+P104+R104))</f>
        <v>-1</v>
      </c>
      <c r="AT104" s="176">
        <f>IF(ABS(W104-(K104+M104+Q104+S104))&lt;0.001,0,W104-(K104+M104+Q104+S104))</f>
        <v>1</v>
      </c>
      <c r="AU104" s="176">
        <f>IF(ABS(V104-(N104+T104))&lt;0.001,0,V104-(N104+T104))</f>
        <v>0</v>
      </c>
      <c r="AV104" s="176">
        <f>IF(ABS(W104-(O104+U104))&lt;0.001,0,W104-(O104+U104))</f>
        <v>1</v>
      </c>
      <c r="AW104" s="58"/>
      <c r="AX104" s="176">
        <f>IF(ABS(AC104-(Y104+AA104))&lt;0.001,0,AC104-(Y104+AA104))</f>
        <v>0</v>
      </c>
      <c r="AY104" s="176">
        <f>IF(ABS(AD104-(Z104+AB104))&lt;0.001,0,AD104-(Z104+AB104))</f>
        <v>-1</v>
      </c>
      <c r="AZ104" s="176">
        <f>IF(ABS(AI104-(AE104+AG104))&lt;0.001,0,AI104-(AE104+AG104))</f>
        <v>0</v>
      </c>
      <c r="BA104" s="176">
        <f>IF(ABS(AJ104-(AF104+AH104))&lt;0.001,0,AJ104-(AF104+AH104))</f>
        <v>0</v>
      </c>
      <c r="BB104" s="176">
        <f>IF(ABS(AK104-(Y104+AA104+AE104+AG104))&lt;0.001,0,AK104-(Y104+AA104+AE104+AG104))</f>
        <v>-447</v>
      </c>
      <c r="BC104" s="176">
        <f>IF(ABS(AL104-(Z104+AB104+AF104+AH104))&lt;0.001,0,AL104-(Z104+AB104+AF104+AH104))</f>
        <v>-442</v>
      </c>
      <c r="BD104" s="176">
        <f>IF(ABS(AK104-(AC104+AI104))&lt;0.001,0,AK104-(AC104+AI104))</f>
        <v>-447</v>
      </c>
      <c r="BE104" s="176">
        <f>IF(ABS(AL104-(AD104+AJ104))&lt;0.001,0,AL104-(AD104+AJ104))</f>
        <v>-441</v>
      </c>
      <c r="BF104" s="183"/>
      <c r="BH104" s="233"/>
      <c r="BI104" s="233"/>
    </row>
    <row r="105" spans="1:61" s="34" customFormat="1" ht="15" customHeight="1">
      <c r="A105" s="49"/>
      <c r="B105" s="32"/>
      <c r="C105" s="32" t="s">
        <v>19</v>
      </c>
      <c r="D105" s="32"/>
      <c r="E105" s="32"/>
      <c r="F105" s="32"/>
      <c r="G105" s="32"/>
      <c r="H105" s="33"/>
      <c r="I105" s="32"/>
      <c r="J105" s="154"/>
      <c r="K105" s="159">
        <v>4.8000000000000001E-2</v>
      </c>
      <c r="L105" s="154"/>
      <c r="M105" s="139">
        <v>2.5000000000000001E-2</v>
      </c>
      <c r="N105" s="160"/>
      <c r="O105" s="139">
        <v>3.5999999999999997E-2</v>
      </c>
      <c r="P105" s="154"/>
      <c r="Q105" s="159">
        <v>2E-3</v>
      </c>
      <c r="R105" s="154"/>
      <c r="S105" s="139">
        <v>-3.3000000000000002E-2</v>
      </c>
      <c r="T105" s="154"/>
      <c r="U105" s="161">
        <v>-1.6E-2</v>
      </c>
      <c r="V105" s="154"/>
      <c r="W105" s="159">
        <v>0.01</v>
      </c>
      <c r="Y105" s="154"/>
      <c r="Z105" s="159">
        <v>-1.7000000000000001E-2</v>
      </c>
      <c r="AA105" s="154"/>
      <c r="AB105" s="139">
        <v>-8.9999999999999993E-3</v>
      </c>
      <c r="AC105" s="160"/>
      <c r="AD105" s="139">
        <v>-1.2999999999999999E-2</v>
      </c>
      <c r="AE105" s="154"/>
      <c r="AF105" s="159"/>
      <c r="AG105" s="154"/>
      <c r="AH105" s="139"/>
      <c r="AI105" s="154"/>
      <c r="AJ105" s="161"/>
      <c r="AK105" s="154"/>
      <c r="AL105" s="159"/>
      <c r="AN105" s="132"/>
      <c r="AO105" s="77"/>
      <c r="AP105" s="77"/>
      <c r="AQ105" s="77"/>
      <c r="AR105" s="77"/>
      <c r="AS105" s="77"/>
      <c r="AT105" s="77"/>
      <c r="AU105" s="77"/>
      <c r="AV105" s="77"/>
      <c r="AW105" s="78"/>
      <c r="AX105" s="77"/>
      <c r="AY105" s="77"/>
      <c r="AZ105" s="77"/>
      <c r="BA105" s="77"/>
      <c r="BB105" s="77"/>
      <c r="BC105" s="77"/>
      <c r="BD105" s="77"/>
      <c r="BE105" s="77"/>
      <c r="BF105" s="97"/>
      <c r="BI105" s="233"/>
    </row>
    <row r="106" spans="1:61" s="49" customFormat="1" ht="15" customHeight="1">
      <c r="B106" s="118"/>
      <c r="C106" s="118" t="s">
        <v>203</v>
      </c>
      <c r="D106" s="118"/>
      <c r="E106" s="118"/>
      <c r="F106" s="118"/>
      <c r="H106" s="119" t="s">
        <v>131</v>
      </c>
      <c r="J106" s="45">
        <v>78</v>
      </c>
      <c r="K106" s="146">
        <v>71</v>
      </c>
      <c r="L106" s="45">
        <v>74</v>
      </c>
      <c r="M106" s="150">
        <v>67</v>
      </c>
      <c r="N106" s="45">
        <v>152</v>
      </c>
      <c r="O106" s="150">
        <v>138</v>
      </c>
      <c r="P106" s="45">
        <v>73</v>
      </c>
      <c r="Q106" s="146">
        <v>64</v>
      </c>
      <c r="R106" s="45">
        <v>71</v>
      </c>
      <c r="S106" s="150">
        <v>63</v>
      </c>
      <c r="T106" s="45">
        <v>144</v>
      </c>
      <c r="U106" s="162">
        <v>126</v>
      </c>
      <c r="V106" s="45">
        <v>296</v>
      </c>
      <c r="W106" s="146">
        <v>264</v>
      </c>
      <c r="X106" s="233"/>
      <c r="Y106" s="45">
        <v>70</v>
      </c>
      <c r="Z106" s="146">
        <v>62</v>
      </c>
      <c r="AA106" s="45">
        <v>67</v>
      </c>
      <c r="AB106" s="150">
        <v>63</v>
      </c>
      <c r="AC106" s="45">
        <v>137</v>
      </c>
      <c r="AD106" s="150">
        <v>125</v>
      </c>
      <c r="AE106" s="45"/>
      <c r="AF106" s="146"/>
      <c r="AG106" s="45"/>
      <c r="AH106" s="150"/>
      <c r="AI106" s="45"/>
      <c r="AJ106" s="162"/>
      <c r="AK106" s="45"/>
      <c r="AL106" s="146"/>
      <c r="AN106" s="133"/>
      <c r="AO106" s="176">
        <f>IF(ABS(N106-(J106+L106))&lt;0.001,0,N106-(J106+L106))</f>
        <v>0</v>
      </c>
      <c r="AP106" s="176">
        <f>IF(ABS(O106-(K106+M106))&lt;0.001,0,O106-(K106+M106))</f>
        <v>0</v>
      </c>
      <c r="AQ106" s="176">
        <f>IF(ABS(T106-(P106+R106))&lt;0.001,0,T106-(P106+R106))</f>
        <v>0</v>
      </c>
      <c r="AR106" s="176">
        <f>IF(ABS(U106-(Q106+S106))&lt;0.001,0,U106-(Q106+S106))</f>
        <v>-1</v>
      </c>
      <c r="AS106" s="176">
        <f>IF(ABS(V106-(J106+L106+P106+R106))&lt;0.001,0,V106-(J106+L106+P106+R106))</f>
        <v>0</v>
      </c>
      <c r="AT106" s="176">
        <f>IF(ABS(W106-(K106+M106+Q106+S106))&lt;0.001,0,W106-(K106+M106+Q106+S106))</f>
        <v>-1</v>
      </c>
      <c r="AU106" s="176">
        <f>IF(ABS(V106-(N106+T106))&lt;0.001,0,V106-(N106+T106))</f>
        <v>0</v>
      </c>
      <c r="AV106" s="176">
        <f>IF(ABS(W106-(O106+U106))&lt;0.001,0,W106-(O106+U106))</f>
        <v>0</v>
      </c>
      <c r="AW106" s="58"/>
      <c r="AX106" s="176">
        <f>IF(ABS(AC106-(Y106+AA106))&lt;0.001,0,AC106-(Y106+AA106))</f>
        <v>0</v>
      </c>
      <c r="AY106" s="176">
        <f>IF(ABS(AD106-(Z106+AB106))&lt;0.001,0,AD106-(Z106+AB106))</f>
        <v>0</v>
      </c>
      <c r="AZ106" s="176">
        <f>IF(ABS(AI106-(AE106+AG106))&lt;0.001,0,AI106-(AE106+AG106))</f>
        <v>0</v>
      </c>
      <c r="BA106" s="176">
        <f>IF(ABS(AJ106-(AF106+AH106))&lt;0.001,0,AJ106-(AF106+AH106))</f>
        <v>0</v>
      </c>
      <c r="BB106" s="176">
        <f>IF(ABS(AK106-(Y106+AA106+AE106+AG106))&lt;0.001,0,AK106-(Y106+AA106+AE106+AG106))</f>
        <v>-137</v>
      </c>
      <c r="BC106" s="176">
        <f>IF(ABS(AL106-(Z106+AB106+AF106+AH106))&lt;0.001,0,AL106-(Z106+AB106+AF106+AH106))</f>
        <v>-125</v>
      </c>
      <c r="BD106" s="176">
        <f>IF(ABS(AK106-(AC106+AI106))&lt;0.001,0,AK106-(AC106+AI106))</f>
        <v>-137</v>
      </c>
      <c r="BE106" s="176">
        <f>IF(ABS(AL106-(AD106+AJ106))&lt;0.001,0,AL106-(AD106+AJ106))</f>
        <v>-125</v>
      </c>
      <c r="BF106" s="183"/>
      <c r="BH106" s="233"/>
      <c r="BI106" s="233"/>
    </row>
    <row r="107" spans="1:61" s="34" customFormat="1" ht="15" customHeight="1">
      <c r="A107" s="49"/>
      <c r="B107" s="32"/>
      <c r="C107" s="32" t="s">
        <v>19</v>
      </c>
      <c r="D107" s="32"/>
      <c r="E107" s="32"/>
      <c r="F107" s="32"/>
      <c r="G107" s="32"/>
      <c r="H107" s="33"/>
      <c r="I107" s="32"/>
      <c r="J107" s="154"/>
      <c r="K107" s="159">
        <v>-9.5000000000000001E-2</v>
      </c>
      <c r="L107" s="154"/>
      <c r="M107" s="139">
        <v>-0.1</v>
      </c>
      <c r="N107" s="160"/>
      <c r="O107" s="139">
        <v>-9.7000000000000003E-2</v>
      </c>
      <c r="P107" s="154"/>
      <c r="Q107" s="159">
        <v>-0.124</v>
      </c>
      <c r="R107" s="154"/>
      <c r="S107" s="139">
        <v>-0.114</v>
      </c>
      <c r="T107" s="154"/>
      <c r="U107" s="161">
        <v>-0.11899999999999999</v>
      </c>
      <c r="V107" s="154"/>
      <c r="W107" s="159">
        <v>-0.108</v>
      </c>
      <c r="Y107" s="154"/>
      <c r="Z107" s="159">
        <v>-0.111</v>
      </c>
      <c r="AA107" s="154"/>
      <c r="AB107" s="139">
        <v>-6.2E-2</v>
      </c>
      <c r="AC107" s="160"/>
      <c r="AD107" s="139">
        <v>-8.6999999999999994E-2</v>
      </c>
      <c r="AE107" s="154"/>
      <c r="AF107" s="159"/>
      <c r="AG107" s="154"/>
      <c r="AH107" s="139"/>
      <c r="AI107" s="154"/>
      <c r="AJ107" s="161"/>
      <c r="AK107" s="154"/>
      <c r="AL107" s="159"/>
      <c r="AN107" s="132"/>
      <c r="AO107" s="77"/>
      <c r="AP107" s="77"/>
      <c r="AQ107" s="77"/>
      <c r="AR107" s="77"/>
      <c r="AS107" s="77"/>
      <c r="AT107" s="77"/>
      <c r="AU107" s="77"/>
      <c r="AV107" s="77"/>
      <c r="AW107" s="78"/>
      <c r="AX107" s="77"/>
      <c r="AY107" s="77"/>
      <c r="AZ107" s="77"/>
      <c r="BA107" s="77"/>
      <c r="BB107" s="77"/>
      <c r="BC107" s="77"/>
      <c r="BD107" s="77"/>
      <c r="BE107" s="77"/>
      <c r="BF107" s="97"/>
      <c r="BI107" s="233"/>
    </row>
    <row r="108" spans="1:61" s="49" customFormat="1" ht="15" customHeight="1">
      <c r="B108" s="118"/>
      <c r="C108" s="118" t="s">
        <v>152</v>
      </c>
      <c r="D108" s="118"/>
      <c r="E108" s="118"/>
      <c r="F108" s="118"/>
      <c r="H108" s="119" t="s">
        <v>132</v>
      </c>
      <c r="J108" s="45">
        <v>17</v>
      </c>
      <c r="K108" s="146">
        <v>21</v>
      </c>
      <c r="L108" s="45">
        <v>18</v>
      </c>
      <c r="M108" s="150">
        <v>21</v>
      </c>
      <c r="N108" s="45">
        <v>35</v>
      </c>
      <c r="O108" s="150">
        <v>42</v>
      </c>
      <c r="P108" s="45">
        <v>16</v>
      </c>
      <c r="Q108" s="146">
        <v>24</v>
      </c>
      <c r="R108" s="45">
        <v>23</v>
      </c>
      <c r="S108" s="150">
        <v>23</v>
      </c>
      <c r="T108" s="45">
        <v>39</v>
      </c>
      <c r="U108" s="162">
        <v>47</v>
      </c>
      <c r="V108" s="45">
        <v>74</v>
      </c>
      <c r="W108" s="146">
        <v>89</v>
      </c>
      <c r="X108" s="233"/>
      <c r="Y108" s="45">
        <v>21</v>
      </c>
      <c r="Z108" s="146">
        <v>17</v>
      </c>
      <c r="AA108" s="45">
        <v>19</v>
      </c>
      <c r="AB108" s="150">
        <v>17</v>
      </c>
      <c r="AC108" s="45">
        <v>41</v>
      </c>
      <c r="AD108" s="150">
        <v>34</v>
      </c>
      <c r="AE108" s="45"/>
      <c r="AF108" s="146"/>
      <c r="AG108" s="45"/>
      <c r="AH108" s="150"/>
      <c r="AI108" s="45"/>
      <c r="AJ108" s="162"/>
      <c r="AK108" s="45"/>
      <c r="AL108" s="146"/>
      <c r="AN108" s="133"/>
      <c r="AO108" s="176">
        <f>IF(ABS(N108-(J108+L108))&lt;0.001,0,N108-(J108+L108))</f>
        <v>0</v>
      </c>
      <c r="AP108" s="176">
        <f>IF(ABS(O108-(K108+M108))&lt;0.001,0,O108-(K108+M108))</f>
        <v>0</v>
      </c>
      <c r="AQ108" s="176">
        <f>IF(ABS(T108-(P108+R108))&lt;0.001,0,T108-(P108+R108))</f>
        <v>0</v>
      </c>
      <c r="AR108" s="176">
        <f>IF(ABS(U108-(Q108+S108))&lt;0.001,0,U108-(Q108+S108))</f>
        <v>0</v>
      </c>
      <c r="AS108" s="176">
        <f>IF(ABS(V108-(J108+L108+P108+R108))&lt;0.001,0,V108-(J108+L108+P108+R108))</f>
        <v>0</v>
      </c>
      <c r="AT108" s="176">
        <f>IF(ABS(W108-(K108+M108+Q108+S108))&lt;0.001,0,W108-(K108+M108+Q108+S108))</f>
        <v>0</v>
      </c>
      <c r="AU108" s="176">
        <f>IF(ABS(V108-(N108+T108))&lt;0.001,0,V108-(N108+T108))</f>
        <v>0</v>
      </c>
      <c r="AV108" s="176">
        <f>IF(ABS(W108-(O108+U108))&lt;0.001,0,W108-(O108+U108))</f>
        <v>0</v>
      </c>
      <c r="AW108" s="58"/>
      <c r="AX108" s="176">
        <f>IF(ABS(AC108-(Y108+AA108))&lt;0.001,0,AC108-(Y108+AA108))</f>
        <v>1</v>
      </c>
      <c r="AY108" s="176">
        <f>IF(ABS(AD108-(Z108+AB108))&lt;0.001,0,AD108-(Z108+AB108))</f>
        <v>0</v>
      </c>
      <c r="AZ108" s="176">
        <f>IF(ABS(AI108-(AE108+AG108))&lt;0.001,0,AI108-(AE108+AG108))</f>
        <v>0</v>
      </c>
      <c r="BA108" s="176">
        <f>IF(ABS(AJ108-(AF108+AH108))&lt;0.001,0,AJ108-(AF108+AH108))</f>
        <v>0</v>
      </c>
      <c r="BB108" s="176">
        <f>IF(ABS(AK108-(Y108+AA108+AE108+AG108))&lt;0.001,0,AK108-(Y108+AA108+AE108+AG108))</f>
        <v>-40</v>
      </c>
      <c r="BC108" s="176">
        <f>IF(ABS(AL108-(Z108+AB108+AF108+AH108))&lt;0.001,0,AL108-(Z108+AB108+AF108+AH108))</f>
        <v>-34</v>
      </c>
      <c r="BD108" s="176">
        <f>IF(ABS(AK108-(AC108+AI108))&lt;0.001,0,AK108-(AC108+AI108))</f>
        <v>-41</v>
      </c>
      <c r="BE108" s="176">
        <f>IF(ABS(AL108-(AD108+AJ108))&lt;0.001,0,AL108-(AD108+AJ108))</f>
        <v>-34</v>
      </c>
      <c r="BF108" s="183"/>
      <c r="BH108" s="233"/>
      <c r="BI108" s="233"/>
    </row>
    <row r="109" spans="1:61" s="34" customFormat="1" ht="15" customHeight="1">
      <c r="A109" s="49"/>
      <c r="B109" s="32"/>
      <c r="C109" s="32" t="s">
        <v>19</v>
      </c>
      <c r="D109" s="32"/>
      <c r="E109" s="32"/>
      <c r="F109" s="32"/>
      <c r="G109" s="32"/>
      <c r="H109" s="33"/>
      <c r="I109" s="32"/>
      <c r="J109" s="154"/>
      <c r="K109" s="159">
        <v>0.251</v>
      </c>
      <c r="L109" s="154"/>
      <c r="M109" s="139">
        <v>0.152</v>
      </c>
      <c r="N109" s="160"/>
      <c r="O109" s="139">
        <v>0.2</v>
      </c>
      <c r="P109" s="154"/>
      <c r="Q109" s="159">
        <v>0.48499999999999999</v>
      </c>
      <c r="R109" s="154"/>
      <c r="S109" s="139">
        <v>-1.2999999999999999E-2</v>
      </c>
      <c r="T109" s="154"/>
      <c r="U109" s="161">
        <v>0.19</v>
      </c>
      <c r="V109" s="154"/>
      <c r="W109" s="159">
        <v>0.19400000000000001</v>
      </c>
      <c r="Y109" s="154"/>
      <c r="Z109" s="159">
        <v>-0.19400000000000001</v>
      </c>
      <c r="AA109" s="154"/>
      <c r="AB109" s="139">
        <v>-0.13</v>
      </c>
      <c r="AC109" s="160"/>
      <c r="AD109" s="139">
        <v>-0.16300000000000001</v>
      </c>
      <c r="AE109" s="154"/>
      <c r="AF109" s="159"/>
      <c r="AG109" s="154"/>
      <c r="AH109" s="139"/>
      <c r="AI109" s="154"/>
      <c r="AJ109" s="161"/>
      <c r="AK109" s="154"/>
      <c r="AL109" s="159"/>
      <c r="AN109" s="132"/>
      <c r="AO109" s="77"/>
      <c r="AP109" s="77"/>
      <c r="AQ109" s="77"/>
      <c r="AR109" s="77"/>
      <c r="AS109" s="77"/>
      <c r="AT109" s="77"/>
      <c r="AU109" s="77"/>
      <c r="AV109" s="77"/>
      <c r="AW109" s="78"/>
      <c r="AX109" s="77"/>
      <c r="AY109" s="77"/>
      <c r="AZ109" s="77"/>
      <c r="BA109" s="77"/>
      <c r="BB109" s="77"/>
      <c r="BC109" s="77"/>
      <c r="BD109" s="77"/>
      <c r="BE109" s="77"/>
      <c r="BF109" s="97"/>
      <c r="BI109" s="233"/>
    </row>
    <row r="110" spans="1:61" s="49" customFormat="1" ht="15" customHeight="1">
      <c r="B110" s="118" t="s">
        <v>204</v>
      </c>
      <c r="C110" s="118"/>
      <c r="D110" s="118"/>
      <c r="E110" s="118"/>
      <c r="F110" s="118"/>
      <c r="H110" s="119" t="s">
        <v>133</v>
      </c>
      <c r="J110" s="45">
        <v>87</v>
      </c>
      <c r="K110" s="146">
        <v>75</v>
      </c>
      <c r="L110" s="45">
        <v>87</v>
      </c>
      <c r="M110" s="150">
        <v>84</v>
      </c>
      <c r="N110" s="45">
        <v>174</v>
      </c>
      <c r="O110" s="150">
        <v>159</v>
      </c>
      <c r="P110" s="45">
        <v>105</v>
      </c>
      <c r="Q110" s="146">
        <v>87</v>
      </c>
      <c r="R110" s="45">
        <v>85</v>
      </c>
      <c r="S110" s="150">
        <v>96</v>
      </c>
      <c r="T110" s="45">
        <v>190</v>
      </c>
      <c r="U110" s="162">
        <v>184</v>
      </c>
      <c r="V110" s="45">
        <v>364</v>
      </c>
      <c r="W110" s="146">
        <v>342</v>
      </c>
      <c r="X110" s="233"/>
      <c r="Y110" s="45">
        <v>74</v>
      </c>
      <c r="Z110" s="146">
        <v>67</v>
      </c>
      <c r="AA110" s="45">
        <v>85</v>
      </c>
      <c r="AB110" s="150">
        <v>73</v>
      </c>
      <c r="AC110" s="45">
        <v>159</v>
      </c>
      <c r="AD110" s="150">
        <v>141</v>
      </c>
      <c r="AE110" s="45"/>
      <c r="AF110" s="146"/>
      <c r="AG110" s="45"/>
      <c r="AH110" s="150"/>
      <c r="AI110" s="45"/>
      <c r="AJ110" s="162"/>
      <c r="AK110" s="45"/>
      <c r="AL110" s="146"/>
      <c r="AN110" s="133"/>
      <c r="AO110" s="176">
        <f>IF(ABS(N110-(J110+L110))&lt;0.001,0,N110-(J110+L110))</f>
        <v>0</v>
      </c>
      <c r="AP110" s="176">
        <f>IF(ABS(O110-(K110+M110))&lt;0.001,0,O110-(K110+M110))</f>
        <v>0</v>
      </c>
      <c r="AQ110" s="176">
        <f>IF(ABS(T110-(P110+R110))&lt;0.001,0,T110-(P110+R110))</f>
        <v>0</v>
      </c>
      <c r="AR110" s="176">
        <f>IF(ABS(U110-(Q110+S110))&lt;0.001,0,U110-(Q110+S110))</f>
        <v>1</v>
      </c>
      <c r="AS110" s="176">
        <f>IF(ABS(V110-(J110+L110+P110+R110))&lt;0.001,0,V110-(J110+L110+P110+R110))</f>
        <v>0</v>
      </c>
      <c r="AT110" s="176">
        <f>IF(ABS(W110-(K110+M110+Q110+S110))&lt;0.001,0,W110-(K110+M110+Q110+S110))</f>
        <v>0</v>
      </c>
      <c r="AU110" s="176">
        <f>IF(ABS(V110-(N110+T110))&lt;0.001,0,V110-(N110+T110))</f>
        <v>0</v>
      </c>
      <c r="AV110" s="176">
        <f>IF(ABS(W110-(O110+U110))&lt;0.001,0,W110-(O110+U110))</f>
        <v>-1</v>
      </c>
      <c r="AW110" s="58"/>
      <c r="AX110" s="176">
        <f>IF(ABS(AC110-(Y110+AA110))&lt;0.001,0,AC110-(Y110+AA110))</f>
        <v>0</v>
      </c>
      <c r="AY110" s="176">
        <f>IF(ABS(AD110-(Z110+AB110))&lt;0.001,0,AD110-(Z110+AB110))</f>
        <v>1</v>
      </c>
      <c r="AZ110" s="176">
        <f>IF(ABS(AI110-(AE110+AG110))&lt;0.001,0,AI110-(AE110+AG110))</f>
        <v>0</v>
      </c>
      <c r="BA110" s="176">
        <f>IF(ABS(AJ110-(AF110+AH110))&lt;0.001,0,AJ110-(AF110+AH110))</f>
        <v>0</v>
      </c>
      <c r="BB110" s="176">
        <f>IF(ABS(AK110-(Y110+AA110+AE110+AG110))&lt;0.001,0,AK110-(Y110+AA110+AE110+AG110))</f>
        <v>-159</v>
      </c>
      <c r="BC110" s="176">
        <f>IF(ABS(AL110-(Z110+AB110+AF110+AH110))&lt;0.001,0,AL110-(Z110+AB110+AF110+AH110))</f>
        <v>-140</v>
      </c>
      <c r="BD110" s="176">
        <f>IF(ABS(AK110-(AC110+AI110))&lt;0.001,0,AK110-(AC110+AI110))</f>
        <v>-159</v>
      </c>
      <c r="BE110" s="176">
        <f>IF(ABS(AL110-(AD110+AJ110))&lt;0.001,0,AL110-(AD110+AJ110))</f>
        <v>-141</v>
      </c>
      <c r="BF110" s="183"/>
      <c r="BH110" s="233"/>
      <c r="BI110" s="233"/>
    </row>
    <row r="111" spans="1:61" s="34" customFormat="1" ht="15" customHeight="1">
      <c r="A111" s="49"/>
      <c r="B111" s="32" t="s">
        <v>19</v>
      </c>
      <c r="C111" s="32"/>
      <c r="D111" s="32"/>
      <c r="E111" s="32"/>
      <c r="F111" s="32"/>
      <c r="G111" s="32"/>
      <c r="H111" s="33"/>
      <c r="I111" s="32"/>
      <c r="J111" s="154"/>
      <c r="K111" s="159">
        <v>-0.13400000000000001</v>
      </c>
      <c r="L111" s="154"/>
      <c r="M111" s="139">
        <v>-3.5999999999999997E-2</v>
      </c>
      <c r="N111" s="160"/>
      <c r="O111" s="139">
        <v>-8.5000000000000006E-2</v>
      </c>
      <c r="P111" s="154"/>
      <c r="Q111" s="159">
        <v>-0.17100000000000001</v>
      </c>
      <c r="R111" s="154"/>
      <c r="S111" s="139">
        <v>0.13200000000000001</v>
      </c>
      <c r="T111" s="154"/>
      <c r="U111" s="161">
        <v>-3.5000000000000003E-2</v>
      </c>
      <c r="V111" s="154"/>
      <c r="W111" s="159">
        <v>-5.8999999999999997E-2</v>
      </c>
      <c r="Y111" s="154"/>
      <c r="Z111" s="159">
        <v>-9.6000000000000002E-2</v>
      </c>
      <c r="AA111" s="154"/>
      <c r="AB111" s="139">
        <v>-0.13600000000000001</v>
      </c>
      <c r="AC111" s="160"/>
      <c r="AD111" s="139">
        <v>-0.11799999999999999</v>
      </c>
      <c r="AE111" s="154"/>
      <c r="AF111" s="159"/>
      <c r="AG111" s="154"/>
      <c r="AH111" s="139"/>
      <c r="AI111" s="154"/>
      <c r="AJ111" s="161"/>
      <c r="AK111" s="154"/>
      <c r="AL111" s="159"/>
      <c r="AN111" s="132"/>
      <c r="AO111" s="77"/>
      <c r="AP111" s="77"/>
      <c r="AQ111" s="77"/>
      <c r="AR111" s="77"/>
      <c r="AS111" s="77"/>
      <c r="AT111" s="77"/>
      <c r="AU111" s="77"/>
      <c r="AV111" s="77"/>
      <c r="AW111" s="78"/>
      <c r="AX111" s="77"/>
      <c r="AY111" s="77"/>
      <c r="AZ111" s="77"/>
      <c r="BA111" s="77"/>
      <c r="BB111" s="77"/>
      <c r="BC111" s="77"/>
      <c r="BD111" s="77"/>
      <c r="BE111" s="77"/>
      <c r="BF111" s="97"/>
      <c r="BI111" s="233"/>
    </row>
    <row r="112" spans="1:61" s="49" customFormat="1" ht="15" customHeight="1">
      <c r="B112" s="118" t="s">
        <v>205</v>
      </c>
      <c r="C112" s="118"/>
      <c r="D112" s="118"/>
      <c r="E112" s="118"/>
      <c r="F112" s="118"/>
      <c r="H112" s="119" t="s">
        <v>134</v>
      </c>
      <c r="J112" s="45">
        <v>103</v>
      </c>
      <c r="K112" s="146">
        <v>113</v>
      </c>
      <c r="L112" s="45">
        <v>102</v>
      </c>
      <c r="M112" s="150">
        <v>99</v>
      </c>
      <c r="N112" s="45">
        <v>204</v>
      </c>
      <c r="O112" s="150">
        <v>212</v>
      </c>
      <c r="P112" s="45">
        <v>108</v>
      </c>
      <c r="Q112" s="146">
        <v>109</v>
      </c>
      <c r="R112" s="45">
        <v>129</v>
      </c>
      <c r="S112" s="150">
        <v>139</v>
      </c>
      <c r="T112" s="45">
        <v>237</v>
      </c>
      <c r="U112" s="162">
        <v>248</v>
      </c>
      <c r="V112" s="45">
        <v>441</v>
      </c>
      <c r="W112" s="146">
        <v>460</v>
      </c>
      <c r="X112" s="233"/>
      <c r="Y112" s="45">
        <v>113</v>
      </c>
      <c r="Z112" s="146">
        <v>102</v>
      </c>
      <c r="AA112" s="45">
        <v>99</v>
      </c>
      <c r="AB112" s="150">
        <v>93</v>
      </c>
      <c r="AC112" s="45">
        <v>212</v>
      </c>
      <c r="AD112" s="150">
        <v>195</v>
      </c>
      <c r="AE112" s="45"/>
      <c r="AF112" s="146"/>
      <c r="AG112" s="45"/>
      <c r="AH112" s="150"/>
      <c r="AI112" s="45"/>
      <c r="AJ112" s="162"/>
      <c r="AK112" s="45"/>
      <c r="AL112" s="146"/>
      <c r="AN112" s="133"/>
      <c r="AO112" s="176">
        <f>IF(ABS(N112-(J112+L112))&lt;0.001,0,N112-(J112+L112))</f>
        <v>-1</v>
      </c>
      <c r="AP112" s="176">
        <f>IF(ABS(O112-(K112+M112))&lt;0.001,0,O112-(K112+M112))</f>
        <v>0</v>
      </c>
      <c r="AQ112" s="176">
        <f>IF(ABS(T112-(P112+R112))&lt;0.001,0,T112-(P112+R112))</f>
        <v>0</v>
      </c>
      <c r="AR112" s="176">
        <f>IF(ABS(U112-(Q112+S112))&lt;0.001,0,U112-(Q112+S112))</f>
        <v>0</v>
      </c>
      <c r="AS112" s="176">
        <f>IF(ABS(V112-(J112+L112+P112+R112))&lt;0.001,0,V112-(J112+L112+P112+R112))</f>
        <v>-1</v>
      </c>
      <c r="AT112" s="176">
        <f>IF(ABS(W112-(K112+M112+Q112+S112))&lt;0.001,0,W112-(K112+M112+Q112+S112))</f>
        <v>0</v>
      </c>
      <c r="AU112" s="176">
        <f>IF(ABS(V112-(N112+T112))&lt;0.001,0,V112-(N112+T112))</f>
        <v>0</v>
      </c>
      <c r="AV112" s="176">
        <f>IF(ABS(W112-(O112+U112))&lt;0.001,0,W112-(O112+U112))</f>
        <v>0</v>
      </c>
      <c r="AW112" s="58"/>
      <c r="AX112" s="176">
        <f>IF(ABS(AC112-(Y112+AA112))&lt;0.001,0,AC112-(Y112+AA112))</f>
        <v>0</v>
      </c>
      <c r="AY112" s="176">
        <f>IF(ABS(AD112-(Z112+AB112))&lt;0.001,0,AD112-(Z112+AB112))</f>
        <v>0</v>
      </c>
      <c r="AZ112" s="176">
        <f>IF(ABS(AI112-(AE112+AG112))&lt;0.001,0,AI112-(AE112+AG112))</f>
        <v>0</v>
      </c>
      <c r="BA112" s="176">
        <f>IF(ABS(AJ112-(AF112+AH112))&lt;0.001,0,AJ112-(AF112+AH112))</f>
        <v>0</v>
      </c>
      <c r="BB112" s="176">
        <f>IF(ABS(AK112-(Y112+AA112+AE112+AG112))&lt;0.001,0,AK112-(Y112+AA112+AE112+AG112))</f>
        <v>-212</v>
      </c>
      <c r="BC112" s="176">
        <f>IF(ABS(AL112-(Z112+AB112+AF112+AH112))&lt;0.001,0,AL112-(Z112+AB112+AF112+AH112))</f>
        <v>-195</v>
      </c>
      <c r="BD112" s="176">
        <f>IF(ABS(AK112-(AC112+AI112))&lt;0.001,0,AK112-(AC112+AI112))</f>
        <v>-212</v>
      </c>
      <c r="BE112" s="176">
        <f>IF(ABS(AL112-(AD112+AJ112))&lt;0.001,0,AL112-(AD112+AJ112))</f>
        <v>-195</v>
      </c>
      <c r="BF112" s="183"/>
      <c r="BH112" s="233"/>
      <c r="BI112" s="233"/>
    </row>
    <row r="113" spans="1:61" s="34" customFormat="1" ht="15" customHeight="1">
      <c r="A113" s="49"/>
      <c r="B113" s="32" t="s">
        <v>19</v>
      </c>
      <c r="C113" s="32"/>
      <c r="D113" s="32"/>
      <c r="E113" s="32"/>
      <c r="F113" s="32"/>
      <c r="G113" s="32"/>
      <c r="H113" s="33"/>
      <c r="I113" s="32"/>
      <c r="J113" s="154"/>
      <c r="K113" s="159">
        <v>0.10199999999999999</v>
      </c>
      <c r="L113" s="154"/>
      <c r="M113" s="139">
        <v>-2.5999999999999999E-2</v>
      </c>
      <c r="N113" s="160"/>
      <c r="O113" s="139">
        <v>3.7999999999999999E-2</v>
      </c>
      <c r="P113" s="154"/>
      <c r="Q113" s="159">
        <v>1.0999999999999999E-2</v>
      </c>
      <c r="R113" s="154"/>
      <c r="S113" s="139">
        <v>7.3999999999999996E-2</v>
      </c>
      <c r="T113" s="154"/>
      <c r="U113" s="161">
        <v>4.4999999999999998E-2</v>
      </c>
      <c r="V113" s="154"/>
      <c r="W113" s="159">
        <v>4.2000000000000003E-2</v>
      </c>
      <c r="Y113" s="154"/>
      <c r="Z113" s="159">
        <v>-9.7000000000000003E-2</v>
      </c>
      <c r="AA113" s="154"/>
      <c r="AB113" s="139">
        <v>-0.06</v>
      </c>
      <c r="AC113" s="160"/>
      <c r="AD113" s="139">
        <v>-0.08</v>
      </c>
      <c r="AE113" s="154"/>
      <c r="AF113" s="159"/>
      <c r="AG113" s="154"/>
      <c r="AH113" s="139"/>
      <c r="AI113" s="154"/>
      <c r="AJ113" s="161"/>
      <c r="AK113" s="154"/>
      <c r="AL113" s="159"/>
      <c r="AN113" s="132"/>
      <c r="AO113" s="77"/>
      <c r="AP113" s="77"/>
      <c r="AQ113" s="77"/>
      <c r="AR113" s="77"/>
      <c r="AS113" s="77"/>
      <c r="AT113" s="77"/>
      <c r="AU113" s="77"/>
      <c r="AV113" s="77"/>
      <c r="AW113" s="78"/>
      <c r="AX113" s="77"/>
      <c r="AY113" s="77"/>
      <c r="AZ113" s="77"/>
      <c r="BA113" s="77"/>
      <c r="BB113" s="77"/>
      <c r="BC113" s="77"/>
      <c r="BD113" s="77"/>
      <c r="BE113" s="77"/>
      <c r="BF113" s="97"/>
      <c r="BI113" s="233"/>
    </row>
    <row r="114" spans="1:61" s="49" customFormat="1" ht="15" customHeight="1">
      <c r="B114" s="118" t="s">
        <v>206</v>
      </c>
      <c r="C114" s="118"/>
      <c r="D114" s="118"/>
      <c r="E114" s="118"/>
      <c r="F114" s="118"/>
      <c r="H114" s="119" t="s">
        <v>276</v>
      </c>
      <c r="J114" s="45">
        <v>2</v>
      </c>
      <c r="K114" s="146">
        <v>6</v>
      </c>
      <c r="L114" s="45">
        <v>3</v>
      </c>
      <c r="M114" s="150">
        <v>3</v>
      </c>
      <c r="N114" s="45">
        <v>5</v>
      </c>
      <c r="O114" s="150">
        <v>9</v>
      </c>
      <c r="P114" s="45">
        <v>1</v>
      </c>
      <c r="Q114" s="146">
        <v>4</v>
      </c>
      <c r="R114" s="45">
        <v>3</v>
      </c>
      <c r="S114" s="150">
        <v>8</v>
      </c>
      <c r="T114" s="45">
        <v>4</v>
      </c>
      <c r="U114" s="162">
        <v>12</v>
      </c>
      <c r="V114" s="45">
        <v>9</v>
      </c>
      <c r="W114" s="146">
        <v>20</v>
      </c>
      <c r="X114" s="233"/>
      <c r="Y114" s="45">
        <v>6</v>
      </c>
      <c r="Z114" s="146">
        <v>8</v>
      </c>
      <c r="AA114" s="45">
        <v>3</v>
      </c>
      <c r="AB114" s="150">
        <v>8</v>
      </c>
      <c r="AC114" s="45">
        <v>9</v>
      </c>
      <c r="AD114" s="150">
        <v>15</v>
      </c>
      <c r="AE114" s="45"/>
      <c r="AF114" s="146"/>
      <c r="AG114" s="45"/>
      <c r="AH114" s="150"/>
      <c r="AI114" s="45"/>
      <c r="AJ114" s="162"/>
      <c r="AK114" s="45"/>
      <c r="AL114" s="146"/>
      <c r="AN114" s="133"/>
      <c r="AO114" s="176">
        <f>IF(ABS(N114-(J114+L114))&lt;0.001,0,N114-(J114+L114))</f>
        <v>0</v>
      </c>
      <c r="AP114" s="176">
        <f>IF(ABS(O114-(K114+M114))&lt;0.001,0,O114-(K114+M114))</f>
        <v>0</v>
      </c>
      <c r="AQ114" s="176">
        <f>IF(ABS(T114-(P114+R114))&lt;0.001,0,T114-(P114+R114))</f>
        <v>0</v>
      </c>
      <c r="AR114" s="176">
        <f>IF(ABS(U114-(Q114+S114))&lt;0.001,0,U114-(Q114+S114))</f>
        <v>0</v>
      </c>
      <c r="AS114" s="176">
        <f>IF(ABS(V114-(J114+L114+P114+R114))&lt;0.001,0,V114-(J114+L114+P114+R114))</f>
        <v>0</v>
      </c>
      <c r="AT114" s="176">
        <f>IF(ABS(W114-(K114+M114+Q114+S114))&lt;0.001,0,W114-(K114+M114+Q114+S114))</f>
        <v>-1</v>
      </c>
      <c r="AU114" s="176">
        <f>IF(ABS(V114-(N114+T114))&lt;0.001,0,V114-(N114+T114))</f>
        <v>0</v>
      </c>
      <c r="AV114" s="176">
        <f>IF(ABS(W114-(O114+U114))&lt;0.001,0,W114-(O114+U114))</f>
        <v>-1</v>
      </c>
      <c r="AW114" s="58"/>
      <c r="AX114" s="176">
        <f>IF(ABS(AC114-(Y114+AA114))&lt;0.001,0,AC114-(Y114+AA114))</f>
        <v>0</v>
      </c>
      <c r="AY114" s="176">
        <f>IF(ABS(AD114-(Z114+AB114))&lt;0.001,0,AD114-(Z114+AB114))</f>
        <v>-1</v>
      </c>
      <c r="AZ114" s="176">
        <f>IF(ABS(AI114-(AE114+AG114))&lt;0.001,0,AI114-(AE114+AG114))</f>
        <v>0</v>
      </c>
      <c r="BA114" s="176">
        <f>IF(ABS(AJ114-(AF114+AH114))&lt;0.001,0,AJ114-(AF114+AH114))</f>
        <v>0</v>
      </c>
      <c r="BB114" s="176">
        <f>IF(ABS(AK114-(Y114+AA114+AE114+AG114))&lt;0.001,0,AK114-(Y114+AA114+AE114+AG114))</f>
        <v>-9</v>
      </c>
      <c r="BC114" s="176">
        <f>IF(ABS(AL114-(Z114+AB114+AF114+AH114))&lt;0.001,0,AL114-(Z114+AB114+AF114+AH114))</f>
        <v>-16</v>
      </c>
      <c r="BD114" s="176">
        <f>IF(ABS(AK114-(AC114+AI114))&lt;0.001,0,AK114-(AC114+AI114))</f>
        <v>-9</v>
      </c>
      <c r="BE114" s="176">
        <f>IF(ABS(AL114-(AD114+AJ114))&lt;0.001,0,AL114-(AD114+AJ114))</f>
        <v>-15</v>
      </c>
      <c r="BF114" s="183"/>
      <c r="BH114" s="233"/>
      <c r="BI114" s="233"/>
    </row>
    <row r="115" spans="1:61" s="34" customFormat="1" ht="15" customHeight="1" thickBot="1">
      <c r="A115" s="49"/>
      <c r="B115" s="703" t="s">
        <v>19</v>
      </c>
      <c r="C115" s="703"/>
      <c r="D115" s="703"/>
      <c r="E115" s="703"/>
      <c r="F115" s="703"/>
      <c r="G115" s="55"/>
      <c r="H115" s="704"/>
      <c r="I115" s="339"/>
      <c r="J115" s="747"/>
      <c r="K115" s="772">
        <v>1.5369999999999999</v>
      </c>
      <c r="L115" s="747"/>
      <c r="M115" s="773">
        <v>8.3000000000000004E-2</v>
      </c>
      <c r="N115" s="747"/>
      <c r="O115" s="773">
        <v>0.75600000000000001</v>
      </c>
      <c r="P115" s="747"/>
      <c r="Q115" s="772">
        <v>1.546</v>
      </c>
      <c r="R115" s="747"/>
      <c r="S115" s="773">
        <v>1.8340000000000001</v>
      </c>
      <c r="T115" s="747"/>
      <c r="U115" s="774">
        <v>1.7370000000000001</v>
      </c>
      <c r="V115" s="747"/>
      <c r="W115" s="772">
        <v>1.206</v>
      </c>
      <c r="Y115" s="747"/>
      <c r="Z115" s="772">
        <v>0.32</v>
      </c>
      <c r="AA115" s="747"/>
      <c r="AB115" s="773">
        <v>1.623</v>
      </c>
      <c r="AC115" s="747"/>
      <c r="AD115" s="773">
        <v>0.753</v>
      </c>
      <c r="AE115" s="747"/>
      <c r="AF115" s="772"/>
      <c r="AG115" s="747"/>
      <c r="AH115" s="773"/>
      <c r="AI115" s="747"/>
      <c r="AJ115" s="774"/>
      <c r="AK115" s="747"/>
      <c r="AL115" s="772"/>
      <c r="AN115" s="132"/>
      <c r="AO115" s="667"/>
      <c r="AP115" s="667"/>
      <c r="AQ115" s="667"/>
      <c r="AR115" s="667"/>
      <c r="AS115" s="667"/>
      <c r="AT115" s="667"/>
      <c r="AU115" s="667"/>
      <c r="AV115" s="667"/>
      <c r="AW115" s="78"/>
      <c r="AX115" s="667"/>
      <c r="AY115" s="667"/>
      <c r="AZ115" s="667"/>
      <c r="BA115" s="667"/>
      <c r="BB115" s="667"/>
      <c r="BC115" s="667"/>
      <c r="BD115" s="667"/>
      <c r="BE115" s="667"/>
      <c r="BF115" s="97"/>
      <c r="BI115" s="233"/>
    </row>
    <row r="116" spans="1:61" s="55" customFormat="1" ht="15" customHeight="1" thickTop="1">
      <c r="A116" s="49"/>
      <c r="B116" s="53"/>
      <c r="C116" s="53"/>
      <c r="D116" s="53"/>
      <c r="E116" s="53"/>
      <c r="F116" s="53"/>
      <c r="H116" s="56" t="s">
        <v>20</v>
      </c>
      <c r="J116" s="289"/>
      <c r="K116" s="1004"/>
      <c r="L116" s="289"/>
      <c r="M116" s="53"/>
      <c r="N116" s="101"/>
      <c r="O116" s="53"/>
      <c r="P116" s="101"/>
      <c r="Q116" s="1004"/>
      <c r="R116" s="289"/>
      <c r="S116" s="53"/>
      <c r="T116" s="101"/>
      <c r="U116" s="53"/>
      <c r="V116" s="101"/>
      <c r="W116" s="1004"/>
      <c r="X116" s="53"/>
      <c r="Y116" s="289"/>
      <c r="Z116" s="937"/>
      <c r="AA116" s="289"/>
      <c r="AB116" s="53"/>
      <c r="AC116" s="101"/>
      <c r="AD116" s="53"/>
      <c r="AE116" s="101"/>
      <c r="AF116" s="937"/>
      <c r="AG116" s="289"/>
      <c r="AH116" s="53"/>
      <c r="AI116" s="101"/>
      <c r="AJ116" s="53"/>
      <c r="AK116" s="101"/>
      <c r="AL116" s="937"/>
      <c r="AN116" s="129"/>
      <c r="AO116" s="129"/>
      <c r="AP116" s="129"/>
      <c r="AQ116" s="129"/>
      <c r="AR116" s="129"/>
      <c r="AS116" s="129"/>
      <c r="AT116" s="129"/>
      <c r="AU116" s="129"/>
      <c r="AV116" s="129"/>
      <c r="AW116" s="129"/>
      <c r="AX116" s="129"/>
      <c r="AY116" s="129"/>
      <c r="AZ116" s="129"/>
      <c r="BA116" s="129"/>
      <c r="BB116" s="129"/>
      <c r="BC116" s="129"/>
      <c r="BD116" s="129"/>
      <c r="BE116" s="129"/>
      <c r="BF116" s="129"/>
    </row>
    <row r="117" spans="1:61" s="108" customFormat="1" ht="15" customHeight="1">
      <c r="A117" s="49"/>
      <c r="B117" s="686" t="s">
        <v>240</v>
      </c>
      <c r="C117" s="547"/>
      <c r="D117" s="547"/>
      <c r="E117" s="547"/>
      <c r="F117" s="547"/>
      <c r="H117" s="110"/>
      <c r="J117" s="775"/>
      <c r="K117" s="547"/>
      <c r="L117" s="775"/>
      <c r="M117" s="776"/>
      <c r="N117" s="775"/>
      <c r="O117" s="776"/>
      <c r="P117" s="775"/>
      <c r="Q117" s="776"/>
      <c r="R117" s="775"/>
      <c r="S117" s="776"/>
      <c r="T117" s="775"/>
      <c r="U117" s="776"/>
      <c r="V117" s="775"/>
      <c r="W117" s="547"/>
      <c r="X117" s="49"/>
      <c r="Y117" s="775"/>
      <c r="Z117" s="547"/>
      <c r="AA117" s="775"/>
      <c r="AB117" s="776"/>
      <c r="AC117" s="775"/>
      <c r="AD117" s="776"/>
      <c r="AE117" s="775"/>
      <c r="AF117" s="776"/>
      <c r="AG117" s="775"/>
      <c r="AH117" s="776"/>
      <c r="AI117" s="775"/>
      <c r="AJ117" s="776"/>
      <c r="AK117" s="775"/>
      <c r="AL117" s="547"/>
      <c r="AN117" s="130"/>
      <c r="AO117" s="129"/>
      <c r="AP117" s="129"/>
      <c r="AQ117" s="129"/>
      <c r="AR117" s="129"/>
      <c r="AS117" s="129"/>
      <c r="AT117" s="129"/>
      <c r="AU117" s="129"/>
      <c r="AV117" s="129"/>
      <c r="AW117" s="129"/>
      <c r="AX117" s="129"/>
      <c r="AY117" s="129"/>
      <c r="AZ117" s="129"/>
      <c r="BA117" s="129"/>
      <c r="BB117" s="129"/>
      <c r="BC117" s="129"/>
      <c r="BD117" s="129"/>
      <c r="BE117" s="129"/>
      <c r="BF117" s="130"/>
    </row>
    <row r="118" spans="1:61" s="49" customFormat="1" ht="15" customHeight="1">
      <c r="B118" s="316" t="s">
        <v>190</v>
      </c>
      <c r="C118" s="316"/>
      <c r="D118" s="316"/>
      <c r="E118" s="316"/>
      <c r="F118" s="316"/>
      <c r="H118" s="317"/>
      <c r="J118" s="742">
        <v>547</v>
      </c>
      <c r="K118" s="407">
        <v>563</v>
      </c>
      <c r="L118" s="742">
        <v>554</v>
      </c>
      <c r="M118" s="684">
        <v>554</v>
      </c>
      <c r="N118" s="742">
        <v>1101</v>
      </c>
      <c r="O118" s="684">
        <v>1117</v>
      </c>
      <c r="P118" s="742">
        <v>583</v>
      </c>
      <c r="Q118" s="407">
        <v>570</v>
      </c>
      <c r="R118" s="742">
        <v>596</v>
      </c>
      <c r="S118" s="684">
        <v>605</v>
      </c>
      <c r="T118" s="742">
        <v>1179</v>
      </c>
      <c r="U118" s="771">
        <v>1175</v>
      </c>
      <c r="V118" s="742">
        <v>2280</v>
      </c>
      <c r="W118" s="407">
        <v>2292</v>
      </c>
      <c r="Y118" s="742">
        <v>563</v>
      </c>
      <c r="Z118" s="407">
        <v>528</v>
      </c>
      <c r="AA118" s="742">
        <v>553</v>
      </c>
      <c r="AB118" s="684">
        <v>528</v>
      </c>
      <c r="AC118" s="742">
        <v>1117</v>
      </c>
      <c r="AD118" s="684">
        <v>1056</v>
      </c>
      <c r="AE118" s="742"/>
      <c r="AF118" s="407"/>
      <c r="AG118" s="742"/>
      <c r="AH118" s="684"/>
      <c r="AI118" s="742"/>
      <c r="AJ118" s="771"/>
      <c r="AK118" s="742"/>
      <c r="AL118" s="407"/>
      <c r="AN118" s="133"/>
      <c r="AO118" s="323">
        <f t="shared" ref="AO118:AP122" si="0">IF(ABS(N118-(J118+L118))&lt;0.001,0,N118-(J118+L118))</f>
        <v>0</v>
      </c>
      <c r="AP118" s="323">
        <f t="shared" si="0"/>
        <v>0</v>
      </c>
      <c r="AQ118" s="323">
        <f t="shared" ref="AQ118:AR122" si="1">IF(ABS(T118-(P118+R118))&lt;0.001,0,T118-(P118+R118))</f>
        <v>0</v>
      </c>
      <c r="AR118" s="323">
        <f t="shared" si="1"/>
        <v>0</v>
      </c>
      <c r="AS118" s="323">
        <f t="shared" ref="AS118:AT122" si="2">IF(ABS(V118-(J118+L118+P118+R118))&lt;0.001,0,V118-(J118+L118+P118+R118))</f>
        <v>0</v>
      </c>
      <c r="AT118" s="323">
        <f t="shared" si="2"/>
        <v>0</v>
      </c>
      <c r="AU118" s="323">
        <f t="shared" ref="AU118:AV122" si="3">IF(ABS(V118-(N118+T118))&lt;0.001,0,V118-(N118+T118))</f>
        <v>0</v>
      </c>
      <c r="AV118" s="323">
        <f t="shared" si="3"/>
        <v>0</v>
      </c>
      <c r="AW118" s="58"/>
      <c r="AX118" s="355"/>
      <c r="AY118" s="355"/>
      <c r="AZ118" s="355"/>
      <c r="BA118" s="355"/>
      <c r="BB118" s="355"/>
      <c r="BC118" s="355"/>
      <c r="BD118" s="323">
        <f t="shared" ref="BD118:BD122" si="4">IF(ABS(AK118-(AC118+AI118))&lt;0.001,0,AK118-(AC118+AI118))</f>
        <v>-1117</v>
      </c>
      <c r="BE118" s="323">
        <f t="shared" ref="BE118:BE122" si="5">IF(ABS(AL118-(AD118+AJ118))&lt;0.001,0,AL118-(AD118+AJ118))</f>
        <v>-1056</v>
      </c>
      <c r="BF118" s="183"/>
      <c r="BH118" s="233"/>
      <c r="BI118" s="233"/>
    </row>
    <row r="119" spans="1:61" s="55" customFormat="1" ht="15" customHeight="1">
      <c r="A119" s="49"/>
      <c r="B119" s="496" t="s">
        <v>36</v>
      </c>
      <c r="C119" s="496"/>
      <c r="D119" s="496"/>
      <c r="E119" s="496"/>
      <c r="F119" s="496"/>
      <c r="H119" s="119"/>
      <c r="J119" s="93">
        <v>385</v>
      </c>
      <c r="K119" s="86">
        <v>383</v>
      </c>
      <c r="L119" s="93">
        <v>381</v>
      </c>
      <c r="M119" s="85">
        <v>377</v>
      </c>
      <c r="N119" s="93">
        <v>766</v>
      </c>
      <c r="O119" s="85">
        <v>759</v>
      </c>
      <c r="P119" s="93">
        <v>402</v>
      </c>
      <c r="Q119" s="86">
        <v>384</v>
      </c>
      <c r="R119" s="93">
        <v>401</v>
      </c>
      <c r="S119" s="85">
        <v>407</v>
      </c>
      <c r="T119" s="93">
        <v>804</v>
      </c>
      <c r="U119" s="163">
        <v>791</v>
      </c>
      <c r="V119" s="93">
        <v>1570</v>
      </c>
      <c r="W119" s="86">
        <v>1551</v>
      </c>
      <c r="X119" s="53"/>
      <c r="Y119" s="93">
        <v>381</v>
      </c>
      <c r="Z119" s="86">
        <v>349</v>
      </c>
      <c r="AA119" s="93">
        <v>376</v>
      </c>
      <c r="AB119" s="85">
        <v>351</v>
      </c>
      <c r="AC119" s="93">
        <v>758</v>
      </c>
      <c r="AD119" s="85">
        <v>699</v>
      </c>
      <c r="AE119" s="93"/>
      <c r="AF119" s="86"/>
      <c r="AG119" s="93"/>
      <c r="AH119" s="85"/>
      <c r="AI119" s="93"/>
      <c r="AJ119" s="163"/>
      <c r="AK119" s="93"/>
      <c r="AL119" s="86"/>
      <c r="AN119" s="134"/>
      <c r="AO119" s="176">
        <f t="shared" si="0"/>
        <v>0</v>
      </c>
      <c r="AP119" s="176">
        <f t="shared" si="0"/>
        <v>-1</v>
      </c>
      <c r="AQ119" s="176">
        <f t="shared" si="1"/>
        <v>1</v>
      </c>
      <c r="AR119" s="176">
        <f t="shared" si="1"/>
        <v>0</v>
      </c>
      <c r="AS119" s="176">
        <f t="shared" si="2"/>
        <v>1</v>
      </c>
      <c r="AT119" s="176">
        <f t="shared" si="2"/>
        <v>0</v>
      </c>
      <c r="AU119" s="176">
        <f t="shared" si="3"/>
        <v>0</v>
      </c>
      <c r="AV119" s="176">
        <f t="shared" si="3"/>
        <v>1</v>
      </c>
      <c r="AW119" s="58"/>
      <c r="AX119" s="177"/>
      <c r="AY119" s="177"/>
      <c r="AZ119" s="177"/>
      <c r="BA119" s="177"/>
      <c r="BB119" s="177"/>
      <c r="BC119" s="177"/>
      <c r="BD119" s="176">
        <f t="shared" si="4"/>
        <v>-758</v>
      </c>
      <c r="BE119" s="176">
        <f t="shared" si="5"/>
        <v>-699</v>
      </c>
      <c r="BF119" s="717"/>
      <c r="BH119" s="233"/>
      <c r="BI119" s="233"/>
    </row>
    <row r="120" spans="1:61" s="55" customFormat="1" ht="15" customHeight="1">
      <c r="A120" s="49"/>
      <c r="B120" s="53" t="s">
        <v>37</v>
      </c>
      <c r="C120" s="53"/>
      <c r="D120" s="53"/>
      <c r="E120" s="53"/>
      <c r="F120" s="53"/>
      <c r="H120" s="56"/>
      <c r="J120" s="625">
        <v>131</v>
      </c>
      <c r="K120" s="289">
        <v>146</v>
      </c>
      <c r="L120" s="625">
        <v>139</v>
      </c>
      <c r="M120" s="290">
        <v>141</v>
      </c>
      <c r="N120" s="625">
        <v>270</v>
      </c>
      <c r="O120" s="290">
        <v>287</v>
      </c>
      <c r="P120" s="625">
        <v>144</v>
      </c>
      <c r="Q120" s="289">
        <v>146</v>
      </c>
      <c r="R120" s="625">
        <v>156</v>
      </c>
      <c r="S120" s="290">
        <v>156</v>
      </c>
      <c r="T120" s="625">
        <v>300</v>
      </c>
      <c r="U120" s="545">
        <v>302</v>
      </c>
      <c r="V120" s="625">
        <v>570</v>
      </c>
      <c r="W120" s="289">
        <v>589</v>
      </c>
      <c r="X120" s="53"/>
      <c r="Y120" s="625">
        <v>145</v>
      </c>
      <c r="Z120" s="289">
        <v>140</v>
      </c>
      <c r="AA120" s="625">
        <v>140</v>
      </c>
      <c r="AB120" s="290">
        <v>138</v>
      </c>
      <c r="AC120" s="625">
        <v>285</v>
      </c>
      <c r="AD120" s="290">
        <v>279</v>
      </c>
      <c r="AE120" s="625"/>
      <c r="AF120" s="289"/>
      <c r="AG120" s="625"/>
      <c r="AH120" s="290"/>
      <c r="AI120" s="625"/>
      <c r="AJ120" s="545"/>
      <c r="AK120" s="625"/>
      <c r="AL120" s="289"/>
      <c r="AN120" s="134"/>
      <c r="AO120" s="176">
        <f t="shared" si="0"/>
        <v>0</v>
      </c>
      <c r="AP120" s="176">
        <f t="shared" si="0"/>
        <v>0</v>
      </c>
      <c r="AQ120" s="176">
        <f t="shared" si="1"/>
        <v>0</v>
      </c>
      <c r="AR120" s="176">
        <f t="shared" si="1"/>
        <v>0</v>
      </c>
      <c r="AS120" s="176">
        <f t="shared" si="2"/>
        <v>0</v>
      </c>
      <c r="AT120" s="176">
        <f t="shared" si="2"/>
        <v>0</v>
      </c>
      <c r="AU120" s="176">
        <f t="shared" si="3"/>
        <v>0</v>
      </c>
      <c r="AV120" s="176">
        <f t="shared" si="3"/>
        <v>0</v>
      </c>
      <c r="AW120" s="58"/>
      <c r="AX120" s="177"/>
      <c r="AY120" s="177"/>
      <c r="AZ120" s="177"/>
      <c r="BA120" s="177"/>
      <c r="BB120" s="177"/>
      <c r="BC120" s="177"/>
      <c r="BD120" s="176">
        <f t="shared" si="4"/>
        <v>-285</v>
      </c>
      <c r="BE120" s="176">
        <f t="shared" si="5"/>
        <v>-279</v>
      </c>
      <c r="BF120" s="717"/>
      <c r="BH120" s="233"/>
      <c r="BI120" s="233"/>
    </row>
    <row r="121" spans="1:61" s="55" customFormat="1" ht="15" customHeight="1">
      <c r="A121" s="49"/>
      <c r="B121" s="496" t="s">
        <v>38</v>
      </c>
      <c r="C121" s="496"/>
      <c r="D121" s="496"/>
      <c r="E121" s="496"/>
      <c r="F121" s="496"/>
      <c r="H121" s="119"/>
      <c r="J121" s="93">
        <v>33</v>
      </c>
      <c r="K121" s="86">
        <v>36</v>
      </c>
      <c r="L121" s="93">
        <v>35</v>
      </c>
      <c r="M121" s="85">
        <v>37</v>
      </c>
      <c r="N121" s="93">
        <v>68</v>
      </c>
      <c r="O121" s="85">
        <v>73</v>
      </c>
      <c r="P121" s="93">
        <v>39</v>
      </c>
      <c r="Q121" s="86">
        <v>40</v>
      </c>
      <c r="R121" s="93">
        <v>39</v>
      </c>
      <c r="S121" s="85">
        <v>43</v>
      </c>
      <c r="T121" s="93">
        <v>78</v>
      </c>
      <c r="U121" s="163">
        <v>83</v>
      </c>
      <c r="V121" s="93">
        <v>145</v>
      </c>
      <c r="W121" s="86">
        <v>156</v>
      </c>
      <c r="X121" s="53"/>
      <c r="Y121" s="93">
        <v>38</v>
      </c>
      <c r="Z121" s="86">
        <v>40</v>
      </c>
      <c r="AA121" s="93">
        <v>38</v>
      </c>
      <c r="AB121" s="85">
        <v>40</v>
      </c>
      <c r="AC121" s="93">
        <v>76</v>
      </c>
      <c r="AD121" s="85">
        <v>80</v>
      </c>
      <c r="AE121" s="93"/>
      <c r="AF121" s="86"/>
      <c r="AG121" s="93"/>
      <c r="AH121" s="85"/>
      <c r="AI121" s="93"/>
      <c r="AJ121" s="163"/>
      <c r="AK121" s="93"/>
      <c r="AL121" s="86"/>
      <c r="AN121" s="134"/>
      <c r="AO121" s="176">
        <f t="shared" si="0"/>
        <v>0</v>
      </c>
      <c r="AP121" s="176">
        <f t="shared" si="0"/>
        <v>0</v>
      </c>
      <c r="AQ121" s="176">
        <f t="shared" si="1"/>
        <v>0</v>
      </c>
      <c r="AR121" s="176">
        <f t="shared" si="1"/>
        <v>0</v>
      </c>
      <c r="AS121" s="176">
        <f t="shared" si="2"/>
        <v>-1</v>
      </c>
      <c r="AT121" s="176">
        <f t="shared" si="2"/>
        <v>0</v>
      </c>
      <c r="AU121" s="176">
        <f t="shared" si="3"/>
        <v>-1</v>
      </c>
      <c r="AV121" s="176">
        <f t="shared" si="3"/>
        <v>0</v>
      </c>
      <c r="AW121" s="58"/>
      <c r="AX121" s="177"/>
      <c r="AY121" s="177"/>
      <c r="AZ121" s="177"/>
      <c r="BA121" s="177"/>
      <c r="BB121" s="177"/>
      <c r="BC121" s="177"/>
      <c r="BD121" s="176">
        <f t="shared" si="4"/>
        <v>-76</v>
      </c>
      <c r="BE121" s="176">
        <f t="shared" si="5"/>
        <v>-80</v>
      </c>
      <c r="BF121" s="717"/>
      <c r="BH121" s="233"/>
      <c r="BI121" s="233"/>
    </row>
    <row r="122" spans="1:61" s="55" customFormat="1" ht="15" customHeight="1" thickBot="1">
      <c r="A122" s="49"/>
      <c r="B122" s="681" t="s">
        <v>668</v>
      </c>
      <c r="C122" s="681"/>
      <c r="D122" s="681"/>
      <c r="E122" s="681"/>
      <c r="F122" s="681"/>
      <c r="H122" s="510"/>
      <c r="J122" s="777">
        <v>-1</v>
      </c>
      <c r="K122" s="413">
        <v>-1</v>
      </c>
      <c r="L122" s="777">
        <v>-2</v>
      </c>
      <c r="M122" s="293">
        <v>-1</v>
      </c>
      <c r="N122" s="777">
        <v>-3</v>
      </c>
      <c r="O122" s="293">
        <v>-2</v>
      </c>
      <c r="P122" s="777">
        <v>-2</v>
      </c>
      <c r="Q122" s="413">
        <v>-1</v>
      </c>
      <c r="R122" s="777">
        <v>-1</v>
      </c>
      <c r="S122" s="293">
        <v>-1</v>
      </c>
      <c r="T122" s="777">
        <v>-2</v>
      </c>
      <c r="U122" s="778">
        <v>-2</v>
      </c>
      <c r="V122" s="777">
        <v>-5</v>
      </c>
      <c r="W122" s="413">
        <v>-4</v>
      </c>
      <c r="X122" s="53"/>
      <c r="Y122" s="777">
        <v>-1</v>
      </c>
      <c r="Z122" s="413">
        <v>-1</v>
      </c>
      <c r="AA122" s="777">
        <v>-1</v>
      </c>
      <c r="AB122" s="293">
        <v>-1</v>
      </c>
      <c r="AC122" s="777">
        <v>-2</v>
      </c>
      <c r="AD122" s="293">
        <v>-1</v>
      </c>
      <c r="AE122" s="777"/>
      <c r="AF122" s="413"/>
      <c r="AG122" s="777"/>
      <c r="AH122" s="293"/>
      <c r="AI122" s="777"/>
      <c r="AJ122" s="778"/>
      <c r="AK122" s="777"/>
      <c r="AL122" s="413"/>
      <c r="AN122" s="134"/>
      <c r="AO122" s="516">
        <f t="shared" si="0"/>
        <v>0</v>
      </c>
      <c r="AP122" s="516">
        <f t="shared" si="0"/>
        <v>0</v>
      </c>
      <c r="AQ122" s="516">
        <f t="shared" si="1"/>
        <v>1</v>
      </c>
      <c r="AR122" s="516">
        <f t="shared" si="1"/>
        <v>0</v>
      </c>
      <c r="AS122" s="516">
        <f t="shared" si="2"/>
        <v>1</v>
      </c>
      <c r="AT122" s="516">
        <f t="shared" si="2"/>
        <v>0</v>
      </c>
      <c r="AU122" s="516">
        <f t="shared" si="3"/>
        <v>0</v>
      </c>
      <c r="AV122" s="516">
        <f t="shared" si="3"/>
        <v>0</v>
      </c>
      <c r="AW122" s="58"/>
      <c r="AX122" s="515"/>
      <c r="AY122" s="515"/>
      <c r="AZ122" s="515"/>
      <c r="BA122" s="515"/>
      <c r="BB122" s="515"/>
      <c r="BC122" s="515"/>
      <c r="BD122" s="516">
        <f t="shared" si="4"/>
        <v>2</v>
      </c>
      <c r="BE122" s="516">
        <f t="shared" si="5"/>
        <v>1</v>
      </c>
      <c r="BF122" s="717"/>
      <c r="BH122" s="233"/>
      <c r="BI122" s="233"/>
    </row>
    <row r="123" spans="1:61" s="340" customFormat="1" ht="15" customHeight="1" thickTop="1">
      <c r="A123" s="49"/>
      <c r="B123" s="54"/>
      <c r="C123" s="54"/>
      <c r="D123" s="54"/>
      <c r="E123" s="54"/>
      <c r="F123" s="54"/>
      <c r="H123" s="779"/>
      <c r="I123" s="780"/>
      <c r="J123" s="101"/>
      <c r="K123" s="54"/>
      <c r="L123" s="101"/>
      <c r="M123" s="54"/>
      <c r="N123" s="54"/>
      <c r="O123" s="54"/>
      <c r="P123" s="54"/>
      <c r="Q123" s="54"/>
      <c r="R123" s="101"/>
      <c r="S123" s="54"/>
      <c r="T123" s="101"/>
      <c r="U123" s="54"/>
      <c r="V123" s="101"/>
      <c r="W123" s="54"/>
      <c r="X123" s="54"/>
      <c r="Y123" s="101"/>
      <c r="Z123" s="54"/>
      <c r="AA123" s="101"/>
      <c r="AB123" s="54"/>
      <c r="AC123" s="54"/>
      <c r="AD123" s="54"/>
      <c r="AE123" s="54"/>
      <c r="AF123" s="54"/>
      <c r="AG123" s="101"/>
      <c r="AH123" s="54"/>
      <c r="AI123" s="101"/>
      <c r="AJ123" s="54"/>
      <c r="AK123" s="101"/>
      <c r="AL123" s="54"/>
      <c r="AN123" s="70"/>
      <c r="AO123" s="70"/>
      <c r="AP123" s="70"/>
      <c r="AQ123" s="70"/>
      <c r="AR123" s="70"/>
      <c r="AS123" s="70"/>
      <c r="AT123" s="70"/>
      <c r="AU123" s="70"/>
      <c r="AV123" s="70"/>
      <c r="AW123" s="70"/>
      <c r="AX123" s="70"/>
      <c r="AY123" s="70"/>
      <c r="AZ123" s="70"/>
      <c r="BA123" s="70"/>
      <c r="BB123" s="70"/>
      <c r="BC123" s="70"/>
      <c r="BD123" s="70"/>
      <c r="BE123" s="70"/>
      <c r="BF123" s="70"/>
    </row>
    <row r="124" spans="1:61" s="350" customFormat="1" ht="15" customHeight="1">
      <c r="A124" s="49"/>
      <c r="B124" s="316" t="s">
        <v>351</v>
      </c>
      <c r="C124" s="316"/>
      <c r="D124" s="316"/>
      <c r="E124" s="316"/>
      <c r="F124" s="316"/>
      <c r="H124" s="351" t="s">
        <v>4</v>
      </c>
      <c r="J124" s="742"/>
      <c r="K124" s="407"/>
      <c r="L124" s="742"/>
      <c r="M124" s="684"/>
      <c r="N124" s="742">
        <v>304</v>
      </c>
      <c r="O124" s="684">
        <v>326</v>
      </c>
      <c r="P124" s="742"/>
      <c r="Q124" s="407"/>
      <c r="R124" s="742"/>
      <c r="S124" s="684"/>
      <c r="T124" s="742">
        <v>327</v>
      </c>
      <c r="U124" s="771">
        <v>313</v>
      </c>
      <c r="V124" s="742">
        <v>631</v>
      </c>
      <c r="W124" s="407">
        <v>640</v>
      </c>
      <c r="X124" s="49"/>
      <c r="Y124" s="742"/>
      <c r="Z124" s="407"/>
      <c r="AA124" s="742"/>
      <c r="AB124" s="684"/>
      <c r="AC124" s="742">
        <v>328</v>
      </c>
      <c r="AD124" s="684">
        <v>319</v>
      </c>
      <c r="AE124" s="742"/>
      <c r="AF124" s="407"/>
      <c r="AG124" s="742"/>
      <c r="AH124" s="684"/>
      <c r="AI124" s="742"/>
      <c r="AJ124" s="771"/>
      <c r="AK124" s="742"/>
      <c r="AL124" s="407"/>
      <c r="AN124" s="134"/>
      <c r="AO124" s="355"/>
      <c r="AP124" s="355"/>
      <c r="AQ124" s="355"/>
      <c r="AR124" s="355"/>
      <c r="AS124" s="355"/>
      <c r="AT124" s="355"/>
      <c r="AU124" s="323">
        <f>IF(ABS(V124-(N124+T124))&lt;0.001,0,V124-(N124+T124))</f>
        <v>0</v>
      </c>
      <c r="AV124" s="323">
        <f>IF(ABS(W124-(O124+U124))&lt;0.001,0,W124-(O124+U124))</f>
        <v>1</v>
      </c>
      <c r="AW124" s="58"/>
      <c r="AX124" s="355"/>
      <c r="AY124" s="355"/>
      <c r="AZ124" s="355"/>
      <c r="BA124" s="355"/>
      <c r="BB124" s="355"/>
      <c r="BC124" s="355"/>
      <c r="BD124" s="323">
        <f>IF(ABS(AK124-(AC124+AI124))&lt;0.001,0,AK124-(AC124+AI124))</f>
        <v>-328</v>
      </c>
      <c r="BE124" s="323">
        <f>IF(ABS(AL124-(AD124+AJ124))&lt;0.001,0,AL124-(AD124+AJ124))</f>
        <v>-319</v>
      </c>
      <c r="BF124" s="717"/>
    </row>
    <row r="125" spans="1:61" s="339" customFormat="1" ht="15" customHeight="1" thickBot="1">
      <c r="A125" s="49"/>
      <c r="B125" s="703" t="s">
        <v>0</v>
      </c>
      <c r="C125" s="703"/>
      <c r="D125" s="703"/>
      <c r="E125" s="703"/>
      <c r="F125" s="703"/>
      <c r="G125" s="55"/>
      <c r="H125" s="704"/>
      <c r="I125" s="55"/>
      <c r="J125" s="747"/>
      <c r="K125" s="772"/>
      <c r="L125" s="747"/>
      <c r="M125" s="773"/>
      <c r="N125" s="747">
        <v>0.27600000000000002</v>
      </c>
      <c r="O125" s="773">
        <v>0.29199999999999998</v>
      </c>
      <c r="P125" s="747"/>
      <c r="Q125" s="772"/>
      <c r="R125" s="747"/>
      <c r="S125" s="773"/>
      <c r="T125" s="747">
        <v>0.27700000000000002</v>
      </c>
      <c r="U125" s="774">
        <v>0.26700000000000002</v>
      </c>
      <c r="V125" s="747">
        <v>0.27700000000000002</v>
      </c>
      <c r="W125" s="772">
        <v>0.27900000000000003</v>
      </c>
      <c r="X125" s="325"/>
      <c r="Y125" s="747"/>
      <c r="Z125" s="772"/>
      <c r="AA125" s="747"/>
      <c r="AB125" s="773"/>
      <c r="AC125" s="747">
        <v>0.29299999999999998</v>
      </c>
      <c r="AD125" s="773">
        <v>0.30199999999999999</v>
      </c>
      <c r="AE125" s="747"/>
      <c r="AF125" s="772"/>
      <c r="AG125" s="747"/>
      <c r="AH125" s="773"/>
      <c r="AI125" s="747"/>
      <c r="AJ125" s="774"/>
      <c r="AK125" s="747"/>
      <c r="AL125" s="772"/>
      <c r="AN125" s="710"/>
      <c r="AO125" s="667"/>
      <c r="AP125" s="667"/>
      <c r="AQ125" s="667"/>
      <c r="AR125" s="667"/>
      <c r="AS125" s="667"/>
      <c r="AT125" s="667"/>
      <c r="AU125" s="667"/>
      <c r="AV125" s="667"/>
      <c r="AW125" s="78"/>
      <c r="AX125" s="667"/>
      <c r="AY125" s="667"/>
      <c r="AZ125" s="667"/>
      <c r="BA125" s="667"/>
      <c r="BB125" s="667"/>
      <c r="BC125" s="667"/>
      <c r="BD125" s="667"/>
      <c r="BE125" s="667"/>
      <c r="BF125" s="711"/>
    </row>
    <row r="126" spans="1:61" s="55" customFormat="1" ht="15" customHeight="1" thickTop="1">
      <c r="A126" s="49"/>
      <c r="H126" s="359"/>
      <c r="I126" s="350"/>
      <c r="J126" s="101"/>
      <c r="K126" s="53"/>
      <c r="L126" s="101"/>
      <c r="M126" s="53"/>
      <c r="N126" s="781"/>
      <c r="O126" s="782"/>
      <c r="P126" s="101"/>
      <c r="Q126" s="53"/>
      <c r="R126" s="101"/>
      <c r="S126" s="53"/>
      <c r="T126" s="101"/>
      <c r="U126" s="53"/>
      <c r="V126" s="101"/>
      <c r="W126" s="53"/>
      <c r="X126" s="53"/>
      <c r="Y126" s="101"/>
      <c r="Z126" s="53"/>
      <c r="AA126" s="101"/>
      <c r="AB126" s="53"/>
      <c r="AC126" s="781"/>
      <c r="AD126" s="782"/>
      <c r="AE126" s="101"/>
      <c r="AF126" s="53"/>
      <c r="AG126" s="101"/>
      <c r="AH126" s="53"/>
      <c r="AI126" s="101"/>
      <c r="AJ126" s="53"/>
      <c r="AK126" s="101"/>
      <c r="AL126" s="53"/>
      <c r="AN126" s="129"/>
      <c r="AO126" s="129"/>
      <c r="AP126" s="129"/>
      <c r="AQ126" s="129"/>
      <c r="AR126" s="129"/>
      <c r="AS126" s="129"/>
      <c r="AT126" s="129"/>
      <c r="AU126" s="129"/>
      <c r="AV126" s="129"/>
      <c r="AW126" s="129"/>
      <c r="AX126" s="129"/>
      <c r="AY126" s="129"/>
      <c r="AZ126" s="129"/>
      <c r="BA126" s="129"/>
      <c r="BB126" s="129"/>
      <c r="BC126" s="129"/>
      <c r="BD126" s="129"/>
      <c r="BE126" s="129"/>
      <c r="BF126" s="129"/>
    </row>
    <row r="127" spans="1:61" s="350" customFormat="1" ht="15" customHeight="1">
      <c r="A127" s="49"/>
      <c r="B127" s="316" t="s">
        <v>352</v>
      </c>
      <c r="C127" s="316"/>
      <c r="D127" s="316"/>
      <c r="E127" s="316"/>
      <c r="F127" s="316"/>
      <c r="H127" s="351" t="s">
        <v>5</v>
      </c>
      <c r="J127" s="742"/>
      <c r="K127" s="407"/>
      <c r="L127" s="742"/>
      <c r="M127" s="684"/>
      <c r="N127" s="742">
        <v>160</v>
      </c>
      <c r="O127" s="684">
        <v>181</v>
      </c>
      <c r="P127" s="742"/>
      <c r="Q127" s="407"/>
      <c r="R127" s="742"/>
      <c r="S127" s="684"/>
      <c r="T127" s="742">
        <v>273</v>
      </c>
      <c r="U127" s="771">
        <v>248</v>
      </c>
      <c r="V127" s="742">
        <v>433</v>
      </c>
      <c r="W127" s="407">
        <v>429</v>
      </c>
      <c r="X127" s="49"/>
      <c r="Y127" s="742"/>
      <c r="Z127" s="407"/>
      <c r="AA127" s="742"/>
      <c r="AB127" s="684"/>
      <c r="AC127" s="742">
        <v>181</v>
      </c>
      <c r="AD127" s="684">
        <v>170</v>
      </c>
      <c r="AE127" s="742"/>
      <c r="AF127" s="407"/>
      <c r="AG127" s="742"/>
      <c r="AH127" s="684"/>
      <c r="AI127" s="742"/>
      <c r="AJ127" s="771"/>
      <c r="AK127" s="742"/>
      <c r="AL127" s="407"/>
      <c r="AN127" s="134"/>
      <c r="AO127" s="355"/>
      <c r="AP127" s="355"/>
      <c r="AQ127" s="355"/>
      <c r="AR127" s="355"/>
      <c r="AS127" s="355"/>
      <c r="AT127" s="355"/>
      <c r="AU127" s="323">
        <f>IF(ABS(V127-(N127+T127))&lt;0.001,0,V127-(N127+T127))</f>
        <v>0</v>
      </c>
      <c r="AV127" s="323">
        <f>IF(ABS(W127-(O127+U127))&lt;0.001,0,W127-(O127+U127))</f>
        <v>0</v>
      </c>
      <c r="AW127" s="58"/>
      <c r="AX127" s="355"/>
      <c r="AY127" s="355"/>
      <c r="AZ127" s="355"/>
      <c r="BA127" s="355"/>
      <c r="BB127" s="355"/>
      <c r="BC127" s="355"/>
      <c r="BD127" s="323">
        <f>IF(ABS(AK127-(AC127+AI127))&lt;0.001,0,AK127-(AC127+AI127))</f>
        <v>-181</v>
      </c>
      <c r="BE127" s="323">
        <f>IF(ABS(AL127-(AD127+AJ127))&lt;0.001,0,AL127-(AD127+AJ127))</f>
        <v>-170</v>
      </c>
      <c r="BF127" s="717"/>
    </row>
    <row r="128" spans="1:61" s="339" customFormat="1" ht="15" customHeight="1" thickBot="1">
      <c r="A128" s="49"/>
      <c r="B128" s="703" t="s">
        <v>0</v>
      </c>
      <c r="C128" s="703"/>
      <c r="D128" s="703"/>
      <c r="E128" s="703"/>
      <c r="F128" s="703"/>
      <c r="G128" s="55"/>
      <c r="H128" s="704"/>
      <c r="I128" s="55"/>
      <c r="J128" s="747"/>
      <c r="K128" s="772"/>
      <c r="L128" s="747"/>
      <c r="M128" s="773"/>
      <c r="N128" s="747">
        <v>0.14499999999999999</v>
      </c>
      <c r="O128" s="773">
        <v>0.16200000000000001</v>
      </c>
      <c r="P128" s="747"/>
      <c r="Q128" s="772"/>
      <c r="R128" s="747"/>
      <c r="S128" s="773"/>
      <c r="T128" s="747">
        <v>0.23200000000000001</v>
      </c>
      <c r="U128" s="774">
        <v>0.21099999999999999</v>
      </c>
      <c r="V128" s="747">
        <v>0.19</v>
      </c>
      <c r="W128" s="772">
        <v>0.187</v>
      </c>
      <c r="X128" s="325"/>
      <c r="Y128" s="747"/>
      <c r="Z128" s="772"/>
      <c r="AA128" s="747"/>
      <c r="AB128" s="773"/>
      <c r="AC128" s="747">
        <v>0.16200000000000001</v>
      </c>
      <c r="AD128" s="773">
        <v>0.161</v>
      </c>
      <c r="AE128" s="747"/>
      <c r="AF128" s="772"/>
      <c r="AG128" s="747"/>
      <c r="AH128" s="773"/>
      <c r="AI128" s="747"/>
      <c r="AJ128" s="774"/>
      <c r="AK128" s="747"/>
      <c r="AL128" s="772"/>
      <c r="AN128" s="710"/>
      <c r="AO128" s="667"/>
      <c r="AP128" s="667"/>
      <c r="AQ128" s="667"/>
      <c r="AR128" s="667"/>
      <c r="AS128" s="667"/>
      <c r="AT128" s="667"/>
      <c r="AU128" s="667"/>
      <c r="AV128" s="667"/>
      <c r="AW128" s="78"/>
      <c r="AX128" s="667"/>
      <c r="AY128" s="667"/>
      <c r="AZ128" s="667"/>
      <c r="BA128" s="667"/>
      <c r="BB128" s="667"/>
      <c r="BC128" s="667"/>
      <c r="BD128" s="667"/>
      <c r="BE128" s="667"/>
      <c r="BF128" s="711"/>
    </row>
    <row r="129" spans="1:61" s="55" customFormat="1" ht="23.25" customHeight="1" thickTop="1">
      <c r="A129" s="49"/>
      <c r="H129" s="359"/>
      <c r="I129" s="350"/>
      <c r="J129" s="736"/>
      <c r="L129" s="736"/>
      <c r="N129" s="736"/>
      <c r="P129" s="736"/>
      <c r="R129" s="736"/>
      <c r="T129" s="736"/>
      <c r="V129" s="736"/>
      <c r="Y129" s="736"/>
      <c r="AA129" s="736"/>
      <c r="AC129" s="736"/>
      <c r="AE129" s="736"/>
      <c r="AG129" s="736"/>
      <c r="AI129" s="736"/>
      <c r="AK129" s="736"/>
      <c r="AN129" s="129"/>
      <c r="AO129" s="129"/>
      <c r="AP129" s="129"/>
      <c r="AQ129" s="129"/>
      <c r="AR129" s="129"/>
      <c r="AS129" s="129"/>
      <c r="AT129" s="129"/>
      <c r="AU129" s="129"/>
      <c r="AV129" s="129"/>
      <c r="AW129" s="129"/>
      <c r="AX129" s="129"/>
      <c r="AY129" s="129"/>
      <c r="AZ129" s="129"/>
      <c r="BA129" s="129"/>
      <c r="BB129" s="129"/>
      <c r="BC129" s="129"/>
      <c r="BD129" s="129"/>
      <c r="BE129" s="129"/>
      <c r="BF129" s="129"/>
    </row>
    <row r="130" spans="1:61" s="423" customFormat="1" ht="23.25" customHeight="1">
      <c r="A130" s="49"/>
      <c r="B130" s="1115" t="s">
        <v>923</v>
      </c>
      <c r="C130" s="1116"/>
      <c r="D130" s="1116"/>
      <c r="E130" s="1116"/>
      <c r="F130" s="1116"/>
      <c r="H130" s="761"/>
      <c r="AN130" s="762"/>
      <c r="AO130" s="762"/>
      <c r="AP130" s="762"/>
      <c r="AQ130" s="762"/>
      <c r="AR130" s="762"/>
      <c r="AS130" s="762"/>
      <c r="AT130" s="762"/>
      <c r="AU130" s="762"/>
      <c r="AV130" s="762"/>
      <c r="AW130" s="762"/>
      <c r="AX130" s="762"/>
      <c r="AY130" s="762"/>
      <c r="AZ130" s="762"/>
      <c r="BA130" s="762"/>
      <c r="BB130" s="762"/>
      <c r="BC130" s="762"/>
      <c r="BD130" s="762"/>
      <c r="BE130" s="762"/>
      <c r="BF130" s="762"/>
    </row>
    <row r="131" spans="1:61" s="325" customFormat="1" ht="15" customHeight="1">
      <c r="A131" s="49"/>
      <c r="G131" s="53"/>
      <c r="H131" s="500"/>
      <c r="I131" s="53"/>
      <c r="J131" s="289"/>
      <c r="L131" s="769"/>
      <c r="N131" s="769"/>
      <c r="P131" s="769"/>
      <c r="R131" s="769"/>
      <c r="T131" s="769"/>
      <c r="V131" s="769"/>
      <c r="Y131" s="289"/>
      <c r="AA131" s="769"/>
      <c r="AC131" s="769"/>
      <c r="AE131" s="769"/>
      <c r="AG131" s="769"/>
      <c r="AI131" s="769"/>
      <c r="AK131" s="769"/>
      <c r="AN131" s="337"/>
      <c r="AO131" s="129"/>
      <c r="AP131" s="129"/>
      <c r="AQ131" s="129"/>
      <c r="AR131" s="129"/>
      <c r="AS131" s="129"/>
      <c r="AT131" s="129"/>
      <c r="AU131" s="129"/>
      <c r="AV131" s="129"/>
      <c r="AW131" s="129"/>
      <c r="AX131" s="129"/>
      <c r="AY131" s="129"/>
      <c r="AZ131" s="129"/>
      <c r="BA131" s="129"/>
      <c r="BB131" s="129"/>
      <c r="BC131" s="129"/>
      <c r="BD131" s="129"/>
      <c r="BE131" s="129"/>
      <c r="BF131" s="337"/>
    </row>
    <row r="132" spans="1:61" s="49" customFormat="1" ht="15" customHeight="1" thickBot="1">
      <c r="B132" s="1117" t="s">
        <v>551</v>
      </c>
      <c r="C132" s="1117"/>
      <c r="D132" s="1117"/>
      <c r="E132" s="1117"/>
      <c r="F132" s="1117"/>
      <c r="H132" s="783"/>
      <c r="J132" s="784">
        <v>-2</v>
      </c>
      <c r="K132" s="785">
        <v>-2</v>
      </c>
      <c r="L132" s="784">
        <v>-2</v>
      </c>
      <c r="M132" s="786">
        <v>-1</v>
      </c>
      <c r="N132" s="784">
        <v>-3</v>
      </c>
      <c r="O132" s="786">
        <v>-3</v>
      </c>
      <c r="P132" s="784">
        <v>-3</v>
      </c>
      <c r="Q132" s="785">
        <v>-2</v>
      </c>
      <c r="R132" s="784">
        <v>-2</v>
      </c>
      <c r="S132" s="786">
        <v>-2</v>
      </c>
      <c r="T132" s="784">
        <v>-5</v>
      </c>
      <c r="U132" s="787">
        <v>-4</v>
      </c>
      <c r="V132" s="784">
        <v>-8</v>
      </c>
      <c r="W132" s="785">
        <v>-7</v>
      </c>
      <c r="Y132" s="784">
        <v>-2</v>
      </c>
      <c r="Z132" s="785">
        <v>-1</v>
      </c>
      <c r="AA132" s="784">
        <v>-1</v>
      </c>
      <c r="AB132" s="786">
        <v>-2</v>
      </c>
      <c r="AC132" s="784">
        <v>-3</v>
      </c>
      <c r="AD132" s="786">
        <v>-3</v>
      </c>
      <c r="AE132" s="784"/>
      <c r="AF132" s="785"/>
      <c r="AG132" s="784"/>
      <c r="AH132" s="786"/>
      <c r="AI132" s="784"/>
      <c r="AJ132" s="787"/>
      <c r="AK132" s="784"/>
      <c r="AL132" s="785"/>
      <c r="AN132" s="133"/>
      <c r="AO132" s="788">
        <f>IF(ABS(N132-(J132+L132))&lt;0.001,0,N132-(J132+L132))</f>
        <v>1</v>
      </c>
      <c r="AP132" s="788">
        <f>IF(ABS(O132-(K132+M132))&lt;0.001,0,O132-(K132+M132))</f>
        <v>0</v>
      </c>
      <c r="AQ132" s="788">
        <f>IF(ABS(T132-(P132+R132))&lt;0.001,0,T132-(P132+R132))</f>
        <v>0</v>
      </c>
      <c r="AR132" s="788">
        <f>IF(ABS(U132-(Q132+S132))&lt;0.001,0,U132-(Q132+S132))</f>
        <v>0</v>
      </c>
      <c r="AS132" s="788">
        <f>IF(ABS(V132-(J132+L132+P132+R132))&lt;0.001,0,V132-(J132+L132+P132+R132))</f>
        <v>1</v>
      </c>
      <c r="AT132" s="788">
        <f>IF(ABS(W132-(K132+M132+Q132+S132))&lt;0.001,0,W132-(K132+M132+Q132+S132))</f>
        <v>0</v>
      </c>
      <c r="AU132" s="788">
        <f>IF(ABS(V132-(N132+T132))&lt;0.001,0,V132-(N132+T132))</f>
        <v>0</v>
      </c>
      <c r="AV132" s="788">
        <f>IF(ABS(W132-(O132+U132))&lt;0.001,0,W132-(O132+U132))</f>
        <v>0</v>
      </c>
      <c r="AW132" s="58"/>
      <c r="AX132" s="376"/>
      <c r="AY132" s="376"/>
      <c r="AZ132" s="376"/>
      <c r="BA132" s="376"/>
      <c r="BB132" s="376"/>
      <c r="BC132" s="376"/>
      <c r="BD132" s="788">
        <f>IF(ABS(AK132-(AC132+AI132))&lt;0.001,0,AK132-(AC132+AI132))</f>
        <v>3</v>
      </c>
      <c r="BE132" s="788">
        <f>IF(ABS(AL132-(AD132+AJ132))&lt;0.001,0,AL132-(AD132+AJ132))</f>
        <v>3</v>
      </c>
      <c r="BF132" s="183"/>
      <c r="BH132" s="233"/>
      <c r="BI132" s="233"/>
    </row>
    <row r="133" spans="1:61" s="736" customFormat="1" ht="15" customHeight="1" thickTop="1">
      <c r="A133" s="49"/>
      <c r="H133" s="737"/>
      <c r="I133" s="765"/>
      <c r="J133" s="766"/>
      <c r="Y133" s="766"/>
      <c r="AN133" s="767"/>
      <c r="AO133" s="767"/>
      <c r="AP133" s="767"/>
      <c r="AQ133" s="767"/>
      <c r="AR133" s="767"/>
      <c r="AS133" s="767"/>
      <c r="AT133" s="767"/>
      <c r="AU133" s="767"/>
      <c r="AV133" s="767"/>
      <c r="AW133" s="767"/>
      <c r="AX133" s="767"/>
      <c r="AY133" s="767"/>
      <c r="AZ133" s="767"/>
      <c r="BA133" s="767"/>
      <c r="BB133" s="767"/>
      <c r="BC133" s="767"/>
      <c r="BD133" s="767"/>
      <c r="BE133" s="767"/>
      <c r="BF133" s="767"/>
    </row>
    <row r="134" spans="1:61" s="736" customFormat="1" ht="12.75" customHeight="1">
      <c r="H134" s="737"/>
      <c r="I134" s="765"/>
      <c r="J134" s="766"/>
      <c r="Y134" s="766"/>
      <c r="AN134" s="767"/>
      <c r="AO134" s="767"/>
      <c r="AP134" s="767"/>
      <c r="AQ134" s="767"/>
      <c r="AR134" s="767"/>
      <c r="AS134" s="767"/>
      <c r="AT134" s="767"/>
      <c r="AU134" s="767"/>
      <c r="AV134" s="767"/>
      <c r="AW134" s="767"/>
      <c r="AX134" s="767"/>
      <c r="AY134" s="767"/>
      <c r="AZ134" s="767"/>
      <c r="BA134" s="767"/>
      <c r="BB134" s="767"/>
      <c r="BC134" s="767"/>
      <c r="BD134" s="767"/>
      <c r="BE134" s="767"/>
      <c r="BF134" s="767"/>
    </row>
    <row r="135" spans="1:61" s="736" customFormat="1" ht="12.75" customHeight="1">
      <c r="H135" s="737"/>
      <c r="I135" s="765"/>
      <c r="J135" s="766"/>
      <c r="Y135" s="766"/>
      <c r="AN135" s="767"/>
      <c r="AO135" s="767"/>
      <c r="AP135" s="767"/>
      <c r="AQ135" s="767"/>
      <c r="AR135" s="767"/>
      <c r="AS135" s="767"/>
      <c r="AT135" s="767"/>
      <c r="AU135" s="767"/>
      <c r="AV135" s="767"/>
      <c r="AW135" s="767"/>
      <c r="AX135" s="767"/>
      <c r="AY135" s="767"/>
      <c r="AZ135" s="767"/>
      <c r="BA135" s="767"/>
      <c r="BB135" s="767"/>
      <c r="BC135" s="767"/>
      <c r="BD135" s="767"/>
      <c r="BE135" s="767"/>
      <c r="BF135" s="767"/>
    </row>
    <row r="136" spans="1:61" s="736" customFormat="1" ht="12.75" customHeight="1">
      <c r="H136" s="737"/>
      <c r="I136" s="765"/>
      <c r="J136" s="766"/>
      <c r="Y136" s="766"/>
      <c r="AN136" s="767"/>
      <c r="AO136" s="767"/>
      <c r="AP136" s="767"/>
      <c r="AQ136" s="767"/>
      <c r="AR136" s="767"/>
      <c r="AS136" s="767"/>
      <c r="AT136" s="767"/>
      <c r="AU136" s="767"/>
      <c r="AV136" s="767"/>
      <c r="AW136" s="767"/>
      <c r="AX136" s="767"/>
      <c r="AY136" s="767"/>
      <c r="AZ136" s="767"/>
      <c r="BA136" s="767"/>
      <c r="BB136" s="767"/>
      <c r="BC136" s="767"/>
      <c r="BD136" s="767"/>
      <c r="BE136" s="767"/>
      <c r="BF136" s="767"/>
    </row>
    <row r="137" spans="1:61" s="736" customFormat="1" ht="12.75" hidden="1" customHeight="1">
      <c r="H137" s="737"/>
      <c r="I137" s="765"/>
      <c r="J137" s="766"/>
      <c r="Y137" s="766"/>
      <c r="AN137" s="767"/>
      <c r="AO137" s="767"/>
      <c r="AP137" s="767"/>
      <c r="AQ137" s="767"/>
      <c r="AR137" s="767"/>
      <c r="AS137" s="767"/>
      <c r="AT137" s="767"/>
      <c r="AU137" s="767"/>
      <c r="AV137" s="767"/>
      <c r="AW137" s="767"/>
      <c r="AX137" s="767"/>
      <c r="AY137" s="767"/>
      <c r="AZ137" s="767"/>
      <c r="BA137" s="767"/>
      <c r="BB137" s="767"/>
      <c r="BC137" s="767"/>
      <c r="BD137" s="767"/>
      <c r="BE137" s="767"/>
      <c r="BF137" s="767"/>
    </row>
    <row r="138" spans="1:61" s="70" customFormat="1" ht="12.75" hidden="1" customHeight="1">
      <c r="B138" s="789" t="s">
        <v>313</v>
      </c>
      <c r="F138" s="790"/>
      <c r="G138" s="790"/>
      <c r="H138" s="791"/>
      <c r="I138" s="792"/>
      <c r="J138" s="793"/>
      <c r="K138" s="793"/>
      <c r="L138" s="793"/>
      <c r="M138" s="793"/>
      <c r="N138" s="793"/>
      <c r="O138" s="793"/>
      <c r="P138" s="793"/>
      <c r="Q138" s="793"/>
      <c r="R138" s="793"/>
      <c r="S138" s="793"/>
      <c r="T138" s="793"/>
      <c r="U138" s="793"/>
      <c r="V138" s="793"/>
      <c r="W138" s="793"/>
    </row>
    <row r="139" spans="1:61" s="58" customFormat="1" ht="12.75" hidden="1" customHeight="1">
      <c r="B139" s="405"/>
      <c r="C139" s="405"/>
      <c r="D139" s="405"/>
      <c r="E139" s="405"/>
      <c r="F139" s="405"/>
      <c r="H139" s="611"/>
      <c r="J139" s="405"/>
      <c r="K139" s="405"/>
      <c r="L139" s="405"/>
      <c r="M139" s="405"/>
      <c r="N139" s="405"/>
      <c r="O139" s="405"/>
      <c r="P139" s="405"/>
      <c r="Q139" s="405"/>
      <c r="R139" s="405"/>
      <c r="S139" s="405"/>
      <c r="T139" s="405"/>
      <c r="U139" s="405"/>
      <c r="V139" s="405"/>
      <c r="W139" s="405"/>
      <c r="Y139" s="405"/>
      <c r="Z139" s="405"/>
      <c r="AA139" s="405"/>
      <c r="AB139" s="405"/>
      <c r="AC139" s="405"/>
      <c r="AD139" s="405"/>
      <c r="AE139" s="405"/>
      <c r="AF139" s="405"/>
      <c r="AG139" s="405"/>
      <c r="AH139" s="405"/>
      <c r="AI139" s="405"/>
      <c r="AJ139" s="405"/>
      <c r="AK139" s="405"/>
      <c r="AL139" s="405"/>
    </row>
    <row r="140" spans="1:61" s="129" customFormat="1" ht="12.75" hidden="1" customHeight="1">
      <c r="B140" s="59" t="s">
        <v>83</v>
      </c>
      <c r="C140" s="60"/>
      <c r="D140" s="60"/>
      <c r="E140" s="60"/>
      <c r="F140" s="60"/>
      <c r="G140" s="60"/>
      <c r="H140" s="61">
        <f>COUNTIF($150:$156,"&gt;2")+COUNTIF($150:$156,"&lt;-2")</f>
        <v>0</v>
      </c>
    </row>
    <row r="141" spans="1:61" s="129" customFormat="1" ht="12.75" hidden="1" customHeight="1">
      <c r="B141" s="59" t="s">
        <v>84</v>
      </c>
      <c r="C141" s="60"/>
      <c r="D141" s="60"/>
      <c r="E141" s="60"/>
      <c r="F141" s="60"/>
      <c r="G141" s="60"/>
      <c r="H141" s="61">
        <f>IF(TRIMESTRE=1,COUNTIF($AN:$AV,"&gt;2")+COUNTIF($AN:$AV,"&lt;-2"),IF(OR(TRIMESTRE=2,TRIMESTRE=3),COUNTIF($AN:$AY,"&gt;2")+COUNTIF($AN:$AY,"&lt;-2"),IF(TRIMESTRE=4,COUNTIF($AN:$BF,"&gt;2")+COUNTIF($AN:$BF,"&lt;-2"),"Trim. ?")))</f>
        <v>0</v>
      </c>
    </row>
    <row r="142" spans="1:61" s="58" customFormat="1" ht="12.75" hidden="1" customHeight="1">
      <c r="B142" s="59" t="s">
        <v>100</v>
      </c>
      <c r="C142" s="60"/>
      <c r="D142" s="60"/>
      <c r="E142" s="60"/>
      <c r="F142" s="60"/>
      <c r="G142" s="60"/>
      <c r="H142" s="62"/>
    </row>
    <row r="143" spans="1:61" s="129" customFormat="1" ht="12.75" hidden="1" customHeight="1">
      <c r="B143" s="59" t="s">
        <v>85</v>
      </c>
      <c r="C143" s="60"/>
      <c r="D143" s="60"/>
      <c r="E143" s="60"/>
      <c r="F143" s="60"/>
      <c r="G143" s="60"/>
      <c r="H143" s="61">
        <f>COUNTIF($157:$164,"&gt;=1")+COUNTIF($157:$164,"&lt;=-1")+COUNTIF($165:$168,"&gt;=0,1%")+COUNTIF($165:$168,"&lt;=-0,1%")</f>
        <v>0</v>
      </c>
    </row>
    <row r="144" spans="1:61" s="60" customFormat="1" ht="12.75" hidden="1" customHeight="1">
      <c r="B144" s="59" t="s">
        <v>124</v>
      </c>
      <c r="H144" s="61">
        <f>COUNTIF((148:148),"&gt;0")</f>
        <v>0</v>
      </c>
    </row>
    <row r="145" spans="2:57" s="129" customFormat="1" ht="12.75" hidden="1" customHeight="1">
      <c r="B145" s="59" t="s">
        <v>103</v>
      </c>
      <c r="C145" s="60"/>
      <c r="D145" s="60"/>
      <c r="E145" s="60"/>
      <c r="F145" s="60"/>
      <c r="G145" s="60"/>
      <c r="H145" s="63" t="str">
        <f>IF(ISERROR(SUM($150:$168)+SUM($AN:$BF)),"# ERREUR !","OK")</f>
        <v>OK</v>
      </c>
    </row>
    <row r="146" spans="2:57" s="58" customFormat="1" ht="12.75" hidden="1" customHeight="1">
      <c r="B146" s="64"/>
      <c r="C146" s="64"/>
      <c r="D146" s="64"/>
      <c r="E146" s="64"/>
      <c r="F146" s="64"/>
      <c r="G146" s="64"/>
      <c r="H146" s="65"/>
      <c r="AO146" s="60"/>
      <c r="AP146" s="60"/>
      <c r="AQ146" s="60"/>
      <c r="AR146" s="60"/>
      <c r="AS146" s="60"/>
      <c r="AT146" s="60"/>
      <c r="AU146" s="60"/>
      <c r="AV146" s="60"/>
      <c r="AX146" s="60"/>
      <c r="AY146" s="60"/>
      <c r="AZ146" s="60"/>
      <c r="BA146" s="60"/>
      <c r="BB146" s="60"/>
      <c r="BC146" s="60"/>
      <c r="BD146" s="60"/>
      <c r="BE146" s="60"/>
    </row>
    <row r="147" spans="2:57" s="58" customFormat="1" ht="12.75" hidden="1" customHeight="1">
      <c r="B147" s="405"/>
      <c r="C147" s="405"/>
      <c r="D147" s="405"/>
      <c r="E147" s="405"/>
      <c r="F147" s="405"/>
      <c r="H147" s="611"/>
      <c r="J147" s="405"/>
      <c r="K147" s="405"/>
      <c r="L147" s="405"/>
      <c r="M147" s="405"/>
      <c r="N147" s="405"/>
      <c r="O147" s="405"/>
      <c r="P147" s="405"/>
      <c r="Q147" s="405"/>
      <c r="R147" s="405"/>
      <c r="S147" s="405"/>
      <c r="T147" s="405"/>
      <c r="U147" s="405"/>
      <c r="V147" s="405"/>
      <c r="W147" s="405"/>
      <c r="Y147" s="405"/>
      <c r="Z147" s="405"/>
      <c r="AA147" s="405"/>
      <c r="AB147" s="405"/>
      <c r="AC147" s="405"/>
      <c r="AD147" s="405"/>
      <c r="AE147" s="405"/>
      <c r="AF147" s="405"/>
      <c r="AG147" s="405"/>
      <c r="AH147" s="405"/>
      <c r="AI147" s="405"/>
      <c r="AJ147" s="405"/>
      <c r="AK147" s="405"/>
      <c r="AL147" s="405"/>
      <c r="AO147" s="60"/>
      <c r="AP147" s="60"/>
      <c r="AQ147" s="60"/>
      <c r="AR147" s="60"/>
      <c r="AS147" s="60"/>
      <c r="AT147" s="60"/>
      <c r="AU147" s="60"/>
      <c r="AV147" s="60"/>
      <c r="AX147" s="60"/>
      <c r="AY147" s="60"/>
      <c r="AZ147" s="60"/>
      <c r="BA147" s="60"/>
      <c r="BB147" s="60"/>
      <c r="BC147" s="60"/>
      <c r="BD147" s="60"/>
      <c r="BE147" s="60"/>
    </row>
    <row r="148" spans="2:57" s="66" customFormat="1" ht="12.75" hidden="1" customHeight="1">
      <c r="B148" s="66" t="s">
        <v>126</v>
      </c>
      <c r="H148" s="67" t="s">
        <v>81</v>
      </c>
      <c r="J148" s="68">
        <f>IF(COUNT(J31:J32,J34:J35)=0,0,COUNT(J31:J32,J34:J35))</f>
        <v>0</v>
      </c>
      <c r="K148" s="68">
        <f>IF(COUNT(K31:K32,K34:K35)=0,0,COUNT(K31:K32,K34:K35))</f>
        <v>0</v>
      </c>
      <c r="L148" s="68">
        <f>IF(COUNT(L31:L32,L34:L35)=0,0,COUNT(L31:L32,L34:L35))</f>
        <v>0</v>
      </c>
      <c r="M148" s="68">
        <f>IF(COUNT(M31:M32,M34:M35)=0,0,COUNT(M31:M32,M34:M35))</f>
        <v>0</v>
      </c>
      <c r="N148" s="69"/>
      <c r="O148" s="69"/>
      <c r="P148" s="68">
        <f>IF(COUNT(P31:P32,P34:P35)=0,0,COUNT(P31:P32,P34:P35))</f>
        <v>0</v>
      </c>
      <c r="Q148" s="68">
        <f>IF(COUNT(Q31:Q32,Q34:Q35)=0,0,COUNT(Q31:Q32,Q34:Q35))</f>
        <v>0</v>
      </c>
      <c r="R148" s="68">
        <f>IF(COUNT(R31:R32,R34:R35)=0,0,COUNT(R31:R32,R34:R35))</f>
        <v>0</v>
      </c>
      <c r="S148" s="68">
        <f>IF(COUNT(S31:S32,S34:S35)=0,0,COUNT(S31:S32,S34:S35))</f>
        <v>0</v>
      </c>
      <c r="T148" s="69"/>
      <c r="U148" s="69"/>
      <c r="V148" s="69"/>
      <c r="W148" s="69"/>
      <c r="X148" s="68"/>
      <c r="Y148" s="68">
        <f>IF(COUNT(Y31:Y32,Y34:Y35)=0,0,COUNT(Y31:Y32,Y34:Y35))</f>
        <v>0</v>
      </c>
      <c r="Z148" s="68">
        <f>IF(COUNT(Z31:Z32,Z34:Z35)=0,0,COUNT(Z31:Z32,Z34:Z35))</f>
        <v>0</v>
      </c>
      <c r="AA148" s="68">
        <f>IF(COUNT(AA31:AA32,AA34:AA35)=0,0,COUNT(AA31:AA32,AA34:AA35))</f>
        <v>0</v>
      </c>
      <c r="AB148" s="68">
        <f>IF(COUNT(AB31:AB32,AB34:AB35)=0,0,COUNT(AB31:AB32,AB34:AB35))</f>
        <v>0</v>
      </c>
      <c r="AC148" s="69"/>
      <c r="AD148" s="69"/>
      <c r="AE148" s="68">
        <f>IF(COUNT(AE31:AE32,AE34:AE35)=0,0,COUNT(AE31:AE32,AE34:AE35))</f>
        <v>0</v>
      </c>
      <c r="AF148" s="68">
        <f>IF(COUNT(AF31:AF32,AF34:AF35)=0,0,COUNT(AF31:AF32,AF34:AF35))</f>
        <v>0</v>
      </c>
      <c r="AG148" s="68">
        <f>IF(COUNT(AG31:AG32,AG34:AG35)=0,0,COUNT(AG31:AG32,AG34:AG35))</f>
        <v>0</v>
      </c>
      <c r="AH148" s="68">
        <f>IF(COUNT(AH31:AH32,AH34:AH35)=0,0,COUNT(AH31:AH32,AH34:AH35))</f>
        <v>0</v>
      </c>
      <c r="AI148" s="69"/>
      <c r="AJ148" s="69"/>
      <c r="AK148" s="69"/>
      <c r="AL148" s="69"/>
    </row>
    <row r="149" spans="2:57" s="129" customFormat="1" ht="12.75" hidden="1" customHeight="1">
      <c r="B149" s="64"/>
      <c r="C149" s="64"/>
      <c r="D149" s="64"/>
      <c r="E149" s="64"/>
      <c r="F149" s="64"/>
      <c r="G149" s="64"/>
      <c r="H149" s="65"/>
    </row>
    <row r="150" spans="2:57" s="58" customFormat="1" ht="12.75" hidden="1" customHeight="1">
      <c r="B150" s="405"/>
      <c r="C150" s="405"/>
      <c r="D150" s="405"/>
      <c r="E150" s="405"/>
      <c r="F150" s="405"/>
      <c r="H150" s="611"/>
      <c r="J150" s="405"/>
      <c r="K150" s="405"/>
      <c r="L150" s="405"/>
      <c r="M150" s="405"/>
      <c r="N150" s="405"/>
      <c r="O150" s="405"/>
      <c r="P150" s="405"/>
      <c r="Q150" s="405"/>
      <c r="R150" s="405"/>
      <c r="S150" s="405"/>
      <c r="T150" s="405"/>
      <c r="U150" s="405"/>
      <c r="V150" s="405"/>
      <c r="W150" s="405"/>
      <c r="Y150" s="405"/>
      <c r="Z150" s="405"/>
      <c r="AA150" s="405"/>
      <c r="AB150" s="405"/>
      <c r="AC150" s="405"/>
      <c r="AD150" s="405"/>
      <c r="AE150" s="405"/>
      <c r="AF150" s="405"/>
      <c r="AG150" s="405"/>
      <c r="AH150" s="405"/>
      <c r="AI150" s="405"/>
      <c r="AJ150" s="405"/>
      <c r="AK150" s="405"/>
      <c r="AL150" s="405"/>
    </row>
    <row r="151" spans="2:57" s="70" customFormat="1" ht="12.75" hidden="1" customHeight="1">
      <c r="B151" s="70" t="s">
        <v>296</v>
      </c>
      <c r="H151" s="71" t="s">
        <v>81</v>
      </c>
      <c r="J151" s="72">
        <f>IF(ABS(J12-(J40+J68+J98+J132))&lt;0.001,0,J12-(J40+J68+J98+J132))</f>
        <v>1</v>
      </c>
      <c r="K151" s="72">
        <f t="shared" ref="K151:AL151" si="6">IF(ABS(K12-(K40+K68+K98+K132))&lt;0.001,0,K12-(K40+K68+K98+K132))</f>
        <v>0</v>
      </c>
      <c r="L151" s="72">
        <f t="shared" si="6"/>
        <v>1</v>
      </c>
      <c r="M151" s="72">
        <f t="shared" si="6"/>
        <v>0</v>
      </c>
      <c r="N151" s="72">
        <f t="shared" si="6"/>
        <v>0</v>
      </c>
      <c r="O151" s="72">
        <f t="shared" si="6"/>
        <v>1</v>
      </c>
      <c r="P151" s="72">
        <f t="shared" si="6"/>
        <v>0</v>
      </c>
      <c r="Q151" s="72">
        <f t="shared" si="6"/>
        <v>0</v>
      </c>
      <c r="R151" s="72">
        <f t="shared" si="6"/>
        <v>0</v>
      </c>
      <c r="S151" s="72">
        <f t="shared" si="6"/>
        <v>-1</v>
      </c>
      <c r="T151" s="72">
        <f t="shared" si="6"/>
        <v>0</v>
      </c>
      <c r="U151" s="72">
        <f t="shared" si="6"/>
        <v>-1</v>
      </c>
      <c r="V151" s="72">
        <f t="shared" si="6"/>
        <v>0</v>
      </c>
      <c r="W151" s="72">
        <f t="shared" si="6"/>
        <v>0</v>
      </c>
      <c r="Y151" s="72">
        <f t="shared" si="6"/>
        <v>0</v>
      </c>
      <c r="Z151" s="72">
        <f t="shared" si="6"/>
        <v>0</v>
      </c>
      <c r="AA151" s="72">
        <f t="shared" si="6"/>
        <v>0</v>
      </c>
      <c r="AB151" s="72">
        <f t="shared" si="6"/>
        <v>1</v>
      </c>
      <c r="AC151" s="72">
        <f t="shared" si="6"/>
        <v>-1</v>
      </c>
      <c r="AD151" s="72">
        <f t="shared" si="6"/>
        <v>0</v>
      </c>
      <c r="AE151" s="72">
        <f t="shared" si="6"/>
        <v>0</v>
      </c>
      <c r="AF151" s="72">
        <f t="shared" si="6"/>
        <v>0</v>
      </c>
      <c r="AG151" s="72">
        <f t="shared" si="6"/>
        <v>0</v>
      </c>
      <c r="AH151" s="72">
        <f t="shared" si="6"/>
        <v>0</v>
      </c>
      <c r="AI151" s="72">
        <f t="shared" si="6"/>
        <v>0</v>
      </c>
      <c r="AJ151" s="72">
        <f t="shared" si="6"/>
        <v>0</v>
      </c>
      <c r="AK151" s="72">
        <f t="shared" si="6"/>
        <v>0</v>
      </c>
      <c r="AL151" s="72">
        <f t="shared" si="6"/>
        <v>0</v>
      </c>
    </row>
    <row r="152" spans="2:57" s="70" customFormat="1" ht="12.75" hidden="1" customHeight="1">
      <c r="B152" s="70" t="s">
        <v>25</v>
      </c>
      <c r="H152" s="71" t="s">
        <v>81</v>
      </c>
      <c r="J152" s="72">
        <f>IF(ABS(J12-(J16+J18+J20+J22+J24+J26+J28))&lt;0.001,0,J12-(J16+J18+J20+J22+J24+J26+J28))</f>
        <v>-1</v>
      </c>
      <c r="K152" s="72">
        <f t="shared" ref="K152:W152" si="7">IF(ABS(K12-(K14+K24+K26+K28))&lt;0.001,0,K12-(K14+K24+K26+K28))</f>
        <v>1</v>
      </c>
      <c r="L152" s="72">
        <f t="shared" si="7"/>
        <v>0</v>
      </c>
      <c r="M152" s="72">
        <f t="shared" si="7"/>
        <v>0</v>
      </c>
      <c r="N152" s="72">
        <f t="shared" si="7"/>
        <v>1</v>
      </c>
      <c r="O152" s="72">
        <f t="shared" si="7"/>
        <v>0</v>
      </c>
      <c r="P152" s="72">
        <f t="shared" si="7"/>
        <v>1</v>
      </c>
      <c r="Q152" s="72">
        <f t="shared" si="7"/>
        <v>0</v>
      </c>
      <c r="R152" s="72">
        <f t="shared" si="7"/>
        <v>0</v>
      </c>
      <c r="S152" s="72">
        <f t="shared" si="7"/>
        <v>0</v>
      </c>
      <c r="T152" s="72">
        <f t="shared" si="7"/>
        <v>-1</v>
      </c>
      <c r="U152" s="72">
        <f t="shared" si="7"/>
        <v>1</v>
      </c>
      <c r="V152" s="72">
        <f t="shared" si="7"/>
        <v>-1</v>
      </c>
      <c r="W152" s="72">
        <f t="shared" si="7"/>
        <v>0</v>
      </c>
      <c r="Y152" s="72">
        <f t="shared" ref="Y152:AL152" si="8">IF(ABS(Y12-(Y14+Y24+Y26+Y28))&lt;0.001,0,Y12-(Y14+Y24+Y26+Y28))</f>
        <v>1</v>
      </c>
      <c r="Z152" s="72">
        <f t="shared" si="8"/>
        <v>0</v>
      </c>
      <c r="AA152" s="72">
        <f t="shared" si="8"/>
        <v>0</v>
      </c>
      <c r="AB152" s="72">
        <f t="shared" si="8"/>
        <v>0</v>
      </c>
      <c r="AC152" s="72">
        <f t="shared" si="8"/>
        <v>0</v>
      </c>
      <c r="AD152" s="72">
        <f t="shared" si="8"/>
        <v>0</v>
      </c>
      <c r="AE152" s="72">
        <f t="shared" si="8"/>
        <v>0</v>
      </c>
      <c r="AF152" s="72">
        <f t="shared" si="8"/>
        <v>0</v>
      </c>
      <c r="AG152" s="72">
        <f t="shared" si="8"/>
        <v>0</v>
      </c>
      <c r="AH152" s="72">
        <f t="shared" si="8"/>
        <v>0</v>
      </c>
      <c r="AI152" s="72">
        <f t="shared" si="8"/>
        <v>0</v>
      </c>
      <c r="AJ152" s="72">
        <f t="shared" si="8"/>
        <v>0</v>
      </c>
      <c r="AK152" s="72">
        <f t="shared" si="8"/>
        <v>0</v>
      </c>
      <c r="AL152" s="72">
        <f t="shared" si="8"/>
        <v>0</v>
      </c>
    </row>
    <row r="153" spans="2:57" s="70" customFormat="1" ht="12.75" hidden="1" customHeight="1">
      <c r="B153" s="70" t="s">
        <v>291</v>
      </c>
      <c r="H153" s="71" t="s">
        <v>81</v>
      </c>
      <c r="J153" s="72">
        <f t="shared" ref="J153:W153" si="9">IF(ABS(J14-(J16+J18+J20+J22))&lt;0.001,0,J14-(J16+J18+J20+J22))</f>
        <v>-1</v>
      </c>
      <c r="K153" s="72">
        <f t="shared" si="9"/>
        <v>-1</v>
      </c>
      <c r="L153" s="72">
        <f t="shared" si="9"/>
        <v>0</v>
      </c>
      <c r="M153" s="72">
        <f t="shared" si="9"/>
        <v>0</v>
      </c>
      <c r="N153" s="72">
        <f t="shared" si="9"/>
        <v>0</v>
      </c>
      <c r="O153" s="72">
        <f t="shared" si="9"/>
        <v>0</v>
      </c>
      <c r="P153" s="72">
        <f t="shared" si="9"/>
        <v>-1</v>
      </c>
      <c r="Q153" s="72">
        <f t="shared" si="9"/>
        <v>0</v>
      </c>
      <c r="R153" s="72">
        <f t="shared" si="9"/>
        <v>0</v>
      </c>
      <c r="S153" s="72">
        <f t="shared" si="9"/>
        <v>0</v>
      </c>
      <c r="T153" s="72">
        <f t="shared" si="9"/>
        <v>0</v>
      </c>
      <c r="U153" s="72">
        <f t="shared" si="9"/>
        <v>1</v>
      </c>
      <c r="V153" s="72">
        <f t="shared" si="9"/>
        <v>0</v>
      </c>
      <c r="W153" s="72">
        <f t="shared" si="9"/>
        <v>0</v>
      </c>
      <c r="Y153" s="72">
        <f t="shared" ref="Y153:AL153" si="10">IF(ABS(Y14-(Y16+Y18+Y20+Y22))&lt;0.001,0,Y14-(Y16+Y18+Y20+Y22))</f>
        <v>0</v>
      </c>
      <c r="Z153" s="72">
        <f t="shared" si="10"/>
        <v>0</v>
      </c>
      <c r="AA153" s="72">
        <f t="shared" si="10"/>
        <v>1</v>
      </c>
      <c r="AB153" s="72">
        <f t="shared" si="10"/>
        <v>0</v>
      </c>
      <c r="AC153" s="72">
        <f t="shared" si="10"/>
        <v>1</v>
      </c>
      <c r="AD153" s="72">
        <f t="shared" si="10"/>
        <v>0</v>
      </c>
      <c r="AE153" s="72">
        <f t="shared" si="10"/>
        <v>0</v>
      </c>
      <c r="AF153" s="72">
        <f t="shared" si="10"/>
        <v>0</v>
      </c>
      <c r="AG153" s="72">
        <f t="shared" si="10"/>
        <v>0</v>
      </c>
      <c r="AH153" s="72">
        <f t="shared" si="10"/>
        <v>0</v>
      </c>
      <c r="AI153" s="72">
        <f t="shared" si="10"/>
        <v>0</v>
      </c>
      <c r="AJ153" s="72">
        <f t="shared" si="10"/>
        <v>0</v>
      </c>
      <c r="AK153" s="72">
        <f t="shared" si="10"/>
        <v>0</v>
      </c>
      <c r="AL153" s="72">
        <f t="shared" si="10"/>
        <v>0</v>
      </c>
    </row>
    <row r="154" spans="2:57" s="70" customFormat="1" ht="12.75" hidden="1" customHeight="1">
      <c r="B154" s="70" t="s">
        <v>368</v>
      </c>
      <c r="H154" s="71" t="s">
        <v>81</v>
      </c>
      <c r="J154" s="74"/>
      <c r="K154" s="74"/>
      <c r="L154" s="74"/>
      <c r="M154" s="74"/>
      <c r="N154" s="72">
        <f>IF(ABS(N31-(N59+N87+N124))&lt;0.001,0,N31-(N59+N87+N124))</f>
        <v>0</v>
      </c>
      <c r="O154" s="72">
        <f>IF(ABS(O31-(O59+O87+O124))&lt;0.001,0,O31-(O59+O87+O124))</f>
        <v>0</v>
      </c>
      <c r="P154" s="74"/>
      <c r="Q154" s="74"/>
      <c r="R154" s="74"/>
      <c r="S154" s="74"/>
      <c r="T154" s="72">
        <f t="shared" ref="T154:W154" si="11">IF(ABS(T31-(T59+T87+T124))&lt;0.001,0,T31-(T59+T87+T124))</f>
        <v>0</v>
      </c>
      <c r="U154" s="72">
        <f t="shared" si="11"/>
        <v>0</v>
      </c>
      <c r="V154" s="72">
        <f t="shared" si="11"/>
        <v>0</v>
      </c>
      <c r="W154" s="72">
        <f t="shared" si="11"/>
        <v>0</v>
      </c>
      <c r="Y154" s="74"/>
      <c r="Z154" s="74"/>
      <c r="AA154" s="74"/>
      <c r="AB154" s="74"/>
      <c r="AC154" s="72">
        <f t="shared" ref="AC154:AD154" si="12">IF(ABS(AC31-(AC59+AC87+AC124))&lt;0.001,0,AC31-(AC59+AC87+AC124))</f>
        <v>0</v>
      </c>
      <c r="AD154" s="72">
        <f t="shared" si="12"/>
        <v>1</v>
      </c>
      <c r="AE154" s="74"/>
      <c r="AF154" s="74"/>
      <c r="AG154" s="74"/>
      <c r="AH154" s="74"/>
      <c r="AI154" s="72">
        <f t="shared" ref="AI154:AL154" si="13">IF(ABS(AI31-(AI59+AI87+AI124))&lt;0.001,0,AI31-(AI59+AI87+AI124))</f>
        <v>0</v>
      </c>
      <c r="AJ154" s="72">
        <f t="shared" si="13"/>
        <v>0</v>
      </c>
      <c r="AK154" s="72">
        <f t="shared" si="13"/>
        <v>0</v>
      </c>
      <c r="AL154" s="72">
        <f t="shared" si="13"/>
        <v>0</v>
      </c>
    </row>
    <row r="155" spans="2:57" s="70" customFormat="1" ht="12.75" hidden="1" customHeight="1">
      <c r="B155" s="70" t="s">
        <v>369</v>
      </c>
      <c r="H155" s="71" t="s">
        <v>81</v>
      </c>
      <c r="J155" s="74"/>
      <c r="K155" s="74"/>
      <c r="L155" s="74"/>
      <c r="M155" s="74"/>
      <c r="N155" s="72">
        <f>IF(ABS(N34-(N62+N90+N127))&lt;0.001,0,N34-(N62+N90+N127))</f>
        <v>-1</v>
      </c>
      <c r="O155" s="72">
        <f>IF(ABS(O34-(O62+O90+O127))&lt;0.001,0,O34-(O62+O90+O127))</f>
        <v>1</v>
      </c>
      <c r="P155" s="74"/>
      <c r="Q155" s="74"/>
      <c r="R155" s="74"/>
      <c r="S155" s="74"/>
      <c r="T155" s="72">
        <f t="shared" ref="T155:W155" si="14">IF(ABS(T34-(T62+T90+T127))&lt;0.001,0,T34-(T62+T90+T127))</f>
        <v>-1</v>
      </c>
      <c r="U155" s="72">
        <f t="shared" si="14"/>
        <v>0</v>
      </c>
      <c r="V155" s="72">
        <f t="shared" si="14"/>
        <v>1</v>
      </c>
      <c r="W155" s="72">
        <f t="shared" si="14"/>
        <v>1</v>
      </c>
      <c r="Y155" s="74"/>
      <c r="Z155" s="74"/>
      <c r="AA155" s="74"/>
      <c r="AB155" s="74"/>
      <c r="AC155" s="72">
        <f t="shared" ref="AC155:AD155" si="15">IF(ABS(AC34-(AC62+AC90+AC127))&lt;0.001,0,AC34-(AC62+AC90+AC127))</f>
        <v>0</v>
      </c>
      <c r="AD155" s="72">
        <f t="shared" si="15"/>
        <v>0</v>
      </c>
      <c r="AE155" s="74"/>
      <c r="AF155" s="74"/>
      <c r="AG155" s="74"/>
      <c r="AH155" s="74"/>
      <c r="AI155" s="72">
        <f t="shared" ref="AI155:AL155" si="16">IF(ABS(AI34-(AI62+AI90+AI127))&lt;0.001,0,AI34-(AI62+AI90+AI127))</f>
        <v>0</v>
      </c>
      <c r="AJ155" s="72">
        <f t="shared" si="16"/>
        <v>0</v>
      </c>
      <c r="AK155" s="72">
        <f t="shared" si="16"/>
        <v>0</v>
      </c>
      <c r="AL155" s="72">
        <f t="shared" si="16"/>
        <v>0</v>
      </c>
    </row>
    <row r="156" spans="2:57" s="58" customFormat="1" ht="12.75" hidden="1" customHeight="1">
      <c r="B156" s="64"/>
      <c r="C156" s="64"/>
      <c r="D156" s="64"/>
      <c r="E156" s="64"/>
      <c r="F156" s="64"/>
      <c r="H156" s="65"/>
      <c r="J156" s="64"/>
      <c r="K156" s="64"/>
      <c r="L156" s="64"/>
      <c r="M156" s="64"/>
      <c r="N156" s="64"/>
      <c r="O156" s="64"/>
      <c r="P156" s="64"/>
      <c r="Q156" s="64"/>
      <c r="R156" s="64"/>
      <c r="S156" s="64"/>
      <c r="T156" s="64"/>
      <c r="U156" s="64"/>
      <c r="V156" s="64"/>
      <c r="W156" s="64"/>
      <c r="Y156" s="64"/>
      <c r="Z156" s="64"/>
      <c r="AA156" s="64"/>
      <c r="AB156" s="64"/>
      <c r="AC156" s="64"/>
      <c r="AD156" s="64"/>
      <c r="AE156" s="64"/>
      <c r="AF156" s="64"/>
      <c r="AG156" s="64"/>
      <c r="AH156" s="64"/>
      <c r="AI156" s="64"/>
      <c r="AJ156" s="64"/>
      <c r="AK156" s="64"/>
      <c r="AL156" s="64"/>
    </row>
    <row r="157" spans="2:57" s="129" customFormat="1" ht="12.75" hidden="1" customHeight="1">
      <c r="H157" s="130"/>
    </row>
    <row r="158" spans="2:57" s="70" customFormat="1" ht="12.75" hidden="1" customHeight="1">
      <c r="B158" s="70" t="s">
        <v>765</v>
      </c>
      <c r="H158" s="71" t="s">
        <v>82</v>
      </c>
      <c r="J158" s="72">
        <f>IF(ABS(J12-'Telecom - Financial'!J15)&lt;0.001,0,J12-'Telecom - Financial'!J15)</f>
        <v>0</v>
      </c>
      <c r="K158" s="72">
        <f>IF(ABS(K12-'Telecom - Financial'!K15)&lt;0.001,0,K12-'Telecom - Financial'!K15)</f>
        <v>0</v>
      </c>
      <c r="L158" s="72">
        <f>IF(ABS(L12-'Telecom - Financial'!L15)&lt;0.001,0,L12-'Telecom - Financial'!L15)</f>
        <v>0</v>
      </c>
      <c r="M158" s="72">
        <f>IF(ABS(M12-'Telecom - Financial'!M15)&lt;0.001,0,M12-'Telecom - Financial'!M15)</f>
        <v>0</v>
      </c>
      <c r="N158" s="72">
        <f>IF(ABS(N12-'Telecom - Financial'!N15)&lt;0.001,0,N12-'Telecom - Financial'!N15)</f>
        <v>0</v>
      </c>
      <c r="O158" s="72">
        <f>IF(ABS(O12-'Telecom - Financial'!O15)&lt;0.001,0,O12-'Telecom - Financial'!O15)</f>
        <v>0</v>
      </c>
      <c r="P158" s="72">
        <f>IF(ABS(P12-'Telecom - Financial'!P15)&lt;0.001,0,P12-'Telecom - Financial'!P15)</f>
        <v>0</v>
      </c>
      <c r="Q158" s="72">
        <f>IF(ABS(Q12-'Telecom - Financial'!Q15)&lt;0.001,0,Q12-'Telecom - Financial'!Q15)</f>
        <v>0</v>
      </c>
      <c r="R158" s="72">
        <f>IF(ABS(R12-'Telecom - Financial'!R15)&lt;0.001,0,R12-'Telecom - Financial'!R15)</f>
        <v>0</v>
      </c>
      <c r="S158" s="72">
        <f>IF(ABS(S12-'Telecom - Financial'!S15)&lt;0.001,0,S12-'Telecom - Financial'!S15)</f>
        <v>0</v>
      </c>
      <c r="T158" s="72">
        <f>IF(ABS(T12-'Telecom - Financial'!T15)&lt;0.001,0,T12-'Telecom - Financial'!T15)</f>
        <v>0</v>
      </c>
      <c r="U158" s="72">
        <f>IF(ABS(U12-'Telecom - Financial'!U15)&lt;0.001,0,U12-'Telecom - Financial'!U15)</f>
        <v>0</v>
      </c>
      <c r="V158" s="72">
        <f>IF(ABS(V12-'Telecom - Financial'!V15)&lt;0.001,0,V12-'Telecom - Financial'!V15)</f>
        <v>0</v>
      </c>
      <c r="W158" s="72">
        <f>IF(ABS(W12-'Telecom - Financial'!W15)&lt;0.001,0,W12-'Telecom - Financial'!W15)</f>
        <v>0</v>
      </c>
      <c r="X158" s="72"/>
      <c r="Y158" s="72">
        <f>IF(ABS(Y12-'Telecom - Financial'!Y15)&lt;0.001,0,Y12-'Telecom - Financial'!Y15)</f>
        <v>0</v>
      </c>
      <c r="Z158" s="72">
        <f>IF(ABS(Z12-'Telecom - Financial'!Z15)&lt;0.001,0,Z12-'Telecom - Financial'!Z15)</f>
        <v>0</v>
      </c>
      <c r="AA158" s="72">
        <f>IF(ABS(AA12-'Telecom - Financial'!AA15)&lt;0.001,0,AA12-'Telecom - Financial'!AA15)</f>
        <v>0</v>
      </c>
      <c r="AB158" s="72">
        <f>IF(ABS(AB12-'Telecom - Financial'!AB15)&lt;0.001,0,AB12-'Telecom - Financial'!AB15)</f>
        <v>0</v>
      </c>
      <c r="AC158" s="72">
        <f>IF(ABS(AC12-'Telecom - Financial'!AC15)&lt;0.001,0,AC12-'Telecom - Financial'!AC15)</f>
        <v>0</v>
      </c>
      <c r="AD158" s="72">
        <f>IF(ABS(AD12-'Telecom - Financial'!AD15)&lt;0.001,0,AD12-'Telecom - Financial'!AD15)</f>
        <v>0</v>
      </c>
      <c r="AE158" s="72">
        <f>IF(ABS(AE12-'Telecom - Financial'!AE15)&lt;0.001,0,AE12-'Telecom - Financial'!AE15)</f>
        <v>0</v>
      </c>
      <c r="AF158" s="72">
        <f>IF(ABS(AF12-'Telecom - Financial'!AF15)&lt;0.001,0,AF12-'Telecom - Financial'!AF15)</f>
        <v>0</v>
      </c>
      <c r="AG158" s="72">
        <f>IF(ABS(AG12-'Telecom - Financial'!AG15)&lt;0.001,0,AG12-'Telecom - Financial'!AG15)</f>
        <v>0</v>
      </c>
      <c r="AH158" s="72">
        <f>IF(ABS(AH12-'Telecom - Financial'!AH15)&lt;0.001,0,AH12-'Telecom - Financial'!AH15)</f>
        <v>0</v>
      </c>
      <c r="AI158" s="72">
        <f>IF(ABS(AI12-'Telecom - Financial'!AI15)&lt;0.001,0,AI12-'Telecom - Financial'!AI15)</f>
        <v>0</v>
      </c>
      <c r="AJ158" s="72">
        <f>IF(ABS(AJ12-'Telecom - Financial'!AJ15)&lt;0.001,0,AJ12-'Telecom - Financial'!AJ15)</f>
        <v>0</v>
      </c>
      <c r="AK158" s="72">
        <f>IF(ABS(AK12-'Telecom - Financial'!AK15)&lt;0.001,0,AK12-'Telecom - Financial'!AK15)</f>
        <v>0</v>
      </c>
      <c r="AL158" s="72">
        <f>IF(ABS(AL12-'Telecom - Financial'!AL15)&lt;0.001,0,AL12-'Telecom - Financial'!AL15)</f>
        <v>0</v>
      </c>
    </row>
    <row r="159" spans="2:57" s="70" customFormat="1" ht="12.75" hidden="1" customHeight="1">
      <c r="B159" s="70" t="s">
        <v>76</v>
      </c>
      <c r="H159" s="71" t="s">
        <v>82</v>
      </c>
      <c r="J159" s="74"/>
      <c r="K159" s="74"/>
      <c r="L159" s="74"/>
      <c r="M159" s="74"/>
      <c r="N159" s="72">
        <f>IF(ABS(N12-'Group - Segment report'!L12)&lt;0.001,0,N12-'Group - Segment report'!L12)</f>
        <v>0</v>
      </c>
      <c r="O159" s="72">
        <f>IF(ABS(O12-'Group - Segment report'!M12)&lt;0.001,0,O12-'Group - Segment report'!M12)</f>
        <v>0</v>
      </c>
      <c r="P159" s="74"/>
      <c r="Q159" s="74"/>
      <c r="R159" s="74"/>
      <c r="S159" s="74"/>
      <c r="T159" s="74"/>
      <c r="U159" s="74"/>
      <c r="V159" s="72">
        <f>IF(ABS(V12-'Group - Segment report'!AC12)&lt;0.001,0,V12-'Group - Segment report'!AC12)</f>
        <v>0</v>
      </c>
      <c r="W159" s="72">
        <f>IF(ABS(W12-'Group - Segment report'!AD12)&lt;0.001,0,W12-'Group - Segment report'!AD12)</f>
        <v>0</v>
      </c>
      <c r="X159" s="72"/>
      <c r="Y159" s="74"/>
      <c r="Z159" s="74"/>
      <c r="AA159" s="74"/>
      <c r="AB159" s="74"/>
      <c r="AC159" s="72">
        <f>IF(ABS(AC12-'Group - Segment report'!AT12)&lt;0.001,0,AC12-'Group - Segment report'!AT12)</f>
        <v>0</v>
      </c>
      <c r="AD159" s="72">
        <f>IF(ABS(AD12-'Group - Segment report'!AU12)&lt;0.001,0,AD12-'Group - Segment report'!AU12)</f>
        <v>0</v>
      </c>
      <c r="AE159" s="74"/>
      <c r="AF159" s="74"/>
      <c r="AG159" s="74"/>
      <c r="AH159" s="74"/>
      <c r="AI159" s="74"/>
      <c r="AJ159" s="74"/>
      <c r="AK159" s="72">
        <f>IF(ABS(AK12-'Group - Segment report'!BK12)&lt;0.001,0,AK12-'Group - Segment report'!BK12)</f>
        <v>0</v>
      </c>
      <c r="AL159" s="72">
        <f>IF(ABS(AL12-'Group - Segment report'!BL12)&lt;0.001,0,AL12-'Group - Segment report'!BL12)</f>
        <v>0</v>
      </c>
    </row>
    <row r="160" spans="2:57" s="129" customFormat="1" ht="12.75" hidden="1" customHeight="1">
      <c r="H160" s="130"/>
    </row>
    <row r="161" spans="2:38" s="70" customFormat="1" ht="12.75" hidden="1" customHeight="1">
      <c r="B161" s="70" t="s">
        <v>766</v>
      </c>
      <c r="H161" s="71" t="s">
        <v>82</v>
      </c>
      <c r="J161" s="74"/>
      <c r="K161" s="74"/>
      <c r="L161" s="74"/>
      <c r="M161" s="74"/>
      <c r="N161" s="72">
        <f>IF(ABS(N31-'Telecom - Financial'!N54)&lt;0.001,0,N31-'Telecom - Financial'!N54)</f>
        <v>0</v>
      </c>
      <c r="O161" s="72">
        <f>IF(ABS(O31-'Telecom - Financial'!O54)&lt;0.001,0,O31-'Telecom - Financial'!O54)</f>
        <v>0</v>
      </c>
      <c r="P161" s="74"/>
      <c r="Q161" s="74"/>
      <c r="R161" s="74"/>
      <c r="S161" s="74"/>
      <c r="T161" s="72">
        <f>IF(ABS(T31-'Telecom - Financial'!T54)&lt;0.001,0,T31-'Telecom - Financial'!T54)</f>
        <v>0</v>
      </c>
      <c r="U161" s="72">
        <f>IF(ABS(U31-'Telecom - Financial'!U54)&lt;0.001,0,U31-'Telecom - Financial'!U54)</f>
        <v>0</v>
      </c>
      <c r="V161" s="72">
        <f>IF(ABS(V31-'Telecom - Financial'!V54)&lt;0.001,0,V31-'Telecom - Financial'!V54)</f>
        <v>0</v>
      </c>
      <c r="W161" s="72">
        <f>IF(ABS(W31-'Telecom - Financial'!W54)&lt;0.001,0,W31-'Telecom - Financial'!W54)</f>
        <v>0</v>
      </c>
      <c r="X161" s="72"/>
      <c r="Y161" s="74"/>
      <c r="Z161" s="74"/>
      <c r="AA161" s="74"/>
      <c r="AB161" s="74"/>
      <c r="AC161" s="72">
        <f>IF(ABS(AC31-'Telecom - Financial'!AC54)&lt;0.001,0,AC31-'Telecom - Financial'!AC54)</f>
        <v>0</v>
      </c>
      <c r="AD161" s="72">
        <f>IF(ABS(AD31-'Telecom - Financial'!AD54)&lt;0.001,0,AD31-'Telecom - Financial'!AD54)</f>
        <v>0</v>
      </c>
      <c r="AE161" s="74"/>
      <c r="AF161" s="74"/>
      <c r="AG161" s="74"/>
      <c r="AH161" s="74"/>
      <c r="AI161" s="72">
        <f>IF(ABS(AI31-'Telecom - Financial'!AI54)&lt;0.001,0,AI31-'Telecom - Financial'!AI54)</f>
        <v>0</v>
      </c>
      <c r="AJ161" s="72">
        <f>IF(ABS(AJ31-'Telecom - Financial'!AJ54)&lt;0.001,0,AJ31-'Telecom - Financial'!AJ54)</f>
        <v>0</v>
      </c>
      <c r="AK161" s="72">
        <f>IF(ABS(AK31-'Telecom - Financial'!AK54)&lt;0.001,0,AK31-'Telecom - Financial'!AK54)</f>
        <v>0</v>
      </c>
      <c r="AL161" s="72">
        <f>IF(ABS(AL31-'Telecom - Financial'!AL54)&lt;0.001,0,AL31-'Telecom - Financial'!AL54)</f>
        <v>0</v>
      </c>
    </row>
    <row r="162" spans="2:38" s="70" customFormat="1" ht="12.75" hidden="1" customHeight="1">
      <c r="B162" s="70" t="s">
        <v>767</v>
      </c>
      <c r="H162" s="71" t="s">
        <v>82</v>
      </c>
      <c r="J162" s="74"/>
      <c r="K162" s="74"/>
      <c r="L162" s="74"/>
      <c r="M162" s="74"/>
      <c r="N162" s="72">
        <f>IF(ABS(N34-'Telecom - Financial'!N72)&lt;0.001,0,N34-'Telecom - Financial'!N72)</f>
        <v>0</v>
      </c>
      <c r="O162" s="72">
        <f>IF(ABS(O34-'Telecom - Financial'!O72)&lt;0.001,0,O34-'Telecom - Financial'!O72)</f>
        <v>0</v>
      </c>
      <c r="P162" s="74"/>
      <c r="Q162" s="74"/>
      <c r="R162" s="74"/>
      <c r="S162" s="74"/>
      <c r="T162" s="72">
        <f>IF(ABS(T34-'Telecom - Financial'!T72)&lt;0.001,0,T34-'Telecom - Financial'!T72)</f>
        <v>0</v>
      </c>
      <c r="U162" s="72">
        <f>IF(ABS(U34-'Telecom - Financial'!U72)&lt;0.001,0,U34-'Telecom - Financial'!U72)</f>
        <v>0</v>
      </c>
      <c r="V162" s="72">
        <f>IF(ABS(V34-'Telecom - Financial'!V72)&lt;0.001,0,V34-'Telecom - Financial'!V72)</f>
        <v>0</v>
      </c>
      <c r="W162" s="72">
        <f>IF(ABS(W34-'Telecom - Financial'!W72)&lt;0.001,0,W34-'Telecom - Financial'!W72)</f>
        <v>0</v>
      </c>
      <c r="X162" s="72"/>
      <c r="Y162" s="74"/>
      <c r="Z162" s="74"/>
      <c r="AA162" s="74"/>
      <c r="AB162" s="74"/>
      <c r="AC162" s="72">
        <f>IF(ABS(AC34-'Telecom - Financial'!AC72)&lt;0.001,0,AC34-'Telecom - Financial'!AC72)</f>
        <v>0</v>
      </c>
      <c r="AD162" s="72">
        <f>IF(ABS(AD34-'Telecom - Financial'!AD72)&lt;0.001,0,AD34-'Telecom - Financial'!AD72)</f>
        <v>0</v>
      </c>
      <c r="AE162" s="74"/>
      <c r="AF162" s="74"/>
      <c r="AG162" s="74"/>
      <c r="AH162" s="74"/>
      <c r="AI162" s="72">
        <f>IF(ABS(AI34-'Telecom - Financial'!AI72)&lt;0.001,0,AI34-'Telecom - Financial'!AI72)</f>
        <v>0</v>
      </c>
      <c r="AJ162" s="72">
        <f>IF(ABS(AJ34-'Telecom - Financial'!AJ72)&lt;0.001,0,AJ34-'Telecom - Financial'!AJ72)</f>
        <v>0</v>
      </c>
      <c r="AK162" s="72">
        <f>IF(ABS(AK34-'Telecom - Financial'!AK72)&lt;0.001,0,AK34-'Telecom - Financial'!AK72)</f>
        <v>0</v>
      </c>
      <c r="AL162" s="72">
        <f>IF(ABS(AL34-'Telecom - Financial'!AL72)&lt;0.001,0,AL34-'Telecom - Financial'!AL72)</f>
        <v>0</v>
      </c>
    </row>
    <row r="163" spans="2:38" s="70" customFormat="1" ht="12.75" hidden="1" customHeight="1">
      <c r="B163" s="70" t="s">
        <v>367</v>
      </c>
      <c r="H163" s="71" t="s">
        <v>82</v>
      </c>
      <c r="J163" s="74"/>
      <c r="K163" s="74"/>
      <c r="L163" s="74"/>
      <c r="M163" s="74"/>
      <c r="N163" s="72">
        <f>IF(ABS(N31-'Group - Segment report'!L20)&lt;0.001,0,N31-'Group - Segment report'!L20)</f>
        <v>0</v>
      </c>
      <c r="O163" s="72">
        <f>IF(ABS(O31-'Group - Segment report'!M20)&lt;0.001,0,O31-'Group - Segment report'!M20)</f>
        <v>0</v>
      </c>
      <c r="P163" s="74"/>
      <c r="Q163" s="74"/>
      <c r="R163" s="74"/>
      <c r="S163" s="74"/>
      <c r="T163" s="74"/>
      <c r="U163" s="74"/>
      <c r="V163" s="72">
        <f>IF(ABS(V31-'Group - Segment report'!AC20)&lt;0.001,0,V31-'Group - Segment report'!AC20)</f>
        <v>0</v>
      </c>
      <c r="W163" s="72">
        <f>IF(ABS(W31-'Group - Segment report'!AD20)&lt;0.001,0,W31-'Group - Segment report'!AD20)</f>
        <v>0</v>
      </c>
      <c r="X163" s="72"/>
      <c r="Y163" s="74"/>
      <c r="Z163" s="74"/>
      <c r="AA163" s="74"/>
      <c r="AB163" s="74"/>
      <c r="AC163" s="72">
        <f>IF(ABS(AC31-'Group - Segment report'!AT20)&lt;0.001,0,AC31-'Group - Segment report'!AT20)</f>
        <v>0</v>
      </c>
      <c r="AD163" s="72">
        <f>IF(ABS(AD31-'Group - Segment report'!AU20)&lt;0.001,0,AD31-'Group - Segment report'!AU20)</f>
        <v>0</v>
      </c>
      <c r="AE163" s="74"/>
      <c r="AF163" s="74"/>
      <c r="AG163" s="74"/>
      <c r="AH163" s="74"/>
      <c r="AI163" s="74"/>
      <c r="AJ163" s="74"/>
      <c r="AK163" s="72">
        <f>IF(ABS(AK31-'Group - Segment report'!BK20)&lt;0.001,0,AK31-'Group - Segment report'!BK20)</f>
        <v>0</v>
      </c>
      <c r="AL163" s="72">
        <f>IF(ABS(AL31-'Group - Segment report'!BL20)&lt;0.001,0,AL31-'Group - Segment report'!BL20)</f>
        <v>0</v>
      </c>
    </row>
    <row r="164" spans="2:38" s="129" customFormat="1" ht="12.75" hidden="1" customHeight="1">
      <c r="H164" s="130"/>
    </row>
    <row r="165" spans="2:38" s="58" customFormat="1" ht="12.75" hidden="1" customHeight="1">
      <c r="B165" s="405"/>
      <c r="C165" s="405"/>
      <c r="D165" s="405"/>
      <c r="E165" s="405"/>
      <c r="F165" s="405"/>
      <c r="H165" s="611"/>
      <c r="J165" s="405"/>
      <c r="K165" s="405"/>
      <c r="L165" s="405"/>
      <c r="M165" s="405"/>
      <c r="N165" s="405"/>
      <c r="O165" s="405"/>
      <c r="P165" s="405"/>
      <c r="Q165" s="405"/>
      <c r="R165" s="405"/>
      <c r="S165" s="405"/>
      <c r="T165" s="405"/>
      <c r="U165" s="405"/>
      <c r="V165" s="405"/>
      <c r="W165" s="405"/>
      <c r="Y165" s="405"/>
      <c r="Z165" s="405"/>
      <c r="AA165" s="405"/>
      <c r="AB165" s="405"/>
      <c r="AC165" s="405"/>
      <c r="AD165" s="405"/>
      <c r="AE165" s="405"/>
      <c r="AF165" s="405"/>
      <c r="AG165" s="405"/>
      <c r="AH165" s="405"/>
      <c r="AI165" s="405"/>
      <c r="AJ165" s="405"/>
      <c r="AK165" s="405"/>
      <c r="AL165" s="405"/>
    </row>
    <row r="166" spans="2:38" s="66" customFormat="1" ht="12.75" hidden="1" customHeight="1">
      <c r="B166" s="66" t="s">
        <v>768</v>
      </c>
      <c r="H166" s="67" t="s">
        <v>82</v>
      </c>
      <c r="J166" s="75"/>
      <c r="K166" s="76">
        <f>IF(ABS(K13-'Telecom - Financial'!K16)&lt;0.001,0,K13-'Telecom - Financial'!K16)</f>
        <v>0</v>
      </c>
      <c r="L166" s="75"/>
      <c r="M166" s="76">
        <f>IF(ABS(M13-'Telecom - Financial'!M16)&lt;0.001,0,M13-'Telecom - Financial'!M16)</f>
        <v>0</v>
      </c>
      <c r="N166" s="75"/>
      <c r="O166" s="76">
        <f>IF(ABS(O13-'Telecom - Financial'!O16)&lt;0.001,0,O13-'Telecom - Financial'!O16)</f>
        <v>0</v>
      </c>
      <c r="P166" s="75"/>
      <c r="Q166" s="76">
        <f>IF(ABS(Q13-'Telecom - Financial'!Q16)&lt;0.001,0,Q13-'Telecom - Financial'!Q16)</f>
        <v>0</v>
      </c>
      <c r="R166" s="75"/>
      <c r="S166" s="76">
        <f>IF(ABS(S13-'Telecom - Financial'!S16)&lt;0.001,0,S13-'Telecom - Financial'!S16)</f>
        <v>0</v>
      </c>
      <c r="T166" s="75"/>
      <c r="U166" s="76">
        <f>IF(ABS(U13-'Telecom - Financial'!U16)&lt;0.001,0,U13-'Telecom - Financial'!U16)</f>
        <v>0</v>
      </c>
      <c r="V166" s="75"/>
      <c r="W166" s="76">
        <f>IF(ABS(W13-'Telecom - Financial'!W16)&lt;0.001,0,W13-'Telecom - Financial'!W16)</f>
        <v>0</v>
      </c>
      <c r="X166" s="68"/>
      <c r="Y166" s="75"/>
      <c r="Z166" s="76">
        <f>IF(ABS(Z13-'Telecom - Financial'!Z16)&lt;0.001,0,Z13-'Telecom - Financial'!Z16)</f>
        <v>0</v>
      </c>
      <c r="AA166" s="75"/>
      <c r="AB166" s="76">
        <f>IF(ABS(AB13-'Telecom - Financial'!AB16)&lt;0.001,0,AB13-'Telecom - Financial'!AB16)</f>
        <v>0</v>
      </c>
      <c r="AC166" s="75"/>
      <c r="AD166" s="76">
        <f>IF(ABS(AD13-'Telecom - Financial'!AD16)&lt;0.001,0,AD13-'Telecom - Financial'!AD16)</f>
        <v>0</v>
      </c>
      <c r="AE166" s="75"/>
      <c r="AF166" s="76">
        <f>IF(ABS(AF13-'Telecom - Financial'!AF16)&lt;0.001,0,AF13-'Telecom - Financial'!AF16)</f>
        <v>0</v>
      </c>
      <c r="AG166" s="75"/>
      <c r="AH166" s="76">
        <f>IF(ABS(AH13-'Telecom - Financial'!AH16)&lt;0.001,0,AH13-'Telecom - Financial'!AH16)</f>
        <v>0</v>
      </c>
      <c r="AI166" s="75"/>
      <c r="AJ166" s="76">
        <f>IF(ABS(AJ13-'Telecom - Financial'!AJ16)&lt;0.001,0,AJ13-'Telecom - Financial'!AJ16)</f>
        <v>0</v>
      </c>
      <c r="AK166" s="75"/>
      <c r="AL166" s="76">
        <f>IF(ABS(AL13-'Telecom - Financial'!AL16)&lt;0.001,0,AL13-'Telecom - Financial'!AL16)</f>
        <v>0</v>
      </c>
    </row>
    <row r="167" spans="2:38" s="66" customFormat="1" ht="12.75" hidden="1" customHeight="1">
      <c r="B167" s="66" t="s">
        <v>375</v>
      </c>
      <c r="H167" s="67" t="s">
        <v>82</v>
      </c>
      <c r="J167" s="75"/>
      <c r="K167" s="75"/>
      <c r="L167" s="75"/>
      <c r="M167" s="75"/>
      <c r="N167" s="76">
        <f>IF(ABS(N$32-'Group - Segment report'!L21)&lt;0.001,0,N$32-'Group - Segment report'!L21)</f>
        <v>0</v>
      </c>
      <c r="O167" s="76">
        <f>IF(ABS(O$32-'Group - Segment report'!M21)&lt;0.001,0,O$32-'Group - Segment report'!M21)</f>
        <v>0</v>
      </c>
      <c r="P167" s="75"/>
      <c r="Q167" s="75"/>
      <c r="R167" s="75"/>
      <c r="S167" s="75"/>
      <c r="T167" s="75"/>
      <c r="U167" s="75"/>
      <c r="V167" s="76">
        <f>IF(ABS(V$32-'Group - Segment report'!AC$21)&lt;0.001,0,V$32-'Group - Segment report'!AC$21)</f>
        <v>0</v>
      </c>
      <c r="W167" s="76">
        <f>IF(ABS(W$32-'Group - Segment report'!AD$21)&lt;0.001,0,W$32-'Group - Segment report'!AD$21)</f>
        <v>0</v>
      </c>
      <c r="X167" s="68"/>
      <c r="Y167" s="75"/>
      <c r="Z167" s="75"/>
      <c r="AA167" s="75"/>
      <c r="AB167" s="75"/>
      <c r="AC167" s="76">
        <f>IF(ABS(AC$32-'Group - Segment report'!AT$21)&lt;0.001,0,AC$32-'Group - Segment report'!AT$21)</f>
        <v>0</v>
      </c>
      <c r="AD167" s="76">
        <f>IF(ABS(AD$32-'Group - Segment report'!AU$21)&lt;0.001,0,AD$32-'Group - Segment report'!AU$21)</f>
        <v>0</v>
      </c>
      <c r="AE167" s="75"/>
      <c r="AF167" s="75"/>
      <c r="AG167" s="75"/>
      <c r="AH167" s="75"/>
      <c r="AI167" s="75"/>
      <c r="AJ167" s="75"/>
      <c r="AK167" s="76">
        <f>IF(ABS(AK$32-'Group - Segment report'!BK$21)&lt;0.001,0,AK$32-'Group - Segment report'!BK$21)</f>
        <v>0</v>
      </c>
      <c r="AL167" s="76">
        <f>IF(ABS(AL$32-'Group - Segment report'!BL$21)&lt;0.001,0,AL$32-'Group - Segment report'!BL$21)</f>
        <v>0</v>
      </c>
    </row>
    <row r="168" spans="2:38" s="58" customFormat="1" ht="12.75" hidden="1" customHeight="1">
      <c r="B168" s="64"/>
      <c r="C168" s="64"/>
      <c r="D168" s="64"/>
      <c r="E168" s="64"/>
      <c r="F168" s="64"/>
      <c r="H168" s="65"/>
      <c r="J168" s="64"/>
      <c r="K168" s="64"/>
      <c r="L168" s="64"/>
      <c r="M168" s="64"/>
      <c r="N168" s="64"/>
      <c r="O168" s="64"/>
      <c r="P168" s="64"/>
      <c r="Q168" s="64"/>
      <c r="R168" s="64"/>
      <c r="S168" s="64"/>
      <c r="T168" s="64"/>
      <c r="U168" s="64"/>
      <c r="V168" s="64"/>
      <c r="W168" s="64"/>
      <c r="Y168" s="64"/>
      <c r="Z168" s="64"/>
      <c r="AA168" s="64"/>
      <c r="AB168" s="64"/>
      <c r="AC168" s="64"/>
      <c r="AD168" s="64"/>
      <c r="AE168" s="64"/>
      <c r="AF168" s="64"/>
      <c r="AG168" s="64"/>
      <c r="AH168" s="64"/>
      <c r="AI168" s="64"/>
      <c r="AJ168" s="64"/>
      <c r="AK168" s="64"/>
      <c r="AL168" s="64"/>
    </row>
    <row r="169" spans="2:38" s="165" customFormat="1" ht="25.5" hidden="1" customHeight="1">
      <c r="H169" s="166"/>
    </row>
    <row r="170" spans="2:38" s="70" customFormat="1" ht="12.75" hidden="1" customHeight="1">
      <c r="B170" s="789" t="s">
        <v>292</v>
      </c>
      <c r="F170" s="790"/>
      <c r="G170" s="790"/>
      <c r="H170" s="791"/>
      <c r="I170" s="792"/>
      <c r="J170" s="793"/>
      <c r="K170" s="793"/>
      <c r="L170" s="793"/>
      <c r="M170" s="793"/>
      <c r="N170" s="793"/>
      <c r="O170" s="793"/>
      <c r="P170" s="793"/>
      <c r="Q170" s="793"/>
      <c r="R170" s="793"/>
      <c r="S170" s="793"/>
      <c r="T170" s="793"/>
      <c r="U170" s="793"/>
      <c r="V170" s="793"/>
      <c r="W170" s="793"/>
    </row>
    <row r="171" spans="2:38" s="58" customFormat="1" ht="12.75" hidden="1" customHeight="1">
      <c r="B171" s="405"/>
      <c r="C171" s="405"/>
      <c r="D171" s="405"/>
      <c r="E171" s="405"/>
      <c r="F171" s="405"/>
      <c r="H171" s="611"/>
      <c r="J171" s="405"/>
      <c r="K171" s="405"/>
      <c r="L171" s="405"/>
      <c r="M171" s="405"/>
      <c r="N171" s="405"/>
      <c r="O171" s="405"/>
      <c r="P171" s="405"/>
      <c r="Q171" s="405"/>
      <c r="R171" s="405"/>
      <c r="S171" s="405"/>
      <c r="T171" s="405"/>
      <c r="U171" s="405"/>
      <c r="V171" s="405"/>
      <c r="W171" s="405"/>
      <c r="Y171" s="405"/>
      <c r="Z171" s="405"/>
      <c r="AA171" s="405"/>
      <c r="AB171" s="405"/>
      <c r="AC171" s="405"/>
      <c r="AD171" s="405"/>
      <c r="AE171" s="405"/>
      <c r="AF171" s="405"/>
      <c r="AG171" s="405"/>
      <c r="AH171" s="405"/>
      <c r="AI171" s="405"/>
      <c r="AJ171" s="405"/>
      <c r="AK171" s="405"/>
      <c r="AL171" s="405"/>
    </row>
    <row r="172" spans="2:38" s="129" customFormat="1" ht="12.75" hidden="1" customHeight="1">
      <c r="B172" s="59" t="s">
        <v>83</v>
      </c>
      <c r="C172" s="60"/>
      <c r="D172" s="60"/>
      <c r="E172" s="60"/>
      <c r="F172" s="60"/>
      <c r="G172" s="60"/>
      <c r="H172" s="61">
        <f>COUNTIF($183:$186,"&gt;2")+COUNTIF($183:$186,"&lt;-2")</f>
        <v>0</v>
      </c>
    </row>
    <row r="173" spans="2:38" s="129" customFormat="1" ht="12.75" hidden="1" customHeight="1">
      <c r="B173" s="59" t="s">
        <v>84</v>
      </c>
      <c r="C173" s="60"/>
      <c r="D173" s="60"/>
      <c r="E173" s="60"/>
      <c r="F173" s="60"/>
      <c r="G173" s="60"/>
      <c r="H173" s="61">
        <f>IF(TRIMESTRE=1,COUNTIF($AN:$AV,"&gt;2")+COUNTIF($AN:$AV,"&lt;-2"),IF(OR(TRIMESTRE=2,TRIMESTRE=3),COUNTIF($AN:$AY,"&gt;2")+COUNTIF($AN:$AY,"&lt;-2"),IF(TRIMESTRE=4,COUNTIF($AN:$BF,"&gt;2")+COUNTIF($AN:$BF,"&lt;-2"),"Trim. ?")))</f>
        <v>0</v>
      </c>
    </row>
    <row r="174" spans="2:38" s="58" customFormat="1" ht="12.75" hidden="1" customHeight="1">
      <c r="B174" s="59" t="s">
        <v>100</v>
      </c>
      <c r="C174" s="60"/>
      <c r="D174" s="60"/>
      <c r="E174" s="60"/>
      <c r="F174" s="60"/>
      <c r="G174" s="60"/>
      <c r="H174" s="62"/>
    </row>
    <row r="175" spans="2:38" s="129" customFormat="1" ht="12.75" hidden="1" customHeight="1">
      <c r="B175" s="59" t="s">
        <v>85</v>
      </c>
      <c r="C175" s="60"/>
      <c r="D175" s="60"/>
      <c r="E175" s="60"/>
      <c r="F175" s="60"/>
      <c r="G175" s="60"/>
      <c r="H175" s="62"/>
    </row>
    <row r="176" spans="2:38" s="60" customFormat="1" ht="12.75" hidden="1" customHeight="1">
      <c r="B176" s="59" t="s">
        <v>124</v>
      </c>
      <c r="H176" s="61">
        <f>COUNTIF($180:$181,"&gt;0")</f>
        <v>0</v>
      </c>
    </row>
    <row r="177" spans="1:57" s="129" customFormat="1" ht="12.75" hidden="1" customHeight="1">
      <c r="B177" s="59" t="s">
        <v>103</v>
      </c>
      <c r="C177" s="60"/>
      <c r="D177" s="60"/>
      <c r="E177" s="60"/>
      <c r="F177" s="60"/>
      <c r="G177" s="60"/>
      <c r="H177" s="63" t="str">
        <f>IF(ISERROR(SUM($183:$186)+SUM($AN:$BF)),"# ERREUR !","OK")</f>
        <v>OK</v>
      </c>
    </row>
    <row r="178" spans="1:57" s="58" customFormat="1" ht="12.75" hidden="1" customHeight="1">
      <c r="B178" s="64"/>
      <c r="C178" s="64"/>
      <c r="D178" s="64"/>
      <c r="E178" s="64"/>
      <c r="F178" s="64"/>
      <c r="G178" s="64"/>
      <c r="H178" s="65"/>
      <c r="AO178" s="60"/>
      <c r="AP178" s="60"/>
      <c r="AQ178" s="60"/>
      <c r="AR178" s="60"/>
      <c r="AS178" s="60"/>
      <c r="AT178" s="60"/>
      <c r="AU178" s="60"/>
      <c r="AV178" s="60"/>
      <c r="AX178" s="60"/>
      <c r="AY178" s="60"/>
      <c r="AZ178" s="60"/>
      <c r="BA178" s="60"/>
      <c r="BB178" s="60"/>
      <c r="BC178" s="60"/>
      <c r="BD178" s="60"/>
      <c r="BE178" s="60"/>
    </row>
    <row r="179" spans="1:57" s="58" customFormat="1" ht="12.75" hidden="1" customHeight="1">
      <c r="B179" s="405"/>
      <c r="C179" s="405"/>
      <c r="D179" s="405"/>
      <c r="E179" s="405"/>
      <c r="F179" s="405"/>
      <c r="H179" s="611"/>
      <c r="J179" s="405"/>
      <c r="K179" s="405"/>
      <c r="L179" s="405"/>
      <c r="M179" s="405"/>
      <c r="N179" s="405"/>
      <c r="O179" s="405"/>
      <c r="P179" s="405"/>
      <c r="Q179" s="405"/>
      <c r="R179" s="405"/>
      <c r="S179" s="405"/>
      <c r="T179" s="405"/>
      <c r="U179" s="405"/>
      <c r="V179" s="405"/>
      <c r="W179" s="405"/>
      <c r="Y179" s="405"/>
      <c r="Z179" s="405"/>
      <c r="AA179" s="405"/>
      <c r="AB179" s="405"/>
      <c r="AC179" s="405"/>
      <c r="AD179" s="405"/>
      <c r="AE179" s="405"/>
      <c r="AF179" s="405"/>
      <c r="AG179" s="405"/>
      <c r="AH179" s="405"/>
      <c r="AI179" s="405"/>
      <c r="AJ179" s="405"/>
      <c r="AK179" s="405"/>
      <c r="AL179" s="405"/>
      <c r="AO179" s="60"/>
      <c r="AP179" s="60"/>
      <c r="AQ179" s="60"/>
      <c r="AR179" s="60"/>
      <c r="AS179" s="60"/>
      <c r="AT179" s="60"/>
      <c r="AU179" s="60"/>
      <c r="AV179" s="60"/>
      <c r="AX179" s="60"/>
      <c r="AY179" s="60"/>
      <c r="AZ179" s="60"/>
      <c r="BA179" s="60"/>
      <c r="BB179" s="60"/>
      <c r="BC179" s="60"/>
      <c r="BD179" s="60"/>
      <c r="BE179" s="60"/>
    </row>
    <row r="180" spans="1:57" s="66" customFormat="1" ht="12.75" hidden="1" customHeight="1">
      <c r="B180" s="66" t="s">
        <v>126</v>
      </c>
      <c r="H180" s="67" t="s">
        <v>81</v>
      </c>
      <c r="J180" s="68">
        <f>IF(COUNT(J59:J60,J62:J63)=0,0,COUNT(J59:J60,J62:J63))</f>
        <v>0</v>
      </c>
      <c r="K180" s="68">
        <f>IF(COUNT(K59:K60,K62:K63)=0,0,COUNT(K59:K60,K62:K63))</f>
        <v>0</v>
      </c>
      <c r="L180" s="68">
        <f>IF(COUNT(L59:L60,L62:L63)=0,0,COUNT(L59:L60,L62:L63))</f>
        <v>0</v>
      </c>
      <c r="M180" s="68">
        <f>IF(COUNT(M59:M60,M62:M63)=0,0,COUNT(M59:M60,M62:M63))</f>
        <v>0</v>
      </c>
      <c r="N180" s="69"/>
      <c r="O180" s="69"/>
      <c r="P180" s="68">
        <f>IF(COUNT(P59:P60,P62:P63)=0,0,COUNT(P59:P60,P62:P63))</f>
        <v>0</v>
      </c>
      <c r="Q180" s="68">
        <f>IF(COUNT(Q59:Q60,Q62:Q63)=0,0,COUNT(Q59:Q60,Q62:Q63))</f>
        <v>0</v>
      </c>
      <c r="R180" s="68">
        <f>IF(COUNT(R59:R60,R62:R63)=0,0,COUNT(R59:R60,R62:R63))</f>
        <v>0</v>
      </c>
      <c r="S180" s="68">
        <f>IF(COUNT(S59:S60,S62:S63)=0,0,COUNT(S59:S60,S62:S63))</f>
        <v>0</v>
      </c>
      <c r="T180" s="69"/>
      <c r="U180" s="69"/>
      <c r="V180" s="69"/>
      <c r="W180" s="69"/>
      <c r="X180" s="68"/>
      <c r="Y180" s="68">
        <f>IF(COUNT(Y59:Y60,Y62:Y63)=0,0,COUNT(Y59:Y60,Y62:Y63))</f>
        <v>0</v>
      </c>
      <c r="Z180" s="68">
        <f>IF(COUNT(Z59:Z60,Z62:Z63)=0,0,COUNT(Z59:Z60,Z62:Z63))</f>
        <v>0</v>
      </c>
      <c r="AA180" s="68">
        <f>IF(COUNT(AA59:AA60,AA62:AA63)=0,0,COUNT(AA59:AA60,AA62:AA63))</f>
        <v>0</v>
      </c>
      <c r="AB180" s="68">
        <f>IF(COUNT(AB59:AB60,AB62:AB63)=0,0,COUNT(AB59:AB60,AB62:AB63))</f>
        <v>0</v>
      </c>
      <c r="AC180" s="69"/>
      <c r="AD180" s="69"/>
      <c r="AE180" s="68">
        <f>IF(COUNT(AE59:AE60,AE62:AE63)=0,0,COUNT(AE59:AE60,AE62:AE63))</f>
        <v>0</v>
      </c>
      <c r="AF180" s="68">
        <f>IF(COUNT(AF59:AF60,AF62:AF63)=0,0,COUNT(AF59:AF60,AF62:AF63))</f>
        <v>0</v>
      </c>
      <c r="AG180" s="68">
        <f>IF(COUNT(AG59:AG60,AG62:AG63)=0,0,COUNT(AG59:AG60,AG62:AG63))</f>
        <v>0</v>
      </c>
      <c r="AH180" s="68">
        <f>IF(COUNT(AH59:AH60,AH62:AH63)=0,0,COUNT(AH59:AH60,AH62:AH63))</f>
        <v>0</v>
      </c>
      <c r="AI180" s="69"/>
      <c r="AJ180" s="69"/>
      <c r="AK180" s="69"/>
      <c r="AL180" s="69"/>
    </row>
    <row r="181" spans="1:57" s="66" customFormat="1" ht="12.75" hidden="1" customHeight="1">
      <c r="B181" s="66" t="s">
        <v>612</v>
      </c>
      <c r="H181" s="67" t="s">
        <v>81</v>
      </c>
      <c r="J181" s="69"/>
      <c r="K181" s="69"/>
      <c r="L181" s="69"/>
      <c r="M181" s="69"/>
      <c r="N181" s="69"/>
      <c r="O181" s="69"/>
      <c r="P181" s="69"/>
      <c r="Q181" s="69"/>
      <c r="R181" s="69"/>
      <c r="S181" s="69"/>
      <c r="T181" s="69"/>
      <c r="U181" s="69"/>
      <c r="V181" s="69"/>
      <c r="W181" s="69"/>
      <c r="X181" s="68"/>
      <c r="Y181" s="69"/>
      <c r="Z181" s="68">
        <f>IF(TRIMESTRE=1,IF(PubliPologne&gt;PubliGroupe,IF(COUNT('Europe (excl Spain) - Financial'!Z$40:Z$57,'Europe (excl Spain) - Financial'!Z$59:Z$60,'Europe (excl Spain) - Financial'!Z$62:Z$63)=0,0,COUNT('Europe (excl Spain) - Financial'!Z$40:Z$57,'Europe (excl Spain) - Financial'!Z$59:Z$60,'Europe (excl Spain) - Financial'!Z$62:Z$63)),0),0)</f>
        <v>0</v>
      </c>
      <c r="AA181" s="69"/>
      <c r="AB181" s="68">
        <f>IF(TRIMESTRE=2,IF(PubliPologne&gt;PubliGroupe,IF(COUNT('Europe (excl Spain) - Financial'!AB$40:AB$57,'Europe (excl Spain) - Financial'!AB$59:AB$60,'Europe (excl Spain) - Financial'!AB$62:AB$63)=0,0,COUNT('Europe (excl Spain) - Financial'!AB$40:AB$57,'Europe (excl Spain) - Financial'!AB$59:AB$60,'Europe (excl Spain) - Financial'!AB$62:AB$63)),0),0)</f>
        <v>0</v>
      </c>
      <c r="AC181" s="69"/>
      <c r="AD181" s="68">
        <f>IF(TRIMESTRE=2,IF(PubliPologne&gt;PubliGroupe,IF(COUNT('Europe (excl Spain) - Financial'!AD$40:AD$57,'Europe (excl Spain) - Financial'!AD$59:AD$60,'Europe (excl Spain) - Financial'!AD$62:AD$63)=0,0,COUNT('Europe (excl Spain) - Financial'!AD$40:AD$57,'Europe (excl Spain) - Financial'!AD$59:AD$60,'Europe (excl Spain) - Financial'!AD$62:AD$63)),0),0)</f>
        <v>0</v>
      </c>
      <c r="AE181" s="69"/>
      <c r="AF181" s="68">
        <f>IF(TRIMESTRE=3,IF(PubliPologne&gt;PubliGroupe,IF(COUNT('Europe (excl Spain) - Financial'!AF$40:AF$57,'Europe (excl Spain) - Financial'!AF$59:AF$60,'Europe (excl Spain) - Financial'!AF$62:AF$63)=0,0,COUNT('Europe (excl Spain) - Financial'!AF$40:AF$57,'Europe (excl Spain) - Financial'!AF$59:AF$60,'Europe (excl Spain) - Financial'!AF$62:AF$63)),0),0)</f>
        <v>0</v>
      </c>
      <c r="AG181" s="69"/>
      <c r="AH181" s="68">
        <f>IF(TRIMESTRE=4,IF(PubliPologne&gt;PubliGroupe,IF(COUNT('Europe (excl Spain) - Financial'!AH$40:AH$57,'Europe (excl Spain) - Financial'!AH$59:AH$60,'Europe (excl Spain) - Financial'!AH$62:AH$63)=0,0,COUNT('Europe (excl Spain) - Financial'!AH$40:AH$57,'Europe (excl Spain) - Financial'!AH$59:AH$60,'Europe (excl Spain) - Financial'!AH$62:AH$63)),0),0)</f>
        <v>0</v>
      </c>
      <c r="AI181" s="69"/>
      <c r="AJ181" s="68">
        <f>IF(TRIMESTRE=4,IF(PubliPologne&gt;PubliGroupe,IF(COUNT('Europe (excl Spain) - Financial'!AJ$40:AJ$57,'Europe (excl Spain) - Financial'!AJ$59:AJ$60,'Europe (excl Spain) - Financial'!AJ$62:AJ$63)=0,0,COUNT('Europe (excl Spain) - Financial'!AJ$40:AJ$57,'Europe (excl Spain) - Financial'!AJ$59:AJ$60,'Europe (excl Spain) - Financial'!AJ$62:AJ$63)),0),0)</f>
        <v>0</v>
      </c>
      <c r="AK181" s="69"/>
      <c r="AL181" s="68">
        <f>IF(TRIMESTRE=4,IF(PubliPologne&gt;PubliGroupe,IF(COUNT('Europe (excl Spain) - Financial'!AL$40:AL$57,'Europe (excl Spain) - Financial'!AL$59:AL$60,'Europe (excl Spain) - Financial'!AL$62:AL$63)=0,0,COUNT('Europe (excl Spain) - Financial'!AL$40:AL$57,'Europe (excl Spain) - Financial'!AL$59:AL$60,'Europe (excl Spain) - Financial'!AL$62:AL$63)),0),0)</f>
        <v>0</v>
      </c>
    </row>
    <row r="182" spans="1:57" s="129" customFormat="1" ht="12.75" hidden="1" customHeight="1">
      <c r="B182" s="64"/>
      <c r="C182" s="64"/>
      <c r="D182" s="64"/>
      <c r="E182" s="64"/>
      <c r="F182" s="64"/>
      <c r="G182" s="64"/>
      <c r="H182" s="65"/>
    </row>
    <row r="183" spans="1:57" s="58" customFormat="1" ht="12.75" hidden="1" customHeight="1">
      <c r="B183" s="405"/>
      <c r="C183" s="405"/>
      <c r="D183" s="405"/>
      <c r="E183" s="405"/>
      <c r="F183" s="405"/>
      <c r="H183" s="611"/>
      <c r="J183" s="405"/>
      <c r="K183" s="405"/>
      <c r="L183" s="405"/>
      <c r="M183" s="405"/>
      <c r="N183" s="405"/>
      <c r="O183" s="405"/>
      <c r="P183" s="405"/>
      <c r="Q183" s="405"/>
      <c r="R183" s="405"/>
      <c r="S183" s="405"/>
      <c r="T183" s="405"/>
      <c r="U183" s="405"/>
      <c r="V183" s="405"/>
      <c r="W183" s="405"/>
      <c r="Y183" s="405"/>
      <c r="Z183" s="405"/>
      <c r="AA183" s="405"/>
      <c r="AB183" s="405"/>
      <c r="AC183" s="405"/>
      <c r="AD183" s="405"/>
      <c r="AE183" s="405"/>
      <c r="AF183" s="405"/>
      <c r="AG183" s="405"/>
      <c r="AH183" s="405"/>
      <c r="AI183" s="405"/>
      <c r="AJ183" s="405"/>
      <c r="AK183" s="405"/>
      <c r="AL183" s="405"/>
    </row>
    <row r="184" spans="1:57" s="70" customFormat="1" ht="12.75" hidden="1" customHeight="1">
      <c r="B184" s="70" t="s">
        <v>26</v>
      </c>
      <c r="H184" s="71" t="s">
        <v>81</v>
      </c>
      <c r="J184" s="72">
        <f t="shared" ref="J184:W184" si="17">IF(ABS(J40-(J44+J46+J48+J50+J52+J54+J56))&lt;0.001,0,J40-(J44+J46+J48+J50+J52+J54+J56))</f>
        <v>0</v>
      </c>
      <c r="K184" s="72">
        <f t="shared" si="17"/>
        <v>0</v>
      </c>
      <c r="L184" s="72">
        <f t="shared" si="17"/>
        <v>1</v>
      </c>
      <c r="M184" s="72">
        <f t="shared" si="17"/>
        <v>0</v>
      </c>
      <c r="N184" s="72">
        <f t="shared" si="17"/>
        <v>0</v>
      </c>
      <c r="O184" s="72">
        <f t="shared" si="17"/>
        <v>0</v>
      </c>
      <c r="P184" s="72">
        <f t="shared" si="17"/>
        <v>0</v>
      </c>
      <c r="Q184" s="72">
        <f t="shared" si="17"/>
        <v>1</v>
      </c>
      <c r="R184" s="72">
        <f t="shared" si="17"/>
        <v>-1</v>
      </c>
      <c r="S184" s="72">
        <f t="shared" si="17"/>
        <v>1</v>
      </c>
      <c r="T184" s="72">
        <f t="shared" si="17"/>
        <v>0</v>
      </c>
      <c r="U184" s="72">
        <f t="shared" si="17"/>
        <v>-1</v>
      </c>
      <c r="V184" s="72">
        <f t="shared" si="17"/>
        <v>0</v>
      </c>
      <c r="W184" s="72">
        <f t="shared" si="17"/>
        <v>2</v>
      </c>
      <c r="Y184" s="72">
        <f t="shared" ref="Y184:AL184" si="18">IF(ABS(Y40-(Y44+Y46+Y48+Y50+Y52+Y54+Y56))&lt;0.001,0,Y40-(Y44+Y46+Y48+Y50+Y52+Y54+Y56))</f>
        <v>1</v>
      </c>
      <c r="Z184" s="72">
        <f t="shared" si="18"/>
        <v>0</v>
      </c>
      <c r="AA184" s="72">
        <f t="shared" si="18"/>
        <v>1</v>
      </c>
      <c r="AB184" s="72">
        <f t="shared" si="18"/>
        <v>0</v>
      </c>
      <c r="AC184" s="72">
        <f t="shared" si="18"/>
        <v>0</v>
      </c>
      <c r="AD184" s="72">
        <f t="shared" si="18"/>
        <v>0</v>
      </c>
      <c r="AE184" s="72">
        <f t="shared" si="18"/>
        <v>0</v>
      </c>
      <c r="AF184" s="72">
        <f t="shared" si="18"/>
        <v>0</v>
      </c>
      <c r="AG184" s="72">
        <f t="shared" si="18"/>
        <v>0</v>
      </c>
      <c r="AH184" s="72">
        <f t="shared" si="18"/>
        <v>0</v>
      </c>
      <c r="AI184" s="72">
        <f t="shared" si="18"/>
        <v>0</v>
      </c>
      <c r="AJ184" s="72">
        <f t="shared" si="18"/>
        <v>0</v>
      </c>
      <c r="AK184" s="72">
        <f t="shared" si="18"/>
        <v>0</v>
      </c>
      <c r="AL184" s="72">
        <f t="shared" si="18"/>
        <v>0</v>
      </c>
    </row>
    <row r="185" spans="1:57" s="70" customFormat="1" ht="12.75" hidden="1" customHeight="1">
      <c r="B185" s="70" t="s">
        <v>291</v>
      </c>
      <c r="H185" s="71" t="s">
        <v>81</v>
      </c>
      <c r="J185" s="72">
        <f t="shared" ref="J185:W185" si="19">IF(ABS(J42-(J44+J46+J48+J50))&lt;0.001,0,J42-(J44+J46+J48+J50))</f>
        <v>1</v>
      </c>
      <c r="K185" s="72">
        <f t="shared" si="19"/>
        <v>0</v>
      </c>
      <c r="L185" s="72">
        <f t="shared" si="19"/>
        <v>2</v>
      </c>
      <c r="M185" s="72">
        <f t="shared" si="19"/>
        <v>0</v>
      </c>
      <c r="N185" s="72">
        <f t="shared" si="19"/>
        <v>-1</v>
      </c>
      <c r="O185" s="72">
        <f t="shared" si="19"/>
        <v>0</v>
      </c>
      <c r="P185" s="72">
        <f t="shared" si="19"/>
        <v>-1</v>
      </c>
      <c r="Q185" s="72">
        <f t="shared" si="19"/>
        <v>0</v>
      </c>
      <c r="R185" s="72">
        <f t="shared" si="19"/>
        <v>0</v>
      </c>
      <c r="S185" s="72">
        <f t="shared" si="19"/>
        <v>0</v>
      </c>
      <c r="T185" s="72">
        <f t="shared" si="19"/>
        <v>0</v>
      </c>
      <c r="U185" s="72">
        <f t="shared" si="19"/>
        <v>0</v>
      </c>
      <c r="V185" s="72">
        <f t="shared" si="19"/>
        <v>0</v>
      </c>
      <c r="W185" s="72">
        <f t="shared" si="19"/>
        <v>1</v>
      </c>
      <c r="X185" s="72"/>
      <c r="Y185" s="72">
        <f t="shared" ref="Y185:AL185" si="20">IF(ABS(Y42-(Y44+Y46+Y48+Y50))&lt;0.001,0,Y42-(Y44+Y46+Y48+Y50))</f>
        <v>0</v>
      </c>
      <c r="Z185" s="72">
        <f t="shared" si="20"/>
        <v>0</v>
      </c>
      <c r="AA185" s="72">
        <f t="shared" si="20"/>
        <v>1</v>
      </c>
      <c r="AB185" s="72">
        <f t="shared" si="20"/>
        <v>0</v>
      </c>
      <c r="AC185" s="72">
        <f t="shared" si="20"/>
        <v>-1</v>
      </c>
      <c r="AD185" s="72">
        <f t="shared" si="20"/>
        <v>0</v>
      </c>
      <c r="AE185" s="72">
        <f t="shared" si="20"/>
        <v>0</v>
      </c>
      <c r="AF185" s="72">
        <f t="shared" si="20"/>
        <v>0</v>
      </c>
      <c r="AG185" s="72">
        <f t="shared" si="20"/>
        <v>0</v>
      </c>
      <c r="AH185" s="72">
        <f t="shared" si="20"/>
        <v>0</v>
      </c>
      <c r="AI185" s="72">
        <f t="shared" si="20"/>
        <v>0</v>
      </c>
      <c r="AJ185" s="72">
        <f t="shared" si="20"/>
        <v>0</v>
      </c>
      <c r="AK185" s="72">
        <f t="shared" si="20"/>
        <v>0</v>
      </c>
      <c r="AL185" s="72">
        <f t="shared" si="20"/>
        <v>0</v>
      </c>
    </row>
    <row r="186" spans="1:57" s="58" customFormat="1" ht="12.75" hidden="1" customHeight="1">
      <c r="B186" s="64"/>
      <c r="C186" s="64"/>
      <c r="D186" s="64"/>
      <c r="E186" s="64"/>
      <c r="F186" s="64"/>
      <c r="H186" s="65"/>
      <c r="J186" s="64"/>
      <c r="K186" s="64"/>
      <c r="L186" s="64"/>
      <c r="M186" s="64"/>
      <c r="N186" s="64"/>
      <c r="O186" s="64"/>
      <c r="P186" s="64"/>
      <c r="Q186" s="64"/>
      <c r="R186" s="64"/>
      <c r="S186" s="64"/>
      <c r="T186" s="64"/>
      <c r="U186" s="64"/>
      <c r="V186" s="64"/>
      <c r="W186" s="64"/>
      <c r="Y186" s="64"/>
      <c r="Z186" s="64"/>
      <c r="AA186" s="64"/>
      <c r="AB186" s="64"/>
      <c r="AC186" s="64"/>
      <c r="AD186" s="64"/>
      <c r="AE186" s="64"/>
      <c r="AF186" s="64"/>
      <c r="AG186" s="64"/>
      <c r="AH186" s="64"/>
      <c r="AI186" s="64"/>
      <c r="AJ186" s="64"/>
      <c r="AK186" s="64"/>
      <c r="AL186" s="64"/>
    </row>
    <row r="187" spans="1:57" s="165" customFormat="1" ht="25.5" hidden="1" customHeight="1"/>
    <row r="188" spans="1:57" s="70" customFormat="1" ht="12.75" hidden="1" customHeight="1">
      <c r="B188" s="789" t="s">
        <v>293</v>
      </c>
      <c r="F188" s="790"/>
      <c r="G188" s="790"/>
      <c r="H188" s="791"/>
      <c r="I188" s="792"/>
      <c r="J188" s="793"/>
      <c r="K188" s="793"/>
      <c r="L188" s="793"/>
      <c r="M188" s="793"/>
      <c r="N188" s="793"/>
      <c r="O188" s="793"/>
      <c r="P188" s="793"/>
      <c r="Q188" s="793"/>
      <c r="R188" s="793"/>
      <c r="S188" s="793"/>
      <c r="T188" s="793"/>
      <c r="U188" s="793"/>
      <c r="V188" s="793"/>
      <c r="W188" s="793"/>
    </row>
    <row r="189" spans="1:57" s="58" customFormat="1" ht="12.75" hidden="1" customHeight="1">
      <c r="B189" s="405"/>
      <c r="C189" s="405"/>
      <c r="D189" s="405"/>
      <c r="E189" s="405"/>
      <c r="F189" s="405"/>
      <c r="H189" s="611"/>
      <c r="J189" s="405"/>
      <c r="K189" s="405"/>
      <c r="L189" s="405"/>
      <c r="M189" s="405"/>
      <c r="N189" s="405"/>
      <c r="O189" s="405"/>
      <c r="P189" s="405"/>
      <c r="Q189" s="405"/>
      <c r="R189" s="405"/>
      <c r="S189" s="405"/>
      <c r="T189" s="405"/>
      <c r="U189" s="405"/>
      <c r="V189" s="405"/>
      <c r="W189" s="405"/>
      <c r="Y189" s="405"/>
      <c r="Z189" s="405"/>
      <c r="AA189" s="405"/>
      <c r="AB189" s="405"/>
      <c r="AC189" s="405"/>
      <c r="AD189" s="405"/>
      <c r="AE189" s="405"/>
      <c r="AF189" s="405"/>
      <c r="AG189" s="405"/>
      <c r="AH189" s="405"/>
      <c r="AI189" s="405"/>
      <c r="AJ189" s="405"/>
      <c r="AK189" s="405"/>
      <c r="AL189" s="405"/>
    </row>
    <row r="190" spans="1:57" s="794" customFormat="1" ht="12.75" hidden="1" customHeight="1">
      <c r="A190" s="58"/>
      <c r="B190" s="59" t="s">
        <v>83</v>
      </c>
      <c r="C190" s="60"/>
      <c r="D190" s="60"/>
      <c r="E190" s="60"/>
      <c r="F190" s="60"/>
      <c r="G190" s="60"/>
      <c r="H190" s="61">
        <f>COUNTIF($202:$205,"&gt;2")+COUNTIF($202:$205,"&lt;-2")</f>
        <v>0</v>
      </c>
      <c r="AO190" s="129"/>
      <c r="AP190" s="129"/>
      <c r="AQ190" s="129"/>
      <c r="AR190" s="129"/>
      <c r="AS190" s="129"/>
      <c r="AT190" s="129"/>
      <c r="AU190" s="129"/>
      <c r="AV190" s="129"/>
      <c r="AW190" s="129"/>
      <c r="AX190" s="129"/>
      <c r="AY190" s="129"/>
      <c r="AZ190" s="129"/>
      <c r="BA190" s="129"/>
      <c r="BB190" s="129"/>
      <c r="BC190" s="129"/>
      <c r="BD190" s="129"/>
      <c r="BE190" s="129"/>
    </row>
    <row r="191" spans="1:57" s="794" customFormat="1" ht="12.75" hidden="1" customHeight="1">
      <c r="A191" s="58"/>
      <c r="B191" s="59" t="s">
        <v>84</v>
      </c>
      <c r="C191" s="60"/>
      <c r="D191" s="60"/>
      <c r="E191" s="60"/>
      <c r="F191" s="60"/>
      <c r="G191" s="60"/>
      <c r="H191" s="61">
        <f>IF(TRIMESTRE=1,COUNTIF($AN:$AV,"&gt;2")+COUNTIF($AN:$AV,"&lt;-2"),IF(OR(TRIMESTRE=2,TRIMESTRE=3),COUNTIF($AN:$AY,"&gt;2")+COUNTIF($AN:$AY,"&lt;-2"),IF(TRIMESTRE=4,COUNTIF($AN:$BF,"&gt;2")+COUNTIF($AN:$BF,"&lt;-2"),"Trim. ?")))</f>
        <v>0</v>
      </c>
      <c r="AO191" s="129"/>
      <c r="AP191" s="129"/>
      <c r="AQ191" s="129"/>
      <c r="AR191" s="129"/>
      <c r="AS191" s="129"/>
      <c r="AT191" s="129"/>
      <c r="AU191" s="129"/>
      <c r="AV191" s="129"/>
      <c r="AW191" s="129"/>
      <c r="AX191" s="129"/>
      <c r="AY191" s="129"/>
      <c r="AZ191" s="129"/>
      <c r="BA191" s="129"/>
      <c r="BB191" s="129"/>
      <c r="BC191" s="129"/>
      <c r="BD191" s="129"/>
      <c r="BE191" s="129"/>
    </row>
    <row r="192" spans="1:57" s="58" customFormat="1" ht="12.75" hidden="1" customHeight="1">
      <c r="B192" s="59" t="s">
        <v>100</v>
      </c>
      <c r="C192" s="60"/>
      <c r="D192" s="60"/>
      <c r="E192" s="60"/>
      <c r="F192" s="60"/>
      <c r="G192" s="60"/>
      <c r="H192" s="62"/>
    </row>
    <row r="193" spans="1:57" s="794" customFormat="1" ht="12.75" hidden="1" customHeight="1">
      <c r="A193" s="58"/>
      <c r="B193" s="59" t="s">
        <v>85</v>
      </c>
      <c r="C193" s="60"/>
      <c r="D193" s="60"/>
      <c r="E193" s="60"/>
      <c r="F193" s="60"/>
      <c r="G193" s="60"/>
      <c r="H193" s="62"/>
      <c r="AO193" s="129"/>
      <c r="AP193" s="129"/>
      <c r="AQ193" s="129"/>
      <c r="AR193" s="129"/>
      <c r="AS193" s="129"/>
      <c r="AT193" s="129"/>
      <c r="AU193" s="129"/>
      <c r="AV193" s="129"/>
      <c r="AW193" s="129"/>
      <c r="AX193" s="129"/>
      <c r="AY193" s="129"/>
      <c r="AZ193" s="129"/>
      <c r="BA193" s="129"/>
      <c r="BB193" s="129"/>
      <c r="BC193" s="129"/>
      <c r="BD193" s="129"/>
      <c r="BE193" s="129"/>
    </row>
    <row r="194" spans="1:57" s="60" customFormat="1" ht="12.75" hidden="1" customHeight="1">
      <c r="B194" s="59" t="s">
        <v>124</v>
      </c>
      <c r="H194" s="61">
        <f>COUNTIF($198:$200,"&gt;0")</f>
        <v>0</v>
      </c>
    </row>
    <row r="195" spans="1:57" s="794" customFormat="1" ht="12.75" hidden="1" customHeight="1">
      <c r="A195" s="58"/>
      <c r="B195" s="59" t="s">
        <v>103</v>
      </c>
      <c r="C195" s="60"/>
      <c r="D195" s="60"/>
      <c r="E195" s="60"/>
      <c r="F195" s="60"/>
      <c r="G195" s="60"/>
      <c r="H195" s="63" t="str">
        <f>IF(ISERROR(SUM($202:$205)+SUM($AN:$BF)),"# ERREUR !","OK")</f>
        <v>OK</v>
      </c>
      <c r="AO195" s="129"/>
      <c r="AP195" s="129"/>
      <c r="AQ195" s="129"/>
      <c r="AR195" s="129"/>
      <c r="AS195" s="129"/>
      <c r="AT195" s="129"/>
      <c r="AU195" s="129"/>
      <c r="AV195" s="129"/>
      <c r="AW195" s="129"/>
      <c r="AX195" s="129"/>
      <c r="AY195" s="129"/>
      <c r="AZ195" s="129"/>
      <c r="BA195" s="129"/>
      <c r="BB195" s="129"/>
      <c r="BC195" s="129"/>
      <c r="BD195" s="129"/>
      <c r="BE195" s="129"/>
    </row>
    <row r="196" spans="1:57" s="58" customFormat="1" ht="12.75" hidden="1" customHeight="1">
      <c r="B196" s="64"/>
      <c r="C196" s="64"/>
      <c r="D196" s="64"/>
      <c r="E196" s="64"/>
      <c r="F196" s="64"/>
      <c r="G196" s="64"/>
      <c r="H196" s="65"/>
      <c r="AO196" s="60"/>
      <c r="AP196" s="60"/>
      <c r="AQ196" s="60"/>
      <c r="AR196" s="60"/>
      <c r="AS196" s="60"/>
      <c r="AT196" s="60"/>
      <c r="AU196" s="60"/>
      <c r="AV196" s="60"/>
      <c r="AX196" s="60"/>
      <c r="AY196" s="60"/>
      <c r="AZ196" s="60"/>
      <c r="BA196" s="60"/>
      <c r="BB196" s="60"/>
      <c r="BC196" s="60"/>
      <c r="BD196" s="60"/>
      <c r="BE196" s="60"/>
    </row>
    <row r="197" spans="1:57" s="58" customFormat="1" ht="12.75" hidden="1" customHeight="1">
      <c r="B197" s="405"/>
      <c r="C197" s="405"/>
      <c r="D197" s="405"/>
      <c r="E197" s="405"/>
      <c r="F197" s="405"/>
      <c r="H197" s="611"/>
      <c r="J197" s="405"/>
      <c r="K197" s="405"/>
      <c r="L197" s="405"/>
      <c r="M197" s="405"/>
      <c r="N197" s="405"/>
      <c r="O197" s="405"/>
      <c r="P197" s="405"/>
      <c r="Q197" s="405"/>
      <c r="R197" s="405"/>
      <c r="S197" s="405"/>
      <c r="T197" s="405"/>
      <c r="U197" s="405"/>
      <c r="V197" s="405"/>
      <c r="W197" s="405"/>
      <c r="Y197" s="405"/>
      <c r="Z197" s="405"/>
      <c r="AA197" s="405"/>
      <c r="AB197" s="405"/>
      <c r="AC197" s="405"/>
      <c r="AD197" s="405"/>
      <c r="AE197" s="405"/>
      <c r="AF197" s="405"/>
      <c r="AG197" s="405"/>
      <c r="AH197" s="405"/>
      <c r="AI197" s="405"/>
      <c r="AJ197" s="405"/>
      <c r="AK197" s="405"/>
      <c r="AL197" s="405"/>
      <c r="AO197" s="60"/>
      <c r="AP197" s="60"/>
      <c r="AQ197" s="60"/>
      <c r="AR197" s="60"/>
      <c r="AS197" s="60"/>
      <c r="AT197" s="60"/>
      <c r="AU197" s="60"/>
      <c r="AV197" s="60"/>
      <c r="AX197" s="60"/>
      <c r="AY197" s="60"/>
      <c r="AZ197" s="60"/>
      <c r="BA197" s="60"/>
      <c r="BB197" s="60"/>
      <c r="BC197" s="60"/>
      <c r="BD197" s="60"/>
      <c r="BE197" s="60"/>
    </row>
    <row r="198" spans="1:57" s="66" customFormat="1" ht="12.75" hidden="1" customHeight="1">
      <c r="B198" s="66" t="s">
        <v>126</v>
      </c>
      <c r="H198" s="67" t="s">
        <v>81</v>
      </c>
      <c r="J198" s="68">
        <f>IF(COUNT(J87:J88,J90:J91)=0,0,COUNT(J87:J88,J90:J91))</f>
        <v>0</v>
      </c>
      <c r="K198" s="68">
        <f>IF(COUNT(K87:K88,K90:K91)=0,0,COUNT(K87:K88,K90:K91))</f>
        <v>0</v>
      </c>
      <c r="L198" s="68">
        <f>IF(COUNT(L87:L88,L90:L91)=0,0,COUNT(L87:L88,L90:L91))</f>
        <v>0</v>
      </c>
      <c r="M198" s="68">
        <f>IF(COUNT(M87:M88,M90:M91)=0,0,COUNT(M87:M88,M90:M91))</f>
        <v>0</v>
      </c>
      <c r="N198" s="69"/>
      <c r="O198" s="69"/>
      <c r="P198" s="68">
        <f>IF(COUNT(P87:P88,P90:P91)=0,0,COUNT(P87:P88,P90:P91))</f>
        <v>0</v>
      </c>
      <c r="Q198" s="68">
        <f>IF(COUNT(Q87:Q88,Q90:Q91)=0,0,COUNT(Q87:Q88,Q90:Q91))</f>
        <v>0</v>
      </c>
      <c r="R198" s="68">
        <f>IF(COUNT(R87:R88,R90:R91)=0,0,COUNT(R87:R88,R90:R91))</f>
        <v>0</v>
      </c>
      <c r="S198" s="68">
        <f>IF(COUNT(S87:S88,S90:S91)=0,0,COUNT(S87:S88,S90:S91))</f>
        <v>0</v>
      </c>
      <c r="T198" s="69"/>
      <c r="U198" s="69"/>
      <c r="V198" s="69"/>
      <c r="W198" s="69"/>
      <c r="X198" s="68"/>
      <c r="Y198" s="68">
        <f>IF(COUNT(Y87:Y88,Y90:Y91)=0,0,COUNT(Y87:Y88,Y90:Y91))</f>
        <v>0</v>
      </c>
      <c r="Z198" s="68">
        <f>IF(COUNT(Z87:Z88,Z90:Z91)=0,0,COUNT(Z87:Z88,Z90:Z91))</f>
        <v>0</v>
      </c>
      <c r="AA198" s="68">
        <f>IF(COUNT(AA87:AA88,AA90:AA91)=0,0,COUNT(AA87:AA88,AA90:AA91))</f>
        <v>0</v>
      </c>
      <c r="AB198" s="68">
        <f>IF(COUNT(AB87:AB88,AB90:AB91)=0,0,COUNT(AB87:AB88,AB90:AB91))</f>
        <v>0</v>
      </c>
      <c r="AC198" s="69"/>
      <c r="AD198" s="69"/>
      <c r="AE198" s="68">
        <f>IF(COUNT(AE87:AE88,AE90:AE91)=0,0,COUNT(AE87:AE88,AE90:AE91))</f>
        <v>0</v>
      </c>
      <c r="AF198" s="68">
        <f>IF(COUNT(AF87:AF88,AF90:AF91)=0,0,COUNT(AF87:AF88,AF90:AF91))</f>
        <v>0</v>
      </c>
      <c r="AG198" s="68">
        <f>IF(COUNT(AG87:AG88,AG90:AG91)=0,0,COUNT(AG87:AG88,AG90:AG91))</f>
        <v>0</v>
      </c>
      <c r="AH198" s="68">
        <f>IF(COUNT(AH87:AH88,AH90:AH91)=0,0,COUNT(AH87:AH88,AH90:AH91))</f>
        <v>0</v>
      </c>
      <c r="AI198" s="69"/>
      <c r="AJ198" s="69"/>
      <c r="AK198" s="69"/>
      <c r="AL198" s="69"/>
    </row>
    <row r="199" spans="1:57" s="66" customFormat="1" ht="12.75" hidden="1" customHeight="1">
      <c r="B199" s="66" t="s">
        <v>126</v>
      </c>
      <c r="H199" s="67" t="s">
        <v>81</v>
      </c>
      <c r="J199" s="69"/>
      <c r="K199" s="69"/>
      <c r="L199" s="69"/>
      <c r="M199" s="69"/>
      <c r="N199" s="69"/>
      <c r="O199" s="69"/>
      <c r="P199" s="69"/>
      <c r="Q199" s="69"/>
      <c r="R199" s="69"/>
      <c r="S199" s="69"/>
      <c r="T199" s="69"/>
      <c r="U199" s="69"/>
      <c r="V199" s="69"/>
      <c r="W199" s="69"/>
      <c r="X199" s="68"/>
      <c r="Y199" s="68">
        <f>IF(TRIMESTRE=1,IF(COUNT(Y68:Y85)=0,0,COUNT(Y68:Y85)),0)</f>
        <v>0</v>
      </c>
      <c r="Z199" s="68">
        <f>IF(TRIMESTRE=1,IF(COUNT(Z68:Z85)=0,0,COUNT(Z68:Z85)),0)</f>
        <v>0</v>
      </c>
      <c r="AA199" s="69"/>
      <c r="AB199" s="69"/>
      <c r="AC199" s="69"/>
      <c r="AD199" s="69"/>
      <c r="AE199" s="68">
        <f>IF(TRIMESTRE=4,0,IF(COUNT(AE68:AE85)=0,0,COUNT(AE68:AE85)))</f>
        <v>0</v>
      </c>
      <c r="AF199" s="68">
        <f>IF(TRIMESTRE=4,0,IF(COUNT(AF68:AF85)=0,0,COUNT(AF68:AF85)))</f>
        <v>0</v>
      </c>
      <c r="AG199" s="69"/>
      <c r="AH199" s="69"/>
      <c r="AI199" s="69"/>
      <c r="AJ199" s="69"/>
      <c r="AK199" s="69"/>
      <c r="AL199" s="69"/>
    </row>
    <row r="200" spans="1:57" s="66" customFormat="1" ht="12.75" hidden="1" customHeight="1">
      <c r="B200" s="66" t="s">
        <v>613</v>
      </c>
      <c r="H200" s="67" t="s">
        <v>81</v>
      </c>
      <c r="J200" s="69"/>
      <c r="K200" s="69"/>
      <c r="L200" s="69"/>
      <c r="M200" s="69"/>
      <c r="N200" s="69"/>
      <c r="O200" s="69"/>
      <c r="P200" s="69"/>
      <c r="Q200" s="69"/>
      <c r="R200" s="69"/>
      <c r="S200" s="69"/>
      <c r="T200" s="69"/>
      <c r="U200" s="69"/>
      <c r="V200" s="69"/>
      <c r="W200" s="69"/>
      <c r="X200" s="68"/>
      <c r="Y200" s="69"/>
      <c r="Z200" s="69"/>
      <c r="AA200" s="69"/>
      <c r="AB200" s="69"/>
      <c r="AC200" s="69"/>
      <c r="AD200" s="68">
        <f>IF(TRIMESTRE=2,IF(PubliBelgique&gt;PubliGroupe,IF(COUNT('Europe (excl Spain) - Financial'!AD$68:AD$85,'Europe (excl Spain) - Financial'!AD$90:AD$91,'Europe (excl Spain) - Financial'!AD$87:AD$88)=0,0,COUNT('Europe (excl Spain) - Financial'!AD$68:AD$85,'Europe (excl Spain) - Financial'!AD$90:AD$91,'Europe (excl Spain) - Financial'!AD$87:AD$88)),0),0)</f>
        <v>0</v>
      </c>
      <c r="AE200" s="69"/>
      <c r="AF200" s="69"/>
      <c r="AG200" s="69"/>
      <c r="AH200" s="69"/>
      <c r="AI200" s="69"/>
      <c r="AJ200" s="68">
        <f>IF(TRIMESTRE=4,IF(PubliBelgique&gt;PubliGroupe,IF(COUNT('Europe (excl Spain) - Financial'!AJ$68:AJ$85,'Europe (excl Spain) - Financial'!AJ$90:AJ$91,'Europe (excl Spain) - Financial'!AJ$87:AJ$88)=0,0,COUNT('Europe (excl Spain) - Financial'!AJ$68:AJ$85,'Europe (excl Spain) - Financial'!AJ$90:AJ$91,'Europe (excl Spain) - Financial'!AJ$87:AJ$88)),0),0)</f>
        <v>0</v>
      </c>
      <c r="AK200" s="69"/>
      <c r="AL200" s="68">
        <f>IF(TRIMESTRE=4,IF(PubliBelgique&gt;PubliGroupe,IF(COUNT('Europe (excl Spain) - Financial'!AL$68:AL$85,'Europe (excl Spain) - Financial'!AL$90:AL$91,'Europe (excl Spain) - Financial'!AL$87:AL$88)=0,0,COUNT('Europe (excl Spain) - Financial'!AL$68:AL$85,'Europe (excl Spain) - Financial'!AL$90:AL$91,'Europe (excl Spain) - Financial'!AL$87:AL$88)),0),0)</f>
        <v>0</v>
      </c>
    </row>
    <row r="201" spans="1:57" s="794" customFormat="1" ht="12.75" hidden="1" customHeight="1">
      <c r="A201" s="58"/>
      <c r="B201" s="64"/>
      <c r="C201" s="64"/>
      <c r="D201" s="64"/>
      <c r="E201" s="64"/>
      <c r="F201" s="64"/>
      <c r="G201" s="64"/>
      <c r="H201" s="65"/>
      <c r="Y201" s="58"/>
      <c r="Z201" s="58"/>
      <c r="AA201" s="58"/>
      <c r="AB201" s="58"/>
      <c r="AC201" s="58"/>
      <c r="AD201" s="58"/>
      <c r="AE201" s="58"/>
      <c r="AF201" s="58"/>
      <c r="AG201" s="58"/>
      <c r="AH201" s="58"/>
      <c r="AO201" s="129"/>
      <c r="AP201" s="129"/>
      <c r="AQ201" s="129"/>
      <c r="AR201" s="129"/>
      <c r="AS201" s="129"/>
      <c r="AT201" s="129"/>
      <c r="AU201" s="129"/>
      <c r="AV201" s="129"/>
      <c r="AW201" s="129"/>
      <c r="AX201" s="129"/>
      <c r="AY201" s="129"/>
      <c r="AZ201" s="129"/>
      <c r="BA201" s="129"/>
      <c r="BB201" s="129"/>
      <c r="BC201" s="129"/>
      <c r="BD201" s="129"/>
      <c r="BE201" s="129"/>
    </row>
    <row r="202" spans="1:57" s="58" customFormat="1" ht="12.75" hidden="1" customHeight="1">
      <c r="B202" s="405"/>
      <c r="C202" s="405"/>
      <c r="D202" s="405"/>
      <c r="E202" s="405"/>
      <c r="F202" s="405"/>
      <c r="H202" s="611"/>
      <c r="J202" s="405"/>
      <c r="K202" s="405"/>
      <c r="L202" s="405"/>
      <c r="M202" s="405"/>
      <c r="N202" s="405"/>
      <c r="O202" s="405"/>
      <c r="P202" s="405"/>
      <c r="Q202" s="405"/>
      <c r="R202" s="405"/>
      <c r="S202" s="405"/>
      <c r="T202" s="405"/>
      <c r="U202" s="405"/>
      <c r="V202" s="405"/>
      <c r="W202" s="405"/>
      <c r="Y202" s="405"/>
      <c r="Z202" s="405"/>
      <c r="AA202" s="405"/>
      <c r="AB202" s="405"/>
      <c r="AC202" s="405"/>
      <c r="AD202" s="405"/>
      <c r="AE202" s="405"/>
      <c r="AF202" s="405"/>
      <c r="AG202" s="405"/>
      <c r="AH202" s="405"/>
      <c r="AI202" s="405"/>
      <c r="AJ202" s="405"/>
      <c r="AK202" s="405"/>
      <c r="AL202" s="405"/>
    </row>
    <row r="203" spans="1:57" s="259" customFormat="1" ht="12.75" hidden="1" customHeight="1">
      <c r="A203" s="60"/>
      <c r="B203" s="70" t="s">
        <v>26</v>
      </c>
      <c r="F203" s="795"/>
      <c r="G203" s="795"/>
      <c r="H203" s="719" t="s">
        <v>81</v>
      </c>
      <c r="I203" s="795"/>
      <c r="J203" s="72">
        <f t="shared" ref="J203:W203" si="21">IF(ABS(J68-(J72+J74+J76+J78+J80+J82+J84))&lt;0.001,0,J68-(J72+J74+J76+J78+J80+J82+J84))</f>
        <v>1</v>
      </c>
      <c r="K203" s="72">
        <f t="shared" si="21"/>
        <v>0</v>
      </c>
      <c r="L203" s="72">
        <f t="shared" si="21"/>
        <v>0</v>
      </c>
      <c r="M203" s="72">
        <f t="shared" si="21"/>
        <v>-1</v>
      </c>
      <c r="N203" s="72">
        <f t="shared" si="21"/>
        <v>0</v>
      </c>
      <c r="O203" s="72">
        <f t="shared" si="21"/>
        <v>0</v>
      </c>
      <c r="P203" s="72">
        <f t="shared" si="21"/>
        <v>-1</v>
      </c>
      <c r="Q203" s="72">
        <f t="shared" si="21"/>
        <v>-1</v>
      </c>
      <c r="R203" s="72">
        <f t="shared" si="21"/>
        <v>-1</v>
      </c>
      <c r="S203" s="72">
        <f t="shared" si="21"/>
        <v>0</v>
      </c>
      <c r="T203" s="72">
        <f t="shared" si="21"/>
        <v>1</v>
      </c>
      <c r="U203" s="72">
        <f t="shared" si="21"/>
        <v>0</v>
      </c>
      <c r="V203" s="72">
        <f t="shared" si="21"/>
        <v>1</v>
      </c>
      <c r="W203" s="72">
        <f t="shared" si="21"/>
        <v>-1</v>
      </c>
      <c r="X203" s="72"/>
      <c r="Y203" s="69"/>
      <c r="Z203" s="69"/>
      <c r="AA203" s="69"/>
      <c r="AB203" s="69"/>
      <c r="AC203" s="72">
        <f>IF(ABS(AC68-(AC72+AC74+AC76+AC78+AC80+AC82+AC84))&lt;0.001,0,AC68-(AC72+AC74+AC76+AC78+AC80+AC82+AC84))</f>
        <v>0</v>
      </c>
      <c r="AD203" s="72">
        <f>IF(ABS(AD68-(AD72+AD74+AD76+AD78+AD80+AD82+AD84))&lt;0.001,0,AD68-(AD72+AD74+AD76+AD78+AD80+AD82+AD84))</f>
        <v>0</v>
      </c>
      <c r="AE203" s="69"/>
      <c r="AF203" s="69"/>
      <c r="AG203" s="69"/>
      <c r="AH203" s="69"/>
      <c r="AI203" s="72">
        <f>IF(ABS(AI68-(AI72+AI74+AI76+AI78+AI80+AI82+AI84))&lt;0.001,0,AI68-(AI72+AI74+AI76+AI78+AI80+AI82+AI84))</f>
        <v>0</v>
      </c>
      <c r="AJ203" s="72">
        <f>IF(ABS(AJ68-(AJ72+AJ74+AJ76+AJ78+AJ80+AJ82+AJ84))&lt;0.001,0,AJ68-(AJ72+AJ74+AJ76+AJ78+AJ80+AJ82+AJ84))</f>
        <v>0</v>
      </c>
      <c r="AK203" s="72">
        <f>IF(ABS(AK68-(AK72+AK74+AK76+AK78+AK80+AK82+AK84))&lt;0.001,0,AK68-(AK72+AK74+AK76+AK78+AK80+AK82+AK84))</f>
        <v>0</v>
      </c>
      <c r="AL203" s="72">
        <f>IF(ABS(AL68-(AL72+AL74+AL76+AL78+AL80+AL82+AL84))&lt;0.001,0,AL68-(AL72+AL74+AL76+AL78+AL80+AL82+AL84))</f>
        <v>0</v>
      </c>
      <c r="AO203" s="70"/>
      <c r="AP203" s="70"/>
      <c r="AQ203" s="70"/>
      <c r="AR203" s="70"/>
      <c r="AS203" s="70"/>
      <c r="AT203" s="70"/>
      <c r="AU203" s="70"/>
      <c r="AV203" s="70"/>
      <c r="AW203" s="70"/>
      <c r="AX203" s="70"/>
      <c r="AY203" s="70"/>
      <c r="AZ203" s="70"/>
      <c r="BA203" s="70"/>
      <c r="BB203" s="70"/>
      <c r="BC203" s="70"/>
      <c r="BD203" s="70"/>
      <c r="BE203" s="70"/>
    </row>
    <row r="204" spans="1:57" s="70" customFormat="1" ht="12.75" hidden="1" customHeight="1">
      <c r="B204" s="70" t="s">
        <v>291</v>
      </c>
      <c r="H204" s="71" t="s">
        <v>81</v>
      </c>
      <c r="J204" s="72">
        <f t="shared" ref="J204:W204" si="22">IF(ABS(J70-(J72+J74+J76+J78))&lt;0.001,0,J70-(J72+J74+J76+J78))</f>
        <v>0</v>
      </c>
      <c r="K204" s="72">
        <f t="shared" si="22"/>
        <v>0</v>
      </c>
      <c r="L204" s="72">
        <f t="shared" si="22"/>
        <v>0</v>
      </c>
      <c r="M204" s="72">
        <f t="shared" si="22"/>
        <v>-1</v>
      </c>
      <c r="N204" s="72">
        <f t="shared" si="22"/>
        <v>1</v>
      </c>
      <c r="O204" s="72">
        <f t="shared" si="22"/>
        <v>0</v>
      </c>
      <c r="P204" s="72">
        <f t="shared" si="22"/>
        <v>0</v>
      </c>
      <c r="Q204" s="72">
        <f t="shared" si="22"/>
        <v>-1</v>
      </c>
      <c r="R204" s="72">
        <f t="shared" si="22"/>
        <v>0</v>
      </c>
      <c r="S204" s="72">
        <f t="shared" si="22"/>
        <v>0</v>
      </c>
      <c r="T204" s="72">
        <f t="shared" si="22"/>
        <v>0</v>
      </c>
      <c r="U204" s="72">
        <f t="shared" si="22"/>
        <v>0</v>
      </c>
      <c r="V204" s="72">
        <f t="shared" si="22"/>
        <v>1</v>
      </c>
      <c r="W204" s="72">
        <f t="shared" si="22"/>
        <v>0</v>
      </c>
      <c r="X204" s="72"/>
      <c r="Y204" s="69"/>
      <c r="Z204" s="69"/>
      <c r="AA204" s="69"/>
      <c r="AB204" s="69"/>
      <c r="AC204" s="72">
        <f>IF(ABS(AC70-(AC72+AC74+AC76+AC78))&lt;0.001,0,AC70-(AC72+AC74+AC76+AC78))</f>
        <v>0</v>
      </c>
      <c r="AD204" s="72">
        <f>IF(ABS(AD70-(AD72+AD74+AD76+AD78))&lt;0.001,0,AD70-(AD72+AD74+AD76+AD78))</f>
        <v>0</v>
      </c>
      <c r="AE204" s="69"/>
      <c r="AF204" s="69"/>
      <c r="AG204" s="69"/>
      <c r="AH204" s="69"/>
      <c r="AI204" s="72">
        <f>IF(ABS(AI70-(AI72+AI74+AI76+AI78))&lt;0.001,0,AI70-(AI72+AI74+AI76+AI78))</f>
        <v>0</v>
      </c>
      <c r="AJ204" s="72">
        <f>IF(ABS(AJ70-(AJ72+AJ74+AJ76+AJ78))&lt;0.001,0,AJ70-(AJ72+AJ74+AJ76+AJ78))</f>
        <v>0</v>
      </c>
      <c r="AK204" s="72">
        <f>IF(ABS(AK70-(AK72+AK74+AK76+AK78))&lt;0.001,0,AK70-(AK72+AK74+AK76+AK78))</f>
        <v>0</v>
      </c>
      <c r="AL204" s="72">
        <f>IF(ABS(AL70-(AL72+AL74+AL76+AL78))&lt;0.001,0,AL70-(AL72+AL74+AL76+AL78))</f>
        <v>0</v>
      </c>
    </row>
    <row r="205" spans="1:57" s="58" customFormat="1" ht="12.75" hidden="1" customHeight="1">
      <c r="B205" s="64"/>
      <c r="C205" s="64"/>
      <c r="D205" s="64"/>
      <c r="E205" s="64"/>
      <c r="F205" s="64"/>
      <c r="H205" s="65"/>
      <c r="J205" s="64"/>
      <c r="K205" s="64"/>
      <c r="L205" s="64"/>
      <c r="M205" s="64"/>
      <c r="N205" s="64"/>
      <c r="O205" s="64"/>
      <c r="P205" s="64"/>
      <c r="Q205" s="64"/>
      <c r="R205" s="64"/>
      <c r="S205" s="64"/>
      <c r="T205" s="64"/>
      <c r="U205" s="64"/>
      <c r="V205" s="64"/>
      <c r="W205" s="64"/>
      <c r="Y205" s="64"/>
      <c r="Z205" s="64"/>
      <c r="AA205" s="64"/>
      <c r="AB205" s="64"/>
      <c r="AC205" s="64"/>
      <c r="AD205" s="64"/>
      <c r="AE205" s="64"/>
      <c r="AF205" s="64"/>
      <c r="AG205" s="64"/>
      <c r="AH205" s="64"/>
      <c r="AI205" s="64"/>
      <c r="AJ205" s="64"/>
      <c r="AK205" s="64"/>
      <c r="AL205" s="64"/>
    </row>
    <row r="206" spans="1:57" s="151" customFormat="1" ht="25.5" hidden="1" customHeight="1">
      <c r="H206" s="152"/>
      <c r="AO206" s="165"/>
      <c r="AP206" s="165"/>
      <c r="AQ206" s="165"/>
      <c r="AR206" s="165"/>
      <c r="AS206" s="165"/>
      <c r="AT206" s="165"/>
      <c r="AU206" s="165"/>
      <c r="AV206" s="165"/>
      <c r="AW206" s="165"/>
      <c r="AX206" s="165"/>
      <c r="AY206" s="165"/>
      <c r="AZ206" s="165"/>
      <c r="BA206" s="165"/>
      <c r="BB206" s="165"/>
      <c r="BC206" s="165"/>
      <c r="BD206" s="165"/>
      <c r="BE206" s="165"/>
    </row>
    <row r="207" spans="1:57" s="70" customFormat="1" ht="12.75" hidden="1" customHeight="1">
      <c r="B207" s="789" t="s">
        <v>295</v>
      </c>
      <c r="F207" s="790"/>
      <c r="G207" s="790"/>
      <c r="H207" s="791"/>
      <c r="I207" s="792"/>
      <c r="J207" s="793"/>
      <c r="K207" s="793"/>
      <c r="L207" s="793"/>
      <c r="M207" s="793"/>
      <c r="N207" s="793"/>
      <c r="O207" s="793"/>
      <c r="P207" s="793"/>
      <c r="Q207" s="793"/>
      <c r="R207" s="793"/>
      <c r="S207" s="793"/>
      <c r="T207" s="793"/>
      <c r="U207" s="793"/>
      <c r="V207" s="793"/>
      <c r="W207" s="793"/>
    </row>
    <row r="208" spans="1:57" s="58" customFormat="1" ht="12.75" hidden="1" customHeight="1">
      <c r="B208" s="405"/>
      <c r="C208" s="405"/>
      <c r="D208" s="405"/>
      <c r="E208" s="405"/>
      <c r="F208" s="405"/>
      <c r="H208" s="611"/>
      <c r="J208" s="405"/>
      <c r="K208" s="405"/>
      <c r="L208" s="405"/>
      <c r="M208" s="405"/>
      <c r="N208" s="405"/>
      <c r="O208" s="405"/>
      <c r="P208" s="405"/>
      <c r="Q208" s="405"/>
      <c r="R208" s="405"/>
      <c r="S208" s="405"/>
      <c r="T208" s="405"/>
      <c r="U208" s="405"/>
      <c r="V208" s="405"/>
      <c r="W208" s="405"/>
      <c r="Y208" s="405"/>
      <c r="Z208" s="405"/>
      <c r="AA208" s="405"/>
      <c r="AB208" s="405"/>
      <c r="AC208" s="405"/>
      <c r="AD208" s="405"/>
      <c r="AE208" s="405"/>
      <c r="AF208" s="405"/>
      <c r="AG208" s="405"/>
      <c r="AH208" s="405"/>
      <c r="AI208" s="405"/>
      <c r="AJ208" s="405"/>
      <c r="AK208" s="405"/>
      <c r="AL208" s="405"/>
    </row>
    <row r="209" spans="2:57" s="129" customFormat="1" ht="12.75" hidden="1" customHeight="1">
      <c r="B209" s="59" t="s">
        <v>83</v>
      </c>
      <c r="C209" s="60"/>
      <c r="D209" s="60"/>
      <c r="E209" s="60"/>
      <c r="F209" s="60"/>
      <c r="G209" s="60"/>
      <c r="H209" s="61">
        <f>COUNTIF($220:$225,"&gt;2")+COUNTIF($220:$225,"&lt;-2")</f>
        <v>0</v>
      </c>
    </row>
    <row r="210" spans="2:57" s="129" customFormat="1" ht="12.75" hidden="1" customHeight="1">
      <c r="B210" s="59" t="s">
        <v>84</v>
      </c>
      <c r="C210" s="60"/>
      <c r="D210" s="60"/>
      <c r="E210" s="60"/>
      <c r="F210" s="60"/>
      <c r="G210" s="60"/>
      <c r="H210" s="61">
        <f>IF(TRIMESTRE=1,COUNTIF($AN:$AV,"&gt;2")+COUNTIF($AN:$AV,"&lt;-2"),IF(OR(TRIMESTRE=2,TRIMESTRE=3),COUNTIF($AN:$AY,"&gt;2")+COUNTIF($AN:$AY,"&lt;-2"),IF(TRIMESTRE=4,COUNTIF($AN:$BF,"&gt;2")+COUNTIF($AN:$BF,"&lt;-2"),"Trim. ?")))</f>
        <v>0</v>
      </c>
    </row>
    <row r="211" spans="2:57" s="58" customFormat="1" ht="12.75" hidden="1" customHeight="1">
      <c r="B211" s="59" t="s">
        <v>100</v>
      </c>
      <c r="C211" s="60"/>
      <c r="D211" s="60"/>
      <c r="E211" s="60"/>
      <c r="F211" s="60"/>
      <c r="G211" s="60"/>
      <c r="H211" s="62"/>
    </row>
    <row r="212" spans="2:57" s="129" customFormat="1" ht="12.75" hidden="1" customHeight="1">
      <c r="B212" s="59" t="s">
        <v>85</v>
      </c>
      <c r="C212" s="60"/>
      <c r="D212" s="60"/>
      <c r="E212" s="60"/>
      <c r="F212" s="60"/>
      <c r="G212" s="60"/>
      <c r="H212" s="62"/>
    </row>
    <row r="213" spans="2:57" s="60" customFormat="1" ht="12.75" hidden="1" customHeight="1">
      <c r="B213" s="59" t="s">
        <v>124</v>
      </c>
      <c r="H213" s="61">
        <f>COUNTIF($217:$218,"&gt;0")</f>
        <v>0</v>
      </c>
    </row>
    <row r="214" spans="2:57" s="129" customFormat="1" ht="12.75" hidden="1" customHeight="1">
      <c r="B214" s="59" t="s">
        <v>103</v>
      </c>
      <c r="C214" s="60"/>
      <c r="D214" s="60"/>
      <c r="E214" s="60"/>
      <c r="F214" s="60"/>
      <c r="G214" s="60"/>
      <c r="H214" s="63" t="str">
        <f>IF(ISERROR(SUM($220:$225)+SUM($AN:$BF)),"# ERREUR !","OK")</f>
        <v>OK</v>
      </c>
    </row>
    <row r="215" spans="2:57" s="58" customFormat="1" ht="12.75" hidden="1" customHeight="1">
      <c r="B215" s="64"/>
      <c r="C215" s="64"/>
      <c r="D215" s="64"/>
      <c r="E215" s="64"/>
      <c r="F215" s="64"/>
      <c r="G215" s="64"/>
      <c r="H215" s="65"/>
      <c r="AO215" s="60"/>
      <c r="AP215" s="60"/>
      <c r="AQ215" s="60"/>
      <c r="AR215" s="60"/>
      <c r="AS215" s="60"/>
      <c r="AT215" s="60"/>
      <c r="AU215" s="60"/>
      <c r="AV215" s="60"/>
      <c r="AX215" s="60"/>
      <c r="AY215" s="60"/>
      <c r="AZ215" s="60"/>
      <c r="BA215" s="60"/>
      <c r="BB215" s="60"/>
      <c r="BC215" s="60"/>
      <c r="BD215" s="60"/>
      <c r="BE215" s="60"/>
    </row>
    <row r="216" spans="2:57" s="58" customFormat="1" ht="12.75" hidden="1" customHeight="1">
      <c r="B216" s="405"/>
      <c r="C216" s="405"/>
      <c r="D216" s="405"/>
      <c r="E216" s="405"/>
      <c r="F216" s="405"/>
      <c r="H216" s="611"/>
      <c r="J216" s="405"/>
      <c r="K216" s="405"/>
      <c r="L216" s="405"/>
      <c r="M216" s="405"/>
      <c r="N216" s="405"/>
      <c r="O216" s="405"/>
      <c r="P216" s="405"/>
      <c r="Q216" s="405"/>
      <c r="R216" s="405"/>
      <c r="S216" s="405"/>
      <c r="T216" s="405"/>
      <c r="U216" s="405"/>
      <c r="V216" s="405"/>
      <c r="W216" s="405"/>
      <c r="Y216" s="405"/>
      <c r="Z216" s="405"/>
      <c r="AA216" s="405"/>
      <c r="AB216" s="405"/>
      <c r="AC216" s="405"/>
      <c r="AD216" s="405"/>
      <c r="AE216" s="405"/>
      <c r="AF216" s="405"/>
      <c r="AG216" s="405"/>
      <c r="AH216" s="405"/>
      <c r="AI216" s="405"/>
      <c r="AJ216" s="405"/>
      <c r="AK216" s="405"/>
      <c r="AL216" s="405"/>
      <c r="AO216" s="60"/>
      <c r="AP216" s="60"/>
      <c r="AQ216" s="60"/>
      <c r="AR216" s="60"/>
      <c r="AS216" s="60"/>
      <c r="AT216" s="60"/>
      <c r="AU216" s="60"/>
      <c r="AV216" s="60"/>
      <c r="AX216" s="60"/>
      <c r="AY216" s="60"/>
      <c r="AZ216" s="60"/>
      <c r="BA216" s="60"/>
      <c r="BB216" s="60"/>
      <c r="BC216" s="60"/>
      <c r="BD216" s="60"/>
      <c r="BE216" s="60"/>
    </row>
    <row r="217" spans="2:57" s="66" customFormat="1" ht="12.75" hidden="1" customHeight="1">
      <c r="B217" s="66" t="s">
        <v>126</v>
      </c>
      <c r="H217" s="67" t="s">
        <v>81</v>
      </c>
      <c r="J217" s="68">
        <f>IF(COUNT(J124:J125,J127:J128)=0,0,COUNT(J124:J125,J127:J128))</f>
        <v>0</v>
      </c>
      <c r="K217" s="68">
        <f t="shared" ref="K217:M217" si="23">IF(COUNT(K124:K125,K127:K128)=0,0,COUNT(K124:K125,K127:K128))</f>
        <v>0</v>
      </c>
      <c r="L217" s="68">
        <f t="shared" si="23"/>
        <v>0</v>
      </c>
      <c r="M217" s="68">
        <f t="shared" si="23"/>
        <v>0</v>
      </c>
      <c r="N217" s="69"/>
      <c r="O217" s="69"/>
      <c r="P217" s="68">
        <f t="shared" ref="P217:S217" si="24">IF(COUNT(P124:P125,P127:P128)=0,0,COUNT(P124:P125,P127:P128))</f>
        <v>0</v>
      </c>
      <c r="Q217" s="68">
        <f>IF(COUNT(Q124:Q125,Q127:Q128)=0,0,COUNT(Q124:Q125,Q127:Q128))</f>
        <v>0</v>
      </c>
      <c r="R217" s="68">
        <f t="shared" si="24"/>
        <v>0</v>
      </c>
      <c r="S217" s="68">
        <f t="shared" si="24"/>
        <v>0</v>
      </c>
      <c r="T217" s="69"/>
      <c r="U217" s="69"/>
      <c r="V217" s="69"/>
      <c r="W217" s="69"/>
      <c r="X217" s="68"/>
      <c r="Y217" s="68">
        <f>IF(COUNT(Y124:Y125,Y127:Y128)=0,0,COUNT(Y124:Y125,Y127:Y128))</f>
        <v>0</v>
      </c>
      <c r="Z217" s="68">
        <f t="shared" ref="Z217:AB217" si="25">IF(COUNT(Z124:Z125,Z127:Z128)=0,0,COUNT(Z124:Z125,Z127:Z128))</f>
        <v>0</v>
      </c>
      <c r="AA217" s="68">
        <f t="shared" si="25"/>
        <v>0</v>
      </c>
      <c r="AB217" s="68">
        <f t="shared" si="25"/>
        <v>0</v>
      </c>
      <c r="AC217" s="69"/>
      <c r="AD217" s="69"/>
      <c r="AE217" s="68">
        <f>IF(COUNT(AE124:AE125,AE127:AE128)=0,0,COUNT(AE124:AE125,AE127:AE128))</f>
        <v>0</v>
      </c>
      <c r="AF217" s="68">
        <f>IF(COUNT(AF124:AF125,AF127:AF128)=0,0,COUNT(AF124:AF125,AF127:AF128))</f>
        <v>0</v>
      </c>
      <c r="AG217" s="68">
        <f t="shared" ref="AG217" si="26">IF(COUNT(AG124:AG125,AG127:AG128)=0,0,COUNT(AG124:AG125,AG127:AG128))</f>
        <v>0</v>
      </c>
      <c r="AH217" s="68">
        <f>IF(COUNT(AH124:AH125,AH127:AH128)=0,0,COUNT(AH124:AH125,AH127:AH128))</f>
        <v>0</v>
      </c>
      <c r="AI217" s="69"/>
      <c r="AJ217" s="69"/>
      <c r="AK217" s="69"/>
      <c r="AL217" s="69"/>
    </row>
    <row r="218" spans="2:57" s="66" customFormat="1" ht="12.75" hidden="1" customHeight="1">
      <c r="B218" s="66" t="s">
        <v>126</v>
      </c>
      <c r="H218" s="67" t="s">
        <v>81</v>
      </c>
      <c r="J218" s="69"/>
      <c r="K218" s="69"/>
      <c r="L218" s="69"/>
      <c r="M218" s="69"/>
      <c r="N218" s="69"/>
      <c r="O218" s="69"/>
      <c r="P218" s="69"/>
      <c r="Q218" s="69"/>
      <c r="R218" s="69"/>
      <c r="S218" s="69"/>
      <c r="T218" s="69"/>
      <c r="U218" s="69"/>
      <c r="V218" s="69"/>
      <c r="W218" s="69"/>
      <c r="X218" s="68"/>
      <c r="Y218" s="68">
        <f>IF(TRIMESTRE=1,IF((COUNT(Y98:Y115)+COUNT(Y118:Y122))=0,0,COUNT(Y98:Y115)+COUNT(Y118:Y122)),0)</f>
        <v>0</v>
      </c>
      <c r="Z218" s="68">
        <f>IF(TRIMESTRE=1,IF((COUNT(Z98:Z115)+COUNT(Z118:Z122))=0,0,COUNT(Z98:Z115)+COUNT(Z118:Z122)),0)</f>
        <v>0</v>
      </c>
      <c r="AA218" s="69"/>
      <c r="AB218" s="69"/>
      <c r="AC218" s="69"/>
      <c r="AD218" s="69"/>
      <c r="AE218" s="68">
        <f>IF(TRIMESTRE=4,0,IF((COUNT(AE98:AE115)+COUNT(AE118:AE122))=0,0,COUNT(AE98:AE115)+COUNT(AE118:AE122)))</f>
        <v>0</v>
      </c>
      <c r="AF218" s="68">
        <f>IF(TRIMESTRE=4,0,IF((COUNT(AF98:AF115)+COUNT(AF118:AF122))=0,0,COUNT(AF98:AF115)+COUNT(AF118:AF122)))</f>
        <v>0</v>
      </c>
      <c r="AG218" s="69"/>
      <c r="AH218" s="69"/>
      <c r="AI218" s="69"/>
      <c r="AJ218" s="69"/>
      <c r="AK218" s="69"/>
      <c r="AL218" s="69"/>
    </row>
    <row r="219" spans="2:57" s="129" customFormat="1" ht="12.75" hidden="1" customHeight="1">
      <c r="B219" s="64"/>
      <c r="C219" s="64"/>
      <c r="D219" s="64"/>
      <c r="E219" s="64"/>
      <c r="F219" s="64"/>
      <c r="G219" s="64"/>
      <c r="H219" s="65"/>
    </row>
    <row r="220" spans="2:57" s="58" customFormat="1" ht="12.75" hidden="1" customHeight="1">
      <c r="B220" s="405"/>
      <c r="C220" s="405"/>
      <c r="D220" s="405"/>
      <c r="E220" s="405"/>
      <c r="F220" s="405"/>
      <c r="H220" s="611"/>
      <c r="J220" s="405"/>
      <c r="K220" s="405"/>
      <c r="L220" s="405"/>
      <c r="M220" s="405"/>
      <c r="N220" s="405"/>
      <c r="O220" s="405"/>
      <c r="P220" s="405"/>
      <c r="Q220" s="405"/>
      <c r="R220" s="405"/>
      <c r="S220" s="405"/>
      <c r="T220" s="405"/>
      <c r="U220" s="405"/>
      <c r="V220" s="405"/>
      <c r="W220" s="405"/>
      <c r="Y220" s="405"/>
      <c r="Z220" s="405"/>
      <c r="AA220" s="405"/>
      <c r="AB220" s="405"/>
      <c r="AC220" s="405"/>
      <c r="AD220" s="405"/>
      <c r="AE220" s="405"/>
      <c r="AF220" s="405"/>
      <c r="AG220" s="405"/>
      <c r="AH220" s="405"/>
      <c r="AI220" s="405"/>
      <c r="AJ220" s="405"/>
      <c r="AK220" s="405"/>
      <c r="AL220" s="405"/>
    </row>
    <row r="221" spans="2:57" s="70" customFormat="1" ht="12.75" hidden="1" customHeight="1">
      <c r="B221" s="70" t="s">
        <v>26</v>
      </c>
      <c r="H221" s="71" t="s">
        <v>81</v>
      </c>
      <c r="J221" s="72">
        <f t="shared" ref="J221:W221" si="27">J98-J118</f>
        <v>0</v>
      </c>
      <c r="K221" s="72">
        <f t="shared" si="27"/>
        <v>0</v>
      </c>
      <c r="L221" s="72">
        <f t="shared" si="27"/>
        <v>0</v>
      </c>
      <c r="M221" s="72">
        <f t="shared" si="27"/>
        <v>0</v>
      </c>
      <c r="N221" s="72">
        <f t="shared" si="27"/>
        <v>0</v>
      </c>
      <c r="O221" s="72">
        <f t="shared" si="27"/>
        <v>0</v>
      </c>
      <c r="P221" s="72">
        <f t="shared" si="27"/>
        <v>0</v>
      </c>
      <c r="Q221" s="72">
        <f t="shared" si="27"/>
        <v>0</v>
      </c>
      <c r="R221" s="72">
        <f t="shared" si="27"/>
        <v>0</v>
      </c>
      <c r="S221" s="72">
        <f t="shared" si="27"/>
        <v>0</v>
      </c>
      <c r="T221" s="72">
        <f t="shared" si="27"/>
        <v>0</v>
      </c>
      <c r="U221" s="72">
        <f t="shared" si="27"/>
        <v>0</v>
      </c>
      <c r="V221" s="72">
        <f t="shared" si="27"/>
        <v>0</v>
      </c>
      <c r="W221" s="72">
        <f t="shared" si="27"/>
        <v>0</v>
      </c>
      <c r="Y221" s="69"/>
      <c r="Z221" s="69"/>
      <c r="AA221" s="69"/>
      <c r="AB221" s="69"/>
      <c r="AC221" s="72">
        <f>AC98-AC118</f>
        <v>0</v>
      </c>
      <c r="AD221" s="72">
        <f>AD98-AD118</f>
        <v>0</v>
      </c>
      <c r="AE221" s="69"/>
      <c r="AF221" s="69"/>
      <c r="AG221" s="69"/>
      <c r="AH221" s="69"/>
      <c r="AI221" s="72">
        <f>AI98-AI118</f>
        <v>0</v>
      </c>
      <c r="AJ221" s="72">
        <f>AJ98-AJ118</f>
        <v>0</v>
      </c>
      <c r="AK221" s="72">
        <f>AK98-AK118</f>
        <v>0</v>
      </c>
      <c r="AL221" s="72">
        <f>AL98-AL118</f>
        <v>0</v>
      </c>
    </row>
    <row r="222" spans="2:57" s="70" customFormat="1" ht="12.75" hidden="1" customHeight="1">
      <c r="B222" s="70" t="s">
        <v>25</v>
      </c>
      <c r="H222" s="71" t="s">
        <v>81</v>
      </c>
      <c r="J222" s="72">
        <f t="shared" ref="J222:W222" si="28">IF(ABS(J98-(J102+J104+J106+J108+J110+J112+J114))&lt;0.001,0,J98-(J102+J104+J106+J108+J110+J112+J114))</f>
        <v>-1</v>
      </c>
      <c r="K222" s="72">
        <f t="shared" si="28"/>
        <v>-1</v>
      </c>
      <c r="L222" s="72">
        <f t="shared" si="28"/>
        <v>-1</v>
      </c>
      <c r="M222" s="72">
        <f t="shared" si="28"/>
        <v>0</v>
      </c>
      <c r="N222" s="72">
        <f t="shared" si="28"/>
        <v>0</v>
      </c>
      <c r="O222" s="72">
        <f t="shared" si="28"/>
        <v>-1</v>
      </c>
      <c r="P222" s="72">
        <f t="shared" si="28"/>
        <v>0</v>
      </c>
      <c r="Q222" s="72">
        <f t="shared" si="28"/>
        <v>0</v>
      </c>
      <c r="R222" s="72">
        <f t="shared" si="28"/>
        <v>0</v>
      </c>
      <c r="S222" s="72">
        <f t="shared" si="28"/>
        <v>0</v>
      </c>
      <c r="T222" s="72">
        <f t="shared" si="28"/>
        <v>1</v>
      </c>
      <c r="U222" s="72">
        <f t="shared" si="28"/>
        <v>0</v>
      </c>
      <c r="V222" s="72">
        <f t="shared" si="28"/>
        <v>1</v>
      </c>
      <c r="W222" s="72">
        <f t="shared" si="28"/>
        <v>0</v>
      </c>
      <c r="Y222" s="69"/>
      <c r="Z222" s="69"/>
      <c r="AA222" s="69"/>
      <c r="AB222" s="69"/>
      <c r="AC222" s="72">
        <f>IF(ABS(AC98-(AC102+AC104+AC106+AC108+AC110+AC112+AC114))&lt;0.001,0,AC98-(AC102+AC104+AC106+AC108+AC110+AC112+AC114))</f>
        <v>-1</v>
      </c>
      <c r="AD222" s="72">
        <f>IF(ABS(AD98-(AD102+AD104+AD106+AD108+AD110+AD112+AD114))&lt;0.001,0,AD98-(AD102+AD104+AD106+AD108+AD110+AD112+AD114))</f>
        <v>-1</v>
      </c>
      <c r="AE222" s="69"/>
      <c r="AF222" s="69"/>
      <c r="AG222" s="69"/>
      <c r="AH222" s="69"/>
      <c r="AI222" s="72">
        <f>IF(ABS(AI98-(AI102+AI104+AI106+AI108+AI110+AI112+AI114))&lt;0.001,0,AI98-(AI102+AI104+AI106+AI108+AI110+AI112+AI114))</f>
        <v>0</v>
      </c>
      <c r="AJ222" s="72">
        <f>IF(ABS(AJ98-(AJ102+AJ104+AJ106+AJ108+AJ110+AJ112+AJ114))&lt;0.001,0,AJ98-(AJ102+AJ104+AJ106+AJ108+AJ110+AJ112+AJ114))</f>
        <v>0</v>
      </c>
      <c r="AK222" s="72">
        <f>IF(ABS(AK98-(AK102+AK104+AK106+AK108+AK110+AK112+AK114))&lt;0.001,0,AK98-(AK102+AK104+AK106+AK108+AK110+AK112+AK114))</f>
        <v>0</v>
      </c>
      <c r="AL222" s="72">
        <f>IF(ABS(AL98-(AL102+AL104+AL106+AL108+AL110+AL112+AL114))&lt;0.001,0,AL98-(AL102+AL104+AL106+AL108+AL110+AL112+AL114))</f>
        <v>0</v>
      </c>
    </row>
    <row r="223" spans="2:57" s="70" customFormat="1" ht="12.75" hidden="1" customHeight="1">
      <c r="B223" s="70" t="s">
        <v>294</v>
      </c>
      <c r="H223" s="71" t="s">
        <v>81</v>
      </c>
      <c r="J223" s="72">
        <f t="shared" ref="J223:W223" si="29">J118-SUM(J119:J122)</f>
        <v>-1</v>
      </c>
      <c r="K223" s="72">
        <f t="shared" si="29"/>
        <v>-1</v>
      </c>
      <c r="L223" s="72">
        <f t="shared" si="29"/>
        <v>1</v>
      </c>
      <c r="M223" s="72">
        <f t="shared" si="29"/>
        <v>0</v>
      </c>
      <c r="N223" s="72">
        <f t="shared" si="29"/>
        <v>0</v>
      </c>
      <c r="O223" s="72">
        <f t="shared" si="29"/>
        <v>0</v>
      </c>
      <c r="P223" s="72">
        <f t="shared" si="29"/>
        <v>0</v>
      </c>
      <c r="Q223" s="72">
        <f t="shared" si="29"/>
        <v>1</v>
      </c>
      <c r="R223" s="72">
        <f t="shared" si="29"/>
        <v>1</v>
      </c>
      <c r="S223" s="72">
        <f t="shared" si="29"/>
        <v>0</v>
      </c>
      <c r="T223" s="72">
        <f t="shared" si="29"/>
        <v>-1</v>
      </c>
      <c r="U223" s="72">
        <f t="shared" si="29"/>
        <v>1</v>
      </c>
      <c r="V223" s="72">
        <f t="shared" si="29"/>
        <v>0</v>
      </c>
      <c r="W223" s="72">
        <f t="shared" si="29"/>
        <v>0</v>
      </c>
      <c r="Y223" s="69"/>
      <c r="Z223" s="69"/>
      <c r="AA223" s="69"/>
      <c r="AB223" s="69"/>
      <c r="AC223" s="72">
        <f>AC118-SUM(AC119:AC122)</f>
        <v>0</v>
      </c>
      <c r="AD223" s="72">
        <f>AD118-SUM(AD119:AD122)</f>
        <v>-1</v>
      </c>
      <c r="AE223" s="69"/>
      <c r="AF223" s="69"/>
      <c r="AG223" s="69"/>
      <c r="AH223" s="69"/>
      <c r="AI223" s="72">
        <f>AI118-SUM(AI119:AI122)</f>
        <v>0</v>
      </c>
      <c r="AJ223" s="72">
        <f>AJ118-SUM(AJ119:AJ122)</f>
        <v>0</v>
      </c>
      <c r="AK223" s="72">
        <f>AK118-SUM(AK119:AK122)</f>
        <v>0</v>
      </c>
      <c r="AL223" s="72">
        <f>AL118-SUM(AL119:AL122)</f>
        <v>0</v>
      </c>
    </row>
    <row r="224" spans="2:57" s="70" customFormat="1" ht="12.75" hidden="1" customHeight="1">
      <c r="B224" s="70" t="s">
        <v>291</v>
      </c>
      <c r="H224" s="71" t="s">
        <v>81</v>
      </c>
      <c r="J224" s="72">
        <f t="shared" ref="J224:AL224" si="30">IF(ABS(J100-(J102+J104+J106+J108))&lt;0.001,0,J100-(J102+J104+J106+J108))</f>
        <v>0</v>
      </c>
      <c r="K224" s="72">
        <f t="shared" si="30"/>
        <v>-1</v>
      </c>
      <c r="L224" s="72">
        <f t="shared" si="30"/>
        <v>0</v>
      </c>
      <c r="M224" s="72">
        <f t="shared" si="30"/>
        <v>0</v>
      </c>
      <c r="N224" s="72">
        <f t="shared" si="30"/>
        <v>0</v>
      </c>
      <c r="O224" s="72">
        <f t="shared" si="30"/>
        <v>-1</v>
      </c>
      <c r="P224" s="72">
        <f t="shared" si="30"/>
        <v>-1</v>
      </c>
      <c r="Q224" s="72">
        <f t="shared" si="30"/>
        <v>0</v>
      </c>
      <c r="R224" s="72">
        <f t="shared" si="30"/>
        <v>0</v>
      </c>
      <c r="S224" s="72">
        <f t="shared" si="30"/>
        <v>0</v>
      </c>
      <c r="T224" s="72">
        <f t="shared" si="30"/>
        <v>0</v>
      </c>
      <c r="U224" s="72">
        <f t="shared" si="30"/>
        <v>1</v>
      </c>
      <c r="V224" s="72">
        <f t="shared" si="30"/>
        <v>1</v>
      </c>
      <c r="W224" s="72">
        <f t="shared" si="30"/>
        <v>-1</v>
      </c>
      <c r="X224" s="72"/>
      <c r="Y224" s="69"/>
      <c r="Z224" s="69"/>
      <c r="AA224" s="69"/>
      <c r="AB224" s="69"/>
      <c r="AC224" s="72">
        <f t="shared" si="30"/>
        <v>-1</v>
      </c>
      <c r="AD224" s="72">
        <f t="shared" si="30"/>
        <v>0</v>
      </c>
      <c r="AE224" s="69"/>
      <c r="AF224" s="69"/>
      <c r="AG224" s="69"/>
      <c r="AH224" s="69"/>
      <c r="AI224" s="72">
        <f t="shared" si="30"/>
        <v>0</v>
      </c>
      <c r="AJ224" s="72">
        <f t="shared" si="30"/>
        <v>0</v>
      </c>
      <c r="AK224" s="72">
        <f t="shared" si="30"/>
        <v>0</v>
      </c>
      <c r="AL224" s="72">
        <f t="shared" si="30"/>
        <v>0</v>
      </c>
    </row>
    <row r="225" spans="2:58" s="58" customFormat="1" ht="12.75" hidden="1" customHeight="1">
      <c r="B225" s="64"/>
      <c r="C225" s="64"/>
      <c r="D225" s="64"/>
      <c r="E225" s="64"/>
      <c r="F225" s="64"/>
      <c r="H225" s="65"/>
      <c r="J225" s="64"/>
      <c r="K225" s="64"/>
      <c r="L225" s="64"/>
      <c r="M225" s="64"/>
      <c r="N225" s="64"/>
      <c r="O225" s="64"/>
      <c r="P225" s="64"/>
      <c r="Q225" s="64"/>
      <c r="R225" s="64"/>
      <c r="S225" s="64"/>
      <c r="T225" s="64"/>
      <c r="U225" s="64"/>
      <c r="V225" s="64"/>
      <c r="W225" s="64"/>
      <c r="Y225" s="64"/>
      <c r="Z225" s="64"/>
      <c r="AA225" s="64"/>
      <c r="AB225" s="64"/>
      <c r="AC225" s="64"/>
      <c r="AD225" s="64"/>
      <c r="AE225" s="64"/>
      <c r="AF225" s="64"/>
      <c r="AG225" s="64"/>
      <c r="AH225" s="64"/>
      <c r="AI225" s="64"/>
      <c r="AJ225" s="64"/>
      <c r="AK225" s="64"/>
      <c r="AL225" s="64"/>
    </row>
    <row r="226" spans="2:58" hidden="1"/>
    <row r="227" spans="2:58" s="53" customFormat="1" ht="12.75" customHeight="1">
      <c r="H227" s="56"/>
      <c r="AN227" s="58"/>
      <c r="AO227" s="129"/>
      <c r="AP227" s="129"/>
      <c r="AQ227" s="129"/>
      <c r="AR227" s="129"/>
      <c r="AS227" s="129"/>
      <c r="AT227" s="129"/>
      <c r="AU227" s="129"/>
      <c r="AV227" s="129"/>
      <c r="AW227" s="129"/>
      <c r="AX227" s="129"/>
      <c r="AY227" s="129"/>
      <c r="AZ227" s="129"/>
      <c r="BA227" s="129"/>
      <c r="BB227" s="129"/>
      <c r="BC227" s="129"/>
      <c r="BD227" s="129"/>
      <c r="BE227" s="129"/>
      <c r="BF227" s="58"/>
    </row>
    <row r="228" spans="2:58" s="736" customFormat="1" ht="15" customHeight="1">
      <c r="F228" s="796"/>
      <c r="G228" s="796"/>
      <c r="H228" s="797"/>
      <c r="I228" s="798"/>
      <c r="J228" s="766"/>
      <c r="Y228" s="766"/>
      <c r="AN228" s="767"/>
      <c r="AO228" s="767"/>
      <c r="AP228" s="767"/>
      <c r="AQ228" s="767"/>
      <c r="AR228" s="767"/>
      <c r="AS228" s="767"/>
      <c r="AT228" s="767"/>
      <c r="AU228" s="767"/>
      <c r="AV228" s="767"/>
      <c r="AW228" s="767"/>
      <c r="AX228" s="767"/>
      <c r="AY228" s="767"/>
      <c r="AZ228" s="767"/>
      <c r="BA228" s="767"/>
      <c r="BB228" s="767"/>
      <c r="BC228" s="767"/>
      <c r="BD228" s="767"/>
      <c r="BE228" s="767"/>
      <c r="BF228" s="767"/>
    </row>
  </sheetData>
  <sheetProtection algorithmName="SHA-512" hashValue="GVmTHkUz2WZwoXnRuT9d8x6IaBe7QqUHBrvW7JyboFMvueLMDC9NFgJ15ql5YQ1KSxhpPMvQNXaUFDPuNfenvg==" saltValue="qCC60UcIeYmKdiKq5aLl0w==" spinCount="100000" sheet="1" formatCells="0" selectLockedCells="1" pivotTables="0"/>
  <mergeCells count="3">
    <mergeCell ref="F1:F5"/>
    <mergeCell ref="B6:F7"/>
    <mergeCell ref="H6:H7"/>
  </mergeCells>
  <conditionalFormatting sqref="AO13:AR13 AX12:BE13 AX25:BE25 AO24:AR25 AO29:AR29 AX29:BE29 AO16:AR19 J158:AL158 J185:AL185 J204:X204 J224:X224 AT16:AT19 AT29 AT24:AT25 AT13 AV12:AV13 AV24:AV25 AV29 AV16:AV19 AC204:AD204 AI204:AL204 AC224:AD224 AI224:AL224 AX17:BE17 AX16:BA16 AX18:BA19 AX24:BA24 J151:W152 Y151:AL152">
    <cfRule type="cellIs" dxfId="751" priority="338" operator="notBetween">
      <formula>-2</formula>
      <formula>2</formula>
    </cfRule>
  </conditionalFormatting>
  <conditionalFormatting sqref="H140:H141">
    <cfRule type="cellIs" dxfId="750" priority="337" operator="notEqual">
      <formula>0</formula>
    </cfRule>
  </conditionalFormatting>
  <conditionalFormatting sqref="J166:W166 Y166:AL166">
    <cfRule type="cellIs" dxfId="749" priority="336" operator="notBetween">
      <formula>-0.0009999999</formula>
      <formula>0.0009999999</formula>
    </cfRule>
  </conditionalFormatting>
  <conditionalFormatting sqref="J159:W159 Y159:AL159">
    <cfRule type="cellIs" dxfId="748" priority="335" operator="notBetween">
      <formula>-2</formula>
      <formula>2</formula>
    </cfRule>
  </conditionalFormatting>
  <conditionalFormatting sqref="J167:W167 Y167:AL167">
    <cfRule type="cellIs" dxfId="747" priority="334" operator="notBetween">
      <formula>-0.0009999999</formula>
      <formula>0.0009999999</formula>
    </cfRule>
  </conditionalFormatting>
  <conditionalFormatting sqref="H143">
    <cfRule type="cellIs" dxfId="746" priority="333" operator="notEqual">
      <formula>0</formula>
    </cfRule>
  </conditionalFormatting>
  <conditionalFormatting sqref="H145">
    <cfRule type="cellIs" dxfId="745" priority="332" operator="notEqual">
      <formula>"OK"</formula>
    </cfRule>
  </conditionalFormatting>
  <conditionalFormatting sqref="H144">
    <cfRule type="cellIs" dxfId="744" priority="331" operator="notEqual">
      <formula>0</formula>
    </cfRule>
  </conditionalFormatting>
  <conditionalFormatting sqref="J148:W148">
    <cfRule type="cellIs" dxfId="743" priority="330" operator="greaterThan">
      <formula>0</formula>
    </cfRule>
  </conditionalFormatting>
  <conditionalFormatting sqref="Y148:AL148">
    <cfRule type="cellIs" dxfId="742" priority="329" operator="greaterThan">
      <formula>0</formula>
    </cfRule>
  </conditionalFormatting>
  <conditionalFormatting sqref="AX21:BE21 AO20:AR21 AT20:AT21 AV20:AV21 AX20:BA20">
    <cfRule type="cellIs" dxfId="741" priority="328" operator="notBetween">
      <formula>-2</formula>
      <formula>2</formula>
    </cfRule>
  </conditionalFormatting>
  <conditionalFormatting sqref="AX23:BE23 AO22:AR23 AT22:AT23 AV22:AV23 AX22:BA22">
    <cfRule type="cellIs" dxfId="740" priority="327" operator="notBetween">
      <formula>-2</formula>
      <formula>2</formula>
    </cfRule>
  </conditionalFormatting>
  <conditionalFormatting sqref="AX26:BA27 AO26:AR27 AT26:AT27 AV26:AV27">
    <cfRule type="cellIs" dxfId="739" priority="326" operator="notBetween">
      <formula>-2</formula>
      <formula>2</formula>
    </cfRule>
  </conditionalFormatting>
  <conditionalFormatting sqref="H142">
    <cfRule type="cellIs" dxfId="738" priority="325" operator="notEqual">
      <formula>0</formula>
    </cfRule>
  </conditionalFormatting>
  <conditionalFormatting sqref="AO12:AR12 AT12">
    <cfRule type="cellIs" dxfId="737" priority="324" operator="notBetween">
      <formula>-2</formula>
      <formula>2</formula>
    </cfRule>
  </conditionalFormatting>
  <conditionalFormatting sqref="AX15:BE15 AO14:AR15 AT14:AT15 AV14:AV15 AX14:BA14">
    <cfRule type="cellIs" dxfId="736" priority="323" operator="notBetween">
      <formula>-2</formula>
      <formula>2</formula>
    </cfRule>
  </conditionalFormatting>
  <conditionalFormatting sqref="J153:W153 Y153:AL153">
    <cfRule type="cellIs" dxfId="735" priority="322" operator="notBetween">
      <formula>-2</formula>
      <formula>2</formula>
    </cfRule>
  </conditionalFormatting>
  <conditionalFormatting sqref="J184:W184 Y184:AL184 AO41:AR41 AX40:BA41 AX52:BA53 AO52:AR53 AO57:AR57 AX57:BA57 AX44:BA47 AO44:AR47 AT44:AT47 AT57 AT52:AT53 AT41 AV40:AV41 AV52:AV53 AV57 AV44:AV47">
    <cfRule type="cellIs" dxfId="734" priority="321" operator="notBetween">
      <formula>-2</formula>
      <formula>2</formula>
    </cfRule>
  </conditionalFormatting>
  <conditionalFormatting sqref="H172:H173">
    <cfRule type="cellIs" dxfId="733" priority="319" operator="notEqual">
      <formula>0</formula>
    </cfRule>
    <cfRule type="cellIs" dxfId="732" priority="320" operator="notEqual">
      <formula>0</formula>
    </cfRule>
  </conditionalFormatting>
  <conditionalFormatting sqref="H175">
    <cfRule type="cellIs" dxfId="731" priority="318" operator="notEqual">
      <formula>0</formula>
    </cfRule>
  </conditionalFormatting>
  <conditionalFormatting sqref="H177">
    <cfRule type="cellIs" dxfId="730" priority="317" operator="notEqual">
      <formula>"OK"</formula>
    </cfRule>
  </conditionalFormatting>
  <conditionalFormatting sqref="H176">
    <cfRule type="cellIs" dxfId="729" priority="316" operator="notEqual">
      <formula>0</formula>
    </cfRule>
  </conditionalFormatting>
  <conditionalFormatting sqref="J180:W181">
    <cfRule type="cellIs" dxfId="728" priority="315" operator="greaterThan">
      <formula>0</formula>
    </cfRule>
  </conditionalFormatting>
  <conditionalFormatting sqref="Y180:AL181">
    <cfRule type="cellIs" dxfId="727" priority="314" operator="greaterThan">
      <formula>0</formula>
    </cfRule>
  </conditionalFormatting>
  <conditionalFormatting sqref="AX50:BA51 AO50:AR51 AT50:AT51 AV50:AV51">
    <cfRule type="cellIs" dxfId="726" priority="313" operator="notBetween">
      <formula>-2</formula>
      <formula>2</formula>
    </cfRule>
  </conditionalFormatting>
  <conditionalFormatting sqref="AX48:BA49 AO48:AR49 AT48:AT49 AV48:AV49">
    <cfRule type="cellIs" dxfId="725" priority="312" operator="notBetween">
      <formula>-2</formula>
      <formula>2</formula>
    </cfRule>
  </conditionalFormatting>
  <conditionalFormatting sqref="AX54:BA55 AO54:AR55 AT54:AT55 AV54:AV55">
    <cfRule type="cellIs" dxfId="724" priority="311" operator="notBetween">
      <formula>-2</formula>
      <formula>2</formula>
    </cfRule>
  </conditionalFormatting>
  <conditionalFormatting sqref="H174">
    <cfRule type="cellIs" dxfId="723" priority="310" operator="notEqual">
      <formula>0</formula>
    </cfRule>
  </conditionalFormatting>
  <conditionalFormatting sqref="AO40:AR40 AT40">
    <cfRule type="cellIs" dxfId="722" priority="309" operator="notBetween">
      <formula>-2</formula>
      <formula>2</formula>
    </cfRule>
  </conditionalFormatting>
  <conditionalFormatting sqref="AX42:BA43 AO42:AR43 AT42:AT43 AV42:AV43">
    <cfRule type="cellIs" dxfId="721" priority="308" operator="notBetween">
      <formula>-2</formula>
      <formula>2</formula>
    </cfRule>
  </conditionalFormatting>
  <conditionalFormatting sqref="J203:W203 AC203:AD203 AO69:AR69 AO80:AR81 AO85:AR85 AO72:AR75 AT72:AT75 AT85 AT80:AT81 AT69 AV68:AV69 AV80:AV81 AV85 AV72:AV75 AI203:AL203">
    <cfRule type="cellIs" dxfId="720" priority="307" operator="notBetween">
      <formula>-2</formula>
      <formula>2</formula>
    </cfRule>
  </conditionalFormatting>
  <conditionalFormatting sqref="H190:H191">
    <cfRule type="cellIs" dxfId="719" priority="306" operator="notEqual">
      <formula>0</formula>
    </cfRule>
  </conditionalFormatting>
  <conditionalFormatting sqref="H194">
    <cfRule type="cellIs" dxfId="718" priority="304" operator="notEqual">
      <formula>0</formula>
    </cfRule>
  </conditionalFormatting>
  <conditionalFormatting sqref="H195">
    <cfRule type="cellIs" dxfId="717" priority="305" operator="notEqual">
      <formula>"OK"</formula>
    </cfRule>
  </conditionalFormatting>
  <conditionalFormatting sqref="J198:W198 J200:W200">
    <cfRule type="cellIs" dxfId="716" priority="303" operator="greaterThan">
      <formula>0</formula>
    </cfRule>
  </conditionalFormatting>
  <conditionalFormatting sqref="AC198:AD198 AI198:AL198 Y200:AL200">
    <cfRule type="cellIs" dxfId="715" priority="302" operator="greaterThan">
      <formula>0</formula>
    </cfRule>
  </conditionalFormatting>
  <conditionalFormatting sqref="AO76:AR77 AT76:AT77 AV76:AV77">
    <cfRule type="cellIs" dxfId="714" priority="301" operator="notBetween">
      <formula>-2</formula>
      <formula>2</formula>
    </cfRule>
  </conditionalFormatting>
  <conditionalFormatting sqref="AO78:AR79 AT78:AT79 AV78:AV79">
    <cfRule type="cellIs" dxfId="713" priority="300" operator="notBetween">
      <formula>-2</formula>
      <formula>2</formula>
    </cfRule>
  </conditionalFormatting>
  <conditionalFormatting sqref="AO82:AR83 AT82:AT83 AV82:AV83">
    <cfRule type="cellIs" dxfId="712" priority="299" operator="notBetween">
      <formula>-2</formula>
      <formula>2</formula>
    </cfRule>
  </conditionalFormatting>
  <conditionalFormatting sqref="H192">
    <cfRule type="cellIs" dxfId="711" priority="298" operator="notEqual">
      <formula>0</formula>
    </cfRule>
  </conditionalFormatting>
  <conditionalFormatting sqref="AO68:AR68 AT68">
    <cfRule type="cellIs" dxfId="710" priority="297" operator="notBetween">
      <formula>-2</formula>
      <formula>2</formula>
    </cfRule>
  </conditionalFormatting>
  <conditionalFormatting sqref="J221:W223 AO98:AR99 AO110:AR111 AO114:AR115 AO102:AR105 AT102:AT105 AT114:AT115 AT110:AT111 AT98:AT99 AV98:AV99 AV110:AV111 AV114:AV115 AV102:AV105 AC221:AD223 AI221:AL223">
    <cfRule type="cellIs" dxfId="709" priority="296" operator="notBetween">
      <formula>-2</formula>
      <formula>2</formula>
    </cfRule>
  </conditionalFormatting>
  <conditionalFormatting sqref="H209:H210">
    <cfRule type="cellIs" dxfId="708" priority="295" operator="notEqual">
      <formula>0</formula>
    </cfRule>
  </conditionalFormatting>
  <conditionalFormatting sqref="H214">
    <cfRule type="cellIs" dxfId="707" priority="294" operator="notEqual">
      <formula>"OK"</formula>
    </cfRule>
  </conditionalFormatting>
  <conditionalFormatting sqref="H213">
    <cfRule type="cellIs" dxfId="706" priority="293" operator="notEqual">
      <formula>0</formula>
    </cfRule>
  </conditionalFormatting>
  <conditionalFormatting sqref="J217:W217">
    <cfRule type="cellIs" dxfId="705" priority="292" operator="greaterThan">
      <formula>0</formula>
    </cfRule>
  </conditionalFormatting>
  <conditionalFormatting sqref="AC217:AD217 AI217:AL217">
    <cfRule type="cellIs" dxfId="704" priority="291" operator="greaterThan">
      <formula>0</formula>
    </cfRule>
  </conditionalFormatting>
  <conditionalFormatting sqref="AO106:AR107 AT106:AT107 AV106:AV107">
    <cfRule type="cellIs" dxfId="703" priority="290" operator="notBetween">
      <formula>-2</formula>
      <formula>2</formula>
    </cfRule>
  </conditionalFormatting>
  <conditionalFormatting sqref="AO108:AR109 AT108:AT109 AV108:AV109">
    <cfRule type="cellIs" dxfId="702" priority="289" operator="notBetween">
      <formula>-2</formula>
      <formula>2</formula>
    </cfRule>
  </conditionalFormatting>
  <conditionalFormatting sqref="AO112:AR113 AT112:AT113 AV112:AV113">
    <cfRule type="cellIs" dxfId="701" priority="288" operator="notBetween">
      <formula>-2</formula>
      <formula>2</formula>
    </cfRule>
  </conditionalFormatting>
  <conditionalFormatting sqref="H211">
    <cfRule type="cellIs" dxfId="700" priority="287" operator="notEqual">
      <formula>0</formula>
    </cfRule>
  </conditionalFormatting>
  <conditionalFormatting sqref="AO70:AR71 AT70:AT71 AV70:AV71">
    <cfRule type="cellIs" dxfId="699" priority="286" operator="notBetween">
      <formula>-2</formula>
      <formula>2</formula>
    </cfRule>
  </conditionalFormatting>
  <conditionalFormatting sqref="AO100:AR101 AT100:AT101 AV100:AV101">
    <cfRule type="cellIs" dxfId="698" priority="285" operator="notBetween">
      <formula>-2</formula>
      <formula>2</formula>
    </cfRule>
  </conditionalFormatting>
  <conditionalFormatting sqref="AV118:AV122 AT118:AT122 AX118:BE122 AO118:AR122">
    <cfRule type="cellIs" dxfId="697" priority="284" operator="notBetween">
      <formula>-2</formula>
      <formula>2</formula>
    </cfRule>
  </conditionalFormatting>
  <conditionalFormatting sqref="AO132:AR132 AX132:BE132 AT132 AV132">
    <cfRule type="cellIs" dxfId="696" priority="283" operator="notBetween">
      <formula>-2</formula>
      <formula>2</formula>
    </cfRule>
  </conditionalFormatting>
  <conditionalFormatting sqref="AX31:BE32 AO31:AR32 AT31:AT32 AV32">
    <cfRule type="cellIs" dxfId="695" priority="282" operator="notBetween">
      <formula>-2</formula>
      <formula>2</formula>
    </cfRule>
  </conditionalFormatting>
  <conditionalFormatting sqref="AX34:BE35 AO34:AR35 AT34:AT35 AV35">
    <cfRule type="cellIs" dxfId="694" priority="281" operator="notBetween">
      <formula>-2</formula>
      <formula>2</formula>
    </cfRule>
  </conditionalFormatting>
  <conditionalFormatting sqref="AX59:BA60 AO59:AR60 AT59:AT60 AV60">
    <cfRule type="cellIs" dxfId="693" priority="280" operator="notBetween">
      <formula>-2</formula>
      <formula>2</formula>
    </cfRule>
  </conditionalFormatting>
  <conditionalFormatting sqref="AX62:BA63 AO62:AR63 AT62:AT63 AV63">
    <cfRule type="cellIs" dxfId="692" priority="279" operator="notBetween">
      <formula>-2</formula>
      <formula>2</formula>
    </cfRule>
  </conditionalFormatting>
  <conditionalFormatting sqref="AX87:BA88 AO87:AR88 AT87:AT88 AV88">
    <cfRule type="cellIs" dxfId="691" priority="278" operator="notBetween">
      <formula>-2</formula>
      <formula>2</formula>
    </cfRule>
  </conditionalFormatting>
  <conditionalFormatting sqref="AX90:BA91 AO90:AR91 AT90:AT91 AV91">
    <cfRule type="cellIs" dxfId="690" priority="277" operator="notBetween">
      <formula>-2</formula>
      <formula>2</formula>
    </cfRule>
  </conditionalFormatting>
  <conditionalFormatting sqref="AX124:BE125 AO124:AR125 AT124:AT125 AV124:AV125">
    <cfRule type="cellIs" dxfId="689" priority="276" operator="notBetween">
      <formula>-2</formula>
      <formula>2</formula>
    </cfRule>
  </conditionalFormatting>
  <conditionalFormatting sqref="AX127:BE128 AO127:AR128 AT127:AT128 AV128">
    <cfRule type="cellIs" dxfId="688" priority="275" operator="notBetween">
      <formula>-2</formula>
      <formula>2</formula>
    </cfRule>
  </conditionalFormatting>
  <conditionalFormatting sqref="J161:W161 Y161:AL161">
    <cfRule type="cellIs" dxfId="687" priority="274" operator="notBetween">
      <formula>-2</formula>
      <formula>2</formula>
    </cfRule>
  </conditionalFormatting>
  <conditionalFormatting sqref="J162:W162 Y162:AL162">
    <cfRule type="cellIs" dxfId="686" priority="273" operator="notBetween">
      <formula>-2</formula>
      <formula>2</formula>
    </cfRule>
  </conditionalFormatting>
  <conditionalFormatting sqref="J163:W163 Y163:AL163">
    <cfRule type="cellIs" dxfId="685" priority="272" operator="notBetween">
      <formula>-2</formula>
      <formula>2</formula>
    </cfRule>
  </conditionalFormatting>
  <conditionalFormatting sqref="H193">
    <cfRule type="cellIs" dxfId="684" priority="256" operator="notEqual">
      <formula>0</formula>
    </cfRule>
  </conditionalFormatting>
  <conditionalFormatting sqref="H212">
    <cfRule type="cellIs" dxfId="683" priority="255" operator="notEqual">
      <formula>0</formula>
    </cfRule>
  </conditionalFormatting>
  <conditionalFormatting sqref="J154:W154 Y154:AL154">
    <cfRule type="cellIs" dxfId="682" priority="253" operator="notBetween">
      <formula>-2</formula>
      <formula>2</formula>
    </cfRule>
  </conditionalFormatting>
  <conditionalFormatting sqref="J155:W155 Y155:AL155">
    <cfRule type="cellIs" dxfId="681" priority="252" operator="notBetween">
      <formula>-2</formula>
      <formula>2</formula>
    </cfRule>
  </conditionalFormatting>
  <conditionalFormatting sqref="AV127">
    <cfRule type="cellIs" dxfId="680" priority="251" operator="notBetween">
      <formula>-2</formula>
      <formula>2</formula>
    </cfRule>
  </conditionalFormatting>
  <conditionalFormatting sqref="AV87">
    <cfRule type="cellIs" dxfId="679" priority="250" operator="notBetween">
      <formula>-2</formula>
      <formula>2</formula>
    </cfRule>
  </conditionalFormatting>
  <conditionalFormatting sqref="AV90">
    <cfRule type="cellIs" dxfId="678" priority="249" operator="notBetween">
      <formula>-2</formula>
      <formula>2</formula>
    </cfRule>
  </conditionalFormatting>
  <conditionalFormatting sqref="AV59">
    <cfRule type="cellIs" dxfId="677" priority="248" operator="notBetween">
      <formula>-2</formula>
      <formula>2</formula>
    </cfRule>
  </conditionalFormatting>
  <conditionalFormatting sqref="AV62">
    <cfRule type="cellIs" dxfId="676" priority="247" operator="notBetween">
      <formula>-2</formula>
      <formula>2</formula>
    </cfRule>
  </conditionalFormatting>
  <conditionalFormatting sqref="AV31">
    <cfRule type="cellIs" dxfId="675" priority="244" operator="notBetween">
      <formula>-2</formula>
      <formula>2</formula>
    </cfRule>
  </conditionalFormatting>
  <conditionalFormatting sqref="AV34">
    <cfRule type="cellIs" dxfId="674" priority="243" operator="notBetween">
      <formula>-2</formula>
      <formula>2</formula>
    </cfRule>
  </conditionalFormatting>
  <conditionalFormatting sqref="AS16:AS19 AS29 AS24:AS25 AS13">
    <cfRule type="cellIs" dxfId="673" priority="242" operator="notBetween">
      <formula>-2</formula>
      <formula>2</formula>
    </cfRule>
  </conditionalFormatting>
  <conditionalFormatting sqref="AS20:AS21">
    <cfRule type="cellIs" dxfId="672" priority="241" operator="notBetween">
      <formula>-2</formula>
      <formula>2</formula>
    </cfRule>
  </conditionalFormatting>
  <conditionalFormatting sqref="AS22:AS23">
    <cfRule type="cellIs" dxfId="671" priority="240" operator="notBetween">
      <formula>-2</formula>
      <formula>2</formula>
    </cfRule>
  </conditionalFormatting>
  <conditionalFormatting sqref="AS26:AS27">
    <cfRule type="cellIs" dxfId="670" priority="239" operator="notBetween">
      <formula>-2</formula>
      <formula>2</formula>
    </cfRule>
  </conditionalFormatting>
  <conditionalFormatting sqref="AS12">
    <cfRule type="cellIs" dxfId="669" priority="238" operator="notBetween">
      <formula>-2</formula>
      <formula>2</formula>
    </cfRule>
  </conditionalFormatting>
  <conditionalFormatting sqref="AS14:AS15">
    <cfRule type="cellIs" dxfId="668" priority="237" operator="notBetween">
      <formula>-2</formula>
      <formula>2</formula>
    </cfRule>
  </conditionalFormatting>
  <conditionalFormatting sqref="AS44:AS47 AS57 AS52:AS53 AS41">
    <cfRule type="cellIs" dxfId="667" priority="236" operator="notBetween">
      <formula>-2</formula>
      <formula>2</formula>
    </cfRule>
  </conditionalFormatting>
  <conditionalFormatting sqref="AS50:AS51">
    <cfRule type="cellIs" dxfId="666" priority="235" operator="notBetween">
      <formula>-2</formula>
      <formula>2</formula>
    </cfRule>
  </conditionalFormatting>
  <conditionalFormatting sqref="AS48:AS49">
    <cfRule type="cellIs" dxfId="665" priority="234" operator="notBetween">
      <formula>-2</formula>
      <formula>2</formula>
    </cfRule>
  </conditionalFormatting>
  <conditionalFormatting sqref="AS54:AS55">
    <cfRule type="cellIs" dxfId="664" priority="233" operator="notBetween">
      <formula>-2</formula>
      <formula>2</formula>
    </cfRule>
  </conditionalFormatting>
  <conditionalFormatting sqref="AS40">
    <cfRule type="cellIs" dxfId="663" priority="232" operator="notBetween">
      <formula>-2</formula>
      <formula>2</formula>
    </cfRule>
  </conditionalFormatting>
  <conditionalFormatting sqref="AS42:AS43">
    <cfRule type="cellIs" dxfId="662" priority="231" operator="notBetween">
      <formula>-2</formula>
      <formula>2</formula>
    </cfRule>
  </conditionalFormatting>
  <conditionalFormatting sqref="AS72:AS75 AS85 AS80:AS81 AS69">
    <cfRule type="cellIs" dxfId="661" priority="230" operator="notBetween">
      <formula>-2</formula>
      <formula>2</formula>
    </cfRule>
  </conditionalFormatting>
  <conditionalFormatting sqref="AS76:AS77">
    <cfRule type="cellIs" dxfId="660" priority="229" operator="notBetween">
      <formula>-2</formula>
      <formula>2</formula>
    </cfRule>
  </conditionalFormatting>
  <conditionalFormatting sqref="AS78:AS79">
    <cfRule type="cellIs" dxfId="659" priority="228" operator="notBetween">
      <formula>-2</formula>
      <formula>2</formula>
    </cfRule>
  </conditionalFormatting>
  <conditionalFormatting sqref="AS82:AS83">
    <cfRule type="cellIs" dxfId="658" priority="227" operator="notBetween">
      <formula>-2</formula>
      <formula>2</formula>
    </cfRule>
  </conditionalFormatting>
  <conditionalFormatting sqref="AS68">
    <cfRule type="cellIs" dxfId="657" priority="226" operator="notBetween">
      <formula>-2</formula>
      <formula>2</formula>
    </cfRule>
  </conditionalFormatting>
  <conditionalFormatting sqref="AS102:AS105 AS114:AS115 AS110:AS111 AS98:AS99">
    <cfRule type="cellIs" dxfId="656" priority="225" operator="notBetween">
      <formula>-2</formula>
      <formula>2</formula>
    </cfRule>
  </conditionalFormatting>
  <conditionalFormatting sqref="AS106:AS107">
    <cfRule type="cellIs" dxfId="655" priority="224" operator="notBetween">
      <formula>-2</formula>
      <formula>2</formula>
    </cfRule>
  </conditionalFormatting>
  <conditionalFormatting sqref="AS108:AS109">
    <cfRule type="cellIs" dxfId="654" priority="223" operator="notBetween">
      <formula>-2</formula>
      <formula>2</formula>
    </cfRule>
  </conditionalFormatting>
  <conditionalFormatting sqref="AS112:AS113">
    <cfRule type="cellIs" dxfId="653" priority="222" operator="notBetween">
      <formula>-2</formula>
      <formula>2</formula>
    </cfRule>
  </conditionalFormatting>
  <conditionalFormatting sqref="AS70:AS71">
    <cfRule type="cellIs" dxfId="652" priority="221" operator="notBetween">
      <formula>-2</formula>
      <formula>2</formula>
    </cfRule>
  </conditionalFormatting>
  <conditionalFormatting sqref="AS100:AS101">
    <cfRule type="cellIs" dxfId="651" priority="220" operator="notBetween">
      <formula>-2</formula>
      <formula>2</formula>
    </cfRule>
  </conditionalFormatting>
  <conditionalFormatting sqref="AS118:AS122">
    <cfRule type="cellIs" dxfId="650" priority="219" operator="notBetween">
      <formula>-2</formula>
      <formula>2</formula>
    </cfRule>
  </conditionalFormatting>
  <conditionalFormatting sqref="AS132">
    <cfRule type="cellIs" dxfId="649" priority="218" operator="notBetween">
      <formula>-2</formula>
      <formula>2</formula>
    </cfRule>
  </conditionalFormatting>
  <conditionalFormatting sqref="AS31:AS32">
    <cfRule type="cellIs" dxfId="648" priority="217" operator="notBetween">
      <formula>-2</formula>
      <formula>2</formula>
    </cfRule>
  </conditionalFormatting>
  <conditionalFormatting sqref="AS34:AS35">
    <cfRule type="cellIs" dxfId="647" priority="216" operator="notBetween">
      <formula>-2</formula>
      <formula>2</formula>
    </cfRule>
  </conditionalFormatting>
  <conditionalFormatting sqref="AS59:AS60">
    <cfRule type="cellIs" dxfId="646" priority="215" operator="notBetween">
      <formula>-2</formula>
      <formula>2</formula>
    </cfRule>
  </conditionalFormatting>
  <conditionalFormatting sqref="AS62:AS63">
    <cfRule type="cellIs" dxfId="645" priority="214" operator="notBetween">
      <formula>-2</formula>
      <formula>2</formula>
    </cfRule>
  </conditionalFormatting>
  <conditionalFormatting sqref="AS87:AS88">
    <cfRule type="cellIs" dxfId="644" priority="213" operator="notBetween">
      <formula>-2</formula>
      <formula>2</formula>
    </cfRule>
  </conditionalFormatting>
  <conditionalFormatting sqref="AS90:AS91">
    <cfRule type="cellIs" dxfId="643" priority="212" operator="notBetween">
      <formula>-2</formula>
      <formula>2</formula>
    </cfRule>
  </conditionalFormatting>
  <conditionalFormatting sqref="AS124:AS125">
    <cfRule type="cellIs" dxfId="642" priority="211" operator="notBetween">
      <formula>-2</formula>
      <formula>2</formula>
    </cfRule>
  </conditionalFormatting>
  <conditionalFormatting sqref="AS127:AS128">
    <cfRule type="cellIs" dxfId="641" priority="210" operator="notBetween">
      <formula>-2</formula>
      <formula>2</formula>
    </cfRule>
  </conditionalFormatting>
  <conditionalFormatting sqref="AU12:AU13 AU24:AU25 AU29 AU16:AU19">
    <cfRule type="cellIs" dxfId="640" priority="201" operator="notBetween">
      <formula>-2</formula>
      <formula>2</formula>
    </cfRule>
  </conditionalFormatting>
  <conditionalFormatting sqref="AU20:AU21">
    <cfRule type="cellIs" dxfId="639" priority="200" operator="notBetween">
      <formula>-2</formula>
      <formula>2</formula>
    </cfRule>
  </conditionalFormatting>
  <conditionalFormatting sqref="AU22:AU23">
    <cfRule type="cellIs" dxfId="638" priority="199" operator="notBetween">
      <formula>-2</formula>
      <formula>2</formula>
    </cfRule>
  </conditionalFormatting>
  <conditionalFormatting sqref="AU26:AU27">
    <cfRule type="cellIs" dxfId="637" priority="198" operator="notBetween">
      <formula>-2</formula>
      <formula>2</formula>
    </cfRule>
  </conditionalFormatting>
  <conditionalFormatting sqref="AU14:AU15">
    <cfRule type="cellIs" dxfId="636" priority="197" operator="notBetween">
      <formula>-2</formula>
      <formula>2</formula>
    </cfRule>
  </conditionalFormatting>
  <conditionalFormatting sqref="AU40:AU41 AU52:AU53 AU57 AU44:AU47">
    <cfRule type="cellIs" dxfId="635" priority="196" operator="notBetween">
      <formula>-2</formula>
      <formula>2</formula>
    </cfRule>
  </conditionalFormatting>
  <conditionalFormatting sqref="AU50:AU51">
    <cfRule type="cellIs" dxfId="634" priority="195" operator="notBetween">
      <formula>-2</formula>
      <formula>2</formula>
    </cfRule>
  </conditionalFormatting>
  <conditionalFormatting sqref="AU48:AU49">
    <cfRule type="cellIs" dxfId="633" priority="194" operator="notBetween">
      <formula>-2</formula>
      <formula>2</formula>
    </cfRule>
  </conditionalFormatting>
  <conditionalFormatting sqref="AU54:AU55">
    <cfRule type="cellIs" dxfId="632" priority="193" operator="notBetween">
      <formula>-2</formula>
      <formula>2</formula>
    </cfRule>
  </conditionalFormatting>
  <conditionalFormatting sqref="AU42:AU43">
    <cfRule type="cellIs" dxfId="631" priority="192" operator="notBetween">
      <formula>-2</formula>
      <formula>2</formula>
    </cfRule>
  </conditionalFormatting>
  <conditionalFormatting sqref="AU68:AU69 AU80:AU81 AU85 AU72:AU75">
    <cfRule type="cellIs" dxfId="630" priority="191" operator="notBetween">
      <formula>-2</formula>
      <formula>2</formula>
    </cfRule>
  </conditionalFormatting>
  <conditionalFormatting sqref="AU76:AU77">
    <cfRule type="cellIs" dxfId="629" priority="190" operator="notBetween">
      <formula>-2</formula>
      <formula>2</formula>
    </cfRule>
  </conditionalFormatting>
  <conditionalFormatting sqref="AU78:AU79">
    <cfRule type="cellIs" dxfId="628" priority="189" operator="notBetween">
      <formula>-2</formula>
      <formula>2</formula>
    </cfRule>
  </conditionalFormatting>
  <conditionalFormatting sqref="AU82:AU83">
    <cfRule type="cellIs" dxfId="627" priority="188" operator="notBetween">
      <formula>-2</formula>
      <formula>2</formula>
    </cfRule>
  </conditionalFormatting>
  <conditionalFormatting sqref="AU98:AU99 AU110:AU111 AU114:AU115 AU102:AU105">
    <cfRule type="cellIs" dxfId="626" priority="187" operator="notBetween">
      <formula>-2</formula>
      <formula>2</formula>
    </cfRule>
  </conditionalFormatting>
  <conditionalFormatting sqref="AU106:AU107">
    <cfRule type="cellIs" dxfId="625" priority="186" operator="notBetween">
      <formula>-2</formula>
      <formula>2</formula>
    </cfRule>
  </conditionalFormatting>
  <conditionalFormatting sqref="AU108:AU109">
    <cfRule type="cellIs" dxfId="624" priority="185" operator="notBetween">
      <formula>-2</formula>
      <formula>2</formula>
    </cfRule>
  </conditionalFormatting>
  <conditionalFormatting sqref="AU112:AU113">
    <cfRule type="cellIs" dxfId="623" priority="184" operator="notBetween">
      <formula>-2</formula>
      <formula>2</formula>
    </cfRule>
  </conditionalFormatting>
  <conditionalFormatting sqref="AU70:AU71">
    <cfRule type="cellIs" dxfId="622" priority="183" operator="notBetween">
      <formula>-2</formula>
      <formula>2</formula>
    </cfRule>
  </conditionalFormatting>
  <conditionalFormatting sqref="AU100:AU101">
    <cfRule type="cellIs" dxfId="621" priority="182" operator="notBetween">
      <formula>-2</formula>
      <formula>2</formula>
    </cfRule>
  </conditionalFormatting>
  <conditionalFormatting sqref="AU118:AU122">
    <cfRule type="cellIs" dxfId="620" priority="181" operator="notBetween">
      <formula>-2</formula>
      <formula>2</formula>
    </cfRule>
  </conditionalFormatting>
  <conditionalFormatting sqref="AU132">
    <cfRule type="cellIs" dxfId="619" priority="180" operator="notBetween">
      <formula>-2</formula>
      <formula>2</formula>
    </cfRule>
  </conditionalFormatting>
  <conditionalFormatting sqref="AU32">
    <cfRule type="cellIs" dxfId="618" priority="179" operator="notBetween">
      <formula>-2</formula>
      <formula>2</formula>
    </cfRule>
  </conditionalFormatting>
  <conditionalFormatting sqref="AU35">
    <cfRule type="cellIs" dxfId="617" priority="178" operator="notBetween">
      <formula>-2</formula>
      <formula>2</formula>
    </cfRule>
  </conditionalFormatting>
  <conditionalFormatting sqref="AU60">
    <cfRule type="cellIs" dxfId="616" priority="177" operator="notBetween">
      <formula>-2</formula>
      <formula>2</formula>
    </cfRule>
  </conditionalFormatting>
  <conditionalFormatting sqref="AU63">
    <cfRule type="cellIs" dxfId="615" priority="176" operator="notBetween">
      <formula>-2</formula>
      <formula>2</formula>
    </cfRule>
  </conditionalFormatting>
  <conditionalFormatting sqref="AU88">
    <cfRule type="cellIs" dxfId="614" priority="175" operator="notBetween">
      <formula>-2</formula>
      <formula>2</formula>
    </cfRule>
  </conditionalFormatting>
  <conditionalFormatting sqref="AU91">
    <cfRule type="cellIs" dxfId="613" priority="174" operator="notBetween">
      <formula>-2</formula>
      <formula>2</formula>
    </cfRule>
  </conditionalFormatting>
  <conditionalFormatting sqref="AU124:AU125">
    <cfRule type="cellIs" dxfId="612" priority="173" operator="notBetween">
      <formula>-2</formula>
      <formula>2</formula>
    </cfRule>
  </conditionalFormatting>
  <conditionalFormatting sqref="AU128">
    <cfRule type="cellIs" dxfId="611" priority="172" operator="notBetween">
      <formula>-2</formula>
      <formula>2</formula>
    </cfRule>
  </conditionalFormatting>
  <conditionalFormatting sqref="AU127">
    <cfRule type="cellIs" dxfId="610" priority="164" operator="notBetween">
      <formula>-2</formula>
      <formula>2</formula>
    </cfRule>
  </conditionalFormatting>
  <conditionalFormatting sqref="AU87">
    <cfRule type="cellIs" dxfId="609" priority="163" operator="notBetween">
      <formula>-2</formula>
      <formula>2</formula>
    </cfRule>
  </conditionalFormatting>
  <conditionalFormatting sqref="AU90">
    <cfRule type="cellIs" dxfId="608" priority="162" operator="notBetween">
      <formula>-2</formula>
      <formula>2</formula>
    </cfRule>
  </conditionalFormatting>
  <conditionalFormatting sqref="AU59">
    <cfRule type="cellIs" dxfId="607" priority="161" operator="notBetween">
      <formula>-2</formula>
      <formula>2</formula>
    </cfRule>
  </conditionalFormatting>
  <conditionalFormatting sqref="AU62">
    <cfRule type="cellIs" dxfId="606" priority="160" operator="notBetween">
      <formula>-2</formula>
      <formula>2</formula>
    </cfRule>
  </conditionalFormatting>
  <conditionalFormatting sqref="AU31">
    <cfRule type="cellIs" dxfId="605" priority="157" operator="notBetween">
      <formula>-2</formula>
      <formula>2</formula>
    </cfRule>
  </conditionalFormatting>
  <conditionalFormatting sqref="AU34">
    <cfRule type="cellIs" dxfId="604" priority="156" operator="notBetween">
      <formula>-2</formula>
      <formula>2</formula>
    </cfRule>
  </conditionalFormatting>
  <conditionalFormatting sqref="J181:W181">
    <cfRule type="cellIs" dxfId="603" priority="155" operator="greaterThan">
      <formula>0</formula>
    </cfRule>
  </conditionalFormatting>
  <conditionalFormatting sqref="Y181:AL181">
    <cfRule type="cellIs" dxfId="602" priority="154" operator="greaterThan">
      <formula>0</formula>
    </cfRule>
  </conditionalFormatting>
  <conditionalFormatting sqref="Y200:AL200">
    <cfRule type="cellIs" dxfId="601" priority="152" operator="greaterThan">
      <formula>0</formula>
    </cfRule>
  </conditionalFormatting>
  <conditionalFormatting sqref="J200:W200">
    <cfRule type="cellIs" dxfId="600" priority="153" operator="greaterThan">
      <formula>0</formula>
    </cfRule>
  </conditionalFormatting>
  <conditionalFormatting sqref="Y203:AB204">
    <cfRule type="cellIs" dxfId="599" priority="149" operator="greaterThan">
      <formula>0</formula>
    </cfRule>
  </conditionalFormatting>
  <conditionalFormatting sqref="AE203:AH204">
    <cfRule type="cellIs" dxfId="598" priority="148" operator="greaterThan">
      <formula>0</formula>
    </cfRule>
  </conditionalFormatting>
  <conditionalFormatting sqref="Y221:AB224">
    <cfRule type="cellIs" dxfId="597" priority="147" operator="greaterThan">
      <formula>0</formula>
    </cfRule>
  </conditionalFormatting>
  <conditionalFormatting sqref="AE221:AH224">
    <cfRule type="cellIs" dxfId="596" priority="146" operator="greaterThan">
      <formula>0</formula>
    </cfRule>
  </conditionalFormatting>
  <conditionalFormatting sqref="Y217:AB217">
    <cfRule type="cellIs" dxfId="595" priority="145" operator="greaterThan">
      <formula>0</formula>
    </cfRule>
  </conditionalFormatting>
  <conditionalFormatting sqref="Y198:AB198">
    <cfRule type="cellIs" dxfId="594" priority="144" operator="greaterThan">
      <formula>0</formula>
    </cfRule>
  </conditionalFormatting>
  <conditionalFormatting sqref="AX56:BA56 AO56:AR56 AT56 AV56">
    <cfRule type="cellIs" dxfId="593" priority="143" operator="notBetween">
      <formula>-2</formula>
      <formula>2</formula>
    </cfRule>
  </conditionalFormatting>
  <conditionalFormatting sqref="AS56">
    <cfRule type="cellIs" dxfId="592" priority="142" operator="notBetween">
      <formula>-2</formula>
      <formula>2</formula>
    </cfRule>
  </conditionalFormatting>
  <conditionalFormatting sqref="AU56">
    <cfRule type="cellIs" dxfId="591" priority="141" operator="notBetween">
      <formula>-2</formula>
      <formula>2</formula>
    </cfRule>
  </conditionalFormatting>
  <conditionalFormatting sqref="AO84:AR84 AT84 AV84">
    <cfRule type="cellIs" dxfId="590" priority="140" operator="notBetween">
      <formula>-2</formula>
      <formula>2</formula>
    </cfRule>
  </conditionalFormatting>
  <conditionalFormatting sqref="AS84">
    <cfRule type="cellIs" dxfId="589" priority="139" operator="notBetween">
      <formula>-2</formula>
      <formula>2</formula>
    </cfRule>
  </conditionalFormatting>
  <conditionalFormatting sqref="AU84">
    <cfRule type="cellIs" dxfId="588" priority="138" operator="notBetween">
      <formula>-2</formula>
      <formula>2</formula>
    </cfRule>
  </conditionalFormatting>
  <conditionalFormatting sqref="AX28:BA28 AO28:AR28 AT28 AV28">
    <cfRule type="cellIs" dxfId="587" priority="137" operator="notBetween">
      <formula>-2</formula>
      <formula>2</formula>
    </cfRule>
  </conditionalFormatting>
  <conditionalFormatting sqref="AS28">
    <cfRule type="cellIs" dxfId="586" priority="136" operator="notBetween">
      <formula>-2</formula>
      <formula>2</formula>
    </cfRule>
  </conditionalFormatting>
  <conditionalFormatting sqref="AU28">
    <cfRule type="cellIs" dxfId="585" priority="135" operator="notBetween">
      <formula>-2</formula>
      <formula>2</formula>
    </cfRule>
  </conditionalFormatting>
  <conditionalFormatting sqref="J199:W199">
    <cfRule type="cellIs" dxfId="584" priority="134" operator="greaterThan">
      <formula>0</formula>
    </cfRule>
  </conditionalFormatting>
  <conditionalFormatting sqref="AC199:AD199 AI199:AL199">
    <cfRule type="cellIs" dxfId="583" priority="133" operator="greaterThan">
      <formula>0</formula>
    </cfRule>
  </conditionalFormatting>
  <conditionalFormatting sqref="Y199:Z199">
    <cfRule type="cellIs" dxfId="582" priority="132" operator="greaterThan">
      <formula>0</formula>
    </cfRule>
  </conditionalFormatting>
  <conditionalFormatting sqref="AE199:AF199">
    <cfRule type="cellIs" dxfId="581" priority="131" operator="greaterThan">
      <formula>0</formula>
    </cfRule>
  </conditionalFormatting>
  <conditionalFormatting sqref="J218:W218">
    <cfRule type="cellIs" dxfId="580" priority="130" operator="greaterThan">
      <formula>0</formula>
    </cfRule>
  </conditionalFormatting>
  <conditionalFormatting sqref="AC218:AD218 AI218:AL218">
    <cfRule type="cellIs" dxfId="579" priority="129" operator="greaterThan">
      <formula>0</formula>
    </cfRule>
  </conditionalFormatting>
  <conditionalFormatting sqref="Y218:Z218">
    <cfRule type="cellIs" dxfId="578" priority="128" operator="greaterThan">
      <formula>0</formula>
    </cfRule>
  </conditionalFormatting>
  <conditionalFormatting sqref="AE218:AF218">
    <cfRule type="cellIs" dxfId="577" priority="127" operator="greaterThan">
      <formula>0</formula>
    </cfRule>
  </conditionalFormatting>
  <conditionalFormatting sqref="AA199:AB199">
    <cfRule type="cellIs" dxfId="576" priority="126" operator="greaterThan">
      <formula>0</formula>
    </cfRule>
  </conditionalFormatting>
  <conditionalFormatting sqref="AA199:AB199">
    <cfRule type="cellIs" dxfId="575" priority="125" operator="greaterThan">
      <formula>0</formula>
    </cfRule>
  </conditionalFormatting>
  <conditionalFormatting sqref="AG199:AH199">
    <cfRule type="cellIs" dxfId="574" priority="124" operator="greaterThan">
      <formula>0</formula>
    </cfRule>
  </conditionalFormatting>
  <conditionalFormatting sqref="AG199:AH199">
    <cfRule type="cellIs" dxfId="573" priority="123" operator="greaterThan">
      <formula>0</formula>
    </cfRule>
  </conditionalFormatting>
  <conditionalFormatting sqref="AA218:AB218">
    <cfRule type="cellIs" dxfId="572" priority="122" operator="greaterThan">
      <formula>0</formula>
    </cfRule>
  </conditionalFormatting>
  <conditionalFormatting sqref="AA218:AB218">
    <cfRule type="cellIs" dxfId="571" priority="121" operator="greaterThan">
      <formula>0</formula>
    </cfRule>
  </conditionalFormatting>
  <conditionalFormatting sqref="AG218:AH218">
    <cfRule type="cellIs" dxfId="570" priority="120" operator="greaterThan">
      <formula>0</formula>
    </cfRule>
  </conditionalFormatting>
  <conditionalFormatting sqref="AG218:AH218">
    <cfRule type="cellIs" dxfId="569" priority="119" operator="greaterThan">
      <formula>0</formula>
    </cfRule>
  </conditionalFormatting>
  <conditionalFormatting sqref="AE198:AF198">
    <cfRule type="cellIs" dxfId="568" priority="118" operator="greaterThan">
      <formula>0</formula>
    </cfRule>
  </conditionalFormatting>
  <conditionalFormatting sqref="AE217:AF217">
    <cfRule type="cellIs" dxfId="567" priority="117" operator="greaterThan">
      <formula>0</formula>
    </cfRule>
  </conditionalFormatting>
  <conditionalFormatting sqref="AG217:AH217">
    <cfRule type="cellIs" dxfId="566" priority="116" operator="greaterThan">
      <formula>0</formula>
    </cfRule>
  </conditionalFormatting>
  <conditionalFormatting sqref="AG198:AH198">
    <cfRule type="cellIs" dxfId="565" priority="115" operator="greaterThan">
      <formula>0</formula>
    </cfRule>
  </conditionalFormatting>
  <conditionalFormatting sqref="BB22:BE22">
    <cfRule type="cellIs" dxfId="564" priority="114" operator="notBetween">
      <formula>-2</formula>
      <formula>2</formula>
    </cfRule>
  </conditionalFormatting>
  <conditionalFormatting sqref="BB14:BE14">
    <cfRule type="cellIs" dxfId="563" priority="113" operator="notBetween">
      <formula>-2</formula>
      <formula>2</formula>
    </cfRule>
  </conditionalFormatting>
  <conditionalFormatting sqref="BB16:BE16">
    <cfRule type="cellIs" dxfId="562" priority="112" operator="notBetween">
      <formula>-2</formula>
      <formula>2</formula>
    </cfRule>
  </conditionalFormatting>
  <conditionalFormatting sqref="BB19:BE19">
    <cfRule type="cellIs" dxfId="561" priority="111" operator="notBetween">
      <formula>-2</formula>
      <formula>2</formula>
    </cfRule>
  </conditionalFormatting>
  <conditionalFormatting sqref="BB18:BE18">
    <cfRule type="cellIs" dxfId="560" priority="110" operator="notBetween">
      <formula>-2</formula>
      <formula>2</formula>
    </cfRule>
  </conditionalFormatting>
  <conditionalFormatting sqref="BB20:BE20">
    <cfRule type="cellIs" dxfId="559" priority="109" operator="notBetween">
      <formula>-2</formula>
      <formula>2</formula>
    </cfRule>
  </conditionalFormatting>
  <conditionalFormatting sqref="BB21:BE21">
    <cfRule type="cellIs" dxfId="558" priority="108" operator="notBetween">
      <formula>-2</formula>
      <formula>2</formula>
    </cfRule>
  </conditionalFormatting>
  <conditionalFormatting sqref="BB20:BE20">
    <cfRule type="cellIs" dxfId="557" priority="107" operator="notBetween">
      <formula>-2</formula>
      <formula>2</formula>
    </cfRule>
  </conditionalFormatting>
  <conditionalFormatting sqref="BB22:BE22">
    <cfRule type="cellIs" dxfId="556" priority="106" operator="notBetween">
      <formula>-2</formula>
      <formula>2</formula>
    </cfRule>
  </conditionalFormatting>
  <conditionalFormatting sqref="BB24:BE24">
    <cfRule type="cellIs" dxfId="555" priority="105" operator="notBetween">
      <formula>-2</formula>
      <formula>2</formula>
    </cfRule>
  </conditionalFormatting>
  <conditionalFormatting sqref="BB24:BE24">
    <cfRule type="cellIs" dxfId="554" priority="104" operator="notBetween">
      <formula>-2</formula>
      <formula>2</formula>
    </cfRule>
  </conditionalFormatting>
  <conditionalFormatting sqref="BB27:BE27">
    <cfRule type="cellIs" dxfId="553" priority="103" operator="notBetween">
      <formula>-2</formula>
      <formula>2</formula>
    </cfRule>
  </conditionalFormatting>
  <conditionalFormatting sqref="BB26:BE26">
    <cfRule type="cellIs" dxfId="552" priority="102" operator="notBetween">
      <formula>-2</formula>
      <formula>2</formula>
    </cfRule>
  </conditionalFormatting>
  <conditionalFormatting sqref="BB26:BE26">
    <cfRule type="cellIs" dxfId="551" priority="101" operator="notBetween">
      <formula>-2</formula>
      <formula>2</formula>
    </cfRule>
  </conditionalFormatting>
  <conditionalFormatting sqref="BB28:BE28">
    <cfRule type="cellIs" dxfId="550" priority="100" operator="notBetween">
      <formula>-2</formula>
      <formula>2</formula>
    </cfRule>
  </conditionalFormatting>
  <conditionalFormatting sqref="BB28:BE28">
    <cfRule type="cellIs" dxfId="549" priority="99" operator="notBetween">
      <formula>-2</formula>
      <formula>2</formula>
    </cfRule>
  </conditionalFormatting>
  <conditionalFormatting sqref="AX68:BA69 AX80:BA81 AX85:BA85 AX72:BA75">
    <cfRule type="cellIs" dxfId="548" priority="98" operator="notBetween">
      <formula>-2</formula>
      <formula>2</formula>
    </cfRule>
  </conditionalFormatting>
  <conditionalFormatting sqref="AX78:BA79">
    <cfRule type="cellIs" dxfId="547" priority="97" operator="notBetween">
      <formula>-2</formula>
      <formula>2</formula>
    </cfRule>
  </conditionalFormatting>
  <conditionalFormatting sqref="AX76:BA77">
    <cfRule type="cellIs" dxfId="546" priority="96" operator="notBetween">
      <formula>-2</formula>
      <formula>2</formula>
    </cfRule>
  </conditionalFormatting>
  <conditionalFormatting sqref="AX82:BA83">
    <cfRule type="cellIs" dxfId="545" priority="95" operator="notBetween">
      <formula>-2</formula>
      <formula>2</formula>
    </cfRule>
  </conditionalFormatting>
  <conditionalFormatting sqref="AX70:BA71">
    <cfRule type="cellIs" dxfId="544" priority="94" operator="notBetween">
      <formula>-2</formula>
      <formula>2</formula>
    </cfRule>
  </conditionalFormatting>
  <conditionalFormatting sqref="AX84:BA84">
    <cfRule type="cellIs" dxfId="543" priority="93" operator="notBetween">
      <formula>-2</formula>
      <formula>2</formula>
    </cfRule>
  </conditionalFormatting>
  <conditionalFormatting sqref="AX98:BA99 AX110:BA111 AX115:BA115 AX102:BA105">
    <cfRule type="cellIs" dxfId="542" priority="92" operator="notBetween">
      <formula>-2</formula>
      <formula>2</formula>
    </cfRule>
  </conditionalFormatting>
  <conditionalFormatting sqref="AX108:BA109">
    <cfRule type="cellIs" dxfId="541" priority="91" operator="notBetween">
      <formula>-2</formula>
      <formula>2</formula>
    </cfRule>
  </conditionalFormatting>
  <conditionalFormatting sqref="AX106:BA107">
    <cfRule type="cellIs" dxfId="540" priority="90" operator="notBetween">
      <formula>-2</formula>
      <formula>2</formula>
    </cfRule>
  </conditionalFormatting>
  <conditionalFormatting sqref="AX112:BA113">
    <cfRule type="cellIs" dxfId="539" priority="89" operator="notBetween">
      <formula>-2</formula>
      <formula>2</formula>
    </cfRule>
  </conditionalFormatting>
  <conditionalFormatting sqref="AX100:BA101">
    <cfRule type="cellIs" dxfId="538" priority="88" operator="notBetween">
      <formula>-2</formula>
      <formula>2</formula>
    </cfRule>
  </conditionalFormatting>
  <conditionalFormatting sqref="AX114:BA114">
    <cfRule type="cellIs" dxfId="537" priority="87" operator="notBetween">
      <formula>-2</formula>
      <formula>2</formula>
    </cfRule>
  </conditionalFormatting>
  <conditionalFormatting sqref="BB40:BE41 BB53:BE53 BB57:BE57 BB45:BE45">
    <cfRule type="cellIs" dxfId="536" priority="64" operator="notBetween">
      <formula>-2</formula>
      <formula>2</formula>
    </cfRule>
  </conditionalFormatting>
  <conditionalFormatting sqref="BB49:BE49">
    <cfRule type="cellIs" dxfId="535" priority="63" operator="notBetween">
      <formula>-2</formula>
      <formula>2</formula>
    </cfRule>
  </conditionalFormatting>
  <conditionalFormatting sqref="BB51:BE51">
    <cfRule type="cellIs" dxfId="534" priority="62" operator="notBetween">
      <formula>-2</formula>
      <formula>2</formula>
    </cfRule>
  </conditionalFormatting>
  <conditionalFormatting sqref="BB43:BE43">
    <cfRule type="cellIs" dxfId="533" priority="61" operator="notBetween">
      <formula>-2</formula>
      <formula>2</formula>
    </cfRule>
  </conditionalFormatting>
  <conditionalFormatting sqref="BB59:BE60">
    <cfRule type="cellIs" dxfId="532" priority="60" operator="notBetween">
      <formula>-2</formula>
      <formula>2</formula>
    </cfRule>
  </conditionalFormatting>
  <conditionalFormatting sqref="BB62:BE63">
    <cfRule type="cellIs" dxfId="531" priority="59" operator="notBetween">
      <formula>-2</formula>
      <formula>2</formula>
    </cfRule>
  </conditionalFormatting>
  <conditionalFormatting sqref="BB50:BE50">
    <cfRule type="cellIs" dxfId="530" priority="58" operator="notBetween">
      <formula>-2</formula>
      <formula>2</formula>
    </cfRule>
  </conditionalFormatting>
  <conditionalFormatting sqref="BB42:BE42">
    <cfRule type="cellIs" dxfId="529" priority="57" operator="notBetween">
      <formula>-2</formula>
      <formula>2</formula>
    </cfRule>
  </conditionalFormatting>
  <conditionalFormatting sqref="BB44:BE44">
    <cfRule type="cellIs" dxfId="528" priority="56" operator="notBetween">
      <formula>-2</formula>
      <formula>2</formula>
    </cfRule>
  </conditionalFormatting>
  <conditionalFormatting sqref="BB47:BE47">
    <cfRule type="cellIs" dxfId="527" priority="55" operator="notBetween">
      <formula>-2</formula>
      <formula>2</formula>
    </cfRule>
  </conditionalFormatting>
  <conditionalFormatting sqref="BB46:BE46">
    <cfRule type="cellIs" dxfId="526" priority="54" operator="notBetween">
      <formula>-2</formula>
      <formula>2</formula>
    </cfRule>
  </conditionalFormatting>
  <conditionalFormatting sqref="BB48:BE48">
    <cfRule type="cellIs" dxfId="525" priority="53" operator="notBetween">
      <formula>-2</formula>
      <formula>2</formula>
    </cfRule>
  </conditionalFormatting>
  <conditionalFormatting sqref="BB49:BE49">
    <cfRule type="cellIs" dxfId="524" priority="52" operator="notBetween">
      <formula>-2</formula>
      <formula>2</formula>
    </cfRule>
  </conditionalFormatting>
  <conditionalFormatting sqref="BB48:BE48">
    <cfRule type="cellIs" dxfId="523" priority="51" operator="notBetween">
      <formula>-2</formula>
      <formula>2</formula>
    </cfRule>
  </conditionalFormatting>
  <conditionalFormatting sqref="BB50:BE50">
    <cfRule type="cellIs" dxfId="522" priority="50" operator="notBetween">
      <formula>-2</formula>
      <formula>2</formula>
    </cfRule>
  </conditionalFormatting>
  <conditionalFormatting sqref="BB52:BE52">
    <cfRule type="cellIs" dxfId="521" priority="49" operator="notBetween">
      <formula>-2</formula>
      <formula>2</formula>
    </cfRule>
  </conditionalFormatting>
  <conditionalFormatting sqref="BB52:BE52">
    <cfRule type="cellIs" dxfId="520" priority="48" operator="notBetween">
      <formula>-2</formula>
      <formula>2</formula>
    </cfRule>
  </conditionalFormatting>
  <conditionalFormatting sqref="BB55:BE55">
    <cfRule type="cellIs" dxfId="519" priority="47" operator="notBetween">
      <formula>-2</formula>
      <formula>2</formula>
    </cfRule>
  </conditionalFormatting>
  <conditionalFormatting sqref="BB54:BE54">
    <cfRule type="cellIs" dxfId="518" priority="46" operator="notBetween">
      <formula>-2</formula>
      <formula>2</formula>
    </cfRule>
  </conditionalFormatting>
  <conditionalFormatting sqref="BB54:BE54">
    <cfRule type="cellIs" dxfId="517" priority="45" operator="notBetween">
      <formula>-2</formula>
      <formula>2</formula>
    </cfRule>
  </conditionalFormatting>
  <conditionalFormatting sqref="BB56:BE56">
    <cfRule type="cellIs" dxfId="516" priority="44" operator="notBetween">
      <formula>-2</formula>
      <formula>2</formula>
    </cfRule>
  </conditionalFormatting>
  <conditionalFormatting sqref="BB56:BE56">
    <cfRule type="cellIs" dxfId="515" priority="43" operator="notBetween">
      <formula>-2</formula>
      <formula>2</formula>
    </cfRule>
  </conditionalFormatting>
  <conditionalFormatting sqref="BB68:BE69 BB81:BE81 BB85:BE85 BB73:BE73">
    <cfRule type="cellIs" dxfId="514" priority="42" operator="notBetween">
      <formula>-2</formula>
      <formula>2</formula>
    </cfRule>
  </conditionalFormatting>
  <conditionalFormatting sqref="BB77:BE77">
    <cfRule type="cellIs" dxfId="513" priority="41" operator="notBetween">
      <formula>-2</formula>
      <formula>2</formula>
    </cfRule>
  </conditionalFormatting>
  <conditionalFormatting sqref="BB79:BE79">
    <cfRule type="cellIs" dxfId="512" priority="40" operator="notBetween">
      <formula>-2</formula>
      <formula>2</formula>
    </cfRule>
  </conditionalFormatting>
  <conditionalFormatting sqref="BB71:BE71">
    <cfRule type="cellIs" dxfId="511" priority="39" operator="notBetween">
      <formula>-2</formula>
      <formula>2</formula>
    </cfRule>
  </conditionalFormatting>
  <conditionalFormatting sqref="BB87:BE88">
    <cfRule type="cellIs" dxfId="510" priority="38" operator="notBetween">
      <formula>-2</formula>
      <formula>2</formula>
    </cfRule>
  </conditionalFormatting>
  <conditionalFormatting sqref="BB90:BE91">
    <cfRule type="cellIs" dxfId="509" priority="37" operator="notBetween">
      <formula>-2</formula>
      <formula>2</formula>
    </cfRule>
  </conditionalFormatting>
  <conditionalFormatting sqref="BB78:BE78">
    <cfRule type="cellIs" dxfId="508" priority="36" operator="notBetween">
      <formula>-2</formula>
      <formula>2</formula>
    </cfRule>
  </conditionalFormatting>
  <conditionalFormatting sqref="BB70:BE70">
    <cfRule type="cellIs" dxfId="507" priority="35" operator="notBetween">
      <formula>-2</formula>
      <formula>2</formula>
    </cfRule>
  </conditionalFormatting>
  <conditionalFormatting sqref="BB72:BE72">
    <cfRule type="cellIs" dxfId="506" priority="34" operator="notBetween">
      <formula>-2</formula>
      <formula>2</formula>
    </cfRule>
  </conditionalFormatting>
  <conditionalFormatting sqref="BB75:BE75">
    <cfRule type="cellIs" dxfId="505" priority="33" operator="notBetween">
      <formula>-2</formula>
      <formula>2</formula>
    </cfRule>
  </conditionalFormatting>
  <conditionalFormatting sqref="BB74:BE74">
    <cfRule type="cellIs" dxfId="504" priority="32" operator="notBetween">
      <formula>-2</formula>
      <formula>2</formula>
    </cfRule>
  </conditionalFormatting>
  <conditionalFormatting sqref="BB76:BE76">
    <cfRule type="cellIs" dxfId="503" priority="31" operator="notBetween">
      <formula>-2</formula>
      <formula>2</formula>
    </cfRule>
  </conditionalFormatting>
  <conditionalFormatting sqref="BB77:BE77">
    <cfRule type="cellIs" dxfId="502" priority="30" operator="notBetween">
      <formula>-2</formula>
      <formula>2</formula>
    </cfRule>
  </conditionalFormatting>
  <conditionalFormatting sqref="BB76:BE76">
    <cfRule type="cellIs" dxfId="501" priority="29" operator="notBetween">
      <formula>-2</formula>
      <formula>2</formula>
    </cfRule>
  </conditionalFormatting>
  <conditionalFormatting sqref="BB78:BE78">
    <cfRule type="cellIs" dxfId="500" priority="28" operator="notBetween">
      <formula>-2</formula>
      <formula>2</formula>
    </cfRule>
  </conditionalFormatting>
  <conditionalFormatting sqref="BB80:BE80">
    <cfRule type="cellIs" dxfId="499" priority="27" operator="notBetween">
      <formula>-2</formula>
      <formula>2</formula>
    </cfRule>
  </conditionalFormatting>
  <conditionalFormatting sqref="BB80:BE80">
    <cfRule type="cellIs" dxfId="498" priority="26" operator="notBetween">
      <formula>-2</formula>
      <formula>2</formula>
    </cfRule>
  </conditionalFormatting>
  <conditionalFormatting sqref="BB83:BE83">
    <cfRule type="cellIs" dxfId="497" priority="25" operator="notBetween">
      <formula>-2</formula>
      <formula>2</formula>
    </cfRule>
  </conditionalFormatting>
  <conditionalFormatting sqref="BB82:BE82">
    <cfRule type="cellIs" dxfId="496" priority="24" operator="notBetween">
      <formula>-2</formula>
      <formula>2</formula>
    </cfRule>
  </conditionalFormatting>
  <conditionalFormatting sqref="BB82:BE82">
    <cfRule type="cellIs" dxfId="495" priority="23" operator="notBetween">
      <formula>-2</formula>
      <formula>2</formula>
    </cfRule>
  </conditionalFormatting>
  <conditionalFormatting sqref="BB84:BE84">
    <cfRule type="cellIs" dxfId="494" priority="22" operator="notBetween">
      <formula>-2</formula>
      <formula>2</formula>
    </cfRule>
  </conditionalFormatting>
  <conditionalFormatting sqref="BB84:BE84">
    <cfRule type="cellIs" dxfId="493" priority="21" operator="notBetween">
      <formula>-2</formula>
      <formula>2</formula>
    </cfRule>
  </conditionalFormatting>
  <conditionalFormatting sqref="BB98:BE99 BB111:BE111 BB115:BE115 BB103:BE103">
    <cfRule type="cellIs" dxfId="492" priority="20" operator="notBetween">
      <formula>-2</formula>
      <formula>2</formula>
    </cfRule>
  </conditionalFormatting>
  <conditionalFormatting sqref="BB107:BE107">
    <cfRule type="cellIs" dxfId="491" priority="19" operator="notBetween">
      <formula>-2</formula>
      <formula>2</formula>
    </cfRule>
  </conditionalFormatting>
  <conditionalFormatting sqref="BB109:BE109">
    <cfRule type="cellIs" dxfId="490" priority="18" operator="notBetween">
      <formula>-2</formula>
      <formula>2</formula>
    </cfRule>
  </conditionalFormatting>
  <conditionalFormatting sqref="BB101:BE101">
    <cfRule type="cellIs" dxfId="489" priority="17" operator="notBetween">
      <formula>-2</formula>
      <formula>2</formula>
    </cfRule>
  </conditionalFormatting>
  <conditionalFormatting sqref="BB108:BE108">
    <cfRule type="cellIs" dxfId="488" priority="16" operator="notBetween">
      <formula>-2</formula>
      <formula>2</formula>
    </cfRule>
  </conditionalFormatting>
  <conditionalFormatting sqref="BB100:BE100">
    <cfRule type="cellIs" dxfId="487" priority="15" operator="notBetween">
      <formula>-2</formula>
      <formula>2</formula>
    </cfRule>
  </conditionalFormatting>
  <conditionalFormatting sqref="BB102:BE102">
    <cfRule type="cellIs" dxfId="486" priority="14" operator="notBetween">
      <formula>-2</formula>
      <formula>2</formula>
    </cfRule>
  </conditionalFormatting>
  <conditionalFormatting sqref="BB105:BE105">
    <cfRule type="cellIs" dxfId="485" priority="13" operator="notBetween">
      <formula>-2</formula>
      <formula>2</formula>
    </cfRule>
  </conditionalFormatting>
  <conditionalFormatting sqref="BB104:BE104">
    <cfRule type="cellIs" dxfId="484" priority="12" operator="notBetween">
      <formula>-2</formula>
      <formula>2</formula>
    </cfRule>
  </conditionalFormatting>
  <conditionalFormatting sqref="BB106:BE106">
    <cfRule type="cellIs" dxfId="483" priority="11" operator="notBetween">
      <formula>-2</formula>
      <formula>2</formula>
    </cfRule>
  </conditionalFormatting>
  <conditionalFormatting sqref="BB107:BE107">
    <cfRule type="cellIs" dxfId="482" priority="10" operator="notBetween">
      <formula>-2</formula>
      <formula>2</formula>
    </cfRule>
  </conditionalFormatting>
  <conditionalFormatting sqref="BB106:BE106">
    <cfRule type="cellIs" dxfId="481" priority="9" operator="notBetween">
      <formula>-2</formula>
      <formula>2</formula>
    </cfRule>
  </conditionalFormatting>
  <conditionalFormatting sqref="BB108:BE108">
    <cfRule type="cellIs" dxfId="480" priority="8" operator="notBetween">
      <formula>-2</formula>
      <formula>2</formula>
    </cfRule>
  </conditionalFormatting>
  <conditionalFormatting sqref="BB110:BE110">
    <cfRule type="cellIs" dxfId="479" priority="7" operator="notBetween">
      <formula>-2</formula>
      <formula>2</formula>
    </cfRule>
  </conditionalFormatting>
  <conditionalFormatting sqref="BB110:BE110">
    <cfRule type="cellIs" dxfId="478" priority="6" operator="notBetween">
      <formula>-2</formula>
      <formula>2</formula>
    </cfRule>
  </conditionalFormatting>
  <conditionalFormatting sqref="BB113:BE113">
    <cfRule type="cellIs" dxfId="477" priority="5" operator="notBetween">
      <formula>-2</formula>
      <formula>2</formula>
    </cfRule>
  </conditionalFormatting>
  <conditionalFormatting sqref="BB112:BE112">
    <cfRule type="cellIs" dxfId="476" priority="4" operator="notBetween">
      <formula>-2</formula>
      <formula>2</formula>
    </cfRule>
  </conditionalFormatting>
  <conditionalFormatting sqref="BB112:BE112">
    <cfRule type="cellIs" dxfId="475" priority="3" operator="notBetween">
      <formula>-2</formula>
      <formula>2</formula>
    </cfRule>
  </conditionalFormatting>
  <conditionalFormatting sqref="BB114:BE114">
    <cfRule type="cellIs" dxfId="474" priority="2" operator="notBetween">
      <formula>-2</formula>
      <formula>2</formula>
    </cfRule>
  </conditionalFormatting>
  <conditionalFormatting sqref="BB114:BE114">
    <cfRule type="cellIs" dxfId="473" priority="1" operator="notBetween">
      <formula>-2</formula>
      <formula>2</formula>
    </cfRule>
  </conditionalFormatting>
  <hyperlinks>
    <hyperlink ref="A1" location="'Front page'!A1" display="'Front page'!A1" xr:uid="{00000000-0004-0000-0C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department&amp;C&amp;"Arial,Normal"&amp;10&amp;K000000&amp;F - &amp;A&amp;R&amp;"Arial,Normal"&amp;10&amp;P / &amp;N</oddFooter>
  </headerFooter>
  <rowBreaks count="3" manualBreakCount="3">
    <brk id="36" max="16383" man="1"/>
    <brk id="64" max="16383" man="1"/>
    <brk id="94" max="16383" man="1"/>
  </rowBreaks>
  <colBreaks count="1" manualBreakCount="1">
    <brk id="23"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7900"/>
    <pageSetUpPr autoPageBreaks="0"/>
  </sheetPr>
  <dimension ref="A1:X337"/>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151" hidden="1" customWidth="1"/>
    <col min="14" max="21" width="12.33203125" style="28" customWidth="1"/>
    <col min="22" max="169" width="11.44140625" style="28" customWidth="1"/>
    <col min="170" max="170" width="11.44140625" style="28"/>
    <col min="171" max="171" width="11.44140625" style="28" customWidth="1"/>
    <col min="172" max="173" width="11.44140625" style="28"/>
    <col min="174" max="186" width="11.44140625" style="28" customWidth="1"/>
    <col min="187" max="188" width="11.44140625" style="28"/>
    <col min="189" max="201" width="11.44140625" style="28" customWidth="1"/>
    <col min="202" max="16384" width="11.44140625" style="28"/>
  </cols>
  <sheetData>
    <row r="1" spans="1:22" ht="12" customHeight="1">
      <c r="A1" s="27" t="s">
        <v>585</v>
      </c>
      <c r="F1" s="1261" t="s">
        <v>925</v>
      </c>
    </row>
    <row r="2" spans="1:22" ht="12" customHeight="1">
      <c r="F2" s="1264"/>
      <c r="I2" s="307"/>
      <c r="J2" s="250"/>
    </row>
    <row r="3" spans="1:22" ht="12" customHeight="1">
      <c r="F3" s="1264"/>
    </row>
    <row r="4" spans="1:22" ht="12" customHeight="1">
      <c r="F4" s="1264"/>
    </row>
    <row r="5" spans="1:22" ht="12" customHeight="1">
      <c r="F5" s="1265"/>
    </row>
    <row r="6" spans="1:22" ht="23.25" customHeight="1">
      <c r="B6" s="1237" t="s">
        <v>466</v>
      </c>
      <c r="C6" s="1237"/>
      <c r="D6" s="1237"/>
      <c r="E6" s="1237"/>
      <c r="F6" s="1237"/>
      <c r="G6" s="308"/>
      <c r="H6" s="1237" t="s">
        <v>186</v>
      </c>
      <c r="J6" s="304">
        <v>2022</v>
      </c>
      <c r="K6" s="304"/>
      <c r="L6" s="304"/>
      <c r="M6" s="304"/>
      <c r="N6" s="304">
        <v>2023</v>
      </c>
      <c r="O6" s="304"/>
      <c r="P6" s="304"/>
      <c r="Q6" s="304"/>
      <c r="R6" s="271">
        <v>2024</v>
      </c>
      <c r="S6" s="304"/>
      <c r="T6" s="304"/>
      <c r="U6" s="304"/>
    </row>
    <row r="7" spans="1:22" s="82" customFormat="1" ht="29.25" customHeight="1">
      <c r="B7" s="1245"/>
      <c r="C7" s="1245"/>
      <c r="D7" s="1245"/>
      <c r="E7" s="1245"/>
      <c r="F7" s="1245"/>
      <c r="H7" s="1245"/>
      <c r="J7" s="80" t="s">
        <v>608</v>
      </c>
      <c r="K7" s="80" t="s">
        <v>609</v>
      </c>
      <c r="L7" s="80" t="s">
        <v>610</v>
      </c>
      <c r="M7" s="1120" t="s">
        <v>611</v>
      </c>
      <c r="N7" s="1120" t="s">
        <v>696</v>
      </c>
      <c r="O7" s="80" t="s">
        <v>704</v>
      </c>
      <c r="P7" s="80" t="s">
        <v>706</v>
      </c>
      <c r="Q7" s="80" t="s">
        <v>707</v>
      </c>
      <c r="R7" s="81" t="s">
        <v>889</v>
      </c>
      <c r="S7" s="80" t="s">
        <v>890</v>
      </c>
      <c r="T7" s="80" t="s">
        <v>892</v>
      </c>
      <c r="U7" s="80" t="s">
        <v>893</v>
      </c>
    </row>
    <row r="8" spans="1:22" s="53" customFormat="1" ht="15" customHeight="1">
      <c r="H8" s="56"/>
      <c r="J8" s="763"/>
      <c r="K8" s="101"/>
      <c r="L8" s="763"/>
      <c r="M8" s="976"/>
      <c r="N8" s="976"/>
      <c r="O8" s="101"/>
      <c r="P8" s="763"/>
      <c r="Q8" s="101"/>
      <c r="R8" s="101"/>
      <c r="S8" s="101"/>
      <c r="T8" s="763"/>
      <c r="U8" s="101"/>
    </row>
    <row r="9" spans="1:22" s="53" customFormat="1" ht="23.25" customHeight="1">
      <c r="B9" s="993" t="s">
        <v>1026</v>
      </c>
      <c r="C9" s="932"/>
      <c r="D9" s="932"/>
      <c r="E9" s="932"/>
      <c r="F9" s="932"/>
      <c r="H9" s="56"/>
      <c r="M9" s="953"/>
      <c r="N9" s="953"/>
    </row>
    <row r="10" spans="1:22" s="53" customFormat="1" ht="15" customHeight="1">
      <c r="H10" s="56"/>
      <c r="M10" s="953"/>
      <c r="N10" s="953"/>
    </row>
    <row r="11" spans="1:22" s="53" customFormat="1" ht="15" customHeight="1">
      <c r="B11" s="670" t="s">
        <v>330</v>
      </c>
      <c r="H11" s="56"/>
      <c r="J11" s="799"/>
      <c r="K11" s="799"/>
      <c r="L11" s="799"/>
      <c r="M11" s="976"/>
      <c r="N11" s="976"/>
      <c r="O11" s="799"/>
      <c r="P11" s="799"/>
      <c r="Q11" s="101"/>
      <c r="R11" s="101"/>
      <c r="S11" s="799"/>
      <c r="T11" s="799"/>
      <c r="U11" s="101"/>
    </row>
    <row r="12" spans="1:22" s="49" customFormat="1" ht="15" customHeight="1" thickBot="1">
      <c r="B12" s="800" t="s">
        <v>523</v>
      </c>
      <c r="C12" s="800"/>
      <c r="D12" s="671"/>
      <c r="E12" s="671"/>
      <c r="F12" s="671"/>
      <c r="H12" s="801" t="s">
        <v>243</v>
      </c>
      <c r="J12" s="171">
        <v>2627.9949999999999</v>
      </c>
      <c r="K12" s="171">
        <v>2655.415</v>
      </c>
      <c r="L12" s="171">
        <v>2678.2840000000001</v>
      </c>
      <c r="M12" s="1100">
        <v>2715.0129999999999</v>
      </c>
      <c r="N12" s="1100">
        <v>2746.1309999999999</v>
      </c>
      <c r="O12" s="171">
        <v>2768.5360000000001</v>
      </c>
      <c r="P12" s="171">
        <v>3012.8429999999998</v>
      </c>
      <c r="Q12" s="171">
        <v>3055.0120000000002</v>
      </c>
      <c r="R12" s="802">
        <v>3102.819</v>
      </c>
      <c r="S12" s="171">
        <v>3124.1089999999999</v>
      </c>
      <c r="T12" s="171"/>
      <c r="U12" s="171"/>
      <c r="V12" s="53"/>
    </row>
    <row r="13" spans="1:22" s="49" customFormat="1" ht="15" customHeight="1" thickTop="1">
      <c r="H13" s="56"/>
      <c r="J13" s="291"/>
      <c r="K13" s="291"/>
      <c r="L13" s="291"/>
      <c r="M13" s="1094"/>
      <c r="N13" s="1094"/>
      <c r="O13" s="291"/>
      <c r="P13" s="291"/>
      <c r="Q13" s="291"/>
      <c r="R13" s="291"/>
      <c r="S13" s="291"/>
      <c r="T13" s="291"/>
      <c r="U13" s="291"/>
      <c r="V13" s="53"/>
    </row>
    <row r="14" spans="1:22" s="49" customFormat="1" ht="15" customHeight="1">
      <c r="B14" s="931" t="s">
        <v>921</v>
      </c>
      <c r="C14" s="932"/>
      <c r="D14" s="932"/>
      <c r="E14" s="932"/>
      <c r="F14" s="932"/>
      <c r="G14" s="53"/>
      <c r="H14" s="56"/>
      <c r="I14" s="53"/>
      <c r="J14" s="53"/>
      <c r="K14" s="53"/>
      <c r="L14" s="53"/>
      <c r="M14" s="953"/>
      <c r="N14" s="953"/>
      <c r="O14" s="53"/>
      <c r="P14" s="53"/>
      <c r="Q14" s="53"/>
      <c r="R14" s="53"/>
      <c r="S14" s="53"/>
      <c r="T14" s="53"/>
      <c r="U14" s="53"/>
      <c r="V14" s="53"/>
    </row>
    <row r="15" spans="1:22" s="53" customFormat="1" ht="15" customHeight="1">
      <c r="H15" s="56"/>
      <c r="J15" s="101"/>
      <c r="K15" s="101"/>
      <c r="L15" s="101"/>
      <c r="M15" s="976"/>
      <c r="N15" s="976"/>
      <c r="O15" s="101"/>
      <c r="P15" s="101"/>
      <c r="Q15" s="101"/>
      <c r="R15" s="101"/>
      <c r="S15" s="101"/>
      <c r="T15" s="101"/>
      <c r="U15" s="101"/>
    </row>
    <row r="16" spans="1:22" s="423" customFormat="1" ht="23.25" customHeight="1">
      <c r="A16" s="759"/>
      <c r="B16" s="760" t="s">
        <v>289</v>
      </c>
      <c r="C16" s="759"/>
      <c r="D16" s="759"/>
      <c r="E16" s="759"/>
      <c r="F16" s="759"/>
      <c r="H16" s="761"/>
      <c r="M16" s="1133"/>
      <c r="N16" s="1133"/>
      <c r="V16" s="53"/>
    </row>
    <row r="17" spans="1:22" s="53" customFormat="1" ht="15" customHeight="1">
      <c r="B17" s="670"/>
      <c r="H17" s="56"/>
      <c r="J17" s="101"/>
      <c r="K17" s="101"/>
      <c r="L17" s="101"/>
      <c r="M17" s="976"/>
      <c r="N17" s="976"/>
      <c r="O17" s="101"/>
      <c r="P17" s="101"/>
      <c r="Q17" s="101"/>
      <c r="R17" s="101"/>
      <c r="S17" s="101"/>
      <c r="T17" s="101"/>
      <c r="U17" s="101"/>
    </row>
    <row r="18" spans="1:22" s="53" customFormat="1" ht="15" customHeight="1">
      <c r="B18" s="686" t="s">
        <v>327</v>
      </c>
      <c r="C18" s="687"/>
      <c r="D18" s="687"/>
      <c r="E18" s="687"/>
      <c r="F18" s="687"/>
      <c r="H18" s="548"/>
      <c r="J18" s="732"/>
      <c r="K18" s="732"/>
      <c r="L18" s="732"/>
      <c r="M18" s="1131"/>
      <c r="N18" s="1131"/>
      <c r="O18" s="732"/>
      <c r="P18" s="732"/>
      <c r="Q18" s="732"/>
      <c r="R18" s="732"/>
      <c r="S18" s="732"/>
      <c r="T18" s="732"/>
      <c r="U18" s="732"/>
    </row>
    <row r="19" spans="1:22" s="49" customFormat="1" ht="15" customHeight="1">
      <c r="B19" s="486" t="s">
        <v>525</v>
      </c>
      <c r="C19" s="486"/>
      <c r="D19" s="486"/>
      <c r="E19" s="674"/>
      <c r="F19" s="674"/>
      <c r="H19" s="529" t="s">
        <v>243</v>
      </c>
      <c r="J19" s="403">
        <v>1563.047</v>
      </c>
      <c r="K19" s="403">
        <v>1578.4829999999999</v>
      </c>
      <c r="L19" s="403">
        <v>1593.704</v>
      </c>
      <c r="M19" s="403">
        <v>1624.76</v>
      </c>
      <c r="N19" s="403">
        <v>1639.1849999999999</v>
      </c>
      <c r="O19" s="403">
        <v>1653.377</v>
      </c>
      <c r="P19" s="403">
        <v>1668.653</v>
      </c>
      <c r="Q19" s="403">
        <v>1700.46</v>
      </c>
      <c r="R19" s="84">
        <v>1718.499</v>
      </c>
      <c r="S19" s="403">
        <v>1737.6769999999999</v>
      </c>
      <c r="T19" s="403"/>
      <c r="U19" s="403"/>
      <c r="V19" s="53"/>
    </row>
    <row r="20" spans="1:22" s="53" customFormat="1" ht="15" customHeight="1">
      <c r="B20" s="53" t="s">
        <v>331</v>
      </c>
      <c r="H20" s="56"/>
      <c r="J20" s="297">
        <v>1.86</v>
      </c>
      <c r="K20" s="297">
        <v>1.86</v>
      </c>
      <c r="L20" s="297">
        <v>1.86</v>
      </c>
      <c r="M20" s="1129">
        <v>1.84</v>
      </c>
      <c r="N20" s="1129">
        <v>1.83</v>
      </c>
      <c r="O20" s="297">
        <v>1.83</v>
      </c>
      <c r="P20" s="297">
        <v>1.82</v>
      </c>
      <c r="Q20" s="297">
        <v>1.81</v>
      </c>
      <c r="R20" s="720">
        <v>1.8</v>
      </c>
      <c r="S20" s="297">
        <v>1.8</v>
      </c>
      <c r="T20" s="297"/>
      <c r="U20" s="297"/>
    </row>
    <row r="21" spans="1:22" s="53" customFormat="1" ht="15" customHeight="1">
      <c r="B21" s="670" t="s">
        <v>339</v>
      </c>
      <c r="H21" s="56"/>
      <c r="M21" s="953"/>
      <c r="N21" s="953"/>
      <c r="R21" s="416"/>
    </row>
    <row r="22" spans="1:22" s="49" customFormat="1" ht="15" customHeight="1">
      <c r="B22" s="486" t="s">
        <v>340</v>
      </c>
      <c r="C22" s="486"/>
      <c r="D22" s="674"/>
      <c r="E22" s="674"/>
      <c r="F22" s="674"/>
      <c r="H22" s="529" t="s">
        <v>244</v>
      </c>
      <c r="J22" s="406">
        <v>113.7</v>
      </c>
      <c r="K22" s="406">
        <v>113.7</v>
      </c>
      <c r="L22" s="406">
        <v>115.6</v>
      </c>
      <c r="M22" s="406">
        <v>115.9</v>
      </c>
      <c r="N22" s="406">
        <v>116.4</v>
      </c>
      <c r="O22" s="406">
        <v>118.6</v>
      </c>
      <c r="P22" s="406">
        <v>119.9</v>
      </c>
      <c r="Q22" s="406">
        <v>120.5</v>
      </c>
      <c r="R22" s="135">
        <v>121.8</v>
      </c>
      <c r="S22" s="406">
        <v>123.3</v>
      </c>
      <c r="T22" s="406"/>
      <c r="U22" s="406"/>
      <c r="V22" s="53"/>
    </row>
    <row r="23" spans="1:22" s="325" customFormat="1" ht="15" customHeight="1" thickBot="1">
      <c r="B23" s="703" t="s">
        <v>19</v>
      </c>
      <c r="C23" s="703"/>
      <c r="D23" s="703"/>
      <c r="E23" s="703"/>
      <c r="F23" s="703"/>
      <c r="H23" s="704"/>
      <c r="J23" s="417">
        <v>3.6999999999999998E-2</v>
      </c>
      <c r="K23" s="721">
        <v>2.1000000000000001E-2</v>
      </c>
      <c r="L23" s="417">
        <v>2.1000000000000001E-2</v>
      </c>
      <c r="M23" s="417">
        <v>2.4E-2</v>
      </c>
      <c r="N23" s="721">
        <v>2.4E-2</v>
      </c>
      <c r="O23" s="721">
        <v>4.2999999999999997E-2</v>
      </c>
      <c r="P23" s="417">
        <v>3.7999999999999999E-2</v>
      </c>
      <c r="Q23" s="417">
        <v>0.04</v>
      </c>
      <c r="R23" s="722">
        <v>4.7E-2</v>
      </c>
      <c r="S23" s="721">
        <v>0.04</v>
      </c>
      <c r="T23" s="417"/>
      <c r="U23" s="417"/>
      <c r="V23" s="53"/>
    </row>
    <row r="24" spans="1:22" s="53" customFormat="1" ht="15" customHeight="1" thickTop="1">
      <c r="H24" s="56"/>
      <c r="J24" s="101"/>
      <c r="K24" s="101"/>
      <c r="L24" s="101"/>
      <c r="M24" s="976"/>
      <c r="N24" s="976"/>
      <c r="O24" s="101"/>
      <c r="P24" s="101"/>
      <c r="Q24" s="101"/>
      <c r="R24" s="101"/>
      <c r="S24" s="101"/>
      <c r="T24" s="101"/>
      <c r="U24" s="101"/>
    </row>
    <row r="25" spans="1:22" s="423" customFormat="1" ht="23.25" customHeight="1">
      <c r="A25" s="759"/>
      <c r="B25" s="760" t="s">
        <v>732</v>
      </c>
      <c r="C25" s="759"/>
      <c r="D25" s="759"/>
      <c r="E25" s="759"/>
      <c r="F25" s="759"/>
      <c r="H25" s="761"/>
      <c r="M25" s="1133"/>
      <c r="N25" s="1133"/>
      <c r="V25" s="53"/>
    </row>
    <row r="26" spans="1:22" s="53" customFormat="1" ht="15" customHeight="1">
      <c r="B26" s="670"/>
      <c r="H26" s="56"/>
      <c r="J26" s="101"/>
      <c r="K26" s="101"/>
      <c r="L26" s="101"/>
      <c r="M26" s="976"/>
      <c r="N26" s="976"/>
      <c r="O26" s="101"/>
      <c r="P26" s="101"/>
      <c r="Q26" s="101"/>
      <c r="R26" s="101"/>
      <c r="S26" s="101"/>
      <c r="T26" s="101"/>
      <c r="U26" s="101"/>
    </row>
    <row r="27" spans="1:22" s="53" customFormat="1" ht="15" customHeight="1">
      <c r="B27" s="686" t="s">
        <v>330</v>
      </c>
      <c r="C27" s="687"/>
      <c r="D27" s="687"/>
      <c r="E27" s="687"/>
      <c r="F27" s="687"/>
      <c r="H27" s="548"/>
      <c r="J27" s="732"/>
      <c r="K27" s="732"/>
      <c r="L27" s="732"/>
      <c r="M27" s="1131"/>
      <c r="N27" s="1131"/>
      <c r="O27" s="732"/>
      <c r="P27" s="732"/>
      <c r="Q27" s="732"/>
      <c r="R27" s="732"/>
      <c r="S27" s="732"/>
      <c r="T27" s="732"/>
      <c r="U27" s="732"/>
    </row>
    <row r="28" spans="1:22" s="49" customFormat="1" ht="15" customHeight="1" thickBot="1">
      <c r="A28" s="53"/>
      <c r="B28" s="800" t="s">
        <v>524</v>
      </c>
      <c r="C28" s="800"/>
      <c r="D28" s="671"/>
      <c r="E28" s="671"/>
      <c r="F28" s="671"/>
      <c r="H28" s="801" t="s">
        <v>243</v>
      </c>
      <c r="J28" s="171">
        <v>343.13200000000001</v>
      </c>
      <c r="K28" s="171">
        <v>352.762</v>
      </c>
      <c r="L28" s="171">
        <v>361.25799999999998</v>
      </c>
      <c r="M28" s="1100">
        <v>370.38900000000001</v>
      </c>
      <c r="N28" s="1100">
        <v>380.57299999999998</v>
      </c>
      <c r="O28" s="171">
        <v>387.48599999999999</v>
      </c>
      <c r="P28" s="171">
        <v>617.15</v>
      </c>
      <c r="Q28" s="171">
        <v>626.73900000000003</v>
      </c>
      <c r="R28" s="802">
        <v>650.88900000000001</v>
      </c>
      <c r="S28" s="171">
        <v>656.11300000000006</v>
      </c>
      <c r="T28" s="171"/>
      <c r="U28" s="171"/>
      <c r="V28" s="53"/>
    </row>
    <row r="29" spans="1:22" s="53" customFormat="1" ht="15" hidden="1" customHeight="1" thickTop="1">
      <c r="B29" s="670" t="s">
        <v>156</v>
      </c>
      <c r="H29" s="56"/>
      <c r="M29" s="953"/>
      <c r="N29" s="953"/>
      <c r="R29" s="416"/>
    </row>
    <row r="30" spans="1:22" s="49" customFormat="1" ht="15" hidden="1" customHeight="1">
      <c r="A30" s="53"/>
      <c r="B30" s="486" t="s">
        <v>743</v>
      </c>
      <c r="C30" s="486"/>
      <c r="D30" s="674"/>
      <c r="E30" s="674"/>
      <c r="F30" s="674"/>
      <c r="H30" s="804" t="s">
        <v>244</v>
      </c>
      <c r="J30" s="406">
        <v>72.7</v>
      </c>
      <c r="K30" s="406">
        <v>73.599999999999994</v>
      </c>
      <c r="L30" s="406">
        <v>75.2</v>
      </c>
      <c r="M30" s="406">
        <v>73.599999999999994</v>
      </c>
      <c r="N30" s="406">
        <v>76.099999999999994</v>
      </c>
      <c r="O30" s="406">
        <v>77.599999999999994</v>
      </c>
      <c r="P30" s="922"/>
      <c r="Q30" s="406"/>
      <c r="R30" s="135"/>
      <c r="S30" s="406"/>
      <c r="T30" s="406"/>
      <c r="U30" s="406"/>
      <c r="V30" s="53"/>
    </row>
    <row r="31" spans="1:22" s="325" customFormat="1" ht="15" hidden="1" customHeight="1" thickBot="1">
      <c r="A31" s="53"/>
      <c r="B31" s="703" t="s">
        <v>19</v>
      </c>
      <c r="C31" s="703"/>
      <c r="D31" s="703"/>
      <c r="E31" s="703"/>
      <c r="F31" s="703"/>
      <c r="H31" s="704"/>
      <c r="J31" s="417">
        <v>-1.4E-2</v>
      </c>
      <c r="K31" s="721">
        <v>1E-4</v>
      </c>
      <c r="L31" s="417">
        <v>2.9000000000000001E-2</v>
      </c>
      <c r="M31" s="417">
        <v>1.4E-2</v>
      </c>
      <c r="N31" s="721">
        <v>4.7E-2</v>
      </c>
      <c r="O31" s="721">
        <v>5.3999999999999999E-2</v>
      </c>
      <c r="P31" s="926"/>
      <c r="Q31" s="417"/>
      <c r="R31" s="722"/>
      <c r="S31" s="721"/>
      <c r="T31" s="417"/>
      <c r="U31" s="417"/>
      <c r="V31" s="53"/>
    </row>
    <row r="32" spans="1:22" s="53" customFormat="1" ht="15" customHeight="1" thickTop="1">
      <c r="H32" s="56"/>
      <c r="J32" s="101"/>
      <c r="K32" s="101"/>
      <c r="L32" s="101"/>
      <c r="M32" s="976"/>
      <c r="N32" s="976"/>
      <c r="O32" s="101"/>
      <c r="P32" s="101"/>
      <c r="Q32" s="101"/>
      <c r="R32" s="101"/>
      <c r="S32" s="101"/>
      <c r="T32" s="101"/>
      <c r="U32" s="101"/>
    </row>
    <row r="33" spans="1:22" s="53" customFormat="1" ht="15" customHeight="1">
      <c r="B33" s="931" t="s">
        <v>921</v>
      </c>
      <c r="C33" s="932"/>
      <c r="D33" s="932"/>
      <c r="E33" s="932"/>
      <c r="F33" s="932"/>
      <c r="H33" s="56"/>
      <c r="J33" s="101"/>
      <c r="K33" s="101"/>
      <c r="L33" s="101"/>
      <c r="M33" s="976"/>
      <c r="N33" s="976"/>
      <c r="O33" s="101"/>
      <c r="P33" s="101"/>
      <c r="Q33" s="101"/>
      <c r="R33" s="101"/>
      <c r="S33" s="101"/>
      <c r="T33" s="101"/>
      <c r="U33" s="101"/>
    </row>
    <row r="34" spans="1:22" s="53" customFormat="1" ht="15" customHeight="1">
      <c r="B34" s="53" t="s">
        <v>729</v>
      </c>
      <c r="H34" s="56"/>
      <c r="J34" s="101"/>
      <c r="K34" s="101"/>
      <c r="L34" s="101"/>
      <c r="M34" s="1133"/>
      <c r="N34" s="1133"/>
      <c r="O34" s="101"/>
      <c r="P34" s="101"/>
      <c r="Q34" s="423"/>
      <c r="R34" s="423"/>
      <c r="S34" s="101"/>
      <c r="T34" s="101"/>
      <c r="U34" s="423"/>
    </row>
    <row r="35" spans="1:22" s="53" customFormat="1" ht="15" hidden="1" customHeight="1">
      <c r="B35" s="53" t="s">
        <v>864</v>
      </c>
      <c r="H35" s="56"/>
      <c r="J35" s="101"/>
      <c r="K35" s="101"/>
      <c r="L35" s="101"/>
      <c r="M35" s="1133"/>
      <c r="N35" s="1133"/>
      <c r="O35" s="101"/>
      <c r="P35" s="101"/>
      <c r="Q35" s="423"/>
      <c r="R35" s="423"/>
      <c r="S35" s="101"/>
      <c r="T35" s="101"/>
      <c r="U35" s="423"/>
    </row>
    <row r="36" spans="1:22" s="53" customFormat="1" ht="15" customHeight="1">
      <c r="H36" s="56"/>
      <c r="J36" s="101"/>
      <c r="K36" s="101"/>
      <c r="L36" s="101"/>
      <c r="M36" s="976"/>
      <c r="N36" s="976"/>
      <c r="O36" s="101"/>
      <c r="P36" s="101"/>
      <c r="Q36" s="101"/>
      <c r="R36" s="101"/>
      <c r="S36" s="101"/>
      <c r="T36" s="101"/>
      <c r="U36" s="101"/>
    </row>
    <row r="37" spans="1:22" s="423" customFormat="1" ht="23.25" customHeight="1">
      <c r="A37" s="53"/>
      <c r="B37" s="760" t="s">
        <v>712</v>
      </c>
      <c r="C37" s="759"/>
      <c r="D37" s="759"/>
      <c r="E37" s="759"/>
      <c r="F37" s="759"/>
      <c r="H37" s="761"/>
      <c r="M37" s="1133"/>
      <c r="N37" s="1133"/>
      <c r="V37" s="53"/>
    </row>
    <row r="38" spans="1:22" s="53" customFormat="1" ht="15.75" customHeight="1">
      <c r="B38" s="670"/>
      <c r="H38" s="56"/>
      <c r="J38" s="101"/>
      <c r="K38" s="101"/>
      <c r="L38" s="101"/>
      <c r="M38" s="976"/>
      <c r="N38" s="976"/>
      <c r="O38" s="101"/>
      <c r="P38" s="101"/>
      <c r="Q38" s="101"/>
      <c r="R38" s="101"/>
      <c r="S38" s="101"/>
      <c r="T38" s="101"/>
      <c r="U38" s="101"/>
    </row>
    <row r="39" spans="1:22" s="53" customFormat="1" ht="15" customHeight="1">
      <c r="B39" s="686" t="s">
        <v>330</v>
      </c>
      <c r="C39" s="687"/>
      <c r="D39" s="687"/>
      <c r="E39" s="687"/>
      <c r="F39" s="687"/>
      <c r="H39" s="548"/>
      <c r="J39" s="732"/>
      <c r="K39" s="732"/>
      <c r="L39" s="732"/>
      <c r="M39" s="1131"/>
      <c r="N39" s="1131"/>
      <c r="O39" s="732"/>
      <c r="P39" s="732"/>
      <c r="Q39" s="732"/>
      <c r="R39" s="732"/>
      <c r="S39" s="732"/>
      <c r="T39" s="732"/>
      <c r="U39" s="732"/>
    </row>
    <row r="40" spans="1:22" s="49" customFormat="1" ht="15" customHeight="1" thickBot="1">
      <c r="A40" s="53"/>
      <c r="B40" s="800" t="s">
        <v>525</v>
      </c>
      <c r="C40" s="800"/>
      <c r="D40" s="800"/>
      <c r="E40" s="671"/>
      <c r="F40" s="671"/>
      <c r="H40" s="801" t="s">
        <v>243</v>
      </c>
      <c r="J40" s="171">
        <v>721.81600000000003</v>
      </c>
      <c r="K40" s="171">
        <v>724.17</v>
      </c>
      <c r="L40" s="171">
        <v>723.322</v>
      </c>
      <c r="M40" s="1100">
        <v>719.86400000000003</v>
      </c>
      <c r="N40" s="1122">
        <v>726.37300000000005</v>
      </c>
      <c r="O40" s="171">
        <v>727.673</v>
      </c>
      <c r="P40" s="171">
        <v>727.04</v>
      </c>
      <c r="Q40" s="171">
        <v>727.81299999999999</v>
      </c>
      <c r="R40" s="428">
        <v>733.43100000000004</v>
      </c>
      <c r="S40" s="171">
        <v>730.31899999999996</v>
      </c>
      <c r="T40" s="171"/>
      <c r="U40" s="171"/>
      <c r="V40" s="53"/>
    </row>
    <row r="41" spans="1:22" s="53" customFormat="1" ht="23.25" customHeight="1" thickTop="1">
      <c r="H41" s="56"/>
      <c r="J41" s="101"/>
      <c r="K41" s="101"/>
      <c r="L41" s="101"/>
      <c r="M41" s="976"/>
      <c r="N41" s="976"/>
      <c r="O41" s="101"/>
      <c r="P41" s="101"/>
      <c r="Q41" s="101"/>
      <c r="R41" s="101"/>
      <c r="S41" s="101"/>
      <c r="T41" s="101"/>
      <c r="U41" s="101"/>
    </row>
    <row r="42" spans="1:22" s="53" customFormat="1" ht="23.25" customHeight="1">
      <c r="B42" s="993" t="s">
        <v>1027</v>
      </c>
      <c r="C42" s="932"/>
      <c r="D42" s="932"/>
      <c r="E42" s="932"/>
      <c r="F42" s="932"/>
      <c r="H42" s="56"/>
      <c r="J42" s="101"/>
      <c r="K42" s="101"/>
      <c r="L42" s="101"/>
      <c r="M42" s="976"/>
      <c r="N42" s="976"/>
      <c r="O42" s="101"/>
      <c r="P42" s="101"/>
      <c r="Q42" s="101"/>
      <c r="R42" s="101"/>
      <c r="S42" s="101"/>
      <c r="T42" s="101"/>
      <c r="U42" s="101"/>
    </row>
    <row r="43" spans="1:22" s="53" customFormat="1" ht="15" customHeight="1">
      <c r="H43" s="56"/>
      <c r="J43" s="101"/>
      <c r="K43" s="101"/>
      <c r="L43" s="101"/>
      <c r="M43" s="976"/>
      <c r="N43" s="976"/>
      <c r="O43" s="101"/>
      <c r="P43" s="101"/>
      <c r="Q43" s="101"/>
      <c r="R43" s="101"/>
      <c r="S43" s="101"/>
      <c r="T43" s="101"/>
      <c r="U43" s="101"/>
    </row>
    <row r="44" spans="1:22" s="53" customFormat="1" ht="15" customHeight="1">
      <c r="B44" s="670" t="s">
        <v>327</v>
      </c>
      <c r="H44" s="56"/>
      <c r="J44" s="101"/>
      <c r="K44" s="101"/>
      <c r="L44" s="101"/>
      <c r="M44" s="976"/>
      <c r="N44" s="976"/>
      <c r="O44" s="101"/>
      <c r="P44" s="101"/>
      <c r="Q44" s="101"/>
      <c r="R44" s="101"/>
      <c r="S44" s="101"/>
      <c r="T44" s="101"/>
      <c r="U44" s="101"/>
    </row>
    <row r="45" spans="1:22" s="49" customFormat="1" ht="15" customHeight="1">
      <c r="B45" s="674" t="s">
        <v>439</v>
      </c>
      <c r="C45" s="674"/>
      <c r="D45" s="674"/>
      <c r="E45" s="674"/>
      <c r="F45" s="674"/>
      <c r="G45" s="53"/>
      <c r="H45" s="529" t="s">
        <v>245</v>
      </c>
      <c r="I45" s="53"/>
      <c r="J45" s="403">
        <v>37674.807000000001</v>
      </c>
      <c r="K45" s="403">
        <v>38117.288</v>
      </c>
      <c r="L45" s="403">
        <v>38376.080000000002</v>
      </c>
      <c r="M45" s="403">
        <v>37745.178999999996</v>
      </c>
      <c r="N45" s="403">
        <v>37316.035000000003</v>
      </c>
      <c r="O45" s="403">
        <v>37399.78</v>
      </c>
      <c r="P45" s="403">
        <v>38216.432000000001</v>
      </c>
      <c r="Q45" s="403">
        <v>38265.364000000001</v>
      </c>
      <c r="R45" s="84">
        <v>38468.029000000002</v>
      </c>
      <c r="S45" s="403">
        <v>38973.760999999999</v>
      </c>
      <c r="T45" s="403"/>
      <c r="U45" s="403"/>
      <c r="V45" s="53"/>
    </row>
    <row r="46" spans="1:22" s="53" customFormat="1" ht="15" customHeight="1">
      <c r="C46" s="53" t="s">
        <v>212</v>
      </c>
      <c r="H46" s="56" t="s">
        <v>246</v>
      </c>
      <c r="J46" s="289">
        <v>26655.77</v>
      </c>
      <c r="K46" s="289">
        <v>26913.56</v>
      </c>
      <c r="L46" s="289">
        <v>27212.231</v>
      </c>
      <c r="M46" s="913">
        <v>27291.095000000001</v>
      </c>
      <c r="N46" s="913">
        <v>27302.142</v>
      </c>
      <c r="O46" s="289">
        <v>27628.361000000001</v>
      </c>
      <c r="P46" s="289">
        <v>28445.766</v>
      </c>
      <c r="Q46" s="289">
        <v>28887.392</v>
      </c>
      <c r="R46" s="411">
        <v>29383.454000000002</v>
      </c>
      <c r="S46" s="289">
        <v>30082.748</v>
      </c>
      <c r="T46" s="289"/>
      <c r="U46" s="289"/>
    </row>
    <row r="47" spans="1:22" s="53" customFormat="1" ht="15" customHeight="1">
      <c r="B47" s="496"/>
      <c r="C47" s="680"/>
      <c r="D47" s="496" t="s">
        <v>410</v>
      </c>
      <c r="E47" s="496"/>
      <c r="F47" s="496"/>
      <c r="H47" s="679" t="s">
        <v>248</v>
      </c>
      <c r="J47" s="86">
        <v>5957.3739999999998</v>
      </c>
      <c r="K47" s="86">
        <v>6150.5259999999998</v>
      </c>
      <c r="L47" s="86">
        <v>6440.3370000000004</v>
      </c>
      <c r="M47" s="916">
        <v>6572.0720000000001</v>
      </c>
      <c r="N47" s="916">
        <v>6640.1549999999997</v>
      </c>
      <c r="O47" s="86">
        <v>6904.6360000000004</v>
      </c>
      <c r="P47" s="86">
        <v>7386.2079999999996</v>
      </c>
      <c r="Q47" s="86">
        <v>7740.1729999999998</v>
      </c>
      <c r="R47" s="87">
        <v>8166.241</v>
      </c>
      <c r="S47" s="86">
        <v>8748.8940000000002</v>
      </c>
      <c r="T47" s="86"/>
      <c r="U47" s="86"/>
    </row>
    <row r="48" spans="1:22" s="53" customFormat="1" ht="15" customHeight="1">
      <c r="D48" s="53" t="s">
        <v>411</v>
      </c>
      <c r="H48" s="362"/>
      <c r="J48" s="289">
        <v>20698.396000000001</v>
      </c>
      <c r="K48" s="289">
        <v>20763.034</v>
      </c>
      <c r="L48" s="289">
        <v>20771.894</v>
      </c>
      <c r="M48" s="913">
        <v>20719.023000000001</v>
      </c>
      <c r="N48" s="913">
        <v>20661.987000000001</v>
      </c>
      <c r="O48" s="289">
        <v>20723.724999999999</v>
      </c>
      <c r="P48" s="289">
        <v>21059.558000000001</v>
      </c>
      <c r="Q48" s="289">
        <v>21147.219000000001</v>
      </c>
      <c r="R48" s="411">
        <v>21217.213</v>
      </c>
      <c r="S48" s="289">
        <v>21333.853999999999</v>
      </c>
      <c r="T48" s="289"/>
      <c r="U48" s="289"/>
    </row>
    <row r="49" spans="1:24" s="53" customFormat="1" ht="15" customHeight="1">
      <c r="B49" s="496"/>
      <c r="C49" s="680"/>
      <c r="D49" s="496"/>
      <c r="E49" s="496" t="s">
        <v>978</v>
      </c>
      <c r="F49" s="496"/>
      <c r="H49" s="679" t="s">
        <v>249</v>
      </c>
      <c r="J49" s="86">
        <v>4693.2569999999996</v>
      </c>
      <c r="K49" s="86">
        <v>4718.6580000000004</v>
      </c>
      <c r="L49" s="86">
        <v>4743.1589999999997</v>
      </c>
      <c r="M49" s="916">
        <v>4765.3630000000003</v>
      </c>
      <c r="N49" s="916">
        <v>4763.1499999999996</v>
      </c>
      <c r="O49" s="86">
        <v>4788.9920000000002</v>
      </c>
      <c r="P49" s="86">
        <v>5168.5510000000004</v>
      </c>
      <c r="Q49" s="86">
        <v>5230.5860000000002</v>
      </c>
      <c r="R49" s="87">
        <v>5320.9759999999997</v>
      </c>
      <c r="S49" s="86">
        <v>5362.9110000000001</v>
      </c>
      <c r="T49" s="86"/>
      <c r="U49" s="86"/>
    </row>
    <row r="50" spans="1:24" s="53" customFormat="1" ht="15" customHeight="1">
      <c r="C50" s="491"/>
      <c r="E50" s="53" t="s">
        <v>979</v>
      </c>
      <c r="H50" s="362"/>
      <c r="J50" s="289">
        <v>16005.138999999999</v>
      </c>
      <c r="K50" s="289">
        <v>16044.376</v>
      </c>
      <c r="L50" s="289">
        <v>16028.735000000001</v>
      </c>
      <c r="M50" s="913">
        <v>15953.66</v>
      </c>
      <c r="N50" s="913">
        <v>15898.837</v>
      </c>
      <c r="O50" s="289">
        <v>15934.733</v>
      </c>
      <c r="P50" s="289">
        <v>15891.007</v>
      </c>
      <c r="Q50" s="289">
        <v>15916.633</v>
      </c>
      <c r="R50" s="411">
        <v>15896.236999999999</v>
      </c>
      <c r="S50" s="289">
        <v>15970.942999999999</v>
      </c>
      <c r="T50" s="289"/>
      <c r="U50" s="289"/>
    </row>
    <row r="51" spans="1:24" s="53" customFormat="1" ht="15" customHeight="1" thickBot="1">
      <c r="B51" s="805"/>
      <c r="C51" s="806" t="s">
        <v>213</v>
      </c>
      <c r="D51" s="805"/>
      <c r="E51" s="805"/>
      <c r="F51" s="805"/>
      <c r="H51" s="807" t="s">
        <v>247</v>
      </c>
      <c r="J51" s="808">
        <v>11019.037</v>
      </c>
      <c r="K51" s="808">
        <v>11203.727999999999</v>
      </c>
      <c r="L51" s="808">
        <v>11163.849</v>
      </c>
      <c r="M51" s="808">
        <v>10454.084000000001</v>
      </c>
      <c r="N51" s="808">
        <v>10013.893</v>
      </c>
      <c r="O51" s="808">
        <v>9771.4189999999999</v>
      </c>
      <c r="P51" s="808">
        <v>9770.6659999999993</v>
      </c>
      <c r="Q51" s="808">
        <v>9377.9719999999998</v>
      </c>
      <c r="R51" s="809">
        <v>9084.5750000000007</v>
      </c>
      <c r="S51" s="808">
        <v>8891.0130000000008</v>
      </c>
      <c r="T51" s="808"/>
      <c r="U51" s="808"/>
    </row>
    <row r="52" spans="1:24" s="49" customFormat="1" ht="15" hidden="1" customHeight="1" thickTop="1">
      <c r="B52" s="49" t="s">
        <v>437</v>
      </c>
      <c r="G52" s="53"/>
      <c r="H52" s="56" t="s">
        <v>245</v>
      </c>
      <c r="I52" s="53"/>
      <c r="J52" s="291">
        <v>37674.807000000001</v>
      </c>
      <c r="K52" s="291">
        <v>38117.288</v>
      </c>
      <c r="L52" s="291">
        <v>38376.080000000002</v>
      </c>
      <c r="M52" s="1094">
        <v>37745.178999999996</v>
      </c>
      <c r="N52" s="1094">
        <v>37316.035000000003</v>
      </c>
      <c r="O52" s="291">
        <v>37399.78</v>
      </c>
      <c r="P52" s="291">
        <v>38216.432000000001</v>
      </c>
      <c r="Q52" s="291">
        <v>38265.364000000001</v>
      </c>
      <c r="R52" s="412">
        <v>38468.029000000002</v>
      </c>
      <c r="S52" s="291">
        <v>38973.760999999999</v>
      </c>
      <c r="T52" s="291"/>
      <c r="U52" s="291"/>
      <c r="V52" s="53"/>
      <c r="W52" s="53"/>
      <c r="X52" s="53"/>
    </row>
    <row r="53" spans="1:24" s="53" customFormat="1" ht="15" hidden="1" customHeight="1">
      <c r="B53" s="496"/>
      <c r="C53" s="680" t="s">
        <v>413</v>
      </c>
      <c r="D53" s="496"/>
      <c r="E53" s="496"/>
      <c r="F53" s="496"/>
      <c r="H53" s="679" t="s">
        <v>249</v>
      </c>
      <c r="J53" s="86">
        <v>4693.2569999999996</v>
      </c>
      <c r="K53" s="86">
        <v>4718.6580000000004</v>
      </c>
      <c r="L53" s="86">
        <v>4743.1589999999997</v>
      </c>
      <c r="M53" s="916">
        <v>4765.3630000000003</v>
      </c>
      <c r="N53" s="916">
        <v>4763.1499999999996</v>
      </c>
      <c r="O53" s="86">
        <v>4788.9920000000002</v>
      </c>
      <c r="P53" s="86">
        <v>5168.5510000000004</v>
      </c>
      <c r="Q53" s="86">
        <v>5230.5860000000002</v>
      </c>
      <c r="R53" s="87">
        <v>5320.9759999999997</v>
      </c>
      <c r="S53" s="86">
        <v>5362.9110000000001</v>
      </c>
      <c r="T53" s="86"/>
      <c r="U53" s="86"/>
    </row>
    <row r="54" spans="1:24" s="53" customFormat="1" ht="15" hidden="1" customHeight="1">
      <c r="C54" s="491" t="s">
        <v>414</v>
      </c>
      <c r="H54" s="362" t="s">
        <v>250</v>
      </c>
      <c r="J54" s="289">
        <v>32981.550000000003</v>
      </c>
      <c r="K54" s="289">
        <v>33398.629999999997</v>
      </c>
      <c r="L54" s="289">
        <v>33632.921000000002</v>
      </c>
      <c r="M54" s="913">
        <v>32979.815999999999</v>
      </c>
      <c r="N54" s="913">
        <v>32552.884999999998</v>
      </c>
      <c r="O54" s="289">
        <v>32610.788</v>
      </c>
      <c r="P54" s="289">
        <v>33047.881000000001</v>
      </c>
      <c r="Q54" s="289">
        <v>33034.777999999998</v>
      </c>
      <c r="R54" s="411">
        <v>33147.053</v>
      </c>
      <c r="S54" s="289">
        <v>33610.85</v>
      </c>
      <c r="T54" s="289"/>
      <c r="U54" s="289"/>
    </row>
    <row r="55" spans="1:24" s="53" customFormat="1" ht="15" hidden="1" customHeight="1">
      <c r="B55" s="496"/>
      <c r="C55" s="680"/>
      <c r="D55" s="496" t="s">
        <v>410</v>
      </c>
      <c r="E55" s="496"/>
      <c r="F55" s="496"/>
      <c r="H55" s="679" t="s">
        <v>248</v>
      </c>
      <c r="J55" s="86">
        <v>5957.3739999999998</v>
      </c>
      <c r="K55" s="86">
        <v>6150.5259999999998</v>
      </c>
      <c r="L55" s="86">
        <v>6440.3370000000004</v>
      </c>
      <c r="M55" s="916">
        <v>6572.0720000000001</v>
      </c>
      <c r="N55" s="916">
        <v>6640.1549999999997</v>
      </c>
      <c r="O55" s="86">
        <v>6904.6360000000004</v>
      </c>
      <c r="P55" s="86">
        <v>7386.2079999999996</v>
      </c>
      <c r="Q55" s="86">
        <v>7740.1729999999998</v>
      </c>
      <c r="R55" s="87">
        <v>8166.241</v>
      </c>
      <c r="S55" s="86">
        <v>8748.8940000000002</v>
      </c>
      <c r="T55" s="86"/>
      <c r="U55" s="86"/>
    </row>
    <row r="56" spans="1:24" s="53" customFormat="1" ht="15" hidden="1" customHeight="1">
      <c r="C56" s="491"/>
      <c r="D56" s="53" t="s">
        <v>415</v>
      </c>
      <c r="H56" s="362"/>
      <c r="J56" s="289">
        <v>16005.138999999999</v>
      </c>
      <c r="K56" s="289">
        <v>16044.376</v>
      </c>
      <c r="L56" s="289">
        <v>16028.735000000001</v>
      </c>
      <c r="M56" s="913">
        <v>15953.66</v>
      </c>
      <c r="N56" s="913">
        <v>15898.837</v>
      </c>
      <c r="O56" s="289">
        <v>15934.733</v>
      </c>
      <c r="P56" s="289">
        <v>15891.007</v>
      </c>
      <c r="Q56" s="289">
        <v>15916.633</v>
      </c>
      <c r="R56" s="411">
        <v>15896.236999999999</v>
      </c>
      <c r="S56" s="289">
        <v>15970.942999999999</v>
      </c>
      <c r="T56" s="289"/>
      <c r="U56" s="289"/>
    </row>
    <row r="57" spans="1:24" s="53" customFormat="1" ht="15" hidden="1" customHeight="1" thickBot="1">
      <c r="B57" s="805"/>
      <c r="C57" s="806"/>
      <c r="D57" s="805" t="s">
        <v>213</v>
      </c>
      <c r="E57" s="805"/>
      <c r="F57" s="805"/>
      <c r="H57" s="807" t="s">
        <v>247</v>
      </c>
      <c r="J57" s="808">
        <v>11019.029</v>
      </c>
      <c r="K57" s="808">
        <v>11203.718999999999</v>
      </c>
      <c r="L57" s="808">
        <v>11163.841</v>
      </c>
      <c r="M57" s="808">
        <v>10454.075999999999</v>
      </c>
      <c r="N57" s="808">
        <v>10013.882</v>
      </c>
      <c r="O57" s="808">
        <v>9771.4120000000003</v>
      </c>
      <c r="P57" s="808">
        <v>9770.6589999999997</v>
      </c>
      <c r="Q57" s="808">
        <v>9377.9650000000001</v>
      </c>
      <c r="R57" s="809">
        <v>9084.5679999999993</v>
      </c>
      <c r="S57" s="808">
        <v>8891.0059999999994</v>
      </c>
      <c r="T57" s="808"/>
      <c r="U57" s="808"/>
    </row>
    <row r="58" spans="1:24" s="53" customFormat="1" ht="15" customHeight="1" thickTop="1">
      <c r="H58" s="56"/>
      <c r="J58" s="101"/>
      <c r="K58" s="101"/>
      <c r="L58" s="101"/>
      <c r="M58" s="976"/>
      <c r="N58" s="976"/>
      <c r="O58" s="101"/>
      <c r="P58" s="101"/>
      <c r="Q58" s="101"/>
      <c r="R58" s="101"/>
      <c r="S58" s="101"/>
      <c r="T58" s="101"/>
      <c r="U58" s="101"/>
    </row>
    <row r="59" spans="1:24" s="53" customFormat="1" ht="15" customHeight="1">
      <c r="B59" s="931" t="s">
        <v>921</v>
      </c>
      <c r="C59" s="931"/>
      <c r="D59" s="932"/>
      <c r="E59" s="932"/>
      <c r="F59" s="932"/>
      <c r="H59" s="362"/>
      <c r="J59" s="289"/>
      <c r="K59" s="289"/>
      <c r="L59" s="289"/>
      <c r="M59" s="913"/>
      <c r="N59" s="913"/>
      <c r="O59" s="289"/>
      <c r="P59" s="289"/>
      <c r="Q59" s="289"/>
      <c r="R59" s="289"/>
      <c r="S59" s="289"/>
      <c r="T59" s="289"/>
      <c r="U59" s="289"/>
    </row>
    <row r="60" spans="1:24" s="53" customFormat="1" ht="15" customHeight="1">
      <c r="H60" s="56"/>
      <c r="J60" s="101"/>
      <c r="K60" s="101"/>
      <c r="L60" s="101"/>
      <c r="M60" s="976"/>
      <c r="N60" s="976"/>
      <c r="O60" s="101"/>
      <c r="P60" s="101"/>
      <c r="Q60" s="101"/>
      <c r="R60" s="101"/>
      <c r="S60" s="101"/>
      <c r="T60" s="101"/>
      <c r="U60" s="101"/>
    </row>
    <row r="61" spans="1:24" s="423" customFormat="1" ht="23.25" customHeight="1">
      <c r="A61" s="759"/>
      <c r="B61" s="760" t="s">
        <v>288</v>
      </c>
      <c r="C61" s="759"/>
      <c r="D61" s="759"/>
      <c r="E61" s="759"/>
      <c r="F61" s="759"/>
      <c r="H61" s="761"/>
      <c r="M61" s="1133"/>
      <c r="N61" s="1133"/>
      <c r="V61" s="53"/>
    </row>
    <row r="62" spans="1:24" s="53" customFormat="1" ht="15" customHeight="1">
      <c r="B62" s="670"/>
      <c r="H62" s="56"/>
      <c r="J62" s="101"/>
      <c r="K62" s="101"/>
      <c r="L62" s="101"/>
      <c r="M62" s="976"/>
      <c r="N62" s="976"/>
      <c r="O62" s="101"/>
      <c r="P62" s="101"/>
      <c r="Q62" s="101"/>
      <c r="R62" s="101"/>
      <c r="S62" s="101"/>
      <c r="T62" s="101"/>
      <c r="U62" s="101"/>
    </row>
    <row r="63" spans="1:24" s="53" customFormat="1" ht="15" customHeight="1">
      <c r="B63" s="670" t="s">
        <v>330</v>
      </c>
      <c r="H63" s="56"/>
      <c r="J63" s="101"/>
      <c r="K63" s="101"/>
      <c r="L63" s="101"/>
      <c r="M63" s="976"/>
      <c r="N63" s="976"/>
      <c r="O63" s="101"/>
      <c r="P63" s="101"/>
      <c r="Q63" s="101"/>
      <c r="R63" s="101"/>
      <c r="S63" s="101"/>
      <c r="T63" s="101"/>
      <c r="U63" s="101"/>
    </row>
    <row r="64" spans="1:24" s="49" customFormat="1" ht="15" customHeight="1">
      <c r="B64" s="674" t="s">
        <v>439</v>
      </c>
      <c r="C64" s="674"/>
      <c r="D64" s="674"/>
      <c r="E64" s="674"/>
      <c r="F64" s="674"/>
      <c r="G64" s="53"/>
      <c r="H64" s="529" t="s">
        <v>245</v>
      </c>
      <c r="I64" s="53"/>
      <c r="J64" s="403">
        <v>17306.055</v>
      </c>
      <c r="K64" s="403">
        <v>17828.993999999999</v>
      </c>
      <c r="L64" s="403">
        <v>17923.656999999999</v>
      </c>
      <c r="M64" s="403">
        <v>17630.469000000001</v>
      </c>
      <c r="N64" s="403">
        <v>17435.169000000002</v>
      </c>
      <c r="O64" s="403">
        <v>17448.789000000001</v>
      </c>
      <c r="P64" s="403">
        <v>17639.607</v>
      </c>
      <c r="Q64" s="403">
        <v>17628.084999999999</v>
      </c>
      <c r="R64" s="84">
        <v>17706.23</v>
      </c>
      <c r="S64" s="403">
        <v>17938.812000000002</v>
      </c>
      <c r="T64" s="403"/>
      <c r="U64" s="403"/>
      <c r="V64" s="53"/>
    </row>
    <row r="65" spans="2:23" s="53" customFormat="1" ht="15" customHeight="1">
      <c r="C65" s="53" t="s">
        <v>212</v>
      </c>
      <c r="H65" s="56" t="s">
        <v>246</v>
      </c>
      <c r="J65" s="289">
        <v>12045.727000000001</v>
      </c>
      <c r="K65" s="289">
        <v>12237.927</v>
      </c>
      <c r="L65" s="289">
        <v>12472.251</v>
      </c>
      <c r="M65" s="913">
        <v>12566.221</v>
      </c>
      <c r="N65" s="913">
        <v>12636.19</v>
      </c>
      <c r="O65" s="289">
        <v>12758.958000000001</v>
      </c>
      <c r="P65" s="289">
        <v>13040.298000000001</v>
      </c>
      <c r="Q65" s="289">
        <v>13142.682000000001</v>
      </c>
      <c r="R65" s="411">
        <v>13297.728999999999</v>
      </c>
      <c r="S65" s="289">
        <v>13580.464</v>
      </c>
      <c r="T65" s="289"/>
      <c r="U65" s="289"/>
      <c r="W65" s="49"/>
    </row>
    <row r="66" spans="2:23" s="53" customFormat="1" ht="15" customHeight="1">
      <c r="B66" s="496"/>
      <c r="C66" s="680"/>
      <c r="D66" s="496" t="s">
        <v>410</v>
      </c>
      <c r="E66" s="496"/>
      <c r="F66" s="496"/>
      <c r="H66" s="679" t="s">
        <v>248</v>
      </c>
      <c r="J66" s="86">
        <v>2880.201</v>
      </c>
      <c r="K66" s="86">
        <v>2983</v>
      </c>
      <c r="L66" s="86">
        <v>3168.1550000000002</v>
      </c>
      <c r="M66" s="916">
        <v>3216.1680000000001</v>
      </c>
      <c r="N66" s="916">
        <v>3252.614</v>
      </c>
      <c r="O66" s="86">
        <v>3319.4749999999999</v>
      </c>
      <c r="P66" s="86">
        <v>3543.2620000000002</v>
      </c>
      <c r="Q66" s="86">
        <v>3592.0680000000002</v>
      </c>
      <c r="R66" s="87">
        <v>3706.4290000000001</v>
      </c>
      <c r="S66" s="86">
        <v>3926.7170000000001</v>
      </c>
      <c r="T66" s="86"/>
      <c r="U66" s="86"/>
      <c r="W66" s="49"/>
    </row>
    <row r="67" spans="2:23" s="53" customFormat="1" ht="15" customHeight="1">
      <c r="D67" s="53" t="s">
        <v>411</v>
      </c>
      <c r="H67" s="362"/>
      <c r="J67" s="289">
        <v>9165.5259999999998</v>
      </c>
      <c r="K67" s="289">
        <v>9254.9269999999997</v>
      </c>
      <c r="L67" s="289">
        <v>9304.0959999999995</v>
      </c>
      <c r="M67" s="913">
        <v>9350.0529999999999</v>
      </c>
      <c r="N67" s="913">
        <v>9383.5759999999991</v>
      </c>
      <c r="O67" s="289">
        <v>9439.4830000000002</v>
      </c>
      <c r="P67" s="289">
        <v>9497.0360000000001</v>
      </c>
      <c r="Q67" s="289">
        <v>9550.6139999999996</v>
      </c>
      <c r="R67" s="411">
        <v>9591.2999999999993</v>
      </c>
      <c r="S67" s="289">
        <v>9653.7469999999994</v>
      </c>
      <c r="T67" s="289"/>
      <c r="U67" s="289"/>
      <c r="W67" s="49"/>
    </row>
    <row r="68" spans="2:23" s="53" customFormat="1" ht="15" customHeight="1">
      <c r="B68" s="496"/>
      <c r="C68" s="680"/>
      <c r="D68" s="496"/>
      <c r="E68" s="496" t="s">
        <v>978</v>
      </c>
      <c r="F68" s="496"/>
      <c r="H68" s="679" t="s">
        <v>249</v>
      </c>
      <c r="J68" s="86">
        <v>2913.7179999999998</v>
      </c>
      <c r="K68" s="86">
        <v>2937.3739999999998</v>
      </c>
      <c r="L68" s="86">
        <v>2958.1350000000002</v>
      </c>
      <c r="M68" s="916">
        <v>2991.3620000000001</v>
      </c>
      <c r="N68" s="916">
        <v>3000.6309999999999</v>
      </c>
      <c r="O68" s="86">
        <v>3024.2449999999999</v>
      </c>
      <c r="P68" s="86">
        <v>3043.6840000000002</v>
      </c>
      <c r="Q68" s="86">
        <v>3082.4050000000002</v>
      </c>
      <c r="R68" s="87">
        <v>3100.415</v>
      </c>
      <c r="S68" s="86">
        <v>3130.107</v>
      </c>
      <c r="T68" s="86"/>
      <c r="U68" s="86"/>
    </row>
    <row r="69" spans="2:23" s="53" customFormat="1" ht="15" customHeight="1">
      <c r="C69" s="491"/>
      <c r="E69" s="53" t="s">
        <v>979</v>
      </c>
      <c r="H69" s="362"/>
      <c r="J69" s="289">
        <v>6251.808</v>
      </c>
      <c r="K69" s="289">
        <v>6317.5529999999999</v>
      </c>
      <c r="L69" s="289">
        <v>6345.9610000000002</v>
      </c>
      <c r="M69" s="913">
        <v>6358.6909999999998</v>
      </c>
      <c r="N69" s="913">
        <v>6382.9449999999997</v>
      </c>
      <c r="O69" s="289">
        <v>6415.2380000000003</v>
      </c>
      <c r="P69" s="289">
        <v>6453.3519999999999</v>
      </c>
      <c r="Q69" s="289">
        <v>6468.2089999999998</v>
      </c>
      <c r="R69" s="411">
        <v>6490.8850000000002</v>
      </c>
      <c r="S69" s="289">
        <v>6523.64</v>
      </c>
      <c r="T69" s="289"/>
      <c r="U69" s="289"/>
    </row>
    <row r="70" spans="2:23" s="53" customFormat="1" ht="15" customHeight="1">
      <c r="B70" s="496"/>
      <c r="C70" s="680" t="s">
        <v>213</v>
      </c>
      <c r="D70" s="496"/>
      <c r="E70" s="496"/>
      <c r="F70" s="496"/>
      <c r="H70" s="724" t="s">
        <v>247</v>
      </c>
      <c r="J70" s="86">
        <v>5260.3280000000004</v>
      </c>
      <c r="K70" s="86">
        <v>5591.067</v>
      </c>
      <c r="L70" s="86">
        <v>5451.4059999999999</v>
      </c>
      <c r="M70" s="916">
        <v>5064.2479999999996</v>
      </c>
      <c r="N70" s="916">
        <v>4798.9790000000003</v>
      </c>
      <c r="O70" s="86">
        <v>4689.8310000000001</v>
      </c>
      <c r="P70" s="86">
        <v>4599.3090000000002</v>
      </c>
      <c r="Q70" s="86">
        <v>4485.4030000000002</v>
      </c>
      <c r="R70" s="87">
        <v>4408.5010000000002</v>
      </c>
      <c r="S70" s="86">
        <v>4358.348</v>
      </c>
      <c r="T70" s="86"/>
      <c r="U70" s="86"/>
      <c r="W70" s="49"/>
    </row>
    <row r="71" spans="2:23" s="49" customFormat="1" ht="15" hidden="1" customHeight="1">
      <c r="B71" s="49" t="s">
        <v>437</v>
      </c>
      <c r="G71" s="53"/>
      <c r="H71" s="56" t="s">
        <v>245</v>
      </c>
      <c r="I71" s="53"/>
      <c r="J71" s="291">
        <v>17306.055</v>
      </c>
      <c r="K71" s="291">
        <v>17828.993999999999</v>
      </c>
      <c r="L71" s="291">
        <v>17923.656999999999</v>
      </c>
      <c r="M71" s="1094">
        <v>17630.469000000001</v>
      </c>
      <c r="N71" s="1094">
        <v>17435.169000000002</v>
      </c>
      <c r="O71" s="291">
        <v>17448.789000000001</v>
      </c>
      <c r="P71" s="291">
        <v>17639.607</v>
      </c>
      <c r="Q71" s="291">
        <v>17628.084999999999</v>
      </c>
      <c r="R71" s="412">
        <v>17706.23</v>
      </c>
      <c r="S71" s="291">
        <v>17938.812000000002</v>
      </c>
      <c r="T71" s="291"/>
      <c r="U71" s="291"/>
      <c r="V71" s="53"/>
    </row>
    <row r="72" spans="2:23" s="53" customFormat="1" ht="15" hidden="1" customHeight="1">
      <c r="B72" s="496"/>
      <c r="C72" s="680" t="s">
        <v>413</v>
      </c>
      <c r="D72" s="496"/>
      <c r="E72" s="496"/>
      <c r="F72" s="496"/>
      <c r="H72" s="679" t="s">
        <v>249</v>
      </c>
      <c r="J72" s="86">
        <v>2913.7179999999998</v>
      </c>
      <c r="K72" s="86">
        <v>2937.3739999999998</v>
      </c>
      <c r="L72" s="86">
        <v>2958.1350000000002</v>
      </c>
      <c r="M72" s="916">
        <v>2991.3620000000001</v>
      </c>
      <c r="N72" s="916">
        <v>3000.6309999999999</v>
      </c>
      <c r="O72" s="86">
        <v>3024.2449999999999</v>
      </c>
      <c r="P72" s="86">
        <v>3043.6840000000002</v>
      </c>
      <c r="Q72" s="86">
        <v>3082.4050000000002</v>
      </c>
      <c r="R72" s="87">
        <v>3100.415</v>
      </c>
      <c r="S72" s="86">
        <v>3130.107</v>
      </c>
      <c r="T72" s="86"/>
      <c r="U72" s="86"/>
    </row>
    <row r="73" spans="2:23" s="53" customFormat="1" ht="15" hidden="1" customHeight="1">
      <c r="C73" s="491" t="s">
        <v>414</v>
      </c>
      <c r="H73" s="362" t="s">
        <v>250</v>
      </c>
      <c r="J73" s="289">
        <v>14392.337</v>
      </c>
      <c r="K73" s="289">
        <v>14891.62</v>
      </c>
      <c r="L73" s="289">
        <v>14965.522000000001</v>
      </c>
      <c r="M73" s="913">
        <v>14639.107</v>
      </c>
      <c r="N73" s="913">
        <v>14434.538</v>
      </c>
      <c r="O73" s="289">
        <v>14424.544</v>
      </c>
      <c r="P73" s="289">
        <v>14595.923000000001</v>
      </c>
      <c r="Q73" s="289">
        <v>14545.68</v>
      </c>
      <c r="R73" s="411">
        <v>14605.815000000001</v>
      </c>
      <c r="S73" s="289">
        <v>14808.705</v>
      </c>
      <c r="T73" s="289"/>
      <c r="U73" s="289"/>
    </row>
    <row r="74" spans="2:23" s="53" customFormat="1" ht="15" hidden="1" customHeight="1">
      <c r="B74" s="496"/>
      <c r="C74" s="680"/>
      <c r="D74" s="496" t="s">
        <v>410</v>
      </c>
      <c r="E74" s="496"/>
      <c r="F74" s="496"/>
      <c r="H74" s="679" t="s">
        <v>248</v>
      </c>
      <c r="J74" s="86">
        <v>2880.201</v>
      </c>
      <c r="K74" s="86">
        <v>2983</v>
      </c>
      <c r="L74" s="86">
        <v>3168.1550000000002</v>
      </c>
      <c r="M74" s="916">
        <v>3216.1680000000001</v>
      </c>
      <c r="N74" s="916">
        <v>3252.614</v>
      </c>
      <c r="O74" s="86">
        <v>3319.4749999999999</v>
      </c>
      <c r="P74" s="86">
        <v>3543.2620000000002</v>
      </c>
      <c r="Q74" s="86">
        <v>3592.0680000000002</v>
      </c>
      <c r="R74" s="87">
        <v>3706.4290000000001</v>
      </c>
      <c r="S74" s="86">
        <v>3926.7170000000001</v>
      </c>
      <c r="T74" s="86"/>
      <c r="U74" s="86"/>
    </row>
    <row r="75" spans="2:23" s="53" customFormat="1" ht="15" hidden="1" customHeight="1">
      <c r="C75" s="491"/>
      <c r="D75" s="53" t="s">
        <v>415</v>
      </c>
      <c r="H75" s="362"/>
      <c r="J75" s="289">
        <v>6251.808</v>
      </c>
      <c r="K75" s="289">
        <v>6317.5529999999999</v>
      </c>
      <c r="L75" s="289">
        <v>6345.9610000000002</v>
      </c>
      <c r="M75" s="913">
        <v>6358.6909999999998</v>
      </c>
      <c r="N75" s="913">
        <v>6382.9449999999997</v>
      </c>
      <c r="O75" s="289">
        <v>6415.2380000000003</v>
      </c>
      <c r="P75" s="289">
        <v>6453.3519999999999</v>
      </c>
      <c r="Q75" s="289">
        <v>6468.2089999999998</v>
      </c>
      <c r="R75" s="411">
        <v>6490.8850000000002</v>
      </c>
      <c r="S75" s="289">
        <v>6523.64</v>
      </c>
      <c r="T75" s="289"/>
      <c r="U75" s="913"/>
      <c r="V75" s="953"/>
    </row>
    <row r="76" spans="2:23" s="53" customFormat="1" ht="15" hidden="1" customHeight="1">
      <c r="B76" s="496"/>
      <c r="C76" s="680"/>
      <c r="D76" s="496" t="s">
        <v>213</v>
      </c>
      <c r="E76" s="496"/>
      <c r="F76" s="496"/>
      <c r="H76" s="679" t="s">
        <v>247</v>
      </c>
      <c r="J76" s="86">
        <v>5260.32</v>
      </c>
      <c r="K76" s="86">
        <v>5591.058</v>
      </c>
      <c r="L76" s="86">
        <v>5451.3980000000001</v>
      </c>
      <c r="M76" s="916">
        <v>5064.24</v>
      </c>
      <c r="N76" s="916">
        <v>4798.9679999999998</v>
      </c>
      <c r="O76" s="86">
        <v>4689.8239999999996</v>
      </c>
      <c r="P76" s="86">
        <v>4599.3019999999997</v>
      </c>
      <c r="Q76" s="86">
        <v>4485.3959999999997</v>
      </c>
      <c r="R76" s="87">
        <v>4408.4939999999997</v>
      </c>
      <c r="S76" s="86">
        <v>4358.3410000000003</v>
      </c>
      <c r="T76" s="86"/>
      <c r="U76" s="916"/>
      <c r="V76" s="953"/>
    </row>
    <row r="77" spans="2:23" s="53" customFormat="1" ht="15" customHeight="1">
      <c r="B77" s="670" t="s">
        <v>329</v>
      </c>
      <c r="H77" s="56"/>
      <c r="J77" s="101"/>
      <c r="K77" s="101"/>
      <c r="L77" s="101"/>
      <c r="M77" s="976"/>
      <c r="N77" s="976"/>
      <c r="O77" s="101"/>
      <c r="P77" s="101"/>
      <c r="Q77" s="296"/>
      <c r="R77" s="101"/>
      <c r="S77" s="101"/>
      <c r="T77" s="101"/>
      <c r="U77" s="976"/>
      <c r="V77" s="953"/>
    </row>
    <row r="78" spans="2:23" s="53" customFormat="1" ht="15" customHeight="1">
      <c r="B78" s="534" t="s">
        <v>214</v>
      </c>
      <c r="C78" s="534"/>
      <c r="D78" s="534"/>
      <c r="E78" s="534"/>
      <c r="F78" s="534"/>
      <c r="H78" s="529" t="s">
        <v>252</v>
      </c>
      <c r="I78" s="143"/>
      <c r="J78" s="698">
        <v>0.29099999999999998</v>
      </c>
      <c r="K78" s="404">
        <v>0.29299999999999998</v>
      </c>
      <c r="L78" s="404">
        <v>0.29199999999999998</v>
      </c>
      <c r="M78" s="404">
        <v>0.28599999999999998</v>
      </c>
      <c r="N78" s="404">
        <v>0.28299999999999997</v>
      </c>
      <c r="O78" s="404">
        <v>0.28499999999999998</v>
      </c>
      <c r="P78" s="404">
        <v>0.28399999999999997</v>
      </c>
      <c r="Q78" s="426">
        <v>0.28399999999999997</v>
      </c>
      <c r="R78" s="698">
        <v>0.28399999999999997</v>
      </c>
      <c r="S78" s="698" t="s">
        <v>162</v>
      </c>
      <c r="T78" s="404"/>
      <c r="U78" s="404"/>
      <c r="V78" s="953"/>
    </row>
    <row r="79" spans="2:23" s="53" customFormat="1" ht="15" customHeight="1">
      <c r="B79" s="670" t="s">
        <v>334</v>
      </c>
      <c r="H79" s="56"/>
      <c r="J79" s="101"/>
      <c r="K79" s="101"/>
      <c r="L79" s="101"/>
      <c r="M79" s="1048"/>
      <c r="N79" s="976"/>
      <c r="O79" s="101"/>
      <c r="P79" s="101"/>
      <c r="Q79" s="295"/>
      <c r="R79" s="101"/>
      <c r="S79" s="101"/>
      <c r="T79" s="101"/>
      <c r="U79" s="688"/>
      <c r="V79" s="953"/>
    </row>
    <row r="80" spans="2:23" s="53" customFormat="1" ht="15" customHeight="1">
      <c r="B80" s="534" t="s">
        <v>335</v>
      </c>
      <c r="C80" s="697"/>
      <c r="D80" s="697"/>
      <c r="E80" s="697"/>
      <c r="F80" s="697"/>
      <c r="H80" s="726" t="s">
        <v>254</v>
      </c>
      <c r="I80" s="144"/>
      <c r="J80" s="725">
        <v>7.5999999999999998E-2</v>
      </c>
      <c r="K80" s="396">
        <v>7.5999999999999998E-2</v>
      </c>
      <c r="L80" s="725">
        <v>9.1999999999999998E-2</v>
      </c>
      <c r="M80" s="725">
        <v>8.5999999999999993E-2</v>
      </c>
      <c r="N80" s="396">
        <v>8.5000000000000006E-2</v>
      </c>
      <c r="O80" s="396">
        <v>7.2999999999999995E-2</v>
      </c>
      <c r="P80" s="725">
        <v>7.8E-2</v>
      </c>
      <c r="Q80" s="725">
        <v>8.3000000000000004E-2</v>
      </c>
      <c r="R80" s="136">
        <v>7.9000000000000001E-2</v>
      </c>
      <c r="S80" s="396">
        <v>7.2999999999999995E-2</v>
      </c>
      <c r="T80" s="725"/>
      <c r="U80" s="725"/>
      <c r="V80" s="953"/>
    </row>
    <row r="81" spans="1:22" s="53" customFormat="1" ht="15" customHeight="1">
      <c r="B81" s="670" t="s">
        <v>339</v>
      </c>
      <c r="H81" s="56"/>
      <c r="J81" s="101"/>
      <c r="K81" s="688"/>
      <c r="L81" s="101"/>
      <c r="M81" s="976"/>
      <c r="N81" s="976"/>
      <c r="O81" s="688"/>
      <c r="P81" s="101"/>
      <c r="Q81" s="101"/>
      <c r="R81" s="418"/>
      <c r="S81" s="688"/>
      <c r="T81" s="101"/>
      <c r="U81" s="101"/>
      <c r="V81" s="953"/>
    </row>
    <row r="82" spans="1:22" s="49" customFormat="1" ht="15" customHeight="1">
      <c r="B82" s="674" t="s">
        <v>336</v>
      </c>
      <c r="C82" s="674"/>
      <c r="D82" s="674"/>
      <c r="E82" s="674"/>
      <c r="F82" s="674"/>
      <c r="G82" s="53"/>
      <c r="H82" s="726" t="s">
        <v>253</v>
      </c>
      <c r="I82" s="53"/>
      <c r="J82" s="406">
        <v>20.100000000000001</v>
      </c>
      <c r="K82" s="406">
        <v>20.2</v>
      </c>
      <c r="L82" s="406">
        <v>20.100000000000001</v>
      </c>
      <c r="M82" s="406">
        <v>20.8</v>
      </c>
      <c r="N82" s="406">
        <v>21.1</v>
      </c>
      <c r="O82" s="406">
        <v>21.9</v>
      </c>
      <c r="P82" s="406">
        <v>22.4</v>
      </c>
      <c r="Q82" s="406">
        <v>22.1</v>
      </c>
      <c r="R82" s="135">
        <v>22</v>
      </c>
      <c r="S82" s="406">
        <v>22.8</v>
      </c>
      <c r="T82" s="406"/>
      <c r="U82" s="406"/>
      <c r="V82" s="953"/>
    </row>
    <row r="83" spans="1:22" s="325" customFormat="1" ht="15" customHeight="1" thickBot="1">
      <c r="B83" s="703" t="s">
        <v>19</v>
      </c>
      <c r="C83" s="703"/>
      <c r="D83" s="703"/>
      <c r="E83" s="703"/>
      <c r="F83" s="703"/>
      <c r="H83" s="704"/>
      <c r="J83" s="417">
        <v>2.8000000000000001E-2</v>
      </c>
      <c r="K83" s="721">
        <v>3.0000000000000001E-3</v>
      </c>
      <c r="L83" s="417">
        <v>-2.9000000000000001E-2</v>
      </c>
      <c r="M83" s="417">
        <v>2.4E-2</v>
      </c>
      <c r="N83" s="721">
        <v>4.8000000000000001E-2</v>
      </c>
      <c r="O83" s="721">
        <v>8.4000000000000005E-2</v>
      </c>
      <c r="P83" s="417">
        <v>0.11600000000000001</v>
      </c>
      <c r="Q83" s="417">
        <v>6.2E-2</v>
      </c>
      <c r="R83" s="722">
        <v>4.2999999999999997E-2</v>
      </c>
      <c r="S83" s="721">
        <v>4.2999999999999997E-2</v>
      </c>
      <c r="T83" s="417"/>
      <c r="U83" s="417"/>
      <c r="V83" s="953"/>
    </row>
    <row r="84" spans="1:22" s="53" customFormat="1" ht="15" hidden="1" customHeight="1" thickTop="1">
      <c r="B84" s="496"/>
      <c r="C84" s="496" t="s">
        <v>418</v>
      </c>
      <c r="D84" s="496"/>
      <c r="E84" s="496"/>
      <c r="F84" s="496"/>
      <c r="H84" s="679"/>
      <c r="J84" s="141">
        <v>26.4</v>
      </c>
      <c r="K84" s="141">
        <v>26.8</v>
      </c>
      <c r="L84" s="141">
        <v>27.3</v>
      </c>
      <c r="M84" s="1130">
        <v>27.3</v>
      </c>
      <c r="N84" s="1130">
        <v>27.4</v>
      </c>
      <c r="O84" s="141">
        <v>27.8</v>
      </c>
      <c r="P84" s="141">
        <v>28.3</v>
      </c>
      <c r="Q84" s="141">
        <v>27.9</v>
      </c>
      <c r="R84" s="142">
        <v>27.9</v>
      </c>
      <c r="S84" s="141">
        <v>28.3</v>
      </c>
      <c r="T84" s="141"/>
      <c r="U84" s="141"/>
      <c r="V84" s="953"/>
    </row>
    <row r="85" spans="1:22" s="53" customFormat="1" ht="15" hidden="1" customHeight="1" thickBot="1">
      <c r="B85" s="681"/>
      <c r="C85" s="681" t="s">
        <v>412</v>
      </c>
      <c r="D85" s="681"/>
      <c r="E85" s="681"/>
      <c r="F85" s="681"/>
      <c r="H85" s="683"/>
      <c r="J85" s="1018">
        <v>12.3</v>
      </c>
      <c r="K85" s="1018">
        <v>12.5</v>
      </c>
      <c r="L85" s="1018">
        <v>11.8</v>
      </c>
      <c r="M85" s="1018">
        <v>12.9</v>
      </c>
      <c r="N85" s="1018">
        <v>13</v>
      </c>
      <c r="O85" s="1018">
        <v>13.9</v>
      </c>
      <c r="P85" s="1018">
        <v>14.2</v>
      </c>
      <c r="Q85" s="1018">
        <v>13.9</v>
      </c>
      <c r="R85" s="1019">
        <v>13.5</v>
      </c>
      <c r="S85" s="1018">
        <v>14.7</v>
      </c>
      <c r="T85" s="1018"/>
      <c r="U85" s="1018"/>
      <c r="V85" s="953"/>
    </row>
    <row r="86" spans="1:22" s="53" customFormat="1" ht="15" hidden="1" customHeight="1" thickTop="1">
      <c r="B86" s="686" t="s">
        <v>337</v>
      </c>
      <c r="C86" s="687"/>
      <c r="D86" s="687"/>
      <c r="E86" s="687"/>
      <c r="F86" s="687"/>
      <c r="H86" s="548"/>
      <c r="J86" s="688"/>
      <c r="K86" s="688"/>
      <c r="L86" s="688"/>
      <c r="M86" s="1048"/>
      <c r="N86" s="1048"/>
      <c r="O86" s="688"/>
      <c r="P86" s="688"/>
      <c r="Q86" s="688"/>
      <c r="R86" s="811"/>
      <c r="S86" s="688"/>
      <c r="T86" s="688"/>
      <c r="U86" s="688"/>
      <c r="V86" s="953"/>
    </row>
    <row r="87" spans="1:22" s="53" customFormat="1" ht="15" hidden="1" customHeight="1" thickBot="1">
      <c r="B87" s="805" t="s">
        <v>33</v>
      </c>
      <c r="C87" s="805"/>
      <c r="D87" s="805"/>
      <c r="E87" s="805"/>
      <c r="F87" s="805"/>
      <c r="H87" s="557"/>
      <c r="I87" s="144"/>
      <c r="J87" s="812">
        <v>1</v>
      </c>
      <c r="K87" s="812">
        <v>1</v>
      </c>
      <c r="L87" s="812">
        <v>1</v>
      </c>
      <c r="M87" s="812">
        <v>1</v>
      </c>
      <c r="N87" s="812">
        <v>1</v>
      </c>
      <c r="O87" s="812">
        <v>1</v>
      </c>
      <c r="P87" s="812">
        <v>1</v>
      </c>
      <c r="Q87" s="812">
        <v>1</v>
      </c>
      <c r="R87" s="813">
        <v>1</v>
      </c>
      <c r="S87" s="812">
        <v>1</v>
      </c>
      <c r="T87" s="812"/>
      <c r="U87" s="812"/>
      <c r="V87" s="953"/>
    </row>
    <row r="88" spans="1:22" s="53" customFormat="1" ht="15" customHeight="1" thickTop="1">
      <c r="H88" s="56"/>
      <c r="I88" s="143"/>
      <c r="J88" s="814"/>
      <c r="K88" s="814"/>
      <c r="L88" s="814"/>
      <c r="M88" s="1134"/>
      <c r="N88" s="1134"/>
      <c r="O88" s="814"/>
      <c r="P88" s="814"/>
      <c r="Q88" s="814"/>
      <c r="R88" s="814"/>
      <c r="S88" s="814"/>
      <c r="T88" s="814"/>
      <c r="U88" s="814"/>
      <c r="V88" s="953"/>
    </row>
    <row r="89" spans="1:22" s="423" customFormat="1" ht="23.25" customHeight="1">
      <c r="A89" s="759"/>
      <c r="B89" s="760" t="s">
        <v>731</v>
      </c>
      <c r="C89" s="759"/>
      <c r="D89" s="759"/>
      <c r="E89" s="759"/>
      <c r="F89" s="759"/>
      <c r="H89" s="761"/>
      <c r="M89" s="1133"/>
      <c r="N89" s="1133"/>
      <c r="V89" s="53"/>
    </row>
    <row r="90" spans="1:22" s="53" customFormat="1" ht="15" customHeight="1">
      <c r="B90" s="670"/>
      <c r="H90" s="56"/>
      <c r="J90" s="101"/>
      <c r="K90" s="101"/>
      <c r="L90" s="101"/>
      <c r="M90" s="976"/>
      <c r="N90" s="976"/>
      <c r="O90" s="101"/>
      <c r="P90" s="101"/>
      <c r="Q90" s="101"/>
      <c r="R90" s="101"/>
      <c r="S90" s="101"/>
      <c r="T90" s="101"/>
      <c r="U90" s="101"/>
    </row>
    <row r="91" spans="1:22" s="53" customFormat="1" ht="15" customHeight="1">
      <c r="B91" s="670" t="s">
        <v>327</v>
      </c>
      <c r="H91" s="56"/>
      <c r="J91" s="101"/>
      <c r="K91" s="101"/>
      <c r="L91" s="101"/>
      <c r="M91" s="976"/>
      <c r="N91" s="976"/>
      <c r="O91" s="101"/>
      <c r="P91" s="101"/>
      <c r="Q91" s="101"/>
      <c r="R91" s="101"/>
      <c r="S91" s="101"/>
      <c r="T91" s="101"/>
      <c r="U91" s="101"/>
    </row>
    <row r="92" spans="1:22" s="49" customFormat="1" ht="15" customHeight="1">
      <c r="A92" s="53"/>
      <c r="B92" s="674" t="s">
        <v>439</v>
      </c>
      <c r="C92" s="674"/>
      <c r="D92" s="674"/>
      <c r="E92" s="674"/>
      <c r="F92" s="674"/>
      <c r="G92" s="53"/>
      <c r="H92" s="529" t="s">
        <v>245</v>
      </c>
      <c r="I92" s="53"/>
      <c r="J92" s="403">
        <v>5306.8429999999998</v>
      </c>
      <c r="K92" s="403">
        <v>5372.2380000000003</v>
      </c>
      <c r="L92" s="403">
        <v>5462.902</v>
      </c>
      <c r="M92" s="403">
        <v>5538.5690000000004</v>
      </c>
      <c r="N92" s="676">
        <v>5547.8059999999996</v>
      </c>
      <c r="O92" s="403">
        <v>5740.1819999999998</v>
      </c>
      <c r="P92" s="403">
        <v>6386.1040000000003</v>
      </c>
      <c r="Q92" s="403">
        <v>6697.6689999999999</v>
      </c>
      <c r="R92" s="427">
        <v>6988.2579999999998</v>
      </c>
      <c r="S92" s="403">
        <v>7337.5910000000003</v>
      </c>
      <c r="T92" s="403"/>
      <c r="U92" s="403"/>
      <c r="V92" s="53"/>
    </row>
    <row r="93" spans="1:22" s="53" customFormat="1" ht="15" customHeight="1">
      <c r="C93" s="53" t="s">
        <v>212</v>
      </c>
      <c r="H93" s="56" t="s">
        <v>246</v>
      </c>
      <c r="J93" s="289">
        <v>4892.5389999999998</v>
      </c>
      <c r="K93" s="289">
        <v>4963.2169999999996</v>
      </c>
      <c r="L93" s="289">
        <v>5057.0829999999996</v>
      </c>
      <c r="M93" s="913">
        <v>5145.2889999999998</v>
      </c>
      <c r="N93" s="913">
        <v>5171.9889999999996</v>
      </c>
      <c r="O93" s="289">
        <v>5377.9070000000002</v>
      </c>
      <c r="P93" s="289">
        <v>6028.4409999999998</v>
      </c>
      <c r="Q93" s="289">
        <v>6352.4059999999999</v>
      </c>
      <c r="R93" s="411">
        <v>6658.951</v>
      </c>
      <c r="S93" s="289">
        <v>7015.3339999999998</v>
      </c>
      <c r="T93" s="289"/>
      <c r="U93" s="289"/>
    </row>
    <row r="94" spans="1:22" s="53" customFormat="1" ht="15" customHeight="1">
      <c r="B94" s="496"/>
      <c r="C94" s="680"/>
      <c r="D94" s="496" t="s">
        <v>410</v>
      </c>
      <c r="E94" s="496"/>
      <c r="F94" s="496"/>
      <c r="H94" s="679" t="s">
        <v>248</v>
      </c>
      <c r="J94" s="86">
        <v>2014.1669999999999</v>
      </c>
      <c r="K94" s="86">
        <v>2065.8679999999999</v>
      </c>
      <c r="L94" s="86">
        <v>2137.3240000000001</v>
      </c>
      <c r="M94" s="916">
        <v>2206.933</v>
      </c>
      <c r="N94" s="915">
        <v>2215.6219999999998</v>
      </c>
      <c r="O94" s="86">
        <v>2397.326</v>
      </c>
      <c r="P94" s="86">
        <v>2614.0239999999999</v>
      </c>
      <c r="Q94" s="86">
        <v>2898.6990000000001</v>
      </c>
      <c r="R94" s="431">
        <v>3167.1469999999999</v>
      </c>
      <c r="S94" s="86">
        <v>3484.7130000000002</v>
      </c>
      <c r="T94" s="86"/>
      <c r="U94" s="86"/>
    </row>
    <row r="95" spans="1:22" s="53" customFormat="1" ht="15" customHeight="1">
      <c r="D95" s="53" t="s">
        <v>411</v>
      </c>
      <c r="H95" s="362"/>
      <c r="J95" s="289">
        <v>2878.3719999999998</v>
      </c>
      <c r="K95" s="289">
        <v>2897.3490000000002</v>
      </c>
      <c r="L95" s="289">
        <v>2919.759</v>
      </c>
      <c r="M95" s="913">
        <v>2938.3560000000002</v>
      </c>
      <c r="N95" s="913">
        <v>2956.3670000000002</v>
      </c>
      <c r="O95" s="289">
        <v>2980.5810000000001</v>
      </c>
      <c r="P95" s="289">
        <v>3414.4169999999999</v>
      </c>
      <c r="Q95" s="289">
        <v>3453.7069999999999</v>
      </c>
      <c r="R95" s="411">
        <v>3491.8040000000001</v>
      </c>
      <c r="S95" s="289">
        <v>3530.6210000000001</v>
      </c>
      <c r="T95" s="289"/>
      <c r="U95" s="289"/>
    </row>
    <row r="96" spans="1:22" s="53" customFormat="1" ht="15" customHeight="1">
      <c r="B96" s="496"/>
      <c r="C96" s="680"/>
      <c r="D96" s="496"/>
      <c r="E96" s="496" t="s">
        <v>978</v>
      </c>
      <c r="F96" s="496"/>
      <c r="H96" s="679" t="s">
        <v>249</v>
      </c>
      <c r="J96" s="86">
        <v>553.94100000000003</v>
      </c>
      <c r="K96" s="86">
        <v>571.30700000000002</v>
      </c>
      <c r="L96" s="86">
        <v>587.31200000000001</v>
      </c>
      <c r="M96" s="916">
        <v>606.01499999999999</v>
      </c>
      <c r="N96" s="916">
        <v>624.61599999999999</v>
      </c>
      <c r="O96" s="86">
        <v>638.67600000000004</v>
      </c>
      <c r="P96" s="86">
        <v>1001.81</v>
      </c>
      <c r="Q96" s="86">
        <v>1023.452</v>
      </c>
      <c r="R96" s="87">
        <v>1093.8710000000001</v>
      </c>
      <c r="S96" s="86">
        <v>1114.9680000000001</v>
      </c>
      <c r="T96" s="86"/>
      <c r="U96" s="86"/>
    </row>
    <row r="97" spans="1:22" s="53" customFormat="1" ht="15" customHeight="1">
      <c r="C97" s="491"/>
      <c r="E97" s="53" t="s">
        <v>979</v>
      </c>
      <c r="H97" s="362"/>
      <c r="J97" s="289">
        <v>2324.431</v>
      </c>
      <c r="K97" s="289">
        <v>2326.0419999999999</v>
      </c>
      <c r="L97" s="289">
        <v>2332.4470000000001</v>
      </c>
      <c r="M97" s="913">
        <v>2332.3409999999999</v>
      </c>
      <c r="N97" s="913">
        <v>2331.7510000000002</v>
      </c>
      <c r="O97" s="289">
        <v>2341.9050000000002</v>
      </c>
      <c r="P97" s="289">
        <v>2412.607</v>
      </c>
      <c r="Q97" s="289">
        <v>2430.2550000000001</v>
      </c>
      <c r="R97" s="411">
        <v>2397.933</v>
      </c>
      <c r="S97" s="289">
        <v>2415.6529999999998</v>
      </c>
      <c r="T97" s="289"/>
      <c r="U97" s="289"/>
    </row>
    <row r="98" spans="1:22" s="53" customFormat="1" ht="15" customHeight="1" thickBot="1">
      <c r="B98" s="805"/>
      <c r="C98" s="806" t="s">
        <v>213</v>
      </c>
      <c r="D98" s="805"/>
      <c r="E98" s="805"/>
      <c r="F98" s="805"/>
      <c r="H98" s="807" t="s">
        <v>247</v>
      </c>
      <c r="J98" s="808">
        <v>414.30399999999997</v>
      </c>
      <c r="K98" s="808">
        <v>409.02100000000002</v>
      </c>
      <c r="L98" s="808">
        <v>405.81900000000002</v>
      </c>
      <c r="M98" s="808">
        <v>393.28</v>
      </c>
      <c r="N98" s="1135">
        <v>375.81700000000001</v>
      </c>
      <c r="O98" s="808">
        <v>362.27499999999998</v>
      </c>
      <c r="P98" s="808">
        <v>357.66300000000001</v>
      </c>
      <c r="Q98" s="808">
        <v>345.26299999999998</v>
      </c>
      <c r="R98" s="1020">
        <v>329.30700000000002</v>
      </c>
      <c r="S98" s="808">
        <v>322.25700000000001</v>
      </c>
      <c r="T98" s="808"/>
      <c r="U98" s="808"/>
    </row>
    <row r="99" spans="1:22" s="49" customFormat="1" ht="15" hidden="1" customHeight="1" thickTop="1">
      <c r="A99" s="53"/>
      <c r="B99" s="49" t="s">
        <v>437</v>
      </c>
      <c r="G99" s="53"/>
      <c r="H99" s="56" t="s">
        <v>245</v>
      </c>
      <c r="I99" s="53"/>
      <c r="J99" s="291">
        <v>5306.8429999999998</v>
      </c>
      <c r="K99" s="291">
        <v>5372.2380000000003</v>
      </c>
      <c r="L99" s="291">
        <v>5462.902</v>
      </c>
      <c r="M99" s="1094">
        <v>5538.5690000000004</v>
      </c>
      <c r="N99" s="1094">
        <v>5547.8059999999996</v>
      </c>
      <c r="O99" s="291">
        <v>5740.1819999999998</v>
      </c>
      <c r="P99" s="291">
        <v>6386.1040000000003</v>
      </c>
      <c r="Q99" s="291">
        <v>6697.6689999999999</v>
      </c>
      <c r="R99" s="412">
        <v>6988.2579999999998</v>
      </c>
      <c r="S99" s="291">
        <v>7337.5910000000003</v>
      </c>
      <c r="T99" s="291"/>
      <c r="U99" s="291"/>
      <c r="V99" s="53"/>
    </row>
    <row r="100" spans="1:22" s="53" customFormat="1" ht="15" hidden="1" customHeight="1">
      <c r="B100" s="496"/>
      <c r="C100" s="680" t="s">
        <v>419</v>
      </c>
      <c r="D100" s="496"/>
      <c r="E100" s="496"/>
      <c r="F100" s="496"/>
      <c r="H100" s="679" t="s">
        <v>249</v>
      </c>
      <c r="J100" s="86">
        <v>553.94100000000003</v>
      </c>
      <c r="K100" s="86">
        <v>571.30700000000002</v>
      </c>
      <c r="L100" s="86">
        <v>587.31200000000001</v>
      </c>
      <c r="M100" s="916">
        <v>606.01499999999999</v>
      </c>
      <c r="N100" s="915">
        <v>624.61599999999999</v>
      </c>
      <c r="O100" s="86">
        <v>638.67600000000004</v>
      </c>
      <c r="P100" s="86">
        <v>1001.81</v>
      </c>
      <c r="Q100" s="86">
        <v>1023.452</v>
      </c>
      <c r="R100" s="431">
        <v>1093.8710000000001</v>
      </c>
      <c r="S100" s="86">
        <v>1114.9680000000001</v>
      </c>
      <c r="T100" s="86"/>
      <c r="U100" s="86"/>
    </row>
    <row r="101" spans="1:22" s="53" customFormat="1" ht="15" hidden="1" customHeight="1">
      <c r="C101" s="491" t="s">
        <v>414</v>
      </c>
      <c r="H101" s="362" t="s">
        <v>250</v>
      </c>
      <c r="J101" s="289">
        <v>4752.902</v>
      </c>
      <c r="K101" s="289">
        <v>4800.9309999999996</v>
      </c>
      <c r="L101" s="289">
        <v>4875.59</v>
      </c>
      <c r="M101" s="913">
        <v>4932.5540000000001</v>
      </c>
      <c r="N101" s="913">
        <v>4923.1899999999996</v>
      </c>
      <c r="O101" s="289">
        <v>5101.5060000000003</v>
      </c>
      <c r="P101" s="289">
        <v>5384.2939999999999</v>
      </c>
      <c r="Q101" s="289">
        <v>5674.2169999999996</v>
      </c>
      <c r="R101" s="411">
        <v>5894.3869999999997</v>
      </c>
      <c r="S101" s="289">
        <v>6222.6229999999996</v>
      </c>
      <c r="T101" s="289"/>
      <c r="U101" s="289"/>
    </row>
    <row r="102" spans="1:22" s="53" customFormat="1" ht="15" hidden="1" customHeight="1">
      <c r="B102" s="496"/>
      <c r="C102" s="680"/>
      <c r="D102" s="496" t="s">
        <v>410</v>
      </c>
      <c r="E102" s="496"/>
      <c r="F102" s="496"/>
      <c r="H102" s="679" t="s">
        <v>248</v>
      </c>
      <c r="J102" s="86">
        <v>2014.1669999999999</v>
      </c>
      <c r="K102" s="86">
        <v>2065.8679999999999</v>
      </c>
      <c r="L102" s="86">
        <v>2137.3240000000001</v>
      </c>
      <c r="M102" s="916">
        <v>2206.933</v>
      </c>
      <c r="N102" s="915">
        <v>2215.6219999999998</v>
      </c>
      <c r="O102" s="86">
        <v>2397.326</v>
      </c>
      <c r="P102" s="86">
        <v>2614.0239999999999</v>
      </c>
      <c r="Q102" s="86">
        <v>2898.6990000000001</v>
      </c>
      <c r="R102" s="431">
        <v>3167.1469999999999</v>
      </c>
      <c r="S102" s="86">
        <v>3484.7130000000002</v>
      </c>
      <c r="T102" s="86"/>
      <c r="U102" s="86"/>
    </row>
    <row r="103" spans="1:22" s="53" customFormat="1" ht="15" hidden="1" customHeight="1">
      <c r="C103" s="491"/>
      <c r="D103" s="53" t="s">
        <v>415</v>
      </c>
      <c r="H103" s="362"/>
      <c r="J103" s="289">
        <v>2324.431</v>
      </c>
      <c r="K103" s="289">
        <v>2326.0419999999999</v>
      </c>
      <c r="L103" s="289">
        <v>2332.4470000000001</v>
      </c>
      <c r="M103" s="913">
        <v>2332.3409999999999</v>
      </c>
      <c r="N103" s="913">
        <v>2331.7510000000002</v>
      </c>
      <c r="O103" s="289">
        <v>2341.9050000000002</v>
      </c>
      <c r="P103" s="289">
        <v>2412.607</v>
      </c>
      <c r="Q103" s="289">
        <v>2430.2550000000001</v>
      </c>
      <c r="R103" s="411">
        <v>2397.933</v>
      </c>
      <c r="S103" s="289">
        <v>2415.6529999999998</v>
      </c>
      <c r="T103" s="289"/>
      <c r="U103" s="289"/>
    </row>
    <row r="104" spans="1:22" s="53" customFormat="1" ht="15" hidden="1" customHeight="1" thickBot="1">
      <c r="B104" s="805"/>
      <c r="C104" s="806"/>
      <c r="D104" s="805" t="s">
        <v>213</v>
      </c>
      <c r="E104" s="805"/>
      <c r="F104" s="805"/>
      <c r="H104" s="807" t="s">
        <v>247</v>
      </c>
      <c r="J104" s="808">
        <v>414.30399999999997</v>
      </c>
      <c r="K104" s="808">
        <v>409.02100000000002</v>
      </c>
      <c r="L104" s="808">
        <v>405.81900000000002</v>
      </c>
      <c r="M104" s="808">
        <v>393.28</v>
      </c>
      <c r="N104" s="1135">
        <v>375.81700000000001</v>
      </c>
      <c r="O104" s="808">
        <v>362.27499999999998</v>
      </c>
      <c r="P104" s="808">
        <v>357.66300000000001</v>
      </c>
      <c r="Q104" s="808">
        <v>345.26299999999998</v>
      </c>
      <c r="R104" s="1020">
        <v>329.30700000000002</v>
      </c>
      <c r="S104" s="808">
        <v>322.25700000000001</v>
      </c>
      <c r="T104" s="808"/>
      <c r="U104" s="808"/>
    </row>
    <row r="105" spans="1:22" s="53" customFormat="1" ht="15" hidden="1" customHeight="1" thickTop="1">
      <c r="B105" s="670" t="s">
        <v>156</v>
      </c>
      <c r="H105" s="56"/>
      <c r="J105" s="101"/>
      <c r="K105" s="101"/>
      <c r="L105" s="101"/>
      <c r="M105" s="976"/>
      <c r="N105" s="976"/>
      <c r="O105" s="101"/>
      <c r="P105" s="101"/>
      <c r="Q105" s="101"/>
      <c r="R105" s="418"/>
      <c r="S105" s="101"/>
      <c r="T105" s="101"/>
      <c r="U105" s="101"/>
    </row>
    <row r="106" spans="1:22" s="49" customFormat="1" ht="15" hidden="1" customHeight="1">
      <c r="A106" s="53"/>
      <c r="B106" s="674" t="s">
        <v>744</v>
      </c>
      <c r="C106" s="674"/>
      <c r="D106" s="674"/>
      <c r="E106" s="674"/>
      <c r="F106" s="674"/>
      <c r="G106" s="53"/>
      <c r="H106" s="726" t="s">
        <v>253</v>
      </c>
      <c r="I106" s="53"/>
      <c r="J106" s="406">
        <v>17.5</v>
      </c>
      <c r="K106" s="406">
        <v>18</v>
      </c>
      <c r="L106" s="406">
        <v>19</v>
      </c>
      <c r="M106" s="406">
        <v>18.7</v>
      </c>
      <c r="N106" s="1136">
        <v>18.899999999999999</v>
      </c>
      <c r="O106" s="406">
        <v>19.2</v>
      </c>
      <c r="P106" s="922"/>
      <c r="Q106" s="406"/>
      <c r="R106" s="429"/>
      <c r="S106" s="406"/>
      <c r="T106" s="406"/>
      <c r="U106" s="406"/>
      <c r="V106" s="53"/>
    </row>
    <row r="107" spans="1:22" s="325" customFormat="1" ht="15" hidden="1" customHeight="1">
      <c r="A107" s="53"/>
      <c r="B107" s="325" t="s">
        <v>19</v>
      </c>
      <c r="H107" s="500"/>
      <c r="J107" s="138">
        <v>8.0000000000000002E-3</v>
      </c>
      <c r="K107" s="137">
        <v>3.3000000000000002E-2</v>
      </c>
      <c r="L107" s="138">
        <v>0.04</v>
      </c>
      <c r="M107" s="138">
        <v>4.7E-2</v>
      </c>
      <c r="N107" s="137">
        <v>7.9000000000000001E-2</v>
      </c>
      <c r="O107" s="137">
        <v>6.9000000000000006E-2</v>
      </c>
      <c r="P107" s="923"/>
      <c r="Q107" s="138"/>
      <c r="R107" s="140"/>
      <c r="S107" s="137"/>
      <c r="T107" s="138"/>
      <c r="U107" s="138"/>
      <c r="V107" s="53"/>
    </row>
    <row r="108" spans="1:22" s="53" customFormat="1" ht="15" hidden="1" customHeight="1">
      <c r="B108" s="496"/>
      <c r="C108" s="496" t="s">
        <v>418</v>
      </c>
      <c r="D108" s="496"/>
      <c r="E108" s="496"/>
      <c r="F108" s="496"/>
      <c r="H108" s="679"/>
      <c r="J108" s="141">
        <v>19.7</v>
      </c>
      <c r="K108" s="141">
        <v>20.100000000000001</v>
      </c>
      <c r="L108" s="141">
        <v>21.3</v>
      </c>
      <c r="M108" s="1130">
        <v>20.8</v>
      </c>
      <c r="N108" s="1137">
        <v>21.1</v>
      </c>
      <c r="O108" s="141">
        <v>21.4</v>
      </c>
      <c r="P108" s="924"/>
      <c r="Q108" s="141"/>
      <c r="R108" s="430"/>
      <c r="S108" s="141"/>
      <c r="T108" s="141"/>
      <c r="U108" s="141"/>
    </row>
    <row r="109" spans="1:22" s="53" customFormat="1" ht="15" hidden="1" customHeight="1">
      <c r="C109" s="53" t="s">
        <v>412</v>
      </c>
      <c r="H109" s="362"/>
      <c r="J109" s="297">
        <v>5.9</v>
      </c>
      <c r="K109" s="297">
        <v>5.8</v>
      </c>
      <c r="L109" s="297">
        <v>6.1</v>
      </c>
      <c r="M109" s="1129">
        <v>6.1</v>
      </c>
      <c r="N109" s="1129">
        <v>5.4</v>
      </c>
      <c r="O109" s="297">
        <v>5.5</v>
      </c>
      <c r="P109" s="925"/>
      <c r="Q109" s="297"/>
      <c r="R109" s="720"/>
      <c r="S109" s="297"/>
      <c r="T109" s="297"/>
      <c r="U109" s="297"/>
    </row>
    <row r="110" spans="1:22" s="53" customFormat="1" ht="15" hidden="1" customHeight="1">
      <c r="B110" s="670" t="s">
        <v>54</v>
      </c>
      <c r="H110" s="56"/>
      <c r="J110" s="101"/>
      <c r="K110" s="101"/>
      <c r="L110" s="101"/>
      <c r="M110" s="976"/>
      <c r="N110" s="976"/>
      <c r="O110" s="101"/>
      <c r="P110" s="101"/>
      <c r="Q110" s="101"/>
      <c r="R110" s="418"/>
      <c r="S110" s="101"/>
      <c r="T110" s="101"/>
      <c r="U110" s="101"/>
    </row>
    <row r="111" spans="1:22" s="53" customFormat="1" ht="15" hidden="1" customHeight="1" thickBot="1">
      <c r="B111" s="810" t="s">
        <v>33</v>
      </c>
      <c r="C111" s="810"/>
      <c r="D111" s="810"/>
      <c r="E111" s="810"/>
      <c r="F111" s="810"/>
      <c r="H111" s="672"/>
      <c r="J111" s="298">
        <v>1</v>
      </c>
      <c r="K111" s="298">
        <v>1</v>
      </c>
      <c r="L111" s="298">
        <v>1</v>
      </c>
      <c r="M111" s="940">
        <v>1</v>
      </c>
      <c r="N111" s="1138">
        <v>1</v>
      </c>
      <c r="O111" s="298">
        <v>1</v>
      </c>
      <c r="P111" s="298">
        <v>1</v>
      </c>
      <c r="Q111" s="298">
        <v>1</v>
      </c>
      <c r="R111" s="815">
        <v>1</v>
      </c>
      <c r="S111" s="298">
        <v>1</v>
      </c>
      <c r="T111" s="298"/>
      <c r="U111" s="298"/>
    </row>
    <row r="112" spans="1:22" s="53" customFormat="1" ht="15" customHeight="1" thickTop="1">
      <c r="H112" s="56"/>
      <c r="J112" s="145"/>
      <c r="K112" s="145"/>
      <c r="L112" s="145"/>
      <c r="M112" s="145"/>
      <c r="N112" s="145"/>
      <c r="O112" s="145"/>
      <c r="P112" s="145"/>
      <c r="Q112" s="145"/>
      <c r="R112" s="145"/>
      <c r="S112" s="145"/>
      <c r="T112" s="145"/>
      <c r="U112" s="145"/>
    </row>
    <row r="113" spans="1:24" s="53" customFormat="1" ht="15" customHeight="1">
      <c r="B113" s="931" t="s">
        <v>921</v>
      </c>
      <c r="C113" s="932"/>
      <c r="D113" s="932"/>
      <c r="E113" s="932"/>
      <c r="F113" s="932"/>
      <c r="H113" s="56"/>
      <c r="J113" s="145"/>
      <c r="K113" s="145"/>
      <c r="L113" s="145"/>
      <c r="M113" s="145"/>
      <c r="N113" s="145"/>
      <c r="O113" s="145"/>
      <c r="P113" s="145"/>
      <c r="Q113" s="145"/>
      <c r="R113" s="145"/>
      <c r="S113" s="145"/>
      <c r="T113" s="145"/>
      <c r="U113" s="145"/>
    </row>
    <row r="114" spans="1:24" s="53" customFormat="1" ht="15" customHeight="1">
      <c r="B114" s="53" t="s">
        <v>729</v>
      </c>
      <c r="H114" s="56"/>
      <c r="J114" s="145"/>
      <c r="K114" s="145"/>
      <c r="L114" s="145"/>
      <c r="M114" s="145"/>
      <c r="N114" s="145"/>
      <c r="O114" s="145"/>
      <c r="P114" s="145"/>
      <c r="Q114" s="145"/>
      <c r="R114" s="145"/>
      <c r="S114" s="145"/>
      <c r="T114" s="145"/>
      <c r="U114" s="145"/>
    </row>
    <row r="115" spans="1:24" s="53" customFormat="1" ht="15" hidden="1" customHeight="1">
      <c r="B115" s="53" t="s">
        <v>864</v>
      </c>
      <c r="H115" s="56"/>
      <c r="J115" s="145"/>
      <c r="K115" s="145"/>
      <c r="L115" s="145"/>
      <c r="M115" s="145"/>
      <c r="N115" s="145"/>
      <c r="O115" s="145"/>
      <c r="P115" s="145"/>
      <c r="Q115" s="145"/>
      <c r="R115" s="145"/>
      <c r="S115" s="145"/>
      <c r="T115" s="145"/>
      <c r="U115" s="145"/>
    </row>
    <row r="116" spans="1:24" s="53" customFormat="1" ht="15" customHeight="1">
      <c r="M116" s="953"/>
      <c r="N116" s="953"/>
    </row>
    <row r="117" spans="1:24" s="423" customFormat="1" ht="23.25" customHeight="1">
      <c r="A117" s="759"/>
      <c r="B117" s="760" t="s">
        <v>713</v>
      </c>
      <c r="C117" s="759"/>
      <c r="D117" s="759"/>
      <c r="E117" s="759"/>
      <c r="F117" s="759"/>
      <c r="H117" s="761"/>
      <c r="M117" s="1133"/>
      <c r="N117" s="1133"/>
      <c r="V117" s="53"/>
    </row>
    <row r="118" spans="1:24" s="53" customFormat="1" ht="15" customHeight="1">
      <c r="B118" s="670"/>
      <c r="H118" s="56"/>
      <c r="J118" s="101"/>
      <c r="K118" s="101"/>
      <c r="L118" s="101"/>
      <c r="M118" s="976"/>
      <c r="N118" s="976"/>
      <c r="O118" s="101"/>
      <c r="P118" s="101"/>
      <c r="Q118" s="101"/>
      <c r="R118" s="101"/>
      <c r="S118" s="101"/>
      <c r="T118" s="101"/>
      <c r="U118" s="101"/>
    </row>
    <row r="119" spans="1:24" s="53" customFormat="1" ht="15" customHeight="1" collapsed="1">
      <c r="B119" s="670" t="s">
        <v>327</v>
      </c>
      <c r="H119" s="56"/>
      <c r="J119" s="101"/>
      <c r="K119" s="101"/>
      <c r="L119" s="101"/>
      <c r="M119" s="976"/>
      <c r="N119" s="976"/>
      <c r="O119" s="101"/>
      <c r="P119" s="101"/>
      <c r="Q119" s="101"/>
      <c r="R119" s="101"/>
      <c r="S119" s="101"/>
      <c r="T119" s="101"/>
      <c r="U119" s="101"/>
    </row>
    <row r="120" spans="1:24" s="49" customFormat="1" ht="15" customHeight="1">
      <c r="A120" s="53"/>
      <c r="B120" s="674" t="s">
        <v>439</v>
      </c>
      <c r="C120" s="674"/>
      <c r="D120" s="674"/>
      <c r="E120" s="674"/>
      <c r="F120" s="674"/>
      <c r="G120" s="53"/>
      <c r="H120" s="726" t="s">
        <v>245</v>
      </c>
      <c r="I120" s="53"/>
      <c r="J120" s="403">
        <v>15061.909</v>
      </c>
      <c r="K120" s="403">
        <v>14916.056</v>
      </c>
      <c r="L120" s="403">
        <v>14989.521000000001</v>
      </c>
      <c r="M120" s="403">
        <v>14576.141</v>
      </c>
      <c r="N120" s="676">
        <v>14333.06</v>
      </c>
      <c r="O120" s="403">
        <v>14210.808999999999</v>
      </c>
      <c r="P120" s="403">
        <v>14190.721</v>
      </c>
      <c r="Q120" s="403">
        <v>13939.61</v>
      </c>
      <c r="R120" s="427">
        <v>13773.540999999999</v>
      </c>
      <c r="S120" s="403">
        <v>13697.358</v>
      </c>
      <c r="T120" s="403"/>
      <c r="U120" s="403"/>
      <c r="V120" s="53"/>
    </row>
    <row r="121" spans="1:24" s="53" customFormat="1" ht="15" customHeight="1">
      <c r="C121" s="53" t="s">
        <v>212</v>
      </c>
      <c r="H121" s="362" t="s">
        <v>246</v>
      </c>
      <c r="J121" s="289">
        <v>9717.5040000000008</v>
      </c>
      <c r="K121" s="289">
        <v>9712.4159999999993</v>
      </c>
      <c r="L121" s="289">
        <v>9682.8970000000008</v>
      </c>
      <c r="M121" s="913">
        <v>9579.5849999999991</v>
      </c>
      <c r="N121" s="913">
        <v>9493.9629999999997</v>
      </c>
      <c r="O121" s="289">
        <v>9491.4959999999992</v>
      </c>
      <c r="P121" s="289">
        <v>9377.027</v>
      </c>
      <c r="Q121" s="289">
        <v>9392.3040000000001</v>
      </c>
      <c r="R121" s="411">
        <v>9426.7739999999994</v>
      </c>
      <c r="S121" s="289">
        <v>9486.9500000000007</v>
      </c>
      <c r="T121" s="289"/>
      <c r="U121" s="289"/>
    </row>
    <row r="122" spans="1:24" s="53" customFormat="1" ht="15" customHeight="1">
      <c r="B122" s="496"/>
      <c r="C122" s="680"/>
      <c r="D122" s="496" t="s">
        <v>410</v>
      </c>
      <c r="E122" s="496"/>
      <c r="F122" s="496"/>
      <c r="H122" s="679" t="s">
        <v>248</v>
      </c>
      <c r="J122" s="86">
        <v>1063.0060000000001</v>
      </c>
      <c r="K122" s="86">
        <v>1101.6579999999999</v>
      </c>
      <c r="L122" s="86">
        <v>1134.8579999999999</v>
      </c>
      <c r="M122" s="916">
        <v>1148.971</v>
      </c>
      <c r="N122" s="915">
        <v>1171.9190000000001</v>
      </c>
      <c r="O122" s="86">
        <v>1187.835</v>
      </c>
      <c r="P122" s="86">
        <v>1228.922</v>
      </c>
      <c r="Q122" s="86">
        <v>1249.4059999999999</v>
      </c>
      <c r="R122" s="431">
        <v>1292.665</v>
      </c>
      <c r="S122" s="86">
        <v>1337.4639999999999</v>
      </c>
      <c r="T122" s="86"/>
      <c r="U122" s="86"/>
    </row>
    <row r="123" spans="1:24" s="53" customFormat="1" ht="15" customHeight="1">
      <c r="D123" s="53" t="s">
        <v>411</v>
      </c>
      <c r="H123" s="362"/>
      <c r="J123" s="289">
        <v>8654.4979999999996</v>
      </c>
      <c r="K123" s="289">
        <v>8610.7579999999998</v>
      </c>
      <c r="L123" s="289">
        <v>8548.0390000000007</v>
      </c>
      <c r="M123" s="913">
        <v>8430.6139999999996</v>
      </c>
      <c r="N123" s="913">
        <v>8322.0439999999999</v>
      </c>
      <c r="O123" s="289">
        <v>8303.6610000000001</v>
      </c>
      <c r="P123" s="289">
        <v>8148.1049999999996</v>
      </c>
      <c r="Q123" s="289">
        <v>8142.8980000000001</v>
      </c>
      <c r="R123" s="411">
        <v>8134.1090000000004</v>
      </c>
      <c r="S123" s="289">
        <v>8149.4859999999999</v>
      </c>
      <c r="T123" s="289"/>
      <c r="U123" s="289"/>
    </row>
    <row r="124" spans="1:24" s="53" customFormat="1" ht="15" customHeight="1">
      <c r="B124" s="496"/>
      <c r="C124" s="680"/>
      <c r="D124" s="496"/>
      <c r="E124" s="496" t="s">
        <v>978</v>
      </c>
      <c r="F124" s="496"/>
      <c r="H124" s="679" t="s">
        <v>249</v>
      </c>
      <c r="J124" s="86">
        <v>1225.598</v>
      </c>
      <c r="K124" s="86">
        <v>1209.9770000000001</v>
      </c>
      <c r="L124" s="86">
        <v>1197.712</v>
      </c>
      <c r="M124" s="916">
        <v>1167.9860000000001</v>
      </c>
      <c r="N124" s="916">
        <v>1137.903</v>
      </c>
      <c r="O124" s="86">
        <v>1126.0709999999999</v>
      </c>
      <c r="P124" s="86">
        <v>1123.057</v>
      </c>
      <c r="Q124" s="86">
        <v>1124.729</v>
      </c>
      <c r="R124" s="87">
        <v>1126.69</v>
      </c>
      <c r="S124" s="86">
        <v>1117.836</v>
      </c>
      <c r="T124" s="86"/>
      <c r="U124" s="86"/>
    </row>
    <row r="125" spans="1:24" s="53" customFormat="1" ht="15" customHeight="1">
      <c r="C125" s="491"/>
      <c r="E125" s="53" t="s">
        <v>979</v>
      </c>
      <c r="H125" s="362"/>
      <c r="J125" s="289">
        <v>7428.9</v>
      </c>
      <c r="K125" s="289">
        <v>7400.7809999999999</v>
      </c>
      <c r="L125" s="289">
        <v>7350.3270000000002</v>
      </c>
      <c r="M125" s="913">
        <v>7262.6279999999997</v>
      </c>
      <c r="N125" s="913">
        <v>7184.1409999999996</v>
      </c>
      <c r="O125" s="289">
        <v>7177.59</v>
      </c>
      <c r="P125" s="289">
        <v>7025.0479999999998</v>
      </c>
      <c r="Q125" s="289">
        <v>7018.1689999999999</v>
      </c>
      <c r="R125" s="411">
        <v>7007.4189999999999</v>
      </c>
      <c r="S125" s="289">
        <v>7031.65</v>
      </c>
      <c r="T125" s="289"/>
      <c r="U125" s="289"/>
    </row>
    <row r="126" spans="1:24" s="53" customFormat="1" ht="15" customHeight="1">
      <c r="B126" s="496"/>
      <c r="C126" s="680" t="s">
        <v>213</v>
      </c>
      <c r="D126" s="496"/>
      <c r="E126" s="496"/>
      <c r="F126" s="496"/>
      <c r="H126" s="679" t="s">
        <v>247</v>
      </c>
      <c r="J126" s="86">
        <v>5344.4049999999997</v>
      </c>
      <c r="K126" s="86">
        <v>5203.6400000000003</v>
      </c>
      <c r="L126" s="86">
        <v>5306.6239999999998</v>
      </c>
      <c r="M126" s="916">
        <v>4996.5559999999996</v>
      </c>
      <c r="N126" s="915">
        <v>4839.0969999999998</v>
      </c>
      <c r="O126" s="86">
        <v>4719.3130000000001</v>
      </c>
      <c r="P126" s="86">
        <v>4813.6940000000004</v>
      </c>
      <c r="Q126" s="86">
        <v>4547.3059999999996</v>
      </c>
      <c r="R126" s="431">
        <v>4346.7669999999998</v>
      </c>
      <c r="S126" s="86">
        <v>4210.4080000000004</v>
      </c>
      <c r="T126" s="86"/>
      <c r="U126" s="86"/>
    </row>
    <row r="127" spans="1:24" s="49" customFormat="1" ht="15" hidden="1" customHeight="1">
      <c r="A127" s="53"/>
      <c r="B127" s="49" t="s">
        <v>437</v>
      </c>
      <c r="G127" s="53"/>
      <c r="H127" s="362" t="s">
        <v>245</v>
      </c>
      <c r="I127" s="53"/>
      <c r="J127" s="291">
        <v>15061.909</v>
      </c>
      <c r="K127" s="291">
        <v>14916.056</v>
      </c>
      <c r="L127" s="291">
        <v>14989.521000000001</v>
      </c>
      <c r="M127" s="1094">
        <v>14576.141</v>
      </c>
      <c r="N127" s="1094">
        <v>14333.06</v>
      </c>
      <c r="O127" s="291">
        <v>14210.808999999999</v>
      </c>
      <c r="P127" s="291">
        <v>14190.721</v>
      </c>
      <c r="Q127" s="291">
        <v>13939.61</v>
      </c>
      <c r="R127" s="412">
        <v>13773.540999999999</v>
      </c>
      <c r="S127" s="291">
        <v>13697.358</v>
      </c>
      <c r="T127" s="291"/>
      <c r="U127" s="291"/>
      <c r="V127" s="53"/>
      <c r="W127" s="53"/>
      <c r="X127" s="53"/>
    </row>
    <row r="128" spans="1:24" s="53" customFormat="1" ht="15" hidden="1" customHeight="1">
      <c r="B128" s="496"/>
      <c r="C128" s="680" t="s">
        <v>413</v>
      </c>
      <c r="D128" s="496"/>
      <c r="E128" s="496"/>
      <c r="F128" s="496"/>
      <c r="H128" s="679" t="s">
        <v>249</v>
      </c>
      <c r="J128" s="86">
        <v>1225.598</v>
      </c>
      <c r="K128" s="86">
        <v>1209.9770000000001</v>
      </c>
      <c r="L128" s="86">
        <v>1197.712</v>
      </c>
      <c r="M128" s="916">
        <v>1167.9860000000001</v>
      </c>
      <c r="N128" s="915">
        <v>1137.903</v>
      </c>
      <c r="O128" s="86">
        <v>1126.0709999999999</v>
      </c>
      <c r="P128" s="86">
        <v>1123.057</v>
      </c>
      <c r="Q128" s="86">
        <v>1124.729</v>
      </c>
      <c r="R128" s="431">
        <v>1126.69</v>
      </c>
      <c r="S128" s="86">
        <v>1117.836</v>
      </c>
      <c r="T128" s="86"/>
      <c r="U128" s="86"/>
    </row>
    <row r="129" spans="1:24" s="53" customFormat="1" ht="15" hidden="1" customHeight="1">
      <c r="C129" s="491" t="s">
        <v>414</v>
      </c>
      <c r="H129" s="362" t="s">
        <v>250</v>
      </c>
      <c r="J129" s="289">
        <v>13836.311</v>
      </c>
      <c r="K129" s="289">
        <v>13706.079</v>
      </c>
      <c r="L129" s="289">
        <v>13791.808999999999</v>
      </c>
      <c r="M129" s="913">
        <v>13408.155000000001</v>
      </c>
      <c r="N129" s="913">
        <v>13195.156999999999</v>
      </c>
      <c r="O129" s="289">
        <v>13084.737999999999</v>
      </c>
      <c r="P129" s="289">
        <v>13067.664000000001</v>
      </c>
      <c r="Q129" s="289">
        <v>12814.880999999999</v>
      </c>
      <c r="R129" s="411">
        <v>12646.851000000001</v>
      </c>
      <c r="S129" s="289">
        <v>12579.522000000001</v>
      </c>
      <c r="T129" s="289"/>
      <c r="U129" s="289"/>
    </row>
    <row r="130" spans="1:24" s="53" customFormat="1" ht="15" hidden="1" customHeight="1">
      <c r="B130" s="496"/>
      <c r="C130" s="680"/>
      <c r="D130" s="496" t="s">
        <v>410</v>
      </c>
      <c r="E130" s="496"/>
      <c r="F130" s="496"/>
      <c r="H130" s="679" t="s">
        <v>248</v>
      </c>
      <c r="J130" s="86">
        <v>1063.0060000000001</v>
      </c>
      <c r="K130" s="86">
        <v>1101.6579999999999</v>
      </c>
      <c r="L130" s="86">
        <v>1134.8579999999999</v>
      </c>
      <c r="M130" s="916">
        <v>1148.971</v>
      </c>
      <c r="N130" s="915">
        <v>1171.9190000000001</v>
      </c>
      <c r="O130" s="86">
        <v>1187.835</v>
      </c>
      <c r="P130" s="86">
        <v>1228.922</v>
      </c>
      <c r="Q130" s="86">
        <v>1249.4059999999999</v>
      </c>
      <c r="R130" s="431">
        <v>1292.665</v>
      </c>
      <c r="S130" s="86">
        <v>1337.4639999999999</v>
      </c>
      <c r="T130" s="86"/>
      <c r="U130" s="86"/>
    </row>
    <row r="131" spans="1:24" s="53" customFormat="1" ht="15" hidden="1" customHeight="1">
      <c r="C131" s="491"/>
      <c r="D131" s="53" t="s">
        <v>415</v>
      </c>
      <c r="H131" s="362"/>
      <c r="J131" s="289">
        <v>7428.9</v>
      </c>
      <c r="K131" s="289">
        <v>7400.7809999999999</v>
      </c>
      <c r="L131" s="289">
        <v>7350.3270000000002</v>
      </c>
      <c r="M131" s="913">
        <v>7262.6279999999997</v>
      </c>
      <c r="N131" s="913">
        <v>7184.1409999999996</v>
      </c>
      <c r="O131" s="289">
        <v>7177.59</v>
      </c>
      <c r="P131" s="289">
        <v>7025.0479999999998</v>
      </c>
      <c r="Q131" s="289">
        <v>7018.1689999999999</v>
      </c>
      <c r="R131" s="411">
        <v>7007.4189999999999</v>
      </c>
      <c r="S131" s="289">
        <v>7031.65</v>
      </c>
      <c r="T131" s="289"/>
      <c r="U131" s="289"/>
    </row>
    <row r="132" spans="1:24" s="53" customFormat="1" ht="15" hidden="1" customHeight="1">
      <c r="B132" s="592"/>
      <c r="C132" s="592"/>
      <c r="D132" s="592" t="s">
        <v>213</v>
      </c>
      <c r="E132" s="592"/>
      <c r="F132" s="592"/>
      <c r="H132" s="679" t="s">
        <v>247</v>
      </c>
      <c r="J132" s="90">
        <v>5344.4049999999997</v>
      </c>
      <c r="K132" s="90">
        <v>5203.6400000000003</v>
      </c>
      <c r="L132" s="90">
        <v>5306.6239999999998</v>
      </c>
      <c r="M132" s="917">
        <v>4996.5559999999996</v>
      </c>
      <c r="N132" s="915">
        <v>4839.0969999999998</v>
      </c>
      <c r="O132" s="90">
        <v>4719.3130000000001</v>
      </c>
      <c r="P132" s="90">
        <v>4813.6940000000004</v>
      </c>
      <c r="Q132" s="90">
        <v>4547.3059999999996</v>
      </c>
      <c r="R132" s="431">
        <v>4346.7669999999998</v>
      </c>
      <c r="S132" s="90">
        <v>4210.4080000000004</v>
      </c>
      <c r="T132" s="90"/>
      <c r="U132" s="90"/>
    </row>
    <row r="133" spans="1:24" s="49" customFormat="1" ht="15" customHeight="1">
      <c r="A133" s="53"/>
      <c r="B133" s="49" t="s">
        <v>436</v>
      </c>
      <c r="G133" s="53"/>
      <c r="H133" s="362" t="s">
        <v>245</v>
      </c>
      <c r="I133" s="53"/>
      <c r="J133" s="291">
        <v>15061.909</v>
      </c>
      <c r="K133" s="291">
        <v>14916.056</v>
      </c>
      <c r="L133" s="291">
        <v>14989.521000000001</v>
      </c>
      <c r="M133" s="1094">
        <v>14576.141</v>
      </c>
      <c r="N133" s="1094">
        <v>14333.06</v>
      </c>
      <c r="O133" s="291">
        <v>14210.808999999999</v>
      </c>
      <c r="P133" s="291">
        <v>14190.721</v>
      </c>
      <c r="Q133" s="291">
        <v>13939.61</v>
      </c>
      <c r="R133" s="412">
        <v>13773.540999999999</v>
      </c>
      <c r="S133" s="291">
        <v>13697.358</v>
      </c>
      <c r="T133" s="291"/>
      <c r="U133" s="291"/>
      <c r="V133" s="53"/>
      <c r="W133" s="53"/>
      <c r="X133" s="53"/>
    </row>
    <row r="134" spans="1:24" s="53" customFormat="1" ht="15" customHeight="1">
      <c r="B134" s="496"/>
      <c r="C134" s="496" t="s">
        <v>36</v>
      </c>
      <c r="D134" s="496"/>
      <c r="E134" s="496"/>
      <c r="F134" s="496"/>
      <c r="H134" s="689"/>
      <c r="J134" s="86">
        <v>10531.92</v>
      </c>
      <c r="K134" s="86">
        <v>10416.567999999999</v>
      </c>
      <c r="L134" s="86">
        <v>10410.004000000001</v>
      </c>
      <c r="M134" s="916">
        <v>10069.93</v>
      </c>
      <c r="N134" s="915">
        <v>9869.09</v>
      </c>
      <c r="O134" s="86">
        <v>9787.1110000000008</v>
      </c>
      <c r="P134" s="86">
        <v>9707.1839999999993</v>
      </c>
      <c r="Q134" s="86">
        <v>9527.2720000000008</v>
      </c>
      <c r="R134" s="431">
        <v>9415.6589999999997</v>
      </c>
      <c r="S134" s="86">
        <v>9319.5069999999996</v>
      </c>
      <c r="T134" s="86"/>
      <c r="U134" s="86"/>
    </row>
    <row r="135" spans="1:24" s="53" customFormat="1" ht="15" customHeight="1">
      <c r="C135" s="53" t="s">
        <v>37</v>
      </c>
      <c r="H135" s="362"/>
      <c r="J135" s="289">
        <v>2496.1210000000001</v>
      </c>
      <c r="K135" s="289">
        <v>2484.886</v>
      </c>
      <c r="L135" s="289">
        <v>2457.38</v>
      </c>
      <c r="M135" s="913">
        <v>2440.8090000000002</v>
      </c>
      <c r="N135" s="913">
        <v>2419.2739999999999</v>
      </c>
      <c r="O135" s="289">
        <v>2403.5430000000001</v>
      </c>
      <c r="P135" s="289">
        <v>2402.6610000000001</v>
      </c>
      <c r="Q135" s="289">
        <v>2389.5079999999998</v>
      </c>
      <c r="R135" s="411">
        <v>2384.1280000000002</v>
      </c>
      <c r="S135" s="289">
        <v>2392.8969999999999</v>
      </c>
      <c r="T135" s="289"/>
      <c r="U135" s="289"/>
    </row>
    <row r="136" spans="1:24" s="53" customFormat="1" ht="15" customHeight="1" thickBot="1">
      <c r="B136" s="805"/>
      <c r="C136" s="805" t="s">
        <v>38</v>
      </c>
      <c r="D136" s="805"/>
      <c r="E136" s="805"/>
      <c r="F136" s="805"/>
      <c r="H136" s="1021"/>
      <c r="J136" s="808">
        <v>2033.8679999999999</v>
      </c>
      <c r="K136" s="808">
        <v>2014.6020000000001</v>
      </c>
      <c r="L136" s="808">
        <v>2122.1370000000002</v>
      </c>
      <c r="M136" s="808">
        <v>2065.402</v>
      </c>
      <c r="N136" s="1135">
        <v>2044.6959999999999</v>
      </c>
      <c r="O136" s="808">
        <v>2020.155</v>
      </c>
      <c r="P136" s="808">
        <v>2080.8760000000002</v>
      </c>
      <c r="Q136" s="808">
        <v>2022.83</v>
      </c>
      <c r="R136" s="1020">
        <v>1973.7539999999999</v>
      </c>
      <c r="S136" s="808">
        <v>1984.954</v>
      </c>
      <c r="T136" s="808"/>
      <c r="U136" s="808"/>
    </row>
    <row r="137" spans="1:24" s="53" customFormat="1" ht="15" hidden="1" customHeight="1" thickTop="1">
      <c r="B137" s="670" t="s">
        <v>341</v>
      </c>
      <c r="H137" s="56"/>
      <c r="J137" s="101"/>
      <c r="K137" s="101"/>
      <c r="L137" s="101"/>
      <c r="M137" s="976"/>
      <c r="N137" s="976"/>
      <c r="O137" s="101"/>
      <c r="P137" s="101"/>
      <c r="Q137" s="101"/>
      <c r="R137" s="418"/>
      <c r="S137" s="101"/>
      <c r="T137" s="101"/>
      <c r="U137" s="101"/>
    </row>
    <row r="138" spans="1:24" s="53" customFormat="1" ht="15" hidden="1" customHeight="1">
      <c r="B138" s="534"/>
      <c r="C138" s="816" t="s">
        <v>36</v>
      </c>
      <c r="D138" s="534"/>
      <c r="E138" s="534"/>
      <c r="F138" s="534"/>
      <c r="H138" s="726"/>
      <c r="J138" s="817">
        <v>0.99</v>
      </c>
      <c r="K138" s="817">
        <v>0.99</v>
      </c>
      <c r="L138" s="817">
        <v>0.99</v>
      </c>
      <c r="M138" s="817">
        <v>0.99</v>
      </c>
      <c r="N138" s="1139">
        <v>0.99</v>
      </c>
      <c r="O138" s="817">
        <v>0.99</v>
      </c>
      <c r="P138" s="817">
        <v>0.99</v>
      </c>
      <c r="Q138" s="817">
        <v>0.99</v>
      </c>
      <c r="R138" s="410">
        <v>0.99</v>
      </c>
      <c r="S138" s="817">
        <v>0.99</v>
      </c>
      <c r="T138" s="817"/>
      <c r="U138" s="817"/>
    </row>
    <row r="139" spans="1:24" s="53" customFormat="1" ht="15" hidden="1" customHeight="1">
      <c r="C139" s="491" t="s">
        <v>37</v>
      </c>
      <c r="H139" s="362"/>
      <c r="J139" s="818">
        <v>0.99</v>
      </c>
      <c r="K139" s="818">
        <v>0.99</v>
      </c>
      <c r="L139" s="818">
        <v>0.99</v>
      </c>
      <c r="M139" s="818">
        <v>0.99</v>
      </c>
      <c r="N139" s="818">
        <v>0.99</v>
      </c>
      <c r="O139" s="818">
        <v>0.99</v>
      </c>
      <c r="P139" s="818">
        <v>0.99</v>
      </c>
      <c r="Q139" s="818">
        <v>0.99</v>
      </c>
      <c r="R139" s="819">
        <v>0.99</v>
      </c>
      <c r="S139" s="818">
        <v>0.99</v>
      </c>
      <c r="T139" s="818"/>
      <c r="U139" s="818"/>
    </row>
    <row r="140" spans="1:24" s="53" customFormat="1" ht="15" hidden="1" customHeight="1" thickBot="1">
      <c r="B140" s="537"/>
      <c r="C140" s="820" t="s">
        <v>38</v>
      </c>
      <c r="D140" s="537"/>
      <c r="E140" s="537"/>
      <c r="F140" s="537"/>
      <c r="H140" s="807"/>
      <c r="J140" s="821">
        <v>0.99</v>
      </c>
      <c r="K140" s="821">
        <v>0.99</v>
      </c>
      <c r="L140" s="821">
        <v>0.99</v>
      </c>
      <c r="M140" s="821">
        <v>0.99</v>
      </c>
      <c r="N140" s="1140">
        <v>0.99</v>
      </c>
      <c r="O140" s="821">
        <v>0.99</v>
      </c>
      <c r="P140" s="821">
        <v>0.99</v>
      </c>
      <c r="Q140" s="821">
        <v>0.99</v>
      </c>
      <c r="R140" s="822">
        <v>0.99</v>
      </c>
      <c r="S140" s="821">
        <v>0.99</v>
      </c>
      <c r="T140" s="821"/>
      <c r="U140" s="821"/>
    </row>
    <row r="141" spans="1:24" s="53" customFormat="1" ht="23.25" customHeight="1" thickTop="1">
      <c r="H141" s="56"/>
      <c r="J141" s="101"/>
      <c r="K141" s="101"/>
      <c r="L141" s="101"/>
      <c r="M141" s="976"/>
      <c r="N141" s="976"/>
      <c r="O141" s="101"/>
      <c r="P141" s="101"/>
      <c r="Q141" s="101"/>
      <c r="R141" s="101"/>
      <c r="S141" s="101"/>
      <c r="T141" s="101"/>
      <c r="U141" s="101"/>
    </row>
    <row r="142" spans="1:24" s="53" customFormat="1" ht="23.25" customHeight="1">
      <c r="A142" s="932"/>
      <c r="B142" s="993" t="s">
        <v>1028</v>
      </c>
      <c r="C142" s="932"/>
      <c r="D142" s="932"/>
      <c r="E142" s="932"/>
      <c r="F142" s="932"/>
      <c r="H142" s="56"/>
      <c r="J142" s="799"/>
      <c r="K142" s="799"/>
      <c r="L142" s="799"/>
      <c r="M142" s="976"/>
      <c r="N142" s="976"/>
      <c r="O142" s="799"/>
      <c r="P142" s="799"/>
      <c r="Q142" s="101"/>
      <c r="R142" s="101"/>
      <c r="S142" s="799"/>
      <c r="T142" s="799"/>
      <c r="U142" s="101"/>
    </row>
    <row r="143" spans="1:24" s="53" customFormat="1" ht="15" customHeight="1">
      <c r="H143" s="56"/>
      <c r="J143" s="799"/>
      <c r="K143" s="799"/>
      <c r="L143" s="799"/>
      <c r="M143" s="976"/>
      <c r="N143" s="976"/>
      <c r="O143" s="101"/>
      <c r="P143" s="101"/>
      <c r="Q143" s="101"/>
      <c r="R143" s="101"/>
      <c r="S143" s="799"/>
      <c r="T143" s="799"/>
      <c r="U143" s="101"/>
    </row>
    <row r="144" spans="1:24" s="53" customFormat="1" ht="15" customHeight="1">
      <c r="B144" s="670" t="s">
        <v>327</v>
      </c>
      <c r="H144" s="56"/>
      <c r="J144" s="799"/>
      <c r="K144" s="799"/>
      <c r="L144" s="799"/>
      <c r="M144" s="976"/>
      <c r="N144" s="976"/>
      <c r="O144" s="799"/>
      <c r="P144" s="799"/>
      <c r="Q144" s="101"/>
      <c r="R144" s="101"/>
      <c r="S144" s="799"/>
      <c r="T144" s="799"/>
      <c r="U144" s="101"/>
    </row>
    <row r="145" spans="2:22" s="148" customFormat="1" ht="15" customHeight="1">
      <c r="B145" s="823" t="s">
        <v>398</v>
      </c>
      <c r="C145" s="823"/>
      <c r="D145" s="823"/>
      <c r="E145" s="823"/>
      <c r="F145" s="823"/>
      <c r="G145" s="101"/>
      <c r="H145" s="726" t="s">
        <v>255</v>
      </c>
      <c r="I145" s="101"/>
      <c r="J145" s="403">
        <v>7679.7860000000001</v>
      </c>
      <c r="K145" s="403">
        <v>7623.1570000000002</v>
      </c>
      <c r="L145" s="403">
        <v>7527.1379999999999</v>
      </c>
      <c r="M145" s="403">
        <v>7411.027</v>
      </c>
      <c r="N145" s="403">
        <v>7268.0169999999998</v>
      </c>
      <c r="O145" s="403">
        <v>7137.9570000000003</v>
      </c>
      <c r="P145" s="403">
        <v>7533.9110000000001</v>
      </c>
      <c r="Q145" s="403">
        <v>7467.6289999999999</v>
      </c>
      <c r="R145" s="84">
        <v>7394.6779999999999</v>
      </c>
      <c r="S145" s="403">
        <v>7342.643</v>
      </c>
      <c r="T145" s="403"/>
      <c r="U145" s="403"/>
      <c r="V145" s="53"/>
    </row>
    <row r="146" spans="2:22" s="49" customFormat="1" ht="15" customHeight="1">
      <c r="C146" s="49" t="s">
        <v>432</v>
      </c>
      <c r="G146" s="53"/>
      <c r="H146" s="56" t="s">
        <v>256</v>
      </c>
      <c r="I146" s="53"/>
      <c r="J146" s="291">
        <v>7270.6509999999998</v>
      </c>
      <c r="K146" s="291">
        <v>7219.5280000000002</v>
      </c>
      <c r="L146" s="291">
        <v>7129.0010000000002</v>
      </c>
      <c r="M146" s="1094">
        <v>7017.5460000000003</v>
      </c>
      <c r="N146" s="1094">
        <v>6878.1710000000003</v>
      </c>
      <c r="O146" s="291">
        <v>6751.3739999999998</v>
      </c>
      <c r="P146" s="291">
        <v>7148.223</v>
      </c>
      <c r="Q146" s="291">
        <v>7082.134</v>
      </c>
      <c r="R146" s="412">
        <v>7009.8630000000003</v>
      </c>
      <c r="S146" s="291">
        <v>6959.1279999999997</v>
      </c>
      <c r="T146" s="291"/>
      <c r="U146" s="291"/>
      <c r="V146" s="53"/>
    </row>
    <row r="147" spans="2:22" s="148" customFormat="1" ht="15" customHeight="1">
      <c r="B147" s="824"/>
      <c r="C147" s="825"/>
      <c r="D147" s="826" t="s">
        <v>433</v>
      </c>
      <c r="E147" s="826"/>
      <c r="F147" s="826"/>
      <c r="H147" s="689" t="s">
        <v>257</v>
      </c>
      <c r="J147" s="146">
        <v>4877.0039999999999</v>
      </c>
      <c r="K147" s="146">
        <v>4911.7030000000004</v>
      </c>
      <c r="L147" s="146">
        <v>4915.5940000000001</v>
      </c>
      <c r="M147" s="1125">
        <v>4898.8149999999996</v>
      </c>
      <c r="N147" s="1125">
        <v>4864.9880000000003</v>
      </c>
      <c r="O147" s="146">
        <v>4847.6899999999996</v>
      </c>
      <c r="P147" s="146">
        <v>5336.7430000000004</v>
      </c>
      <c r="Q147" s="146">
        <v>5351.5110000000004</v>
      </c>
      <c r="R147" s="147">
        <v>5360.933</v>
      </c>
      <c r="S147" s="146">
        <v>5382.2730000000001</v>
      </c>
      <c r="T147" s="146"/>
      <c r="U147" s="146"/>
      <c r="V147" s="53"/>
    </row>
    <row r="148" spans="2:22" s="53" customFormat="1" ht="15" customHeight="1">
      <c r="C148" s="491"/>
      <c r="E148" s="53" t="s">
        <v>165</v>
      </c>
      <c r="H148" s="362"/>
      <c r="J148" s="289">
        <v>2294.0309999999999</v>
      </c>
      <c r="K148" s="289">
        <v>2391.627</v>
      </c>
      <c r="L148" s="289">
        <v>2481.6979999999999</v>
      </c>
      <c r="M148" s="913">
        <v>2571.337</v>
      </c>
      <c r="N148" s="913">
        <v>2648.82</v>
      </c>
      <c r="O148" s="289">
        <v>2718.9639999999999</v>
      </c>
      <c r="P148" s="289">
        <v>3295.2950000000001</v>
      </c>
      <c r="Q148" s="289">
        <v>3386.7890000000002</v>
      </c>
      <c r="R148" s="411">
        <v>3469.76</v>
      </c>
      <c r="S148" s="289">
        <v>3553.7310000000002</v>
      </c>
      <c r="T148" s="289"/>
      <c r="U148" s="289"/>
    </row>
    <row r="149" spans="2:22" s="53" customFormat="1" ht="15" customHeight="1">
      <c r="B149" s="592"/>
      <c r="C149" s="592"/>
      <c r="D149" s="592"/>
      <c r="E149" s="592" t="s">
        <v>401</v>
      </c>
      <c r="F149" s="592"/>
      <c r="G149" s="56"/>
      <c r="H149" s="679"/>
      <c r="I149" s="101"/>
      <c r="J149" s="90">
        <v>1511.17</v>
      </c>
      <c r="K149" s="90">
        <v>1450.604</v>
      </c>
      <c r="L149" s="90">
        <v>1383.143</v>
      </c>
      <c r="M149" s="917">
        <v>1310.944</v>
      </c>
      <c r="N149" s="917">
        <v>1234.4590000000001</v>
      </c>
      <c r="O149" s="90">
        <v>1165.145</v>
      </c>
      <c r="P149" s="90">
        <v>1099.3230000000001</v>
      </c>
      <c r="Q149" s="90">
        <v>1040.376</v>
      </c>
      <c r="R149" s="91">
        <v>981.89300000000003</v>
      </c>
      <c r="S149" s="90">
        <v>928.23</v>
      </c>
      <c r="T149" s="90"/>
      <c r="U149" s="90"/>
    </row>
    <row r="150" spans="2:22" s="53" customFormat="1" ht="15" customHeight="1">
      <c r="C150" s="491"/>
      <c r="E150" s="53" t="s">
        <v>402</v>
      </c>
      <c r="H150" s="362"/>
      <c r="J150" s="289">
        <v>1071.8030000000001</v>
      </c>
      <c r="K150" s="289">
        <v>1069.472</v>
      </c>
      <c r="L150" s="289">
        <v>1050.7529999999999</v>
      </c>
      <c r="M150" s="913">
        <v>1016.534</v>
      </c>
      <c r="N150" s="913">
        <v>981.70899999999995</v>
      </c>
      <c r="O150" s="289">
        <v>963.58100000000002</v>
      </c>
      <c r="P150" s="289">
        <v>942.125</v>
      </c>
      <c r="Q150" s="289">
        <v>924.346</v>
      </c>
      <c r="R150" s="411">
        <v>909.28</v>
      </c>
      <c r="S150" s="289">
        <v>900.31200000000001</v>
      </c>
      <c r="T150" s="289"/>
      <c r="U150" s="289"/>
    </row>
    <row r="151" spans="2:22" s="148" customFormat="1" ht="15" customHeight="1">
      <c r="B151" s="824"/>
      <c r="C151" s="825"/>
      <c r="D151" s="826" t="s">
        <v>421</v>
      </c>
      <c r="E151" s="826"/>
      <c r="F151" s="826"/>
      <c r="H151" s="689" t="s">
        <v>257</v>
      </c>
      <c r="J151" s="146">
        <v>4877.0039999999999</v>
      </c>
      <c r="K151" s="146">
        <v>4911.7030000000004</v>
      </c>
      <c r="L151" s="146">
        <v>4915.5940000000001</v>
      </c>
      <c r="M151" s="1125">
        <v>4898.8149999999996</v>
      </c>
      <c r="N151" s="1125">
        <v>4864.9880000000003</v>
      </c>
      <c r="O151" s="146">
        <v>4847.6899999999996</v>
      </c>
      <c r="P151" s="146">
        <v>5336.7430000000004</v>
      </c>
      <c r="Q151" s="146">
        <v>5351.5110000000004</v>
      </c>
      <c r="R151" s="147">
        <v>5360.933</v>
      </c>
      <c r="S151" s="146">
        <v>5382.2730000000001</v>
      </c>
      <c r="T151" s="146"/>
      <c r="U151" s="146"/>
      <c r="V151" s="53"/>
    </row>
    <row r="152" spans="2:22" s="53" customFormat="1" ht="15" customHeight="1">
      <c r="E152" s="53" t="s">
        <v>413</v>
      </c>
      <c r="H152" s="362" t="s">
        <v>259</v>
      </c>
      <c r="J152" s="289">
        <v>2627.9949999999999</v>
      </c>
      <c r="K152" s="289">
        <v>2655.415</v>
      </c>
      <c r="L152" s="289">
        <v>2678.2840000000001</v>
      </c>
      <c r="M152" s="913">
        <v>2715.0129999999999</v>
      </c>
      <c r="N152" s="913">
        <v>2746.1309999999999</v>
      </c>
      <c r="O152" s="289">
        <v>2768.5360000000001</v>
      </c>
      <c r="P152" s="289">
        <v>3012.8429999999998</v>
      </c>
      <c r="Q152" s="289">
        <v>3055.0120000000002</v>
      </c>
      <c r="R152" s="411">
        <v>3102.819</v>
      </c>
      <c r="S152" s="289">
        <v>3124.1089999999999</v>
      </c>
      <c r="T152" s="289"/>
      <c r="U152" s="289"/>
    </row>
    <row r="153" spans="2:22" s="53" customFormat="1" ht="15" customHeight="1">
      <c r="B153" s="592"/>
      <c r="C153" s="592"/>
      <c r="D153" s="592"/>
      <c r="E153" s="592" t="s">
        <v>420</v>
      </c>
      <c r="F153" s="592"/>
      <c r="G153" s="56"/>
      <c r="H153" s="679" t="s">
        <v>260</v>
      </c>
      <c r="I153" s="101"/>
      <c r="J153" s="90">
        <v>2249.009</v>
      </c>
      <c r="K153" s="90">
        <v>2256.288</v>
      </c>
      <c r="L153" s="90">
        <v>2237.31</v>
      </c>
      <c r="M153" s="917">
        <v>2183.8020000000001</v>
      </c>
      <c r="N153" s="917">
        <v>2118.857</v>
      </c>
      <c r="O153" s="90">
        <v>2079.154</v>
      </c>
      <c r="P153" s="90">
        <v>2323.9</v>
      </c>
      <c r="Q153" s="90">
        <v>2296.4989999999998</v>
      </c>
      <c r="R153" s="91">
        <v>2258.114</v>
      </c>
      <c r="S153" s="90">
        <v>2258.1640000000002</v>
      </c>
      <c r="T153" s="90"/>
      <c r="U153" s="90"/>
    </row>
    <row r="154" spans="2:22" s="49" customFormat="1" ht="15" customHeight="1">
      <c r="D154" s="49" t="s">
        <v>399</v>
      </c>
      <c r="G154" s="53"/>
      <c r="H154" s="56" t="s">
        <v>261</v>
      </c>
      <c r="I154" s="53"/>
      <c r="J154" s="291">
        <v>2393.6469999999999</v>
      </c>
      <c r="K154" s="291">
        <v>2307.8249999999998</v>
      </c>
      <c r="L154" s="291">
        <v>2213.4070000000002</v>
      </c>
      <c r="M154" s="1094">
        <v>2118.7310000000002</v>
      </c>
      <c r="N154" s="1094">
        <v>2013.183</v>
      </c>
      <c r="O154" s="291">
        <v>1903.684</v>
      </c>
      <c r="P154" s="291">
        <v>1811.48</v>
      </c>
      <c r="Q154" s="291">
        <v>1730.623</v>
      </c>
      <c r="R154" s="412">
        <v>1648.93</v>
      </c>
      <c r="S154" s="291">
        <v>1576.855</v>
      </c>
      <c r="T154" s="291"/>
      <c r="U154" s="291"/>
      <c r="V154" s="53"/>
    </row>
    <row r="155" spans="2:22" s="148" customFormat="1" ht="15" customHeight="1">
      <c r="B155" s="824"/>
      <c r="C155" s="825" t="s">
        <v>403</v>
      </c>
      <c r="D155" s="826"/>
      <c r="E155" s="826"/>
      <c r="F155" s="826"/>
      <c r="H155" s="689" t="s">
        <v>262</v>
      </c>
      <c r="J155" s="146">
        <v>409.13499999999999</v>
      </c>
      <c r="K155" s="146">
        <v>403.62900000000002</v>
      </c>
      <c r="L155" s="146">
        <v>398.137</v>
      </c>
      <c r="M155" s="1125">
        <v>393.48099999999999</v>
      </c>
      <c r="N155" s="1125">
        <v>389.846</v>
      </c>
      <c r="O155" s="146">
        <v>386.58300000000003</v>
      </c>
      <c r="P155" s="146">
        <v>385.68799999999999</v>
      </c>
      <c r="Q155" s="146">
        <v>385.495</v>
      </c>
      <c r="R155" s="147">
        <v>384.815</v>
      </c>
      <c r="S155" s="146">
        <v>383.51499999999999</v>
      </c>
      <c r="T155" s="146"/>
      <c r="U155" s="146"/>
      <c r="V155" s="53"/>
    </row>
    <row r="156" spans="2:22" s="53" customFormat="1" ht="15" customHeight="1">
      <c r="B156" s="670" t="s">
        <v>328</v>
      </c>
      <c r="H156" s="56"/>
      <c r="J156" s="101"/>
      <c r="K156" s="101"/>
      <c r="L156" s="101"/>
      <c r="M156" s="976"/>
      <c r="N156" s="976"/>
      <c r="O156" s="101"/>
      <c r="P156" s="101"/>
      <c r="Q156" s="101"/>
      <c r="R156" s="418"/>
      <c r="S156" s="101"/>
      <c r="T156" s="101"/>
      <c r="U156" s="101"/>
    </row>
    <row r="157" spans="2:22" s="53" customFormat="1" ht="15" customHeight="1">
      <c r="B157" s="697" t="s">
        <v>527</v>
      </c>
      <c r="C157" s="697"/>
      <c r="D157" s="697"/>
      <c r="E157" s="697"/>
      <c r="F157" s="697"/>
      <c r="H157" s="726" t="s">
        <v>263</v>
      </c>
      <c r="J157" s="424">
        <v>3071.62</v>
      </c>
      <c r="K157" s="424">
        <v>3024.5770000000002</v>
      </c>
      <c r="L157" s="424">
        <v>2963.9639999999999</v>
      </c>
      <c r="M157" s="424">
        <v>2885.24</v>
      </c>
      <c r="N157" s="397">
        <v>2785.692</v>
      </c>
      <c r="O157" s="424">
        <v>2717.364</v>
      </c>
      <c r="P157" s="424">
        <v>3216.9949999999999</v>
      </c>
      <c r="Q157" s="424">
        <v>3198.5970000000002</v>
      </c>
      <c r="R157" s="149">
        <v>3170.5859999999998</v>
      </c>
      <c r="S157" s="424">
        <v>3144.2660000000001</v>
      </c>
      <c r="T157" s="424"/>
      <c r="U157" s="424"/>
    </row>
    <row r="158" spans="2:22" s="53" customFormat="1" ht="15" customHeight="1">
      <c r="B158" s="670" t="s">
        <v>165</v>
      </c>
      <c r="H158" s="56"/>
      <c r="J158" s="101"/>
      <c r="K158" s="101"/>
      <c r="L158" s="101"/>
      <c r="M158" s="976"/>
      <c r="N158" s="976"/>
      <c r="O158" s="101"/>
      <c r="P158" s="101"/>
      <c r="Q158" s="101"/>
      <c r="R158" s="418"/>
      <c r="S158" s="101"/>
      <c r="T158" s="101"/>
      <c r="U158" s="101"/>
    </row>
    <row r="159" spans="2:22" s="53" customFormat="1" ht="15" customHeight="1">
      <c r="B159" s="697" t="s">
        <v>277</v>
      </c>
      <c r="C159" s="697"/>
      <c r="D159" s="697"/>
      <c r="E159" s="697"/>
      <c r="F159" s="697"/>
      <c r="H159" s="726" t="s">
        <v>689</v>
      </c>
      <c r="J159" s="424">
        <v>11602.601000000001</v>
      </c>
      <c r="K159" s="424">
        <v>12041.303</v>
      </c>
      <c r="L159" s="424">
        <v>12431.994000000001</v>
      </c>
      <c r="M159" s="424">
        <v>13217.262000000001</v>
      </c>
      <c r="N159" s="397">
        <v>13554.870999999999</v>
      </c>
      <c r="O159" s="424">
        <v>13947.162</v>
      </c>
      <c r="P159" s="424">
        <v>16302.583000000001</v>
      </c>
      <c r="Q159" s="424">
        <v>16746.12</v>
      </c>
      <c r="R159" s="149">
        <v>17112.581999999999</v>
      </c>
      <c r="S159" s="424">
        <v>17544.403999999999</v>
      </c>
      <c r="T159" s="424"/>
      <c r="U159" s="424"/>
    </row>
    <row r="160" spans="2:22" s="53" customFormat="1" ht="15" customHeight="1" thickBot="1">
      <c r="B160" s="681"/>
      <c r="C160" s="681" t="s">
        <v>583</v>
      </c>
      <c r="D160" s="681"/>
      <c r="E160" s="681"/>
      <c r="F160" s="681"/>
      <c r="H160" s="683"/>
      <c r="J160" s="413">
        <v>10044.221</v>
      </c>
      <c r="K160" s="413">
        <v>10529.231</v>
      </c>
      <c r="L160" s="413">
        <v>10944.196</v>
      </c>
      <c r="M160" s="413">
        <v>11775.3</v>
      </c>
      <c r="N160" s="413">
        <v>12123.366</v>
      </c>
      <c r="O160" s="413">
        <v>12532.06</v>
      </c>
      <c r="P160" s="413">
        <v>12959.775</v>
      </c>
      <c r="Q160" s="413">
        <v>13402.207</v>
      </c>
      <c r="R160" s="414">
        <v>13782.76</v>
      </c>
      <c r="S160" s="413">
        <v>14221.37</v>
      </c>
      <c r="T160" s="413"/>
      <c r="U160" s="413"/>
    </row>
    <row r="161" spans="1:23" s="53" customFormat="1" ht="15" customHeight="1" thickTop="1">
      <c r="H161" s="362"/>
      <c r="J161" s="289"/>
      <c r="K161" s="289"/>
      <c r="L161" s="289"/>
      <c r="M161" s="913"/>
      <c r="N161" s="913"/>
      <c r="O161" s="289"/>
      <c r="P161" s="289"/>
      <c r="Q161" s="289"/>
      <c r="R161" s="289"/>
      <c r="S161" s="289"/>
      <c r="T161" s="289"/>
      <c r="U161" s="289"/>
    </row>
    <row r="162" spans="1:23" customFormat="1" ht="15" customHeight="1">
      <c r="B162" s="931" t="s">
        <v>921</v>
      </c>
      <c r="C162" s="932"/>
      <c r="D162" s="932"/>
      <c r="E162" s="932"/>
      <c r="F162" s="932"/>
      <c r="G162" s="53"/>
      <c r="H162" s="56"/>
      <c r="I162" s="53"/>
      <c r="K162" s="101"/>
      <c r="M162" s="1141"/>
      <c r="N162" s="1141"/>
      <c r="S162" s="101"/>
      <c r="V162" s="53"/>
    </row>
    <row r="163" spans="1:23" customFormat="1" ht="15" customHeight="1">
      <c r="B163" s="28"/>
      <c r="C163" s="28"/>
      <c r="D163" s="28"/>
      <c r="E163" s="28"/>
      <c r="F163" s="28"/>
      <c r="G163" s="28"/>
      <c r="H163" s="57"/>
      <c r="I163" s="28"/>
      <c r="J163" s="28"/>
      <c r="K163" s="28"/>
      <c r="L163" s="28"/>
      <c r="M163" s="1101"/>
      <c r="N163" s="1101"/>
      <c r="O163" s="28"/>
      <c r="P163" s="28"/>
      <c r="Q163" s="28"/>
      <c r="R163" s="28"/>
      <c r="S163" s="28"/>
      <c r="T163" s="28"/>
      <c r="U163" s="28"/>
      <c r="V163" s="53"/>
    </row>
    <row r="164" spans="1:23" s="423" customFormat="1" ht="23.25" customHeight="1">
      <c r="A164" s="759"/>
      <c r="B164" s="760" t="s">
        <v>290</v>
      </c>
      <c r="C164" s="759"/>
      <c r="D164" s="759"/>
      <c r="E164" s="759"/>
      <c r="F164" s="759"/>
      <c r="H164" s="761"/>
      <c r="M164" s="1133"/>
      <c r="N164" s="1133"/>
      <c r="V164" s="53"/>
    </row>
    <row r="165" spans="1:23" s="53" customFormat="1" ht="15" customHeight="1">
      <c r="B165" s="670"/>
      <c r="H165" s="56"/>
      <c r="J165" s="101"/>
      <c r="K165" s="101"/>
      <c r="L165" s="101"/>
      <c r="M165" s="976"/>
      <c r="N165" s="976"/>
      <c r="O165" s="101"/>
      <c r="P165" s="101"/>
      <c r="Q165" s="101"/>
      <c r="R165" s="101"/>
      <c r="S165" s="101"/>
      <c r="T165" s="101"/>
      <c r="U165" s="101"/>
    </row>
    <row r="166" spans="1:23" s="53" customFormat="1" ht="15" customHeight="1">
      <c r="B166" s="670" t="s">
        <v>327</v>
      </c>
      <c r="H166" s="56"/>
      <c r="J166" s="799"/>
      <c r="K166" s="799"/>
      <c r="L166" s="799"/>
      <c r="M166" s="976"/>
      <c r="N166" s="976"/>
      <c r="O166" s="799"/>
      <c r="P166" s="799"/>
      <c r="Q166" s="101"/>
      <c r="R166" s="101"/>
      <c r="S166" s="799"/>
      <c r="T166" s="799"/>
      <c r="U166" s="101"/>
    </row>
    <row r="167" spans="1:23" s="148" customFormat="1" ht="15" customHeight="1">
      <c r="B167" s="803" t="s">
        <v>398</v>
      </c>
      <c r="C167" s="823"/>
      <c r="D167" s="823"/>
      <c r="E167" s="823"/>
      <c r="F167" s="823"/>
      <c r="G167" s="101"/>
      <c r="H167" s="726" t="s">
        <v>255</v>
      </c>
      <c r="I167" s="101"/>
      <c r="J167" s="403">
        <v>4626.5280000000002</v>
      </c>
      <c r="K167" s="403">
        <v>4606.0860000000002</v>
      </c>
      <c r="L167" s="403">
        <v>4566.8370000000004</v>
      </c>
      <c r="M167" s="403">
        <v>4529.0230000000001</v>
      </c>
      <c r="N167" s="403">
        <v>4482.1610000000001</v>
      </c>
      <c r="O167" s="403">
        <v>4444.3069999999998</v>
      </c>
      <c r="P167" s="403">
        <v>4392.4669999999996</v>
      </c>
      <c r="Q167" s="403">
        <v>4352.7</v>
      </c>
      <c r="R167" s="84">
        <v>4309.9669999999996</v>
      </c>
      <c r="S167" s="403">
        <v>4300.3860000000004</v>
      </c>
      <c r="T167" s="403"/>
      <c r="U167" s="403"/>
      <c r="V167" s="53"/>
    </row>
    <row r="168" spans="1:23" s="148" customFormat="1" ht="15" customHeight="1">
      <c r="C168" s="148" t="s">
        <v>432</v>
      </c>
      <c r="G168" s="82"/>
      <c r="H168" s="362" t="s">
        <v>256</v>
      </c>
      <c r="J168" s="291">
        <v>4217.393</v>
      </c>
      <c r="K168" s="291">
        <v>4202.4570000000003</v>
      </c>
      <c r="L168" s="291">
        <v>4168.7</v>
      </c>
      <c r="M168" s="1094">
        <v>4135.5420000000004</v>
      </c>
      <c r="N168" s="1094">
        <v>4092.3150000000001</v>
      </c>
      <c r="O168" s="291">
        <v>4057.7240000000002</v>
      </c>
      <c r="P168" s="291">
        <v>4006.779</v>
      </c>
      <c r="Q168" s="291">
        <v>3967.2049999999999</v>
      </c>
      <c r="R168" s="412">
        <v>3925.152</v>
      </c>
      <c r="S168" s="291">
        <v>3916.8710000000001</v>
      </c>
      <c r="T168" s="291"/>
      <c r="U168" s="291"/>
      <c r="V168" s="53"/>
    </row>
    <row r="169" spans="1:23" s="49" customFormat="1" ht="15" customHeight="1">
      <c r="B169" s="118"/>
      <c r="C169" s="728"/>
      <c r="D169" s="118" t="s">
        <v>434</v>
      </c>
      <c r="E169" s="728"/>
      <c r="F169" s="727"/>
      <c r="H169" s="689" t="s">
        <v>257</v>
      </c>
      <c r="J169" s="146">
        <v>2754.8359999999998</v>
      </c>
      <c r="K169" s="146">
        <v>2785.7829999999999</v>
      </c>
      <c r="L169" s="146">
        <v>2793.31</v>
      </c>
      <c r="M169" s="1125">
        <v>2804.0430000000001</v>
      </c>
      <c r="N169" s="1125">
        <v>2806.21</v>
      </c>
      <c r="O169" s="146">
        <v>2809.518</v>
      </c>
      <c r="P169" s="146">
        <v>2810.817</v>
      </c>
      <c r="Q169" s="146">
        <v>2821.2089999999998</v>
      </c>
      <c r="R169" s="147">
        <v>2826.9940000000001</v>
      </c>
      <c r="S169" s="146">
        <v>2849.2190000000001</v>
      </c>
      <c r="T169" s="146"/>
      <c r="U169" s="146"/>
      <c r="V169" s="53"/>
    </row>
    <row r="170" spans="1:23" s="53" customFormat="1" ht="15" customHeight="1">
      <c r="C170" s="491"/>
      <c r="E170" s="491" t="s">
        <v>163</v>
      </c>
      <c r="H170" s="362"/>
      <c r="J170" s="289">
        <v>998.94</v>
      </c>
      <c r="K170" s="289">
        <v>1065.414</v>
      </c>
      <c r="L170" s="289">
        <v>1119.6980000000001</v>
      </c>
      <c r="M170" s="913">
        <v>1170.8820000000001</v>
      </c>
      <c r="N170" s="913">
        <v>1217.8630000000001</v>
      </c>
      <c r="O170" s="289">
        <v>1257.2550000000001</v>
      </c>
      <c r="P170" s="289">
        <v>1300.386</v>
      </c>
      <c r="Q170" s="289">
        <v>1349.2249999999999</v>
      </c>
      <c r="R170" s="411">
        <v>1394.086</v>
      </c>
      <c r="S170" s="289">
        <v>1449.9259999999999</v>
      </c>
      <c r="T170" s="289"/>
      <c r="U170" s="289"/>
    </row>
    <row r="171" spans="1:23" s="53" customFormat="1" ht="15" customHeight="1">
      <c r="B171" s="592"/>
      <c r="C171" s="592"/>
      <c r="D171" s="592"/>
      <c r="E171" s="592" t="s">
        <v>401</v>
      </c>
      <c r="F171" s="592"/>
      <c r="G171" s="56"/>
      <c r="H171" s="679"/>
      <c r="I171" s="101"/>
      <c r="J171" s="90">
        <v>1133.4849999999999</v>
      </c>
      <c r="K171" s="90">
        <v>1093.259</v>
      </c>
      <c r="L171" s="90">
        <v>1049.8409999999999</v>
      </c>
      <c r="M171" s="917">
        <v>1008.689</v>
      </c>
      <c r="N171" s="917">
        <v>965.48299999999995</v>
      </c>
      <c r="O171" s="90">
        <v>928.197</v>
      </c>
      <c r="P171" s="90">
        <v>889.322</v>
      </c>
      <c r="Q171" s="90">
        <v>850.38300000000004</v>
      </c>
      <c r="R171" s="91">
        <v>812.83500000000004</v>
      </c>
      <c r="S171" s="90">
        <v>777.69399999999996</v>
      </c>
      <c r="T171" s="90"/>
      <c r="U171" s="90"/>
    </row>
    <row r="172" spans="1:23" s="53" customFormat="1" ht="15" customHeight="1" collapsed="1">
      <c r="E172" s="53" t="s">
        <v>402</v>
      </c>
      <c r="H172" s="56"/>
      <c r="J172" s="289">
        <v>622.41099999999994</v>
      </c>
      <c r="K172" s="289">
        <v>627.11</v>
      </c>
      <c r="L172" s="289">
        <v>623.77099999999996</v>
      </c>
      <c r="M172" s="913">
        <v>624.47199999999998</v>
      </c>
      <c r="N172" s="913">
        <v>622.86400000000003</v>
      </c>
      <c r="O172" s="289">
        <v>624.06600000000003</v>
      </c>
      <c r="P172" s="289">
        <v>621.10900000000004</v>
      </c>
      <c r="Q172" s="289">
        <v>621.601</v>
      </c>
      <c r="R172" s="411">
        <v>620.07299999999998</v>
      </c>
      <c r="S172" s="289">
        <v>621.59900000000005</v>
      </c>
      <c r="T172" s="289"/>
      <c r="U172" s="289"/>
    </row>
    <row r="173" spans="1:23" s="49" customFormat="1" ht="15" customHeight="1">
      <c r="B173" s="118"/>
      <c r="C173" s="728"/>
      <c r="D173" s="118" t="s">
        <v>421</v>
      </c>
      <c r="E173" s="728"/>
      <c r="F173" s="727"/>
      <c r="H173" s="689" t="s">
        <v>257</v>
      </c>
      <c r="J173" s="146">
        <v>2754.8359999999998</v>
      </c>
      <c r="K173" s="146">
        <v>2785.7829999999999</v>
      </c>
      <c r="L173" s="146">
        <v>2793.31</v>
      </c>
      <c r="M173" s="1125">
        <v>2804.0430000000001</v>
      </c>
      <c r="N173" s="1125">
        <v>2806.21</v>
      </c>
      <c r="O173" s="146">
        <v>2809.518</v>
      </c>
      <c r="P173" s="146">
        <v>2810.817</v>
      </c>
      <c r="Q173" s="146">
        <v>2821.2089999999998</v>
      </c>
      <c r="R173" s="147">
        <v>2826.9940000000001</v>
      </c>
      <c r="S173" s="146">
        <v>2849.2190000000001</v>
      </c>
      <c r="T173" s="146"/>
      <c r="U173" s="146"/>
      <c r="V173" s="53"/>
      <c r="W173" s="53"/>
    </row>
    <row r="174" spans="1:23" s="53" customFormat="1" ht="15" customHeight="1">
      <c r="C174" s="491"/>
      <c r="E174" s="491" t="s">
        <v>413</v>
      </c>
      <c r="H174" s="362" t="s">
        <v>259</v>
      </c>
      <c r="J174" s="289">
        <v>1563.047</v>
      </c>
      <c r="K174" s="289">
        <v>1578.4829999999999</v>
      </c>
      <c r="L174" s="289">
        <v>1593.704</v>
      </c>
      <c r="M174" s="913">
        <v>1624.76</v>
      </c>
      <c r="N174" s="913">
        <v>1639.1849999999999</v>
      </c>
      <c r="O174" s="289">
        <v>1653.377</v>
      </c>
      <c r="P174" s="289">
        <v>1668.653</v>
      </c>
      <c r="Q174" s="289">
        <v>1700.46</v>
      </c>
      <c r="R174" s="411">
        <v>1718.499</v>
      </c>
      <c r="S174" s="289">
        <v>1737.6769999999999</v>
      </c>
      <c r="T174" s="289"/>
      <c r="U174" s="289"/>
    </row>
    <row r="175" spans="1:23" s="53" customFormat="1" ht="15" customHeight="1">
      <c r="B175" s="592"/>
      <c r="C175" s="592"/>
      <c r="D175" s="592"/>
      <c r="E175" s="592" t="s">
        <v>420</v>
      </c>
      <c r="F175" s="592"/>
      <c r="G175" s="56"/>
      <c r="H175" s="679" t="s">
        <v>260</v>
      </c>
      <c r="I175" s="101"/>
      <c r="J175" s="90">
        <v>1191.789</v>
      </c>
      <c r="K175" s="90">
        <v>1207.3</v>
      </c>
      <c r="L175" s="90">
        <v>1199.606</v>
      </c>
      <c r="M175" s="917">
        <v>1179.2829999999999</v>
      </c>
      <c r="N175" s="917">
        <v>1167.0250000000001</v>
      </c>
      <c r="O175" s="90">
        <v>1156.1410000000001</v>
      </c>
      <c r="P175" s="90">
        <v>1142.164</v>
      </c>
      <c r="Q175" s="90">
        <v>1120.749</v>
      </c>
      <c r="R175" s="91">
        <v>1108.4949999999999</v>
      </c>
      <c r="S175" s="90">
        <v>1111.5419999999999</v>
      </c>
      <c r="T175" s="90"/>
      <c r="U175" s="90"/>
    </row>
    <row r="176" spans="1:23" s="148" customFormat="1" ht="15" customHeight="1">
      <c r="D176" s="148" t="s">
        <v>684</v>
      </c>
      <c r="G176" s="82"/>
      <c r="H176" s="362" t="s">
        <v>261</v>
      </c>
      <c r="J176" s="291">
        <v>1462.557</v>
      </c>
      <c r="K176" s="291">
        <v>1416.674</v>
      </c>
      <c r="L176" s="291">
        <v>1375.39</v>
      </c>
      <c r="M176" s="1094">
        <v>1331.499</v>
      </c>
      <c r="N176" s="1094">
        <v>1286.105</v>
      </c>
      <c r="O176" s="291">
        <v>1248.2059999999999</v>
      </c>
      <c r="P176" s="291">
        <v>1195.962</v>
      </c>
      <c r="Q176" s="291">
        <v>1145.9960000000001</v>
      </c>
      <c r="R176" s="412">
        <v>1098.1579999999999</v>
      </c>
      <c r="S176" s="291">
        <v>1067.652</v>
      </c>
      <c r="T176" s="291"/>
      <c r="U176" s="291"/>
      <c r="V176" s="53"/>
    </row>
    <row r="177" spans="1:22" s="148" customFormat="1" ht="15" customHeight="1">
      <c r="B177" s="826"/>
      <c r="C177" s="826" t="s">
        <v>403</v>
      </c>
      <c r="D177" s="826"/>
      <c r="E177" s="826"/>
      <c r="F177" s="826"/>
      <c r="G177" s="82"/>
      <c r="H177" s="679" t="s">
        <v>262</v>
      </c>
      <c r="J177" s="99">
        <v>409.13499999999999</v>
      </c>
      <c r="K177" s="99">
        <v>403.62900000000002</v>
      </c>
      <c r="L177" s="99">
        <v>398.137</v>
      </c>
      <c r="M177" s="918">
        <v>393.48099999999999</v>
      </c>
      <c r="N177" s="918">
        <v>389.846</v>
      </c>
      <c r="O177" s="99">
        <v>386.58300000000003</v>
      </c>
      <c r="P177" s="99">
        <v>385.68799999999999</v>
      </c>
      <c r="Q177" s="99">
        <v>385.495</v>
      </c>
      <c r="R177" s="100">
        <v>384.815</v>
      </c>
      <c r="S177" s="99">
        <v>383.51499999999999</v>
      </c>
      <c r="T177" s="99"/>
      <c r="U177" s="99"/>
      <c r="V177" s="53"/>
    </row>
    <row r="178" spans="1:22" s="53" customFormat="1" ht="15" customHeight="1">
      <c r="B178" s="670" t="s">
        <v>329</v>
      </c>
      <c r="H178" s="56"/>
      <c r="J178" s="101"/>
      <c r="K178" s="101"/>
      <c r="L178" s="101"/>
      <c r="M178" s="976"/>
      <c r="N178" s="976"/>
      <c r="O178" s="101"/>
      <c r="P178" s="101"/>
      <c r="Q178" s="101"/>
      <c r="R178" s="418"/>
      <c r="S178" s="101"/>
      <c r="T178" s="101"/>
      <c r="U178" s="101"/>
    </row>
    <row r="179" spans="1:22" s="53" customFormat="1" ht="15" customHeight="1">
      <c r="B179" s="697" t="s">
        <v>271</v>
      </c>
      <c r="C179" s="697"/>
      <c r="D179" s="697"/>
      <c r="E179" s="697"/>
      <c r="F179" s="697"/>
      <c r="H179" s="675" t="s">
        <v>265</v>
      </c>
      <c r="J179" s="396">
        <v>0.27900000000000003</v>
      </c>
      <c r="K179" s="725">
        <v>0.28000000000000003</v>
      </c>
      <c r="L179" s="725">
        <v>0.27800000000000002</v>
      </c>
      <c r="M179" s="725">
        <v>0.27600000000000002</v>
      </c>
      <c r="N179" s="1128">
        <v>0.27400000000000002</v>
      </c>
      <c r="O179" s="698">
        <v>0.27300000000000002</v>
      </c>
      <c r="P179" s="698">
        <v>0.27</v>
      </c>
      <c r="Q179" s="725">
        <v>0.26900000000000002</v>
      </c>
      <c r="R179" s="1005">
        <v>0.26700000000000002</v>
      </c>
      <c r="S179" s="396" t="s">
        <v>162</v>
      </c>
      <c r="T179" s="725"/>
      <c r="U179" s="725"/>
    </row>
    <row r="180" spans="1:22" s="53" customFormat="1" ht="15" customHeight="1">
      <c r="B180" s="670" t="s">
        <v>339</v>
      </c>
      <c r="H180" s="56"/>
      <c r="J180" s="101"/>
      <c r="K180" s="101"/>
      <c r="L180" s="101"/>
      <c r="M180" s="976"/>
      <c r="N180" s="976"/>
      <c r="O180" s="101"/>
      <c r="P180" s="101"/>
      <c r="Q180" s="101"/>
      <c r="R180" s="418"/>
      <c r="S180" s="101"/>
      <c r="T180" s="101"/>
      <c r="U180" s="101"/>
    </row>
    <row r="181" spans="1:22" s="49" customFormat="1" ht="15" customHeight="1">
      <c r="B181" s="674" t="s">
        <v>338</v>
      </c>
      <c r="C181" s="674"/>
      <c r="D181" s="674"/>
      <c r="E181" s="674"/>
      <c r="F181" s="674"/>
      <c r="G181" s="53"/>
      <c r="H181" s="529" t="s">
        <v>264</v>
      </c>
      <c r="I181" s="53"/>
      <c r="J181" s="406">
        <v>61</v>
      </c>
      <c r="K181" s="406">
        <v>61.3</v>
      </c>
      <c r="L181" s="406">
        <v>62</v>
      </c>
      <c r="M181" s="406">
        <v>62.5</v>
      </c>
      <c r="N181" s="406">
        <v>63</v>
      </c>
      <c r="O181" s="406">
        <v>64</v>
      </c>
      <c r="P181" s="406">
        <v>64.599999999999994</v>
      </c>
      <c r="Q181" s="406">
        <v>65.099999999999994</v>
      </c>
      <c r="R181" s="135">
        <v>65.5</v>
      </c>
      <c r="S181" s="406">
        <v>66</v>
      </c>
      <c r="T181" s="406"/>
      <c r="U181" s="406"/>
      <c r="V181" s="53"/>
    </row>
    <row r="182" spans="1:22" s="325" customFormat="1" ht="15" customHeight="1">
      <c r="B182" s="325" t="s">
        <v>19</v>
      </c>
      <c r="H182" s="500"/>
      <c r="J182" s="138">
        <v>3.7999999999999999E-2</v>
      </c>
      <c r="K182" s="137">
        <v>3.4000000000000002E-2</v>
      </c>
      <c r="L182" s="138">
        <v>4.2999999999999997E-2</v>
      </c>
      <c r="M182" s="138">
        <v>3.3000000000000002E-2</v>
      </c>
      <c r="N182" s="137">
        <v>3.2000000000000001E-2</v>
      </c>
      <c r="O182" s="137">
        <v>4.4999999999999998E-2</v>
      </c>
      <c r="P182" s="138">
        <v>4.1000000000000002E-2</v>
      </c>
      <c r="Q182" s="138">
        <v>4.2000000000000003E-2</v>
      </c>
      <c r="R182" s="140">
        <v>0.04</v>
      </c>
      <c r="S182" s="137">
        <v>0.03</v>
      </c>
      <c r="T182" s="138"/>
      <c r="U182" s="138"/>
      <c r="V182" s="53"/>
    </row>
    <row r="183" spans="1:22" s="53" customFormat="1" ht="15" customHeight="1">
      <c r="B183" s="670" t="s">
        <v>328</v>
      </c>
      <c r="H183" s="56"/>
      <c r="J183" s="101"/>
      <c r="K183" s="101"/>
      <c r="L183" s="101"/>
      <c r="M183" s="976"/>
      <c r="N183" s="976"/>
      <c r="O183" s="101"/>
      <c r="P183" s="101"/>
      <c r="Q183" s="101"/>
      <c r="R183" s="418"/>
      <c r="S183" s="101"/>
      <c r="T183" s="101"/>
      <c r="U183" s="101"/>
    </row>
    <row r="184" spans="1:22" s="53" customFormat="1" ht="15" customHeight="1">
      <c r="B184" s="697" t="s">
        <v>527</v>
      </c>
      <c r="C184" s="697"/>
      <c r="D184" s="697"/>
      <c r="E184" s="697"/>
      <c r="F184" s="697"/>
      <c r="H184" s="675" t="s">
        <v>263</v>
      </c>
      <c r="J184" s="397">
        <v>978.02099999999996</v>
      </c>
      <c r="K184" s="397">
        <v>970.43899999999996</v>
      </c>
      <c r="L184" s="397">
        <v>962.76099999999997</v>
      </c>
      <c r="M184" s="397">
        <v>955.399</v>
      </c>
      <c r="N184" s="397">
        <v>942.62199999999996</v>
      </c>
      <c r="O184" s="397">
        <v>936.71</v>
      </c>
      <c r="P184" s="397">
        <v>936.22199999999998</v>
      </c>
      <c r="Q184" s="397">
        <v>944.54300000000001</v>
      </c>
      <c r="R184" s="149">
        <v>952.67</v>
      </c>
      <c r="S184" s="397">
        <v>959.16800000000001</v>
      </c>
      <c r="T184" s="397"/>
      <c r="U184" s="397"/>
    </row>
    <row r="185" spans="1:22" s="53" customFormat="1" ht="15" customHeight="1">
      <c r="B185" s="670" t="s">
        <v>163</v>
      </c>
      <c r="H185" s="56"/>
      <c r="J185" s="101"/>
      <c r="K185" s="101"/>
      <c r="L185" s="101"/>
      <c r="M185" s="976"/>
      <c r="N185" s="976"/>
      <c r="O185" s="101"/>
      <c r="P185" s="101"/>
      <c r="Q185" s="101"/>
      <c r="R185" s="418"/>
      <c r="S185" s="101"/>
      <c r="T185" s="101"/>
      <c r="U185" s="101"/>
    </row>
    <row r="186" spans="1:22" s="53" customFormat="1" ht="15" customHeight="1" thickBot="1">
      <c r="B186" s="810" t="s">
        <v>584</v>
      </c>
      <c r="C186" s="810"/>
      <c r="D186" s="810"/>
      <c r="E186" s="810"/>
      <c r="F186" s="810"/>
      <c r="H186" s="828" t="s">
        <v>689</v>
      </c>
      <c r="J186" s="829">
        <v>6153.1229999999996</v>
      </c>
      <c r="K186" s="829">
        <v>6475.3429999999998</v>
      </c>
      <c r="L186" s="829">
        <v>6756.51</v>
      </c>
      <c r="M186" s="1017">
        <v>7073.2820000000002</v>
      </c>
      <c r="N186" s="1142">
        <v>7252.2529999999997</v>
      </c>
      <c r="O186" s="829">
        <v>7497.2529999999997</v>
      </c>
      <c r="P186" s="829">
        <v>7716.3429999999998</v>
      </c>
      <c r="Q186" s="829">
        <v>7972.7359999999999</v>
      </c>
      <c r="R186" s="830">
        <v>8205.4979999999996</v>
      </c>
      <c r="S186" s="829">
        <v>8503.7909999999993</v>
      </c>
      <c r="T186" s="829"/>
      <c r="U186" s="829"/>
    </row>
    <row r="187" spans="1:22" s="53" customFormat="1" ht="15" customHeight="1" thickTop="1">
      <c r="H187" s="56"/>
      <c r="J187" s="145"/>
      <c r="K187" s="145"/>
      <c r="L187" s="145"/>
      <c r="M187" s="145"/>
      <c r="N187" s="145"/>
      <c r="O187" s="145"/>
      <c r="P187" s="145"/>
      <c r="Q187" s="145"/>
      <c r="R187" s="145"/>
      <c r="S187" s="145"/>
      <c r="T187" s="145"/>
      <c r="U187" s="145"/>
    </row>
    <row r="188" spans="1:22" s="49" customFormat="1" ht="15" customHeight="1">
      <c r="B188" s="831" t="s">
        <v>422</v>
      </c>
      <c r="H188" s="31"/>
      <c r="M188" s="1025"/>
      <c r="N188" s="1025"/>
      <c r="V188" s="53"/>
    </row>
    <row r="189" spans="1:22" s="53" customFormat="1" ht="15" customHeight="1">
      <c r="H189" s="362"/>
      <c r="J189" s="289"/>
      <c r="K189" s="289"/>
      <c r="L189" s="289"/>
      <c r="M189" s="913"/>
      <c r="N189" s="913"/>
      <c r="O189" s="289"/>
      <c r="P189" s="289"/>
      <c r="Q189" s="289"/>
      <c r="R189" s="289"/>
      <c r="S189" s="289"/>
      <c r="T189" s="289"/>
      <c r="U189" s="289"/>
    </row>
    <row r="190" spans="1:22" s="423" customFormat="1" ht="23.25" customHeight="1">
      <c r="A190" s="759"/>
      <c r="B190" s="760" t="s">
        <v>730</v>
      </c>
      <c r="C190" s="759"/>
      <c r="D190" s="759"/>
      <c r="E190" s="759"/>
      <c r="F190" s="759"/>
      <c r="H190" s="761"/>
      <c r="M190" s="1133"/>
      <c r="N190" s="1133"/>
      <c r="P190" s="289"/>
      <c r="V190" s="53"/>
    </row>
    <row r="191" spans="1:22" s="53" customFormat="1" ht="15" customHeight="1">
      <c r="B191" s="670"/>
      <c r="H191" s="56"/>
      <c r="J191" s="101"/>
      <c r="K191" s="101"/>
      <c r="L191" s="101"/>
      <c r="M191" s="976"/>
      <c r="N191" s="976"/>
      <c r="O191" s="101"/>
      <c r="P191" s="101"/>
      <c r="Q191" s="101"/>
      <c r="R191" s="101"/>
      <c r="S191" s="101"/>
      <c r="T191" s="101"/>
      <c r="U191" s="101"/>
    </row>
    <row r="192" spans="1:22" s="53" customFormat="1" ht="15" customHeight="1">
      <c r="B192" s="670" t="s">
        <v>327</v>
      </c>
      <c r="H192" s="56"/>
      <c r="J192" s="799"/>
      <c r="K192" s="799"/>
      <c r="L192" s="799"/>
      <c r="M192" s="976"/>
      <c r="N192" s="976"/>
      <c r="O192" s="799"/>
      <c r="P192" s="799"/>
      <c r="Q192" s="101"/>
      <c r="R192" s="101"/>
      <c r="S192" s="799"/>
      <c r="T192" s="799"/>
      <c r="U192" s="101"/>
    </row>
    <row r="193" spans="1:22" s="49" customFormat="1" ht="15" customHeight="1">
      <c r="B193" s="832" t="s">
        <v>398</v>
      </c>
      <c r="C193" s="674"/>
      <c r="D193" s="674"/>
      <c r="E193" s="674"/>
      <c r="F193" s="674"/>
      <c r="G193" s="53"/>
      <c r="H193" s="675" t="s">
        <v>255</v>
      </c>
      <c r="I193" s="53"/>
      <c r="J193" s="403">
        <v>513.40300000000002</v>
      </c>
      <c r="K193" s="403">
        <v>523.77499999999998</v>
      </c>
      <c r="L193" s="403">
        <v>530.64800000000002</v>
      </c>
      <c r="M193" s="403">
        <v>544.85400000000004</v>
      </c>
      <c r="N193" s="676">
        <v>554.17499999999995</v>
      </c>
      <c r="O193" s="403">
        <v>536.822</v>
      </c>
      <c r="P193" s="403">
        <v>1046.9880000000001</v>
      </c>
      <c r="Q193" s="403">
        <v>1062.17</v>
      </c>
      <c r="R193" s="427">
        <v>1073.9100000000001</v>
      </c>
      <c r="S193" s="403">
        <v>1082.1859999999999</v>
      </c>
      <c r="T193" s="403"/>
      <c r="U193" s="403"/>
      <c r="V193" s="53"/>
    </row>
    <row r="194" spans="1:22" s="49" customFormat="1" ht="15" customHeight="1">
      <c r="C194" s="49" t="s">
        <v>433</v>
      </c>
      <c r="G194" s="53"/>
      <c r="H194" s="56" t="s">
        <v>257</v>
      </c>
      <c r="I194" s="53"/>
      <c r="J194" s="291">
        <v>428.14100000000002</v>
      </c>
      <c r="K194" s="291">
        <v>439.00799999999998</v>
      </c>
      <c r="L194" s="291">
        <v>451.68099999999998</v>
      </c>
      <c r="M194" s="1094">
        <v>465.63799999999998</v>
      </c>
      <c r="N194" s="1094">
        <v>478.11399999999998</v>
      </c>
      <c r="O194" s="291">
        <v>486.97</v>
      </c>
      <c r="P194" s="291">
        <v>996.38199999999995</v>
      </c>
      <c r="Q194" s="291">
        <v>1010.55</v>
      </c>
      <c r="R194" s="412">
        <v>1021.804</v>
      </c>
      <c r="S194" s="291">
        <v>1029.3209999999999</v>
      </c>
      <c r="T194" s="291"/>
      <c r="U194" s="291"/>
      <c r="V194" s="53"/>
    </row>
    <row r="195" spans="1:22" s="53" customFormat="1" ht="15" customHeight="1">
      <c r="A195" s="49"/>
      <c r="B195" s="496"/>
      <c r="C195" s="730"/>
      <c r="D195" s="592" t="s">
        <v>165</v>
      </c>
      <c r="E195" s="592"/>
      <c r="F195" s="592"/>
      <c r="H195" s="689"/>
      <c r="J195" s="86">
        <v>417.733</v>
      </c>
      <c r="K195" s="86">
        <v>428.55700000000002</v>
      </c>
      <c r="L195" s="86">
        <v>441.286</v>
      </c>
      <c r="M195" s="916">
        <v>455.15499999999997</v>
      </c>
      <c r="N195" s="915">
        <v>467.58</v>
      </c>
      <c r="O195" s="86">
        <v>476.45800000000003</v>
      </c>
      <c r="P195" s="86">
        <v>985.94200000000001</v>
      </c>
      <c r="Q195" s="86">
        <v>1000.317</v>
      </c>
      <c r="R195" s="431">
        <v>1011.89</v>
      </c>
      <c r="S195" s="86">
        <v>1019.5650000000001</v>
      </c>
      <c r="T195" s="86"/>
      <c r="U195" s="86"/>
    </row>
    <row r="196" spans="1:22" s="53" customFormat="1" ht="15" customHeight="1">
      <c r="A196" s="49"/>
      <c r="C196" s="491"/>
      <c r="D196" s="53" t="s">
        <v>401</v>
      </c>
      <c r="H196" s="362"/>
      <c r="J196" s="289">
        <v>10.407999999999999</v>
      </c>
      <c r="K196" s="289">
        <v>10.451000000000001</v>
      </c>
      <c r="L196" s="289">
        <v>10.395</v>
      </c>
      <c r="M196" s="913">
        <v>10.483000000000001</v>
      </c>
      <c r="N196" s="913">
        <v>10.534000000000001</v>
      </c>
      <c r="O196" s="289">
        <v>10.512</v>
      </c>
      <c r="P196" s="289">
        <v>10.44</v>
      </c>
      <c r="Q196" s="289">
        <v>10.233000000000001</v>
      </c>
      <c r="R196" s="411">
        <v>9.9139999999999997</v>
      </c>
      <c r="S196" s="289">
        <v>9.7560000000000002</v>
      </c>
      <c r="T196" s="289"/>
      <c r="U196" s="289"/>
    </row>
    <row r="197" spans="1:22" s="53" customFormat="1" ht="15" customHeight="1">
      <c r="A197" s="49"/>
      <c r="B197" s="592"/>
      <c r="C197" s="592"/>
      <c r="D197" s="592" t="s">
        <v>402</v>
      </c>
      <c r="E197" s="592"/>
      <c r="F197" s="592"/>
      <c r="G197" s="56"/>
      <c r="H197" s="679"/>
      <c r="I197" s="101"/>
      <c r="J197" s="90">
        <v>0</v>
      </c>
      <c r="K197" s="90">
        <v>0</v>
      </c>
      <c r="L197" s="90">
        <v>0</v>
      </c>
      <c r="M197" s="917">
        <v>0</v>
      </c>
      <c r="N197" s="915">
        <v>0</v>
      </c>
      <c r="O197" s="90">
        <v>0</v>
      </c>
      <c r="P197" s="90">
        <v>0</v>
      </c>
      <c r="Q197" s="90">
        <v>0</v>
      </c>
      <c r="R197" s="431">
        <v>0</v>
      </c>
      <c r="S197" s="90">
        <v>0</v>
      </c>
      <c r="T197" s="90"/>
      <c r="U197" s="90"/>
    </row>
    <row r="198" spans="1:22" s="49" customFormat="1" ht="15" customHeight="1">
      <c r="C198" s="49" t="s">
        <v>421</v>
      </c>
      <c r="G198" s="53"/>
      <c r="H198" s="56" t="s">
        <v>257</v>
      </c>
      <c r="I198" s="53"/>
      <c r="J198" s="291">
        <v>428.14100000000002</v>
      </c>
      <c r="K198" s="291">
        <v>439.00799999999998</v>
      </c>
      <c r="L198" s="291">
        <v>451.68099999999998</v>
      </c>
      <c r="M198" s="1094">
        <v>465.63799999999998</v>
      </c>
      <c r="N198" s="1094">
        <v>478.11399999999998</v>
      </c>
      <c r="O198" s="291">
        <v>486.97</v>
      </c>
      <c r="P198" s="291">
        <v>996.38199999999995</v>
      </c>
      <c r="Q198" s="291">
        <v>1010.55</v>
      </c>
      <c r="R198" s="412">
        <v>1021.804</v>
      </c>
      <c r="S198" s="291">
        <v>1029.3209999999999</v>
      </c>
      <c r="T198" s="291"/>
      <c r="U198" s="291"/>
      <c r="V198" s="53"/>
    </row>
    <row r="199" spans="1:22" s="53" customFormat="1" ht="15" customHeight="1">
      <c r="A199" s="49"/>
      <c r="B199" s="592"/>
      <c r="C199" s="592"/>
      <c r="D199" s="592" t="s">
        <v>419</v>
      </c>
      <c r="E199" s="592"/>
      <c r="F199" s="592"/>
      <c r="G199" s="56"/>
      <c r="H199" s="679" t="s">
        <v>259</v>
      </c>
      <c r="I199" s="101"/>
      <c r="J199" s="90">
        <v>343.13200000000001</v>
      </c>
      <c r="K199" s="90">
        <v>352.762</v>
      </c>
      <c r="L199" s="90">
        <v>361.25799999999998</v>
      </c>
      <c r="M199" s="917">
        <v>370.38900000000001</v>
      </c>
      <c r="N199" s="915">
        <v>380.57299999999998</v>
      </c>
      <c r="O199" s="90">
        <v>387.48599999999999</v>
      </c>
      <c r="P199" s="90">
        <v>617.15</v>
      </c>
      <c r="Q199" s="90">
        <v>626.73900000000003</v>
      </c>
      <c r="R199" s="431">
        <v>650.88900000000001</v>
      </c>
      <c r="S199" s="90">
        <v>656.11300000000006</v>
      </c>
      <c r="T199" s="90"/>
      <c r="U199" s="90"/>
    </row>
    <row r="200" spans="1:22" s="53" customFormat="1" ht="15" customHeight="1">
      <c r="A200" s="49"/>
      <c r="D200" s="53" t="s">
        <v>420</v>
      </c>
      <c r="H200" s="362" t="s">
        <v>260</v>
      </c>
      <c r="J200" s="289">
        <v>85.009</v>
      </c>
      <c r="K200" s="289">
        <v>86.245999999999995</v>
      </c>
      <c r="L200" s="289">
        <v>90.423000000000002</v>
      </c>
      <c r="M200" s="913">
        <v>95.248999999999995</v>
      </c>
      <c r="N200" s="913">
        <v>97.540999999999997</v>
      </c>
      <c r="O200" s="289">
        <v>99.483999999999995</v>
      </c>
      <c r="P200" s="289">
        <v>379.23200000000003</v>
      </c>
      <c r="Q200" s="289">
        <v>383.81099999999998</v>
      </c>
      <c r="R200" s="411">
        <v>370.91500000000002</v>
      </c>
      <c r="S200" s="289">
        <v>373.20800000000003</v>
      </c>
      <c r="T200" s="289"/>
      <c r="U200" s="289"/>
    </row>
    <row r="201" spans="1:22" s="148" customFormat="1" ht="15" customHeight="1">
      <c r="A201" s="49"/>
      <c r="B201" s="826"/>
      <c r="C201" s="826" t="s">
        <v>399</v>
      </c>
      <c r="D201" s="826"/>
      <c r="E201" s="826"/>
      <c r="F201" s="826"/>
      <c r="G201" s="82"/>
      <c r="H201" s="679" t="s">
        <v>261</v>
      </c>
      <c r="J201" s="99">
        <v>85.262</v>
      </c>
      <c r="K201" s="99">
        <v>84.766999999999996</v>
      </c>
      <c r="L201" s="99">
        <v>78.966999999999999</v>
      </c>
      <c r="M201" s="918">
        <v>79.215999999999994</v>
      </c>
      <c r="N201" s="914">
        <v>76.061000000000007</v>
      </c>
      <c r="O201" s="99">
        <v>49.851999999999997</v>
      </c>
      <c r="P201" s="99">
        <v>50.606000000000002</v>
      </c>
      <c r="Q201" s="99">
        <v>51.62</v>
      </c>
      <c r="R201" s="432">
        <v>52.106000000000002</v>
      </c>
      <c r="S201" s="99">
        <v>52.865000000000002</v>
      </c>
      <c r="T201" s="99"/>
      <c r="U201" s="99"/>
      <c r="V201" s="53"/>
    </row>
    <row r="202" spans="1:22" s="53" customFormat="1" ht="15" customHeight="1">
      <c r="A202" s="49"/>
      <c r="B202" s="670" t="s">
        <v>328</v>
      </c>
      <c r="H202" s="56"/>
      <c r="J202" s="101"/>
      <c r="K202" s="101"/>
      <c r="L202" s="101"/>
      <c r="M202" s="976"/>
      <c r="N202" s="976"/>
      <c r="O202" s="101"/>
      <c r="P202" s="101"/>
      <c r="Q202" s="101"/>
      <c r="R202" s="418"/>
      <c r="S202" s="101"/>
      <c r="T202" s="101"/>
      <c r="U202" s="101"/>
    </row>
    <row r="203" spans="1:22" s="53" customFormat="1" ht="15" customHeight="1">
      <c r="A203" s="49"/>
      <c r="B203" s="534" t="s">
        <v>527</v>
      </c>
      <c r="C203" s="534"/>
      <c r="D203" s="534"/>
      <c r="E203" s="534"/>
      <c r="F203" s="534"/>
      <c r="H203" s="726" t="s">
        <v>263</v>
      </c>
      <c r="J203" s="827">
        <v>291.21899999999999</v>
      </c>
      <c r="K203" s="827">
        <v>288.5</v>
      </c>
      <c r="L203" s="827">
        <v>293.31200000000001</v>
      </c>
      <c r="M203" s="827">
        <v>293.34100000000001</v>
      </c>
      <c r="N203" s="424">
        <v>291.70400000000001</v>
      </c>
      <c r="O203" s="827">
        <v>291.42500000000001</v>
      </c>
      <c r="P203" s="827">
        <v>834.58</v>
      </c>
      <c r="Q203" s="827">
        <v>831.96699999999998</v>
      </c>
      <c r="R203" s="433">
        <v>820.149</v>
      </c>
      <c r="S203" s="827">
        <v>812.00599999999997</v>
      </c>
      <c r="T203" s="827"/>
      <c r="U203" s="827"/>
    </row>
    <row r="204" spans="1:22" s="54" customFormat="1" ht="15" customHeight="1">
      <c r="A204" s="49"/>
      <c r="B204" s="670" t="s">
        <v>165</v>
      </c>
      <c r="C204" s="53"/>
      <c r="D204" s="53"/>
      <c r="E204" s="53"/>
      <c r="F204" s="53"/>
      <c r="G204" s="53"/>
      <c r="H204" s="56"/>
      <c r="M204" s="1143"/>
      <c r="N204" s="1143"/>
      <c r="P204" s="101"/>
      <c r="R204" s="833"/>
      <c r="V204" s="53"/>
    </row>
    <row r="205" spans="1:22" s="54" customFormat="1" ht="15" customHeight="1">
      <c r="A205" s="49"/>
      <c r="B205" s="697" t="s">
        <v>277</v>
      </c>
      <c r="C205" s="697"/>
      <c r="D205" s="697"/>
      <c r="E205" s="697"/>
      <c r="F205" s="697"/>
      <c r="G205" s="53"/>
      <c r="H205" s="726" t="s">
        <v>689</v>
      </c>
      <c r="J205" s="424">
        <v>0</v>
      </c>
      <c r="K205" s="424">
        <v>0</v>
      </c>
      <c r="L205" s="424">
        <v>0</v>
      </c>
      <c r="M205" s="424">
        <v>0</v>
      </c>
      <c r="N205" s="424">
        <v>0</v>
      </c>
      <c r="O205" s="424">
        <v>0</v>
      </c>
      <c r="P205" s="424">
        <v>1951.444</v>
      </c>
      <c r="Q205" s="424">
        <v>1979.7619999999999</v>
      </c>
      <c r="R205" s="433">
        <v>1991.5940000000001</v>
      </c>
      <c r="S205" s="424">
        <v>2005.354</v>
      </c>
      <c r="T205" s="424"/>
      <c r="U205" s="424"/>
      <c r="V205" s="53"/>
    </row>
    <row r="206" spans="1:22" s="54" customFormat="1" ht="15" customHeight="1" thickBot="1">
      <c r="A206" s="49"/>
      <c r="B206" s="681"/>
      <c r="C206" s="681" t="s">
        <v>583</v>
      </c>
      <c r="D206" s="681"/>
      <c r="E206" s="681"/>
      <c r="F206" s="681"/>
      <c r="G206" s="53"/>
      <c r="H206" s="683"/>
      <c r="J206" s="413">
        <v>0</v>
      </c>
      <c r="K206" s="413">
        <v>0</v>
      </c>
      <c r="L206" s="413">
        <v>0</v>
      </c>
      <c r="M206" s="413">
        <v>0</v>
      </c>
      <c r="N206" s="413">
        <v>0</v>
      </c>
      <c r="O206" s="413">
        <v>0</v>
      </c>
      <c r="P206" s="413">
        <v>0</v>
      </c>
      <c r="Q206" s="413">
        <v>0</v>
      </c>
      <c r="R206" s="414">
        <v>0</v>
      </c>
      <c r="S206" s="413">
        <v>0</v>
      </c>
      <c r="T206" s="413"/>
      <c r="U206" s="413"/>
      <c r="V206" s="53"/>
    </row>
    <row r="207" spans="1:22" s="49" customFormat="1" ht="15" customHeight="1" thickTop="1">
      <c r="B207" s="101"/>
      <c r="C207" s="53"/>
      <c r="D207" s="53"/>
      <c r="E207" s="53"/>
      <c r="F207" s="53"/>
      <c r="G207" s="53"/>
      <c r="H207" s="56"/>
      <c r="I207" s="53"/>
      <c r="J207" s="289"/>
      <c r="K207" s="289"/>
      <c r="L207" s="289"/>
      <c r="M207" s="913"/>
      <c r="N207" s="913"/>
      <c r="O207" s="289"/>
      <c r="P207" s="289"/>
      <c r="Q207" s="289"/>
      <c r="R207" s="289"/>
      <c r="S207" s="289"/>
      <c r="T207" s="289"/>
      <c r="U207" s="289"/>
      <c r="V207" s="53"/>
    </row>
    <row r="208" spans="1:22" s="53" customFormat="1" ht="15" customHeight="1">
      <c r="A208" s="49"/>
      <c r="B208" s="931" t="s">
        <v>921</v>
      </c>
      <c r="C208" s="932"/>
      <c r="D208" s="932"/>
      <c r="E208" s="932"/>
      <c r="F208" s="932"/>
      <c r="H208" s="56"/>
      <c r="J208" s="145"/>
      <c r="K208" s="145"/>
      <c r="L208" s="145"/>
      <c r="M208" s="145"/>
      <c r="N208" s="145"/>
      <c r="O208" s="145"/>
      <c r="P208" s="145"/>
      <c r="Q208" s="145"/>
      <c r="R208" s="145"/>
      <c r="S208" s="145"/>
      <c r="T208" s="145"/>
      <c r="U208" s="145"/>
    </row>
    <row r="209" spans="1:22" s="53" customFormat="1" ht="15" customHeight="1">
      <c r="A209" s="49"/>
      <c r="B209" s="53" t="s">
        <v>729</v>
      </c>
      <c r="H209" s="56"/>
      <c r="J209" s="145"/>
      <c r="K209" s="145"/>
      <c r="L209" s="145"/>
      <c r="M209" s="145"/>
      <c r="N209" s="145"/>
      <c r="O209" s="145"/>
      <c r="P209" s="145"/>
      <c r="Q209" s="145"/>
      <c r="R209" s="145"/>
      <c r="S209" s="145"/>
      <c r="T209" s="145"/>
      <c r="U209" s="145"/>
    </row>
    <row r="210" spans="1:22" s="53" customFormat="1" ht="15" customHeight="1">
      <c r="A210" s="49"/>
      <c r="M210" s="953"/>
      <c r="N210" s="953"/>
    </row>
    <row r="211" spans="1:22" s="423" customFormat="1" ht="23.25" customHeight="1">
      <c r="A211" s="49"/>
      <c r="B211" s="760" t="s">
        <v>714</v>
      </c>
      <c r="C211" s="759"/>
      <c r="D211" s="759"/>
      <c r="E211" s="759"/>
      <c r="F211" s="759"/>
      <c r="H211" s="761"/>
      <c r="M211" s="1133"/>
      <c r="N211" s="1133"/>
      <c r="V211" s="53"/>
    </row>
    <row r="212" spans="1:22" s="53" customFormat="1" ht="15" customHeight="1">
      <c r="A212" s="49"/>
      <c r="B212" s="670"/>
      <c r="H212" s="56"/>
      <c r="J212" s="101"/>
      <c r="K212" s="101"/>
      <c r="L212" s="101"/>
      <c r="M212" s="976"/>
      <c r="N212" s="976"/>
      <c r="O212" s="101"/>
      <c r="P212" s="101"/>
      <c r="Q212" s="101"/>
      <c r="R212" s="101"/>
      <c r="S212" s="101"/>
      <c r="T212" s="101"/>
      <c r="U212" s="101"/>
    </row>
    <row r="213" spans="1:22" s="53" customFormat="1" ht="15" customHeight="1">
      <c r="A213" s="49"/>
      <c r="B213" s="670" t="s">
        <v>327</v>
      </c>
      <c r="H213" s="56"/>
      <c r="J213" s="799"/>
      <c r="K213" s="799"/>
      <c r="L213" s="799"/>
      <c r="M213" s="976"/>
      <c r="N213" s="976"/>
      <c r="O213" s="799"/>
      <c r="P213" s="799"/>
      <c r="Q213" s="101"/>
      <c r="R213" s="101"/>
      <c r="S213" s="799"/>
      <c r="T213" s="799"/>
      <c r="U213" s="101"/>
    </row>
    <row r="214" spans="1:22" s="49" customFormat="1" ht="12" customHeight="1">
      <c r="B214" s="674" t="s">
        <v>398</v>
      </c>
      <c r="C214" s="674"/>
      <c r="D214" s="674"/>
      <c r="E214" s="674"/>
      <c r="F214" s="674"/>
      <c r="G214" s="53"/>
      <c r="H214" s="529" t="s">
        <v>255</v>
      </c>
      <c r="I214" s="53"/>
      <c r="J214" s="403">
        <v>2539.855</v>
      </c>
      <c r="K214" s="403">
        <v>2493.2959999999998</v>
      </c>
      <c r="L214" s="403">
        <v>2429.6529999999998</v>
      </c>
      <c r="M214" s="403">
        <v>2337.15</v>
      </c>
      <c r="N214" s="676">
        <v>2231.681</v>
      </c>
      <c r="O214" s="403">
        <v>2156.828</v>
      </c>
      <c r="P214" s="403">
        <v>2094.4560000000001</v>
      </c>
      <c r="Q214" s="403">
        <v>2052.759</v>
      </c>
      <c r="R214" s="427">
        <v>2010.8009999999999</v>
      </c>
      <c r="S214" s="403">
        <v>1960.0709999999999</v>
      </c>
      <c r="T214" s="403"/>
      <c r="U214" s="403"/>
      <c r="V214" s="53"/>
    </row>
    <row r="215" spans="1:22" s="49" customFormat="1" ht="15" customHeight="1">
      <c r="C215" s="49" t="s">
        <v>433</v>
      </c>
      <c r="H215" s="56" t="s">
        <v>257</v>
      </c>
      <c r="J215" s="291">
        <v>1694.027</v>
      </c>
      <c r="K215" s="291">
        <v>1686.912</v>
      </c>
      <c r="L215" s="291">
        <v>1670.6030000000001</v>
      </c>
      <c r="M215" s="1094">
        <v>1629.134</v>
      </c>
      <c r="N215" s="1094">
        <v>1580.664</v>
      </c>
      <c r="O215" s="291">
        <v>1551.202</v>
      </c>
      <c r="P215" s="291">
        <v>1529.5440000000001</v>
      </c>
      <c r="Q215" s="291">
        <v>1519.752</v>
      </c>
      <c r="R215" s="412">
        <v>1512.135</v>
      </c>
      <c r="S215" s="291">
        <v>1503.7329999999999</v>
      </c>
      <c r="T215" s="291"/>
      <c r="U215" s="291"/>
      <c r="V215" s="53"/>
    </row>
    <row r="216" spans="1:22" s="53" customFormat="1" ht="15" customHeight="1">
      <c r="A216" s="49"/>
      <c r="B216" s="496"/>
      <c r="C216" s="496"/>
      <c r="D216" s="680" t="s">
        <v>165</v>
      </c>
      <c r="E216" s="680"/>
      <c r="F216" s="496"/>
      <c r="H216" s="119"/>
      <c r="J216" s="86">
        <v>877.35799999999995</v>
      </c>
      <c r="K216" s="86">
        <v>897.65599999999995</v>
      </c>
      <c r="L216" s="86">
        <v>920.71400000000006</v>
      </c>
      <c r="M216" s="916">
        <v>945.3</v>
      </c>
      <c r="N216" s="915">
        <v>963.37699999999995</v>
      </c>
      <c r="O216" s="86">
        <v>985.25099999999998</v>
      </c>
      <c r="P216" s="86">
        <v>1008.967</v>
      </c>
      <c r="Q216" s="86">
        <v>1037.2470000000001</v>
      </c>
      <c r="R216" s="431">
        <v>1063.7840000000001</v>
      </c>
      <c r="S216" s="86">
        <v>1084.24</v>
      </c>
      <c r="T216" s="86"/>
      <c r="U216" s="86"/>
    </row>
    <row r="217" spans="1:22" s="53" customFormat="1" ht="15" customHeight="1">
      <c r="A217" s="49"/>
      <c r="D217" s="491" t="s">
        <v>401</v>
      </c>
      <c r="E217" s="491"/>
      <c r="H217" s="56"/>
      <c r="J217" s="289">
        <v>367.27699999999999</v>
      </c>
      <c r="K217" s="289">
        <v>346.89400000000001</v>
      </c>
      <c r="L217" s="289">
        <v>322.90699999999998</v>
      </c>
      <c r="M217" s="913">
        <v>291.77199999999999</v>
      </c>
      <c r="N217" s="913">
        <v>258.44200000000001</v>
      </c>
      <c r="O217" s="289">
        <v>226.43600000000001</v>
      </c>
      <c r="P217" s="289">
        <v>199.56100000000001</v>
      </c>
      <c r="Q217" s="289">
        <v>179.76</v>
      </c>
      <c r="R217" s="411">
        <v>159.14400000000001</v>
      </c>
      <c r="S217" s="289">
        <v>140.78</v>
      </c>
      <c r="T217" s="289"/>
      <c r="U217" s="289"/>
    </row>
    <row r="218" spans="1:22" s="53" customFormat="1" ht="15" customHeight="1">
      <c r="A218" s="49"/>
      <c r="B218" s="496"/>
      <c r="C218" s="496"/>
      <c r="D218" s="680" t="s">
        <v>402</v>
      </c>
      <c r="E218" s="680"/>
      <c r="F218" s="496"/>
      <c r="H218" s="119"/>
      <c r="J218" s="86">
        <v>449.392</v>
      </c>
      <c r="K218" s="86">
        <v>442.36200000000002</v>
      </c>
      <c r="L218" s="86">
        <v>426.98200000000003</v>
      </c>
      <c r="M218" s="916">
        <v>392.06200000000001</v>
      </c>
      <c r="N218" s="915">
        <v>358.84500000000003</v>
      </c>
      <c r="O218" s="86">
        <v>339.51499999999999</v>
      </c>
      <c r="P218" s="86">
        <v>321.01600000000002</v>
      </c>
      <c r="Q218" s="86">
        <v>302.745</v>
      </c>
      <c r="R218" s="431">
        <v>289.20699999999999</v>
      </c>
      <c r="S218" s="86">
        <v>278.71300000000002</v>
      </c>
      <c r="T218" s="86"/>
      <c r="U218" s="86"/>
    </row>
    <row r="219" spans="1:22" s="49" customFormat="1" ht="15" customHeight="1">
      <c r="C219" s="49" t="s">
        <v>421</v>
      </c>
      <c r="H219" s="56" t="s">
        <v>257</v>
      </c>
      <c r="J219" s="291">
        <v>1694.027</v>
      </c>
      <c r="K219" s="291">
        <v>1686.912</v>
      </c>
      <c r="L219" s="291">
        <v>1670.6030000000001</v>
      </c>
      <c r="M219" s="1094">
        <v>1629.134</v>
      </c>
      <c r="N219" s="1094">
        <v>1580.664</v>
      </c>
      <c r="O219" s="291">
        <v>1551.202</v>
      </c>
      <c r="P219" s="291">
        <v>1529.5440000000001</v>
      </c>
      <c r="Q219" s="291">
        <v>1519.752</v>
      </c>
      <c r="R219" s="412">
        <v>1512.135</v>
      </c>
      <c r="S219" s="291">
        <v>1503.7329999999999</v>
      </c>
      <c r="T219" s="291"/>
      <c r="U219" s="291"/>
      <c r="V219" s="53"/>
    </row>
    <row r="220" spans="1:22" s="53" customFormat="1" ht="15" customHeight="1">
      <c r="A220" s="49"/>
      <c r="B220" s="496"/>
      <c r="C220" s="496"/>
      <c r="D220" s="680" t="s">
        <v>413</v>
      </c>
      <c r="E220" s="680"/>
      <c r="F220" s="496"/>
      <c r="H220" s="119" t="s">
        <v>259</v>
      </c>
      <c r="J220" s="86">
        <v>721.81600000000003</v>
      </c>
      <c r="K220" s="86">
        <v>724.17</v>
      </c>
      <c r="L220" s="86">
        <v>723.322</v>
      </c>
      <c r="M220" s="916">
        <v>719.86400000000003</v>
      </c>
      <c r="N220" s="915">
        <v>726.37300000000005</v>
      </c>
      <c r="O220" s="86">
        <v>727.673</v>
      </c>
      <c r="P220" s="86">
        <v>727.04</v>
      </c>
      <c r="Q220" s="86">
        <v>727.81299999999999</v>
      </c>
      <c r="R220" s="431">
        <v>733.43100000000004</v>
      </c>
      <c r="S220" s="86">
        <v>730.31899999999996</v>
      </c>
      <c r="T220" s="86"/>
      <c r="U220" s="86"/>
    </row>
    <row r="221" spans="1:22" s="53" customFormat="1" ht="15" customHeight="1">
      <c r="A221" s="49"/>
      <c r="D221" s="491" t="s">
        <v>420</v>
      </c>
      <c r="E221" s="491"/>
      <c r="H221" s="56" t="s">
        <v>260</v>
      </c>
      <c r="J221" s="289">
        <v>972.21100000000001</v>
      </c>
      <c r="K221" s="289">
        <v>962.74199999999996</v>
      </c>
      <c r="L221" s="289">
        <v>947.28099999999995</v>
      </c>
      <c r="M221" s="913">
        <v>909.27</v>
      </c>
      <c r="N221" s="913">
        <v>854.29100000000005</v>
      </c>
      <c r="O221" s="289">
        <v>823.529</v>
      </c>
      <c r="P221" s="289">
        <v>802.50400000000002</v>
      </c>
      <c r="Q221" s="289">
        <v>791.93899999999996</v>
      </c>
      <c r="R221" s="411">
        <v>778.70399999999995</v>
      </c>
      <c r="S221" s="289">
        <v>773.41399999999999</v>
      </c>
      <c r="T221" s="289"/>
      <c r="U221" s="289"/>
    </row>
    <row r="222" spans="1:22" s="148" customFormat="1" ht="15" customHeight="1">
      <c r="A222" s="49"/>
      <c r="B222" s="826"/>
      <c r="C222" s="826" t="s">
        <v>399</v>
      </c>
      <c r="D222" s="826"/>
      <c r="E222" s="826"/>
      <c r="F222" s="826"/>
      <c r="G222" s="82"/>
      <c r="H222" s="679" t="s">
        <v>261</v>
      </c>
      <c r="J222" s="99">
        <v>845.82799999999997</v>
      </c>
      <c r="K222" s="99">
        <v>806.38400000000001</v>
      </c>
      <c r="L222" s="99">
        <v>759.05</v>
      </c>
      <c r="M222" s="918">
        <v>708.01599999999996</v>
      </c>
      <c r="N222" s="914">
        <v>651.01700000000005</v>
      </c>
      <c r="O222" s="99">
        <v>605.62599999999998</v>
      </c>
      <c r="P222" s="99">
        <v>564.91200000000003</v>
      </c>
      <c r="Q222" s="99">
        <v>533.00699999999995</v>
      </c>
      <c r="R222" s="432">
        <v>498.666</v>
      </c>
      <c r="S222" s="99">
        <v>456.33800000000002</v>
      </c>
      <c r="T222" s="99"/>
      <c r="U222" s="99"/>
      <c r="V222" s="53"/>
    </row>
    <row r="223" spans="1:22" s="49" customFormat="1" ht="14.25" customHeight="1">
      <c r="C223" s="49" t="s">
        <v>424</v>
      </c>
      <c r="H223" s="56" t="s">
        <v>257</v>
      </c>
      <c r="J223" s="291">
        <v>1694.027</v>
      </c>
      <c r="K223" s="291">
        <v>1686.912</v>
      </c>
      <c r="L223" s="291">
        <v>1670.6030000000001</v>
      </c>
      <c r="M223" s="1094">
        <v>1629.134</v>
      </c>
      <c r="N223" s="1094">
        <v>1580.664</v>
      </c>
      <c r="O223" s="291">
        <v>1551.202</v>
      </c>
      <c r="P223" s="291">
        <v>1529.5440000000001</v>
      </c>
      <c r="Q223" s="291">
        <v>1519.752</v>
      </c>
      <c r="R223" s="412">
        <v>1512.135</v>
      </c>
      <c r="S223" s="291">
        <v>1503.7329999999999</v>
      </c>
      <c r="T223" s="291"/>
      <c r="U223" s="291"/>
      <c r="V223" s="53"/>
    </row>
    <row r="224" spans="1:22" s="53" customFormat="1" ht="15" customHeight="1">
      <c r="A224" s="49"/>
      <c r="D224" s="53" t="s">
        <v>36</v>
      </c>
      <c r="H224" s="56"/>
      <c r="J224" s="289">
        <v>1319.8219999999999</v>
      </c>
      <c r="K224" s="289">
        <v>1295.819</v>
      </c>
      <c r="L224" s="289">
        <v>1274.809</v>
      </c>
      <c r="M224" s="913">
        <v>1226.396</v>
      </c>
      <c r="N224" s="913">
        <v>1174.491</v>
      </c>
      <c r="O224" s="289">
        <v>1139.8510000000001</v>
      </c>
      <c r="P224" s="289">
        <v>1112.51</v>
      </c>
      <c r="Q224" s="289">
        <v>1096.0160000000001</v>
      </c>
      <c r="R224" s="411">
        <v>1082.4380000000001</v>
      </c>
      <c r="S224" s="289">
        <v>1067.296</v>
      </c>
      <c r="T224" s="289"/>
      <c r="U224" s="289"/>
    </row>
    <row r="225" spans="1:22" s="53" customFormat="1" ht="15" customHeight="1">
      <c r="A225" s="49"/>
      <c r="B225" s="496"/>
      <c r="C225" s="496"/>
      <c r="D225" s="680" t="s">
        <v>37</v>
      </c>
      <c r="E225" s="680"/>
      <c r="F225" s="496"/>
      <c r="H225" s="119"/>
      <c r="J225" s="86">
        <v>300.11900000000003</v>
      </c>
      <c r="K225" s="86">
        <v>315.733</v>
      </c>
      <c r="L225" s="86">
        <v>317.90899999999999</v>
      </c>
      <c r="M225" s="916">
        <v>320.70400000000001</v>
      </c>
      <c r="N225" s="915">
        <v>321.16199999999998</v>
      </c>
      <c r="O225" s="86">
        <v>322.75099999999998</v>
      </c>
      <c r="P225" s="86">
        <v>323.279</v>
      </c>
      <c r="Q225" s="86">
        <v>322.91699999999997</v>
      </c>
      <c r="R225" s="431">
        <v>323.58499999999998</v>
      </c>
      <c r="S225" s="86">
        <v>324.49799999999999</v>
      </c>
      <c r="T225" s="86"/>
      <c r="U225" s="86"/>
    </row>
    <row r="226" spans="1:22" s="53" customFormat="1" ht="15" customHeight="1">
      <c r="A226" s="49"/>
      <c r="D226" s="491" t="s">
        <v>72</v>
      </c>
      <c r="E226" s="491"/>
      <c r="H226" s="56"/>
      <c r="J226" s="289">
        <v>74.085999999999999</v>
      </c>
      <c r="K226" s="289">
        <v>75.36</v>
      </c>
      <c r="L226" s="289">
        <v>77.885000000000005</v>
      </c>
      <c r="M226" s="913">
        <v>82.034000000000006</v>
      </c>
      <c r="N226" s="913">
        <v>85.010999999999996</v>
      </c>
      <c r="O226" s="289">
        <v>88.6</v>
      </c>
      <c r="P226" s="289">
        <v>93.754999999999995</v>
      </c>
      <c r="Q226" s="289">
        <v>100.819</v>
      </c>
      <c r="R226" s="411">
        <v>106.11199999999999</v>
      </c>
      <c r="S226" s="289">
        <v>111.93899999999999</v>
      </c>
      <c r="T226" s="289"/>
      <c r="U226" s="289"/>
    </row>
    <row r="227" spans="1:22" s="53" customFormat="1" ht="15" customHeight="1">
      <c r="A227" s="49"/>
      <c r="B227" s="670" t="s">
        <v>328</v>
      </c>
      <c r="H227" s="56"/>
      <c r="J227" s="101"/>
      <c r="K227" s="101"/>
      <c r="L227" s="101"/>
      <c r="M227" s="976"/>
      <c r="N227" s="976"/>
      <c r="O227" s="101"/>
      <c r="P227" s="101"/>
      <c r="Q227" s="101"/>
      <c r="R227" s="418"/>
      <c r="S227" s="101"/>
      <c r="T227" s="101"/>
      <c r="U227" s="101"/>
    </row>
    <row r="228" spans="1:22" s="53" customFormat="1" ht="15" customHeight="1">
      <c r="A228" s="49"/>
      <c r="B228" s="697" t="s">
        <v>527</v>
      </c>
      <c r="C228" s="697"/>
      <c r="D228" s="697"/>
      <c r="E228" s="697"/>
      <c r="F228" s="697"/>
      <c r="H228" s="726" t="s">
        <v>263</v>
      </c>
      <c r="J228" s="424">
        <v>1802.38</v>
      </c>
      <c r="K228" s="424">
        <v>1765.6379999999999</v>
      </c>
      <c r="L228" s="424">
        <v>1707.8910000000001</v>
      </c>
      <c r="M228" s="424">
        <v>1636.5</v>
      </c>
      <c r="N228" s="424">
        <v>1551.366</v>
      </c>
      <c r="O228" s="424">
        <v>1489.229</v>
      </c>
      <c r="P228" s="424">
        <v>1446.193</v>
      </c>
      <c r="Q228" s="424">
        <v>1422.087</v>
      </c>
      <c r="R228" s="433">
        <v>1397.7670000000001</v>
      </c>
      <c r="S228" s="424">
        <v>1373.0920000000001</v>
      </c>
      <c r="T228" s="424"/>
      <c r="U228" s="424"/>
    </row>
    <row r="229" spans="1:22" s="53" customFormat="1" ht="15" customHeight="1">
      <c r="A229" s="49"/>
      <c r="B229" s="670" t="s">
        <v>165</v>
      </c>
      <c r="H229" s="56"/>
      <c r="J229" s="101"/>
      <c r="K229" s="101"/>
      <c r="L229" s="101"/>
      <c r="M229" s="976"/>
      <c r="N229" s="976"/>
      <c r="O229" s="101"/>
      <c r="P229" s="101"/>
      <c r="Q229" s="101"/>
      <c r="R229" s="418"/>
      <c r="S229" s="101"/>
      <c r="T229" s="101"/>
      <c r="U229" s="101"/>
    </row>
    <row r="230" spans="1:22" s="53" customFormat="1" ht="15" customHeight="1">
      <c r="A230" s="49"/>
      <c r="B230" s="697" t="s">
        <v>277</v>
      </c>
      <c r="C230" s="697"/>
      <c r="D230" s="697"/>
      <c r="E230" s="697"/>
      <c r="F230" s="697"/>
      <c r="H230" s="726" t="s">
        <v>689</v>
      </c>
      <c r="J230" s="424">
        <v>5449.4780000000001</v>
      </c>
      <c r="K230" s="424">
        <v>5565.96</v>
      </c>
      <c r="L230" s="424">
        <v>5675.4840000000004</v>
      </c>
      <c r="M230" s="424">
        <v>6143.98</v>
      </c>
      <c r="N230" s="424">
        <v>6302.6180000000004</v>
      </c>
      <c r="O230" s="424">
        <v>6449.9089999999997</v>
      </c>
      <c r="P230" s="424">
        <v>6634.7960000000003</v>
      </c>
      <c r="Q230" s="424">
        <v>6793.6220000000003</v>
      </c>
      <c r="R230" s="433">
        <v>6915.49</v>
      </c>
      <c r="S230" s="424">
        <v>7035.259</v>
      </c>
      <c r="T230" s="424"/>
      <c r="U230" s="424"/>
    </row>
    <row r="231" spans="1:22" s="53" customFormat="1" ht="15" customHeight="1" thickBot="1">
      <c r="A231" s="49"/>
      <c r="B231" s="681"/>
      <c r="C231" s="681" t="s">
        <v>583</v>
      </c>
      <c r="D231" s="681"/>
      <c r="E231" s="681"/>
      <c r="F231" s="681"/>
      <c r="H231" s="683"/>
      <c r="J231" s="413">
        <v>3891.098</v>
      </c>
      <c r="K231" s="413">
        <v>4053.8879999999999</v>
      </c>
      <c r="L231" s="413">
        <v>4187.6859999999997</v>
      </c>
      <c r="M231" s="413">
        <v>4702.018</v>
      </c>
      <c r="N231" s="413">
        <v>4871.1130000000003</v>
      </c>
      <c r="O231" s="413">
        <v>5034.8069999999998</v>
      </c>
      <c r="P231" s="413">
        <v>5243.4319999999998</v>
      </c>
      <c r="Q231" s="413">
        <v>5429.4709999999995</v>
      </c>
      <c r="R231" s="414">
        <v>5577.2619999999997</v>
      </c>
      <c r="S231" s="413">
        <v>5717.5789999999997</v>
      </c>
      <c r="T231" s="413"/>
      <c r="U231" s="413"/>
    </row>
    <row r="232" spans="1:22" s="49" customFormat="1" ht="15" customHeight="1" thickTop="1">
      <c r="B232" s="101"/>
      <c r="C232" s="53"/>
      <c r="D232" s="53"/>
      <c r="E232" s="53"/>
      <c r="F232" s="53"/>
      <c r="G232" s="53"/>
      <c r="H232" s="56"/>
      <c r="I232" s="53"/>
      <c r="J232" s="693"/>
      <c r="K232" s="693"/>
      <c r="L232" s="693"/>
      <c r="M232" s="1144"/>
      <c r="N232" s="913"/>
      <c r="O232" s="289"/>
      <c r="P232" s="289"/>
      <c r="Q232" s="693"/>
      <c r="R232" s="289"/>
      <c r="S232" s="289"/>
      <c r="T232" s="289"/>
      <c r="U232" s="289"/>
      <c r="V232" s="53"/>
    </row>
    <row r="233" spans="1:22" s="53" customFormat="1" ht="15" customHeight="1">
      <c r="H233" s="56"/>
      <c r="J233" s="288"/>
      <c r="K233" s="288"/>
      <c r="L233" s="288"/>
      <c r="M233" s="288"/>
      <c r="N233" s="101"/>
      <c r="O233" s="101"/>
      <c r="P233" s="101"/>
      <c r="Q233" s="101"/>
      <c r="R233" s="101"/>
      <c r="S233" s="101"/>
      <c r="T233" s="101"/>
      <c r="U233" s="101"/>
    </row>
    <row r="234" spans="1:22" s="49" customFormat="1" ht="13.2">
      <c r="B234" s="831"/>
      <c r="H234" s="31"/>
      <c r="J234" s="834"/>
      <c r="K234" s="835"/>
      <c r="L234" s="834"/>
      <c r="M234" s="834"/>
      <c r="Q234" s="291"/>
      <c r="V234" s="53"/>
    </row>
    <row r="235" spans="1:22" s="49" customFormat="1" ht="13.2">
      <c r="B235" s="831"/>
      <c r="H235" s="31"/>
      <c r="J235" s="834"/>
      <c r="K235" s="835"/>
      <c r="L235" s="834"/>
      <c r="M235" s="834"/>
      <c r="Q235" s="291"/>
    </row>
    <row r="236" spans="1:22" s="49" customFormat="1" ht="13.2">
      <c r="B236" s="831"/>
      <c r="H236" s="31"/>
      <c r="J236" s="834"/>
      <c r="K236" s="835"/>
      <c r="L236" s="834"/>
      <c r="M236" s="834"/>
      <c r="Q236" s="291"/>
    </row>
    <row r="237" spans="1:22" s="58" customFormat="1" ht="12.75" hidden="1" customHeight="1">
      <c r="B237" s="405"/>
      <c r="C237" s="405"/>
      <c r="D237" s="405"/>
      <c r="E237" s="405"/>
      <c r="F237" s="405"/>
      <c r="H237" s="611"/>
      <c r="J237" s="692"/>
      <c r="K237" s="405"/>
      <c r="L237" s="405"/>
      <c r="M237" s="405"/>
      <c r="N237" s="405"/>
      <c r="O237" s="405"/>
      <c r="P237" s="405"/>
      <c r="Q237" s="405"/>
      <c r="R237" s="405"/>
      <c r="S237" s="405"/>
      <c r="T237" s="405"/>
      <c r="U237" s="405"/>
    </row>
    <row r="238" spans="1:22" s="58" customFormat="1" ht="12.75" hidden="1" customHeight="1">
      <c r="B238" s="59" t="s">
        <v>96</v>
      </c>
      <c r="C238" s="60"/>
      <c r="D238" s="60"/>
      <c r="E238" s="60"/>
      <c r="F238" s="60"/>
      <c r="G238" s="60"/>
      <c r="H238" s="61">
        <f>COUNTIF($242:$331,"&gt;2")+COUNTIF($242:$331,"&lt;-2")</f>
        <v>0</v>
      </c>
    </row>
    <row r="239" spans="1:22" s="58" customFormat="1" ht="12.75" hidden="1" customHeight="1">
      <c r="B239" s="59" t="s">
        <v>124</v>
      </c>
      <c r="C239" s="60"/>
      <c r="D239" s="60"/>
      <c r="E239" s="60"/>
      <c r="F239" s="60"/>
      <c r="G239" s="60"/>
      <c r="H239" s="61">
        <f>COUNTIF($333:$336,"&gt;0")</f>
        <v>0</v>
      </c>
    </row>
    <row r="240" spans="1:22" s="58" customFormat="1" ht="12.75" hidden="1" customHeight="1">
      <c r="B240" s="59" t="s">
        <v>103</v>
      </c>
      <c r="C240" s="60"/>
      <c r="D240" s="60"/>
      <c r="E240" s="60"/>
      <c r="F240" s="60"/>
      <c r="G240" s="60"/>
      <c r="H240" s="63" t="str">
        <f>IF(ISERROR(SUM($242:$331)),"# ERREUR !","OK")</f>
        <v>OK</v>
      </c>
    </row>
    <row r="241" spans="2:24" s="58" customFormat="1" ht="12.75" hidden="1" customHeight="1">
      <c r="B241" s="64"/>
      <c r="C241" s="64"/>
      <c r="D241" s="64"/>
      <c r="E241" s="64"/>
      <c r="F241" s="64"/>
      <c r="G241" s="64"/>
      <c r="H241" s="65"/>
    </row>
    <row r="242" spans="2:24" s="58" customFormat="1" ht="12.75" hidden="1" customHeight="1">
      <c r="B242" s="405"/>
      <c r="C242" s="405"/>
      <c r="D242" s="405"/>
      <c r="E242" s="405"/>
      <c r="F242" s="405"/>
      <c r="H242" s="611"/>
      <c r="J242" s="405"/>
      <c r="K242" s="405"/>
      <c r="L242" s="405"/>
      <c r="M242" s="405"/>
      <c r="N242" s="405"/>
      <c r="O242" s="405"/>
      <c r="P242" s="405"/>
      <c r="Q242" s="405"/>
      <c r="R242" s="405"/>
      <c r="S242" s="405"/>
      <c r="T242" s="405"/>
      <c r="U242" s="405"/>
      <c r="W242" s="60"/>
      <c r="X242" s="60"/>
    </row>
    <row r="243" spans="2:24" s="60" customFormat="1" ht="12.75" hidden="1" customHeight="1">
      <c r="B243" s="60" t="s">
        <v>324</v>
      </c>
      <c r="H243" s="92" t="s">
        <v>81</v>
      </c>
      <c r="J243" s="72">
        <f t="shared" ref="J243:U243" si="0">IF(ABS(J12-(J19+J28+J40))&lt;0.001,0,J12-(J19+J28+J40))</f>
        <v>0</v>
      </c>
      <c r="K243" s="72">
        <f t="shared" si="0"/>
        <v>0</v>
      </c>
      <c r="L243" s="72">
        <f t="shared" si="0"/>
        <v>0</v>
      </c>
      <c r="M243" s="72">
        <f t="shared" si="0"/>
        <v>0</v>
      </c>
      <c r="N243" s="72">
        <f t="shared" si="0"/>
        <v>0</v>
      </c>
      <c r="O243" s="72">
        <f t="shared" si="0"/>
        <v>0</v>
      </c>
      <c r="P243" s="72">
        <f t="shared" si="0"/>
        <v>0</v>
      </c>
      <c r="Q243" s="72">
        <f t="shared" si="0"/>
        <v>0</v>
      </c>
      <c r="R243" s="72">
        <f t="shared" si="0"/>
        <v>0</v>
      </c>
      <c r="S243" s="72">
        <f t="shared" si="0"/>
        <v>0</v>
      </c>
      <c r="T243" s="72">
        <f t="shared" si="0"/>
        <v>0</v>
      </c>
      <c r="U243" s="72">
        <f t="shared" si="0"/>
        <v>0</v>
      </c>
      <c r="V243" s="58"/>
    </row>
    <row r="244" spans="2:24" s="151" customFormat="1" ht="12.75" hidden="1" customHeight="1">
      <c r="H244" s="152"/>
      <c r="V244" s="58"/>
    </row>
    <row r="245" spans="2:24" s="60" customFormat="1" ht="12.75" hidden="1" customHeight="1">
      <c r="B245" s="60" t="s">
        <v>489</v>
      </c>
      <c r="H245" s="92" t="s">
        <v>81</v>
      </c>
      <c r="J245" s="72">
        <f t="shared" ref="J245:U245" si="1">IF(ABS(J45-(J64+J92+J120))&lt;0.001,0,J45-(J64+J92+J120))</f>
        <v>0</v>
      </c>
      <c r="K245" s="72">
        <f t="shared" si="1"/>
        <v>0</v>
      </c>
      <c r="L245" s="72">
        <f t="shared" si="1"/>
        <v>0</v>
      </c>
      <c r="M245" s="72">
        <f t="shared" si="1"/>
        <v>0</v>
      </c>
      <c r="N245" s="72">
        <f t="shared" si="1"/>
        <v>0</v>
      </c>
      <c r="O245" s="72">
        <f t="shared" si="1"/>
        <v>0</v>
      </c>
      <c r="P245" s="72">
        <f t="shared" si="1"/>
        <v>0</v>
      </c>
      <c r="Q245" s="72">
        <f t="shared" si="1"/>
        <v>0</v>
      </c>
      <c r="R245" s="72">
        <f t="shared" si="1"/>
        <v>0</v>
      </c>
      <c r="S245" s="72">
        <f t="shared" si="1"/>
        <v>0</v>
      </c>
      <c r="T245" s="72">
        <f t="shared" si="1"/>
        <v>0</v>
      </c>
      <c r="U245" s="72">
        <f t="shared" si="1"/>
        <v>0</v>
      </c>
    </row>
    <row r="246" spans="2:24" s="60" customFormat="1" ht="12.75" hidden="1" customHeight="1">
      <c r="B246" s="60" t="s">
        <v>490</v>
      </c>
      <c r="H246" s="92" t="s">
        <v>81</v>
      </c>
      <c r="J246" s="72">
        <f t="shared" ref="J246:U246" si="2">IF(ABS(J46-(J65+J93+J121))&lt;0.001,0,J46-(J65+J93+J121))</f>
        <v>0</v>
      </c>
      <c r="K246" s="72">
        <f t="shared" si="2"/>
        <v>0</v>
      </c>
      <c r="L246" s="72">
        <f t="shared" si="2"/>
        <v>0</v>
      </c>
      <c r="M246" s="72">
        <f t="shared" si="2"/>
        <v>0</v>
      </c>
      <c r="N246" s="72">
        <f t="shared" si="2"/>
        <v>0</v>
      </c>
      <c r="O246" s="72">
        <f t="shared" si="2"/>
        <v>0</v>
      </c>
      <c r="P246" s="72">
        <f t="shared" si="2"/>
        <v>0</v>
      </c>
      <c r="Q246" s="72">
        <f t="shared" si="2"/>
        <v>0</v>
      </c>
      <c r="R246" s="72">
        <f t="shared" si="2"/>
        <v>0</v>
      </c>
      <c r="S246" s="72">
        <f t="shared" si="2"/>
        <v>0</v>
      </c>
      <c r="T246" s="72">
        <f t="shared" si="2"/>
        <v>0</v>
      </c>
      <c r="U246" s="72">
        <f t="shared" si="2"/>
        <v>0</v>
      </c>
    </row>
    <row r="247" spans="2:24" s="60" customFormat="1" ht="12.75" hidden="1" customHeight="1">
      <c r="B247" s="60" t="s">
        <v>491</v>
      </c>
      <c r="H247" s="92" t="s">
        <v>81</v>
      </c>
      <c r="J247" s="72">
        <f t="shared" ref="J247:U247" si="3">IF(ABS(J47-(J66+J94+J122))&lt;0.001,0,J47-(J66+J94+J122))</f>
        <v>0</v>
      </c>
      <c r="K247" s="72">
        <f t="shared" si="3"/>
        <v>0</v>
      </c>
      <c r="L247" s="72">
        <f t="shared" si="3"/>
        <v>0</v>
      </c>
      <c r="M247" s="72">
        <f t="shared" si="3"/>
        <v>0</v>
      </c>
      <c r="N247" s="72">
        <f t="shared" si="3"/>
        <v>0</v>
      </c>
      <c r="O247" s="72">
        <f t="shared" si="3"/>
        <v>0</v>
      </c>
      <c r="P247" s="72">
        <f t="shared" si="3"/>
        <v>0</v>
      </c>
      <c r="Q247" s="72">
        <f t="shared" si="3"/>
        <v>0</v>
      </c>
      <c r="R247" s="72">
        <f t="shared" si="3"/>
        <v>0</v>
      </c>
      <c r="S247" s="72">
        <f t="shared" si="3"/>
        <v>0</v>
      </c>
      <c r="T247" s="72">
        <f t="shared" si="3"/>
        <v>0</v>
      </c>
      <c r="U247" s="72">
        <f t="shared" si="3"/>
        <v>0</v>
      </c>
    </row>
    <row r="248" spans="2:24" s="60" customFormat="1" ht="12.75" hidden="1" customHeight="1">
      <c r="B248" s="60" t="s">
        <v>492</v>
      </c>
      <c r="H248" s="92" t="s">
        <v>81</v>
      </c>
      <c r="J248" s="72">
        <f t="shared" ref="J248:U248" si="4">IF(ABS(J48-(J67+J95+J123))&lt;0.001,0,J48-(J67+J95+J123))</f>
        <v>0</v>
      </c>
      <c r="K248" s="72">
        <f t="shared" si="4"/>
        <v>0</v>
      </c>
      <c r="L248" s="72">
        <f t="shared" si="4"/>
        <v>0</v>
      </c>
      <c r="M248" s="72">
        <f t="shared" si="4"/>
        <v>0</v>
      </c>
      <c r="N248" s="72">
        <f t="shared" si="4"/>
        <v>0</v>
      </c>
      <c r="O248" s="72">
        <f t="shared" si="4"/>
        <v>0</v>
      </c>
      <c r="P248" s="72">
        <f t="shared" si="4"/>
        <v>0</v>
      </c>
      <c r="Q248" s="72">
        <f t="shared" si="4"/>
        <v>0</v>
      </c>
      <c r="R248" s="72">
        <f t="shared" si="4"/>
        <v>0</v>
      </c>
      <c r="S248" s="72">
        <f t="shared" si="4"/>
        <v>0</v>
      </c>
      <c r="T248" s="72">
        <f t="shared" si="4"/>
        <v>0</v>
      </c>
      <c r="U248" s="72">
        <f t="shared" si="4"/>
        <v>0</v>
      </c>
    </row>
    <row r="249" spans="2:24" s="60" customFormat="1" ht="12.75" hidden="1" customHeight="1">
      <c r="B249" s="60" t="s">
        <v>493</v>
      </c>
      <c r="H249" s="92" t="s">
        <v>81</v>
      </c>
      <c r="J249" s="72">
        <f t="shared" ref="J249:U249" si="5">IF(ABS(J51-(J70+J98+J126))&lt;0.001,0,J51-(J70+J98+J126))</f>
        <v>0</v>
      </c>
      <c r="K249" s="72">
        <f t="shared" si="5"/>
        <v>0</v>
      </c>
      <c r="L249" s="72">
        <f t="shared" si="5"/>
        <v>0</v>
      </c>
      <c r="M249" s="72">
        <f t="shared" si="5"/>
        <v>0</v>
      </c>
      <c r="N249" s="72">
        <f t="shared" si="5"/>
        <v>0</v>
      </c>
      <c r="O249" s="72">
        <f t="shared" si="5"/>
        <v>0</v>
      </c>
      <c r="P249" s="72">
        <f t="shared" si="5"/>
        <v>0</v>
      </c>
      <c r="Q249" s="72">
        <f t="shared" si="5"/>
        <v>0</v>
      </c>
      <c r="R249" s="72">
        <f t="shared" si="5"/>
        <v>0</v>
      </c>
      <c r="S249" s="72">
        <f t="shared" si="5"/>
        <v>0</v>
      </c>
      <c r="T249" s="72">
        <f t="shared" si="5"/>
        <v>0</v>
      </c>
      <c r="U249" s="72">
        <f t="shared" si="5"/>
        <v>0</v>
      </c>
    </row>
    <row r="250" spans="2:24" s="60" customFormat="1" ht="12.75" hidden="1" customHeight="1">
      <c r="B250" s="60" t="s">
        <v>489</v>
      </c>
      <c r="H250" s="92" t="s">
        <v>81</v>
      </c>
      <c r="J250" s="72">
        <f t="shared" ref="J250:U250" si="6">IF(ABS(J52-(J71+J99+J127))&lt;0.001,0,J52-(J71+J99+J127))</f>
        <v>0</v>
      </c>
      <c r="K250" s="72">
        <f t="shared" si="6"/>
        <v>0</v>
      </c>
      <c r="L250" s="72">
        <f t="shared" si="6"/>
        <v>0</v>
      </c>
      <c r="M250" s="72">
        <f t="shared" si="6"/>
        <v>0</v>
      </c>
      <c r="N250" s="72">
        <f t="shared" si="6"/>
        <v>0</v>
      </c>
      <c r="O250" s="72">
        <f t="shared" si="6"/>
        <v>0</v>
      </c>
      <c r="P250" s="72">
        <f t="shared" si="6"/>
        <v>0</v>
      </c>
      <c r="Q250" s="72">
        <f t="shared" si="6"/>
        <v>0</v>
      </c>
      <c r="R250" s="72">
        <f t="shared" si="6"/>
        <v>0</v>
      </c>
      <c r="S250" s="72">
        <f t="shared" si="6"/>
        <v>0</v>
      </c>
      <c r="T250" s="72">
        <f t="shared" si="6"/>
        <v>0</v>
      </c>
      <c r="U250" s="72">
        <f t="shared" si="6"/>
        <v>0</v>
      </c>
    </row>
    <row r="251" spans="2:24" s="60" customFormat="1" ht="12.75" hidden="1" customHeight="1">
      <c r="B251" s="60" t="s">
        <v>494</v>
      </c>
      <c r="H251" s="92" t="s">
        <v>81</v>
      </c>
      <c r="J251" s="72">
        <f t="shared" ref="J251:U251" si="7">IF(ABS(J53-(J72+J100+J128))&lt;0.001,0,J53-(J72+J100+J128))</f>
        <v>0</v>
      </c>
      <c r="K251" s="72">
        <f t="shared" si="7"/>
        <v>0</v>
      </c>
      <c r="L251" s="72">
        <f t="shared" si="7"/>
        <v>0</v>
      </c>
      <c r="M251" s="72">
        <f t="shared" si="7"/>
        <v>0</v>
      </c>
      <c r="N251" s="72">
        <f t="shared" si="7"/>
        <v>0</v>
      </c>
      <c r="O251" s="72">
        <f t="shared" si="7"/>
        <v>0</v>
      </c>
      <c r="P251" s="72">
        <f t="shared" si="7"/>
        <v>0</v>
      </c>
      <c r="Q251" s="72">
        <f t="shared" si="7"/>
        <v>0</v>
      </c>
      <c r="R251" s="72">
        <f t="shared" si="7"/>
        <v>0</v>
      </c>
      <c r="S251" s="72">
        <f t="shared" si="7"/>
        <v>0</v>
      </c>
      <c r="T251" s="72">
        <f t="shared" si="7"/>
        <v>0</v>
      </c>
      <c r="U251" s="72">
        <f t="shared" si="7"/>
        <v>0</v>
      </c>
    </row>
    <row r="252" spans="2:24" s="60" customFormat="1" ht="12.75" hidden="1" customHeight="1">
      <c r="B252" s="60" t="s">
        <v>495</v>
      </c>
      <c r="H252" s="92" t="s">
        <v>81</v>
      </c>
      <c r="J252" s="72">
        <f t="shared" ref="J252:U252" si="8">IF(ABS(J54-(J73+J101+J129))&lt;0.001,0,J54-(J73+J101+J129))</f>
        <v>0</v>
      </c>
      <c r="K252" s="72">
        <f t="shared" si="8"/>
        <v>0</v>
      </c>
      <c r="L252" s="72">
        <f t="shared" si="8"/>
        <v>0</v>
      </c>
      <c r="M252" s="72">
        <f t="shared" si="8"/>
        <v>0</v>
      </c>
      <c r="N252" s="72">
        <f t="shared" si="8"/>
        <v>0</v>
      </c>
      <c r="O252" s="72">
        <f t="shared" si="8"/>
        <v>0</v>
      </c>
      <c r="P252" s="72">
        <f t="shared" si="8"/>
        <v>0</v>
      </c>
      <c r="Q252" s="72">
        <f t="shared" si="8"/>
        <v>0</v>
      </c>
      <c r="R252" s="72">
        <f t="shared" si="8"/>
        <v>0</v>
      </c>
      <c r="S252" s="72">
        <f t="shared" si="8"/>
        <v>0</v>
      </c>
      <c r="T252" s="72">
        <f t="shared" si="8"/>
        <v>0</v>
      </c>
      <c r="U252" s="72">
        <f t="shared" si="8"/>
        <v>0</v>
      </c>
    </row>
    <row r="253" spans="2:24" s="60" customFormat="1" ht="12.75" hidden="1" customHeight="1">
      <c r="B253" s="60" t="s">
        <v>496</v>
      </c>
      <c r="H253" s="92" t="s">
        <v>81</v>
      </c>
      <c r="J253" s="72">
        <f t="shared" ref="J253:U253" si="9">IF(ABS(J55-(J74+J102+J130))&lt;0.001,0,J55-(J74+J102+J130))</f>
        <v>0</v>
      </c>
      <c r="K253" s="72">
        <f t="shared" si="9"/>
        <v>0</v>
      </c>
      <c r="L253" s="72">
        <f t="shared" si="9"/>
        <v>0</v>
      </c>
      <c r="M253" s="72">
        <f t="shared" si="9"/>
        <v>0</v>
      </c>
      <c r="N253" s="72">
        <f t="shared" si="9"/>
        <v>0</v>
      </c>
      <c r="O253" s="72">
        <f t="shared" si="9"/>
        <v>0</v>
      </c>
      <c r="P253" s="72">
        <f t="shared" si="9"/>
        <v>0</v>
      </c>
      <c r="Q253" s="72">
        <f t="shared" si="9"/>
        <v>0</v>
      </c>
      <c r="R253" s="72">
        <f t="shared" si="9"/>
        <v>0</v>
      </c>
      <c r="S253" s="72">
        <f t="shared" si="9"/>
        <v>0</v>
      </c>
      <c r="T253" s="72">
        <f t="shared" si="9"/>
        <v>0</v>
      </c>
      <c r="U253" s="72">
        <f t="shared" si="9"/>
        <v>0</v>
      </c>
    </row>
    <row r="254" spans="2:24" s="60" customFormat="1" ht="12.75" hidden="1" customHeight="1">
      <c r="B254" s="60" t="s">
        <v>497</v>
      </c>
      <c r="H254" s="92" t="s">
        <v>81</v>
      </c>
      <c r="J254" s="72">
        <f t="shared" ref="J254:U254" si="10">IF(ABS(J56-(J75+J103+J131))&lt;0.001,0,J56-(J75+J103+J131))</f>
        <v>0</v>
      </c>
      <c r="K254" s="72">
        <f t="shared" si="10"/>
        <v>0</v>
      </c>
      <c r="L254" s="72">
        <f t="shared" si="10"/>
        <v>0</v>
      </c>
      <c r="M254" s="72">
        <f t="shared" si="10"/>
        <v>0</v>
      </c>
      <c r="N254" s="72">
        <f t="shared" si="10"/>
        <v>0</v>
      </c>
      <c r="O254" s="72">
        <f t="shared" si="10"/>
        <v>0</v>
      </c>
      <c r="P254" s="72">
        <f t="shared" si="10"/>
        <v>0</v>
      </c>
      <c r="Q254" s="72">
        <f t="shared" si="10"/>
        <v>0</v>
      </c>
      <c r="R254" s="72">
        <f t="shared" si="10"/>
        <v>0</v>
      </c>
      <c r="S254" s="72">
        <f t="shared" si="10"/>
        <v>0</v>
      </c>
      <c r="T254" s="72">
        <f t="shared" si="10"/>
        <v>0</v>
      </c>
      <c r="U254" s="72">
        <f t="shared" si="10"/>
        <v>0</v>
      </c>
    </row>
    <row r="255" spans="2:24" s="60" customFormat="1" ht="12.75" hidden="1" customHeight="1">
      <c r="B255" s="60" t="s">
        <v>498</v>
      </c>
      <c r="H255" s="92" t="s">
        <v>81</v>
      </c>
      <c r="J255" s="72">
        <f t="shared" ref="J255:U255" si="11">IF(ABS(J57-(J76+J104+J132))&lt;0.001,0,J57-(J76+J104+J132))</f>
        <v>0</v>
      </c>
      <c r="K255" s="72">
        <f t="shared" si="11"/>
        <v>0</v>
      </c>
      <c r="L255" s="72">
        <f t="shared" si="11"/>
        <v>0</v>
      </c>
      <c r="M255" s="72">
        <f t="shared" si="11"/>
        <v>0</v>
      </c>
      <c r="N255" s="72">
        <f t="shared" si="11"/>
        <v>0</v>
      </c>
      <c r="O255" s="72">
        <f t="shared" si="11"/>
        <v>0</v>
      </c>
      <c r="P255" s="72">
        <f t="shared" si="11"/>
        <v>0</v>
      </c>
      <c r="Q255" s="72">
        <f t="shared" si="11"/>
        <v>0</v>
      </c>
      <c r="R255" s="72">
        <f t="shared" si="11"/>
        <v>0</v>
      </c>
      <c r="S255" s="72">
        <f t="shared" si="11"/>
        <v>0</v>
      </c>
      <c r="T255" s="72">
        <f t="shared" si="11"/>
        <v>0</v>
      </c>
      <c r="U255" s="72">
        <f t="shared" si="11"/>
        <v>0</v>
      </c>
    </row>
    <row r="256" spans="2:24" s="151" customFormat="1" ht="12.75" hidden="1" customHeight="1">
      <c r="H256" s="152"/>
    </row>
    <row r="257" spans="2:21" s="60" customFormat="1" ht="12.75" hidden="1" customHeight="1">
      <c r="B257" s="60" t="s">
        <v>428</v>
      </c>
      <c r="H257" s="92" t="s">
        <v>81</v>
      </c>
      <c r="J257" s="72">
        <f>IF(ABS(J145-(J167+J193+J214))&lt;0.001,0,J145-(J167+J193+J214))</f>
        <v>0</v>
      </c>
      <c r="K257" s="72">
        <f t="shared" ref="K257:U257" si="12">IF(ABS(K145-(K167+K193+K214))&lt;0.001,0,K145-(K167+K193+K214))</f>
        <v>0</v>
      </c>
      <c r="L257" s="72">
        <f t="shared" si="12"/>
        <v>0</v>
      </c>
      <c r="M257" s="72">
        <f t="shared" si="12"/>
        <v>0</v>
      </c>
      <c r="N257" s="72">
        <f t="shared" si="12"/>
        <v>0</v>
      </c>
      <c r="O257" s="72">
        <f t="shared" si="12"/>
        <v>0</v>
      </c>
      <c r="P257" s="72">
        <f t="shared" si="12"/>
        <v>0</v>
      </c>
      <c r="Q257" s="72">
        <f t="shared" si="12"/>
        <v>0</v>
      </c>
      <c r="R257" s="72">
        <f t="shared" si="12"/>
        <v>0</v>
      </c>
      <c r="S257" s="72">
        <f t="shared" si="12"/>
        <v>0</v>
      </c>
      <c r="T257" s="72">
        <f t="shared" si="12"/>
        <v>0</v>
      </c>
      <c r="U257" s="72">
        <f t="shared" si="12"/>
        <v>0</v>
      </c>
    </row>
    <row r="258" spans="2:21" s="60" customFormat="1" ht="12.75" hidden="1" customHeight="1">
      <c r="B258" s="60" t="s">
        <v>442</v>
      </c>
      <c r="H258" s="92" t="s">
        <v>81</v>
      </c>
      <c r="J258" s="72">
        <f>IF(ABS(J146-(J168+J193+J214))&lt;0.001,0,J146-(J168+J193+J214))</f>
        <v>0</v>
      </c>
      <c r="K258" s="72">
        <f t="shared" ref="K258:U258" si="13">IF(ABS(K146-(K168+K193+K214))&lt;0.001,0,K146-(K168+K193+K214))</f>
        <v>0</v>
      </c>
      <c r="L258" s="72">
        <f t="shared" si="13"/>
        <v>0</v>
      </c>
      <c r="M258" s="72">
        <f t="shared" si="13"/>
        <v>0</v>
      </c>
      <c r="N258" s="72">
        <f t="shared" si="13"/>
        <v>0</v>
      </c>
      <c r="O258" s="72">
        <f t="shared" si="13"/>
        <v>0</v>
      </c>
      <c r="P258" s="72">
        <f t="shared" si="13"/>
        <v>0</v>
      </c>
      <c r="Q258" s="72">
        <f t="shared" si="13"/>
        <v>0</v>
      </c>
      <c r="R258" s="72">
        <f t="shared" si="13"/>
        <v>0</v>
      </c>
      <c r="S258" s="72">
        <f t="shared" si="13"/>
        <v>0</v>
      </c>
      <c r="T258" s="72">
        <f t="shared" si="13"/>
        <v>0</v>
      </c>
      <c r="U258" s="72">
        <f t="shared" si="13"/>
        <v>0</v>
      </c>
    </row>
    <row r="259" spans="2:21" s="60" customFormat="1" ht="12.75" hidden="1" customHeight="1">
      <c r="B259" s="60" t="s">
        <v>480</v>
      </c>
      <c r="H259" s="92" t="s">
        <v>81</v>
      </c>
      <c r="J259" s="72">
        <f>IF(ABS(J147-(J169+J194+J215))&lt;0.001,0,J147-(J169+J194+J215))</f>
        <v>0</v>
      </c>
      <c r="K259" s="72">
        <f t="shared" ref="K259:U259" si="14">IF(ABS(K147-(K169+K194+K215))&lt;0.001,0,K147-(K169+K194+K215))</f>
        <v>0</v>
      </c>
      <c r="L259" s="72">
        <f t="shared" si="14"/>
        <v>0</v>
      </c>
      <c r="M259" s="72">
        <f t="shared" si="14"/>
        <v>0</v>
      </c>
      <c r="N259" s="72">
        <f t="shared" si="14"/>
        <v>0</v>
      </c>
      <c r="O259" s="72">
        <f t="shared" si="14"/>
        <v>0</v>
      </c>
      <c r="P259" s="72">
        <f t="shared" si="14"/>
        <v>0</v>
      </c>
      <c r="Q259" s="72">
        <f t="shared" si="14"/>
        <v>0</v>
      </c>
      <c r="R259" s="72">
        <f t="shared" si="14"/>
        <v>0</v>
      </c>
      <c r="S259" s="72">
        <f t="shared" si="14"/>
        <v>0</v>
      </c>
      <c r="T259" s="72">
        <f t="shared" si="14"/>
        <v>0</v>
      </c>
      <c r="U259" s="72">
        <f t="shared" si="14"/>
        <v>0</v>
      </c>
    </row>
    <row r="260" spans="2:21" s="60" customFormat="1" ht="12.75" hidden="1" customHeight="1">
      <c r="B260" s="60" t="s">
        <v>481</v>
      </c>
      <c r="H260" s="92" t="s">
        <v>81</v>
      </c>
      <c r="J260" s="72">
        <f t="shared" ref="J260:U265" si="15">IF(ABS(J148-(J170+J195+J216))&lt;0.001,0,J148-(J170+J195+J216))</f>
        <v>0</v>
      </c>
      <c r="K260" s="72">
        <f t="shared" si="15"/>
        <v>0</v>
      </c>
      <c r="L260" s="72">
        <f t="shared" si="15"/>
        <v>0</v>
      </c>
      <c r="M260" s="72">
        <f t="shared" si="15"/>
        <v>0</v>
      </c>
      <c r="N260" s="72">
        <f t="shared" si="15"/>
        <v>0</v>
      </c>
      <c r="O260" s="72">
        <f t="shared" si="15"/>
        <v>0</v>
      </c>
      <c r="P260" s="72">
        <f t="shared" si="15"/>
        <v>0</v>
      </c>
      <c r="Q260" s="72">
        <f t="shared" si="15"/>
        <v>0</v>
      </c>
      <c r="R260" s="72">
        <f t="shared" si="15"/>
        <v>0</v>
      </c>
      <c r="S260" s="72">
        <f t="shared" si="15"/>
        <v>0</v>
      </c>
      <c r="T260" s="72">
        <f t="shared" si="15"/>
        <v>0</v>
      </c>
      <c r="U260" s="72">
        <f t="shared" si="15"/>
        <v>0</v>
      </c>
    </row>
    <row r="261" spans="2:21" s="60" customFormat="1" ht="12.75" hidden="1" customHeight="1">
      <c r="B261" s="60" t="s">
        <v>482</v>
      </c>
      <c r="H261" s="92" t="s">
        <v>81</v>
      </c>
      <c r="J261" s="72">
        <f t="shared" si="15"/>
        <v>0</v>
      </c>
      <c r="K261" s="72">
        <f t="shared" si="15"/>
        <v>0</v>
      </c>
      <c r="L261" s="72">
        <f t="shared" si="15"/>
        <v>0</v>
      </c>
      <c r="M261" s="72">
        <f t="shared" si="15"/>
        <v>0</v>
      </c>
      <c r="N261" s="72">
        <f t="shared" si="15"/>
        <v>0</v>
      </c>
      <c r="O261" s="72">
        <f t="shared" si="15"/>
        <v>0</v>
      </c>
      <c r="P261" s="72">
        <f t="shared" si="15"/>
        <v>0</v>
      </c>
      <c r="Q261" s="72">
        <f t="shared" si="15"/>
        <v>0</v>
      </c>
      <c r="R261" s="72">
        <f t="shared" si="15"/>
        <v>0</v>
      </c>
      <c r="S261" s="72">
        <f t="shared" si="15"/>
        <v>0</v>
      </c>
      <c r="T261" s="72">
        <f t="shared" si="15"/>
        <v>0</v>
      </c>
      <c r="U261" s="72">
        <f t="shared" si="15"/>
        <v>0</v>
      </c>
    </row>
    <row r="262" spans="2:21" s="60" customFormat="1" ht="12.75" hidden="1" customHeight="1">
      <c r="B262" s="60" t="s">
        <v>483</v>
      </c>
      <c r="H262" s="92" t="s">
        <v>81</v>
      </c>
      <c r="J262" s="72">
        <f t="shared" si="15"/>
        <v>0</v>
      </c>
      <c r="K262" s="72">
        <f t="shared" si="15"/>
        <v>0</v>
      </c>
      <c r="L262" s="72">
        <f t="shared" si="15"/>
        <v>0</v>
      </c>
      <c r="M262" s="72">
        <f t="shared" si="15"/>
        <v>0</v>
      </c>
      <c r="N262" s="72">
        <f t="shared" si="15"/>
        <v>0</v>
      </c>
      <c r="O262" s="72">
        <f t="shared" si="15"/>
        <v>0</v>
      </c>
      <c r="P262" s="72">
        <f t="shared" si="15"/>
        <v>0</v>
      </c>
      <c r="Q262" s="72">
        <f t="shared" si="15"/>
        <v>0</v>
      </c>
      <c r="R262" s="72">
        <f t="shared" si="15"/>
        <v>0</v>
      </c>
      <c r="S262" s="72">
        <f t="shared" si="15"/>
        <v>0</v>
      </c>
      <c r="T262" s="72">
        <f t="shared" si="15"/>
        <v>0</v>
      </c>
      <c r="U262" s="72">
        <f t="shared" si="15"/>
        <v>0</v>
      </c>
    </row>
    <row r="263" spans="2:21" s="60" customFormat="1" ht="12.75" hidden="1" customHeight="1">
      <c r="B263" s="60" t="s">
        <v>480</v>
      </c>
      <c r="H263" s="92" t="s">
        <v>81</v>
      </c>
      <c r="J263" s="72">
        <f t="shared" si="15"/>
        <v>0</v>
      </c>
      <c r="K263" s="72">
        <f t="shared" si="15"/>
        <v>0</v>
      </c>
      <c r="L263" s="72">
        <f t="shared" si="15"/>
        <v>0</v>
      </c>
      <c r="M263" s="72">
        <f t="shared" si="15"/>
        <v>0</v>
      </c>
      <c r="N263" s="72">
        <f t="shared" si="15"/>
        <v>0</v>
      </c>
      <c r="O263" s="72">
        <f t="shared" si="15"/>
        <v>0</v>
      </c>
      <c r="P263" s="72">
        <f t="shared" si="15"/>
        <v>0</v>
      </c>
      <c r="Q263" s="72">
        <f t="shared" si="15"/>
        <v>0</v>
      </c>
      <c r="R263" s="72">
        <f t="shared" si="15"/>
        <v>0</v>
      </c>
      <c r="S263" s="72">
        <f t="shared" si="15"/>
        <v>0</v>
      </c>
      <c r="T263" s="72">
        <f t="shared" si="15"/>
        <v>0</v>
      </c>
      <c r="U263" s="72">
        <f t="shared" si="15"/>
        <v>0</v>
      </c>
    </row>
    <row r="264" spans="2:21" s="60" customFormat="1" ht="12.75" hidden="1" customHeight="1">
      <c r="B264" s="60" t="s">
        <v>484</v>
      </c>
      <c r="H264" s="92" t="s">
        <v>81</v>
      </c>
      <c r="J264" s="72">
        <f t="shared" si="15"/>
        <v>0</v>
      </c>
      <c r="K264" s="72">
        <f t="shared" si="15"/>
        <v>0</v>
      </c>
      <c r="L264" s="72">
        <f t="shared" si="15"/>
        <v>0</v>
      </c>
      <c r="M264" s="72">
        <f t="shared" si="15"/>
        <v>0</v>
      </c>
      <c r="N264" s="72">
        <f t="shared" si="15"/>
        <v>0</v>
      </c>
      <c r="O264" s="72">
        <f t="shared" si="15"/>
        <v>0</v>
      </c>
      <c r="P264" s="72">
        <f t="shared" si="15"/>
        <v>0</v>
      </c>
      <c r="Q264" s="72">
        <f t="shared" si="15"/>
        <v>0</v>
      </c>
      <c r="R264" s="72">
        <f t="shared" si="15"/>
        <v>0</v>
      </c>
      <c r="S264" s="72">
        <f t="shared" si="15"/>
        <v>0</v>
      </c>
      <c r="T264" s="72">
        <f t="shared" si="15"/>
        <v>0</v>
      </c>
      <c r="U264" s="72">
        <f t="shared" si="15"/>
        <v>0</v>
      </c>
    </row>
    <row r="265" spans="2:21" s="60" customFormat="1" ht="12.75" hidden="1" customHeight="1">
      <c r="B265" s="60" t="s">
        <v>485</v>
      </c>
      <c r="H265" s="92" t="s">
        <v>81</v>
      </c>
      <c r="J265" s="72">
        <f t="shared" si="15"/>
        <v>0</v>
      </c>
      <c r="K265" s="72">
        <f t="shared" si="15"/>
        <v>0</v>
      </c>
      <c r="L265" s="72">
        <f t="shared" si="15"/>
        <v>0</v>
      </c>
      <c r="M265" s="72">
        <f t="shared" si="15"/>
        <v>0</v>
      </c>
      <c r="N265" s="72">
        <f t="shared" si="15"/>
        <v>0</v>
      </c>
      <c r="O265" s="72">
        <f t="shared" si="15"/>
        <v>0</v>
      </c>
      <c r="P265" s="72">
        <f t="shared" si="15"/>
        <v>0</v>
      </c>
      <c r="Q265" s="72">
        <f t="shared" si="15"/>
        <v>0</v>
      </c>
      <c r="R265" s="72">
        <f t="shared" si="15"/>
        <v>0</v>
      </c>
      <c r="S265" s="72">
        <f t="shared" si="15"/>
        <v>0</v>
      </c>
      <c r="T265" s="72">
        <f t="shared" si="15"/>
        <v>0</v>
      </c>
      <c r="U265" s="72">
        <f t="shared" si="15"/>
        <v>0</v>
      </c>
    </row>
    <row r="266" spans="2:21" s="60" customFormat="1" ht="12.75" hidden="1" customHeight="1">
      <c r="B266" s="60" t="s">
        <v>511</v>
      </c>
      <c r="H266" s="92" t="s">
        <v>81</v>
      </c>
      <c r="J266" s="72">
        <f>IF(ABS(J154-(J176+J201+J222))&lt;0.001,0,J154-(J176+J201+J222))</f>
        <v>0</v>
      </c>
      <c r="K266" s="72">
        <f t="shared" ref="K266:U266" si="16">IF(ABS(K154-(K176+K201+K222))&lt;0.001,0,K154-(K176+K201+K222))</f>
        <v>0</v>
      </c>
      <c r="L266" s="72">
        <f t="shared" si="16"/>
        <v>0</v>
      </c>
      <c r="M266" s="72">
        <f t="shared" si="16"/>
        <v>0</v>
      </c>
      <c r="N266" s="72">
        <f t="shared" si="16"/>
        <v>0</v>
      </c>
      <c r="O266" s="72">
        <f t="shared" si="16"/>
        <v>0</v>
      </c>
      <c r="P266" s="72">
        <f t="shared" si="16"/>
        <v>0</v>
      </c>
      <c r="Q266" s="72">
        <f t="shared" si="16"/>
        <v>0</v>
      </c>
      <c r="R266" s="72">
        <f t="shared" si="16"/>
        <v>0</v>
      </c>
      <c r="S266" s="72">
        <f t="shared" si="16"/>
        <v>0</v>
      </c>
      <c r="T266" s="72">
        <f t="shared" si="16"/>
        <v>0</v>
      </c>
      <c r="U266" s="72">
        <f t="shared" si="16"/>
        <v>0</v>
      </c>
    </row>
    <row r="267" spans="2:21" s="60" customFormat="1" ht="12.75" hidden="1" customHeight="1">
      <c r="B267" s="60" t="s">
        <v>443</v>
      </c>
      <c r="H267" s="92" t="s">
        <v>81</v>
      </c>
      <c r="J267" s="72">
        <f>IF(ABS(J155-J177)&lt;0.001,0,J155-J177)</f>
        <v>0</v>
      </c>
      <c r="K267" s="72">
        <f t="shared" ref="K267:U267" si="17">IF(ABS(K155-K177)&lt;0.001,0,K155-K177)</f>
        <v>0</v>
      </c>
      <c r="L267" s="72">
        <f t="shared" si="17"/>
        <v>0</v>
      </c>
      <c r="M267" s="72">
        <f t="shared" si="17"/>
        <v>0</v>
      </c>
      <c r="N267" s="72">
        <f t="shared" si="17"/>
        <v>0</v>
      </c>
      <c r="O267" s="72">
        <f t="shared" si="17"/>
        <v>0</v>
      </c>
      <c r="P267" s="72">
        <f t="shared" si="17"/>
        <v>0</v>
      </c>
      <c r="Q267" s="72">
        <f t="shared" si="17"/>
        <v>0</v>
      </c>
      <c r="R267" s="72">
        <f t="shared" si="17"/>
        <v>0</v>
      </c>
      <c r="S267" s="72">
        <f t="shared" si="17"/>
        <v>0</v>
      </c>
      <c r="T267" s="72">
        <f t="shared" si="17"/>
        <v>0</v>
      </c>
      <c r="U267" s="72">
        <f t="shared" si="17"/>
        <v>0</v>
      </c>
    </row>
    <row r="268" spans="2:21" s="60" customFormat="1" ht="12.75" hidden="1" customHeight="1">
      <c r="B268" s="60" t="s">
        <v>529</v>
      </c>
      <c r="H268" s="92" t="s">
        <v>81</v>
      </c>
      <c r="J268" s="72">
        <f>IF(ABS(J157-(J184+J203+J228))&lt;0.001,0,J157-(J184+J203+J228))</f>
        <v>0</v>
      </c>
      <c r="K268" s="72">
        <f t="shared" ref="K268:U268" si="18">IF(ABS(K157-(K184+K203+K228))&lt;0.001,0,K157-(K184+K203+K228))</f>
        <v>0</v>
      </c>
      <c r="L268" s="72">
        <f t="shared" si="18"/>
        <v>0</v>
      </c>
      <c r="M268" s="72">
        <f t="shared" si="18"/>
        <v>0</v>
      </c>
      <c r="N268" s="72">
        <f t="shared" si="18"/>
        <v>0</v>
      </c>
      <c r="O268" s="72">
        <f t="shared" si="18"/>
        <v>0</v>
      </c>
      <c r="P268" s="72">
        <f t="shared" si="18"/>
        <v>0</v>
      </c>
      <c r="Q268" s="72">
        <f t="shared" si="18"/>
        <v>0</v>
      </c>
      <c r="R268" s="72">
        <f t="shared" si="18"/>
        <v>0</v>
      </c>
      <c r="S268" s="72">
        <f t="shared" si="18"/>
        <v>0</v>
      </c>
      <c r="T268" s="72">
        <f t="shared" si="18"/>
        <v>0</v>
      </c>
      <c r="U268" s="72">
        <f t="shared" si="18"/>
        <v>0</v>
      </c>
    </row>
    <row r="269" spans="2:21" s="60" customFormat="1" ht="12.75" hidden="1" customHeight="1">
      <c r="B269" s="60" t="s">
        <v>325</v>
      </c>
      <c r="H269" s="92" t="s">
        <v>81</v>
      </c>
      <c r="J269" s="72">
        <f>IF(ABS(J159-(J186+J205+J230))&lt;0.001,0,J159-(J186+J205+J230))</f>
        <v>0</v>
      </c>
      <c r="K269" s="72">
        <f t="shared" ref="K269:U269" si="19">IF(ABS(K159-(K186+K205+K230))&lt;0.001,0,K159-(K186+K205+K230))</f>
        <v>0</v>
      </c>
      <c r="L269" s="72">
        <f t="shared" si="19"/>
        <v>0</v>
      </c>
      <c r="M269" s="72">
        <f t="shared" si="19"/>
        <v>0</v>
      </c>
      <c r="N269" s="72">
        <f t="shared" si="19"/>
        <v>0</v>
      </c>
      <c r="O269" s="72">
        <f t="shared" si="19"/>
        <v>0</v>
      </c>
      <c r="P269" s="72">
        <f t="shared" si="19"/>
        <v>0</v>
      </c>
      <c r="Q269" s="72">
        <f t="shared" si="19"/>
        <v>0</v>
      </c>
      <c r="R269" s="72">
        <f t="shared" si="19"/>
        <v>0</v>
      </c>
      <c r="S269" s="72">
        <f t="shared" si="19"/>
        <v>0</v>
      </c>
      <c r="T269" s="72">
        <f t="shared" si="19"/>
        <v>0</v>
      </c>
      <c r="U269" s="72">
        <f t="shared" si="19"/>
        <v>0</v>
      </c>
    </row>
    <row r="270" spans="2:21" s="60" customFormat="1" ht="12.75" hidden="1" customHeight="1">
      <c r="B270" s="60" t="s">
        <v>582</v>
      </c>
      <c r="H270" s="92" t="s">
        <v>81</v>
      </c>
      <c r="J270" s="72">
        <f>IF(ABS(J160-(J186+J206+J231))&lt;0.001,0,J160-(J186+J206+J231))</f>
        <v>0</v>
      </c>
      <c r="K270" s="72">
        <f t="shared" ref="K270:U270" si="20">IF(ABS(K160-(K186+K206+K231))&lt;0.001,0,K160-(K186+K206+K231))</f>
        <v>0</v>
      </c>
      <c r="L270" s="72">
        <f t="shared" si="20"/>
        <v>0</v>
      </c>
      <c r="M270" s="72">
        <f t="shared" si="20"/>
        <v>0</v>
      </c>
      <c r="N270" s="72">
        <f t="shared" si="20"/>
        <v>0</v>
      </c>
      <c r="O270" s="72">
        <f t="shared" si="20"/>
        <v>0</v>
      </c>
      <c r="P270" s="72">
        <f t="shared" si="20"/>
        <v>0</v>
      </c>
      <c r="Q270" s="72">
        <f t="shared" si="20"/>
        <v>0</v>
      </c>
      <c r="R270" s="72">
        <f t="shared" si="20"/>
        <v>0</v>
      </c>
      <c r="S270" s="72">
        <f t="shared" si="20"/>
        <v>0</v>
      </c>
      <c r="T270" s="72">
        <f t="shared" si="20"/>
        <v>0</v>
      </c>
      <c r="U270" s="72">
        <f t="shared" si="20"/>
        <v>0</v>
      </c>
    </row>
    <row r="271" spans="2:21" s="151" customFormat="1" ht="12.75" hidden="1" customHeight="1">
      <c r="H271" s="152"/>
    </row>
    <row r="272" spans="2:21" s="60" customFormat="1" ht="12.75" hidden="1" customHeight="1">
      <c r="B272" s="60" t="s">
        <v>499</v>
      </c>
      <c r="H272" s="92" t="s">
        <v>81</v>
      </c>
      <c r="J272" s="72">
        <f t="shared" ref="J272:U272" si="21">IF(ABS(J45-J52)&lt;0.001,0,J45-J52)</f>
        <v>0</v>
      </c>
      <c r="K272" s="72">
        <f t="shared" si="21"/>
        <v>0</v>
      </c>
      <c r="L272" s="72">
        <f t="shared" si="21"/>
        <v>0</v>
      </c>
      <c r="M272" s="72">
        <f t="shared" si="21"/>
        <v>0</v>
      </c>
      <c r="N272" s="72">
        <f t="shared" si="21"/>
        <v>0</v>
      </c>
      <c r="O272" s="72">
        <f t="shared" si="21"/>
        <v>0</v>
      </c>
      <c r="P272" s="72">
        <f t="shared" si="21"/>
        <v>0</v>
      </c>
      <c r="Q272" s="72">
        <f t="shared" si="21"/>
        <v>0</v>
      </c>
      <c r="R272" s="72">
        <f t="shared" si="21"/>
        <v>0</v>
      </c>
      <c r="S272" s="72">
        <f t="shared" si="21"/>
        <v>0</v>
      </c>
      <c r="T272" s="72">
        <f t="shared" si="21"/>
        <v>0</v>
      </c>
      <c r="U272" s="72">
        <f t="shared" si="21"/>
        <v>0</v>
      </c>
    </row>
    <row r="273" spans="2:21" s="60" customFormat="1" ht="12.75" hidden="1" customHeight="1">
      <c r="B273" s="60" t="s">
        <v>499</v>
      </c>
      <c r="H273" s="92" t="s">
        <v>81</v>
      </c>
      <c r="J273" s="72">
        <f t="shared" ref="J273:U273" si="22">IF(ABS(J45-(J46+J51))&lt;0.001,0,J45-(J46+J51))</f>
        <v>0</v>
      </c>
      <c r="K273" s="72">
        <f t="shared" si="22"/>
        <v>0</v>
      </c>
      <c r="L273" s="72">
        <f t="shared" si="22"/>
        <v>0</v>
      </c>
      <c r="M273" s="72">
        <f t="shared" si="22"/>
        <v>0</v>
      </c>
      <c r="N273" s="72">
        <f t="shared" si="22"/>
        <v>0</v>
      </c>
      <c r="O273" s="72">
        <f t="shared" si="22"/>
        <v>0</v>
      </c>
      <c r="P273" s="72">
        <f t="shared" si="22"/>
        <v>0</v>
      </c>
      <c r="Q273" s="72">
        <f t="shared" si="22"/>
        <v>0</v>
      </c>
      <c r="R273" s="72">
        <f t="shared" si="22"/>
        <v>0</v>
      </c>
      <c r="S273" s="72">
        <f t="shared" si="22"/>
        <v>0</v>
      </c>
      <c r="T273" s="72">
        <f t="shared" si="22"/>
        <v>0</v>
      </c>
      <c r="U273" s="72">
        <f t="shared" si="22"/>
        <v>0</v>
      </c>
    </row>
    <row r="274" spans="2:21" s="60" customFormat="1" ht="12.75" hidden="1" customHeight="1">
      <c r="B274" s="60" t="s">
        <v>500</v>
      </c>
      <c r="H274" s="92" t="s">
        <v>81</v>
      </c>
      <c r="J274" s="72">
        <f t="shared" ref="J274:U274" si="23">IF(ABS(J46-SUM(J47:J48))&lt;0.001,0,J46-SUM(J47:J48))</f>
        <v>0</v>
      </c>
      <c r="K274" s="72">
        <f t="shared" si="23"/>
        <v>0</v>
      </c>
      <c r="L274" s="72">
        <f t="shared" si="23"/>
        <v>0</v>
      </c>
      <c r="M274" s="72">
        <f t="shared" si="23"/>
        <v>0</v>
      </c>
      <c r="N274" s="72">
        <f t="shared" si="23"/>
        <v>0</v>
      </c>
      <c r="O274" s="72">
        <f t="shared" si="23"/>
        <v>0</v>
      </c>
      <c r="P274" s="72">
        <f t="shared" si="23"/>
        <v>0</v>
      </c>
      <c r="Q274" s="72">
        <f t="shared" si="23"/>
        <v>0</v>
      </c>
      <c r="R274" s="72">
        <f t="shared" si="23"/>
        <v>0</v>
      </c>
      <c r="S274" s="72">
        <f t="shared" si="23"/>
        <v>0</v>
      </c>
      <c r="T274" s="72">
        <f t="shared" si="23"/>
        <v>0</v>
      </c>
      <c r="U274" s="72">
        <f t="shared" si="23"/>
        <v>0</v>
      </c>
    </row>
    <row r="275" spans="2:21" s="60" customFormat="1" ht="12.75" hidden="1" customHeight="1">
      <c r="B275" s="60" t="s">
        <v>499</v>
      </c>
      <c r="H275" s="92" t="s">
        <v>81</v>
      </c>
      <c r="J275" s="72">
        <f t="shared" ref="J275:U275" si="24">IF(ABS(J52-SUM(J53:J54))&lt;0.001,0,J52-SUM(J53:J54))</f>
        <v>0</v>
      </c>
      <c r="K275" s="72">
        <f t="shared" si="24"/>
        <v>0</v>
      </c>
      <c r="L275" s="72">
        <f t="shared" si="24"/>
        <v>0</v>
      </c>
      <c r="M275" s="72">
        <f t="shared" si="24"/>
        <v>0</v>
      </c>
      <c r="N275" s="72">
        <f t="shared" si="24"/>
        <v>0</v>
      </c>
      <c r="O275" s="72">
        <f t="shared" si="24"/>
        <v>0</v>
      </c>
      <c r="P275" s="72">
        <f t="shared" si="24"/>
        <v>0</v>
      </c>
      <c r="Q275" s="72">
        <f t="shared" si="24"/>
        <v>0</v>
      </c>
      <c r="R275" s="72">
        <f t="shared" si="24"/>
        <v>0</v>
      </c>
      <c r="S275" s="72">
        <f t="shared" si="24"/>
        <v>0</v>
      </c>
      <c r="T275" s="72">
        <f t="shared" si="24"/>
        <v>0</v>
      </c>
      <c r="U275" s="72">
        <f t="shared" si="24"/>
        <v>0</v>
      </c>
    </row>
    <row r="276" spans="2:21" s="60" customFormat="1" ht="12.75" hidden="1" customHeight="1">
      <c r="B276" s="60" t="s">
        <v>501</v>
      </c>
      <c r="H276" s="92" t="s">
        <v>81</v>
      </c>
      <c r="J276" s="72">
        <f t="shared" ref="J276:U276" si="25">IF(ABS(J54-SUM(J55:J57))&lt;0.001,0,J54-SUM(J55:J57))</f>
        <v>8.0000000016298145E-3</v>
      </c>
      <c r="K276" s="72">
        <f t="shared" si="25"/>
        <v>8.9999999981955625E-3</v>
      </c>
      <c r="L276" s="72">
        <f t="shared" si="25"/>
        <v>8.0000000016298145E-3</v>
      </c>
      <c r="M276" s="72">
        <f t="shared" si="25"/>
        <v>8.0000000016298145E-3</v>
      </c>
      <c r="N276" s="72">
        <f t="shared" si="25"/>
        <v>1.1000000002240995E-2</v>
      </c>
      <c r="O276" s="72">
        <f t="shared" si="25"/>
        <v>7.0000000014260877E-3</v>
      </c>
      <c r="P276" s="72">
        <f t="shared" si="25"/>
        <v>7.0000000050640665E-3</v>
      </c>
      <c r="Q276" s="72">
        <f t="shared" si="25"/>
        <v>6.9999999977881089E-3</v>
      </c>
      <c r="R276" s="72">
        <f t="shared" si="25"/>
        <v>6.9999999977881089E-3</v>
      </c>
      <c r="S276" s="72">
        <f t="shared" si="25"/>
        <v>6.9999999977881089E-3</v>
      </c>
      <c r="T276" s="72">
        <f t="shared" si="25"/>
        <v>0</v>
      </c>
      <c r="U276" s="72">
        <f t="shared" si="25"/>
        <v>0</v>
      </c>
    </row>
    <row r="277" spans="2:21" s="60" customFormat="1" ht="12.75" hidden="1" customHeight="1">
      <c r="B277" s="60" t="s">
        <v>316</v>
      </c>
      <c r="H277" s="92" t="s">
        <v>81</v>
      </c>
      <c r="J277" s="72">
        <f t="shared" ref="J277:U277" si="26">IF(ABS(J47-J55)&lt;0.001,0,J47-J55)</f>
        <v>0</v>
      </c>
      <c r="K277" s="72">
        <f t="shared" si="26"/>
        <v>0</v>
      </c>
      <c r="L277" s="72">
        <f t="shared" si="26"/>
        <v>0</v>
      </c>
      <c r="M277" s="72">
        <f t="shared" si="26"/>
        <v>0</v>
      </c>
      <c r="N277" s="72">
        <f t="shared" si="26"/>
        <v>0</v>
      </c>
      <c r="O277" s="72">
        <f t="shared" si="26"/>
        <v>0</v>
      </c>
      <c r="P277" s="72">
        <f t="shared" si="26"/>
        <v>0</v>
      </c>
      <c r="Q277" s="72">
        <f t="shared" si="26"/>
        <v>0</v>
      </c>
      <c r="R277" s="72">
        <f t="shared" si="26"/>
        <v>0</v>
      </c>
      <c r="S277" s="72">
        <f t="shared" si="26"/>
        <v>0</v>
      </c>
      <c r="T277" s="72">
        <f t="shared" si="26"/>
        <v>0</v>
      </c>
      <c r="U277" s="72">
        <f t="shared" si="26"/>
        <v>0</v>
      </c>
    </row>
    <row r="278" spans="2:21" s="60" customFormat="1" ht="12.75" hidden="1" customHeight="1">
      <c r="B278" s="60" t="s">
        <v>317</v>
      </c>
      <c r="H278" s="92" t="s">
        <v>81</v>
      </c>
      <c r="J278" s="72">
        <f t="shared" ref="J278:U278" si="27">IF(ABS(J51-J57)&lt;0.001,0,J51-J57)</f>
        <v>7.9999999998108251E-3</v>
      </c>
      <c r="K278" s="72">
        <f t="shared" si="27"/>
        <v>9.0000000000145519E-3</v>
      </c>
      <c r="L278" s="72">
        <f t="shared" si="27"/>
        <v>7.9999999998108251E-3</v>
      </c>
      <c r="M278" s="72">
        <f t="shared" si="27"/>
        <v>8.0000000016298145E-3</v>
      </c>
      <c r="N278" s="72">
        <f t="shared" si="27"/>
        <v>1.1000000000422006E-2</v>
      </c>
      <c r="O278" s="72">
        <f t="shared" si="27"/>
        <v>6.9999999996070983E-3</v>
      </c>
      <c r="P278" s="72">
        <f t="shared" si="27"/>
        <v>6.9999999996070983E-3</v>
      </c>
      <c r="Q278" s="72">
        <f t="shared" si="27"/>
        <v>6.9999999996070983E-3</v>
      </c>
      <c r="R278" s="72">
        <f t="shared" si="27"/>
        <v>7.0000000014260877E-3</v>
      </c>
      <c r="S278" s="72">
        <f t="shared" si="27"/>
        <v>7.0000000014260877E-3</v>
      </c>
      <c r="T278" s="72">
        <f t="shared" si="27"/>
        <v>0</v>
      </c>
      <c r="U278" s="72">
        <f t="shared" si="27"/>
        <v>0</v>
      </c>
    </row>
    <row r="279" spans="2:21" s="60" customFormat="1" ht="12.75" hidden="1" customHeight="1">
      <c r="B279" s="60" t="s">
        <v>444</v>
      </c>
      <c r="H279" s="92" t="s">
        <v>81</v>
      </c>
      <c r="J279" s="72">
        <f t="shared" ref="J279:U279" si="28">IF(ABS(J145-(J146+J155))&lt;0.001,0,J145-(J146+J155))</f>
        <v>0</v>
      </c>
      <c r="K279" s="72">
        <f t="shared" si="28"/>
        <v>0</v>
      </c>
      <c r="L279" s="72">
        <f t="shared" si="28"/>
        <v>0</v>
      </c>
      <c r="M279" s="72">
        <f t="shared" si="28"/>
        <v>0</v>
      </c>
      <c r="N279" s="72">
        <f t="shared" si="28"/>
        <v>0</v>
      </c>
      <c r="O279" s="72">
        <f t="shared" si="28"/>
        <v>0</v>
      </c>
      <c r="P279" s="72">
        <f t="shared" si="28"/>
        <v>0</v>
      </c>
      <c r="Q279" s="72">
        <f t="shared" si="28"/>
        <v>0</v>
      </c>
      <c r="R279" s="72">
        <f t="shared" si="28"/>
        <v>0</v>
      </c>
      <c r="S279" s="72">
        <f t="shared" si="28"/>
        <v>0</v>
      </c>
      <c r="T279" s="72">
        <f t="shared" si="28"/>
        <v>0</v>
      </c>
      <c r="U279" s="72">
        <f t="shared" si="28"/>
        <v>0</v>
      </c>
    </row>
    <row r="280" spans="2:21" s="60" customFormat="1" ht="12.75" hidden="1" customHeight="1">
      <c r="B280" s="60" t="s">
        <v>445</v>
      </c>
      <c r="H280" s="92" t="s">
        <v>81</v>
      </c>
      <c r="J280" s="72">
        <f t="shared" ref="J280:U280" si="29">IF(ABS(J146-(J147+J154))&lt;0.001,0,J146-(J147+J154))</f>
        <v>0</v>
      </c>
      <c r="K280" s="72">
        <f t="shared" si="29"/>
        <v>0</v>
      </c>
      <c r="L280" s="72">
        <f t="shared" si="29"/>
        <v>0</v>
      </c>
      <c r="M280" s="72">
        <f t="shared" si="29"/>
        <v>0</v>
      </c>
      <c r="N280" s="72">
        <f t="shared" si="29"/>
        <v>0</v>
      </c>
      <c r="O280" s="72">
        <f t="shared" si="29"/>
        <v>0</v>
      </c>
      <c r="P280" s="72">
        <f t="shared" si="29"/>
        <v>0</v>
      </c>
      <c r="Q280" s="72">
        <f t="shared" si="29"/>
        <v>0</v>
      </c>
      <c r="R280" s="72">
        <f t="shared" si="29"/>
        <v>0</v>
      </c>
      <c r="S280" s="72">
        <f t="shared" si="29"/>
        <v>0</v>
      </c>
      <c r="T280" s="72">
        <f t="shared" si="29"/>
        <v>0</v>
      </c>
      <c r="U280" s="72">
        <f t="shared" si="29"/>
        <v>0</v>
      </c>
    </row>
    <row r="281" spans="2:21" s="60" customFormat="1" ht="12.75" hidden="1" customHeight="1">
      <c r="B281" s="60" t="s">
        <v>486</v>
      </c>
      <c r="H281" s="92" t="s">
        <v>81</v>
      </c>
      <c r="J281" s="72">
        <f t="shared" ref="J281:U281" si="30">IF(ABS(J147-J151)&lt;0.001,0,J147-J151)</f>
        <v>0</v>
      </c>
      <c r="K281" s="72">
        <f t="shared" si="30"/>
        <v>0</v>
      </c>
      <c r="L281" s="72">
        <f t="shared" si="30"/>
        <v>0</v>
      </c>
      <c r="M281" s="72">
        <f t="shared" si="30"/>
        <v>0</v>
      </c>
      <c r="N281" s="72">
        <f t="shared" si="30"/>
        <v>0</v>
      </c>
      <c r="O281" s="72">
        <f t="shared" si="30"/>
        <v>0</v>
      </c>
      <c r="P281" s="72">
        <f t="shared" si="30"/>
        <v>0</v>
      </c>
      <c r="Q281" s="72">
        <f t="shared" si="30"/>
        <v>0</v>
      </c>
      <c r="R281" s="72">
        <f t="shared" si="30"/>
        <v>0</v>
      </c>
      <c r="S281" s="72">
        <f t="shared" si="30"/>
        <v>0</v>
      </c>
      <c r="T281" s="72">
        <f t="shared" si="30"/>
        <v>0</v>
      </c>
      <c r="U281" s="72">
        <f t="shared" si="30"/>
        <v>0</v>
      </c>
    </row>
    <row r="282" spans="2:21" s="60" customFormat="1" ht="12.75" hidden="1" customHeight="1">
      <c r="B282" s="60" t="s">
        <v>486</v>
      </c>
      <c r="H282" s="92" t="s">
        <v>81</v>
      </c>
      <c r="J282" s="72">
        <f t="shared" ref="J282:U282" si="31">IF(ABS(J147-(J148+J149+J150))&lt;0.001,0,J147-(J148+J149+J150))</f>
        <v>0</v>
      </c>
      <c r="K282" s="72">
        <f t="shared" si="31"/>
        <v>0</v>
      </c>
      <c r="L282" s="72">
        <f t="shared" si="31"/>
        <v>0</v>
      </c>
      <c r="M282" s="72">
        <f t="shared" si="31"/>
        <v>0</v>
      </c>
      <c r="N282" s="72">
        <f t="shared" si="31"/>
        <v>0</v>
      </c>
      <c r="O282" s="72">
        <f t="shared" si="31"/>
        <v>0</v>
      </c>
      <c r="P282" s="72">
        <f t="shared" si="31"/>
        <v>0</v>
      </c>
      <c r="Q282" s="72">
        <f t="shared" si="31"/>
        <v>0</v>
      </c>
      <c r="R282" s="72">
        <f t="shared" si="31"/>
        <v>0</v>
      </c>
      <c r="S282" s="72">
        <f t="shared" si="31"/>
        <v>0</v>
      </c>
      <c r="T282" s="72">
        <f t="shared" si="31"/>
        <v>0</v>
      </c>
      <c r="U282" s="72">
        <f t="shared" si="31"/>
        <v>0</v>
      </c>
    </row>
    <row r="283" spans="2:21" s="60" customFormat="1" ht="12.75" hidden="1" customHeight="1">
      <c r="B283" s="60" t="s">
        <v>486</v>
      </c>
      <c r="H283" s="92" t="s">
        <v>81</v>
      </c>
      <c r="J283" s="72">
        <f t="shared" ref="J283:U283" si="32">IF(ABS(J151-SUM(J152:J153))&lt;0.001,0,J151-SUM(J152:J153))</f>
        <v>0</v>
      </c>
      <c r="K283" s="72">
        <f t="shared" si="32"/>
        <v>0</v>
      </c>
      <c r="L283" s="72">
        <f t="shared" si="32"/>
        <v>0</v>
      </c>
      <c r="M283" s="72">
        <f t="shared" si="32"/>
        <v>0</v>
      </c>
      <c r="N283" s="72">
        <f t="shared" si="32"/>
        <v>0</v>
      </c>
      <c r="O283" s="72">
        <f t="shared" si="32"/>
        <v>0</v>
      </c>
      <c r="P283" s="72">
        <f t="shared" si="32"/>
        <v>0</v>
      </c>
      <c r="Q283" s="72">
        <f t="shared" si="32"/>
        <v>0</v>
      </c>
      <c r="R283" s="72">
        <f t="shared" si="32"/>
        <v>0</v>
      </c>
      <c r="S283" s="72">
        <f t="shared" si="32"/>
        <v>0</v>
      </c>
      <c r="T283" s="72">
        <f t="shared" si="32"/>
        <v>0</v>
      </c>
      <c r="U283" s="72">
        <f t="shared" si="32"/>
        <v>0</v>
      </c>
    </row>
    <row r="284" spans="2:21" s="58" customFormat="1" ht="12.75" hidden="1" customHeight="1">
      <c r="H284" s="73"/>
    </row>
    <row r="285" spans="2:21" s="60" customFormat="1" ht="12.75" hidden="1" customHeight="1">
      <c r="B285" s="60" t="s">
        <v>318</v>
      </c>
      <c r="H285" s="92" t="s">
        <v>81</v>
      </c>
      <c r="J285" s="72">
        <f t="shared" ref="J285:U285" si="33">IF(ABS(J19-J174)&lt;0.001,0,J19-J174)</f>
        <v>0</v>
      </c>
      <c r="K285" s="72">
        <f t="shared" si="33"/>
        <v>0</v>
      </c>
      <c r="L285" s="72">
        <f t="shared" si="33"/>
        <v>0</v>
      </c>
      <c r="M285" s="72">
        <f t="shared" si="33"/>
        <v>0</v>
      </c>
      <c r="N285" s="72">
        <f t="shared" si="33"/>
        <v>0</v>
      </c>
      <c r="O285" s="72">
        <f t="shared" si="33"/>
        <v>0</v>
      </c>
      <c r="P285" s="72">
        <f t="shared" si="33"/>
        <v>0</v>
      </c>
      <c r="Q285" s="72">
        <f t="shared" si="33"/>
        <v>0</v>
      </c>
      <c r="R285" s="72">
        <f t="shared" si="33"/>
        <v>0</v>
      </c>
      <c r="S285" s="72">
        <f t="shared" si="33"/>
        <v>0</v>
      </c>
      <c r="T285" s="72">
        <f t="shared" si="33"/>
        <v>0</v>
      </c>
      <c r="U285" s="72">
        <f t="shared" si="33"/>
        <v>0</v>
      </c>
    </row>
    <row r="286" spans="2:21" s="60" customFormat="1" ht="12.75" hidden="1" customHeight="1">
      <c r="B286" s="60" t="s">
        <v>319</v>
      </c>
      <c r="H286" s="92" t="s">
        <v>81</v>
      </c>
      <c r="J286" s="72">
        <f t="shared" ref="J286:U286" si="34">IF(J19&lt;&gt;"",IF(ABS(J20-(J72/J19))&lt;0.001,0,J20-(J72/J19)),0)</f>
        <v>-4.1269264455896515E-3</v>
      </c>
      <c r="K286" s="72">
        <f t="shared" si="34"/>
        <v>0</v>
      </c>
      <c r="L286" s="72">
        <f t="shared" si="34"/>
        <v>3.8617208716298368E-3</v>
      </c>
      <c r="M286" s="72">
        <f t="shared" si="34"/>
        <v>-1.1100716413501299E-3</v>
      </c>
      <c r="N286" s="72">
        <f t="shared" si="34"/>
        <v>0</v>
      </c>
      <c r="O286" s="72">
        <f t="shared" si="34"/>
        <v>0</v>
      </c>
      <c r="P286" s="72">
        <f t="shared" si="34"/>
        <v>-4.0365132834687678E-3</v>
      </c>
      <c r="Q286" s="72">
        <f t="shared" si="34"/>
        <v>-2.6889194688495266E-3</v>
      </c>
      <c r="R286" s="72">
        <f t="shared" si="34"/>
        <v>-4.141288415064448E-3</v>
      </c>
      <c r="S286" s="72">
        <f t="shared" si="34"/>
        <v>-1.3169305918188101E-3</v>
      </c>
      <c r="T286" s="72">
        <f t="shared" si="34"/>
        <v>0</v>
      </c>
      <c r="U286" s="72">
        <f t="shared" si="34"/>
        <v>0</v>
      </c>
    </row>
    <row r="287" spans="2:21" s="60" customFormat="1" ht="12.75" hidden="1" customHeight="1">
      <c r="B287" s="60" t="s">
        <v>502</v>
      </c>
      <c r="H287" s="92" t="s">
        <v>81</v>
      </c>
      <c r="J287" s="72">
        <f t="shared" ref="J287:U287" si="35">IF(ABS(J64-J71)&lt;0.001,0,J64-J71)</f>
        <v>0</v>
      </c>
      <c r="K287" s="72">
        <f t="shared" si="35"/>
        <v>0</v>
      </c>
      <c r="L287" s="72">
        <f t="shared" si="35"/>
        <v>0</v>
      </c>
      <c r="M287" s="72">
        <f t="shared" si="35"/>
        <v>0</v>
      </c>
      <c r="N287" s="72">
        <f t="shared" si="35"/>
        <v>0</v>
      </c>
      <c r="O287" s="72">
        <f t="shared" si="35"/>
        <v>0</v>
      </c>
      <c r="P287" s="72">
        <f t="shared" si="35"/>
        <v>0</v>
      </c>
      <c r="Q287" s="72">
        <f t="shared" si="35"/>
        <v>0</v>
      </c>
      <c r="R287" s="72">
        <f t="shared" si="35"/>
        <v>0</v>
      </c>
      <c r="S287" s="72">
        <f t="shared" si="35"/>
        <v>0</v>
      </c>
      <c r="T287" s="72">
        <f t="shared" si="35"/>
        <v>0</v>
      </c>
      <c r="U287" s="72">
        <f t="shared" si="35"/>
        <v>0</v>
      </c>
    </row>
    <row r="288" spans="2:21" s="60" customFormat="1" ht="12.75" hidden="1" customHeight="1">
      <c r="B288" s="60" t="s">
        <v>502</v>
      </c>
      <c r="H288" s="92" t="s">
        <v>81</v>
      </c>
      <c r="J288" s="72">
        <f t="shared" ref="J288:U288" si="36">IF(ABS(J64-(J65+J70))&lt;0.001,0,J64-(J65+J70))</f>
        <v>0</v>
      </c>
      <c r="K288" s="72">
        <f t="shared" si="36"/>
        <v>0</v>
      </c>
      <c r="L288" s="72">
        <f t="shared" si="36"/>
        <v>0</v>
      </c>
      <c r="M288" s="72">
        <f t="shared" si="36"/>
        <v>0</v>
      </c>
      <c r="N288" s="72">
        <f t="shared" si="36"/>
        <v>0</v>
      </c>
      <c r="O288" s="72">
        <f t="shared" si="36"/>
        <v>0</v>
      </c>
      <c r="P288" s="72">
        <f t="shared" si="36"/>
        <v>0</v>
      </c>
      <c r="Q288" s="72">
        <f t="shared" si="36"/>
        <v>0</v>
      </c>
      <c r="R288" s="72">
        <f t="shared" si="36"/>
        <v>0</v>
      </c>
      <c r="S288" s="72">
        <f t="shared" si="36"/>
        <v>0</v>
      </c>
      <c r="T288" s="72">
        <f t="shared" si="36"/>
        <v>0</v>
      </c>
      <c r="U288" s="72">
        <f t="shared" si="36"/>
        <v>0</v>
      </c>
    </row>
    <row r="289" spans="2:21" s="60" customFormat="1" ht="12.75" hidden="1" customHeight="1">
      <c r="B289" s="60" t="s">
        <v>981</v>
      </c>
      <c r="H289" s="92" t="s">
        <v>81</v>
      </c>
      <c r="J289" s="72">
        <f t="shared" ref="J289:Q289" si="37">IF(ABS(J67-(J68+J69))&lt;0.001,0,J67-(J68+J69))</f>
        <v>0</v>
      </c>
      <c r="K289" s="72">
        <f t="shared" si="37"/>
        <v>0</v>
      </c>
      <c r="L289" s="72">
        <f t="shared" si="37"/>
        <v>0</v>
      </c>
      <c r="M289" s="72">
        <f t="shared" si="37"/>
        <v>0</v>
      </c>
      <c r="N289" s="72">
        <f t="shared" si="37"/>
        <v>0</v>
      </c>
      <c r="O289" s="72">
        <f t="shared" si="37"/>
        <v>0</v>
      </c>
      <c r="P289" s="72">
        <f t="shared" si="37"/>
        <v>0</v>
      </c>
      <c r="Q289" s="72">
        <f t="shared" si="37"/>
        <v>0</v>
      </c>
      <c r="R289" s="72">
        <f>IF(ABS(R67-(R68+R69))&lt;0.001,0,R67-(R68+R69))</f>
        <v>0</v>
      </c>
      <c r="S289" s="72">
        <f t="shared" ref="S289:U289" si="38">IF(ABS(S67-(S68+S69))&lt;0.001,0,S67-(S68+S69))</f>
        <v>0</v>
      </c>
      <c r="T289" s="72">
        <f t="shared" si="38"/>
        <v>0</v>
      </c>
      <c r="U289" s="72">
        <f t="shared" si="38"/>
        <v>0</v>
      </c>
    </row>
    <row r="290" spans="2:21" s="60" customFormat="1" ht="12.75" hidden="1" customHeight="1">
      <c r="B290" s="60" t="s">
        <v>503</v>
      </c>
      <c r="H290" s="92" t="s">
        <v>81</v>
      </c>
      <c r="J290" s="72">
        <f t="shared" ref="J290:U290" si="39">J65-SUM(J66:J67)</f>
        <v>0</v>
      </c>
      <c r="K290" s="72">
        <f t="shared" si="39"/>
        <v>0</v>
      </c>
      <c r="L290" s="72">
        <f t="shared" si="39"/>
        <v>0</v>
      </c>
      <c r="M290" s="72">
        <f t="shared" si="39"/>
        <v>0</v>
      </c>
      <c r="N290" s="72">
        <f t="shared" si="39"/>
        <v>0</v>
      </c>
      <c r="O290" s="72">
        <f t="shared" si="39"/>
        <v>0</v>
      </c>
      <c r="P290" s="72">
        <f t="shared" si="39"/>
        <v>0</v>
      </c>
      <c r="Q290" s="72">
        <f t="shared" si="39"/>
        <v>0</v>
      </c>
      <c r="R290" s="72">
        <f t="shared" si="39"/>
        <v>0</v>
      </c>
      <c r="S290" s="72">
        <f t="shared" si="39"/>
        <v>0</v>
      </c>
      <c r="T290" s="72">
        <f t="shared" si="39"/>
        <v>0</v>
      </c>
      <c r="U290" s="72">
        <f t="shared" si="39"/>
        <v>0</v>
      </c>
    </row>
    <row r="291" spans="2:21" s="60" customFormat="1" ht="12.75" hidden="1" customHeight="1">
      <c r="B291" s="60" t="s">
        <v>502</v>
      </c>
      <c r="H291" s="92" t="s">
        <v>81</v>
      </c>
      <c r="J291" s="72">
        <f t="shared" ref="J291:U291" si="40">IF(ABS(J71-SUM(J72:J73))&lt;0.001,0,J71-SUM(J72:J73))</f>
        <v>0</v>
      </c>
      <c r="K291" s="72">
        <f t="shared" si="40"/>
        <v>0</v>
      </c>
      <c r="L291" s="72">
        <f t="shared" si="40"/>
        <v>0</v>
      </c>
      <c r="M291" s="72">
        <f t="shared" si="40"/>
        <v>0</v>
      </c>
      <c r="N291" s="72">
        <f t="shared" si="40"/>
        <v>0</v>
      </c>
      <c r="O291" s="72">
        <f t="shared" si="40"/>
        <v>0</v>
      </c>
      <c r="P291" s="72">
        <f t="shared" si="40"/>
        <v>0</v>
      </c>
      <c r="Q291" s="72">
        <f t="shared" si="40"/>
        <v>0</v>
      </c>
      <c r="R291" s="72">
        <f t="shared" si="40"/>
        <v>0</v>
      </c>
      <c r="S291" s="72">
        <f t="shared" si="40"/>
        <v>0</v>
      </c>
      <c r="T291" s="72">
        <f t="shared" si="40"/>
        <v>0</v>
      </c>
      <c r="U291" s="72">
        <f t="shared" si="40"/>
        <v>0</v>
      </c>
    </row>
    <row r="292" spans="2:21" s="60" customFormat="1" ht="12.75" hidden="1" customHeight="1">
      <c r="B292" s="60" t="s">
        <v>504</v>
      </c>
      <c r="H292" s="92" t="s">
        <v>81</v>
      </c>
      <c r="J292" s="72">
        <f t="shared" ref="J292:U292" si="41">IF(ABS(J73-SUM(J74:J76))&lt;0.001,0,J73-SUM(J74:J76))</f>
        <v>7.9999999998108251E-3</v>
      </c>
      <c r="K292" s="72">
        <f t="shared" si="41"/>
        <v>9.0000000000145519E-3</v>
      </c>
      <c r="L292" s="72">
        <f t="shared" si="41"/>
        <v>8.0000000016298145E-3</v>
      </c>
      <c r="M292" s="72">
        <f t="shared" si="41"/>
        <v>7.9999999998108251E-3</v>
      </c>
      <c r="N292" s="72">
        <f t="shared" si="41"/>
        <v>1.1000000002240995E-2</v>
      </c>
      <c r="O292" s="72">
        <f t="shared" si="41"/>
        <v>6.9999999996070983E-3</v>
      </c>
      <c r="P292" s="72">
        <f t="shared" si="41"/>
        <v>7.0000000014260877E-3</v>
      </c>
      <c r="Q292" s="72">
        <f t="shared" si="41"/>
        <v>7.0000000014260877E-3</v>
      </c>
      <c r="R292" s="72">
        <f t="shared" si="41"/>
        <v>6.9999999996070983E-3</v>
      </c>
      <c r="S292" s="72">
        <f t="shared" si="41"/>
        <v>6.9999999996070983E-3</v>
      </c>
      <c r="T292" s="72">
        <f t="shared" si="41"/>
        <v>0</v>
      </c>
      <c r="U292" s="72">
        <f t="shared" si="41"/>
        <v>0</v>
      </c>
    </row>
    <row r="293" spans="2:21" s="60" customFormat="1" ht="12.75" hidden="1" customHeight="1">
      <c r="B293" s="60" t="s">
        <v>314</v>
      </c>
      <c r="H293" s="92" t="s">
        <v>81</v>
      </c>
      <c r="J293" s="72">
        <f t="shared" ref="J293:U293" si="42">IF(ABS(J66-J74)&lt;0.001,0,J66-J74)</f>
        <v>0</v>
      </c>
      <c r="K293" s="72">
        <f t="shared" si="42"/>
        <v>0</v>
      </c>
      <c r="L293" s="72">
        <f t="shared" si="42"/>
        <v>0</v>
      </c>
      <c r="M293" s="72">
        <f t="shared" si="42"/>
        <v>0</v>
      </c>
      <c r="N293" s="72">
        <f t="shared" si="42"/>
        <v>0</v>
      </c>
      <c r="O293" s="72">
        <f t="shared" si="42"/>
        <v>0</v>
      </c>
      <c r="P293" s="72">
        <f t="shared" si="42"/>
        <v>0</v>
      </c>
      <c r="Q293" s="72">
        <f t="shared" si="42"/>
        <v>0</v>
      </c>
      <c r="R293" s="72">
        <f t="shared" si="42"/>
        <v>0</v>
      </c>
      <c r="S293" s="72">
        <f t="shared" si="42"/>
        <v>0</v>
      </c>
      <c r="T293" s="72">
        <f t="shared" si="42"/>
        <v>0</v>
      </c>
      <c r="U293" s="72">
        <f t="shared" si="42"/>
        <v>0</v>
      </c>
    </row>
    <row r="294" spans="2:21" s="60" customFormat="1" ht="12.75" hidden="1" customHeight="1">
      <c r="B294" s="60" t="s">
        <v>315</v>
      </c>
      <c r="H294" s="92" t="s">
        <v>81</v>
      </c>
      <c r="J294" s="72">
        <f t="shared" ref="J294:U294" si="43">IF(ABS(J70-J76)&lt;0.001,0,J70-J76)</f>
        <v>8.0000000007203198E-3</v>
      </c>
      <c r="K294" s="72">
        <f t="shared" si="43"/>
        <v>9.0000000000145519E-3</v>
      </c>
      <c r="L294" s="72">
        <f t="shared" si="43"/>
        <v>7.9999999998108251E-3</v>
      </c>
      <c r="M294" s="72">
        <f t="shared" si="43"/>
        <v>7.9999999998108251E-3</v>
      </c>
      <c r="N294" s="72">
        <f t="shared" si="43"/>
        <v>1.1000000000422006E-2</v>
      </c>
      <c r="O294" s="72">
        <f t="shared" si="43"/>
        <v>7.000000000516593E-3</v>
      </c>
      <c r="P294" s="72">
        <f t="shared" si="43"/>
        <v>7.000000000516593E-3</v>
      </c>
      <c r="Q294" s="72">
        <f t="shared" si="43"/>
        <v>7.000000000516593E-3</v>
      </c>
      <c r="R294" s="72">
        <f t="shared" si="43"/>
        <v>7.000000000516593E-3</v>
      </c>
      <c r="S294" s="72">
        <f t="shared" si="43"/>
        <v>6.9999999996070983E-3</v>
      </c>
      <c r="T294" s="72">
        <f t="shared" si="43"/>
        <v>0</v>
      </c>
      <c r="U294" s="72">
        <f t="shared" si="43"/>
        <v>0</v>
      </c>
    </row>
    <row r="295" spans="2:21" s="60" customFormat="1" ht="12.75" hidden="1" customHeight="1">
      <c r="B295" s="60" t="s">
        <v>512</v>
      </c>
      <c r="H295" s="92" t="s">
        <v>81</v>
      </c>
      <c r="J295" s="72">
        <f t="shared" ref="J295:Q295" si="44">IF(ABS(J167-(J168+J177))&lt;0.001,0,J167-(J168+J177))</f>
        <v>0</v>
      </c>
      <c r="K295" s="72">
        <f t="shared" si="44"/>
        <v>0</v>
      </c>
      <c r="L295" s="72">
        <f t="shared" si="44"/>
        <v>0</v>
      </c>
      <c r="M295" s="72">
        <f t="shared" si="44"/>
        <v>0</v>
      </c>
      <c r="N295" s="72">
        <f t="shared" si="44"/>
        <v>0</v>
      </c>
      <c r="O295" s="72">
        <f t="shared" si="44"/>
        <v>0</v>
      </c>
      <c r="P295" s="72">
        <f t="shared" si="44"/>
        <v>0</v>
      </c>
      <c r="Q295" s="72">
        <f t="shared" si="44"/>
        <v>0</v>
      </c>
      <c r="R295" s="72">
        <f t="shared" ref="R295:U295" si="45">IF(ABS(R167-(R168+R177))&lt;0.001,0,R167-(R168+R177))</f>
        <v>0</v>
      </c>
      <c r="S295" s="72">
        <f t="shared" si="45"/>
        <v>0</v>
      </c>
      <c r="T295" s="72">
        <f t="shared" si="45"/>
        <v>0</v>
      </c>
      <c r="U295" s="72">
        <f t="shared" si="45"/>
        <v>0</v>
      </c>
    </row>
    <row r="296" spans="2:21" s="60" customFormat="1" ht="12.75" hidden="1" customHeight="1">
      <c r="B296" s="60" t="s">
        <v>487</v>
      </c>
      <c r="H296" s="92" t="s">
        <v>81</v>
      </c>
      <c r="J296" s="72">
        <f t="shared" ref="J296:Q296" si="46">IF(ABS(J169-J173)&lt;0.001,0,J169-J173)</f>
        <v>0</v>
      </c>
      <c r="K296" s="72">
        <f t="shared" si="46"/>
        <v>0</v>
      </c>
      <c r="L296" s="72">
        <f t="shared" si="46"/>
        <v>0</v>
      </c>
      <c r="M296" s="72">
        <f t="shared" si="46"/>
        <v>0</v>
      </c>
      <c r="N296" s="72">
        <f t="shared" si="46"/>
        <v>0</v>
      </c>
      <c r="O296" s="72">
        <f t="shared" si="46"/>
        <v>0</v>
      </c>
      <c r="P296" s="72">
        <f t="shared" si="46"/>
        <v>0</v>
      </c>
      <c r="Q296" s="72">
        <f t="shared" si="46"/>
        <v>0</v>
      </c>
      <c r="R296" s="72">
        <f t="shared" ref="R296:U296" si="47">IF(ABS(R169-R173)&lt;0.001,0,R169-R173)</f>
        <v>0</v>
      </c>
      <c r="S296" s="72">
        <f t="shared" si="47"/>
        <v>0</v>
      </c>
      <c r="T296" s="72">
        <f t="shared" si="47"/>
        <v>0</v>
      </c>
      <c r="U296" s="72">
        <f t="shared" si="47"/>
        <v>0</v>
      </c>
    </row>
    <row r="297" spans="2:21" s="60" customFormat="1" ht="12.75" hidden="1" customHeight="1">
      <c r="B297" s="60" t="s">
        <v>487</v>
      </c>
      <c r="H297" s="92" t="s">
        <v>81</v>
      </c>
      <c r="J297" s="72">
        <f t="shared" ref="J297:Q297" si="48">IF(ABS(J169-(J170+J171+J172))&lt;0.001,0,J169-(J170+J171+J172))</f>
        <v>0</v>
      </c>
      <c r="K297" s="72">
        <f t="shared" si="48"/>
        <v>0</v>
      </c>
      <c r="L297" s="72">
        <f t="shared" si="48"/>
        <v>0</v>
      </c>
      <c r="M297" s="72">
        <f t="shared" si="48"/>
        <v>0</v>
      </c>
      <c r="N297" s="72">
        <f t="shared" si="48"/>
        <v>0</v>
      </c>
      <c r="O297" s="72">
        <f t="shared" si="48"/>
        <v>0</v>
      </c>
      <c r="P297" s="72">
        <f t="shared" si="48"/>
        <v>0</v>
      </c>
      <c r="Q297" s="72">
        <f t="shared" si="48"/>
        <v>0</v>
      </c>
      <c r="R297" s="72">
        <f t="shared" ref="R297:U297" si="49">IF(ABS(R169-(R170+R171+R172))&lt;0.001,0,R169-(R170+R171+R172))</f>
        <v>0</v>
      </c>
      <c r="S297" s="72">
        <f t="shared" si="49"/>
        <v>0</v>
      </c>
      <c r="T297" s="72">
        <f t="shared" si="49"/>
        <v>0</v>
      </c>
      <c r="U297" s="72">
        <f t="shared" si="49"/>
        <v>0</v>
      </c>
    </row>
    <row r="298" spans="2:21" s="60" customFormat="1" ht="12.75" hidden="1" customHeight="1">
      <c r="B298" s="60" t="s">
        <v>487</v>
      </c>
      <c r="H298" s="92" t="s">
        <v>81</v>
      </c>
      <c r="J298" s="72">
        <f t="shared" ref="J298:Q298" si="50">IF(ABS(J173-SUM(J174:J175))&lt;0.001,0,J173-SUM(J174:J175))</f>
        <v>0</v>
      </c>
      <c r="K298" s="72">
        <f t="shared" si="50"/>
        <v>0</v>
      </c>
      <c r="L298" s="72">
        <f t="shared" si="50"/>
        <v>0</v>
      </c>
      <c r="M298" s="72">
        <f t="shared" si="50"/>
        <v>0</v>
      </c>
      <c r="N298" s="72">
        <f t="shared" si="50"/>
        <v>0</v>
      </c>
      <c r="O298" s="72">
        <f t="shared" si="50"/>
        <v>0</v>
      </c>
      <c r="P298" s="72">
        <f t="shared" si="50"/>
        <v>0</v>
      </c>
      <c r="Q298" s="72">
        <f t="shared" si="50"/>
        <v>0</v>
      </c>
      <c r="R298" s="72">
        <f t="shared" ref="R298:U298" si="51">IF(ABS(R173-SUM(R174:R175))&lt;0.001,0,R173-SUM(R174:R175))</f>
        <v>0</v>
      </c>
      <c r="S298" s="72">
        <f t="shared" si="51"/>
        <v>0</v>
      </c>
      <c r="T298" s="72">
        <f t="shared" si="51"/>
        <v>0</v>
      </c>
      <c r="U298" s="72">
        <f t="shared" si="51"/>
        <v>0</v>
      </c>
    </row>
    <row r="299" spans="2:21" s="151" customFormat="1" ht="12.75" hidden="1" customHeight="1">
      <c r="B299" s="58"/>
      <c r="C299" s="58"/>
      <c r="D299" s="58"/>
      <c r="E299" s="58"/>
      <c r="F299" s="58"/>
      <c r="G299" s="58"/>
      <c r="H299" s="73"/>
      <c r="I299" s="58"/>
      <c r="J299" s="527"/>
      <c r="K299" s="58"/>
      <c r="L299" s="58"/>
      <c r="M299" s="58"/>
      <c r="N299" s="58"/>
      <c r="O299" s="58"/>
      <c r="P299" s="58"/>
      <c r="Q299" s="58"/>
      <c r="R299" s="58"/>
      <c r="S299" s="58"/>
      <c r="T299" s="58"/>
      <c r="U299" s="58"/>
    </row>
    <row r="300" spans="2:21" s="60" customFormat="1" ht="12.75" hidden="1" customHeight="1">
      <c r="B300" s="60" t="s">
        <v>320</v>
      </c>
      <c r="H300" s="92" t="s">
        <v>81</v>
      </c>
      <c r="J300" s="72">
        <f t="shared" ref="J300:U300" si="52">IF(ABS(J28-J199)&lt;0.001,0,J28-J199)</f>
        <v>0</v>
      </c>
      <c r="K300" s="72">
        <f t="shared" si="52"/>
        <v>0</v>
      </c>
      <c r="L300" s="72">
        <f t="shared" si="52"/>
        <v>0</v>
      </c>
      <c r="M300" s="72">
        <f t="shared" si="52"/>
        <v>0</v>
      </c>
      <c r="N300" s="72">
        <f t="shared" si="52"/>
        <v>0</v>
      </c>
      <c r="O300" s="72">
        <f t="shared" si="52"/>
        <v>0</v>
      </c>
      <c r="P300" s="72">
        <f t="shared" si="52"/>
        <v>0</v>
      </c>
      <c r="Q300" s="72">
        <f t="shared" si="52"/>
        <v>0</v>
      </c>
      <c r="R300" s="72">
        <f t="shared" si="52"/>
        <v>0</v>
      </c>
      <c r="S300" s="72">
        <f t="shared" si="52"/>
        <v>0</v>
      </c>
      <c r="T300" s="72">
        <f t="shared" si="52"/>
        <v>0</v>
      </c>
      <c r="U300" s="72">
        <f t="shared" si="52"/>
        <v>0</v>
      </c>
    </row>
    <row r="301" spans="2:21" s="60" customFormat="1" ht="12.75" hidden="1" customHeight="1">
      <c r="B301" s="60" t="s">
        <v>505</v>
      </c>
      <c r="H301" s="92" t="s">
        <v>81</v>
      </c>
      <c r="J301" s="72">
        <f t="shared" ref="J301:U301" si="53">IF(ABS(J92-J99)&lt;0.001,0,J92-J99)</f>
        <v>0</v>
      </c>
      <c r="K301" s="72">
        <f t="shared" si="53"/>
        <v>0</v>
      </c>
      <c r="L301" s="72">
        <f t="shared" si="53"/>
        <v>0</v>
      </c>
      <c r="M301" s="72">
        <f t="shared" si="53"/>
        <v>0</v>
      </c>
      <c r="N301" s="72">
        <f t="shared" si="53"/>
        <v>0</v>
      </c>
      <c r="O301" s="72">
        <f t="shared" si="53"/>
        <v>0</v>
      </c>
      <c r="P301" s="72">
        <f t="shared" si="53"/>
        <v>0</v>
      </c>
      <c r="Q301" s="72">
        <f t="shared" si="53"/>
        <v>0</v>
      </c>
      <c r="R301" s="72">
        <f t="shared" si="53"/>
        <v>0</v>
      </c>
      <c r="S301" s="72">
        <f t="shared" si="53"/>
        <v>0</v>
      </c>
      <c r="T301" s="72">
        <f t="shared" si="53"/>
        <v>0</v>
      </c>
      <c r="U301" s="72">
        <f t="shared" si="53"/>
        <v>0</v>
      </c>
    </row>
    <row r="302" spans="2:21" s="60" customFormat="1" ht="12.75" hidden="1" customHeight="1">
      <c r="B302" s="60" t="s">
        <v>505</v>
      </c>
      <c r="H302" s="92" t="s">
        <v>81</v>
      </c>
      <c r="J302" s="72">
        <f t="shared" ref="J302:U302" si="54">IF(ABS(J92-(J93+J98))&lt;0.001,0,J92-(J93+J98))</f>
        <v>0</v>
      </c>
      <c r="K302" s="72">
        <f t="shared" si="54"/>
        <v>0</v>
      </c>
      <c r="L302" s="72">
        <f t="shared" si="54"/>
        <v>0</v>
      </c>
      <c r="M302" s="72">
        <f t="shared" si="54"/>
        <v>0</v>
      </c>
      <c r="N302" s="72">
        <f t="shared" si="54"/>
        <v>0</v>
      </c>
      <c r="O302" s="72">
        <f t="shared" si="54"/>
        <v>0</v>
      </c>
      <c r="P302" s="72">
        <f t="shared" si="54"/>
        <v>0</v>
      </c>
      <c r="Q302" s="72">
        <f t="shared" si="54"/>
        <v>0</v>
      </c>
      <c r="R302" s="72">
        <f t="shared" si="54"/>
        <v>0</v>
      </c>
      <c r="S302" s="72">
        <f t="shared" si="54"/>
        <v>0</v>
      </c>
      <c r="T302" s="72">
        <f t="shared" si="54"/>
        <v>0</v>
      </c>
      <c r="U302" s="72">
        <f t="shared" si="54"/>
        <v>0</v>
      </c>
    </row>
    <row r="303" spans="2:21" s="60" customFormat="1" ht="12.75" hidden="1" customHeight="1">
      <c r="B303" s="60" t="s">
        <v>982</v>
      </c>
      <c r="H303" s="92" t="s">
        <v>81</v>
      </c>
      <c r="J303" s="72">
        <f>IF(ABS(J95-(J96+J97))&lt;0.001,0,J95-(J96+J97))</f>
        <v>0</v>
      </c>
      <c r="K303" s="72">
        <f t="shared" ref="K303:U303" si="55">IF(ABS(K95-(K96+K97))&lt;0.001,0,K95-(K96+K97))</f>
        <v>0</v>
      </c>
      <c r="L303" s="72">
        <f t="shared" si="55"/>
        <v>0</v>
      </c>
      <c r="M303" s="72">
        <f t="shared" si="55"/>
        <v>0</v>
      </c>
      <c r="N303" s="72">
        <f t="shared" si="55"/>
        <v>0</v>
      </c>
      <c r="O303" s="72">
        <f t="shared" si="55"/>
        <v>0</v>
      </c>
      <c r="P303" s="72">
        <f t="shared" si="55"/>
        <v>0</v>
      </c>
      <c r="Q303" s="72">
        <f t="shared" si="55"/>
        <v>0</v>
      </c>
      <c r="R303" s="72">
        <f t="shared" si="55"/>
        <v>0</v>
      </c>
      <c r="S303" s="72">
        <f t="shared" si="55"/>
        <v>0</v>
      </c>
      <c r="T303" s="72">
        <f t="shared" si="55"/>
        <v>0</v>
      </c>
      <c r="U303" s="72">
        <f t="shared" si="55"/>
        <v>0</v>
      </c>
    </row>
    <row r="304" spans="2:21" s="60" customFormat="1" ht="12.75" hidden="1" customHeight="1">
      <c r="B304" s="60" t="s">
        <v>506</v>
      </c>
      <c r="H304" s="92" t="s">
        <v>81</v>
      </c>
      <c r="J304" s="72">
        <f t="shared" ref="J304:U304" si="56">J93-SUM(J94:J95)</f>
        <v>0</v>
      </c>
      <c r="K304" s="72">
        <f t="shared" si="56"/>
        <v>0</v>
      </c>
      <c r="L304" s="72">
        <f t="shared" si="56"/>
        <v>0</v>
      </c>
      <c r="M304" s="72">
        <f t="shared" si="56"/>
        <v>0</v>
      </c>
      <c r="N304" s="72">
        <f t="shared" si="56"/>
        <v>0</v>
      </c>
      <c r="O304" s="72">
        <f t="shared" si="56"/>
        <v>0</v>
      </c>
      <c r="P304" s="72">
        <f t="shared" si="56"/>
        <v>0</v>
      </c>
      <c r="Q304" s="72">
        <f t="shared" si="56"/>
        <v>0</v>
      </c>
      <c r="R304" s="72">
        <f t="shared" si="56"/>
        <v>0</v>
      </c>
      <c r="S304" s="72">
        <f t="shared" si="56"/>
        <v>0</v>
      </c>
      <c r="T304" s="72">
        <f t="shared" si="56"/>
        <v>0</v>
      </c>
      <c r="U304" s="72">
        <f t="shared" si="56"/>
        <v>0</v>
      </c>
    </row>
    <row r="305" spans="2:21" s="60" customFormat="1" ht="12.75" hidden="1" customHeight="1">
      <c r="B305" s="60" t="s">
        <v>505</v>
      </c>
      <c r="H305" s="92" t="s">
        <v>81</v>
      </c>
      <c r="J305" s="72">
        <f t="shared" ref="J305:U305" si="57">IF(ABS(J99-SUM(J100:J101))&lt;0.001,0,J99-SUM(J100:J101))</f>
        <v>0</v>
      </c>
      <c r="K305" s="72">
        <f t="shared" si="57"/>
        <v>0</v>
      </c>
      <c r="L305" s="72">
        <f t="shared" si="57"/>
        <v>0</v>
      </c>
      <c r="M305" s="72">
        <f t="shared" si="57"/>
        <v>0</v>
      </c>
      <c r="N305" s="72">
        <f t="shared" si="57"/>
        <v>0</v>
      </c>
      <c r="O305" s="72">
        <f t="shared" si="57"/>
        <v>0</v>
      </c>
      <c r="P305" s="72">
        <f t="shared" si="57"/>
        <v>0</v>
      </c>
      <c r="Q305" s="72">
        <f t="shared" si="57"/>
        <v>0</v>
      </c>
      <c r="R305" s="72">
        <f t="shared" si="57"/>
        <v>0</v>
      </c>
      <c r="S305" s="72">
        <f t="shared" si="57"/>
        <v>0</v>
      </c>
      <c r="T305" s="72">
        <f t="shared" si="57"/>
        <v>0</v>
      </c>
      <c r="U305" s="72">
        <f t="shared" si="57"/>
        <v>0</v>
      </c>
    </row>
    <row r="306" spans="2:21" s="60" customFormat="1" ht="12.75" hidden="1" customHeight="1">
      <c r="B306" s="60" t="s">
        <v>507</v>
      </c>
      <c r="H306" s="92" t="s">
        <v>81</v>
      </c>
      <c r="J306" s="72">
        <f t="shared" ref="J306:U306" si="58">IF(ABS(J101-SUM(J102:J104))&lt;0.001,0,J101-SUM(J102:J104))</f>
        <v>0</v>
      </c>
      <c r="K306" s="72">
        <f t="shared" si="58"/>
        <v>0</v>
      </c>
      <c r="L306" s="72">
        <f t="shared" si="58"/>
        <v>0</v>
      </c>
      <c r="M306" s="72">
        <f t="shared" si="58"/>
        <v>0</v>
      </c>
      <c r="N306" s="72">
        <f t="shared" si="58"/>
        <v>0</v>
      </c>
      <c r="O306" s="72">
        <f t="shared" si="58"/>
        <v>0</v>
      </c>
      <c r="P306" s="72">
        <f t="shared" si="58"/>
        <v>0</v>
      </c>
      <c r="Q306" s="72">
        <f t="shared" si="58"/>
        <v>0</v>
      </c>
      <c r="R306" s="72">
        <f t="shared" si="58"/>
        <v>0</v>
      </c>
      <c r="S306" s="72">
        <f t="shared" si="58"/>
        <v>0</v>
      </c>
      <c r="T306" s="72">
        <f t="shared" si="58"/>
        <v>0</v>
      </c>
      <c r="U306" s="72">
        <f t="shared" si="58"/>
        <v>0</v>
      </c>
    </row>
    <row r="307" spans="2:21" s="60" customFormat="1" ht="12.75" hidden="1" customHeight="1">
      <c r="B307" s="60" t="s">
        <v>321</v>
      </c>
      <c r="H307" s="92" t="s">
        <v>81</v>
      </c>
      <c r="J307" s="72">
        <f t="shared" ref="J307:U307" si="59">IF(ABS(J94-J102)&lt;0.001,0,J94-J102)</f>
        <v>0</v>
      </c>
      <c r="K307" s="72">
        <f t="shared" si="59"/>
        <v>0</v>
      </c>
      <c r="L307" s="72">
        <f t="shared" si="59"/>
        <v>0</v>
      </c>
      <c r="M307" s="72">
        <f t="shared" si="59"/>
        <v>0</v>
      </c>
      <c r="N307" s="72">
        <f t="shared" si="59"/>
        <v>0</v>
      </c>
      <c r="O307" s="72">
        <f t="shared" si="59"/>
        <v>0</v>
      </c>
      <c r="P307" s="72">
        <f t="shared" si="59"/>
        <v>0</v>
      </c>
      <c r="Q307" s="72">
        <f t="shared" si="59"/>
        <v>0</v>
      </c>
      <c r="R307" s="72">
        <f t="shared" si="59"/>
        <v>0</v>
      </c>
      <c r="S307" s="72">
        <f t="shared" si="59"/>
        <v>0</v>
      </c>
      <c r="T307" s="72">
        <f t="shared" si="59"/>
        <v>0</v>
      </c>
      <c r="U307" s="72">
        <f t="shared" si="59"/>
        <v>0</v>
      </c>
    </row>
    <row r="308" spans="2:21" s="60" customFormat="1" ht="12.75" hidden="1" customHeight="1">
      <c r="B308" s="60" t="s">
        <v>322</v>
      </c>
      <c r="H308" s="92" t="s">
        <v>81</v>
      </c>
      <c r="J308" s="72">
        <f t="shared" ref="J308:U308" si="60">IF(ABS(J98-J104)&lt;0.001,0,J98-J104)</f>
        <v>0</v>
      </c>
      <c r="K308" s="72">
        <f t="shared" si="60"/>
        <v>0</v>
      </c>
      <c r="L308" s="72">
        <f t="shared" si="60"/>
        <v>0</v>
      </c>
      <c r="M308" s="72">
        <f t="shared" si="60"/>
        <v>0</v>
      </c>
      <c r="N308" s="72">
        <f t="shared" si="60"/>
        <v>0</v>
      </c>
      <c r="O308" s="72">
        <f t="shared" si="60"/>
        <v>0</v>
      </c>
      <c r="P308" s="72">
        <f t="shared" si="60"/>
        <v>0</v>
      </c>
      <c r="Q308" s="72">
        <f t="shared" si="60"/>
        <v>0</v>
      </c>
      <c r="R308" s="72">
        <f t="shared" si="60"/>
        <v>0</v>
      </c>
      <c r="S308" s="72">
        <f t="shared" si="60"/>
        <v>0</v>
      </c>
      <c r="T308" s="72">
        <f t="shared" si="60"/>
        <v>0</v>
      </c>
      <c r="U308" s="72">
        <f t="shared" si="60"/>
        <v>0</v>
      </c>
    </row>
    <row r="309" spans="2:21" s="60" customFormat="1" ht="12.75" hidden="1" customHeight="1">
      <c r="B309" s="60" t="s">
        <v>488</v>
      </c>
      <c r="H309" s="92" t="s">
        <v>81</v>
      </c>
      <c r="J309" s="72">
        <f t="shared" ref="J309:Q309" si="61">IF(ABS(J194-J198)&lt;0.001,0,J194-J198)</f>
        <v>0</v>
      </c>
      <c r="K309" s="72">
        <f t="shared" si="61"/>
        <v>0</v>
      </c>
      <c r="L309" s="72">
        <f t="shared" si="61"/>
        <v>0</v>
      </c>
      <c r="M309" s="72">
        <f t="shared" si="61"/>
        <v>0</v>
      </c>
      <c r="N309" s="72">
        <f t="shared" si="61"/>
        <v>0</v>
      </c>
      <c r="O309" s="72">
        <f t="shared" si="61"/>
        <v>0</v>
      </c>
      <c r="P309" s="72">
        <f t="shared" si="61"/>
        <v>0</v>
      </c>
      <c r="Q309" s="72">
        <f t="shared" si="61"/>
        <v>0</v>
      </c>
      <c r="R309" s="72">
        <f t="shared" ref="R309:U309" si="62">IF(ABS(R194-R198)&lt;0.001,0,R194-R198)</f>
        <v>0</v>
      </c>
      <c r="S309" s="72">
        <f t="shared" si="62"/>
        <v>0</v>
      </c>
      <c r="T309" s="72">
        <f t="shared" si="62"/>
        <v>0</v>
      </c>
      <c r="U309" s="72">
        <f t="shared" si="62"/>
        <v>0</v>
      </c>
    </row>
    <row r="310" spans="2:21" s="60" customFormat="1" ht="12.75" hidden="1" customHeight="1">
      <c r="B310" s="60" t="s">
        <v>488</v>
      </c>
      <c r="H310" s="92" t="s">
        <v>81</v>
      </c>
      <c r="J310" s="72">
        <f t="shared" ref="J310:Q310" si="63">IF(ABS(J194-(J195+J196+J197))&lt;0.001,0,J194-(J195+J196+J197))</f>
        <v>0</v>
      </c>
      <c r="K310" s="72">
        <f t="shared" si="63"/>
        <v>0</v>
      </c>
      <c r="L310" s="72">
        <f t="shared" si="63"/>
        <v>0</v>
      </c>
      <c r="M310" s="72">
        <f t="shared" si="63"/>
        <v>0</v>
      </c>
      <c r="N310" s="72">
        <f t="shared" si="63"/>
        <v>0</v>
      </c>
      <c r="O310" s="72">
        <f t="shared" si="63"/>
        <v>0</v>
      </c>
      <c r="P310" s="72">
        <f t="shared" si="63"/>
        <v>0</v>
      </c>
      <c r="Q310" s="72">
        <f t="shared" si="63"/>
        <v>0</v>
      </c>
      <c r="R310" s="72">
        <f t="shared" ref="R310:U310" si="64">IF(ABS(R194-(R195+R196+R197))&lt;0.001,0,R194-(R195+R196+R197))</f>
        <v>0</v>
      </c>
      <c r="S310" s="72">
        <f t="shared" si="64"/>
        <v>0</v>
      </c>
      <c r="T310" s="72">
        <f t="shared" si="64"/>
        <v>0</v>
      </c>
      <c r="U310" s="72">
        <f t="shared" si="64"/>
        <v>0</v>
      </c>
    </row>
    <row r="311" spans="2:21" s="60" customFormat="1" ht="12.75" hidden="1" customHeight="1">
      <c r="B311" s="60" t="s">
        <v>488</v>
      </c>
      <c r="H311" s="92" t="s">
        <v>81</v>
      </c>
      <c r="J311" s="72">
        <f t="shared" ref="J311:P311" si="65">IF(ABS(J198-SUM(J199:J200))&lt;0.001,0,J198-SUM(J199:J200))</f>
        <v>0</v>
      </c>
      <c r="K311" s="72">
        <f t="shared" si="65"/>
        <v>0</v>
      </c>
      <c r="L311" s="72">
        <f t="shared" si="65"/>
        <v>0</v>
      </c>
      <c r="M311" s="72">
        <f t="shared" si="65"/>
        <v>0</v>
      </c>
      <c r="N311" s="72">
        <f t="shared" si="65"/>
        <v>0</v>
      </c>
      <c r="O311" s="72">
        <f t="shared" si="65"/>
        <v>0</v>
      </c>
      <c r="P311" s="72">
        <f t="shared" si="65"/>
        <v>0</v>
      </c>
      <c r="Q311" s="72">
        <f>IF(ABS(Q198-SUM(Q199:Q200))&lt;0.001,0,Q198-SUM(Q199:Q200))</f>
        <v>0</v>
      </c>
      <c r="R311" s="72">
        <f t="shared" ref="R311:U311" si="66">IF(ABS(R198-SUM(R199:R200))&lt;0.001,0,R198-SUM(R199:R200))</f>
        <v>0</v>
      </c>
      <c r="S311" s="72">
        <f t="shared" si="66"/>
        <v>0</v>
      </c>
      <c r="T311" s="72">
        <f t="shared" si="66"/>
        <v>0</v>
      </c>
      <c r="U311" s="72">
        <f t="shared" si="66"/>
        <v>0</v>
      </c>
    </row>
    <row r="312" spans="2:21" s="60" customFormat="1" ht="12.75" hidden="1" customHeight="1">
      <c r="H312" s="92"/>
      <c r="J312" s="72"/>
      <c r="K312" s="72"/>
      <c r="L312" s="72"/>
      <c r="M312" s="72"/>
      <c r="N312" s="72"/>
      <c r="O312" s="72"/>
      <c r="P312" s="72"/>
      <c r="Q312" s="72"/>
      <c r="R312" s="72"/>
      <c r="S312" s="72"/>
      <c r="T312" s="72"/>
      <c r="U312" s="72"/>
    </row>
    <row r="313" spans="2:21" s="60" customFormat="1" ht="13.2" hidden="1">
      <c r="B313" s="60" t="s">
        <v>323</v>
      </c>
      <c r="H313" s="92" t="s">
        <v>81</v>
      </c>
      <c r="J313" s="72">
        <f t="shared" ref="J313:U313" si="67">IF(ABS(J40-J220)&lt;0.001,0,J40-J220)</f>
        <v>0</v>
      </c>
      <c r="K313" s="72">
        <f t="shared" si="67"/>
        <v>0</v>
      </c>
      <c r="L313" s="72">
        <f t="shared" si="67"/>
        <v>0</v>
      </c>
      <c r="M313" s="72">
        <f t="shared" si="67"/>
        <v>0</v>
      </c>
      <c r="N313" s="72">
        <f t="shared" si="67"/>
        <v>0</v>
      </c>
      <c r="O313" s="72">
        <f t="shared" si="67"/>
        <v>0</v>
      </c>
      <c r="P313" s="72">
        <f t="shared" si="67"/>
        <v>0</v>
      </c>
      <c r="Q313" s="72">
        <f t="shared" si="67"/>
        <v>0</v>
      </c>
      <c r="R313" s="72">
        <f t="shared" si="67"/>
        <v>0</v>
      </c>
      <c r="S313" s="72">
        <f t="shared" si="67"/>
        <v>0</v>
      </c>
      <c r="T313" s="72">
        <f t="shared" si="67"/>
        <v>0</v>
      </c>
      <c r="U313" s="72">
        <f t="shared" si="67"/>
        <v>0</v>
      </c>
    </row>
    <row r="314" spans="2:21" s="60" customFormat="1" ht="13.2" hidden="1">
      <c r="B314" s="60" t="s">
        <v>508</v>
      </c>
      <c r="H314" s="92" t="s">
        <v>81</v>
      </c>
      <c r="J314" s="72">
        <f t="shared" ref="J314:U314" si="68">IF(ABS(J120-J127)&lt;0.001,0,J120-J127)</f>
        <v>0</v>
      </c>
      <c r="K314" s="72">
        <f t="shared" si="68"/>
        <v>0</v>
      </c>
      <c r="L314" s="72">
        <f t="shared" si="68"/>
        <v>0</v>
      </c>
      <c r="M314" s="72">
        <f t="shared" si="68"/>
        <v>0</v>
      </c>
      <c r="N314" s="72">
        <f t="shared" si="68"/>
        <v>0</v>
      </c>
      <c r="O314" s="72">
        <f t="shared" si="68"/>
        <v>0</v>
      </c>
      <c r="P314" s="72">
        <f t="shared" si="68"/>
        <v>0</v>
      </c>
      <c r="Q314" s="72">
        <f t="shared" si="68"/>
        <v>0</v>
      </c>
      <c r="R314" s="72">
        <f t="shared" si="68"/>
        <v>0</v>
      </c>
      <c r="S314" s="72">
        <f t="shared" si="68"/>
        <v>0</v>
      </c>
      <c r="T314" s="72">
        <f t="shared" si="68"/>
        <v>0</v>
      </c>
      <c r="U314" s="72">
        <f t="shared" si="68"/>
        <v>0</v>
      </c>
    </row>
    <row r="315" spans="2:21" s="60" customFormat="1" ht="13.2" hidden="1">
      <c r="B315" s="60" t="s">
        <v>508</v>
      </c>
      <c r="H315" s="92" t="s">
        <v>81</v>
      </c>
      <c r="J315" s="72">
        <f t="shared" ref="J315:U315" si="69">IF(ABS(J120-J133)&lt;0.001,0,J120-J133)</f>
        <v>0</v>
      </c>
      <c r="K315" s="72">
        <f t="shared" si="69"/>
        <v>0</v>
      </c>
      <c r="L315" s="72">
        <f t="shared" si="69"/>
        <v>0</v>
      </c>
      <c r="M315" s="72">
        <f t="shared" si="69"/>
        <v>0</v>
      </c>
      <c r="N315" s="72">
        <f t="shared" si="69"/>
        <v>0</v>
      </c>
      <c r="O315" s="72">
        <f t="shared" si="69"/>
        <v>0</v>
      </c>
      <c r="P315" s="72">
        <f t="shared" si="69"/>
        <v>0</v>
      </c>
      <c r="Q315" s="72">
        <f t="shared" si="69"/>
        <v>0</v>
      </c>
      <c r="R315" s="72">
        <f t="shared" si="69"/>
        <v>0</v>
      </c>
      <c r="S315" s="72">
        <f t="shared" si="69"/>
        <v>0</v>
      </c>
      <c r="T315" s="72">
        <f t="shared" si="69"/>
        <v>0</v>
      </c>
      <c r="U315" s="72">
        <f t="shared" si="69"/>
        <v>0</v>
      </c>
    </row>
    <row r="316" spans="2:21" s="60" customFormat="1" ht="13.2" hidden="1">
      <c r="B316" s="60" t="s">
        <v>508</v>
      </c>
      <c r="H316" s="92" t="s">
        <v>81</v>
      </c>
      <c r="J316" s="72">
        <f t="shared" ref="J316:U316" si="70">IF(ABS(J120-(J121+J126))&lt;0.001,0,J120-(J121+J126))</f>
        <v>0</v>
      </c>
      <c r="K316" s="72">
        <f t="shared" si="70"/>
        <v>0</v>
      </c>
      <c r="L316" s="72">
        <f t="shared" si="70"/>
        <v>0</v>
      </c>
      <c r="M316" s="72">
        <f t="shared" si="70"/>
        <v>0</v>
      </c>
      <c r="N316" s="72">
        <f t="shared" si="70"/>
        <v>0</v>
      </c>
      <c r="O316" s="72">
        <f t="shared" si="70"/>
        <v>0</v>
      </c>
      <c r="P316" s="72">
        <f t="shared" si="70"/>
        <v>0</v>
      </c>
      <c r="Q316" s="72">
        <f t="shared" si="70"/>
        <v>0</v>
      </c>
      <c r="R316" s="72">
        <f t="shared" si="70"/>
        <v>0</v>
      </c>
      <c r="S316" s="72">
        <f t="shared" si="70"/>
        <v>0</v>
      </c>
      <c r="T316" s="72">
        <f t="shared" si="70"/>
        <v>0</v>
      </c>
      <c r="U316" s="72">
        <f t="shared" si="70"/>
        <v>0</v>
      </c>
    </row>
    <row r="317" spans="2:21" s="60" customFormat="1" ht="13.2" hidden="1">
      <c r="B317" s="60" t="s">
        <v>983</v>
      </c>
      <c r="H317" s="92" t="s">
        <v>81</v>
      </c>
      <c r="J317" s="72">
        <f>IF(ABS(J123-(J124+J125))&lt;0.001,0,J123-(J124+J125))</f>
        <v>0</v>
      </c>
      <c r="K317" s="72">
        <f t="shared" ref="K317:U317" si="71">IF(ABS(K123-(K124+K125))&lt;0.001,0,K123-(K124+K125))</f>
        <v>0</v>
      </c>
      <c r="L317" s="72">
        <f t="shared" si="71"/>
        <v>0</v>
      </c>
      <c r="M317" s="72">
        <f t="shared" si="71"/>
        <v>0</v>
      </c>
      <c r="N317" s="72">
        <f t="shared" si="71"/>
        <v>0</v>
      </c>
      <c r="O317" s="72">
        <f t="shared" si="71"/>
        <v>0</v>
      </c>
      <c r="P317" s="72">
        <f t="shared" si="71"/>
        <v>0</v>
      </c>
      <c r="Q317" s="72">
        <f t="shared" si="71"/>
        <v>0</v>
      </c>
      <c r="R317" s="72">
        <f t="shared" si="71"/>
        <v>0</v>
      </c>
      <c r="S317" s="72">
        <f t="shared" si="71"/>
        <v>0</v>
      </c>
      <c r="T317" s="72">
        <f t="shared" si="71"/>
        <v>0</v>
      </c>
      <c r="U317" s="72">
        <f t="shared" si="71"/>
        <v>0</v>
      </c>
    </row>
    <row r="318" spans="2:21" s="60" customFormat="1" ht="13.2" hidden="1">
      <c r="B318" s="60" t="s">
        <v>509</v>
      </c>
      <c r="H318" s="92" t="s">
        <v>81</v>
      </c>
      <c r="J318" s="72">
        <f t="shared" ref="J318:U318" si="72">IF(ABS(J121-SUM(J122:J123))&lt;0.001,0,J121-SUM(J122:J123))</f>
        <v>0</v>
      </c>
      <c r="K318" s="72">
        <f t="shared" si="72"/>
        <v>0</v>
      </c>
      <c r="L318" s="72">
        <f t="shared" si="72"/>
        <v>0</v>
      </c>
      <c r="M318" s="72">
        <f t="shared" si="72"/>
        <v>0</v>
      </c>
      <c r="N318" s="72">
        <f t="shared" si="72"/>
        <v>0</v>
      </c>
      <c r="O318" s="72">
        <f t="shared" si="72"/>
        <v>0</v>
      </c>
      <c r="P318" s="72">
        <f t="shared" si="72"/>
        <v>0</v>
      </c>
      <c r="Q318" s="72">
        <f t="shared" si="72"/>
        <v>0</v>
      </c>
      <c r="R318" s="72">
        <f t="shared" si="72"/>
        <v>0</v>
      </c>
      <c r="S318" s="72">
        <f t="shared" si="72"/>
        <v>0</v>
      </c>
      <c r="T318" s="72">
        <f t="shared" si="72"/>
        <v>0</v>
      </c>
      <c r="U318" s="72">
        <f t="shared" si="72"/>
        <v>0</v>
      </c>
    </row>
    <row r="319" spans="2:21" s="60" customFormat="1" ht="13.2" hidden="1">
      <c r="B319" s="60" t="s">
        <v>508</v>
      </c>
      <c r="H319" s="92" t="s">
        <v>81</v>
      </c>
      <c r="J319" s="72">
        <f t="shared" ref="J319:U319" si="73">IF(ABS(J127-SUM(J128:J129))*0.001,0,J127-SUM(J128:J129))</f>
        <v>0</v>
      </c>
      <c r="K319" s="72">
        <f t="shared" si="73"/>
        <v>0</v>
      </c>
      <c r="L319" s="72">
        <f t="shared" si="73"/>
        <v>0</v>
      </c>
      <c r="M319" s="72">
        <f t="shared" si="73"/>
        <v>0</v>
      </c>
      <c r="N319" s="72">
        <f t="shared" si="73"/>
        <v>0</v>
      </c>
      <c r="O319" s="72">
        <f t="shared" si="73"/>
        <v>0</v>
      </c>
      <c r="P319" s="72">
        <f t="shared" si="73"/>
        <v>0</v>
      </c>
      <c r="Q319" s="72">
        <f t="shared" si="73"/>
        <v>0</v>
      </c>
      <c r="R319" s="72">
        <f t="shared" si="73"/>
        <v>0</v>
      </c>
      <c r="S319" s="72">
        <f t="shared" si="73"/>
        <v>0</v>
      </c>
      <c r="T319" s="72">
        <f t="shared" si="73"/>
        <v>0</v>
      </c>
      <c r="U319" s="72">
        <f t="shared" si="73"/>
        <v>0</v>
      </c>
    </row>
    <row r="320" spans="2:21" s="60" customFormat="1" ht="13.2" hidden="1">
      <c r="B320" s="60" t="s">
        <v>510</v>
      </c>
      <c r="H320" s="92" t="s">
        <v>81</v>
      </c>
      <c r="J320" s="72">
        <f t="shared" ref="J320:U320" si="74">IF(ABS(J129-SUM(J130:J132))&lt;0.001,0,J129-SUM(J130:J132))</f>
        <v>0</v>
      </c>
      <c r="K320" s="72">
        <f t="shared" si="74"/>
        <v>0</v>
      </c>
      <c r="L320" s="72">
        <f t="shared" si="74"/>
        <v>0</v>
      </c>
      <c r="M320" s="72">
        <f t="shared" si="74"/>
        <v>0</v>
      </c>
      <c r="N320" s="72">
        <f t="shared" si="74"/>
        <v>0</v>
      </c>
      <c r="O320" s="72">
        <f t="shared" si="74"/>
        <v>0</v>
      </c>
      <c r="P320" s="72">
        <f t="shared" si="74"/>
        <v>0</v>
      </c>
      <c r="Q320" s="72">
        <f t="shared" si="74"/>
        <v>0</v>
      </c>
      <c r="R320" s="72">
        <f t="shared" si="74"/>
        <v>0</v>
      </c>
      <c r="S320" s="72">
        <f t="shared" si="74"/>
        <v>0</v>
      </c>
      <c r="T320" s="72">
        <f t="shared" si="74"/>
        <v>0</v>
      </c>
      <c r="U320" s="72">
        <f t="shared" si="74"/>
        <v>0</v>
      </c>
    </row>
    <row r="321" spans="2:21" s="60" customFormat="1" ht="13.2" hidden="1">
      <c r="B321" s="60" t="s">
        <v>510</v>
      </c>
      <c r="H321" s="92" t="s">
        <v>81</v>
      </c>
      <c r="J321" s="72">
        <f t="shared" ref="J321:U321" si="75">IF(ABS(J122-J130)&lt;0.001,0,J122-J130)</f>
        <v>0</v>
      </c>
      <c r="K321" s="72">
        <f t="shared" si="75"/>
        <v>0</v>
      </c>
      <c r="L321" s="72">
        <f t="shared" si="75"/>
        <v>0</v>
      </c>
      <c r="M321" s="72">
        <f t="shared" si="75"/>
        <v>0</v>
      </c>
      <c r="N321" s="72">
        <f t="shared" si="75"/>
        <v>0</v>
      </c>
      <c r="O321" s="72">
        <f t="shared" si="75"/>
        <v>0</v>
      </c>
      <c r="P321" s="72">
        <f t="shared" si="75"/>
        <v>0</v>
      </c>
      <c r="Q321" s="72">
        <f t="shared" si="75"/>
        <v>0</v>
      </c>
      <c r="R321" s="72">
        <f t="shared" si="75"/>
        <v>0</v>
      </c>
      <c r="S321" s="72">
        <f t="shared" si="75"/>
        <v>0</v>
      </c>
      <c r="T321" s="72">
        <f t="shared" si="75"/>
        <v>0</v>
      </c>
      <c r="U321" s="72">
        <f t="shared" si="75"/>
        <v>0</v>
      </c>
    </row>
    <row r="322" spans="2:21" s="60" customFormat="1" ht="13.2" hidden="1">
      <c r="B322" s="60" t="s">
        <v>510</v>
      </c>
      <c r="H322" s="92" t="s">
        <v>81</v>
      </c>
      <c r="J322" s="72">
        <f t="shared" ref="J322:U322" si="76">IF(ABS(J126-J132)&lt;0.001,0,J126-J132)</f>
        <v>0</v>
      </c>
      <c r="K322" s="72">
        <f t="shared" si="76"/>
        <v>0</v>
      </c>
      <c r="L322" s="72">
        <f t="shared" si="76"/>
        <v>0</v>
      </c>
      <c r="M322" s="72">
        <f t="shared" si="76"/>
        <v>0</v>
      </c>
      <c r="N322" s="72">
        <f t="shared" si="76"/>
        <v>0</v>
      </c>
      <c r="O322" s="72">
        <f t="shared" si="76"/>
        <v>0</v>
      </c>
      <c r="P322" s="72">
        <f t="shared" si="76"/>
        <v>0</v>
      </c>
      <c r="Q322" s="72">
        <f t="shared" si="76"/>
        <v>0</v>
      </c>
      <c r="R322" s="72">
        <f t="shared" si="76"/>
        <v>0</v>
      </c>
      <c r="S322" s="72">
        <f t="shared" si="76"/>
        <v>0</v>
      </c>
      <c r="T322" s="72">
        <f t="shared" si="76"/>
        <v>0</v>
      </c>
      <c r="U322" s="72">
        <f t="shared" si="76"/>
        <v>0</v>
      </c>
    </row>
    <row r="323" spans="2:21" s="60" customFormat="1" ht="13.2" hidden="1">
      <c r="B323" s="60" t="s">
        <v>508</v>
      </c>
      <c r="H323" s="92" t="s">
        <v>81</v>
      </c>
      <c r="J323" s="72">
        <f t="shared" ref="J323:U323" si="77">IF(ABS(J133-SUM(J134:J136))&lt;0.001,0,J133-SUM(J134:J136))</f>
        <v>0</v>
      </c>
      <c r="K323" s="72">
        <f t="shared" si="77"/>
        <v>0</v>
      </c>
      <c r="L323" s="72">
        <f t="shared" si="77"/>
        <v>0</v>
      </c>
      <c r="M323" s="72">
        <f t="shared" si="77"/>
        <v>0</v>
      </c>
      <c r="N323" s="72">
        <f t="shared" si="77"/>
        <v>0</v>
      </c>
      <c r="O323" s="72">
        <f t="shared" si="77"/>
        <v>0</v>
      </c>
      <c r="P323" s="72">
        <f t="shared" si="77"/>
        <v>0</v>
      </c>
      <c r="Q323" s="72">
        <f t="shared" si="77"/>
        <v>0</v>
      </c>
      <c r="R323" s="72">
        <f t="shared" si="77"/>
        <v>0</v>
      </c>
      <c r="S323" s="72">
        <f t="shared" si="77"/>
        <v>0</v>
      </c>
      <c r="T323" s="72">
        <f t="shared" si="77"/>
        <v>0</v>
      </c>
      <c r="U323" s="72">
        <f t="shared" si="77"/>
        <v>0</v>
      </c>
    </row>
    <row r="324" spans="2:21" s="60" customFormat="1" ht="13.2" hidden="1">
      <c r="B324" s="60" t="s">
        <v>607</v>
      </c>
      <c r="H324" s="92" t="s">
        <v>81</v>
      </c>
      <c r="J324" s="72">
        <f t="shared" ref="J324:Q324" si="78">IF(ABS(J214-(J222+J223))&lt;0.001,0,J214-(J222+J223))</f>
        <v>0</v>
      </c>
      <c r="K324" s="72">
        <f t="shared" si="78"/>
        <v>0</v>
      </c>
      <c r="L324" s="72">
        <f t="shared" si="78"/>
        <v>0</v>
      </c>
      <c r="M324" s="72">
        <f t="shared" si="78"/>
        <v>0</v>
      </c>
      <c r="N324" s="72">
        <f t="shared" si="78"/>
        <v>0</v>
      </c>
      <c r="O324" s="72">
        <f t="shared" si="78"/>
        <v>0</v>
      </c>
      <c r="P324" s="72">
        <f t="shared" si="78"/>
        <v>0</v>
      </c>
      <c r="Q324" s="72">
        <f t="shared" si="78"/>
        <v>0</v>
      </c>
      <c r="R324" s="72">
        <f t="shared" ref="R324:T324" si="79">IF(ABS(R214-(R222+R223))&lt;0.001,0,R214-(R222+R223))</f>
        <v>0</v>
      </c>
      <c r="S324" s="72">
        <f t="shared" si="79"/>
        <v>0</v>
      </c>
      <c r="T324" s="72">
        <f t="shared" si="79"/>
        <v>0</v>
      </c>
      <c r="U324" s="72">
        <f>IF(ABS(U214-(U222+U223))&lt;0.001,0,U214-(U222+U223))</f>
        <v>0</v>
      </c>
    </row>
    <row r="325" spans="2:21" s="60" customFormat="1" ht="13.2" hidden="1">
      <c r="B325" s="60" t="s">
        <v>479</v>
      </c>
      <c r="H325" s="92" t="s">
        <v>81</v>
      </c>
      <c r="J325" s="72">
        <f t="shared" ref="J325:P325" si="80">IF(ABS(J215-J223)&lt;0.001,0,J215-J223)</f>
        <v>0</v>
      </c>
      <c r="K325" s="72">
        <f t="shared" si="80"/>
        <v>0</v>
      </c>
      <c r="L325" s="72">
        <f t="shared" si="80"/>
        <v>0</v>
      </c>
      <c r="M325" s="72">
        <f t="shared" si="80"/>
        <v>0</v>
      </c>
      <c r="N325" s="72">
        <f t="shared" si="80"/>
        <v>0</v>
      </c>
      <c r="O325" s="72">
        <f t="shared" si="80"/>
        <v>0</v>
      </c>
      <c r="P325" s="72">
        <f t="shared" si="80"/>
        <v>0</v>
      </c>
      <c r="Q325" s="72">
        <f>IF(ABS(Q215-Q223)&lt;0.001,0,Q215-Q223)</f>
        <v>0</v>
      </c>
      <c r="R325" s="72">
        <f t="shared" ref="R325:T325" si="81">IF(ABS(R215-R223)&lt;0.001,0,R215-R223)</f>
        <v>0</v>
      </c>
      <c r="S325" s="72">
        <f t="shared" si="81"/>
        <v>0</v>
      </c>
      <c r="T325" s="72">
        <f t="shared" si="81"/>
        <v>0</v>
      </c>
      <c r="U325" s="72">
        <f>IF(ABS(U215-U223)&lt;0.001,0,U215-U223)</f>
        <v>0</v>
      </c>
    </row>
    <row r="326" spans="2:21" s="60" customFormat="1" ht="13.2" hidden="1">
      <c r="B326" s="60" t="s">
        <v>479</v>
      </c>
      <c r="H326" s="92" t="s">
        <v>81</v>
      </c>
      <c r="J326" s="72">
        <f t="shared" ref="J326:Q326" si="82">IF(ABS(J215-J219)&lt;0.001,0,J215-J219)</f>
        <v>0</v>
      </c>
      <c r="K326" s="72">
        <f t="shared" si="82"/>
        <v>0</v>
      </c>
      <c r="L326" s="72">
        <f t="shared" si="82"/>
        <v>0</v>
      </c>
      <c r="M326" s="72">
        <f t="shared" si="82"/>
        <v>0</v>
      </c>
      <c r="N326" s="72">
        <f t="shared" si="82"/>
        <v>0</v>
      </c>
      <c r="O326" s="72">
        <f t="shared" si="82"/>
        <v>0</v>
      </c>
      <c r="P326" s="72">
        <f t="shared" si="82"/>
        <v>0</v>
      </c>
      <c r="Q326" s="72">
        <f t="shared" si="82"/>
        <v>0</v>
      </c>
      <c r="R326" s="72">
        <f t="shared" ref="R326:T326" si="83">IF(ABS(R215-R219)&lt;0.001,0,R215-R219)</f>
        <v>0</v>
      </c>
      <c r="S326" s="72">
        <f t="shared" si="83"/>
        <v>0</v>
      </c>
      <c r="T326" s="72">
        <f t="shared" si="83"/>
        <v>0</v>
      </c>
      <c r="U326" s="72">
        <f>IF(ABS(U215-U219)&lt;0.001,0,U215-U219)</f>
        <v>0</v>
      </c>
    </row>
    <row r="327" spans="2:21" s="60" customFormat="1" ht="13.2" hidden="1">
      <c r="B327" s="60" t="s">
        <v>479</v>
      </c>
      <c r="H327" s="92" t="s">
        <v>81</v>
      </c>
      <c r="J327" s="72">
        <f t="shared" ref="J327:P327" si="84">IF(ABS(J215-J223)&lt;0.001,0,J215-J223)</f>
        <v>0</v>
      </c>
      <c r="K327" s="72">
        <f t="shared" si="84"/>
        <v>0</v>
      </c>
      <c r="L327" s="72">
        <f t="shared" si="84"/>
        <v>0</v>
      </c>
      <c r="M327" s="72">
        <f t="shared" si="84"/>
        <v>0</v>
      </c>
      <c r="N327" s="72">
        <f t="shared" si="84"/>
        <v>0</v>
      </c>
      <c r="O327" s="72">
        <f t="shared" si="84"/>
        <v>0</v>
      </c>
      <c r="P327" s="72">
        <f t="shared" si="84"/>
        <v>0</v>
      </c>
      <c r="Q327" s="72">
        <f t="shared" ref="Q327:U327" si="85">IF(ABS(Q215-Q223)&lt;0.001,0,Q215-Q223)</f>
        <v>0</v>
      </c>
      <c r="R327" s="72">
        <f t="shared" si="85"/>
        <v>0</v>
      </c>
      <c r="S327" s="72">
        <f t="shared" si="85"/>
        <v>0</v>
      </c>
      <c r="T327" s="72">
        <f t="shared" si="85"/>
        <v>0</v>
      </c>
      <c r="U327" s="72">
        <f t="shared" si="85"/>
        <v>0</v>
      </c>
    </row>
    <row r="328" spans="2:21" s="60" customFormat="1" ht="13.2" hidden="1">
      <c r="B328" s="60" t="s">
        <v>479</v>
      </c>
      <c r="H328" s="92" t="s">
        <v>81</v>
      </c>
      <c r="J328" s="72">
        <f t="shared" ref="J328:P328" si="86">IF(ABS(J215-(J216+J217+J218))&lt;0.001,0,J215-(J216+J217+J218))</f>
        <v>0</v>
      </c>
      <c r="K328" s="72">
        <f t="shared" si="86"/>
        <v>0</v>
      </c>
      <c r="L328" s="72">
        <f t="shared" si="86"/>
        <v>0</v>
      </c>
      <c r="M328" s="72">
        <f t="shared" si="86"/>
        <v>0</v>
      </c>
      <c r="N328" s="72">
        <f t="shared" si="86"/>
        <v>0</v>
      </c>
      <c r="O328" s="72">
        <f t="shared" si="86"/>
        <v>0</v>
      </c>
      <c r="P328" s="72">
        <f t="shared" si="86"/>
        <v>0</v>
      </c>
      <c r="Q328" s="72">
        <f t="shared" ref="Q328:U328" si="87">IF(ABS(Q215-(Q216+Q217+Q218))&lt;0.001,0,Q215-(Q216+Q217+Q218))</f>
        <v>0</v>
      </c>
      <c r="R328" s="72">
        <f t="shared" si="87"/>
        <v>0</v>
      </c>
      <c r="S328" s="72">
        <f t="shared" si="87"/>
        <v>0</v>
      </c>
      <c r="T328" s="72">
        <f t="shared" si="87"/>
        <v>0</v>
      </c>
      <c r="U328" s="72">
        <f t="shared" si="87"/>
        <v>0</v>
      </c>
    </row>
    <row r="329" spans="2:21" s="60" customFormat="1" ht="13.2" hidden="1">
      <c r="B329" s="60" t="s">
        <v>479</v>
      </c>
      <c r="H329" s="92" t="s">
        <v>81</v>
      </c>
      <c r="J329" s="72">
        <f t="shared" ref="J329:R329" si="88">IF(ABS(J219-SUM(J220:J221))&lt;0.001,0,J219-SUM(J220:J221))</f>
        <v>0</v>
      </c>
      <c r="K329" s="72">
        <f t="shared" si="88"/>
        <v>0</v>
      </c>
      <c r="L329" s="72">
        <f t="shared" si="88"/>
        <v>0</v>
      </c>
      <c r="M329" s="72">
        <f t="shared" si="88"/>
        <v>0</v>
      </c>
      <c r="N329" s="72">
        <f t="shared" si="88"/>
        <v>0</v>
      </c>
      <c r="O329" s="72">
        <f t="shared" si="88"/>
        <v>0</v>
      </c>
      <c r="P329" s="72">
        <f t="shared" si="88"/>
        <v>0</v>
      </c>
      <c r="Q329" s="72">
        <f t="shared" si="88"/>
        <v>0</v>
      </c>
      <c r="R329" s="72">
        <f t="shared" si="88"/>
        <v>0</v>
      </c>
      <c r="S329" s="72">
        <f>IF(ABS(S219-SUM(S220:S221))&lt;0.001,0,S219-SUM(S220:S221))</f>
        <v>0</v>
      </c>
      <c r="T329" s="72">
        <f t="shared" ref="T329:U329" si="89">IF(ABS(T219-SUM(T220:T221))&lt;0.001,0,T219-SUM(T220:T221))</f>
        <v>0</v>
      </c>
      <c r="U329" s="72">
        <f t="shared" si="89"/>
        <v>0</v>
      </c>
    </row>
    <row r="330" spans="2:21" s="60" customFormat="1" ht="13.2" hidden="1">
      <c r="B330" s="60" t="s">
        <v>479</v>
      </c>
      <c r="H330" s="92" t="s">
        <v>81</v>
      </c>
      <c r="J330" s="72">
        <f t="shared" ref="J330:Q330" si="90">IF(ABS(J223-SUM(J224:J226))&lt;0.001,0,J223-SUM(J224:J226))</f>
        <v>0</v>
      </c>
      <c r="K330" s="72">
        <f t="shared" si="90"/>
        <v>0</v>
      </c>
      <c r="L330" s="72">
        <f t="shared" si="90"/>
        <v>0</v>
      </c>
      <c r="M330" s="72">
        <f t="shared" si="90"/>
        <v>0</v>
      </c>
      <c r="N330" s="72">
        <f t="shared" si="90"/>
        <v>0</v>
      </c>
      <c r="O330" s="72">
        <f t="shared" si="90"/>
        <v>0</v>
      </c>
      <c r="P330" s="72">
        <f t="shared" si="90"/>
        <v>0</v>
      </c>
      <c r="Q330" s="72">
        <f t="shared" si="90"/>
        <v>0</v>
      </c>
      <c r="R330" s="72">
        <f t="shared" ref="R330:U330" si="91">IF(ABS(R223-SUM(R224:R226))&lt;0.001,0,R223-SUM(R224:R226))</f>
        <v>0</v>
      </c>
      <c r="S330" s="72">
        <f t="shared" si="91"/>
        <v>0</v>
      </c>
      <c r="T330" s="72">
        <f t="shared" si="91"/>
        <v>0</v>
      </c>
      <c r="U330" s="72">
        <f t="shared" si="91"/>
        <v>0</v>
      </c>
    </row>
    <row r="331" spans="2:21" s="58" customFormat="1" ht="12.75" hidden="1" customHeight="1">
      <c r="B331" s="64"/>
      <c r="C331" s="64"/>
      <c r="D331" s="64"/>
      <c r="E331" s="64"/>
      <c r="F331" s="64"/>
      <c r="H331" s="65"/>
      <c r="J331" s="64"/>
      <c r="K331" s="64"/>
      <c r="L331" s="64"/>
      <c r="M331" s="64"/>
      <c r="N331" s="64"/>
      <c r="O331" s="64"/>
      <c r="P331" s="64"/>
      <c r="Q331" s="64"/>
      <c r="R331" s="64"/>
      <c r="S331" s="64"/>
      <c r="T331" s="64"/>
      <c r="U331" s="64"/>
    </row>
    <row r="332" spans="2:21" hidden="1"/>
    <row r="333" spans="2:21" s="58" customFormat="1" ht="12.75" hidden="1" customHeight="1">
      <c r="B333" s="66" t="s">
        <v>612</v>
      </c>
      <c r="C333" s="66"/>
      <c r="D333" s="66"/>
      <c r="E333" s="66"/>
      <c r="F333" s="66"/>
      <c r="G333" s="66"/>
      <c r="H333" s="67" t="s">
        <v>81</v>
      </c>
      <c r="J333" s="69"/>
      <c r="K333" s="69"/>
      <c r="L333" s="69"/>
      <c r="M333" s="69"/>
      <c r="N333" s="69"/>
      <c r="O333" s="69"/>
      <c r="P333" s="69"/>
      <c r="Q333" s="69"/>
      <c r="R333" s="68">
        <f>IF(TRIMESTRE=1,IF(PubliPologne&gt;PubliGroupe,IF(COUNT(R$167:R$186)=0,0,COUNT(R$167:R$186)),0),0)</f>
        <v>0</v>
      </c>
      <c r="S333" s="68">
        <f>IF(TRIMESTRE=2,IF(PubliPologne&gt;PubliGroupe,IF(COUNT(S$167:S$186)=0,0,COUNT(S$167:S$186)),0),0)</f>
        <v>0</v>
      </c>
      <c r="T333" s="68">
        <f>IF(TRIMESTRE=3,IF(PubliPologne&gt;PubliGroupe,IF(COUNT(T$167:T$186)=0,0,COUNT(T$167:T$186)),0),0)</f>
        <v>0</v>
      </c>
      <c r="U333" s="68">
        <f>IF(TRIMESTRE=4,IF(PubliPologne&gt;PubliGroupe,IF(COUNT(U$167:U$186)=0,0,COUNT(U$167:U$186)),0),0)</f>
        <v>0</v>
      </c>
    </row>
    <row r="334" spans="2:21" s="58" customFormat="1" ht="12.75" hidden="1" customHeight="1">
      <c r="B334" s="66" t="s">
        <v>613</v>
      </c>
      <c r="C334" s="66"/>
      <c r="D334" s="66"/>
      <c r="E334" s="66"/>
      <c r="F334" s="66"/>
      <c r="G334" s="66"/>
      <c r="H334" s="67" t="s">
        <v>81</v>
      </c>
      <c r="J334" s="69"/>
      <c r="K334" s="69"/>
      <c r="L334" s="69"/>
      <c r="M334" s="69"/>
      <c r="N334" s="69"/>
      <c r="O334" s="69"/>
      <c r="P334" s="69"/>
      <c r="Q334" s="69"/>
      <c r="R334" s="69"/>
      <c r="S334" s="68">
        <f>IF(TRIMESTRE=2,IF(PubliBelgique&gt;PubliGroupe,IF(COUNT(S$193:S$206)=0,0,COUNT(S$193:S$206)),0),0)</f>
        <v>0</v>
      </c>
      <c r="T334" s="69"/>
      <c r="U334" s="68">
        <f>IF(TRIMESTRE=4,IF(PubliBelgique&gt;PubliGroupe,IF(COUNT(U$193:U$206)=0,0,COUNT(U$193:U$206)),0),0)</f>
        <v>0</v>
      </c>
    </row>
    <row r="335" spans="2:21" s="58" customFormat="1" ht="12.75" hidden="1" customHeight="1">
      <c r="B335" s="66" t="s">
        <v>126</v>
      </c>
      <c r="C335" s="66"/>
      <c r="D335" s="66"/>
      <c r="E335" s="66"/>
      <c r="F335" s="66"/>
      <c r="G335" s="66"/>
      <c r="H335" s="67" t="s">
        <v>81</v>
      </c>
      <c r="J335" s="69"/>
      <c r="K335" s="69"/>
      <c r="L335" s="69"/>
      <c r="M335" s="69"/>
      <c r="N335" s="69"/>
      <c r="O335" s="69"/>
      <c r="P335" s="69"/>
      <c r="Q335" s="69"/>
      <c r="R335" s="68">
        <f>IF(TRIMESTRE=1,IF(COUNT(R28:R31,R92:R109,R193:R206)=0,0,COUNT(R28:R31,R92:R109,R193:R206)),0)</f>
        <v>0</v>
      </c>
      <c r="S335" s="69"/>
      <c r="T335" s="68">
        <f>IF(TRIMESTRE=4,0,IF(COUNT(T28:T31,T92:T109,T193:T206)=0,0,COUNT(T28:T31,T92:T109,T193:T206)))</f>
        <v>0</v>
      </c>
      <c r="U335" s="69"/>
    </row>
    <row r="336" spans="2:21" s="58" customFormat="1" ht="12.75" hidden="1" customHeight="1">
      <c r="B336" s="66" t="s">
        <v>126</v>
      </c>
      <c r="C336" s="66"/>
      <c r="D336" s="66"/>
      <c r="E336" s="66"/>
      <c r="F336" s="66"/>
      <c r="G336" s="66"/>
      <c r="H336" s="67" t="s">
        <v>81</v>
      </c>
      <c r="J336" s="69"/>
      <c r="K336" s="69"/>
      <c r="L336" s="69"/>
      <c r="M336" s="69"/>
      <c r="N336" s="69"/>
      <c r="O336" s="69"/>
      <c r="P336" s="69"/>
      <c r="Q336" s="69"/>
      <c r="R336" s="68">
        <f>IF(TRIMESTRE=1,IF(COUNT(R40,R120:R136,R214:R231)=0,0,COUNT(R40,R120:R136,R214:R231)),0)</f>
        <v>0</v>
      </c>
      <c r="S336" s="69"/>
      <c r="T336" s="68">
        <f>IF(TRIMESTRE=4,0,IF(COUNT(T40,T120:T136,T214:T231)=0,0,COUNT(T40,T120:T136,T214:T231)))</f>
        <v>0</v>
      </c>
      <c r="U336" s="69"/>
    </row>
    <row r="337" spans="2:21" hidden="1">
      <c r="B337" s="64"/>
      <c r="C337" s="64"/>
      <c r="D337" s="64"/>
      <c r="E337" s="64"/>
      <c r="F337" s="64"/>
      <c r="G337" s="58"/>
      <c r="H337" s="65"/>
      <c r="I337" s="58"/>
      <c r="J337" s="64"/>
      <c r="K337" s="64"/>
      <c r="L337" s="64"/>
      <c r="M337" s="64"/>
      <c r="N337" s="64"/>
      <c r="O337" s="64"/>
      <c r="P337" s="64"/>
      <c r="Q337" s="64"/>
      <c r="R337" s="64"/>
      <c r="S337" s="64"/>
      <c r="T337" s="64"/>
      <c r="U337" s="64"/>
    </row>
  </sheetData>
  <sheetProtection algorithmName="SHA-512" hashValue="EAEQbDv1jg/ehpIngYnEJZwzS5dp2xkQ0wUbawKW1CRifZ6SLMAejGDZQFWeIdCJ9CS1Qzi5UK5rdR1urM2NgQ==" saltValue="/FP+wsEFIpTkcEOQch2Q5w==" spinCount="100000" sheet="1" formatCells="0" selectLockedCells="1" pivotTables="0"/>
  <customSheetViews>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H238:H239">
    <cfRule type="cellIs" dxfId="472" priority="163" operator="notEqual">
      <formula>0</formula>
    </cfRule>
  </conditionalFormatting>
  <conditionalFormatting sqref="H240">
    <cfRule type="cellIs" dxfId="471" priority="161" operator="notEqual">
      <formula>"OK"</formula>
    </cfRule>
  </conditionalFormatting>
  <conditionalFormatting sqref="R275:U275">
    <cfRule type="cellIs" dxfId="470" priority="160" operator="notBetween">
      <formula>-2</formula>
      <formula>2</formula>
    </cfRule>
  </conditionalFormatting>
  <conditionalFormatting sqref="R273:U273">
    <cfRule type="cellIs" dxfId="469" priority="159" operator="notBetween">
      <formula>-2</formula>
      <formula>2</formula>
    </cfRule>
  </conditionalFormatting>
  <conditionalFormatting sqref="R276:U276">
    <cfRule type="cellIs" dxfId="468" priority="158" operator="notBetween">
      <formula>-2</formula>
      <formula>2</formula>
    </cfRule>
  </conditionalFormatting>
  <conditionalFormatting sqref="R272:U272">
    <cfRule type="cellIs" dxfId="467" priority="157" operator="notBetween">
      <formula>-2</formula>
      <formula>2</formula>
    </cfRule>
  </conditionalFormatting>
  <conditionalFormatting sqref="R281:U281">
    <cfRule type="cellIs" dxfId="466" priority="156" operator="notBetween">
      <formula>-2</formula>
      <formula>2</formula>
    </cfRule>
  </conditionalFormatting>
  <conditionalFormatting sqref="R283:U283">
    <cfRule type="cellIs" dxfId="465" priority="155" operator="notBetween">
      <formula>-2</formula>
      <formula>2</formula>
    </cfRule>
  </conditionalFormatting>
  <conditionalFormatting sqref="R282:U282">
    <cfRule type="cellIs" dxfId="464" priority="154" operator="notBetween">
      <formula>-2</formula>
      <formula>2</formula>
    </cfRule>
  </conditionalFormatting>
  <conditionalFormatting sqref="R274:U274">
    <cfRule type="cellIs" dxfId="463" priority="152" operator="notBetween">
      <formula>-2</formula>
      <formula>2</formula>
    </cfRule>
  </conditionalFormatting>
  <conditionalFormatting sqref="R277:U277">
    <cfRule type="cellIs" dxfId="462" priority="151" operator="notBetween">
      <formula>-2</formula>
      <formula>2</formula>
    </cfRule>
  </conditionalFormatting>
  <conditionalFormatting sqref="R278:U278">
    <cfRule type="cellIs" dxfId="461" priority="150" operator="notBetween">
      <formula>-2</formula>
      <formula>2</formula>
    </cfRule>
  </conditionalFormatting>
  <conditionalFormatting sqref="R291:U291">
    <cfRule type="cellIs" dxfId="460" priority="147" operator="notBetween">
      <formula>-2</formula>
      <formula>2</formula>
    </cfRule>
  </conditionalFormatting>
  <conditionalFormatting sqref="R287:U287">
    <cfRule type="cellIs" dxfId="459" priority="146" operator="notBetween">
      <formula>-2</formula>
      <formula>2</formula>
    </cfRule>
  </conditionalFormatting>
  <conditionalFormatting sqref="R290:U290">
    <cfRule type="cellIs" dxfId="458" priority="145" operator="notBetween">
      <formula>-2</formula>
      <formula>2</formula>
    </cfRule>
  </conditionalFormatting>
  <conditionalFormatting sqref="R292:U292">
    <cfRule type="cellIs" dxfId="457" priority="144" operator="notBetween">
      <formula>-2</formula>
      <formula>2</formula>
    </cfRule>
  </conditionalFormatting>
  <conditionalFormatting sqref="R288:U289 J289:Q289">
    <cfRule type="cellIs" dxfId="456" priority="143" operator="notBetween">
      <formula>-2</formula>
      <formula>2</formula>
    </cfRule>
  </conditionalFormatting>
  <conditionalFormatting sqref="R293:U293">
    <cfRule type="cellIs" dxfId="455" priority="142" operator="notBetween">
      <formula>-2</formula>
      <formula>2</formula>
    </cfRule>
  </conditionalFormatting>
  <conditionalFormatting sqref="R294:U294">
    <cfRule type="cellIs" dxfId="454" priority="141" operator="notBetween">
      <formula>-2</formula>
      <formula>2</formula>
    </cfRule>
  </conditionalFormatting>
  <conditionalFormatting sqref="R296:U296">
    <cfRule type="cellIs" dxfId="453" priority="140" operator="notBetween">
      <formula>-2</formula>
      <formula>2</formula>
    </cfRule>
  </conditionalFormatting>
  <conditionalFormatting sqref="R295:U295">
    <cfRule type="cellIs" dxfId="452" priority="139" operator="notBetween">
      <formula>-2</formula>
      <formula>2</formula>
    </cfRule>
  </conditionalFormatting>
  <conditionalFormatting sqref="R298:U298">
    <cfRule type="cellIs" dxfId="451" priority="138" operator="notBetween">
      <formula>-2</formula>
      <formula>2</formula>
    </cfRule>
  </conditionalFormatting>
  <conditionalFormatting sqref="R297:U297">
    <cfRule type="cellIs" dxfId="450" priority="137" operator="notBetween">
      <formula>-2</formula>
      <formula>2</formula>
    </cfRule>
  </conditionalFormatting>
  <conditionalFormatting sqref="R286:U286">
    <cfRule type="cellIs" dxfId="449" priority="136" operator="notBetween">
      <formula>-2</formula>
      <formula>2</formula>
    </cfRule>
  </conditionalFormatting>
  <conditionalFormatting sqref="R285:U285">
    <cfRule type="cellIs" dxfId="448" priority="135" operator="notBetween">
      <formula>-2</formula>
      <formula>2</formula>
    </cfRule>
  </conditionalFormatting>
  <conditionalFormatting sqref="R305:U305">
    <cfRule type="cellIs" dxfId="447" priority="134" operator="notBetween">
      <formula>-2</formula>
      <formula>2</formula>
    </cfRule>
  </conditionalFormatting>
  <conditionalFormatting sqref="R302:U302">
    <cfRule type="cellIs" dxfId="446" priority="133" operator="notBetween">
      <formula>-2</formula>
      <formula>2</formula>
    </cfRule>
  </conditionalFormatting>
  <conditionalFormatting sqref="R306:U306">
    <cfRule type="cellIs" dxfId="445" priority="132" operator="notBetween">
      <formula>-2</formula>
      <formula>2</formula>
    </cfRule>
  </conditionalFormatting>
  <conditionalFormatting sqref="R301:U301">
    <cfRule type="cellIs" dxfId="444" priority="131" operator="notBetween">
      <formula>-2</formula>
      <formula>2</formula>
    </cfRule>
  </conditionalFormatting>
  <conditionalFormatting sqref="R309:U309">
    <cfRule type="cellIs" dxfId="443" priority="130" operator="notBetween">
      <formula>-2</formula>
      <formula>2</formula>
    </cfRule>
  </conditionalFormatting>
  <conditionalFormatting sqref="R311:U312">
    <cfRule type="cellIs" dxfId="442" priority="129" operator="notBetween">
      <formula>-2</formula>
      <formula>2</formula>
    </cfRule>
  </conditionalFormatting>
  <conditionalFormatting sqref="R310:U310">
    <cfRule type="cellIs" dxfId="441" priority="128" operator="notBetween">
      <formula>-2</formula>
      <formula>2</formula>
    </cfRule>
  </conditionalFormatting>
  <conditionalFormatting sqref="R300:U300">
    <cfRule type="cellIs" dxfId="440" priority="127" operator="notBetween">
      <formula>-2</formula>
      <formula>2</formula>
    </cfRule>
  </conditionalFormatting>
  <conditionalFormatting sqref="R304:U304">
    <cfRule type="cellIs" dxfId="439" priority="126" operator="notBetween">
      <formula>-2</formula>
      <formula>2</formula>
    </cfRule>
  </conditionalFormatting>
  <conditionalFormatting sqref="R307:U307">
    <cfRule type="cellIs" dxfId="438" priority="125" operator="notBetween">
      <formula>-2</formula>
      <formula>2</formula>
    </cfRule>
  </conditionalFormatting>
  <conditionalFormatting sqref="R308:U308">
    <cfRule type="cellIs" dxfId="437" priority="124" operator="notBetween">
      <formula>-2</formula>
      <formula>2</formula>
    </cfRule>
  </conditionalFormatting>
  <conditionalFormatting sqref="R330:U330 R323:U323">
    <cfRule type="cellIs" dxfId="436" priority="123" operator="notBetween">
      <formula>-2</formula>
      <formula>2</formula>
    </cfRule>
  </conditionalFormatting>
  <conditionalFormatting sqref="R313:U313">
    <cfRule type="cellIs" dxfId="435" priority="122" operator="notBetween">
      <formula>-2</formula>
      <formula>2</formula>
    </cfRule>
  </conditionalFormatting>
  <conditionalFormatting sqref="R314:U314">
    <cfRule type="cellIs" dxfId="434" priority="121" operator="notBetween">
      <formula>-2</formula>
      <formula>2</formula>
    </cfRule>
  </conditionalFormatting>
  <conditionalFormatting sqref="R316:U316">
    <cfRule type="cellIs" dxfId="433" priority="120" operator="notBetween">
      <formula>-2</formula>
      <formula>2</formula>
    </cfRule>
  </conditionalFormatting>
  <conditionalFormatting sqref="R318:U318">
    <cfRule type="cellIs" dxfId="432" priority="119" operator="notBetween">
      <formula>-2</formula>
      <formula>2</formula>
    </cfRule>
  </conditionalFormatting>
  <conditionalFormatting sqref="R319:U319">
    <cfRule type="cellIs" dxfId="431" priority="118" operator="notBetween">
      <formula>-2</formula>
      <formula>2</formula>
    </cfRule>
  </conditionalFormatting>
  <conditionalFormatting sqref="R320:U320">
    <cfRule type="cellIs" dxfId="430" priority="117" operator="notBetween">
      <formula>-2</formula>
      <formula>2</formula>
    </cfRule>
  </conditionalFormatting>
  <conditionalFormatting sqref="R326:U326">
    <cfRule type="cellIs" dxfId="429" priority="116" operator="notBetween">
      <formula>-2</formula>
      <formula>2</formula>
    </cfRule>
  </conditionalFormatting>
  <conditionalFormatting sqref="S329:U329">
    <cfRule type="cellIs" dxfId="428" priority="115" operator="notBetween">
      <formula>-2</formula>
      <formula>2</formula>
    </cfRule>
  </conditionalFormatting>
  <conditionalFormatting sqref="R315:U315">
    <cfRule type="cellIs" dxfId="427" priority="114" operator="notBetween">
      <formula>-2</formula>
      <formula>2</formula>
    </cfRule>
  </conditionalFormatting>
  <conditionalFormatting sqref="R321:U321">
    <cfRule type="cellIs" dxfId="426" priority="113" operator="notBetween">
      <formula>-2</formula>
      <formula>2</formula>
    </cfRule>
  </conditionalFormatting>
  <conditionalFormatting sqref="R322:U322">
    <cfRule type="cellIs" dxfId="425" priority="112" operator="notBetween">
      <formula>-2</formula>
      <formula>2</formula>
    </cfRule>
  </conditionalFormatting>
  <conditionalFormatting sqref="R279:U279">
    <cfRule type="cellIs" dxfId="424" priority="110" operator="notBetween">
      <formula>-2</formula>
      <formula>2</formula>
    </cfRule>
  </conditionalFormatting>
  <conditionalFormatting sqref="R280:U280">
    <cfRule type="cellIs" dxfId="423" priority="109" operator="notBetween">
      <formula>-2</formula>
      <formula>2</formula>
    </cfRule>
  </conditionalFormatting>
  <conditionalFormatting sqref="J269:U269">
    <cfRule type="cellIs" dxfId="422" priority="96" operator="notBetween">
      <formula>-2</formula>
      <formula>2</formula>
    </cfRule>
  </conditionalFormatting>
  <conditionalFormatting sqref="R325:U325">
    <cfRule type="cellIs" dxfId="421" priority="95" operator="notBetween">
      <formula>-2</formula>
      <formula>2</formula>
    </cfRule>
  </conditionalFormatting>
  <conditionalFormatting sqref="R324:U324">
    <cfRule type="cellIs" dxfId="420" priority="94" operator="notBetween">
      <formula>-2</formula>
      <formula>2</formula>
    </cfRule>
  </conditionalFormatting>
  <conditionalFormatting sqref="J245:U255">
    <cfRule type="cellIs" dxfId="419" priority="93" operator="notBetween">
      <formula>-2</formula>
      <formula>2</formula>
    </cfRule>
  </conditionalFormatting>
  <conditionalFormatting sqref="J275:Q275">
    <cfRule type="cellIs" dxfId="418" priority="92" operator="notBetween">
      <formula>-2</formula>
      <formula>2</formula>
    </cfRule>
  </conditionalFormatting>
  <conditionalFormatting sqref="J273:Q273">
    <cfRule type="cellIs" dxfId="417" priority="91" operator="notBetween">
      <formula>-2</formula>
      <formula>2</formula>
    </cfRule>
  </conditionalFormatting>
  <conditionalFormatting sqref="J276:Q276">
    <cfRule type="cellIs" dxfId="416" priority="90" operator="notBetween">
      <formula>-2</formula>
      <formula>2</formula>
    </cfRule>
  </conditionalFormatting>
  <conditionalFormatting sqref="J272:Q272">
    <cfRule type="cellIs" dxfId="415" priority="89" operator="notBetween">
      <formula>-2</formula>
      <formula>2</formula>
    </cfRule>
  </conditionalFormatting>
  <conditionalFormatting sqref="J281:Q281">
    <cfRule type="cellIs" dxfId="414" priority="88" operator="notBetween">
      <formula>-2</formula>
      <formula>2</formula>
    </cfRule>
  </conditionalFormatting>
  <conditionalFormatting sqref="J283:Q283">
    <cfRule type="cellIs" dxfId="413" priority="87" operator="notBetween">
      <formula>-2</formula>
      <formula>2</formula>
    </cfRule>
  </conditionalFormatting>
  <conditionalFormatting sqref="J282:Q282">
    <cfRule type="cellIs" dxfId="412" priority="86" operator="notBetween">
      <formula>-2</formula>
      <formula>2</formula>
    </cfRule>
  </conditionalFormatting>
  <conditionalFormatting sqref="J243:U243">
    <cfRule type="cellIs" dxfId="411" priority="85" operator="notBetween">
      <formula>-2</formula>
      <formula>2</formula>
    </cfRule>
  </conditionalFormatting>
  <conditionalFormatting sqref="J274:Q274">
    <cfRule type="cellIs" dxfId="410" priority="84" operator="notBetween">
      <formula>-2</formula>
      <formula>2</formula>
    </cfRule>
  </conditionalFormatting>
  <conditionalFormatting sqref="J277:Q277">
    <cfRule type="cellIs" dxfId="409" priority="83" operator="notBetween">
      <formula>-2</formula>
      <formula>2</formula>
    </cfRule>
  </conditionalFormatting>
  <conditionalFormatting sqref="J278:Q278">
    <cfRule type="cellIs" dxfId="408" priority="82" operator="notBetween">
      <formula>-2</formula>
      <formula>2</formula>
    </cfRule>
  </conditionalFormatting>
  <conditionalFormatting sqref="J257:U258">
    <cfRule type="cellIs" dxfId="407" priority="81" operator="notBetween">
      <formula>-2</formula>
      <formula>2</formula>
    </cfRule>
  </conditionalFormatting>
  <conditionalFormatting sqref="J270:U270 J268:U268 J259:U265">
    <cfRule type="cellIs" dxfId="406" priority="80" operator="notBetween">
      <formula>-2</formula>
      <formula>2</formula>
    </cfRule>
  </conditionalFormatting>
  <conditionalFormatting sqref="J291:Q291">
    <cfRule type="cellIs" dxfId="405" priority="79" operator="notBetween">
      <formula>-2</formula>
      <formula>2</formula>
    </cfRule>
  </conditionalFormatting>
  <conditionalFormatting sqref="J287:Q287">
    <cfRule type="cellIs" dxfId="404" priority="78" operator="notBetween">
      <formula>-2</formula>
      <formula>2</formula>
    </cfRule>
  </conditionalFormatting>
  <conditionalFormatting sqref="J290:Q290">
    <cfRule type="cellIs" dxfId="403" priority="77" operator="notBetween">
      <formula>-2</formula>
      <formula>2</formula>
    </cfRule>
  </conditionalFormatting>
  <conditionalFormatting sqref="J292:Q292">
    <cfRule type="cellIs" dxfId="402" priority="76" operator="notBetween">
      <formula>-2</formula>
      <formula>2</formula>
    </cfRule>
  </conditionalFormatting>
  <conditionalFormatting sqref="J288:Q288">
    <cfRule type="cellIs" dxfId="401" priority="75" operator="notBetween">
      <formula>-2</formula>
      <formula>2</formula>
    </cfRule>
  </conditionalFormatting>
  <conditionalFormatting sqref="J293:Q293">
    <cfRule type="cellIs" dxfId="400" priority="74" operator="notBetween">
      <formula>-2</formula>
      <formula>2</formula>
    </cfRule>
  </conditionalFormatting>
  <conditionalFormatting sqref="J294:Q294">
    <cfRule type="cellIs" dxfId="399" priority="73" operator="notBetween">
      <formula>-2</formula>
      <formula>2</formula>
    </cfRule>
  </conditionalFormatting>
  <conditionalFormatting sqref="J296:Q296">
    <cfRule type="cellIs" dxfId="398" priority="72" operator="notBetween">
      <formula>-2</formula>
      <formula>2</formula>
    </cfRule>
  </conditionalFormatting>
  <conditionalFormatting sqref="J295:Q295">
    <cfRule type="cellIs" dxfId="397" priority="71" operator="notBetween">
      <formula>-2</formula>
      <formula>2</formula>
    </cfRule>
  </conditionalFormatting>
  <conditionalFormatting sqref="J298:Q298">
    <cfRule type="cellIs" dxfId="396" priority="70" operator="notBetween">
      <formula>-2</formula>
      <formula>2</formula>
    </cfRule>
  </conditionalFormatting>
  <conditionalFormatting sqref="J297:Q297">
    <cfRule type="cellIs" dxfId="395" priority="69" operator="notBetween">
      <formula>-2</formula>
      <formula>2</formula>
    </cfRule>
  </conditionalFormatting>
  <conditionalFormatting sqref="J286:Q286">
    <cfRule type="cellIs" dxfId="394" priority="68" operator="notBetween">
      <formula>-2</formula>
      <formula>2</formula>
    </cfRule>
  </conditionalFormatting>
  <conditionalFormatting sqref="J285:Q285">
    <cfRule type="cellIs" dxfId="393" priority="67" operator="notBetween">
      <formula>-2</formula>
      <formula>2</formula>
    </cfRule>
  </conditionalFormatting>
  <conditionalFormatting sqref="J305:Q305">
    <cfRule type="cellIs" dxfId="392" priority="66" operator="notBetween">
      <formula>-2</formula>
      <formula>2</formula>
    </cfRule>
  </conditionalFormatting>
  <conditionalFormatting sqref="J302:Q302 J303:U303">
    <cfRule type="cellIs" dxfId="391" priority="65" operator="notBetween">
      <formula>-2</formula>
      <formula>2</formula>
    </cfRule>
  </conditionalFormatting>
  <conditionalFormatting sqref="J306:Q306">
    <cfRule type="cellIs" dxfId="390" priority="64" operator="notBetween">
      <formula>-2</formula>
      <formula>2</formula>
    </cfRule>
  </conditionalFormatting>
  <conditionalFormatting sqref="J301:Q301">
    <cfRule type="cellIs" dxfId="389" priority="63" operator="notBetween">
      <formula>-2</formula>
      <formula>2</formula>
    </cfRule>
  </conditionalFormatting>
  <conditionalFormatting sqref="J309:Q309">
    <cfRule type="cellIs" dxfId="388" priority="62" operator="notBetween">
      <formula>-2</formula>
      <formula>2</formula>
    </cfRule>
  </conditionalFormatting>
  <conditionalFormatting sqref="J311:Q312">
    <cfRule type="cellIs" dxfId="387" priority="61" operator="notBetween">
      <formula>-2</formula>
      <formula>2</formula>
    </cfRule>
  </conditionalFormatting>
  <conditionalFormatting sqref="J310:Q310">
    <cfRule type="cellIs" dxfId="386" priority="60" operator="notBetween">
      <formula>-2</formula>
      <formula>2</formula>
    </cfRule>
  </conditionalFormatting>
  <conditionalFormatting sqref="J300:Q300">
    <cfRule type="cellIs" dxfId="385" priority="59" operator="notBetween">
      <formula>-2</formula>
      <formula>2</formula>
    </cfRule>
  </conditionalFormatting>
  <conditionalFormatting sqref="J304:Q304">
    <cfRule type="cellIs" dxfId="384" priority="58" operator="notBetween">
      <formula>-2</formula>
      <formula>2</formula>
    </cfRule>
  </conditionalFormatting>
  <conditionalFormatting sqref="J307:Q307">
    <cfRule type="cellIs" dxfId="383" priority="57" operator="notBetween">
      <formula>-2</formula>
      <formula>2</formula>
    </cfRule>
  </conditionalFormatting>
  <conditionalFormatting sqref="J308:Q308">
    <cfRule type="cellIs" dxfId="382" priority="56" operator="notBetween">
      <formula>-2</formula>
      <formula>2</formula>
    </cfRule>
  </conditionalFormatting>
  <conditionalFormatting sqref="J330:Q330 J323:Q323">
    <cfRule type="cellIs" dxfId="381" priority="55" operator="notBetween">
      <formula>-2</formula>
      <formula>2</formula>
    </cfRule>
  </conditionalFormatting>
  <conditionalFormatting sqref="J313:Q313">
    <cfRule type="cellIs" dxfId="380" priority="54" operator="notBetween">
      <formula>-2</formula>
      <formula>2</formula>
    </cfRule>
  </conditionalFormatting>
  <conditionalFormatting sqref="J314:Q314">
    <cfRule type="cellIs" dxfId="379" priority="53" operator="notBetween">
      <formula>-2</formula>
      <formula>2</formula>
    </cfRule>
  </conditionalFormatting>
  <conditionalFormatting sqref="J316:Q316 J317:U317">
    <cfRule type="cellIs" dxfId="378" priority="52" operator="notBetween">
      <formula>-2</formula>
      <formula>2</formula>
    </cfRule>
  </conditionalFormatting>
  <conditionalFormatting sqref="J318:Q318">
    <cfRule type="cellIs" dxfId="377" priority="51" operator="notBetween">
      <formula>-2</formula>
      <formula>2</formula>
    </cfRule>
  </conditionalFormatting>
  <conditionalFormatting sqref="J319:Q319">
    <cfRule type="cellIs" dxfId="376" priority="50" operator="notBetween">
      <formula>-2</formula>
      <formula>2</formula>
    </cfRule>
  </conditionalFormatting>
  <conditionalFormatting sqref="J320:Q320">
    <cfRule type="cellIs" dxfId="375" priority="49" operator="notBetween">
      <formula>-2</formula>
      <formula>2</formula>
    </cfRule>
  </conditionalFormatting>
  <conditionalFormatting sqref="J326:Q326">
    <cfRule type="cellIs" dxfId="374" priority="48" operator="notBetween">
      <formula>-2</formula>
      <formula>2</formula>
    </cfRule>
  </conditionalFormatting>
  <conditionalFormatting sqref="J328:U328">
    <cfRule type="cellIs" dxfId="373" priority="47" operator="notBetween">
      <formula>-2</formula>
      <formula>2</formula>
    </cfRule>
  </conditionalFormatting>
  <conditionalFormatting sqref="J329:R329">
    <cfRule type="cellIs" dxfId="372" priority="46" operator="notBetween">
      <formula>-2</formula>
      <formula>2</formula>
    </cfRule>
  </conditionalFormatting>
  <conditionalFormatting sqref="J315:Q315">
    <cfRule type="cellIs" dxfId="371" priority="45" operator="notBetween">
      <formula>-2</formula>
      <formula>2</formula>
    </cfRule>
  </conditionalFormatting>
  <conditionalFormatting sqref="J327:U327">
    <cfRule type="cellIs" dxfId="370" priority="44" operator="notBetween">
      <formula>-2</formula>
      <formula>2</formula>
    </cfRule>
  </conditionalFormatting>
  <conditionalFormatting sqref="J321:Q321">
    <cfRule type="cellIs" dxfId="369" priority="43" operator="notBetween">
      <formula>-2</formula>
      <formula>2</formula>
    </cfRule>
  </conditionalFormatting>
  <conditionalFormatting sqref="J322:Q322">
    <cfRule type="cellIs" dxfId="368" priority="42" operator="notBetween">
      <formula>-2</formula>
      <formula>2</formula>
    </cfRule>
  </conditionalFormatting>
  <conditionalFormatting sqref="J267:U267">
    <cfRule type="cellIs" dxfId="367" priority="41" operator="notBetween">
      <formula>-2</formula>
      <formula>2</formula>
    </cfRule>
  </conditionalFormatting>
  <conditionalFormatting sqref="J279:Q279">
    <cfRule type="cellIs" dxfId="366" priority="40" operator="notBetween">
      <formula>-2</formula>
      <formula>2</formula>
    </cfRule>
  </conditionalFormatting>
  <conditionalFormatting sqref="J280:Q280">
    <cfRule type="cellIs" dxfId="365" priority="39" operator="notBetween">
      <formula>-2</formula>
      <formula>2</formula>
    </cfRule>
  </conditionalFormatting>
  <conditionalFormatting sqref="J266:U266">
    <cfRule type="cellIs" dxfId="364" priority="38" operator="notBetween">
      <formula>-2</formula>
      <formula>2</formula>
    </cfRule>
  </conditionalFormatting>
  <conditionalFormatting sqref="J325:Q325">
    <cfRule type="cellIs" dxfId="363" priority="24" operator="notBetween">
      <formula>-2</formula>
      <formula>2</formula>
    </cfRule>
  </conditionalFormatting>
  <conditionalFormatting sqref="J324:Q324">
    <cfRule type="cellIs" dxfId="362" priority="23" operator="notBetween">
      <formula>-2</formula>
      <formula>2</formula>
    </cfRule>
  </conditionalFormatting>
  <conditionalFormatting sqref="J333:Q333">
    <cfRule type="cellIs" dxfId="361" priority="22" operator="greaterThan">
      <formula>0</formula>
    </cfRule>
  </conditionalFormatting>
  <conditionalFormatting sqref="R333">
    <cfRule type="cellIs" dxfId="360" priority="21" operator="greaterThan">
      <formula>0</formula>
    </cfRule>
  </conditionalFormatting>
  <conditionalFormatting sqref="R335">
    <cfRule type="cellIs" dxfId="359" priority="19" operator="greaterThan">
      <formula>0</formula>
    </cfRule>
  </conditionalFormatting>
  <conditionalFormatting sqref="R333:U333">
    <cfRule type="cellIs" dxfId="358" priority="20" operator="greaterThan">
      <formula>0</formula>
    </cfRule>
  </conditionalFormatting>
  <conditionalFormatting sqref="R335 S334 U334 T335">
    <cfRule type="cellIs" dxfId="357" priority="17" operator="greaterThan">
      <formula>0</formula>
    </cfRule>
  </conditionalFormatting>
  <conditionalFormatting sqref="J334:Q335">
    <cfRule type="cellIs" dxfId="356" priority="18" operator="greaterThan">
      <formula>0</formula>
    </cfRule>
  </conditionalFormatting>
  <conditionalFormatting sqref="H239">
    <cfRule type="cellIs" dxfId="355" priority="14" operator="notEqual">
      <formula>0</formula>
    </cfRule>
  </conditionalFormatting>
  <conditionalFormatting sqref="R334">
    <cfRule type="cellIs" dxfId="354" priority="13" operator="greaterThan">
      <formula>0</formula>
    </cfRule>
  </conditionalFormatting>
  <conditionalFormatting sqref="T334">
    <cfRule type="cellIs" dxfId="353" priority="12" operator="greaterThan">
      <formula>0</formula>
    </cfRule>
  </conditionalFormatting>
  <conditionalFormatting sqref="S335">
    <cfRule type="cellIs" dxfId="352" priority="11" operator="greaterThan">
      <formula>0</formula>
    </cfRule>
  </conditionalFormatting>
  <conditionalFormatting sqref="U335">
    <cfRule type="cellIs" dxfId="351" priority="10" operator="greaterThan">
      <formula>0</formula>
    </cfRule>
  </conditionalFormatting>
  <conditionalFormatting sqref="J336:Q336">
    <cfRule type="cellIs" dxfId="350" priority="9" operator="greaterThan">
      <formula>0</formula>
    </cfRule>
  </conditionalFormatting>
  <conditionalFormatting sqref="U336">
    <cfRule type="cellIs" dxfId="349" priority="8" operator="greaterThan">
      <formula>0</formula>
    </cfRule>
  </conditionalFormatting>
  <conditionalFormatting sqref="T335">
    <cfRule type="cellIs" dxfId="348" priority="7" operator="greaterThan">
      <formula>0</formula>
    </cfRule>
  </conditionalFormatting>
  <conditionalFormatting sqref="R336">
    <cfRule type="cellIs" dxfId="347" priority="6" operator="greaterThan">
      <formula>0</formula>
    </cfRule>
  </conditionalFormatting>
  <conditionalFormatting sqref="R336 T336">
    <cfRule type="cellIs" dxfId="346" priority="5" operator="greaterThan">
      <formula>0</formula>
    </cfRule>
  </conditionalFormatting>
  <conditionalFormatting sqref="S336">
    <cfRule type="cellIs" dxfId="345" priority="4" operator="greaterThan">
      <formula>0</formula>
    </cfRule>
  </conditionalFormatting>
  <conditionalFormatting sqref="T336">
    <cfRule type="cellIs" dxfId="344" priority="3" operator="greaterThan">
      <formula>0</formula>
    </cfRule>
  </conditionalFormatting>
  <conditionalFormatting sqref="T335">
    <cfRule type="cellIs" dxfId="343" priority="2" operator="greaterThan">
      <formula>0</formula>
    </cfRule>
  </conditionalFormatting>
  <conditionalFormatting sqref="T336">
    <cfRule type="cellIs" dxfId="342" priority="1" operator="greaterThan">
      <formula>0</formula>
    </cfRule>
  </conditionalFormatting>
  <hyperlinks>
    <hyperlink ref="A1" location="'Front page'!A1" display="'Front page'!A1" xr:uid="{00000000-0004-0000-0D00-000000000000}"/>
  </hyperlinks>
  <pageMargins left="0.39370078740157483" right="0.39370078740157483" top="0.39370078740157483" bottom="0.39370078740157483" header="0.27559055118110237" footer="0.27559055118110237"/>
  <pageSetup paperSize="9" scale="60" orientation="landscape" r:id="rId4"/>
  <headerFooter alignWithMargins="0">
    <oddFooter>&amp;L&amp;"Arial,Normal"&amp;10Orange - investor relations department&amp;C&amp;"Arial,Normal"&amp;10&amp;K000000&amp;F - &amp;A&amp;R&amp;"Arial,Normal"&amp;10&amp;P / &amp;N</oddFooter>
  </headerFooter>
  <rowBreaks count="4" manualBreakCount="4">
    <brk id="41" max="16383" man="1"/>
    <brk id="88" max="16383" man="1"/>
    <brk id="141" max="16383" man="1"/>
    <brk id="189"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3">
    <tabColor rgb="FFFF7900"/>
    <pageSetUpPr autoPageBreaks="0"/>
  </sheetPr>
  <dimension ref="A1:BI16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4"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65" hidden="1" customWidth="1"/>
    <col min="41" max="48" width="10.5546875" style="165" hidden="1" customWidth="1"/>
    <col min="49" max="49" width="5.5546875" style="165" hidden="1" customWidth="1"/>
    <col min="50" max="57" width="10.5546875" style="165" hidden="1" customWidth="1"/>
    <col min="58" max="58" width="5.5546875" style="165" hidden="1" customWidth="1"/>
    <col min="59" max="59" width="11.44140625" style="29" customWidth="1"/>
    <col min="60" max="16384" width="11.44140625" style="29"/>
  </cols>
  <sheetData>
    <row r="1" spans="1:61" ht="12" customHeight="1">
      <c r="A1" s="27" t="s">
        <v>585</v>
      </c>
      <c r="F1" s="1234" t="s">
        <v>111</v>
      </c>
    </row>
    <row r="2" spans="1:61" ht="12" customHeight="1">
      <c r="F2" s="1254"/>
      <c r="I2" s="105"/>
    </row>
    <row r="3" spans="1:61" ht="12" customHeight="1">
      <c r="F3" s="1254"/>
    </row>
    <row r="4" spans="1:61" ht="12" customHeight="1">
      <c r="F4" s="1254"/>
    </row>
    <row r="5" spans="1:61" ht="12" customHeight="1">
      <c r="F5" s="1255"/>
    </row>
    <row r="6" spans="1:61" ht="23.25" customHeight="1">
      <c r="B6" s="1237" t="s">
        <v>27</v>
      </c>
      <c r="C6" s="1237"/>
      <c r="D6" s="1237"/>
      <c r="E6" s="1237"/>
      <c r="F6" s="1237"/>
      <c r="G6" s="106"/>
      <c r="H6" s="1237" t="s">
        <v>186</v>
      </c>
      <c r="I6" s="107"/>
      <c r="J6" s="304">
        <v>2023</v>
      </c>
      <c r="K6" s="304"/>
      <c r="L6" s="304"/>
      <c r="M6" s="304"/>
      <c r="N6" s="304"/>
      <c r="O6" s="304"/>
      <c r="P6" s="304"/>
      <c r="Q6" s="304"/>
      <c r="R6" s="304"/>
      <c r="S6" s="304"/>
      <c r="T6" s="304"/>
      <c r="U6" s="304"/>
      <c r="V6" s="304"/>
      <c r="W6" s="304"/>
      <c r="Y6" s="304">
        <v>2024</v>
      </c>
      <c r="Z6" s="304"/>
      <c r="AA6" s="304"/>
      <c r="AB6" s="304"/>
      <c r="AC6" s="304"/>
      <c r="AD6" s="304"/>
      <c r="AE6" s="304"/>
      <c r="AF6" s="304"/>
      <c r="AG6" s="304"/>
      <c r="AH6" s="304"/>
      <c r="AI6" s="304"/>
      <c r="AJ6" s="304"/>
      <c r="AK6" s="304"/>
      <c r="AL6" s="304"/>
      <c r="AO6" s="250"/>
      <c r="AP6" s="250"/>
      <c r="AQ6" s="250"/>
      <c r="AR6" s="250"/>
      <c r="AS6" s="250"/>
      <c r="AT6" s="250"/>
      <c r="AU6" s="250"/>
    </row>
    <row r="7" spans="1:61" s="108" customFormat="1" ht="29.25" customHeight="1">
      <c r="B7" s="1245"/>
      <c r="C7" s="1245"/>
      <c r="D7" s="1245"/>
      <c r="E7" s="1245"/>
      <c r="F7" s="1245"/>
      <c r="H7" s="1260"/>
      <c r="J7" s="109" t="s">
        <v>697</v>
      </c>
      <c r="K7" s="110" t="s">
        <v>696</v>
      </c>
      <c r="L7" s="109" t="s">
        <v>698</v>
      </c>
      <c r="M7" s="309" t="s">
        <v>704</v>
      </c>
      <c r="N7" s="109" t="s">
        <v>699</v>
      </c>
      <c r="O7" s="309" t="s">
        <v>705</v>
      </c>
      <c r="P7" s="109" t="s">
        <v>700</v>
      </c>
      <c r="Q7" s="110" t="s">
        <v>706</v>
      </c>
      <c r="R7" s="109" t="s">
        <v>701</v>
      </c>
      <c r="S7" s="309" t="s">
        <v>707</v>
      </c>
      <c r="T7" s="109" t="s">
        <v>702</v>
      </c>
      <c r="U7" s="30" t="s">
        <v>708</v>
      </c>
      <c r="V7" s="109" t="s">
        <v>703</v>
      </c>
      <c r="W7" s="110" t="s">
        <v>709</v>
      </c>
      <c r="Y7" s="109" t="s">
        <v>896</v>
      </c>
      <c r="Z7" s="110" t="s">
        <v>889</v>
      </c>
      <c r="AA7" s="109" t="s">
        <v>897</v>
      </c>
      <c r="AB7" s="309" t="s">
        <v>890</v>
      </c>
      <c r="AC7" s="109" t="s">
        <v>898</v>
      </c>
      <c r="AD7" s="309" t="s">
        <v>891</v>
      </c>
      <c r="AE7" s="109" t="s">
        <v>899</v>
      </c>
      <c r="AF7" s="110" t="s">
        <v>892</v>
      </c>
      <c r="AG7" s="109" t="s">
        <v>900</v>
      </c>
      <c r="AH7" s="309" t="s">
        <v>893</v>
      </c>
      <c r="AI7" s="109" t="s">
        <v>901</v>
      </c>
      <c r="AJ7" s="30" t="s">
        <v>894</v>
      </c>
      <c r="AK7" s="109" t="s">
        <v>902</v>
      </c>
      <c r="AL7" s="110" t="s">
        <v>895</v>
      </c>
      <c r="AN7" s="13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701"/>
    </row>
    <row r="8" spans="1:61" s="55" customFormat="1" ht="15" customHeight="1">
      <c r="H8" s="359"/>
      <c r="J8" s="702"/>
      <c r="L8" s="702"/>
      <c r="N8" s="702"/>
      <c r="P8" s="702"/>
      <c r="R8" s="702"/>
      <c r="T8" s="702"/>
      <c r="V8" s="702"/>
      <c r="Y8" s="702"/>
      <c r="AA8" s="702"/>
      <c r="AC8" s="702"/>
      <c r="AE8" s="702"/>
      <c r="AG8" s="702"/>
      <c r="AI8" s="702"/>
      <c r="AK8" s="702"/>
      <c r="AN8" s="129"/>
      <c r="AO8" s="129"/>
      <c r="AP8" s="129"/>
      <c r="AQ8" s="129"/>
      <c r="AR8" s="129"/>
      <c r="AS8" s="129"/>
      <c r="AT8" s="129"/>
      <c r="AU8" s="129"/>
      <c r="AV8" s="129"/>
      <c r="AW8" s="129"/>
      <c r="AX8" s="129"/>
      <c r="AY8" s="129"/>
      <c r="AZ8" s="129"/>
      <c r="BA8" s="129"/>
      <c r="BB8" s="129"/>
      <c r="BC8" s="129"/>
      <c r="BD8" s="129"/>
      <c r="BE8" s="129"/>
      <c r="BF8" s="129"/>
    </row>
    <row r="9" spans="1:61" s="108" customFormat="1" ht="15" customHeight="1">
      <c r="B9" s="686" t="s">
        <v>200</v>
      </c>
      <c r="C9" s="547"/>
      <c r="D9" s="547"/>
      <c r="E9" s="547"/>
      <c r="F9" s="547"/>
      <c r="H9" s="110"/>
      <c r="J9" s="740"/>
      <c r="K9" s="739"/>
      <c r="L9" s="740"/>
      <c r="M9" s="740"/>
      <c r="N9" s="740"/>
      <c r="O9" s="740"/>
      <c r="P9" s="740"/>
      <c r="Q9" s="740"/>
      <c r="R9" s="740"/>
      <c r="S9" s="740"/>
      <c r="T9" s="740"/>
      <c r="U9" s="740"/>
      <c r="V9" s="740"/>
      <c r="W9" s="739"/>
      <c r="Y9" s="740"/>
      <c r="Z9" s="739"/>
      <c r="AA9" s="740"/>
      <c r="AB9" s="740"/>
      <c r="AC9" s="740"/>
      <c r="AD9" s="740"/>
      <c r="AE9" s="740"/>
      <c r="AF9" s="740"/>
      <c r="AG9" s="740"/>
      <c r="AH9" s="740"/>
      <c r="AI9" s="740"/>
      <c r="AJ9" s="740"/>
      <c r="AK9" s="740"/>
      <c r="AL9" s="739"/>
      <c r="AN9" s="741"/>
      <c r="AO9" s="129"/>
      <c r="AP9" s="129"/>
      <c r="AQ9" s="129"/>
      <c r="AR9" s="129"/>
      <c r="AS9" s="129"/>
      <c r="AT9" s="129"/>
      <c r="AU9" s="129"/>
      <c r="AV9" s="129"/>
      <c r="AW9" s="129"/>
      <c r="AX9" s="129"/>
      <c r="AY9" s="129"/>
      <c r="AZ9" s="129"/>
      <c r="BA9" s="129"/>
      <c r="BB9" s="129"/>
      <c r="BC9" s="129"/>
      <c r="BD9" s="129"/>
      <c r="BE9" s="129"/>
      <c r="BF9" s="741"/>
    </row>
    <row r="10" spans="1:61" s="49" customFormat="1" ht="15" customHeight="1">
      <c r="B10" s="316" t="s">
        <v>190</v>
      </c>
      <c r="C10" s="316"/>
      <c r="D10" s="316"/>
      <c r="E10" s="316"/>
      <c r="F10" s="836"/>
      <c r="G10" s="837"/>
      <c r="H10" s="838"/>
      <c r="I10" s="837"/>
      <c r="J10" s="839">
        <v>1558</v>
      </c>
      <c r="K10" s="745">
        <v>1699</v>
      </c>
      <c r="L10" s="839">
        <v>1583</v>
      </c>
      <c r="M10" s="743">
        <v>1773</v>
      </c>
      <c r="N10" s="839">
        <v>3141</v>
      </c>
      <c r="O10" s="743">
        <v>3472</v>
      </c>
      <c r="P10" s="839">
        <v>1619</v>
      </c>
      <c r="Q10" s="745">
        <v>1816</v>
      </c>
      <c r="R10" s="839">
        <v>1663</v>
      </c>
      <c r="S10" s="743">
        <v>1865</v>
      </c>
      <c r="T10" s="839">
        <v>3282</v>
      </c>
      <c r="U10" s="746">
        <v>3681</v>
      </c>
      <c r="V10" s="839">
        <v>6423</v>
      </c>
      <c r="W10" s="745">
        <v>7152</v>
      </c>
      <c r="X10" s="124"/>
      <c r="Y10" s="839">
        <v>1664</v>
      </c>
      <c r="Z10" s="745">
        <v>1849</v>
      </c>
      <c r="AA10" s="839">
        <v>1716</v>
      </c>
      <c r="AB10" s="743">
        <v>1893</v>
      </c>
      <c r="AC10" s="839">
        <v>3380</v>
      </c>
      <c r="AD10" s="743">
        <v>3742</v>
      </c>
      <c r="AE10" s="839"/>
      <c r="AF10" s="745"/>
      <c r="AG10" s="839"/>
      <c r="AH10" s="743"/>
      <c r="AI10" s="839"/>
      <c r="AJ10" s="746"/>
      <c r="AK10" s="839"/>
      <c r="AL10" s="745"/>
      <c r="AN10" s="133"/>
      <c r="AO10" s="323">
        <f>IF(ABS(N10-(J10+L10))&lt;0.001,0,N10-(J10+L10))</f>
        <v>0</v>
      </c>
      <c r="AP10" s="323">
        <f>IF(ABS(O10-(K10+M10))&lt;0.001,0,O10-(K10+M10))</f>
        <v>0</v>
      </c>
      <c r="AQ10" s="323">
        <f>IF(ABS(T10-(P10+R10))&lt;0.001,0,T10-(P10+R10))</f>
        <v>0</v>
      </c>
      <c r="AR10" s="323">
        <f>IF(ABS(U10-(Q10+S10))&lt;0.001,0,U10-(Q10+S10))</f>
        <v>0</v>
      </c>
      <c r="AS10" s="323">
        <f>IF(ABS(V10-(J10+L10+P10+R10))&lt;0.001,0,V10-(J10+L10+P10+R10))</f>
        <v>0</v>
      </c>
      <c r="AT10" s="323">
        <f>IF(ABS(W10-(K10+M10+Q10+S10))&lt;0.001,0,W10-(K10+M10+Q10+S10))</f>
        <v>-1</v>
      </c>
      <c r="AU10" s="323">
        <f>IF(ABS(V10-(N10+T10))&lt;0.001,0,V10-(N10+T10))</f>
        <v>0</v>
      </c>
      <c r="AV10" s="323">
        <f>IF(ABS(W10-(O10+U10))&lt;0.001,0,W10-(O10+U10))</f>
        <v>-1</v>
      </c>
      <c r="AW10" s="58"/>
      <c r="AX10" s="323">
        <f>IF(ABS(AC10-(Y10+AA10))&lt;0.001,0,AC10-(Y10+AA10))</f>
        <v>0</v>
      </c>
      <c r="AY10" s="323">
        <f>IF(ABS(AD10-(Z10+AB10))&lt;0.001,0,AD10-(Z10+AB10))</f>
        <v>0</v>
      </c>
      <c r="AZ10" s="323">
        <f>IF(ABS(AI10-(AE10+AG10))&lt;0.001,0,AI10-(AE10+AG10))</f>
        <v>0</v>
      </c>
      <c r="BA10" s="323">
        <f>IF(ABS(AJ10-(AF10+AH10))&lt;0.001,0,AJ10-(AF10+AH10))</f>
        <v>0</v>
      </c>
      <c r="BB10" s="323">
        <f>IF(ABS(AK10-(Y10+AA10+AE10+AG10))&lt;0.001,0,AK10-(Y10+AA10+AE10+AG10))</f>
        <v>-3380</v>
      </c>
      <c r="BC10" s="323">
        <f>IF(ABS(AL10-(Z10+AB10+AF10+AH10))&lt;0.001,0,AL10-(Z10+AB10+AF10+AH10))</f>
        <v>-3742</v>
      </c>
      <c r="BD10" s="323">
        <f>IF(ABS(AK10-(AC10+AI10))&lt;0.001,0,AK10-(AC10+AI10))</f>
        <v>-3380</v>
      </c>
      <c r="BE10" s="323">
        <f>IF(ABS(AL10-(AD10+AJ10))&lt;0.001,0,AL10-(AD10+AJ10))</f>
        <v>-3742</v>
      </c>
      <c r="BF10" s="183"/>
      <c r="BH10" s="233"/>
      <c r="BI10" s="233"/>
    </row>
    <row r="11" spans="1:61" s="34" customFormat="1" ht="15" customHeight="1">
      <c r="B11" s="34" t="s">
        <v>19</v>
      </c>
      <c r="H11" s="111"/>
      <c r="J11" s="112"/>
      <c r="K11" s="113">
        <v>9.0999999999999998E-2</v>
      </c>
      <c r="L11" s="112"/>
      <c r="M11" s="114">
        <v>0.12</v>
      </c>
      <c r="N11" s="115"/>
      <c r="O11" s="114">
        <v>0.105</v>
      </c>
      <c r="P11" s="112"/>
      <c r="Q11" s="113">
        <v>0.122</v>
      </c>
      <c r="R11" s="112"/>
      <c r="S11" s="114">
        <v>0.121</v>
      </c>
      <c r="T11" s="112"/>
      <c r="U11" s="116">
        <v>0.122</v>
      </c>
      <c r="V11" s="112"/>
      <c r="W11" s="113">
        <v>0.114</v>
      </c>
      <c r="X11" s="117"/>
      <c r="Y11" s="112"/>
      <c r="Z11" s="113">
        <v>0.111</v>
      </c>
      <c r="AA11" s="112"/>
      <c r="AB11" s="114">
        <v>0.10299999999999999</v>
      </c>
      <c r="AC11" s="115"/>
      <c r="AD11" s="114">
        <v>0.107</v>
      </c>
      <c r="AE11" s="112"/>
      <c r="AF11" s="113"/>
      <c r="AG11" s="112"/>
      <c r="AH11" s="114"/>
      <c r="AI11" s="112"/>
      <c r="AJ11" s="116"/>
      <c r="AK11" s="112"/>
      <c r="AL11" s="113"/>
      <c r="AN11" s="132"/>
      <c r="AO11" s="77"/>
      <c r="AP11" s="77"/>
      <c r="AQ11" s="77"/>
      <c r="AR11" s="77"/>
      <c r="AS11" s="77"/>
      <c r="AT11" s="77"/>
      <c r="AU11" s="77"/>
      <c r="AV11" s="77"/>
      <c r="AW11" s="78"/>
      <c r="AX11" s="77"/>
      <c r="AY11" s="77"/>
      <c r="AZ11" s="77"/>
      <c r="BA11" s="77"/>
      <c r="BB11" s="77"/>
      <c r="BC11" s="77"/>
      <c r="BD11" s="77"/>
      <c r="BE11" s="77"/>
      <c r="BF11" s="97"/>
      <c r="BI11" s="233"/>
    </row>
    <row r="12" spans="1:61" s="49" customFormat="1" ht="15" customHeight="1">
      <c r="B12" s="118" t="s">
        <v>287</v>
      </c>
      <c r="C12" s="118"/>
      <c r="D12" s="118"/>
      <c r="E12" s="118"/>
      <c r="F12" s="118"/>
      <c r="H12" s="119" t="s">
        <v>283</v>
      </c>
      <c r="J12" s="120">
        <v>1379</v>
      </c>
      <c r="K12" s="121">
        <v>1509</v>
      </c>
      <c r="L12" s="120">
        <v>1416</v>
      </c>
      <c r="M12" s="122">
        <v>1574</v>
      </c>
      <c r="N12" s="120">
        <v>2795</v>
      </c>
      <c r="O12" s="122">
        <v>3083</v>
      </c>
      <c r="P12" s="120">
        <v>1444</v>
      </c>
      <c r="Q12" s="121">
        <v>1615</v>
      </c>
      <c r="R12" s="120">
        <v>1475</v>
      </c>
      <c r="S12" s="122">
        <v>1658</v>
      </c>
      <c r="T12" s="120">
        <v>2920</v>
      </c>
      <c r="U12" s="123">
        <v>3273</v>
      </c>
      <c r="V12" s="120">
        <v>5715</v>
      </c>
      <c r="W12" s="121">
        <v>6356</v>
      </c>
      <c r="X12" s="124"/>
      <c r="Y12" s="120">
        <v>1482</v>
      </c>
      <c r="Z12" s="121">
        <v>1662</v>
      </c>
      <c r="AA12" s="120">
        <v>1537</v>
      </c>
      <c r="AB12" s="122">
        <v>1710</v>
      </c>
      <c r="AC12" s="120">
        <v>3018</v>
      </c>
      <c r="AD12" s="122">
        <v>3373</v>
      </c>
      <c r="AE12" s="120"/>
      <c r="AF12" s="121"/>
      <c r="AG12" s="120"/>
      <c r="AH12" s="122"/>
      <c r="AI12" s="120"/>
      <c r="AJ12" s="123"/>
      <c r="AK12" s="120"/>
      <c r="AL12" s="121"/>
      <c r="AN12" s="133"/>
      <c r="AO12" s="176">
        <f>IF(ABS(N12-(J12+L12))&lt;0.001,0,N12-(J12+L12))</f>
        <v>0</v>
      </c>
      <c r="AP12" s="176">
        <f>IF(ABS(O12-(K12+M12))&lt;0.001,0,O12-(K12+M12))</f>
        <v>0</v>
      </c>
      <c r="AQ12" s="176">
        <f>IF(ABS(T12-(P12+R12))&lt;0.001,0,T12-(P12+R12))</f>
        <v>1</v>
      </c>
      <c r="AR12" s="176">
        <f>IF(ABS(U12-(Q12+S12))&lt;0.001,0,U12-(Q12+S12))</f>
        <v>0</v>
      </c>
      <c r="AS12" s="176">
        <f>IF(ABS(V12-(J12+L12+P12+R12))&lt;0.001,0,V12-(J12+L12+P12+R12))</f>
        <v>1</v>
      </c>
      <c r="AT12" s="176">
        <f>IF(ABS(W12-(K12+M12+Q12+S12))&lt;0.001,0,W12-(K12+M12+Q12+S12))</f>
        <v>0</v>
      </c>
      <c r="AU12" s="176">
        <f>IF(ABS(V12-(N12+T12))&lt;0.001,0,V12-(N12+T12))</f>
        <v>0</v>
      </c>
      <c r="AV12" s="176">
        <f>IF(ABS(W12-(O12+U12))&lt;0.001,0,W12-(O12+U12))</f>
        <v>0</v>
      </c>
      <c r="AW12" s="58"/>
      <c r="AX12" s="176">
        <f>IF(ABS(AC12-(Y12+AA12))&lt;0.001,0,AC12-(Y12+AA12))</f>
        <v>-1</v>
      </c>
      <c r="AY12" s="176">
        <f>IF(ABS(AD12-(Z12+AB12))&lt;0.001,0,AD12-(Z12+AB12))</f>
        <v>1</v>
      </c>
      <c r="AZ12" s="176">
        <f>IF(ABS(AI12-(AE12+AG12))&lt;0.001,0,AI12-(AE12+AG12))</f>
        <v>0</v>
      </c>
      <c r="BA12" s="176">
        <f>IF(ABS(AJ12-(AF12+AH12))&lt;0.001,0,AJ12-(AF12+AH12))</f>
        <v>0</v>
      </c>
      <c r="BB12" s="176">
        <f>IF(ABS(AK12-(Y12+AA12+AE12+AG12))&lt;0.001,0,AK12-(Y12+AA12+AE12+AG12))</f>
        <v>-3019</v>
      </c>
      <c r="BC12" s="176">
        <f>IF(ABS(AL12-(Z12+AB12+AF12+AH12))&lt;0.001,0,AL12-(Z12+AB12+AF12+AH12))</f>
        <v>-3372</v>
      </c>
      <c r="BD12" s="176">
        <f>IF(ABS(AK12-(AC12+AI12))&lt;0.001,0,AK12-(AC12+AI12))</f>
        <v>-3018</v>
      </c>
      <c r="BE12" s="176">
        <f>IF(ABS(AL12-(AD12+AJ12))&lt;0.001,0,AL12-(AD12+AJ12))</f>
        <v>-3373</v>
      </c>
      <c r="BF12" s="183"/>
      <c r="BH12" s="233"/>
      <c r="BI12" s="233"/>
    </row>
    <row r="13" spans="1:61" s="34" customFormat="1" ht="15" customHeight="1">
      <c r="B13" s="34" t="s">
        <v>19</v>
      </c>
      <c r="H13" s="111"/>
      <c r="J13" s="112"/>
      <c r="K13" s="113">
        <v>9.4E-2</v>
      </c>
      <c r="L13" s="112"/>
      <c r="M13" s="114">
        <v>0.112</v>
      </c>
      <c r="N13" s="115"/>
      <c r="O13" s="114">
        <v>0.10299999999999999</v>
      </c>
      <c r="P13" s="112"/>
      <c r="Q13" s="113">
        <v>0.11799999999999999</v>
      </c>
      <c r="R13" s="112"/>
      <c r="S13" s="114">
        <v>0.124</v>
      </c>
      <c r="T13" s="112"/>
      <c r="U13" s="116">
        <v>0.121</v>
      </c>
      <c r="V13" s="112"/>
      <c r="W13" s="113">
        <v>0.112</v>
      </c>
      <c r="X13" s="117"/>
      <c r="Y13" s="112"/>
      <c r="Z13" s="113">
        <v>0.122</v>
      </c>
      <c r="AA13" s="112"/>
      <c r="AB13" s="114">
        <v>0.113</v>
      </c>
      <c r="AC13" s="115"/>
      <c r="AD13" s="114">
        <v>0.11700000000000001</v>
      </c>
      <c r="AE13" s="112"/>
      <c r="AF13" s="113"/>
      <c r="AG13" s="112"/>
      <c r="AH13" s="114"/>
      <c r="AI13" s="112"/>
      <c r="AJ13" s="116"/>
      <c r="AK13" s="112"/>
      <c r="AL13" s="113"/>
      <c r="AN13" s="132"/>
      <c r="AO13" s="77"/>
      <c r="AP13" s="77"/>
      <c r="AQ13" s="77"/>
      <c r="AR13" s="77"/>
      <c r="AS13" s="77"/>
      <c r="AT13" s="77"/>
      <c r="AU13" s="77"/>
      <c r="AV13" s="77"/>
      <c r="AW13" s="78"/>
      <c r="AX13" s="77"/>
      <c r="AY13" s="77"/>
      <c r="AZ13" s="77"/>
      <c r="BA13" s="77"/>
      <c r="BB13" s="77"/>
      <c r="BC13" s="77"/>
      <c r="BD13" s="77"/>
      <c r="BE13" s="77"/>
      <c r="BF13" s="97"/>
      <c r="BI13" s="233"/>
    </row>
    <row r="14" spans="1:61" s="49" customFormat="1" ht="15" customHeight="1">
      <c r="B14" s="118"/>
      <c r="C14" s="118" t="s">
        <v>201</v>
      </c>
      <c r="D14" s="118"/>
      <c r="E14" s="118"/>
      <c r="F14" s="118"/>
      <c r="H14" s="119" t="s">
        <v>129</v>
      </c>
      <c r="J14" s="120">
        <v>0</v>
      </c>
      <c r="K14" s="121">
        <v>0</v>
      </c>
      <c r="L14" s="120">
        <v>0</v>
      </c>
      <c r="M14" s="122">
        <v>0</v>
      </c>
      <c r="N14" s="120">
        <v>0</v>
      </c>
      <c r="O14" s="122">
        <v>0</v>
      </c>
      <c r="P14" s="120">
        <v>0</v>
      </c>
      <c r="Q14" s="121">
        <v>0</v>
      </c>
      <c r="R14" s="120">
        <v>0</v>
      </c>
      <c r="S14" s="122">
        <v>0</v>
      </c>
      <c r="T14" s="120">
        <v>0</v>
      </c>
      <c r="U14" s="123">
        <v>0</v>
      </c>
      <c r="V14" s="120">
        <v>0</v>
      </c>
      <c r="W14" s="121">
        <v>0</v>
      </c>
      <c r="X14" s="124"/>
      <c r="Y14" s="120">
        <v>0</v>
      </c>
      <c r="Z14" s="121">
        <v>0</v>
      </c>
      <c r="AA14" s="120">
        <v>0</v>
      </c>
      <c r="AB14" s="122">
        <v>0</v>
      </c>
      <c r="AC14" s="120">
        <v>0</v>
      </c>
      <c r="AD14" s="122">
        <v>0</v>
      </c>
      <c r="AE14" s="120"/>
      <c r="AF14" s="121"/>
      <c r="AG14" s="120"/>
      <c r="AH14" s="122"/>
      <c r="AI14" s="120"/>
      <c r="AJ14" s="123"/>
      <c r="AK14" s="120"/>
      <c r="AL14" s="121"/>
      <c r="AN14" s="133"/>
      <c r="AO14" s="176">
        <f>IF(ABS(N14-(J14+L14))&lt;0.001,0,N14-(J14+L14))</f>
        <v>0</v>
      </c>
      <c r="AP14" s="176">
        <f>IF(ABS(O14-(K14+M14))&lt;0.001,0,O14-(K14+M14))</f>
        <v>0</v>
      </c>
      <c r="AQ14" s="176">
        <f>IF(ABS(T14-(P14+R14))&lt;0.001,0,T14-(P14+R14))</f>
        <v>0</v>
      </c>
      <c r="AR14" s="176">
        <f>IF(ABS(U14-(Q14+S14))&lt;0.001,0,U14-(Q14+S14))</f>
        <v>0</v>
      </c>
      <c r="AS14" s="176">
        <f>IF(ABS(V14-(J14+L14+P14+R14))&lt;0.001,0,V14-(J14+L14+P14+R14))</f>
        <v>0</v>
      </c>
      <c r="AT14" s="176">
        <f>IF(ABS(W14-(K14+M14+Q14+S14))&lt;0.001,0,W14-(K14+M14+Q14+S14))</f>
        <v>0</v>
      </c>
      <c r="AU14" s="176">
        <f>IF(ABS(V14-(N14+T14))&lt;0.001,0,V14-(N14+T14))</f>
        <v>0</v>
      </c>
      <c r="AV14" s="176">
        <f>IF(ABS(W14-(O14+U14))&lt;0.001,0,W14-(O14+U14))</f>
        <v>0</v>
      </c>
      <c r="AW14" s="58"/>
      <c r="AX14" s="176">
        <f>IF(ABS(AC14-(Y14+AA14))&lt;0.001,0,AC14-(Y14+AA14))</f>
        <v>0</v>
      </c>
      <c r="AY14" s="176">
        <f>IF(ABS(AD14-(Z14+AB14))&lt;0.001,0,AD14-(Z14+AB14))</f>
        <v>0</v>
      </c>
      <c r="AZ14" s="176">
        <f>IF(ABS(AI14-(AE14+AG14))&lt;0.001,0,AI14-(AE14+AG14))</f>
        <v>0</v>
      </c>
      <c r="BA14" s="176">
        <f>IF(ABS(AJ14-(AF14+AH14))&lt;0.001,0,AJ14-(AF14+AH14))</f>
        <v>0</v>
      </c>
      <c r="BB14" s="176">
        <f>IF(ABS(AK14-(Y14+AA14+AE14+AG14))&lt;0.001,0,AK14-(Y14+AA14+AE14+AG14))</f>
        <v>0</v>
      </c>
      <c r="BC14" s="176">
        <f>IF(ABS(AL14-(Z14+AB14+AF14+AH14))&lt;0.001,0,AL14-(Z14+AB14+AF14+AH14))</f>
        <v>0</v>
      </c>
      <c r="BD14" s="176">
        <f>IF(ABS(AK14-(AC14+AI14))&lt;0.001,0,AK14-(AC14+AI14))</f>
        <v>0</v>
      </c>
      <c r="BE14" s="176">
        <f>IF(ABS(AL14-(AD14+AJ14))&lt;0.001,0,AL14-(AD14+AJ14))</f>
        <v>0</v>
      </c>
      <c r="BF14" s="183"/>
      <c r="BH14" s="233"/>
      <c r="BI14" s="233"/>
    </row>
    <row r="15" spans="1:61" s="34" customFormat="1" ht="15" customHeight="1">
      <c r="C15" s="34" t="s">
        <v>19</v>
      </c>
      <c r="H15" s="111"/>
      <c r="J15" s="112"/>
      <c r="K15" s="113">
        <v>0</v>
      </c>
      <c r="L15" s="112"/>
      <c r="M15" s="114">
        <v>0</v>
      </c>
      <c r="N15" s="115"/>
      <c r="O15" s="114">
        <v>0</v>
      </c>
      <c r="P15" s="112"/>
      <c r="Q15" s="113">
        <v>0</v>
      </c>
      <c r="R15" s="112"/>
      <c r="S15" s="114">
        <v>0</v>
      </c>
      <c r="T15" s="112"/>
      <c r="U15" s="116">
        <v>0</v>
      </c>
      <c r="V15" s="112"/>
      <c r="W15" s="113">
        <v>0</v>
      </c>
      <c r="X15" s="117"/>
      <c r="Y15" s="112"/>
      <c r="Z15" s="113">
        <v>0</v>
      </c>
      <c r="AA15" s="112"/>
      <c r="AB15" s="114">
        <v>0</v>
      </c>
      <c r="AC15" s="115"/>
      <c r="AD15" s="114">
        <v>0</v>
      </c>
      <c r="AE15" s="112"/>
      <c r="AF15" s="113"/>
      <c r="AG15" s="112"/>
      <c r="AH15" s="114"/>
      <c r="AI15" s="112"/>
      <c r="AJ15" s="116"/>
      <c r="AK15" s="112"/>
      <c r="AL15" s="113"/>
      <c r="AN15" s="132"/>
      <c r="AO15" s="77"/>
      <c r="AP15" s="77"/>
      <c r="AQ15" s="77"/>
      <c r="AR15" s="77"/>
      <c r="AS15" s="77"/>
      <c r="AT15" s="77"/>
      <c r="AU15" s="77"/>
      <c r="AV15" s="77"/>
      <c r="AW15" s="78"/>
      <c r="AX15" s="77"/>
      <c r="AY15" s="77"/>
      <c r="AZ15" s="77"/>
      <c r="BA15" s="77"/>
      <c r="BB15" s="77"/>
      <c r="BC15" s="77"/>
      <c r="BD15" s="77"/>
      <c r="BE15" s="77"/>
      <c r="BF15" s="97"/>
      <c r="BI15" s="233"/>
    </row>
    <row r="16" spans="1:61" s="49" customFormat="1" ht="15" customHeight="1">
      <c r="B16" s="118"/>
      <c r="C16" s="118" t="s">
        <v>202</v>
      </c>
      <c r="D16" s="118"/>
      <c r="E16" s="118"/>
      <c r="F16" s="118"/>
      <c r="H16" s="119" t="s">
        <v>130</v>
      </c>
      <c r="J16" s="120">
        <v>1192</v>
      </c>
      <c r="K16" s="121">
        <v>1297</v>
      </c>
      <c r="L16" s="120">
        <v>1221</v>
      </c>
      <c r="M16" s="122">
        <v>1355</v>
      </c>
      <c r="N16" s="120">
        <v>2413</v>
      </c>
      <c r="O16" s="122">
        <v>2652</v>
      </c>
      <c r="P16" s="120">
        <v>1241</v>
      </c>
      <c r="Q16" s="121">
        <v>1380</v>
      </c>
      <c r="R16" s="120">
        <v>1270</v>
      </c>
      <c r="S16" s="122">
        <v>1424</v>
      </c>
      <c r="T16" s="120">
        <v>2511</v>
      </c>
      <c r="U16" s="123">
        <v>2804</v>
      </c>
      <c r="V16" s="120">
        <v>4924</v>
      </c>
      <c r="W16" s="121">
        <v>5456</v>
      </c>
      <c r="X16" s="124"/>
      <c r="Y16" s="120">
        <v>1273</v>
      </c>
      <c r="Z16" s="121">
        <v>1414</v>
      </c>
      <c r="AA16" s="120">
        <v>1321</v>
      </c>
      <c r="AB16" s="122">
        <v>1458</v>
      </c>
      <c r="AC16" s="120">
        <v>2595</v>
      </c>
      <c r="AD16" s="122">
        <v>2872</v>
      </c>
      <c r="AE16" s="120"/>
      <c r="AF16" s="121"/>
      <c r="AG16" s="120"/>
      <c r="AH16" s="122"/>
      <c r="AI16" s="120"/>
      <c r="AJ16" s="123"/>
      <c r="AK16" s="120"/>
      <c r="AL16" s="121"/>
      <c r="AN16" s="133"/>
      <c r="AO16" s="176">
        <f>IF(ABS(N16-(J16+L16))&lt;0.001,0,N16-(J16+L16))</f>
        <v>0</v>
      </c>
      <c r="AP16" s="176">
        <f>IF(ABS(O16-(K16+M16))&lt;0.001,0,O16-(K16+M16))</f>
        <v>0</v>
      </c>
      <c r="AQ16" s="176">
        <f>IF(ABS(T16-(P16+R16))&lt;0.001,0,T16-(P16+R16))</f>
        <v>0</v>
      </c>
      <c r="AR16" s="176">
        <f>IF(ABS(U16-(Q16+S16))&lt;0.001,0,U16-(Q16+S16))</f>
        <v>0</v>
      </c>
      <c r="AS16" s="176">
        <f>IF(ABS(V16-(J16+L16+P16+R16))&lt;0.001,0,V16-(J16+L16+P16+R16))</f>
        <v>0</v>
      </c>
      <c r="AT16" s="176">
        <f>IF(ABS(W16-(K16+M16+Q16+S16))&lt;0.001,0,W16-(K16+M16+Q16+S16))</f>
        <v>0</v>
      </c>
      <c r="AU16" s="176">
        <f>IF(ABS(V16-(N16+T16))&lt;0.001,0,V16-(N16+T16))</f>
        <v>0</v>
      </c>
      <c r="AV16" s="176">
        <f>IF(ABS(W16-(O16+U16))&lt;0.001,0,W16-(O16+U16))</f>
        <v>0</v>
      </c>
      <c r="AW16" s="58"/>
      <c r="AX16" s="176">
        <f>IF(ABS(AC16-(Y16+AA16))&lt;0.001,0,AC16-(Y16+AA16))</f>
        <v>1</v>
      </c>
      <c r="AY16" s="176">
        <f>IF(ABS(AD16-(Z16+AB16))&lt;0.001,0,AD16-(Z16+AB16))</f>
        <v>0</v>
      </c>
      <c r="AZ16" s="176">
        <f>IF(ABS(AI16-(AE16+AG16))&lt;0.001,0,AI16-(AE16+AG16))</f>
        <v>0</v>
      </c>
      <c r="BA16" s="176">
        <f>IF(ABS(AJ16-(AF16+AH16))&lt;0.001,0,AJ16-(AF16+AH16))</f>
        <v>0</v>
      </c>
      <c r="BB16" s="176">
        <f>IF(ABS(AK16-(Y16+AA16+AE16+AG16))&lt;0.001,0,AK16-(Y16+AA16+AE16+AG16))</f>
        <v>-2594</v>
      </c>
      <c r="BC16" s="176">
        <f>IF(ABS(AL16-(Z16+AB16+AF16+AH16))&lt;0.001,0,AL16-(Z16+AB16+AF16+AH16))</f>
        <v>-2872</v>
      </c>
      <c r="BD16" s="176">
        <f>IF(ABS(AK16-(AC16+AI16))&lt;0.001,0,AK16-(AC16+AI16))</f>
        <v>-2595</v>
      </c>
      <c r="BE16" s="176">
        <f>IF(ABS(AL16-(AD16+AJ16))&lt;0.001,0,AL16-(AD16+AJ16))</f>
        <v>-2872</v>
      </c>
      <c r="BF16" s="183"/>
      <c r="BH16" s="233"/>
      <c r="BI16" s="233"/>
    </row>
    <row r="17" spans="1:61" s="34" customFormat="1" ht="15" customHeight="1">
      <c r="C17" s="34" t="s">
        <v>19</v>
      </c>
      <c r="H17" s="111"/>
      <c r="J17" s="112"/>
      <c r="K17" s="113">
        <v>8.7999999999999995E-2</v>
      </c>
      <c r="L17" s="112"/>
      <c r="M17" s="114">
        <v>0.109</v>
      </c>
      <c r="N17" s="115"/>
      <c r="O17" s="114">
        <v>9.9000000000000005E-2</v>
      </c>
      <c r="P17" s="112"/>
      <c r="Q17" s="113">
        <v>0.112</v>
      </c>
      <c r="R17" s="112"/>
      <c r="S17" s="114">
        <v>0.121</v>
      </c>
      <c r="T17" s="112"/>
      <c r="U17" s="116">
        <v>0.11700000000000001</v>
      </c>
      <c r="V17" s="112"/>
      <c r="W17" s="113">
        <v>0.108</v>
      </c>
      <c r="X17" s="117"/>
      <c r="Y17" s="112"/>
      <c r="Z17" s="113">
        <v>0.111</v>
      </c>
      <c r="AA17" s="112"/>
      <c r="AB17" s="114">
        <v>0.10299999999999999</v>
      </c>
      <c r="AC17" s="115"/>
      <c r="AD17" s="114">
        <v>0.107</v>
      </c>
      <c r="AE17" s="112"/>
      <c r="AF17" s="113"/>
      <c r="AG17" s="112"/>
      <c r="AH17" s="114"/>
      <c r="AI17" s="112"/>
      <c r="AJ17" s="116"/>
      <c r="AK17" s="112"/>
      <c r="AL17" s="113"/>
      <c r="AN17" s="132"/>
      <c r="AO17" s="77"/>
      <c r="AP17" s="77"/>
      <c r="AQ17" s="77"/>
      <c r="AR17" s="77"/>
      <c r="AS17" s="77"/>
      <c r="AT17" s="77"/>
      <c r="AU17" s="77"/>
      <c r="AV17" s="77"/>
      <c r="AW17" s="78"/>
      <c r="AX17" s="77"/>
      <c r="AY17" s="77"/>
      <c r="AZ17" s="77"/>
      <c r="BA17" s="77"/>
      <c r="BB17" s="77"/>
      <c r="BC17" s="77"/>
      <c r="BD17" s="77"/>
      <c r="BE17" s="77"/>
      <c r="BF17" s="97"/>
      <c r="BI17" s="233"/>
    </row>
    <row r="18" spans="1:61" s="49" customFormat="1" ht="15" customHeight="1">
      <c r="B18" s="118"/>
      <c r="C18" s="118" t="s">
        <v>203</v>
      </c>
      <c r="D18" s="118"/>
      <c r="E18" s="118"/>
      <c r="F18" s="118"/>
      <c r="H18" s="119" t="s">
        <v>131</v>
      </c>
      <c r="J18" s="120">
        <v>179</v>
      </c>
      <c r="K18" s="121">
        <v>202</v>
      </c>
      <c r="L18" s="120">
        <v>183</v>
      </c>
      <c r="M18" s="122">
        <v>208</v>
      </c>
      <c r="N18" s="120">
        <v>362</v>
      </c>
      <c r="O18" s="122">
        <v>411</v>
      </c>
      <c r="P18" s="120">
        <v>194</v>
      </c>
      <c r="Q18" s="121">
        <v>217</v>
      </c>
      <c r="R18" s="120">
        <v>196</v>
      </c>
      <c r="S18" s="122">
        <v>219</v>
      </c>
      <c r="T18" s="120">
        <v>390</v>
      </c>
      <c r="U18" s="123">
        <v>436</v>
      </c>
      <c r="V18" s="120">
        <v>752</v>
      </c>
      <c r="W18" s="121">
        <v>847</v>
      </c>
      <c r="X18" s="124"/>
      <c r="Y18" s="120">
        <v>199</v>
      </c>
      <c r="Z18" s="121">
        <v>232</v>
      </c>
      <c r="AA18" s="120">
        <v>204</v>
      </c>
      <c r="AB18" s="122">
        <v>232</v>
      </c>
      <c r="AC18" s="120">
        <v>403</v>
      </c>
      <c r="AD18" s="122">
        <v>464</v>
      </c>
      <c r="AE18" s="120"/>
      <c r="AF18" s="121"/>
      <c r="AG18" s="120"/>
      <c r="AH18" s="122"/>
      <c r="AI18" s="120"/>
      <c r="AJ18" s="123"/>
      <c r="AK18" s="120"/>
      <c r="AL18" s="121"/>
      <c r="AN18" s="133"/>
      <c r="AO18" s="176">
        <f>IF(ABS(N18-(J18+L18))&lt;0.001,0,N18-(J18+L18))</f>
        <v>0</v>
      </c>
      <c r="AP18" s="176">
        <f>IF(ABS(O18-(K18+M18))&lt;0.001,0,O18-(K18+M18))</f>
        <v>1</v>
      </c>
      <c r="AQ18" s="176">
        <f>IF(ABS(T18-(P18+R18))&lt;0.001,0,T18-(P18+R18))</f>
        <v>0</v>
      </c>
      <c r="AR18" s="176">
        <f>IF(ABS(U18-(Q18+S18))&lt;0.001,0,U18-(Q18+S18))</f>
        <v>0</v>
      </c>
      <c r="AS18" s="176">
        <f>IF(ABS(V18-(J18+L18+P18+R18))&lt;0.001,0,V18-(J18+L18+P18+R18))</f>
        <v>0</v>
      </c>
      <c r="AT18" s="176">
        <f>IF(ABS(W18-(K18+M18+Q18+S18))&lt;0.001,0,W18-(K18+M18+Q18+S18))</f>
        <v>1</v>
      </c>
      <c r="AU18" s="176">
        <f>IF(ABS(V18-(N18+T18))&lt;0.001,0,V18-(N18+T18))</f>
        <v>0</v>
      </c>
      <c r="AV18" s="176">
        <f>IF(ABS(W18-(O18+U18))&lt;0.001,0,W18-(O18+U18))</f>
        <v>0</v>
      </c>
      <c r="AW18" s="58"/>
      <c r="AX18" s="176">
        <f>IF(ABS(AC18-(Y18+AA18))&lt;0.001,0,AC18-(Y18+AA18))</f>
        <v>0</v>
      </c>
      <c r="AY18" s="176">
        <f>IF(ABS(AD18-(Z18+AB18))&lt;0.001,0,AD18-(Z18+AB18))</f>
        <v>0</v>
      </c>
      <c r="AZ18" s="176">
        <f>IF(ABS(AI18-(AE18+AG18))&lt;0.001,0,AI18-(AE18+AG18))</f>
        <v>0</v>
      </c>
      <c r="BA18" s="176">
        <f>IF(ABS(AJ18-(AF18+AH18))&lt;0.001,0,AJ18-(AF18+AH18))</f>
        <v>0</v>
      </c>
      <c r="BB18" s="176">
        <f>IF(ABS(AK18-(Y18+AA18+AE18+AG18))&lt;0.001,0,AK18-(Y18+AA18+AE18+AG18))</f>
        <v>-403</v>
      </c>
      <c r="BC18" s="176">
        <f>IF(ABS(AL18-(Z18+AB18+AF18+AH18))&lt;0.001,0,AL18-(Z18+AB18+AF18+AH18))</f>
        <v>-464</v>
      </c>
      <c r="BD18" s="176">
        <f>IF(ABS(AK18-(AC18+AI18))&lt;0.001,0,AK18-(AC18+AI18))</f>
        <v>-403</v>
      </c>
      <c r="BE18" s="176">
        <f>IF(ABS(AL18-(AD18+AJ18))&lt;0.001,0,AL18-(AD18+AJ18))</f>
        <v>-464</v>
      </c>
      <c r="BF18" s="183"/>
      <c r="BH18" s="233"/>
      <c r="BI18" s="233"/>
    </row>
    <row r="19" spans="1:61" s="34" customFormat="1" ht="15" customHeight="1">
      <c r="C19" s="34" t="s">
        <v>19</v>
      </c>
      <c r="H19" s="111"/>
      <c r="J19" s="112"/>
      <c r="K19" s="113">
        <v>0.13100000000000001</v>
      </c>
      <c r="L19" s="112"/>
      <c r="M19" s="114">
        <v>0.13700000000000001</v>
      </c>
      <c r="N19" s="115"/>
      <c r="O19" s="114">
        <v>0.13400000000000001</v>
      </c>
      <c r="P19" s="112"/>
      <c r="Q19" s="113">
        <v>0.122</v>
      </c>
      <c r="R19" s="112"/>
      <c r="S19" s="114">
        <v>0.114</v>
      </c>
      <c r="T19" s="112"/>
      <c r="U19" s="116">
        <v>0.11799999999999999</v>
      </c>
      <c r="V19" s="112"/>
      <c r="W19" s="113">
        <v>0.126</v>
      </c>
      <c r="X19" s="117"/>
      <c r="Y19" s="112"/>
      <c r="Z19" s="113">
        <v>0.16400000000000001</v>
      </c>
      <c r="AA19" s="112"/>
      <c r="AB19" s="114">
        <v>0.13900000000000001</v>
      </c>
      <c r="AC19" s="115"/>
      <c r="AD19" s="114">
        <v>0.151</v>
      </c>
      <c r="AE19" s="112"/>
      <c r="AF19" s="113"/>
      <c r="AG19" s="112"/>
      <c r="AH19" s="114"/>
      <c r="AI19" s="112"/>
      <c r="AJ19" s="116"/>
      <c r="AK19" s="112"/>
      <c r="AL19" s="113"/>
      <c r="AN19" s="132"/>
      <c r="AO19" s="77"/>
      <c r="AP19" s="77"/>
      <c r="AQ19" s="77"/>
      <c r="AR19" s="77"/>
      <c r="AS19" s="77"/>
      <c r="AT19" s="77"/>
      <c r="AU19" s="77"/>
      <c r="AV19" s="77"/>
      <c r="AW19" s="78"/>
      <c r="AX19" s="77"/>
      <c r="AY19" s="77"/>
      <c r="AZ19" s="77"/>
      <c r="BA19" s="77"/>
      <c r="BB19" s="77"/>
      <c r="BC19" s="77"/>
      <c r="BD19" s="77"/>
      <c r="BE19" s="77"/>
      <c r="BF19" s="97"/>
      <c r="BI19" s="233"/>
    </row>
    <row r="20" spans="1:61" s="49" customFormat="1" ht="15" customHeight="1">
      <c r="B20" s="118"/>
      <c r="C20" s="118" t="s">
        <v>152</v>
      </c>
      <c r="D20" s="118"/>
      <c r="E20" s="118"/>
      <c r="F20" s="118"/>
      <c r="H20" s="119" t="s">
        <v>132</v>
      </c>
      <c r="J20" s="120">
        <v>8</v>
      </c>
      <c r="K20" s="121">
        <v>9</v>
      </c>
      <c r="L20" s="120">
        <v>11</v>
      </c>
      <c r="M20" s="122">
        <v>11</v>
      </c>
      <c r="N20" s="120">
        <v>19</v>
      </c>
      <c r="O20" s="122">
        <v>21</v>
      </c>
      <c r="P20" s="120">
        <v>9</v>
      </c>
      <c r="Q20" s="121">
        <v>18</v>
      </c>
      <c r="R20" s="120">
        <v>9</v>
      </c>
      <c r="S20" s="122">
        <v>15</v>
      </c>
      <c r="T20" s="120">
        <v>19</v>
      </c>
      <c r="U20" s="123">
        <v>33</v>
      </c>
      <c r="V20" s="120">
        <v>38</v>
      </c>
      <c r="W20" s="121">
        <v>53</v>
      </c>
      <c r="X20" s="124"/>
      <c r="Y20" s="120">
        <v>9</v>
      </c>
      <c r="Z20" s="121">
        <v>16</v>
      </c>
      <c r="AA20" s="120">
        <v>11</v>
      </c>
      <c r="AB20" s="122">
        <v>20</v>
      </c>
      <c r="AC20" s="120">
        <v>20</v>
      </c>
      <c r="AD20" s="122">
        <v>37</v>
      </c>
      <c r="AE20" s="120"/>
      <c r="AF20" s="121"/>
      <c r="AG20" s="120"/>
      <c r="AH20" s="122"/>
      <c r="AI20" s="120"/>
      <c r="AJ20" s="123"/>
      <c r="AK20" s="120"/>
      <c r="AL20" s="121"/>
      <c r="AN20" s="133"/>
      <c r="AO20" s="176">
        <f>IF(ABS(N20-(J20+L20))&lt;0.001,0,N20-(J20+L20))</f>
        <v>0</v>
      </c>
      <c r="AP20" s="176">
        <f>IF(ABS(O20-(K20+M20))&lt;0.001,0,O20-(K20+M20))</f>
        <v>1</v>
      </c>
      <c r="AQ20" s="176">
        <f>IF(ABS(T20-(P20+R20))&lt;0.001,0,T20-(P20+R20))</f>
        <v>1</v>
      </c>
      <c r="AR20" s="176">
        <f>IF(ABS(U20-(Q20+S20))&lt;0.001,0,U20-(Q20+S20))</f>
        <v>0</v>
      </c>
      <c r="AS20" s="176">
        <f>IF(ABS(V20-(J20+L20+P20+R20))&lt;0.001,0,V20-(J20+L20+P20+R20))</f>
        <v>1</v>
      </c>
      <c r="AT20" s="176">
        <f>IF(ABS(W20-(K20+M20+Q20+S20))&lt;0.001,0,W20-(K20+M20+Q20+S20))</f>
        <v>0</v>
      </c>
      <c r="AU20" s="176">
        <f>IF(ABS(V20-(N20+T20))&lt;0.001,0,V20-(N20+T20))</f>
        <v>0</v>
      </c>
      <c r="AV20" s="176">
        <f>IF(ABS(W20-(O20+U20))&lt;0.001,0,W20-(O20+U20))</f>
        <v>-1</v>
      </c>
      <c r="AW20" s="58"/>
      <c r="AX20" s="176">
        <f>IF(ABS(AC20-(Y20+AA20))&lt;0.001,0,AC20-(Y20+AA20))</f>
        <v>0</v>
      </c>
      <c r="AY20" s="176">
        <f>IF(ABS(AD20-(Z20+AB20))&lt;0.001,0,AD20-(Z20+AB20))</f>
        <v>1</v>
      </c>
      <c r="AZ20" s="176">
        <f>IF(ABS(AI20-(AE20+AG20))&lt;0.001,0,AI20-(AE20+AG20))</f>
        <v>0</v>
      </c>
      <c r="BA20" s="176">
        <f>IF(ABS(AJ20-(AF20+AH20))&lt;0.001,0,AJ20-(AF20+AH20))</f>
        <v>0</v>
      </c>
      <c r="BB20" s="176">
        <f>IF(ABS(AK20-(Y20+AA20+AE20+AG20))&lt;0.001,0,AK20-(Y20+AA20+AE20+AG20))</f>
        <v>-20</v>
      </c>
      <c r="BC20" s="176">
        <f>IF(ABS(AL20-(Z20+AB20+AF20+AH20))&lt;0.001,0,AL20-(Z20+AB20+AF20+AH20))</f>
        <v>-36</v>
      </c>
      <c r="BD20" s="176">
        <f>IF(ABS(AK20-(AC20+AI20))&lt;0.001,0,AK20-(AC20+AI20))</f>
        <v>-20</v>
      </c>
      <c r="BE20" s="176">
        <f>IF(ABS(AL20-(AD20+AJ20))&lt;0.001,0,AL20-(AD20+AJ20))</f>
        <v>-37</v>
      </c>
      <c r="BF20" s="183"/>
      <c r="BH20" s="233"/>
      <c r="BI20" s="233"/>
    </row>
    <row r="21" spans="1:61" s="34" customFormat="1" ht="15" customHeight="1">
      <c r="C21" s="34" t="s">
        <v>19</v>
      </c>
      <c r="H21" s="111"/>
      <c r="J21" s="112"/>
      <c r="K21" s="113">
        <v>0.111</v>
      </c>
      <c r="L21" s="112"/>
      <c r="M21" s="114">
        <v>0.02</v>
      </c>
      <c r="N21" s="115"/>
      <c r="O21" s="114">
        <v>5.8999999999999997E-2</v>
      </c>
      <c r="P21" s="112"/>
      <c r="Q21" s="113">
        <v>0.86199999999999999</v>
      </c>
      <c r="R21" s="112"/>
      <c r="S21" s="114">
        <v>0.67200000000000004</v>
      </c>
      <c r="T21" s="112"/>
      <c r="U21" s="116">
        <v>0.76900000000000002</v>
      </c>
      <c r="V21" s="112"/>
      <c r="W21" s="113">
        <v>0.40600000000000003</v>
      </c>
      <c r="X21" s="117"/>
      <c r="Y21" s="112"/>
      <c r="Z21" s="113">
        <v>0.80900000000000005</v>
      </c>
      <c r="AA21" s="112"/>
      <c r="AB21" s="114">
        <v>0.77300000000000002</v>
      </c>
      <c r="AC21" s="115"/>
      <c r="AD21" s="114">
        <v>0.78900000000000003</v>
      </c>
      <c r="AE21" s="112"/>
      <c r="AF21" s="113"/>
      <c r="AG21" s="112"/>
      <c r="AH21" s="114"/>
      <c r="AI21" s="112"/>
      <c r="AJ21" s="116"/>
      <c r="AK21" s="112"/>
      <c r="AL21" s="113"/>
      <c r="AN21" s="132"/>
      <c r="AO21" s="77"/>
      <c r="AP21" s="77"/>
      <c r="AQ21" s="77"/>
      <c r="AR21" s="77"/>
      <c r="AS21" s="77"/>
      <c r="AT21" s="77"/>
      <c r="AU21" s="77"/>
      <c r="AV21" s="77"/>
      <c r="AW21" s="78"/>
      <c r="AX21" s="77"/>
      <c r="AY21" s="77"/>
      <c r="AZ21" s="77"/>
      <c r="BA21" s="77"/>
      <c r="BB21" s="77"/>
      <c r="BC21" s="77"/>
      <c r="BD21" s="77"/>
      <c r="BE21" s="77"/>
      <c r="BF21" s="97"/>
      <c r="BI21" s="233"/>
    </row>
    <row r="22" spans="1:61" s="49" customFormat="1" ht="15" customHeight="1">
      <c r="B22" s="118" t="s">
        <v>204</v>
      </c>
      <c r="C22" s="118"/>
      <c r="D22" s="118"/>
      <c r="E22" s="118"/>
      <c r="F22" s="118"/>
      <c r="H22" s="119" t="s">
        <v>133</v>
      </c>
      <c r="J22" s="120">
        <v>146</v>
      </c>
      <c r="K22" s="121">
        <v>158</v>
      </c>
      <c r="L22" s="120">
        <v>138</v>
      </c>
      <c r="M22" s="122">
        <v>166</v>
      </c>
      <c r="N22" s="120">
        <v>284</v>
      </c>
      <c r="O22" s="122">
        <v>324</v>
      </c>
      <c r="P22" s="120">
        <v>148</v>
      </c>
      <c r="Q22" s="121">
        <v>173</v>
      </c>
      <c r="R22" s="120">
        <v>152</v>
      </c>
      <c r="S22" s="122">
        <v>169</v>
      </c>
      <c r="T22" s="120">
        <v>300</v>
      </c>
      <c r="U22" s="123">
        <v>342</v>
      </c>
      <c r="V22" s="120">
        <v>584</v>
      </c>
      <c r="W22" s="121">
        <v>666</v>
      </c>
      <c r="X22" s="124"/>
      <c r="Y22" s="120">
        <v>151</v>
      </c>
      <c r="Z22" s="121">
        <v>153</v>
      </c>
      <c r="AA22" s="120">
        <v>150</v>
      </c>
      <c r="AB22" s="122">
        <v>150</v>
      </c>
      <c r="AC22" s="120">
        <v>301</v>
      </c>
      <c r="AD22" s="122">
        <v>302</v>
      </c>
      <c r="AE22" s="120"/>
      <c r="AF22" s="121"/>
      <c r="AG22" s="120"/>
      <c r="AH22" s="122"/>
      <c r="AI22" s="120"/>
      <c r="AJ22" s="123"/>
      <c r="AK22" s="120"/>
      <c r="AL22" s="121"/>
      <c r="AN22" s="133"/>
      <c r="AO22" s="176">
        <f>IF(ABS(N22-(J22+L22))&lt;0.001,0,N22-(J22+L22))</f>
        <v>0</v>
      </c>
      <c r="AP22" s="176">
        <f>IF(ABS(O22-(K22+M22))&lt;0.001,0,O22-(K22+M22))</f>
        <v>0</v>
      </c>
      <c r="AQ22" s="176">
        <f>IF(ABS(T22-(P22+R22))&lt;0.001,0,T22-(P22+R22))</f>
        <v>0</v>
      </c>
      <c r="AR22" s="176">
        <f>IF(ABS(U22-(Q22+S22))&lt;0.001,0,U22-(Q22+S22))</f>
        <v>0</v>
      </c>
      <c r="AS22" s="176">
        <f>IF(ABS(V22-(J22+L22+P22+R22))&lt;0.001,0,V22-(J22+L22+P22+R22))</f>
        <v>0</v>
      </c>
      <c r="AT22" s="176">
        <f>IF(ABS(W22-(K22+M22+Q22+S22))&lt;0.001,0,W22-(K22+M22+Q22+S22))</f>
        <v>0</v>
      </c>
      <c r="AU22" s="176">
        <f>IF(ABS(V22-(N22+T22))&lt;0.001,0,V22-(N22+T22))</f>
        <v>0</v>
      </c>
      <c r="AV22" s="176">
        <f>IF(ABS(W22-(O22+U22))&lt;0.001,0,W22-(O22+U22))</f>
        <v>0</v>
      </c>
      <c r="AW22" s="58"/>
      <c r="AX22" s="176">
        <f>IF(ABS(AC22-(Y22+AA22))&lt;0.001,0,AC22-(Y22+AA22))</f>
        <v>0</v>
      </c>
      <c r="AY22" s="176">
        <f>IF(ABS(AD22-(Z22+AB22))&lt;0.001,0,AD22-(Z22+AB22))</f>
        <v>-1</v>
      </c>
      <c r="AZ22" s="176">
        <f>IF(ABS(AI22-(AE22+AG22))&lt;0.001,0,AI22-(AE22+AG22))</f>
        <v>0</v>
      </c>
      <c r="BA22" s="176">
        <f>IF(ABS(AJ22-(AF22+AH22))&lt;0.001,0,AJ22-(AF22+AH22))</f>
        <v>0</v>
      </c>
      <c r="BB22" s="176">
        <f>IF(ABS(AK22-(Y22+AA22+AE22+AG22))&lt;0.001,0,AK22-(Y22+AA22+AE22+AG22))</f>
        <v>-301</v>
      </c>
      <c r="BC22" s="176">
        <f>IF(ABS(AL22-(Z22+AB22+AF22+AH22))&lt;0.001,0,AL22-(Z22+AB22+AF22+AH22))</f>
        <v>-303</v>
      </c>
      <c r="BD22" s="176">
        <f>IF(ABS(AK22-(AC22+AI22))&lt;0.001,0,AK22-(AC22+AI22))</f>
        <v>-301</v>
      </c>
      <c r="BE22" s="176">
        <f>IF(ABS(AL22-(AD22+AJ22))&lt;0.001,0,AL22-(AD22+AJ22))</f>
        <v>-302</v>
      </c>
      <c r="BF22" s="183"/>
      <c r="BH22" s="233"/>
      <c r="BI22" s="233"/>
    </row>
    <row r="23" spans="1:61" s="34" customFormat="1" ht="15" customHeight="1">
      <c r="B23" s="34" t="s">
        <v>19</v>
      </c>
      <c r="H23" s="111"/>
      <c r="J23" s="112"/>
      <c r="K23" s="113">
        <v>8.4000000000000005E-2</v>
      </c>
      <c r="L23" s="112"/>
      <c r="M23" s="114">
        <v>0.20499999999999999</v>
      </c>
      <c r="N23" s="115"/>
      <c r="O23" s="114">
        <v>0.14299999999999999</v>
      </c>
      <c r="P23" s="112"/>
      <c r="Q23" s="113">
        <v>0.16400000000000001</v>
      </c>
      <c r="R23" s="112"/>
      <c r="S23" s="114">
        <v>0.114</v>
      </c>
      <c r="T23" s="112"/>
      <c r="U23" s="116">
        <v>0.13900000000000001</v>
      </c>
      <c r="V23" s="112"/>
      <c r="W23" s="113">
        <v>0.14099999999999999</v>
      </c>
      <c r="X23" s="117"/>
      <c r="Y23" s="112"/>
      <c r="Z23" s="113">
        <v>1.2999999999999999E-2</v>
      </c>
      <c r="AA23" s="112"/>
      <c r="AB23" s="114">
        <v>-2E-3</v>
      </c>
      <c r="AC23" s="115"/>
      <c r="AD23" s="114">
        <v>5.0000000000000001E-3</v>
      </c>
      <c r="AE23" s="112"/>
      <c r="AF23" s="113"/>
      <c r="AG23" s="112"/>
      <c r="AH23" s="114"/>
      <c r="AI23" s="112"/>
      <c r="AJ23" s="116"/>
      <c r="AK23" s="112"/>
      <c r="AL23" s="113"/>
      <c r="AN23" s="132"/>
      <c r="AO23" s="77"/>
      <c r="AP23" s="77"/>
      <c r="AQ23" s="77"/>
      <c r="AR23" s="77"/>
      <c r="AS23" s="77"/>
      <c r="AT23" s="77"/>
      <c r="AU23" s="77"/>
      <c r="AV23" s="77"/>
      <c r="AW23" s="78"/>
      <c r="AX23" s="77"/>
      <c r="AY23" s="77"/>
      <c r="AZ23" s="77"/>
      <c r="BA23" s="77"/>
      <c r="BB23" s="77"/>
      <c r="BC23" s="77"/>
      <c r="BD23" s="77"/>
      <c r="BE23" s="77"/>
      <c r="BF23" s="97"/>
      <c r="BI23" s="233"/>
    </row>
    <row r="24" spans="1:61" s="49" customFormat="1" ht="15" customHeight="1">
      <c r="B24" s="118" t="s">
        <v>205</v>
      </c>
      <c r="C24" s="118"/>
      <c r="D24" s="118"/>
      <c r="E24" s="118"/>
      <c r="F24" s="118"/>
      <c r="H24" s="119" t="s">
        <v>134</v>
      </c>
      <c r="J24" s="120">
        <v>26</v>
      </c>
      <c r="K24" s="121">
        <v>23</v>
      </c>
      <c r="L24" s="120">
        <v>22</v>
      </c>
      <c r="M24" s="122">
        <v>20</v>
      </c>
      <c r="N24" s="120">
        <v>48</v>
      </c>
      <c r="O24" s="122">
        <v>43</v>
      </c>
      <c r="P24" s="120">
        <v>21</v>
      </c>
      <c r="Q24" s="121">
        <v>21</v>
      </c>
      <c r="R24" s="120">
        <v>24</v>
      </c>
      <c r="S24" s="122">
        <v>26</v>
      </c>
      <c r="T24" s="120">
        <v>44</v>
      </c>
      <c r="U24" s="123">
        <v>47</v>
      </c>
      <c r="V24" s="120">
        <v>92</v>
      </c>
      <c r="W24" s="121">
        <v>90</v>
      </c>
      <c r="X24" s="124"/>
      <c r="Y24" s="120">
        <v>22</v>
      </c>
      <c r="Z24" s="121">
        <v>24</v>
      </c>
      <c r="AA24" s="120">
        <v>19</v>
      </c>
      <c r="AB24" s="122">
        <v>23</v>
      </c>
      <c r="AC24" s="120">
        <v>42</v>
      </c>
      <c r="AD24" s="122">
        <v>46</v>
      </c>
      <c r="AE24" s="120"/>
      <c r="AF24" s="121"/>
      <c r="AG24" s="120"/>
      <c r="AH24" s="122"/>
      <c r="AI24" s="120"/>
      <c r="AJ24" s="123"/>
      <c r="AK24" s="120"/>
      <c r="AL24" s="121"/>
      <c r="AN24" s="133"/>
      <c r="AO24" s="176">
        <f>IF(ABS(N24-(J24+L24))&lt;0.001,0,N24-(J24+L24))</f>
        <v>0</v>
      </c>
      <c r="AP24" s="176">
        <f>IF(ABS(O24-(K24+M24))&lt;0.001,0,O24-(K24+M24))</f>
        <v>0</v>
      </c>
      <c r="AQ24" s="176">
        <f>IF(ABS(T24-(P24+R24))&lt;0.001,0,T24-(P24+R24))</f>
        <v>-1</v>
      </c>
      <c r="AR24" s="176">
        <f>IF(ABS(U24-(Q24+S24))&lt;0.001,0,U24-(Q24+S24))</f>
        <v>0</v>
      </c>
      <c r="AS24" s="176">
        <f>IF(ABS(V24-(J24+L24+P24+R24))&lt;0.001,0,V24-(J24+L24+P24+R24))</f>
        <v>-1</v>
      </c>
      <c r="AT24" s="176">
        <f>IF(ABS(W24-(K24+M24+Q24+S24))&lt;0.001,0,W24-(K24+M24+Q24+S24))</f>
        <v>0</v>
      </c>
      <c r="AU24" s="176">
        <f>IF(ABS(V24-(N24+T24))&lt;0.001,0,V24-(N24+T24))</f>
        <v>0</v>
      </c>
      <c r="AV24" s="176">
        <f>IF(ABS(W24-(O24+U24))&lt;0.001,0,W24-(O24+U24))</f>
        <v>0</v>
      </c>
      <c r="AW24" s="58"/>
      <c r="AX24" s="176">
        <f>IF(ABS(AC24-(Y24+AA24))&lt;0.001,0,AC24-(Y24+AA24))</f>
        <v>1</v>
      </c>
      <c r="AY24" s="176">
        <f>IF(ABS(AD24-(Z24+AB24))&lt;0.001,0,AD24-(Z24+AB24))</f>
        <v>-1</v>
      </c>
      <c r="AZ24" s="176">
        <f>IF(ABS(AI24-(AE24+AG24))&lt;0.001,0,AI24-(AE24+AG24))</f>
        <v>0</v>
      </c>
      <c r="BA24" s="176">
        <f>IF(ABS(AJ24-(AF24+AH24))&lt;0.001,0,AJ24-(AF24+AH24))</f>
        <v>0</v>
      </c>
      <c r="BB24" s="176">
        <f>IF(ABS(AK24-(Y24+AA24+AE24+AG24))&lt;0.001,0,AK24-(Y24+AA24+AE24+AG24))</f>
        <v>-41</v>
      </c>
      <c r="BC24" s="176">
        <f>IF(ABS(AL24-(Z24+AB24+AF24+AH24))&lt;0.001,0,AL24-(Z24+AB24+AF24+AH24))</f>
        <v>-47</v>
      </c>
      <c r="BD24" s="176">
        <f>IF(ABS(AK24-(AC24+AI24))&lt;0.001,0,AK24-(AC24+AI24))</f>
        <v>-42</v>
      </c>
      <c r="BE24" s="176">
        <f>IF(ABS(AL24-(AD24+AJ24))&lt;0.001,0,AL24-(AD24+AJ24))</f>
        <v>-46</v>
      </c>
      <c r="BF24" s="183"/>
      <c r="BH24" s="233"/>
      <c r="BI24" s="233"/>
    </row>
    <row r="25" spans="1:61" s="34" customFormat="1" ht="15" customHeight="1">
      <c r="B25" s="34" t="s">
        <v>19</v>
      </c>
      <c r="H25" s="111"/>
      <c r="J25" s="112"/>
      <c r="K25" s="113">
        <v>-0.112</v>
      </c>
      <c r="L25" s="112"/>
      <c r="M25" s="114">
        <v>-6.3E-2</v>
      </c>
      <c r="N25" s="115"/>
      <c r="O25" s="114">
        <v>-0.09</v>
      </c>
      <c r="P25" s="112"/>
      <c r="Q25" s="113">
        <v>-1.4999999999999999E-2</v>
      </c>
      <c r="R25" s="112"/>
      <c r="S25" s="114">
        <v>0.121</v>
      </c>
      <c r="T25" s="112"/>
      <c r="U25" s="116">
        <v>5.7000000000000002E-2</v>
      </c>
      <c r="V25" s="112"/>
      <c r="W25" s="113">
        <v>-1.9E-2</v>
      </c>
      <c r="X25" s="117"/>
      <c r="Y25" s="112"/>
      <c r="Z25" s="113">
        <v>6.6000000000000003E-2</v>
      </c>
      <c r="AA25" s="112"/>
      <c r="AB25" s="114">
        <v>0.18</v>
      </c>
      <c r="AC25" s="115"/>
      <c r="AD25" s="114">
        <v>0.11799999999999999</v>
      </c>
      <c r="AE25" s="112"/>
      <c r="AF25" s="113"/>
      <c r="AG25" s="112"/>
      <c r="AH25" s="114"/>
      <c r="AI25" s="112"/>
      <c r="AJ25" s="116"/>
      <c r="AK25" s="112"/>
      <c r="AL25" s="113"/>
      <c r="AN25" s="132"/>
      <c r="AO25" s="77"/>
      <c r="AP25" s="77"/>
      <c r="AQ25" s="77"/>
      <c r="AR25" s="77"/>
      <c r="AS25" s="77"/>
      <c r="AT25" s="77"/>
      <c r="AU25" s="77"/>
      <c r="AV25" s="77"/>
      <c r="AW25" s="78"/>
      <c r="AX25" s="77"/>
      <c r="AY25" s="77"/>
      <c r="AZ25" s="77"/>
      <c r="BA25" s="77"/>
      <c r="BB25" s="77"/>
      <c r="BC25" s="77"/>
      <c r="BD25" s="77"/>
      <c r="BE25" s="77"/>
      <c r="BF25" s="97"/>
      <c r="BI25" s="233"/>
    </row>
    <row r="26" spans="1:61" s="49" customFormat="1" ht="15" customHeight="1">
      <c r="B26" s="118" t="s">
        <v>206</v>
      </c>
      <c r="C26" s="118"/>
      <c r="D26" s="118"/>
      <c r="E26" s="118"/>
      <c r="F26" s="118"/>
      <c r="H26" s="119" t="s">
        <v>276</v>
      </c>
      <c r="J26" s="120">
        <v>7</v>
      </c>
      <c r="K26" s="121">
        <v>9</v>
      </c>
      <c r="L26" s="120">
        <v>8</v>
      </c>
      <c r="M26" s="122">
        <v>12</v>
      </c>
      <c r="N26" s="120">
        <v>15</v>
      </c>
      <c r="O26" s="122">
        <v>21</v>
      </c>
      <c r="P26" s="120">
        <v>5</v>
      </c>
      <c r="Q26" s="121">
        <v>7</v>
      </c>
      <c r="R26" s="120">
        <v>12</v>
      </c>
      <c r="S26" s="122">
        <v>11</v>
      </c>
      <c r="T26" s="120">
        <v>17</v>
      </c>
      <c r="U26" s="123">
        <v>19</v>
      </c>
      <c r="V26" s="120">
        <v>33</v>
      </c>
      <c r="W26" s="121">
        <v>40</v>
      </c>
      <c r="X26" s="124"/>
      <c r="Y26" s="120">
        <v>9</v>
      </c>
      <c r="Z26" s="121">
        <v>9</v>
      </c>
      <c r="AA26" s="120">
        <v>11</v>
      </c>
      <c r="AB26" s="122">
        <v>11</v>
      </c>
      <c r="AC26" s="120">
        <v>19</v>
      </c>
      <c r="AD26" s="122">
        <v>20</v>
      </c>
      <c r="AE26" s="120"/>
      <c r="AF26" s="121"/>
      <c r="AG26" s="120"/>
      <c r="AH26" s="122"/>
      <c r="AI26" s="120"/>
      <c r="AJ26" s="123"/>
      <c r="AK26" s="120"/>
      <c r="AL26" s="121"/>
      <c r="AN26" s="133"/>
      <c r="AO26" s="176">
        <f>IF(ABS(N26-(J26+L26))&lt;0.001,0,N26-(J26+L26))</f>
        <v>0</v>
      </c>
      <c r="AP26" s="176">
        <f>IF(ABS(O26-(K26+M26))&lt;0.001,0,O26-(K26+M26))</f>
        <v>0</v>
      </c>
      <c r="AQ26" s="176">
        <f>IF(ABS(T26-(P26+R26))&lt;0.001,0,T26-(P26+R26))</f>
        <v>0</v>
      </c>
      <c r="AR26" s="176">
        <f>IF(ABS(U26-(Q26+S26))&lt;0.001,0,U26-(Q26+S26))</f>
        <v>1</v>
      </c>
      <c r="AS26" s="176">
        <f>IF(ABS(V26-(J26+L26+P26+R26))&lt;0.001,0,V26-(J26+L26+P26+R26))</f>
        <v>1</v>
      </c>
      <c r="AT26" s="176">
        <f>IF(ABS(W26-(K26+M26+Q26+S26))&lt;0.001,0,W26-(K26+M26+Q26+S26))</f>
        <v>1</v>
      </c>
      <c r="AU26" s="176">
        <f>IF(ABS(V26-(N26+T26))&lt;0.001,0,V26-(N26+T26))</f>
        <v>1</v>
      </c>
      <c r="AV26" s="176">
        <f>IF(ABS(W26-(O26+U26))&lt;0.001,0,W26-(O26+U26))</f>
        <v>0</v>
      </c>
      <c r="AW26" s="58"/>
      <c r="AX26" s="176">
        <f>IF(ABS(AC26-(Y26+AA26))&lt;0.001,0,AC26-(Y26+AA26))</f>
        <v>-1</v>
      </c>
      <c r="AY26" s="176">
        <f>IF(ABS(AD26-(Z26+AB26))&lt;0.001,0,AD26-(Z26+AB26))</f>
        <v>0</v>
      </c>
      <c r="AZ26" s="176">
        <f>IF(ABS(AI26-(AE26+AG26))&lt;0.001,0,AI26-(AE26+AG26))</f>
        <v>0</v>
      </c>
      <c r="BA26" s="176">
        <f>IF(ABS(AJ26-(AF26+AH26))&lt;0.001,0,AJ26-(AF26+AH26))</f>
        <v>0</v>
      </c>
      <c r="BB26" s="176">
        <f>IF(ABS(AK26-(Y26+AA26+AE26+AG26))&lt;0.001,0,AK26-(Y26+AA26+AE26+AG26))</f>
        <v>-20</v>
      </c>
      <c r="BC26" s="176">
        <f>IF(ABS(AL26-(Z26+AB26+AF26+AH26))&lt;0.001,0,AL26-(Z26+AB26+AF26+AH26))</f>
        <v>-20</v>
      </c>
      <c r="BD26" s="176">
        <f>IF(ABS(AK26-(AC26+AI26))&lt;0.001,0,AK26-(AC26+AI26))</f>
        <v>-19</v>
      </c>
      <c r="BE26" s="176">
        <f>IF(ABS(AL26-(AD26+AJ26))&lt;0.001,0,AL26-(AD26+AJ26))</f>
        <v>-20</v>
      </c>
      <c r="BF26" s="183"/>
      <c r="BH26" s="233"/>
      <c r="BI26" s="233"/>
    </row>
    <row r="27" spans="1:61" s="34" customFormat="1" ht="15" customHeight="1" thickBot="1">
      <c r="B27" s="703" t="s">
        <v>19</v>
      </c>
      <c r="C27" s="703"/>
      <c r="D27" s="703"/>
      <c r="E27" s="703"/>
      <c r="F27" s="840"/>
      <c r="G27" s="841"/>
      <c r="H27" s="842"/>
      <c r="J27" s="843"/>
      <c r="K27" s="751">
        <v>0.31</v>
      </c>
      <c r="L27" s="843"/>
      <c r="M27" s="748">
        <v>0.44700000000000001</v>
      </c>
      <c r="N27" s="844"/>
      <c r="O27" s="748">
        <v>0.38500000000000001</v>
      </c>
      <c r="P27" s="843"/>
      <c r="Q27" s="751">
        <v>0.47699999999999998</v>
      </c>
      <c r="R27" s="843"/>
      <c r="S27" s="748">
        <v>-6.2E-2</v>
      </c>
      <c r="T27" s="843"/>
      <c r="U27" s="752">
        <v>9.5000000000000001E-2</v>
      </c>
      <c r="V27" s="843"/>
      <c r="W27" s="751">
        <v>0.23200000000000001</v>
      </c>
      <c r="X27" s="117"/>
      <c r="Y27" s="843"/>
      <c r="Z27" s="751">
        <v>0.1</v>
      </c>
      <c r="AA27" s="843"/>
      <c r="AB27" s="748">
        <v>-0.02</v>
      </c>
      <c r="AC27" s="844"/>
      <c r="AD27" s="748">
        <v>3.3000000000000002E-2</v>
      </c>
      <c r="AE27" s="843"/>
      <c r="AF27" s="751"/>
      <c r="AG27" s="843"/>
      <c r="AH27" s="748"/>
      <c r="AI27" s="843"/>
      <c r="AJ27" s="752"/>
      <c r="AK27" s="843"/>
      <c r="AL27" s="751"/>
      <c r="AN27" s="132"/>
      <c r="AO27" s="667"/>
      <c r="AP27" s="667"/>
      <c r="AQ27" s="667"/>
      <c r="AR27" s="667"/>
      <c r="AS27" s="667"/>
      <c r="AT27" s="667"/>
      <c r="AU27" s="667"/>
      <c r="AV27" s="667"/>
      <c r="AW27" s="78"/>
      <c r="AX27" s="667"/>
      <c r="AY27" s="667"/>
      <c r="AZ27" s="667"/>
      <c r="BA27" s="667"/>
      <c r="BB27" s="667"/>
      <c r="BC27" s="667"/>
      <c r="BD27" s="667"/>
      <c r="BE27" s="667"/>
      <c r="BF27" s="97"/>
      <c r="BI27" s="233"/>
    </row>
    <row r="28" spans="1:61" s="55" customFormat="1" ht="15" customHeight="1" thickTop="1">
      <c r="B28" s="53"/>
      <c r="C28" s="53"/>
      <c r="D28" s="53"/>
      <c r="E28" s="53"/>
      <c r="F28" s="528"/>
      <c r="G28" s="841"/>
      <c r="H28" s="845" t="s">
        <v>20</v>
      </c>
      <c r="J28" s="754"/>
      <c r="K28" s="754"/>
      <c r="L28" s="754"/>
      <c r="M28" s="754"/>
      <c r="N28" s="754"/>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N28" s="129"/>
      <c r="AO28" s="129"/>
      <c r="AP28" s="129"/>
      <c r="AQ28" s="129"/>
      <c r="AR28" s="129"/>
      <c r="AS28" s="129"/>
      <c r="AT28" s="129"/>
      <c r="AU28" s="129"/>
      <c r="AV28" s="129"/>
      <c r="AW28" s="129"/>
      <c r="AX28" s="129"/>
      <c r="AY28" s="129"/>
      <c r="AZ28" s="129"/>
      <c r="BA28" s="129"/>
      <c r="BB28" s="129"/>
      <c r="BC28" s="129"/>
      <c r="BD28" s="129"/>
      <c r="BE28" s="129"/>
      <c r="BF28" s="129"/>
    </row>
    <row r="29" spans="1:61" s="108" customFormat="1" ht="15" customHeight="1">
      <c r="A29" s="55"/>
      <c r="B29" s="686" t="s">
        <v>240</v>
      </c>
      <c r="C29" s="547"/>
      <c r="D29" s="547"/>
      <c r="E29" s="547"/>
      <c r="F29" s="547"/>
      <c r="H29" s="110"/>
      <c r="J29" s="846"/>
      <c r="K29" s="847"/>
      <c r="L29" s="846"/>
      <c r="M29" s="846"/>
      <c r="N29" s="846"/>
      <c r="O29" s="846"/>
      <c r="P29" s="846"/>
      <c r="Q29" s="846"/>
      <c r="R29" s="846"/>
      <c r="S29" s="846"/>
      <c r="T29" s="846"/>
      <c r="U29" s="846"/>
      <c r="V29" s="846"/>
      <c r="W29" s="847"/>
      <c r="X29" s="124"/>
      <c r="Y29" s="846"/>
      <c r="Z29" s="847"/>
      <c r="AA29" s="846"/>
      <c r="AB29" s="846"/>
      <c r="AC29" s="846"/>
      <c r="AD29" s="846"/>
      <c r="AE29" s="846"/>
      <c r="AF29" s="846"/>
      <c r="AG29" s="846"/>
      <c r="AH29" s="846"/>
      <c r="AI29" s="846"/>
      <c r="AJ29" s="846"/>
      <c r="AK29" s="846"/>
      <c r="AL29" s="847"/>
      <c r="AN29" s="130"/>
      <c r="AO29" s="129"/>
      <c r="AP29" s="129"/>
      <c r="AQ29" s="129"/>
      <c r="AR29" s="129"/>
      <c r="AS29" s="129"/>
      <c r="AT29" s="129"/>
      <c r="AU29" s="129"/>
      <c r="AV29" s="129"/>
      <c r="AW29" s="129"/>
      <c r="AX29" s="129"/>
      <c r="AY29" s="129"/>
      <c r="AZ29" s="129"/>
      <c r="BA29" s="129"/>
      <c r="BB29" s="129"/>
      <c r="BC29" s="129"/>
      <c r="BD29" s="129"/>
      <c r="BE29" s="129"/>
      <c r="BF29" s="130"/>
    </row>
    <row r="30" spans="1:61" s="49" customFormat="1" ht="15" customHeight="1">
      <c r="A30" s="55"/>
      <c r="B30" s="316" t="s">
        <v>190</v>
      </c>
      <c r="C30" s="316"/>
      <c r="D30" s="316"/>
      <c r="E30" s="316"/>
      <c r="F30" s="836"/>
      <c r="G30" s="837"/>
      <c r="H30" s="838"/>
      <c r="I30" s="837"/>
      <c r="J30" s="839">
        <v>1558</v>
      </c>
      <c r="K30" s="745">
        <v>1699</v>
      </c>
      <c r="L30" s="839">
        <v>1583</v>
      </c>
      <c r="M30" s="743">
        <v>1773</v>
      </c>
      <c r="N30" s="839">
        <v>3141</v>
      </c>
      <c r="O30" s="743">
        <v>3472</v>
      </c>
      <c r="P30" s="839">
        <v>1619</v>
      </c>
      <c r="Q30" s="745">
        <v>1816</v>
      </c>
      <c r="R30" s="839">
        <v>1663</v>
      </c>
      <c r="S30" s="743">
        <v>1865</v>
      </c>
      <c r="T30" s="839">
        <v>3282</v>
      </c>
      <c r="U30" s="746">
        <v>3681</v>
      </c>
      <c r="V30" s="839">
        <v>6423</v>
      </c>
      <c r="W30" s="745">
        <v>7152</v>
      </c>
      <c r="X30" s="124"/>
      <c r="Y30" s="839">
        <v>1664</v>
      </c>
      <c r="Z30" s="745">
        <v>1849</v>
      </c>
      <c r="AA30" s="839">
        <v>1716</v>
      </c>
      <c r="AB30" s="743">
        <v>1893</v>
      </c>
      <c r="AC30" s="839">
        <v>3380</v>
      </c>
      <c r="AD30" s="743">
        <v>3742</v>
      </c>
      <c r="AE30" s="839"/>
      <c r="AF30" s="745"/>
      <c r="AG30" s="839"/>
      <c r="AH30" s="743"/>
      <c r="AI30" s="839"/>
      <c r="AJ30" s="746"/>
      <c r="AK30" s="839"/>
      <c r="AL30" s="745"/>
      <c r="AN30" s="133"/>
      <c r="AO30" s="323">
        <f t="shared" ref="AO30:AO41" si="0">IF(ABS(N30-(J30+L30))&lt;0.001,0,N30-(J30+L30))</f>
        <v>0</v>
      </c>
      <c r="AP30" s="323">
        <f t="shared" ref="AP30:AP41" si="1">IF(ABS(O30-(K30+M30))&lt;0.001,0,O30-(K30+M30))</f>
        <v>0</v>
      </c>
      <c r="AQ30" s="323">
        <f t="shared" ref="AQ30:AQ41" si="2">IF(ABS(T30-(P30+R30))&lt;0.001,0,T30-(P30+R30))</f>
        <v>0</v>
      </c>
      <c r="AR30" s="323">
        <f t="shared" ref="AR30:AR41" si="3">IF(ABS(U30-(Q30+S30))&lt;0.001,0,U30-(Q30+S30))</f>
        <v>0</v>
      </c>
      <c r="AS30" s="323">
        <f t="shared" ref="AS30:AT44" si="4">IF(ABS(V30-(J30+L30+P30+R30))&lt;0.001,0,V30-(J30+L30+P30+R30))</f>
        <v>0</v>
      </c>
      <c r="AT30" s="323">
        <f t="shared" si="4"/>
        <v>-1</v>
      </c>
      <c r="AU30" s="323">
        <f t="shared" ref="AU30:AV41" si="5">IF(ABS(V30-(N30+T30))&lt;0.001,0,V30-(N30+T30))</f>
        <v>0</v>
      </c>
      <c r="AV30" s="323">
        <f t="shared" si="5"/>
        <v>-1</v>
      </c>
      <c r="AW30" s="58"/>
      <c r="AX30" s="323">
        <f t="shared" ref="AX30:AY41" si="6">IF(ABS(AC30-(Y30+AA30))&lt;0.001,0,AC30-(Y30+AA30))</f>
        <v>0</v>
      </c>
      <c r="AY30" s="323">
        <f t="shared" si="6"/>
        <v>0</v>
      </c>
      <c r="AZ30" s="323">
        <f t="shared" ref="AZ30:BA41" si="7">IF(ABS(AI30-(AE30+AG30))&lt;0.001,0,AI30-(AE30+AG30))</f>
        <v>0</v>
      </c>
      <c r="BA30" s="323">
        <f t="shared" si="7"/>
        <v>0</v>
      </c>
      <c r="BB30" s="323">
        <f t="shared" ref="BB30:BB44" si="8">IF(ABS(AK30-(Y30+AA30+AE30+AG30))&lt;0.001,0,AK30-(Y30+AA30+AE30+AG30))</f>
        <v>-3380</v>
      </c>
      <c r="BC30" s="323">
        <f t="shared" ref="BC30:BC44" si="9">IF(ABS(AL30-(Z30+AB30+AF30+AH30))&lt;0.001,0,AL30-(Z30+AB30+AF30+AH30))</f>
        <v>-3742</v>
      </c>
      <c r="BD30" s="323">
        <f t="shared" ref="BD30:BD44" si="10">IF(ABS(AK30-(AC30+AI30))&lt;0.001,0,AK30-(AC30+AI30))</f>
        <v>-3380</v>
      </c>
      <c r="BE30" s="323">
        <f t="shared" ref="BE30:BE44" si="11">IF(ABS(AL30-(AD30+AJ30))&lt;0.001,0,AL30-(AD30+AJ30))</f>
        <v>-3742</v>
      </c>
      <c r="BF30" s="183"/>
      <c r="BH30" s="233"/>
      <c r="BI30" s="233"/>
    </row>
    <row r="31" spans="1:61" s="55" customFormat="1" ht="15" customHeight="1">
      <c r="B31" s="592" t="s">
        <v>146</v>
      </c>
      <c r="C31" s="592"/>
      <c r="D31" s="592"/>
      <c r="E31" s="592"/>
      <c r="F31" s="848"/>
      <c r="G31" s="841"/>
      <c r="H31" s="119"/>
      <c r="J31" s="849">
        <v>538</v>
      </c>
      <c r="K31" s="850">
        <v>586</v>
      </c>
      <c r="L31" s="849">
        <v>541</v>
      </c>
      <c r="M31" s="125">
        <v>624</v>
      </c>
      <c r="N31" s="849">
        <v>1079</v>
      </c>
      <c r="O31" s="125">
        <v>1210</v>
      </c>
      <c r="P31" s="849">
        <v>542</v>
      </c>
      <c r="Q31" s="850">
        <v>621</v>
      </c>
      <c r="R31" s="849">
        <v>557</v>
      </c>
      <c r="S31" s="125">
        <v>639</v>
      </c>
      <c r="T31" s="120">
        <v>1099</v>
      </c>
      <c r="U31" s="126">
        <v>1260</v>
      </c>
      <c r="V31" s="120">
        <v>2178</v>
      </c>
      <c r="W31" s="851">
        <v>2470</v>
      </c>
      <c r="X31" s="754"/>
      <c r="Y31" s="849">
        <v>585</v>
      </c>
      <c r="Z31" s="850">
        <v>648</v>
      </c>
      <c r="AA31" s="849"/>
      <c r="AB31" s="125"/>
      <c r="AC31" s="849"/>
      <c r="AD31" s="125"/>
      <c r="AE31" s="849"/>
      <c r="AF31" s="850"/>
      <c r="AG31" s="849"/>
      <c r="AH31" s="125"/>
      <c r="AI31" s="120"/>
      <c r="AJ31" s="126"/>
      <c r="AK31" s="120"/>
      <c r="AL31" s="851"/>
      <c r="AM31" s="939"/>
      <c r="AN31" s="134"/>
      <c r="AO31" s="176">
        <f t="shared" si="0"/>
        <v>0</v>
      </c>
      <c r="AP31" s="176">
        <f t="shared" si="1"/>
        <v>0</v>
      </c>
      <c r="AQ31" s="176">
        <f t="shared" si="2"/>
        <v>0</v>
      </c>
      <c r="AR31" s="176">
        <f t="shared" si="3"/>
        <v>0</v>
      </c>
      <c r="AS31" s="176">
        <f t="shared" si="4"/>
        <v>0</v>
      </c>
      <c r="AT31" s="176">
        <f t="shared" si="4"/>
        <v>0</v>
      </c>
      <c r="AU31" s="176">
        <f t="shared" si="5"/>
        <v>0</v>
      </c>
      <c r="AV31" s="176">
        <f t="shared" si="5"/>
        <v>0</v>
      </c>
      <c r="AW31" s="58"/>
      <c r="AX31" s="176">
        <f t="shared" si="6"/>
        <v>-585</v>
      </c>
      <c r="AY31" s="176">
        <f t="shared" si="6"/>
        <v>-648</v>
      </c>
      <c r="AZ31" s="176">
        <f t="shared" si="7"/>
        <v>0</v>
      </c>
      <c r="BA31" s="176">
        <f t="shared" si="7"/>
        <v>0</v>
      </c>
      <c r="BB31" s="176">
        <f t="shared" si="8"/>
        <v>-585</v>
      </c>
      <c r="BC31" s="176">
        <f t="shared" si="9"/>
        <v>-648</v>
      </c>
      <c r="BD31" s="176">
        <f t="shared" si="10"/>
        <v>0</v>
      </c>
      <c r="BE31" s="176">
        <f t="shared" si="11"/>
        <v>0</v>
      </c>
      <c r="BF31" s="717"/>
      <c r="BH31" s="233"/>
      <c r="BI31" s="233"/>
    </row>
    <row r="32" spans="1:61" s="55" customFormat="1" ht="15" customHeight="1">
      <c r="B32" s="53"/>
      <c r="C32" s="53" t="s">
        <v>141</v>
      </c>
      <c r="D32" s="53"/>
      <c r="E32" s="53"/>
      <c r="F32" s="528"/>
      <c r="G32" s="841"/>
      <c r="H32" s="845"/>
      <c r="J32" s="852">
        <v>194</v>
      </c>
      <c r="K32" s="853">
        <v>208</v>
      </c>
      <c r="L32" s="852">
        <v>196</v>
      </c>
      <c r="M32" s="854">
        <v>223</v>
      </c>
      <c r="N32" s="852">
        <v>389</v>
      </c>
      <c r="O32" s="854">
        <v>431</v>
      </c>
      <c r="P32" s="852">
        <v>203</v>
      </c>
      <c r="Q32" s="853">
        <v>226</v>
      </c>
      <c r="R32" s="852">
        <v>209</v>
      </c>
      <c r="S32" s="854">
        <v>230</v>
      </c>
      <c r="T32" s="852">
        <v>412</v>
      </c>
      <c r="U32" s="855">
        <v>456</v>
      </c>
      <c r="V32" s="852">
        <v>801</v>
      </c>
      <c r="W32" s="853">
        <v>887</v>
      </c>
      <c r="X32" s="754"/>
      <c r="Y32" s="852">
        <v>208</v>
      </c>
      <c r="Z32" s="853">
        <v>233</v>
      </c>
      <c r="AA32" s="852"/>
      <c r="AB32" s="854"/>
      <c r="AC32" s="852"/>
      <c r="AD32" s="854"/>
      <c r="AE32" s="852"/>
      <c r="AF32" s="853"/>
      <c r="AG32" s="852"/>
      <c r="AH32" s="854"/>
      <c r="AI32" s="852"/>
      <c r="AJ32" s="855"/>
      <c r="AK32" s="852"/>
      <c r="AL32" s="853"/>
      <c r="AM32" s="939"/>
      <c r="AN32" s="134"/>
      <c r="AO32" s="176">
        <f t="shared" si="0"/>
        <v>-1</v>
      </c>
      <c r="AP32" s="176">
        <f t="shared" si="1"/>
        <v>0</v>
      </c>
      <c r="AQ32" s="176">
        <f t="shared" si="2"/>
        <v>0</v>
      </c>
      <c r="AR32" s="176">
        <f t="shared" si="3"/>
        <v>0</v>
      </c>
      <c r="AS32" s="176">
        <f t="shared" si="4"/>
        <v>-1</v>
      </c>
      <c r="AT32" s="176">
        <f t="shared" si="4"/>
        <v>0</v>
      </c>
      <c r="AU32" s="176">
        <f t="shared" si="5"/>
        <v>0</v>
      </c>
      <c r="AV32" s="176">
        <f t="shared" si="5"/>
        <v>0</v>
      </c>
      <c r="AW32" s="58"/>
      <c r="AX32" s="176">
        <f t="shared" si="6"/>
        <v>-208</v>
      </c>
      <c r="AY32" s="176">
        <f t="shared" si="6"/>
        <v>-233</v>
      </c>
      <c r="AZ32" s="176">
        <f t="shared" si="7"/>
        <v>0</v>
      </c>
      <c r="BA32" s="176">
        <f t="shared" si="7"/>
        <v>0</v>
      </c>
      <c r="BB32" s="176">
        <f t="shared" si="8"/>
        <v>-208</v>
      </c>
      <c r="BC32" s="176">
        <f t="shared" si="9"/>
        <v>-233</v>
      </c>
      <c r="BD32" s="176">
        <f t="shared" si="10"/>
        <v>0</v>
      </c>
      <c r="BE32" s="176">
        <f t="shared" si="11"/>
        <v>0</v>
      </c>
      <c r="BF32" s="717"/>
      <c r="BH32" s="233"/>
      <c r="BI32" s="233"/>
    </row>
    <row r="33" spans="2:61" s="55" customFormat="1" ht="15" customHeight="1">
      <c r="B33" s="53"/>
      <c r="C33" s="53" t="s">
        <v>142</v>
      </c>
      <c r="D33" s="53"/>
      <c r="E33" s="53"/>
      <c r="F33" s="528"/>
      <c r="G33" s="841"/>
      <c r="H33" s="845"/>
      <c r="J33" s="852">
        <v>176</v>
      </c>
      <c r="K33" s="853">
        <v>192</v>
      </c>
      <c r="L33" s="852">
        <v>175</v>
      </c>
      <c r="M33" s="854">
        <v>203</v>
      </c>
      <c r="N33" s="852">
        <v>351</v>
      </c>
      <c r="O33" s="854">
        <v>394</v>
      </c>
      <c r="P33" s="852">
        <v>176</v>
      </c>
      <c r="Q33" s="853">
        <v>199</v>
      </c>
      <c r="R33" s="852">
        <v>184</v>
      </c>
      <c r="S33" s="854">
        <v>202</v>
      </c>
      <c r="T33" s="852">
        <v>359</v>
      </c>
      <c r="U33" s="855">
        <v>401</v>
      </c>
      <c r="V33" s="852">
        <v>710</v>
      </c>
      <c r="W33" s="853">
        <v>795</v>
      </c>
      <c r="X33" s="754"/>
      <c r="Y33" s="852">
        <v>192</v>
      </c>
      <c r="Z33" s="853">
        <v>205</v>
      </c>
      <c r="AA33" s="852"/>
      <c r="AB33" s="854"/>
      <c r="AC33" s="852"/>
      <c r="AD33" s="854"/>
      <c r="AE33" s="852"/>
      <c r="AF33" s="853"/>
      <c r="AG33" s="852"/>
      <c r="AH33" s="854"/>
      <c r="AI33" s="852"/>
      <c r="AJ33" s="855"/>
      <c r="AK33" s="852"/>
      <c r="AL33" s="853"/>
      <c r="AM33" s="939"/>
      <c r="AN33" s="134"/>
      <c r="AO33" s="176">
        <f t="shared" si="0"/>
        <v>0</v>
      </c>
      <c r="AP33" s="176">
        <f t="shared" si="1"/>
        <v>-1</v>
      </c>
      <c r="AQ33" s="176">
        <f t="shared" si="2"/>
        <v>-1</v>
      </c>
      <c r="AR33" s="176">
        <f t="shared" si="3"/>
        <v>0</v>
      </c>
      <c r="AS33" s="176">
        <f t="shared" si="4"/>
        <v>-1</v>
      </c>
      <c r="AT33" s="176">
        <f t="shared" si="4"/>
        <v>-1</v>
      </c>
      <c r="AU33" s="176">
        <f t="shared" si="5"/>
        <v>0</v>
      </c>
      <c r="AV33" s="176">
        <f t="shared" si="5"/>
        <v>0</v>
      </c>
      <c r="AW33" s="58"/>
      <c r="AX33" s="176">
        <f t="shared" si="6"/>
        <v>-192</v>
      </c>
      <c r="AY33" s="176">
        <f t="shared" si="6"/>
        <v>-205</v>
      </c>
      <c r="AZ33" s="176">
        <f t="shared" si="7"/>
        <v>0</v>
      </c>
      <c r="BA33" s="176">
        <f t="shared" si="7"/>
        <v>0</v>
      </c>
      <c r="BB33" s="176">
        <f t="shared" si="8"/>
        <v>-192</v>
      </c>
      <c r="BC33" s="176">
        <f t="shared" si="9"/>
        <v>-205</v>
      </c>
      <c r="BD33" s="176">
        <f t="shared" si="10"/>
        <v>0</v>
      </c>
      <c r="BE33" s="176">
        <f t="shared" si="11"/>
        <v>0</v>
      </c>
      <c r="BF33" s="717"/>
      <c r="BH33" s="233"/>
      <c r="BI33" s="233"/>
    </row>
    <row r="34" spans="2:61" s="55" customFormat="1" ht="15" customHeight="1">
      <c r="B34" s="53"/>
      <c r="C34" s="53" t="s">
        <v>143</v>
      </c>
      <c r="D34" s="53"/>
      <c r="E34" s="53"/>
      <c r="F34" s="528"/>
      <c r="G34" s="841"/>
      <c r="H34" s="845"/>
      <c r="J34" s="852">
        <v>156</v>
      </c>
      <c r="K34" s="853">
        <v>161</v>
      </c>
      <c r="L34" s="852">
        <v>157</v>
      </c>
      <c r="M34" s="854">
        <v>171</v>
      </c>
      <c r="N34" s="852">
        <v>313</v>
      </c>
      <c r="O34" s="854">
        <v>332</v>
      </c>
      <c r="P34" s="852">
        <v>148</v>
      </c>
      <c r="Q34" s="853">
        <v>170</v>
      </c>
      <c r="R34" s="852">
        <v>150</v>
      </c>
      <c r="S34" s="854">
        <v>175</v>
      </c>
      <c r="T34" s="852">
        <v>298</v>
      </c>
      <c r="U34" s="855">
        <v>345</v>
      </c>
      <c r="V34" s="852">
        <v>610</v>
      </c>
      <c r="W34" s="853">
        <v>677</v>
      </c>
      <c r="X34" s="754"/>
      <c r="Y34" s="852">
        <v>162</v>
      </c>
      <c r="Z34" s="853">
        <v>181</v>
      </c>
      <c r="AA34" s="852"/>
      <c r="AB34" s="854"/>
      <c r="AC34" s="852"/>
      <c r="AD34" s="854"/>
      <c r="AE34" s="852"/>
      <c r="AF34" s="853"/>
      <c r="AG34" s="852"/>
      <c r="AH34" s="854"/>
      <c r="AI34" s="852"/>
      <c r="AJ34" s="855"/>
      <c r="AK34" s="852"/>
      <c r="AL34" s="853"/>
      <c r="AM34" s="939"/>
      <c r="AN34" s="134"/>
      <c r="AO34" s="176">
        <f t="shared" si="0"/>
        <v>0</v>
      </c>
      <c r="AP34" s="176">
        <f t="shared" si="1"/>
        <v>0</v>
      </c>
      <c r="AQ34" s="176">
        <f t="shared" si="2"/>
        <v>0</v>
      </c>
      <c r="AR34" s="176">
        <f t="shared" si="3"/>
        <v>0</v>
      </c>
      <c r="AS34" s="176">
        <f t="shared" si="4"/>
        <v>-1</v>
      </c>
      <c r="AT34" s="176">
        <f t="shared" si="4"/>
        <v>0</v>
      </c>
      <c r="AU34" s="176">
        <f t="shared" si="5"/>
        <v>-1</v>
      </c>
      <c r="AV34" s="176">
        <f t="shared" si="5"/>
        <v>0</v>
      </c>
      <c r="AW34" s="58"/>
      <c r="AX34" s="176">
        <f t="shared" ref="AX34" si="12">IF(ABS(AC34-(Y34+AA34))&lt;0.001,0,AC34-(Y34+AA34))</f>
        <v>-162</v>
      </c>
      <c r="AY34" s="176">
        <f t="shared" ref="AY34" si="13">IF(ABS(AD34-(Z34+AB34))&lt;0.001,0,AD34-(Z34+AB34))</f>
        <v>-181</v>
      </c>
      <c r="AZ34" s="176">
        <f t="shared" si="7"/>
        <v>0</v>
      </c>
      <c r="BA34" s="176">
        <f t="shared" si="7"/>
        <v>0</v>
      </c>
      <c r="BB34" s="176">
        <f t="shared" si="8"/>
        <v>-162</v>
      </c>
      <c r="BC34" s="176">
        <f t="shared" si="9"/>
        <v>-181</v>
      </c>
      <c r="BD34" s="176">
        <f t="shared" si="10"/>
        <v>0</v>
      </c>
      <c r="BE34" s="176">
        <f t="shared" si="11"/>
        <v>0</v>
      </c>
      <c r="BF34" s="717"/>
      <c r="BH34" s="233"/>
      <c r="BI34" s="233"/>
    </row>
    <row r="35" spans="2:61" s="55" customFormat="1" ht="15" customHeight="1">
      <c r="B35" s="496" t="s">
        <v>692</v>
      </c>
      <c r="C35" s="496"/>
      <c r="D35" s="496"/>
      <c r="E35" s="496"/>
      <c r="F35" s="856"/>
      <c r="G35" s="841"/>
      <c r="H35" s="857"/>
      <c r="J35" s="849">
        <v>362</v>
      </c>
      <c r="K35" s="851">
        <v>375</v>
      </c>
      <c r="L35" s="849">
        <v>370</v>
      </c>
      <c r="M35" s="125">
        <v>385</v>
      </c>
      <c r="N35" s="849">
        <v>732</v>
      </c>
      <c r="O35" s="125">
        <v>760</v>
      </c>
      <c r="P35" s="849">
        <v>355</v>
      </c>
      <c r="Q35" s="851">
        <v>388</v>
      </c>
      <c r="R35" s="849">
        <v>380</v>
      </c>
      <c r="S35" s="125">
        <v>401</v>
      </c>
      <c r="T35" s="120">
        <v>735</v>
      </c>
      <c r="U35" s="126">
        <v>789</v>
      </c>
      <c r="V35" s="120">
        <v>1468</v>
      </c>
      <c r="W35" s="851">
        <v>1549</v>
      </c>
      <c r="X35" s="754"/>
      <c r="Y35" s="849">
        <v>375</v>
      </c>
      <c r="Z35" s="851">
        <v>398</v>
      </c>
      <c r="AA35" s="849"/>
      <c r="AB35" s="125"/>
      <c r="AC35" s="849"/>
      <c r="AD35" s="125"/>
      <c r="AE35" s="849"/>
      <c r="AF35" s="851"/>
      <c r="AG35" s="849"/>
      <c r="AH35" s="125"/>
      <c r="AI35" s="120"/>
      <c r="AJ35" s="126"/>
      <c r="AK35" s="120"/>
      <c r="AL35" s="851"/>
      <c r="AM35" s="939"/>
      <c r="AN35" s="134"/>
      <c r="AO35" s="176">
        <f t="shared" si="0"/>
        <v>0</v>
      </c>
      <c r="AP35" s="176">
        <f t="shared" si="1"/>
        <v>0</v>
      </c>
      <c r="AQ35" s="176">
        <f t="shared" si="2"/>
        <v>0</v>
      </c>
      <c r="AR35" s="176">
        <f t="shared" si="3"/>
        <v>0</v>
      </c>
      <c r="AS35" s="176">
        <f t="shared" si="4"/>
        <v>1</v>
      </c>
      <c r="AT35" s="176">
        <f t="shared" si="4"/>
        <v>0</v>
      </c>
      <c r="AU35" s="176">
        <f t="shared" si="5"/>
        <v>1</v>
      </c>
      <c r="AV35" s="176">
        <f t="shared" si="5"/>
        <v>0</v>
      </c>
      <c r="AW35" s="58"/>
      <c r="AX35" s="176">
        <f t="shared" si="6"/>
        <v>-375</v>
      </c>
      <c r="AY35" s="176">
        <f t="shared" si="6"/>
        <v>-398</v>
      </c>
      <c r="AZ35" s="176">
        <f t="shared" si="7"/>
        <v>0</v>
      </c>
      <c r="BA35" s="176">
        <f t="shared" si="7"/>
        <v>0</v>
      </c>
      <c r="BB35" s="176">
        <f t="shared" si="8"/>
        <v>-375</v>
      </c>
      <c r="BC35" s="176">
        <f t="shared" si="9"/>
        <v>-398</v>
      </c>
      <c r="BD35" s="176">
        <f t="shared" si="10"/>
        <v>0</v>
      </c>
      <c r="BE35" s="176">
        <f t="shared" si="11"/>
        <v>0</v>
      </c>
      <c r="BF35" s="717"/>
      <c r="BH35" s="233"/>
      <c r="BI35" s="233"/>
    </row>
    <row r="36" spans="2:61" s="55" customFormat="1" ht="15" customHeight="1">
      <c r="B36" s="53"/>
      <c r="C36" s="53" t="s">
        <v>144</v>
      </c>
      <c r="D36" s="53"/>
      <c r="E36" s="53"/>
      <c r="F36" s="528"/>
      <c r="G36" s="841"/>
      <c r="H36" s="845"/>
      <c r="J36" s="852">
        <v>233</v>
      </c>
      <c r="K36" s="853">
        <v>235</v>
      </c>
      <c r="L36" s="852">
        <v>235</v>
      </c>
      <c r="M36" s="854">
        <v>236</v>
      </c>
      <c r="N36" s="852">
        <v>467</v>
      </c>
      <c r="O36" s="854">
        <v>471</v>
      </c>
      <c r="P36" s="852">
        <v>223</v>
      </c>
      <c r="Q36" s="853">
        <v>235</v>
      </c>
      <c r="R36" s="852">
        <v>240</v>
      </c>
      <c r="S36" s="854">
        <v>243</v>
      </c>
      <c r="T36" s="852">
        <v>462</v>
      </c>
      <c r="U36" s="855">
        <v>478</v>
      </c>
      <c r="V36" s="852">
        <v>930</v>
      </c>
      <c r="W36" s="853">
        <v>949</v>
      </c>
      <c r="X36" s="754"/>
      <c r="Y36" s="852">
        <v>235</v>
      </c>
      <c r="Z36" s="853">
        <v>245</v>
      </c>
      <c r="AA36" s="852"/>
      <c r="AB36" s="854"/>
      <c r="AC36" s="852"/>
      <c r="AD36" s="854"/>
      <c r="AE36" s="852"/>
      <c r="AF36" s="853"/>
      <c r="AG36" s="852"/>
      <c r="AH36" s="854"/>
      <c r="AI36" s="852"/>
      <c r="AJ36" s="855"/>
      <c r="AK36" s="852"/>
      <c r="AL36" s="853"/>
      <c r="AM36" s="939"/>
      <c r="AN36" s="134"/>
      <c r="AO36" s="176">
        <f t="shared" si="0"/>
        <v>-1</v>
      </c>
      <c r="AP36" s="176">
        <f t="shared" si="1"/>
        <v>0</v>
      </c>
      <c r="AQ36" s="176">
        <f t="shared" si="2"/>
        <v>-1</v>
      </c>
      <c r="AR36" s="176">
        <f t="shared" si="3"/>
        <v>0</v>
      </c>
      <c r="AS36" s="176">
        <f t="shared" si="4"/>
        <v>-1</v>
      </c>
      <c r="AT36" s="176">
        <f t="shared" si="4"/>
        <v>0</v>
      </c>
      <c r="AU36" s="176">
        <f t="shared" si="5"/>
        <v>1</v>
      </c>
      <c r="AV36" s="176">
        <f t="shared" si="5"/>
        <v>0</v>
      </c>
      <c r="AW36" s="58"/>
      <c r="AX36" s="176">
        <f t="shared" si="6"/>
        <v>-235</v>
      </c>
      <c r="AY36" s="176">
        <f t="shared" si="6"/>
        <v>-245</v>
      </c>
      <c r="AZ36" s="176">
        <f t="shared" si="7"/>
        <v>0</v>
      </c>
      <c r="BA36" s="176">
        <f t="shared" si="7"/>
        <v>0</v>
      </c>
      <c r="BB36" s="176">
        <f t="shared" si="8"/>
        <v>-235</v>
      </c>
      <c r="BC36" s="176">
        <f t="shared" si="9"/>
        <v>-245</v>
      </c>
      <c r="BD36" s="176">
        <f t="shared" si="10"/>
        <v>0</v>
      </c>
      <c r="BE36" s="176">
        <f t="shared" si="11"/>
        <v>0</v>
      </c>
      <c r="BF36" s="717"/>
      <c r="BH36" s="233"/>
      <c r="BI36" s="233"/>
    </row>
    <row r="37" spans="2:61" s="55" customFormat="1" ht="15" customHeight="1">
      <c r="B37" s="53"/>
      <c r="C37" s="53" t="s">
        <v>157</v>
      </c>
      <c r="D37" s="53"/>
      <c r="E37" s="53"/>
      <c r="F37" s="528"/>
      <c r="G37" s="841"/>
      <c r="H37" s="369"/>
      <c r="J37" s="852">
        <v>110</v>
      </c>
      <c r="K37" s="853">
        <v>119</v>
      </c>
      <c r="L37" s="852">
        <v>115</v>
      </c>
      <c r="M37" s="854">
        <v>129</v>
      </c>
      <c r="N37" s="852">
        <v>225</v>
      </c>
      <c r="O37" s="854">
        <v>248</v>
      </c>
      <c r="P37" s="852">
        <v>113</v>
      </c>
      <c r="Q37" s="853">
        <v>132</v>
      </c>
      <c r="R37" s="852">
        <v>119</v>
      </c>
      <c r="S37" s="854">
        <v>139</v>
      </c>
      <c r="T37" s="852">
        <v>232</v>
      </c>
      <c r="U37" s="855">
        <v>271</v>
      </c>
      <c r="V37" s="852">
        <v>457</v>
      </c>
      <c r="W37" s="853">
        <v>519</v>
      </c>
      <c r="X37" s="754"/>
      <c r="Y37" s="852">
        <v>119</v>
      </c>
      <c r="Z37" s="853">
        <v>136</v>
      </c>
      <c r="AA37" s="852"/>
      <c r="AB37" s="854"/>
      <c r="AC37" s="852"/>
      <c r="AD37" s="854"/>
      <c r="AE37" s="852"/>
      <c r="AF37" s="853"/>
      <c r="AG37" s="852"/>
      <c r="AH37" s="854"/>
      <c r="AI37" s="852"/>
      <c r="AJ37" s="855"/>
      <c r="AK37" s="852"/>
      <c r="AL37" s="853"/>
      <c r="AM37" s="939"/>
      <c r="AN37" s="134"/>
      <c r="AO37" s="176">
        <f t="shared" si="0"/>
        <v>0</v>
      </c>
      <c r="AP37" s="176">
        <f t="shared" si="1"/>
        <v>0</v>
      </c>
      <c r="AQ37" s="176">
        <f t="shared" si="2"/>
        <v>0</v>
      </c>
      <c r="AR37" s="176">
        <f t="shared" si="3"/>
        <v>0</v>
      </c>
      <c r="AS37" s="176">
        <f t="shared" si="4"/>
        <v>0</v>
      </c>
      <c r="AT37" s="176">
        <f t="shared" si="4"/>
        <v>0</v>
      </c>
      <c r="AU37" s="176">
        <f>IF(ABS(V37-(N37+T37))&lt;0.001,0,V37-(N37+T37))</f>
        <v>0</v>
      </c>
      <c r="AV37" s="176">
        <f>IF(ABS(W37-(O37+U37))&lt;0.001,0,W37-(O37+U37))</f>
        <v>0</v>
      </c>
      <c r="AW37" s="58"/>
      <c r="AX37" s="176">
        <f>IF(ABS(AC37-(Y37+AA37))&lt;0.001,0,AC37-(Y37+AA37))</f>
        <v>-119</v>
      </c>
      <c r="AY37" s="176">
        <f>IF(ABS(AD37-(Z37+AB37))&lt;0.001,0,AD37-(Z37+AB37))</f>
        <v>-136</v>
      </c>
      <c r="AZ37" s="176">
        <f>IF(ABS(AI37-(AE37+AG37))&lt;0.001,0,AI37-(AE37+AG37))</f>
        <v>0</v>
      </c>
      <c r="BA37" s="176">
        <f>IF(ABS(AJ37-(AF37+AH37))&lt;0.001,0,AJ37-(AF37+AH37))</f>
        <v>0</v>
      </c>
      <c r="BB37" s="176">
        <f t="shared" si="8"/>
        <v>-119</v>
      </c>
      <c r="BC37" s="176">
        <f t="shared" si="9"/>
        <v>-136</v>
      </c>
      <c r="BD37" s="176">
        <f t="shared" si="10"/>
        <v>0</v>
      </c>
      <c r="BE37" s="176">
        <f t="shared" si="11"/>
        <v>0</v>
      </c>
      <c r="BF37" s="717"/>
      <c r="BH37" s="233"/>
      <c r="BI37" s="233"/>
    </row>
    <row r="38" spans="2:61" s="55" customFormat="1" ht="15" customHeight="1">
      <c r="B38" s="496" t="s">
        <v>363</v>
      </c>
      <c r="C38" s="496"/>
      <c r="D38" s="496"/>
      <c r="E38" s="496"/>
      <c r="F38" s="856"/>
      <c r="G38" s="841"/>
      <c r="H38" s="119"/>
      <c r="J38" s="849">
        <v>145</v>
      </c>
      <c r="K38" s="850">
        <v>179</v>
      </c>
      <c r="L38" s="849">
        <v>143</v>
      </c>
      <c r="M38" s="125">
        <v>190</v>
      </c>
      <c r="N38" s="849">
        <v>288</v>
      </c>
      <c r="O38" s="125">
        <v>368</v>
      </c>
      <c r="P38" s="849">
        <v>154</v>
      </c>
      <c r="Q38" s="851">
        <v>203</v>
      </c>
      <c r="R38" s="849">
        <v>160</v>
      </c>
      <c r="S38" s="125">
        <v>208</v>
      </c>
      <c r="T38" s="849">
        <v>314</v>
      </c>
      <c r="U38" s="126">
        <v>411</v>
      </c>
      <c r="V38" s="849">
        <v>603</v>
      </c>
      <c r="W38" s="851">
        <v>779</v>
      </c>
      <c r="X38" s="754"/>
      <c r="Y38" s="849">
        <v>148</v>
      </c>
      <c r="Z38" s="850">
        <v>201</v>
      </c>
      <c r="AA38" s="849">
        <v>121</v>
      </c>
      <c r="AB38" s="125">
        <v>165</v>
      </c>
      <c r="AC38" s="849">
        <v>269</v>
      </c>
      <c r="AD38" s="125">
        <v>367</v>
      </c>
      <c r="AE38" s="849"/>
      <c r="AF38" s="851"/>
      <c r="AG38" s="849"/>
      <c r="AH38" s="125"/>
      <c r="AI38" s="849"/>
      <c r="AJ38" s="126"/>
      <c r="AK38" s="849"/>
      <c r="AL38" s="851"/>
      <c r="AM38" s="939"/>
      <c r="AN38" s="134"/>
      <c r="AO38" s="176">
        <f t="shared" si="0"/>
        <v>0</v>
      </c>
      <c r="AP38" s="176">
        <f t="shared" si="1"/>
        <v>-1</v>
      </c>
      <c r="AQ38" s="176">
        <f t="shared" si="2"/>
        <v>0</v>
      </c>
      <c r="AR38" s="176">
        <f t="shared" si="3"/>
        <v>0</v>
      </c>
      <c r="AS38" s="176">
        <f t="shared" si="4"/>
        <v>1</v>
      </c>
      <c r="AT38" s="176">
        <f t="shared" si="4"/>
        <v>-1</v>
      </c>
      <c r="AU38" s="176">
        <f>IF(ABS(V38-(N38+T38))&lt;0.001,0,V38-(N38+T38))</f>
        <v>1</v>
      </c>
      <c r="AV38" s="176">
        <f>IF(ABS(W38-(O38+U38))&lt;0.001,0,W38-(O38+U38))</f>
        <v>0</v>
      </c>
      <c r="AW38" s="58"/>
      <c r="AX38" s="176">
        <f>IF(ABS(AC38-(Y38+AA38))&lt;0.001,0,AC38-(Y38+AA38))</f>
        <v>0</v>
      </c>
      <c r="AY38" s="176">
        <f>IF(ABS(AD38-(Z38+AB38))&lt;0.001,0,AD38-(Z38+AB38))</f>
        <v>1</v>
      </c>
      <c r="AZ38" s="176">
        <f>IF(ABS(AI38-(AE38+AG38))&lt;0.001,0,AI38-(AE38+AG38))</f>
        <v>0</v>
      </c>
      <c r="BA38" s="176">
        <f>IF(ABS(AJ38-(AF38+AH38))&lt;0.001,0,AJ38-(AF38+AH38))</f>
        <v>0</v>
      </c>
      <c r="BB38" s="176">
        <f t="shared" si="8"/>
        <v>-269</v>
      </c>
      <c r="BC38" s="176">
        <f t="shared" si="9"/>
        <v>-366</v>
      </c>
      <c r="BD38" s="176">
        <f t="shared" si="10"/>
        <v>-269</v>
      </c>
      <c r="BE38" s="176">
        <f t="shared" si="11"/>
        <v>-367</v>
      </c>
      <c r="BF38" s="717"/>
      <c r="BH38" s="233"/>
      <c r="BI38" s="233"/>
    </row>
    <row r="39" spans="2:61" s="55" customFormat="1" ht="15" customHeight="1">
      <c r="B39" s="53" t="s">
        <v>155</v>
      </c>
      <c r="C39" s="53"/>
      <c r="D39" s="53"/>
      <c r="E39" s="53"/>
      <c r="F39" s="528"/>
      <c r="G39" s="841"/>
      <c r="H39" s="845"/>
      <c r="J39" s="852">
        <v>160</v>
      </c>
      <c r="K39" s="853">
        <v>173</v>
      </c>
      <c r="L39" s="852">
        <v>166</v>
      </c>
      <c r="M39" s="854">
        <v>179</v>
      </c>
      <c r="N39" s="852">
        <v>326</v>
      </c>
      <c r="O39" s="854">
        <v>352</v>
      </c>
      <c r="P39" s="852">
        <v>184</v>
      </c>
      <c r="Q39" s="853">
        <v>191</v>
      </c>
      <c r="R39" s="852">
        <v>178</v>
      </c>
      <c r="S39" s="854">
        <v>188</v>
      </c>
      <c r="T39" s="852">
        <v>361</v>
      </c>
      <c r="U39" s="855">
        <v>379</v>
      </c>
      <c r="V39" s="852">
        <v>687</v>
      </c>
      <c r="W39" s="853">
        <v>731</v>
      </c>
      <c r="X39" s="754"/>
      <c r="Y39" s="852">
        <v>175</v>
      </c>
      <c r="Z39" s="853">
        <v>188</v>
      </c>
      <c r="AA39" s="852">
        <v>182</v>
      </c>
      <c r="AB39" s="854">
        <v>197</v>
      </c>
      <c r="AC39" s="852">
        <v>358</v>
      </c>
      <c r="AD39" s="854">
        <v>385</v>
      </c>
      <c r="AE39" s="852"/>
      <c r="AF39" s="853"/>
      <c r="AG39" s="852"/>
      <c r="AH39" s="854"/>
      <c r="AI39" s="852"/>
      <c r="AJ39" s="855"/>
      <c r="AK39" s="852"/>
      <c r="AL39" s="853"/>
      <c r="AM39" s="939"/>
      <c r="AN39" s="134"/>
      <c r="AO39" s="176">
        <f t="shared" si="0"/>
        <v>0</v>
      </c>
      <c r="AP39" s="176">
        <f t="shared" si="1"/>
        <v>0</v>
      </c>
      <c r="AQ39" s="176">
        <f t="shared" si="2"/>
        <v>-1</v>
      </c>
      <c r="AR39" s="176">
        <f t="shared" si="3"/>
        <v>0</v>
      </c>
      <c r="AS39" s="176">
        <f t="shared" si="4"/>
        <v>-1</v>
      </c>
      <c r="AT39" s="176">
        <f t="shared" si="4"/>
        <v>0</v>
      </c>
      <c r="AU39" s="176">
        <f t="shared" si="5"/>
        <v>0</v>
      </c>
      <c r="AV39" s="176">
        <f t="shared" si="5"/>
        <v>0</v>
      </c>
      <c r="AW39" s="58"/>
      <c r="AX39" s="176">
        <f t="shared" si="6"/>
        <v>1</v>
      </c>
      <c r="AY39" s="176">
        <f t="shared" si="6"/>
        <v>0</v>
      </c>
      <c r="AZ39" s="176">
        <f t="shared" si="7"/>
        <v>0</v>
      </c>
      <c r="BA39" s="176">
        <f t="shared" si="7"/>
        <v>0</v>
      </c>
      <c r="BB39" s="176">
        <f t="shared" si="8"/>
        <v>-357</v>
      </c>
      <c r="BC39" s="176">
        <f t="shared" si="9"/>
        <v>-385</v>
      </c>
      <c r="BD39" s="176">
        <f t="shared" si="10"/>
        <v>-358</v>
      </c>
      <c r="BE39" s="176">
        <f t="shared" si="11"/>
        <v>-385</v>
      </c>
      <c r="BF39" s="717"/>
      <c r="BH39" s="233"/>
      <c r="BI39" s="233"/>
    </row>
    <row r="40" spans="2:61" s="55" customFormat="1" ht="15" customHeight="1">
      <c r="B40" s="592" t="s">
        <v>28</v>
      </c>
      <c r="C40" s="496"/>
      <c r="D40" s="496"/>
      <c r="E40" s="496"/>
      <c r="F40" s="856"/>
      <c r="G40" s="841"/>
      <c r="H40" s="119"/>
      <c r="J40" s="849">
        <v>112</v>
      </c>
      <c r="K40" s="850">
        <v>113</v>
      </c>
      <c r="L40" s="849">
        <v>111</v>
      </c>
      <c r="M40" s="125">
        <v>115</v>
      </c>
      <c r="N40" s="849">
        <v>223</v>
      </c>
      <c r="O40" s="125">
        <v>227</v>
      </c>
      <c r="P40" s="849">
        <v>112</v>
      </c>
      <c r="Q40" s="850">
        <v>122</v>
      </c>
      <c r="R40" s="849">
        <v>118</v>
      </c>
      <c r="S40" s="125">
        <v>121</v>
      </c>
      <c r="T40" s="849">
        <v>230</v>
      </c>
      <c r="U40" s="126">
        <v>243</v>
      </c>
      <c r="V40" s="849">
        <v>453</v>
      </c>
      <c r="W40" s="851">
        <v>470</v>
      </c>
      <c r="X40" s="754"/>
      <c r="Y40" s="849">
        <v>111</v>
      </c>
      <c r="Z40" s="850">
        <v>116</v>
      </c>
      <c r="AA40" s="849"/>
      <c r="AB40" s="125"/>
      <c r="AC40" s="849"/>
      <c r="AD40" s="125"/>
      <c r="AE40" s="849"/>
      <c r="AF40" s="850"/>
      <c r="AG40" s="849"/>
      <c r="AH40" s="125"/>
      <c r="AI40" s="849"/>
      <c r="AJ40" s="126"/>
      <c r="AK40" s="849"/>
      <c r="AL40" s="851"/>
      <c r="AM40" s="939"/>
      <c r="AN40" s="134"/>
      <c r="AO40" s="176">
        <f t="shared" si="0"/>
        <v>0</v>
      </c>
      <c r="AP40" s="176">
        <f t="shared" si="1"/>
        <v>-1</v>
      </c>
      <c r="AQ40" s="176">
        <f t="shared" si="2"/>
        <v>0</v>
      </c>
      <c r="AR40" s="176">
        <f t="shared" si="3"/>
        <v>0</v>
      </c>
      <c r="AS40" s="176">
        <f t="shared" si="4"/>
        <v>0</v>
      </c>
      <c r="AT40" s="176">
        <f t="shared" si="4"/>
        <v>-1</v>
      </c>
      <c r="AU40" s="176">
        <f t="shared" si="5"/>
        <v>0</v>
      </c>
      <c r="AV40" s="176">
        <f t="shared" si="5"/>
        <v>0</v>
      </c>
      <c r="AW40" s="58"/>
      <c r="AX40" s="176">
        <f t="shared" si="6"/>
        <v>-111</v>
      </c>
      <c r="AY40" s="176">
        <f t="shared" si="6"/>
        <v>-116</v>
      </c>
      <c r="AZ40" s="176">
        <f t="shared" si="7"/>
        <v>0</v>
      </c>
      <c r="BA40" s="176">
        <f t="shared" si="7"/>
        <v>0</v>
      </c>
      <c r="BB40" s="176">
        <f t="shared" si="8"/>
        <v>-111</v>
      </c>
      <c r="BC40" s="176">
        <f t="shared" si="9"/>
        <v>-116</v>
      </c>
      <c r="BD40" s="176">
        <f t="shared" si="10"/>
        <v>0</v>
      </c>
      <c r="BE40" s="176">
        <f t="shared" si="11"/>
        <v>0</v>
      </c>
      <c r="BF40" s="717"/>
      <c r="BH40" s="233"/>
      <c r="BI40" s="233"/>
    </row>
    <row r="41" spans="2:61" s="55" customFormat="1" ht="15" customHeight="1">
      <c r="B41" s="53" t="s">
        <v>29</v>
      </c>
      <c r="C41" s="53"/>
      <c r="D41" s="53"/>
      <c r="E41" s="53"/>
      <c r="F41" s="528"/>
      <c r="G41" s="841"/>
      <c r="H41" s="845"/>
      <c r="J41" s="852">
        <v>103</v>
      </c>
      <c r="K41" s="853">
        <v>112</v>
      </c>
      <c r="L41" s="852">
        <v>102</v>
      </c>
      <c r="M41" s="854">
        <v>115</v>
      </c>
      <c r="N41" s="852">
        <v>205</v>
      </c>
      <c r="O41" s="854">
        <v>227</v>
      </c>
      <c r="P41" s="852">
        <v>107</v>
      </c>
      <c r="Q41" s="853">
        <v>121</v>
      </c>
      <c r="R41" s="852">
        <v>109</v>
      </c>
      <c r="S41" s="854">
        <v>129</v>
      </c>
      <c r="T41" s="852">
        <v>216</v>
      </c>
      <c r="U41" s="855">
        <v>250</v>
      </c>
      <c r="V41" s="852">
        <v>421</v>
      </c>
      <c r="W41" s="853">
        <v>477</v>
      </c>
      <c r="X41" s="754"/>
      <c r="Y41" s="852">
        <v>112</v>
      </c>
      <c r="Z41" s="853">
        <v>132</v>
      </c>
      <c r="AA41" s="852">
        <v>115</v>
      </c>
      <c r="AB41" s="854">
        <v>137</v>
      </c>
      <c r="AC41" s="852">
        <v>227</v>
      </c>
      <c r="AD41" s="854">
        <v>269</v>
      </c>
      <c r="AE41" s="852"/>
      <c r="AF41" s="853"/>
      <c r="AG41" s="852"/>
      <c r="AH41" s="854"/>
      <c r="AI41" s="852"/>
      <c r="AJ41" s="855"/>
      <c r="AK41" s="852"/>
      <c r="AL41" s="853"/>
      <c r="AM41" s="939"/>
      <c r="AN41" s="134"/>
      <c r="AO41" s="176">
        <f t="shared" si="0"/>
        <v>0</v>
      </c>
      <c r="AP41" s="176">
        <f t="shared" si="1"/>
        <v>0</v>
      </c>
      <c r="AQ41" s="176">
        <f t="shared" si="2"/>
        <v>0</v>
      </c>
      <c r="AR41" s="176">
        <f t="shared" si="3"/>
        <v>0</v>
      </c>
      <c r="AS41" s="176">
        <f t="shared" si="4"/>
        <v>0</v>
      </c>
      <c r="AT41" s="176">
        <f t="shared" si="4"/>
        <v>0</v>
      </c>
      <c r="AU41" s="176">
        <f t="shared" si="5"/>
        <v>0</v>
      </c>
      <c r="AV41" s="176">
        <f t="shared" si="5"/>
        <v>0</v>
      </c>
      <c r="AW41" s="58"/>
      <c r="AX41" s="176">
        <f t="shared" si="6"/>
        <v>0</v>
      </c>
      <c r="AY41" s="176">
        <f t="shared" si="6"/>
        <v>0</v>
      </c>
      <c r="AZ41" s="176">
        <f t="shared" si="7"/>
        <v>0</v>
      </c>
      <c r="BA41" s="176">
        <f t="shared" si="7"/>
        <v>0</v>
      </c>
      <c r="BB41" s="176">
        <f t="shared" si="8"/>
        <v>-227</v>
      </c>
      <c r="BC41" s="176">
        <f t="shared" si="9"/>
        <v>-269</v>
      </c>
      <c r="BD41" s="176">
        <f t="shared" si="10"/>
        <v>-227</v>
      </c>
      <c r="BE41" s="176">
        <f t="shared" si="11"/>
        <v>-269</v>
      </c>
      <c r="BF41" s="717"/>
      <c r="BH41" s="233"/>
      <c r="BI41" s="233"/>
    </row>
    <row r="42" spans="2:61" s="55" customFormat="1" ht="15" customHeight="1">
      <c r="B42" s="592" t="s">
        <v>159</v>
      </c>
      <c r="C42" s="496"/>
      <c r="D42" s="496"/>
      <c r="E42" s="496"/>
      <c r="F42" s="856"/>
      <c r="G42" s="841"/>
      <c r="H42" s="119"/>
      <c r="J42" s="849">
        <v>92</v>
      </c>
      <c r="K42" s="850">
        <v>106</v>
      </c>
      <c r="L42" s="849">
        <v>102</v>
      </c>
      <c r="M42" s="125">
        <v>109</v>
      </c>
      <c r="N42" s="849">
        <v>193</v>
      </c>
      <c r="O42" s="125">
        <v>215</v>
      </c>
      <c r="P42" s="849">
        <v>111</v>
      </c>
      <c r="Q42" s="850">
        <v>109</v>
      </c>
      <c r="R42" s="849">
        <v>110</v>
      </c>
      <c r="S42" s="125">
        <v>111</v>
      </c>
      <c r="T42" s="849">
        <v>221</v>
      </c>
      <c r="U42" s="126">
        <v>219</v>
      </c>
      <c r="V42" s="849">
        <v>414</v>
      </c>
      <c r="W42" s="851">
        <v>435</v>
      </c>
      <c r="X42" s="754"/>
      <c r="Y42" s="849">
        <v>105</v>
      </c>
      <c r="Z42" s="850">
        <v>105</v>
      </c>
      <c r="AA42" s="849">
        <v>110</v>
      </c>
      <c r="AB42" s="125">
        <v>115</v>
      </c>
      <c r="AC42" s="849">
        <v>215</v>
      </c>
      <c r="AD42" s="125">
        <v>220</v>
      </c>
      <c r="AE42" s="849"/>
      <c r="AF42" s="850"/>
      <c r="AG42" s="849"/>
      <c r="AH42" s="125"/>
      <c r="AI42" s="849"/>
      <c r="AJ42" s="126"/>
      <c r="AK42" s="849"/>
      <c r="AL42" s="851"/>
      <c r="AN42" s="134"/>
      <c r="AO42" s="176">
        <f t="shared" ref="AO42:AP44" si="14">IF(ABS(N42-(J42+L42))&lt;0.001,0,N42-(J42+L42))</f>
        <v>-1</v>
      </c>
      <c r="AP42" s="176">
        <f t="shared" si="14"/>
        <v>0</v>
      </c>
      <c r="AQ42" s="176">
        <f t="shared" ref="AQ42:AR44" si="15">IF(ABS(T42-(P42+R42))&lt;0.001,0,T42-(P42+R42))</f>
        <v>0</v>
      </c>
      <c r="AR42" s="176">
        <f t="shared" si="15"/>
        <v>-1</v>
      </c>
      <c r="AS42" s="176">
        <f t="shared" si="4"/>
        <v>-1</v>
      </c>
      <c r="AT42" s="176">
        <f t="shared" si="4"/>
        <v>0</v>
      </c>
      <c r="AU42" s="176">
        <f t="shared" ref="AU42:AV44" si="16">IF(ABS(V42-(N42+T42))&lt;0.001,0,V42-(N42+T42))</f>
        <v>0</v>
      </c>
      <c r="AV42" s="176">
        <f t="shared" si="16"/>
        <v>1</v>
      </c>
      <c r="AW42" s="58"/>
      <c r="AX42" s="176">
        <f t="shared" ref="AX42:AY44" si="17">IF(ABS(AC42-(Y42+AA42))&lt;0.001,0,AC42-(Y42+AA42))</f>
        <v>0</v>
      </c>
      <c r="AY42" s="176">
        <f t="shared" si="17"/>
        <v>0</v>
      </c>
      <c r="AZ42" s="176">
        <f t="shared" ref="AZ42:BA44" si="18">IF(ABS(AI42-(AE42+AG42))&lt;0.001,0,AI42-(AE42+AG42))</f>
        <v>0</v>
      </c>
      <c r="BA42" s="176">
        <f t="shared" si="18"/>
        <v>0</v>
      </c>
      <c r="BB42" s="176">
        <f t="shared" si="8"/>
        <v>-215</v>
      </c>
      <c r="BC42" s="176">
        <f t="shared" si="9"/>
        <v>-220</v>
      </c>
      <c r="BD42" s="176">
        <f t="shared" si="10"/>
        <v>-215</v>
      </c>
      <c r="BE42" s="176">
        <f t="shared" si="11"/>
        <v>-220</v>
      </c>
      <c r="BF42" s="717"/>
      <c r="BH42" s="233"/>
      <c r="BI42" s="233"/>
    </row>
    <row r="43" spans="2:61" s="55" customFormat="1" ht="15" customHeight="1">
      <c r="B43" s="53" t="s">
        <v>342</v>
      </c>
      <c r="C43" s="53"/>
      <c r="D43" s="53"/>
      <c r="E43" s="53"/>
      <c r="F43" s="528"/>
      <c r="G43" s="841"/>
      <c r="H43" s="56"/>
      <c r="J43" s="852">
        <v>63</v>
      </c>
      <c r="K43" s="853">
        <v>72</v>
      </c>
      <c r="L43" s="852">
        <v>66</v>
      </c>
      <c r="M43" s="854">
        <v>74</v>
      </c>
      <c r="N43" s="852">
        <v>129</v>
      </c>
      <c r="O43" s="854">
        <v>146</v>
      </c>
      <c r="P43" s="852">
        <v>70</v>
      </c>
      <c r="Q43" s="853">
        <v>78</v>
      </c>
      <c r="R43" s="852">
        <v>69</v>
      </c>
      <c r="S43" s="854">
        <v>85</v>
      </c>
      <c r="T43" s="852">
        <v>139</v>
      </c>
      <c r="U43" s="855">
        <v>163</v>
      </c>
      <c r="V43" s="852">
        <v>268</v>
      </c>
      <c r="W43" s="853">
        <v>309</v>
      </c>
      <c r="X43" s="754"/>
      <c r="Y43" s="852">
        <v>69</v>
      </c>
      <c r="Z43" s="853">
        <v>78</v>
      </c>
      <c r="AA43" s="852">
        <v>72</v>
      </c>
      <c r="AB43" s="854">
        <v>82</v>
      </c>
      <c r="AC43" s="852">
        <v>141</v>
      </c>
      <c r="AD43" s="854">
        <v>160</v>
      </c>
      <c r="AE43" s="852"/>
      <c r="AF43" s="853"/>
      <c r="AG43" s="852"/>
      <c r="AH43" s="854"/>
      <c r="AI43" s="852"/>
      <c r="AJ43" s="855"/>
      <c r="AK43" s="852"/>
      <c r="AL43" s="853"/>
      <c r="AN43" s="134"/>
      <c r="AO43" s="176">
        <f t="shared" si="14"/>
        <v>0</v>
      </c>
      <c r="AP43" s="176">
        <f t="shared" si="14"/>
        <v>0</v>
      </c>
      <c r="AQ43" s="176">
        <f t="shared" si="15"/>
        <v>0</v>
      </c>
      <c r="AR43" s="176">
        <f t="shared" si="15"/>
        <v>0</v>
      </c>
      <c r="AS43" s="176">
        <f t="shared" si="4"/>
        <v>0</v>
      </c>
      <c r="AT43" s="176">
        <f t="shared" si="4"/>
        <v>0</v>
      </c>
      <c r="AU43" s="176">
        <f t="shared" si="16"/>
        <v>0</v>
      </c>
      <c r="AV43" s="176">
        <f t="shared" si="16"/>
        <v>0</v>
      </c>
      <c r="AW43" s="58"/>
      <c r="AX43" s="176">
        <f t="shared" si="17"/>
        <v>0</v>
      </c>
      <c r="AY43" s="176">
        <f t="shared" si="17"/>
        <v>0</v>
      </c>
      <c r="AZ43" s="176">
        <f t="shared" si="18"/>
        <v>0</v>
      </c>
      <c r="BA43" s="176">
        <f t="shared" si="18"/>
        <v>0</v>
      </c>
      <c r="BB43" s="176">
        <f t="shared" si="8"/>
        <v>-141</v>
      </c>
      <c r="BC43" s="176">
        <f t="shared" si="9"/>
        <v>-160</v>
      </c>
      <c r="BD43" s="176">
        <f t="shared" si="10"/>
        <v>-141</v>
      </c>
      <c r="BE43" s="176">
        <f t="shared" si="11"/>
        <v>-160</v>
      </c>
      <c r="BF43" s="717"/>
      <c r="BH43" s="233"/>
      <c r="BI43" s="233"/>
    </row>
    <row r="44" spans="2:61" s="55" customFormat="1" ht="15" customHeight="1" thickBot="1">
      <c r="B44" s="691" t="s">
        <v>241</v>
      </c>
      <c r="C44" s="691"/>
      <c r="D44" s="691"/>
      <c r="E44" s="691"/>
      <c r="F44" s="858"/>
      <c r="G44" s="841"/>
      <c r="H44" s="859"/>
      <c r="J44" s="860">
        <v>-16</v>
      </c>
      <c r="K44" s="861">
        <v>-17</v>
      </c>
      <c r="L44" s="860">
        <v>-19</v>
      </c>
      <c r="M44" s="862">
        <v>-17</v>
      </c>
      <c r="N44" s="860">
        <v>-35</v>
      </c>
      <c r="O44" s="862">
        <v>-35</v>
      </c>
      <c r="P44" s="860">
        <v>-17</v>
      </c>
      <c r="Q44" s="861">
        <v>-17</v>
      </c>
      <c r="R44" s="860">
        <v>-17</v>
      </c>
      <c r="S44" s="862">
        <v>-16</v>
      </c>
      <c r="T44" s="860">
        <v>-33</v>
      </c>
      <c r="U44" s="861">
        <v>-33</v>
      </c>
      <c r="V44" s="863">
        <v>-68</v>
      </c>
      <c r="W44" s="861">
        <v>-68</v>
      </c>
      <c r="X44" s="754"/>
      <c r="Y44" s="860">
        <v>-17</v>
      </c>
      <c r="Z44" s="861">
        <v>-18</v>
      </c>
      <c r="AA44" s="860">
        <v>-18</v>
      </c>
      <c r="AB44" s="862">
        <v>-16</v>
      </c>
      <c r="AC44" s="860">
        <v>-35</v>
      </c>
      <c r="AD44" s="862">
        <v>-34</v>
      </c>
      <c r="AE44" s="860"/>
      <c r="AF44" s="861"/>
      <c r="AG44" s="860"/>
      <c r="AH44" s="862"/>
      <c r="AI44" s="860"/>
      <c r="AJ44" s="861"/>
      <c r="AK44" s="863"/>
      <c r="AL44" s="861"/>
      <c r="AN44" s="134"/>
      <c r="AO44" s="516">
        <f t="shared" si="14"/>
        <v>0</v>
      </c>
      <c r="AP44" s="516">
        <f t="shared" si="14"/>
        <v>-1</v>
      </c>
      <c r="AQ44" s="516">
        <f t="shared" si="15"/>
        <v>1</v>
      </c>
      <c r="AR44" s="516">
        <f t="shared" si="15"/>
        <v>0</v>
      </c>
      <c r="AS44" s="516">
        <f t="shared" si="4"/>
        <v>1</v>
      </c>
      <c r="AT44" s="516">
        <f t="shared" si="4"/>
        <v>-1</v>
      </c>
      <c r="AU44" s="516">
        <f t="shared" si="16"/>
        <v>0</v>
      </c>
      <c r="AV44" s="516">
        <f t="shared" si="16"/>
        <v>0</v>
      </c>
      <c r="AW44" s="58"/>
      <c r="AX44" s="516">
        <f t="shared" si="17"/>
        <v>0</v>
      </c>
      <c r="AY44" s="516">
        <f t="shared" si="17"/>
        <v>0</v>
      </c>
      <c r="AZ44" s="516">
        <f t="shared" si="18"/>
        <v>0</v>
      </c>
      <c r="BA44" s="516">
        <f t="shared" si="18"/>
        <v>0</v>
      </c>
      <c r="BB44" s="516">
        <f t="shared" si="8"/>
        <v>35</v>
      </c>
      <c r="BC44" s="516">
        <f t="shared" si="9"/>
        <v>34</v>
      </c>
      <c r="BD44" s="516">
        <f t="shared" si="10"/>
        <v>35</v>
      </c>
      <c r="BE44" s="516">
        <f t="shared" si="11"/>
        <v>34</v>
      </c>
      <c r="BF44" s="717"/>
      <c r="BH44" s="233"/>
      <c r="BI44" s="233"/>
    </row>
    <row r="45" spans="2:61" s="55" customFormat="1" ht="15" customHeight="1" thickTop="1">
      <c r="B45" s="53"/>
      <c r="C45" s="53"/>
      <c r="D45" s="53"/>
      <c r="E45" s="53"/>
      <c r="F45" s="53"/>
      <c r="G45" s="864"/>
      <c r="H45" s="56"/>
      <c r="I45" s="350"/>
      <c r="J45" s="754"/>
      <c r="K45" s="754"/>
      <c r="L45" s="754"/>
      <c r="M45" s="754"/>
      <c r="N45" s="754"/>
      <c r="O45" s="754"/>
      <c r="P45" s="754"/>
      <c r="Q45" s="754"/>
      <c r="R45" s="754"/>
      <c r="S45" s="754"/>
      <c r="T45" s="754"/>
      <c r="U45" s="754"/>
      <c r="V45" s="754"/>
      <c r="W45" s="754"/>
      <c r="X45" s="754"/>
      <c r="Y45" s="754"/>
      <c r="Z45" s="754"/>
      <c r="AA45" s="754"/>
      <c r="AB45" s="754"/>
      <c r="AC45" s="754"/>
      <c r="AD45" s="754"/>
      <c r="AE45" s="754"/>
      <c r="AF45" s="754"/>
      <c r="AG45" s="754"/>
      <c r="AH45" s="754"/>
      <c r="AI45" s="754"/>
      <c r="AJ45" s="754"/>
      <c r="AK45" s="754"/>
      <c r="AL45" s="754"/>
      <c r="AN45" s="129"/>
      <c r="AO45" s="129"/>
      <c r="AP45" s="129"/>
      <c r="AQ45" s="129"/>
      <c r="AR45" s="129"/>
      <c r="AS45" s="129"/>
      <c r="AT45" s="129"/>
      <c r="AU45" s="129"/>
      <c r="AV45" s="129"/>
      <c r="AW45" s="129"/>
      <c r="AX45" s="129"/>
      <c r="AY45" s="129"/>
      <c r="AZ45" s="129"/>
      <c r="BA45" s="129"/>
      <c r="BB45" s="129"/>
      <c r="BC45" s="129"/>
      <c r="BD45" s="129"/>
      <c r="BE45" s="129"/>
      <c r="BF45" s="129"/>
    </row>
    <row r="46" spans="2:61" s="350" customFormat="1" ht="15" customHeight="1">
      <c r="B46" s="865" t="s">
        <v>351</v>
      </c>
      <c r="C46" s="865"/>
      <c r="D46" s="836"/>
      <c r="E46" s="836"/>
      <c r="F46" s="866"/>
      <c r="G46" s="867"/>
      <c r="H46" s="868" t="s">
        <v>4</v>
      </c>
      <c r="J46" s="839"/>
      <c r="K46" s="745"/>
      <c r="L46" s="839"/>
      <c r="M46" s="743"/>
      <c r="N46" s="869">
        <v>1125</v>
      </c>
      <c r="O46" s="870">
        <v>1260</v>
      </c>
      <c r="P46" s="839"/>
      <c r="Q46" s="745"/>
      <c r="R46" s="839"/>
      <c r="S46" s="743"/>
      <c r="T46" s="744">
        <v>1302</v>
      </c>
      <c r="U46" s="746">
        <v>1474</v>
      </c>
      <c r="V46" s="744">
        <v>2427</v>
      </c>
      <c r="W46" s="745">
        <v>2734</v>
      </c>
      <c r="X46" s="124"/>
      <c r="Y46" s="839"/>
      <c r="Z46" s="745"/>
      <c r="AA46" s="839"/>
      <c r="AB46" s="743"/>
      <c r="AC46" s="869">
        <v>1243</v>
      </c>
      <c r="AD46" s="870">
        <v>1425</v>
      </c>
      <c r="AE46" s="839"/>
      <c r="AF46" s="745"/>
      <c r="AG46" s="839"/>
      <c r="AH46" s="743"/>
      <c r="AI46" s="744"/>
      <c r="AJ46" s="746"/>
      <c r="AK46" s="744"/>
      <c r="AL46" s="745"/>
      <c r="AN46" s="134"/>
      <c r="AO46" s="355"/>
      <c r="AP46" s="355"/>
      <c r="AQ46" s="355"/>
      <c r="AR46" s="355"/>
      <c r="AS46" s="355"/>
      <c r="AT46" s="355"/>
      <c r="AU46" s="323">
        <f>IF(ABS(V46-(N46+T46))&lt;0.001,0,V46-(N46+T46))</f>
        <v>0</v>
      </c>
      <c r="AV46" s="323">
        <f>IF(ABS(W46-(O46+U46))&lt;0.001,0,W46-(O46+U46))</f>
        <v>0</v>
      </c>
      <c r="AW46" s="58"/>
      <c r="AX46" s="355"/>
      <c r="AY46" s="355"/>
      <c r="AZ46" s="355"/>
      <c r="BA46" s="355"/>
      <c r="BB46" s="355"/>
      <c r="BC46" s="355"/>
      <c r="BD46" s="323">
        <f t="shared" ref="BD46" si="19">IF(ABS(AK46-(AC46+AI46))&lt;0.001,0,AK46-(AC46+AI46))</f>
        <v>-1243</v>
      </c>
      <c r="BE46" s="323">
        <f t="shared" ref="BE46" si="20">IF(ABS(AL46-(AD46+AJ46))&lt;0.001,0,AL46-(AD46+AJ46))</f>
        <v>-1425</v>
      </c>
      <c r="BF46" s="717"/>
    </row>
    <row r="47" spans="2:61" s="339" customFormat="1" ht="15" customHeight="1" thickBot="1">
      <c r="B47" s="703" t="s">
        <v>0</v>
      </c>
      <c r="C47" s="703"/>
      <c r="D47" s="703"/>
      <c r="E47" s="703"/>
      <c r="F47" s="840"/>
      <c r="G47" s="841"/>
      <c r="H47" s="842"/>
      <c r="I47" s="350"/>
      <c r="J47" s="871"/>
      <c r="K47" s="872"/>
      <c r="L47" s="871"/>
      <c r="M47" s="873"/>
      <c r="N47" s="874">
        <v>0.35799999999999998</v>
      </c>
      <c r="O47" s="873">
        <v>0.36299999999999999</v>
      </c>
      <c r="P47" s="871"/>
      <c r="Q47" s="872"/>
      <c r="R47" s="871"/>
      <c r="S47" s="873"/>
      <c r="T47" s="874">
        <v>0.39700000000000002</v>
      </c>
      <c r="U47" s="875">
        <v>0.4</v>
      </c>
      <c r="V47" s="874">
        <v>0.378</v>
      </c>
      <c r="W47" s="872">
        <v>0.38200000000000001</v>
      </c>
      <c r="X47" s="876"/>
      <c r="Y47" s="871"/>
      <c r="Z47" s="872"/>
      <c r="AA47" s="871"/>
      <c r="AB47" s="873"/>
      <c r="AC47" s="874">
        <v>0.36799999999999999</v>
      </c>
      <c r="AD47" s="873">
        <v>0.38100000000000001</v>
      </c>
      <c r="AE47" s="871"/>
      <c r="AF47" s="872"/>
      <c r="AG47" s="871"/>
      <c r="AH47" s="873"/>
      <c r="AI47" s="874"/>
      <c r="AJ47" s="875"/>
      <c r="AK47" s="874"/>
      <c r="AL47" s="872"/>
      <c r="AN47" s="710"/>
      <c r="AO47" s="667"/>
      <c r="AP47" s="667"/>
      <c r="AQ47" s="667"/>
      <c r="AR47" s="667"/>
      <c r="AS47" s="667"/>
      <c r="AT47" s="667"/>
      <c r="AU47" s="667"/>
      <c r="AV47" s="667"/>
      <c r="AW47" s="78"/>
      <c r="AX47" s="667"/>
      <c r="AY47" s="667"/>
      <c r="AZ47" s="667"/>
      <c r="BA47" s="667"/>
      <c r="BB47" s="667"/>
      <c r="BC47" s="667"/>
      <c r="BD47" s="667"/>
      <c r="BE47" s="667"/>
      <c r="BF47" s="711"/>
    </row>
    <row r="48" spans="2:61" s="55" customFormat="1" ht="15" customHeight="1" thickTop="1">
      <c r="C48" s="877"/>
      <c r="D48" s="841"/>
      <c r="E48" s="841"/>
      <c r="F48" s="878"/>
      <c r="G48" s="841"/>
      <c r="H48" s="879"/>
      <c r="I48" s="350"/>
      <c r="J48" s="754"/>
      <c r="K48" s="754"/>
      <c r="L48" s="754"/>
      <c r="M48" s="754"/>
      <c r="N48" s="880"/>
      <c r="O48" s="754"/>
      <c r="P48" s="754"/>
      <c r="Q48" s="754"/>
      <c r="R48" s="754"/>
      <c r="S48" s="754"/>
      <c r="T48" s="754"/>
      <c r="U48" s="754"/>
      <c r="V48" s="754"/>
      <c r="W48" s="754"/>
      <c r="X48" s="754"/>
      <c r="Y48" s="754"/>
      <c r="Z48" s="754"/>
      <c r="AA48" s="754"/>
      <c r="AB48" s="754"/>
      <c r="AC48" s="880"/>
      <c r="AD48" s="754"/>
      <c r="AE48" s="754"/>
      <c r="AF48" s="754"/>
      <c r="AG48" s="754"/>
      <c r="AH48" s="754"/>
      <c r="AI48" s="754"/>
      <c r="AJ48" s="754"/>
      <c r="AK48" s="754"/>
      <c r="AL48" s="754"/>
      <c r="AN48" s="129"/>
      <c r="AO48" s="129"/>
      <c r="AP48" s="129"/>
      <c r="AQ48" s="129"/>
      <c r="AR48" s="129"/>
      <c r="AS48" s="129"/>
      <c r="AT48" s="129"/>
      <c r="AU48" s="129"/>
      <c r="AV48" s="129"/>
      <c r="AW48" s="129"/>
      <c r="AX48" s="129"/>
      <c r="AY48" s="129"/>
      <c r="AZ48" s="129"/>
      <c r="BA48" s="129"/>
      <c r="BB48" s="129"/>
      <c r="BC48" s="129"/>
      <c r="BD48" s="129"/>
      <c r="BE48" s="129"/>
      <c r="BF48" s="129"/>
    </row>
    <row r="49" spans="2:58" s="350" customFormat="1" ht="15" customHeight="1">
      <c r="B49" s="865" t="s">
        <v>352</v>
      </c>
      <c r="C49" s="865"/>
      <c r="D49" s="836"/>
      <c r="E49" s="836"/>
      <c r="F49" s="866"/>
      <c r="G49" s="867"/>
      <c r="H49" s="868" t="s">
        <v>5</v>
      </c>
      <c r="J49" s="839"/>
      <c r="K49" s="745"/>
      <c r="L49" s="839"/>
      <c r="M49" s="743"/>
      <c r="N49" s="744">
        <v>554</v>
      </c>
      <c r="O49" s="743">
        <v>648</v>
      </c>
      <c r="P49" s="839"/>
      <c r="Q49" s="745"/>
      <c r="R49" s="839"/>
      <c r="S49" s="743"/>
      <c r="T49" s="744">
        <v>619</v>
      </c>
      <c r="U49" s="746">
        <v>600</v>
      </c>
      <c r="V49" s="744">
        <v>1172</v>
      </c>
      <c r="W49" s="745">
        <v>1248</v>
      </c>
      <c r="X49" s="124"/>
      <c r="Y49" s="839"/>
      <c r="Z49" s="745"/>
      <c r="AA49" s="839"/>
      <c r="AB49" s="743"/>
      <c r="AC49" s="744">
        <v>623</v>
      </c>
      <c r="AD49" s="743">
        <v>692</v>
      </c>
      <c r="AE49" s="839"/>
      <c r="AF49" s="745"/>
      <c r="AG49" s="839"/>
      <c r="AH49" s="743"/>
      <c r="AI49" s="744"/>
      <c r="AJ49" s="746"/>
      <c r="AK49" s="744"/>
      <c r="AL49" s="745"/>
      <c r="AN49" s="134"/>
      <c r="AO49" s="355"/>
      <c r="AP49" s="355"/>
      <c r="AQ49" s="355"/>
      <c r="AR49" s="355"/>
      <c r="AS49" s="355"/>
      <c r="AT49" s="355"/>
      <c r="AU49" s="323">
        <f>IF(ABS(V49-(N49+T49))&lt;0.001,0,V49-(N49+T49))</f>
        <v>-1</v>
      </c>
      <c r="AV49" s="323">
        <f>IF(ABS(W49-(O49+U49))&lt;0.001,0,W49-(O49+U49))</f>
        <v>0</v>
      </c>
      <c r="AW49" s="58"/>
      <c r="AX49" s="355"/>
      <c r="AY49" s="355"/>
      <c r="AZ49" s="355"/>
      <c r="BA49" s="355"/>
      <c r="BB49" s="355"/>
      <c r="BC49" s="355"/>
      <c r="BD49" s="323">
        <f t="shared" ref="BD49" si="21">IF(ABS(AK49-(AC49+AI49))&lt;0.001,0,AK49-(AC49+AI49))</f>
        <v>-623</v>
      </c>
      <c r="BE49" s="323">
        <f t="shared" ref="BE49" si="22">IF(ABS(AL49-(AD49+AJ49))&lt;0.001,0,AL49-(AD49+AJ49))</f>
        <v>-692</v>
      </c>
      <c r="BF49" s="717"/>
    </row>
    <row r="50" spans="2:58" s="339" customFormat="1" ht="15" customHeight="1" thickBot="1">
      <c r="B50" s="703" t="s">
        <v>0</v>
      </c>
      <c r="C50" s="703"/>
      <c r="D50" s="703"/>
      <c r="E50" s="703"/>
      <c r="F50" s="840"/>
      <c r="G50" s="841"/>
      <c r="H50" s="842"/>
      <c r="I50" s="350"/>
      <c r="J50" s="871"/>
      <c r="K50" s="872"/>
      <c r="L50" s="871"/>
      <c r="M50" s="873"/>
      <c r="N50" s="874">
        <v>0.17599999999999999</v>
      </c>
      <c r="O50" s="873">
        <v>0.187</v>
      </c>
      <c r="P50" s="871"/>
      <c r="Q50" s="872"/>
      <c r="R50" s="871"/>
      <c r="S50" s="873"/>
      <c r="T50" s="874">
        <v>0.189</v>
      </c>
      <c r="U50" s="875">
        <v>0.16300000000000001</v>
      </c>
      <c r="V50" s="874">
        <v>0.183</v>
      </c>
      <c r="W50" s="872">
        <v>0.17499999999999999</v>
      </c>
      <c r="X50" s="876"/>
      <c r="Y50" s="871"/>
      <c r="Z50" s="872"/>
      <c r="AA50" s="871"/>
      <c r="AB50" s="873"/>
      <c r="AC50" s="874">
        <v>0.184</v>
      </c>
      <c r="AD50" s="873">
        <v>0.185</v>
      </c>
      <c r="AE50" s="871"/>
      <c r="AF50" s="872"/>
      <c r="AG50" s="871"/>
      <c r="AH50" s="873"/>
      <c r="AI50" s="874"/>
      <c r="AJ50" s="875"/>
      <c r="AK50" s="874"/>
      <c r="AL50" s="872"/>
      <c r="AN50" s="710"/>
      <c r="AO50" s="667"/>
      <c r="AP50" s="667"/>
      <c r="AQ50" s="667"/>
      <c r="AR50" s="667"/>
      <c r="AS50" s="667"/>
      <c r="AT50" s="667"/>
      <c r="AU50" s="667"/>
      <c r="AV50" s="667"/>
      <c r="AW50" s="78"/>
      <c r="AX50" s="667"/>
      <c r="AY50" s="667"/>
      <c r="AZ50" s="667"/>
      <c r="BA50" s="667"/>
      <c r="BB50" s="667"/>
      <c r="BC50" s="667"/>
      <c r="BD50" s="667"/>
      <c r="BE50" s="667"/>
      <c r="BF50" s="711"/>
    </row>
    <row r="51" spans="2:58" s="55" customFormat="1" ht="15" customHeight="1" thickTop="1">
      <c r="G51" s="841"/>
      <c r="H51" s="359"/>
      <c r="I51" s="350"/>
      <c r="AN51" s="129"/>
      <c r="AO51" s="129"/>
      <c r="AP51" s="129"/>
      <c r="AQ51" s="129"/>
      <c r="AR51" s="129"/>
      <c r="AS51" s="129"/>
      <c r="AT51" s="129"/>
      <c r="AU51" s="129"/>
      <c r="AV51" s="129"/>
      <c r="AW51" s="129"/>
      <c r="AX51" s="129"/>
      <c r="AY51" s="129"/>
      <c r="AZ51" s="129"/>
      <c r="BA51" s="129"/>
      <c r="BB51" s="129"/>
      <c r="BC51" s="129"/>
      <c r="BD51" s="129"/>
      <c r="BE51" s="129"/>
      <c r="BF51" s="129"/>
    </row>
    <row r="52" spans="2:58" s="55" customFormat="1" ht="15" customHeight="1">
      <c r="B52" s="55" t="s">
        <v>687</v>
      </c>
      <c r="G52" s="841"/>
      <c r="H52" s="359"/>
      <c r="I52" s="350"/>
      <c r="AN52" s="129"/>
      <c r="AO52" s="129"/>
      <c r="AP52" s="129"/>
      <c r="AQ52" s="129"/>
      <c r="AR52" s="129"/>
      <c r="AS52" s="129"/>
      <c r="AT52" s="129"/>
      <c r="AU52" s="129"/>
      <c r="AV52" s="129"/>
      <c r="AW52" s="129"/>
      <c r="AX52" s="129"/>
      <c r="AY52" s="129"/>
      <c r="AZ52" s="129"/>
      <c r="BA52" s="129"/>
      <c r="BB52" s="129"/>
      <c r="BC52" s="129"/>
      <c r="BD52" s="129"/>
      <c r="BE52" s="129"/>
      <c r="BF52" s="129"/>
    </row>
    <row r="53" spans="2:58" s="55" customFormat="1" ht="15" customHeight="1">
      <c r="B53" s="55" t="s">
        <v>145</v>
      </c>
      <c r="G53" s="841"/>
      <c r="H53" s="359"/>
      <c r="I53" s="350"/>
      <c r="AN53" s="129"/>
      <c r="AO53" s="129"/>
      <c r="AP53" s="129"/>
      <c r="AQ53" s="129"/>
      <c r="AR53" s="129"/>
      <c r="AS53" s="129"/>
      <c r="AT53" s="129"/>
      <c r="AU53" s="129"/>
      <c r="AV53" s="129"/>
      <c r="AW53" s="129"/>
      <c r="AX53" s="129"/>
      <c r="AY53" s="129"/>
      <c r="AZ53" s="129"/>
      <c r="BA53" s="129"/>
      <c r="BB53" s="129"/>
      <c r="BC53" s="129"/>
      <c r="BD53" s="129"/>
      <c r="BE53" s="129"/>
      <c r="BF53" s="129"/>
    </row>
    <row r="54" spans="2:58" s="55" customFormat="1" ht="15" customHeight="1">
      <c r="B54" s="55" t="s">
        <v>147</v>
      </c>
      <c r="G54" s="841"/>
      <c r="H54" s="359"/>
      <c r="I54" s="350"/>
      <c r="AN54" s="129"/>
      <c r="AO54" s="129"/>
      <c r="AP54" s="129"/>
      <c r="AQ54" s="129"/>
      <c r="AR54" s="129"/>
      <c r="AS54" s="129"/>
      <c r="AT54" s="129"/>
      <c r="AU54" s="129"/>
      <c r="AV54" s="129"/>
      <c r="AW54" s="129"/>
      <c r="AX54" s="129"/>
      <c r="AY54" s="129"/>
      <c r="AZ54" s="129"/>
      <c r="BA54" s="129"/>
      <c r="BB54" s="129"/>
      <c r="BC54" s="129"/>
      <c r="BD54" s="129"/>
      <c r="BE54" s="129"/>
      <c r="BF54" s="129"/>
    </row>
    <row r="55" spans="2:58" s="55" customFormat="1" ht="15" customHeight="1">
      <c r="B55" s="881" t="s">
        <v>577</v>
      </c>
      <c r="H55" s="359"/>
      <c r="AN55" s="129"/>
      <c r="AO55" s="129"/>
      <c r="AP55" s="129"/>
      <c r="AQ55" s="129"/>
      <c r="AR55" s="129"/>
      <c r="AS55" s="129"/>
      <c r="AT55" s="129"/>
      <c r="AU55" s="129"/>
      <c r="AV55" s="129"/>
      <c r="AW55" s="129"/>
      <c r="AX55" s="129"/>
      <c r="AY55" s="129"/>
      <c r="AZ55" s="129"/>
      <c r="BA55" s="129"/>
      <c r="BB55" s="129"/>
      <c r="BC55" s="129"/>
      <c r="BD55" s="129"/>
      <c r="BE55" s="129"/>
      <c r="BF55" s="129"/>
    </row>
    <row r="56" spans="2:58" s="55" customFormat="1" ht="15" customHeight="1">
      <c r="H56" s="359"/>
      <c r="AN56" s="129"/>
      <c r="AO56" s="129"/>
      <c r="AP56" s="129"/>
      <c r="AQ56" s="129"/>
      <c r="AR56" s="129"/>
      <c r="AS56" s="129"/>
      <c r="AT56" s="129"/>
      <c r="AU56" s="129"/>
      <c r="AV56" s="129"/>
      <c r="AW56" s="129"/>
      <c r="AX56" s="129"/>
      <c r="AY56" s="129"/>
      <c r="AZ56" s="129"/>
      <c r="BA56" s="129"/>
      <c r="BB56" s="129"/>
      <c r="BC56" s="129"/>
      <c r="BD56" s="129"/>
      <c r="BE56" s="129"/>
      <c r="BF56" s="129"/>
    </row>
    <row r="57" spans="2:58" s="55" customFormat="1" ht="12.75" customHeight="1">
      <c r="H57" s="359"/>
      <c r="AN57" s="129"/>
      <c r="AO57" s="129"/>
      <c r="AP57" s="129"/>
      <c r="AQ57" s="129"/>
      <c r="AR57" s="129"/>
      <c r="AS57" s="129"/>
      <c r="AT57" s="129"/>
      <c r="AU57" s="129"/>
      <c r="AV57" s="129"/>
      <c r="AW57" s="129"/>
      <c r="AX57" s="129"/>
      <c r="AY57" s="129"/>
      <c r="AZ57" s="129"/>
      <c r="BA57" s="129"/>
      <c r="BB57" s="129"/>
      <c r="BC57" s="129"/>
      <c r="BD57" s="129"/>
      <c r="BE57" s="129"/>
      <c r="BF57" s="129"/>
    </row>
    <row r="58" spans="2:58" s="55" customFormat="1" ht="12.75" customHeight="1">
      <c r="H58" s="359"/>
      <c r="AN58" s="129"/>
      <c r="AO58" s="129"/>
      <c r="AP58" s="129"/>
      <c r="AQ58" s="129"/>
      <c r="AR58" s="129"/>
      <c r="AS58" s="129"/>
      <c r="AT58" s="129"/>
      <c r="AU58" s="129"/>
      <c r="AV58" s="129"/>
      <c r="AW58" s="129"/>
      <c r="AX58" s="129"/>
      <c r="AY58" s="129"/>
      <c r="AZ58" s="129"/>
      <c r="BA58" s="129"/>
      <c r="BB58" s="129"/>
      <c r="BC58" s="129"/>
      <c r="BD58" s="129"/>
      <c r="BE58" s="129"/>
      <c r="BF58" s="129"/>
    </row>
    <row r="59" spans="2:58" s="55" customFormat="1" ht="12.75" customHeight="1">
      <c r="H59" s="359"/>
      <c r="AN59" s="129"/>
      <c r="AO59" s="129"/>
      <c r="AP59" s="129"/>
      <c r="AQ59" s="129"/>
      <c r="AR59" s="129"/>
      <c r="AS59" s="129"/>
      <c r="AT59" s="129"/>
      <c r="AU59" s="129"/>
      <c r="AV59" s="129"/>
      <c r="AW59" s="129"/>
      <c r="AX59" s="129"/>
      <c r="AY59" s="129"/>
      <c r="AZ59" s="129"/>
      <c r="BA59" s="129"/>
      <c r="BB59" s="129"/>
      <c r="BC59" s="129"/>
      <c r="BD59" s="129"/>
      <c r="BE59" s="129"/>
      <c r="BF59" s="129"/>
    </row>
    <row r="60" spans="2:58" s="55" customFormat="1" ht="12.75" customHeight="1">
      <c r="H60" s="359"/>
      <c r="AN60" s="129"/>
      <c r="AO60" s="129"/>
      <c r="AP60" s="129"/>
      <c r="AQ60" s="129"/>
      <c r="AR60" s="129"/>
      <c r="AS60" s="129"/>
      <c r="AT60" s="129"/>
      <c r="AU60" s="129"/>
      <c r="AV60" s="129"/>
      <c r="AW60" s="129"/>
      <c r="AX60" s="129"/>
      <c r="AY60" s="129"/>
      <c r="AZ60" s="129"/>
      <c r="BA60" s="129"/>
      <c r="BB60" s="129"/>
      <c r="BC60" s="129"/>
      <c r="BD60" s="129"/>
      <c r="BE60" s="129"/>
      <c r="BF60" s="129"/>
    </row>
    <row r="61" spans="2:58" s="58" customFormat="1" ht="12.75" hidden="1" customHeight="1">
      <c r="B61" s="405"/>
      <c r="C61" s="405"/>
      <c r="D61" s="405"/>
      <c r="E61" s="405"/>
      <c r="F61" s="405"/>
      <c r="H61" s="611"/>
      <c r="J61" s="405"/>
      <c r="K61" s="405"/>
      <c r="L61" s="405"/>
      <c r="M61" s="405"/>
      <c r="N61" s="405"/>
      <c r="O61" s="405"/>
      <c r="P61" s="405"/>
      <c r="Q61" s="405"/>
      <c r="R61" s="405"/>
      <c r="S61" s="405"/>
      <c r="T61" s="405"/>
      <c r="U61" s="405"/>
      <c r="V61" s="405"/>
      <c r="W61" s="405"/>
      <c r="Y61" s="405"/>
      <c r="Z61" s="405"/>
      <c r="AA61" s="405"/>
      <c r="AB61" s="405"/>
      <c r="AC61" s="405"/>
      <c r="AD61" s="405"/>
      <c r="AE61" s="405"/>
      <c r="AF61" s="405"/>
      <c r="AG61" s="405"/>
      <c r="AH61" s="405"/>
      <c r="AI61" s="405"/>
      <c r="AJ61" s="405"/>
      <c r="AK61" s="405"/>
      <c r="AL61" s="405"/>
    </row>
    <row r="62" spans="2:58" s="129" customFormat="1" ht="12.75" hidden="1" customHeight="1">
      <c r="B62" s="59" t="s">
        <v>83</v>
      </c>
      <c r="C62" s="60"/>
      <c r="D62" s="60"/>
      <c r="E62" s="60"/>
      <c r="F62" s="60"/>
      <c r="G62" s="60"/>
      <c r="H62" s="61">
        <f>COUNTIF($75:$80,"&gt;2")+COUNTIF($75:$80,"&lt;-2")</f>
        <v>4</v>
      </c>
    </row>
    <row r="63" spans="2:58" s="129" customFormat="1" ht="12.75" hidden="1" customHeight="1">
      <c r="B63" s="59" t="s">
        <v>84</v>
      </c>
      <c r="C63" s="60"/>
      <c r="D63" s="60"/>
      <c r="E63" s="60"/>
      <c r="F63" s="60"/>
      <c r="G63" s="60"/>
      <c r="H63" s="61">
        <f>IF(TRIMESTRE=1,COUNTIF($AN:$AV,"&gt;2")+COUNTIF($AN:$AV,"&lt;-2"),IF(OR(TRIMESTRE=2,TRIMESTRE=3),COUNTIF($AN:$AY,"&gt;2")+COUNTIF($AN:$AY,"&lt;-2"),IF(TRIMESTRE=4,COUNTIF($AN:$BF,"&gt;2")+COUNTIF($AN:$BF,"&lt;-2"),"Trim. ?")))</f>
        <v>16</v>
      </c>
    </row>
    <row r="64" spans="2:58" s="58" customFormat="1" ht="12.75" hidden="1" customHeight="1">
      <c r="B64" s="59" t="s">
        <v>100</v>
      </c>
      <c r="C64" s="60"/>
      <c r="D64" s="60"/>
      <c r="E64" s="60"/>
      <c r="F64" s="60"/>
      <c r="G64" s="60"/>
      <c r="H64" s="62"/>
    </row>
    <row r="65" spans="2:57" s="129" customFormat="1" ht="12.75" hidden="1" customHeight="1">
      <c r="B65" s="59" t="s">
        <v>85</v>
      </c>
      <c r="C65" s="60"/>
      <c r="D65" s="60"/>
      <c r="E65" s="60"/>
      <c r="F65" s="60"/>
      <c r="G65" s="60"/>
      <c r="H65" s="61">
        <f>COUNTIF($81:$88,"&gt;=1")+COUNTIF($81:$88,"&lt;=-1")+COUNTIF($89:$92,"&gt;=0,1%")+COUNTIF($89:$92,"&lt;=-0,1%")</f>
        <v>0</v>
      </c>
      <c r="AF65" s="68"/>
    </row>
    <row r="66" spans="2:57" s="60" customFormat="1" ht="12.75" hidden="1" customHeight="1">
      <c r="B66" s="59" t="s">
        <v>124</v>
      </c>
      <c r="H66" s="61">
        <f>COUNTIF($70:$73,"&gt;0")</f>
        <v>0</v>
      </c>
      <c r="AF66" s="68"/>
    </row>
    <row r="67" spans="2:57" s="129" customFormat="1" ht="12.75" hidden="1" customHeight="1">
      <c r="B67" s="59" t="s">
        <v>103</v>
      </c>
      <c r="C67" s="60"/>
      <c r="D67" s="60"/>
      <c r="E67" s="60"/>
      <c r="F67" s="60"/>
      <c r="G67" s="60"/>
      <c r="H67" s="63" t="str">
        <f>IF(ISERROR(SUM($75:$92)+SUM($AN:$BF)),"# ERREUR !","OK")</f>
        <v>OK</v>
      </c>
    </row>
    <row r="68" spans="2:57" s="58" customFormat="1" ht="12.75" hidden="1" customHeight="1">
      <c r="B68" s="64"/>
      <c r="C68" s="64"/>
      <c r="D68" s="64"/>
      <c r="E68" s="64"/>
      <c r="F68" s="64"/>
      <c r="G68" s="64"/>
      <c r="H68" s="65"/>
      <c r="AO68" s="60"/>
      <c r="AP68" s="60"/>
      <c r="AQ68" s="60"/>
      <c r="AR68" s="60"/>
      <c r="AS68" s="60"/>
      <c r="AT68" s="60"/>
      <c r="AU68" s="60"/>
      <c r="AV68" s="60"/>
      <c r="AX68" s="60"/>
      <c r="AY68" s="60"/>
      <c r="AZ68" s="60"/>
      <c r="BA68" s="60"/>
      <c r="BB68" s="60"/>
      <c r="BC68" s="60"/>
      <c r="BD68" s="60"/>
      <c r="BE68" s="60"/>
    </row>
    <row r="69" spans="2:57" s="58" customFormat="1" ht="12.75" hidden="1" customHeight="1">
      <c r="B69" s="405"/>
      <c r="C69" s="405"/>
      <c r="D69" s="405"/>
      <c r="E69" s="405"/>
      <c r="F69" s="405"/>
      <c r="H69" s="611"/>
      <c r="J69" s="405"/>
      <c r="K69" s="405"/>
      <c r="L69" s="405"/>
      <c r="M69" s="405"/>
      <c r="N69" s="405"/>
      <c r="O69" s="405"/>
      <c r="P69" s="405"/>
      <c r="Q69" s="405"/>
      <c r="R69" s="405"/>
      <c r="S69" s="405"/>
      <c r="T69" s="405"/>
      <c r="U69" s="405"/>
      <c r="V69" s="405"/>
      <c r="W69" s="405"/>
      <c r="Y69" s="405"/>
      <c r="Z69" s="405"/>
      <c r="AA69" s="405"/>
      <c r="AB69" s="405"/>
      <c r="AC69" s="405"/>
      <c r="AD69" s="405"/>
      <c r="AE69" s="405"/>
      <c r="AF69" s="405"/>
      <c r="AG69" s="405"/>
      <c r="AH69" s="405"/>
      <c r="AI69" s="405"/>
      <c r="AJ69" s="405"/>
      <c r="AK69" s="405"/>
      <c r="AL69" s="405"/>
      <c r="AO69" s="60"/>
      <c r="AP69" s="60"/>
      <c r="AQ69" s="60"/>
      <c r="AR69" s="60"/>
      <c r="AS69" s="60"/>
      <c r="AT69" s="60"/>
      <c r="AU69" s="60"/>
      <c r="AV69" s="60"/>
      <c r="AX69" s="60"/>
      <c r="AY69" s="60"/>
      <c r="AZ69" s="60"/>
      <c r="BA69" s="60"/>
      <c r="BB69" s="60"/>
      <c r="BC69" s="60"/>
      <c r="BD69" s="60"/>
      <c r="BE69" s="60"/>
    </row>
    <row r="70" spans="2:57" s="66" customFormat="1" ht="12.75" hidden="1" customHeight="1">
      <c r="B70" s="66" t="s">
        <v>126</v>
      </c>
      <c r="H70" s="67" t="s">
        <v>81</v>
      </c>
      <c r="J70" s="68">
        <f>IF(COUNT(J46:J47,J49:J50)=0,0,COUNT(J46:J47,J49:J50))</f>
        <v>0</v>
      </c>
      <c r="K70" s="68">
        <f t="shared" ref="K70:M70" si="23">IF(COUNT(K46:K47,K49:K50)=0,0,COUNT(K46:K47,K49:K50))</f>
        <v>0</v>
      </c>
      <c r="L70" s="68">
        <f t="shared" si="23"/>
        <v>0</v>
      </c>
      <c r="M70" s="68">
        <f t="shared" si="23"/>
        <v>0</v>
      </c>
      <c r="N70" s="69"/>
      <c r="O70" s="69"/>
      <c r="P70" s="68">
        <f t="shared" ref="P70:S70" si="24">IF(COUNT(P46:P47,P49:P50)=0,0,COUNT(P46:P47,P49:P50))</f>
        <v>0</v>
      </c>
      <c r="Q70" s="68">
        <f t="shared" si="24"/>
        <v>0</v>
      </c>
      <c r="R70" s="68">
        <f t="shared" si="24"/>
        <v>0</v>
      </c>
      <c r="S70" s="68">
        <f t="shared" si="24"/>
        <v>0</v>
      </c>
      <c r="T70" s="69"/>
      <c r="U70" s="69"/>
      <c r="V70" s="69"/>
      <c r="W70" s="69"/>
      <c r="X70" s="68"/>
      <c r="Y70" s="68">
        <f t="shared" ref="Y70:AB70" si="25">IF(COUNT(Y46:Y47,Y49:Y50)=0,0,COUNT(Y46:Y47,Y49:Y50))</f>
        <v>0</v>
      </c>
      <c r="Z70" s="68">
        <f t="shared" si="25"/>
        <v>0</v>
      </c>
      <c r="AA70" s="68">
        <f t="shared" si="25"/>
        <v>0</v>
      </c>
      <c r="AB70" s="68">
        <f t="shared" si="25"/>
        <v>0</v>
      </c>
      <c r="AC70" s="69"/>
      <c r="AD70" s="69"/>
      <c r="AE70" s="68">
        <f t="shared" ref="AE70:AH70" si="26">IF(COUNT(AE46:AE47,AE49:AE50)=0,0,COUNT(AE46:AE47,AE49:AE50))</f>
        <v>0</v>
      </c>
      <c r="AF70" s="68">
        <f t="shared" si="26"/>
        <v>0</v>
      </c>
      <c r="AG70" s="68">
        <f t="shared" si="26"/>
        <v>0</v>
      </c>
      <c r="AH70" s="68">
        <f t="shared" si="26"/>
        <v>0</v>
      </c>
      <c r="AI70" s="69"/>
      <c r="AJ70" s="69"/>
      <c r="AK70" s="69"/>
      <c r="AL70" s="69"/>
    </row>
    <row r="71" spans="2:57" s="66" customFormat="1" ht="12.75" hidden="1" customHeight="1">
      <c r="B71" s="66" t="s">
        <v>670</v>
      </c>
      <c r="H71" s="67" t="s">
        <v>81</v>
      </c>
      <c r="J71" s="69"/>
      <c r="K71" s="69"/>
      <c r="L71" s="69"/>
      <c r="M71" s="69"/>
      <c r="N71" s="69"/>
      <c r="O71" s="69"/>
      <c r="P71" s="69"/>
      <c r="Q71" s="69"/>
      <c r="R71" s="69"/>
      <c r="S71" s="69"/>
      <c r="T71" s="69"/>
      <c r="U71" s="69"/>
      <c r="V71" s="69"/>
      <c r="W71" s="69"/>
      <c r="X71" s="68"/>
      <c r="Y71" s="69"/>
      <c r="Z71" s="68">
        <f>IF(TRIMESTRE=1,IF(PubliSonatel&gt;PubliGroupe,IF(COUNT(Z$31:Z$34)=0,0,COUNT(Z$31:Z$34)),0),0)</f>
        <v>0</v>
      </c>
      <c r="AA71" s="69"/>
      <c r="AB71" s="68">
        <f>IF(TRIMESTRE=2,IF(PubliSonatel&gt;PubliGroupe,IF(COUNT(AB$31:AB$34)=0,0,COUNT(AB$31:AB$34)),0),0)</f>
        <v>0</v>
      </c>
      <c r="AC71" s="69"/>
      <c r="AD71" s="68">
        <f>IF(TRIMESTRE=2,IF(PubliSonatel&gt;PubliGroupe,IF(COUNT(AD$31:AD$34)=0,0,COUNT(AD$31:AD$34)),0),0)</f>
        <v>0</v>
      </c>
      <c r="AE71" s="69"/>
      <c r="AF71" s="68">
        <f>IF(TRIMESTRE=3,IF(PubliSonatel&gt;PubliGroupe,IF(COUNT(AF$31:AF$34)=0,0,COUNT(AF$31:AF$34)),0),0)</f>
        <v>0</v>
      </c>
      <c r="AG71" s="69"/>
      <c r="AH71" s="68">
        <f>IF(TRIMESTRE=4,IF(PubliSonatel&gt;PubliGroupe,IF(COUNT(AH$31:AH$34)=0,0,COUNT(AH$31:AH$34)),0),0)</f>
        <v>0</v>
      </c>
      <c r="AI71" s="69"/>
      <c r="AJ71" s="68">
        <f>IF(TRIMESTRE=4,IF(PubliSonatel&gt;PubliGroupe,IF(COUNT(AJ$31:AJ$34)=0,0,COUNT(AJ$31:AJ$34)),0),0)</f>
        <v>0</v>
      </c>
      <c r="AK71" s="69"/>
      <c r="AL71" s="68">
        <f>IF(TRIMESTRE=4,IF(PubliSonatel&gt;PubliGroupe,IF(COUNT(AL$31:AL$34)=0,0,COUNT(AL$31:AL$34)),0),0)</f>
        <v>0</v>
      </c>
    </row>
    <row r="72" spans="2:57" s="66" customFormat="1" ht="12.75" hidden="1" customHeight="1">
      <c r="B72" s="66" t="s">
        <v>695</v>
      </c>
      <c r="H72" s="67" t="s">
        <v>81</v>
      </c>
      <c r="J72" s="69"/>
      <c r="K72" s="69"/>
      <c r="L72" s="69"/>
      <c r="M72" s="69"/>
      <c r="N72" s="69"/>
      <c r="O72" s="69"/>
      <c r="P72" s="69"/>
      <c r="Q72" s="69"/>
      <c r="R72" s="69"/>
      <c r="S72" s="69"/>
      <c r="T72" s="69"/>
      <c r="U72" s="69"/>
      <c r="V72" s="69"/>
      <c r="W72" s="69"/>
      <c r="X72" s="68"/>
      <c r="Y72" s="69"/>
      <c r="Z72" s="68">
        <f>IF(TRIMESTRE=1,IF(PubliOrangeCIV&gt;PubliGroupe,IF(COUNT(Z$35:Z$37)=0,0,COUNT(Z$35:Z$37)),0),0)</f>
        <v>0</v>
      </c>
      <c r="AA72" s="69"/>
      <c r="AB72" s="68">
        <f>IF(TRIMESTRE=2,IF(PubliOrangeCIV&gt;PubliGroupe,IF(COUNT(AB$35:AB$37)=0,0,COUNT(AB$35:AB$37)),0),0)</f>
        <v>0</v>
      </c>
      <c r="AC72" s="69"/>
      <c r="AD72" s="68">
        <f>IF(TRIMESTRE=2,IF(PubliOrangeCIV&gt;PubliGroupe,IF(COUNT(AD$35:AD$37)=0,0,COUNT(AD$35:AD$37)),0),0)</f>
        <v>0</v>
      </c>
      <c r="AE72" s="69"/>
      <c r="AF72" s="68">
        <f>IF(TRIMESTRE=3,IF(PubliOrangeCIV&gt;PubliGroupe,IF(COUNT(AF$35:AF$37)=0,0,COUNT(AF$35:AF$37)),0),0)</f>
        <v>0</v>
      </c>
      <c r="AG72" s="69"/>
      <c r="AH72" s="68">
        <f>IF(TRIMESTRE=4,IF(PubliOrangeCIV&gt;PubliGroupe,IF(COUNT(AH$35:AH$37)=0,0,COUNT(AH$35:AH$37)),0),0)</f>
        <v>0</v>
      </c>
      <c r="AI72" s="69"/>
      <c r="AJ72" s="68">
        <f>IF(TRIMESTRE=4,IF(PubliOrangeCIV&gt;PubliGroupe,IF(COUNT(AJ$35:AJ$37)=0,0,COUNT(AJ$35:AJ$37)),0),0)</f>
        <v>0</v>
      </c>
      <c r="AK72" s="69"/>
      <c r="AL72" s="68">
        <f>IF(TRIMESTRE=4,IF(PubliOrangeCIV&gt;PubliGroupe,IF(COUNT(AL$35:AL$37)=0,0,COUNT(AL$35:AL$37)),0),0)</f>
        <v>0</v>
      </c>
    </row>
    <row r="73" spans="2:57" s="66" customFormat="1" ht="12.75" hidden="1" customHeight="1">
      <c r="B73" s="66" t="s">
        <v>614</v>
      </c>
      <c r="H73" s="67" t="s">
        <v>81</v>
      </c>
      <c r="J73" s="69"/>
      <c r="K73" s="69"/>
      <c r="L73" s="69"/>
      <c r="M73" s="69"/>
      <c r="N73" s="69"/>
      <c r="O73" s="69"/>
      <c r="P73" s="69"/>
      <c r="Q73" s="69"/>
      <c r="R73" s="69"/>
      <c r="S73" s="69"/>
      <c r="T73" s="69"/>
      <c r="U73" s="69"/>
      <c r="V73" s="69"/>
      <c r="W73" s="69"/>
      <c r="X73" s="68"/>
      <c r="Y73" s="69"/>
      <c r="Z73" s="68">
        <f>IF(TRIMESTRE=1,IF(PubliJordanie&gt;PubliGroupe,IF(COUNT(Z$40)=0,0,COUNT(Z$40)),0),0)</f>
        <v>0</v>
      </c>
      <c r="AA73" s="69"/>
      <c r="AB73" s="68">
        <f>IF(TRIMESTRE=2,IF(PubliJordanie&gt;PubliGroupe,IF(COUNT(AB$40)=0,0,COUNT(AB$40)),0),0)</f>
        <v>0</v>
      </c>
      <c r="AC73" s="69"/>
      <c r="AD73" s="68">
        <f>IF(TRIMESTRE=2,IF(PubliJordanie&gt;PubliGroupe,IF(COUNT(AD$40)=0,0,COUNT(AD$40)),0),0)</f>
        <v>0</v>
      </c>
      <c r="AE73" s="69"/>
      <c r="AF73" s="68">
        <f>IF(TRIMESTRE=3,IF(PubliJordanie&gt;PubliGroupe,IF(COUNT(AF$40)=0,0,COUNT(AF$40)),0),0)</f>
        <v>0</v>
      </c>
      <c r="AG73" s="69"/>
      <c r="AH73" s="68">
        <f>IF(TRIMESTRE=4,IF(PubliJordanie&gt;PubliGroupe,IF(COUNT(AH$40)=0,0,COUNT(AH$40)),0),0)</f>
        <v>0</v>
      </c>
      <c r="AI73" s="69"/>
      <c r="AJ73" s="68">
        <f>IF(TRIMESTRE=4,IF(PubliJordanie&gt;PubliGroupe,IF(COUNT(AJ$40)=0,0,COUNT(AJ$40)),0),0)</f>
        <v>0</v>
      </c>
      <c r="AK73" s="69"/>
      <c r="AL73" s="68">
        <f>IF(TRIMESTRE=4,IF(PubliJordanie&gt;PubliGroupe,IF(COUNT(AL$40)=0,0,COUNT(AL$40)),0),0)</f>
        <v>0</v>
      </c>
    </row>
    <row r="74" spans="2:57" s="129" customFormat="1" ht="12.75" hidden="1" customHeight="1">
      <c r="B74" s="64"/>
      <c r="C74" s="64"/>
      <c r="D74" s="64"/>
      <c r="E74" s="64"/>
      <c r="F74" s="64"/>
      <c r="G74" s="64"/>
      <c r="H74" s="65"/>
    </row>
    <row r="75" spans="2:57" s="58" customFormat="1" ht="12.75" hidden="1" customHeight="1">
      <c r="B75" s="405"/>
      <c r="C75" s="405"/>
      <c r="D75" s="405"/>
      <c r="E75" s="405"/>
      <c r="F75" s="405"/>
      <c r="H75" s="611"/>
      <c r="J75" s="405"/>
      <c r="K75" s="405"/>
      <c r="L75" s="405"/>
      <c r="M75" s="405"/>
      <c r="N75" s="405"/>
      <c r="O75" s="405"/>
      <c r="P75" s="405"/>
      <c r="Q75" s="405"/>
      <c r="R75" s="405"/>
      <c r="S75" s="405"/>
      <c r="T75" s="405"/>
      <c r="U75" s="405"/>
      <c r="V75" s="405"/>
      <c r="W75" s="405"/>
      <c r="Y75" s="405"/>
      <c r="Z75" s="405"/>
      <c r="AA75" s="405"/>
      <c r="AB75" s="405"/>
      <c r="AC75" s="405"/>
      <c r="AD75" s="405"/>
      <c r="AE75" s="405"/>
      <c r="AF75" s="405"/>
      <c r="AG75" s="405"/>
      <c r="AH75" s="405"/>
      <c r="AI75" s="405"/>
      <c r="AJ75" s="405"/>
      <c r="AK75" s="405"/>
      <c r="AL75" s="405"/>
    </row>
    <row r="76" spans="2:57" s="70" customFormat="1" ht="12.75" hidden="1" customHeight="1">
      <c r="B76" s="70" t="s">
        <v>26</v>
      </c>
      <c r="H76" s="71" t="s">
        <v>81</v>
      </c>
      <c r="J76" s="72">
        <f t="shared" ref="J76:W76" si="27">IF(ABS(J10-J30)&lt;0.001,0,J10-J30)</f>
        <v>0</v>
      </c>
      <c r="K76" s="72">
        <f t="shared" si="27"/>
        <v>0</v>
      </c>
      <c r="L76" s="72">
        <f t="shared" si="27"/>
        <v>0</v>
      </c>
      <c r="M76" s="72">
        <f t="shared" si="27"/>
        <v>0</v>
      </c>
      <c r="N76" s="72">
        <f t="shared" si="27"/>
        <v>0</v>
      </c>
      <c r="O76" s="72">
        <f t="shared" si="27"/>
        <v>0</v>
      </c>
      <c r="P76" s="72">
        <f t="shared" si="27"/>
        <v>0</v>
      </c>
      <c r="Q76" s="72">
        <f t="shared" si="27"/>
        <v>0</v>
      </c>
      <c r="R76" s="72">
        <f t="shared" si="27"/>
        <v>0</v>
      </c>
      <c r="S76" s="72">
        <f t="shared" ref="S76" si="28">IF(ABS(S10-S30)&lt;0.001,0,S10-S30)</f>
        <v>0</v>
      </c>
      <c r="T76" s="72">
        <f t="shared" si="27"/>
        <v>0</v>
      </c>
      <c r="U76" s="72">
        <f t="shared" si="27"/>
        <v>0</v>
      </c>
      <c r="V76" s="72">
        <f t="shared" si="27"/>
        <v>0</v>
      </c>
      <c r="W76" s="72">
        <f t="shared" si="27"/>
        <v>0</v>
      </c>
      <c r="Y76" s="72">
        <f t="shared" ref="Y76:AL76" si="29">IF(ABS(Y10-Y30)&lt;0.001,0,Y10-Y30)</f>
        <v>0</v>
      </c>
      <c r="Z76" s="72">
        <f t="shared" si="29"/>
        <v>0</v>
      </c>
      <c r="AA76" s="72">
        <f t="shared" si="29"/>
        <v>0</v>
      </c>
      <c r="AB76" s="72">
        <f t="shared" si="29"/>
        <v>0</v>
      </c>
      <c r="AC76" s="72">
        <f t="shared" si="29"/>
        <v>0</v>
      </c>
      <c r="AD76" s="72">
        <f t="shared" si="29"/>
        <v>0</v>
      </c>
      <c r="AE76" s="72">
        <f t="shared" si="29"/>
        <v>0</v>
      </c>
      <c r="AF76" s="72">
        <f t="shared" si="29"/>
        <v>0</v>
      </c>
      <c r="AG76" s="72">
        <f t="shared" si="29"/>
        <v>0</v>
      </c>
      <c r="AH76" s="72">
        <f t="shared" si="29"/>
        <v>0</v>
      </c>
      <c r="AI76" s="72">
        <f t="shared" si="29"/>
        <v>0</v>
      </c>
      <c r="AJ76" s="72">
        <f t="shared" si="29"/>
        <v>0</v>
      </c>
      <c r="AK76" s="72">
        <f t="shared" si="29"/>
        <v>0</v>
      </c>
      <c r="AL76" s="72">
        <f t="shared" si="29"/>
        <v>0</v>
      </c>
    </row>
    <row r="77" spans="2:57" s="70" customFormat="1" ht="12.75" hidden="1" customHeight="1">
      <c r="B77" s="70" t="s">
        <v>25</v>
      </c>
      <c r="H77" s="71" t="s">
        <v>81</v>
      </c>
      <c r="J77" s="72">
        <f>IF(ABS(J10-(J14+J16+J18+J20+J22+J24+J26))&lt;0.001,0,J10-(J14+J16+J18+J20+J22+J24+J26))</f>
        <v>0</v>
      </c>
      <c r="K77" s="72">
        <f t="shared" ref="K77:W77" si="30">IF(ABS(K10-(K12+K22+K24+K26))&lt;0.001,0,K10-(K12+K22+K24+K26))</f>
        <v>0</v>
      </c>
      <c r="L77" s="72">
        <f t="shared" si="30"/>
        <v>-1</v>
      </c>
      <c r="M77" s="72">
        <f t="shared" si="30"/>
        <v>1</v>
      </c>
      <c r="N77" s="72">
        <f t="shared" si="30"/>
        <v>-1</v>
      </c>
      <c r="O77" s="72">
        <f t="shared" si="30"/>
        <v>1</v>
      </c>
      <c r="P77" s="72">
        <f t="shared" si="30"/>
        <v>1</v>
      </c>
      <c r="Q77" s="72">
        <f t="shared" si="30"/>
        <v>0</v>
      </c>
      <c r="R77" s="72">
        <f t="shared" si="30"/>
        <v>0</v>
      </c>
      <c r="S77" s="72">
        <f t="shared" ref="S77" si="31">IF(ABS(S10-(S12+S22+S24+S26))&lt;0.001,0,S10-(S12+S22+S24+S26))</f>
        <v>1</v>
      </c>
      <c r="T77" s="72">
        <f t="shared" si="30"/>
        <v>1</v>
      </c>
      <c r="U77" s="72">
        <f t="shared" si="30"/>
        <v>0</v>
      </c>
      <c r="V77" s="72">
        <f t="shared" si="30"/>
        <v>-1</v>
      </c>
      <c r="W77" s="72">
        <f t="shared" si="30"/>
        <v>0</v>
      </c>
      <c r="Y77" s="72">
        <f t="shared" ref="Y77:AL77" si="32">IF(ABS(Y10-(Y12+Y22+Y24+Y26))&lt;0.001,0,Y10-(Y12+Y22+Y24+Y26))</f>
        <v>0</v>
      </c>
      <c r="Z77" s="72">
        <f t="shared" si="32"/>
        <v>1</v>
      </c>
      <c r="AA77" s="72">
        <f t="shared" si="32"/>
        <v>-1</v>
      </c>
      <c r="AB77" s="72">
        <f t="shared" si="32"/>
        <v>-1</v>
      </c>
      <c r="AC77" s="72">
        <f t="shared" si="32"/>
        <v>0</v>
      </c>
      <c r="AD77" s="72">
        <f t="shared" si="32"/>
        <v>1</v>
      </c>
      <c r="AE77" s="72">
        <f>IF(ABS(AE10-(AE12+AE22+AE24+AE26))&lt;0.001,0,AE10-(AE12+AE22+AE24+AE26))</f>
        <v>0</v>
      </c>
      <c r="AF77" s="72">
        <f>IF(ABS(AF10-(AF12+AF22+AF24+AF26))&lt;0.001,0,AF10-(AF12+AF22+AF24+AF26))</f>
        <v>0</v>
      </c>
      <c r="AG77" s="72">
        <f t="shared" si="32"/>
        <v>0</v>
      </c>
      <c r="AH77" s="72">
        <f t="shared" si="32"/>
        <v>0</v>
      </c>
      <c r="AI77" s="72">
        <f t="shared" si="32"/>
        <v>0</v>
      </c>
      <c r="AJ77" s="72">
        <f t="shared" si="32"/>
        <v>0</v>
      </c>
      <c r="AK77" s="72">
        <f t="shared" si="32"/>
        <v>0</v>
      </c>
      <c r="AL77" s="72">
        <f t="shared" si="32"/>
        <v>0</v>
      </c>
    </row>
    <row r="78" spans="2:57" s="70" customFormat="1" ht="13.2" hidden="1">
      <c r="B78" s="70" t="s">
        <v>291</v>
      </c>
      <c r="H78" s="71" t="s">
        <v>81</v>
      </c>
      <c r="J78" s="72">
        <f t="shared" ref="J78:AL78" si="33">IF(ABS(J12-(J14+J16+J18+J20))&lt;0.001,0,J12-(J14+J16+J18+J20))</f>
        <v>0</v>
      </c>
      <c r="K78" s="72">
        <f t="shared" si="33"/>
        <v>1</v>
      </c>
      <c r="L78" s="72">
        <f t="shared" si="33"/>
        <v>1</v>
      </c>
      <c r="M78" s="72">
        <f t="shared" si="33"/>
        <v>0</v>
      </c>
      <c r="N78" s="72">
        <f t="shared" si="33"/>
        <v>1</v>
      </c>
      <c r="O78" s="72">
        <f t="shared" si="33"/>
        <v>-1</v>
      </c>
      <c r="P78" s="72">
        <f t="shared" si="33"/>
        <v>0</v>
      </c>
      <c r="Q78" s="72">
        <f t="shared" si="33"/>
        <v>0</v>
      </c>
      <c r="R78" s="72">
        <f>IF(ABS(R12-(R14+R16+R18+R20))&lt;0.001,0,R12-(R14+R16+R18+R20))</f>
        <v>0</v>
      </c>
      <c r="S78" s="72">
        <f t="shared" ref="S78" si="34">IF(ABS(S12-(S14+S16+S18+S20))&lt;0.001,0,S12-(S14+S16+S18+S20))</f>
        <v>0</v>
      </c>
      <c r="T78" s="72">
        <f t="shared" si="33"/>
        <v>0</v>
      </c>
      <c r="U78" s="72">
        <f t="shared" si="33"/>
        <v>0</v>
      </c>
      <c r="V78" s="72">
        <f t="shared" si="33"/>
        <v>1</v>
      </c>
      <c r="W78" s="72">
        <f t="shared" si="33"/>
        <v>0</v>
      </c>
      <c r="X78" s="72">
        <f t="shared" si="33"/>
        <v>0</v>
      </c>
      <c r="Y78" s="72">
        <f t="shared" si="33"/>
        <v>1</v>
      </c>
      <c r="Z78" s="72">
        <f t="shared" si="33"/>
        <v>0</v>
      </c>
      <c r="AA78" s="72">
        <f t="shared" si="33"/>
        <v>1</v>
      </c>
      <c r="AB78" s="72">
        <f t="shared" si="33"/>
        <v>0</v>
      </c>
      <c r="AC78" s="72">
        <f t="shared" si="33"/>
        <v>0</v>
      </c>
      <c r="AD78" s="72">
        <f t="shared" si="33"/>
        <v>0</v>
      </c>
      <c r="AE78" s="72">
        <f t="shared" si="33"/>
        <v>0</v>
      </c>
      <c r="AF78" s="72">
        <f t="shared" si="33"/>
        <v>0</v>
      </c>
      <c r="AG78" s="72">
        <f t="shared" si="33"/>
        <v>0</v>
      </c>
      <c r="AH78" s="72">
        <f t="shared" si="33"/>
        <v>0</v>
      </c>
      <c r="AI78" s="72">
        <f t="shared" si="33"/>
        <v>0</v>
      </c>
      <c r="AJ78" s="72">
        <f t="shared" si="33"/>
        <v>0</v>
      </c>
      <c r="AK78" s="72">
        <f t="shared" si="33"/>
        <v>0</v>
      </c>
      <c r="AL78" s="72">
        <f t="shared" si="33"/>
        <v>0</v>
      </c>
    </row>
    <row r="79" spans="2:57" s="70" customFormat="1" ht="12.75" hidden="1" customHeight="1">
      <c r="B79" s="70" t="s">
        <v>24</v>
      </c>
      <c r="H79" s="71" t="s">
        <v>81</v>
      </c>
      <c r="J79" s="72">
        <f t="shared" ref="J79:V79" si="35">IF(ABS(J30-(J31+J35+J38+J39+J40+SUM(J41:J44)))&lt;0.001,0,J30-(J31+J35+J38+J39+J40+SUM(J41:J44)))</f>
        <v>-1</v>
      </c>
      <c r="K79" s="72">
        <f t="shared" si="35"/>
        <v>0</v>
      </c>
      <c r="L79" s="72">
        <f t="shared" si="35"/>
        <v>1</v>
      </c>
      <c r="M79" s="72">
        <f>IF(ABS(M30-(M31+M35+M38+M39+M40+SUM(M41:M44)))&lt;0.001,0,M30-(M31+M35+M38+M39+M40+SUM(M41:M44)))</f>
        <v>-1</v>
      </c>
      <c r="N79" s="72">
        <f t="shared" si="35"/>
        <v>1</v>
      </c>
      <c r="O79" s="72">
        <f t="shared" si="35"/>
        <v>2</v>
      </c>
      <c r="P79" s="72">
        <f t="shared" si="35"/>
        <v>1</v>
      </c>
      <c r="Q79" s="72">
        <f t="shared" si="35"/>
        <v>0</v>
      </c>
      <c r="R79" s="72">
        <f t="shared" si="35"/>
        <v>-1</v>
      </c>
      <c r="S79" s="72">
        <f t="shared" ref="S79" si="36">IF(ABS(S30-(S31+S35+S38+S39+S40+SUM(S41:S44)))&lt;0.001,0,S30-(S31+S35+S38+S39+S40+SUM(S41:S44)))</f>
        <v>-1</v>
      </c>
      <c r="T79" s="72">
        <f t="shared" si="35"/>
        <v>0</v>
      </c>
      <c r="U79" s="72">
        <f t="shared" si="35"/>
        <v>0</v>
      </c>
      <c r="V79" s="72">
        <f t="shared" si="35"/>
        <v>-1</v>
      </c>
      <c r="W79" s="72">
        <f>IF(ABS(W30-(W31+W35+W38+W39+W40+SUM(W41:W44)))&lt;0.001,0,W30-(W31+W35+W38+W39+W40+SUM(W41:W44)))</f>
        <v>0</v>
      </c>
      <c r="Y79" s="72">
        <f t="shared" ref="Y79:AK79" si="37">IF(ABS(Y30-(Y31+Y35+Y38+Y39+Y40+SUM(Y41:Y44)))&lt;0.001,0,Y30-(Y31+Y35+Y38+Y39+Y40+SUM(Y41:Y44)))</f>
        <v>1</v>
      </c>
      <c r="Z79" s="72">
        <f t="shared" si="37"/>
        <v>1</v>
      </c>
      <c r="AA79" s="72">
        <f t="shared" si="37"/>
        <v>1134</v>
      </c>
      <c r="AB79" s="72">
        <f t="shared" si="37"/>
        <v>1213</v>
      </c>
      <c r="AC79" s="72">
        <f t="shared" si="37"/>
        <v>2205</v>
      </c>
      <c r="AD79" s="72">
        <f t="shared" si="37"/>
        <v>2375</v>
      </c>
      <c r="AE79" s="72">
        <f t="shared" si="37"/>
        <v>0</v>
      </c>
      <c r="AF79" s="72">
        <f t="shared" si="37"/>
        <v>0</v>
      </c>
      <c r="AG79" s="72">
        <f t="shared" si="37"/>
        <v>0</v>
      </c>
      <c r="AH79" s="72">
        <f t="shared" si="37"/>
        <v>0</v>
      </c>
      <c r="AI79" s="72">
        <f t="shared" si="37"/>
        <v>0</v>
      </c>
      <c r="AJ79" s="72">
        <f t="shared" si="37"/>
        <v>0</v>
      </c>
      <c r="AK79" s="72">
        <f t="shared" si="37"/>
        <v>0</v>
      </c>
      <c r="AL79" s="72">
        <f>IF(ABS(AL30-(AL31+AL35+AL38+AL39+AL40+SUM(AL41:AL44)))&lt;0.001,0,AL30-(AL31+AL35+AL38+AL39+AL40+SUM(AL41:AL44)))</f>
        <v>0</v>
      </c>
      <c r="AO79" s="129"/>
      <c r="AP79" s="129"/>
      <c r="AQ79" s="129"/>
      <c r="AR79" s="129"/>
      <c r="AS79" s="129"/>
      <c r="AT79" s="129"/>
      <c r="AU79" s="129"/>
      <c r="AV79" s="129"/>
      <c r="AW79" s="129"/>
      <c r="AX79" s="129"/>
      <c r="AY79" s="129"/>
      <c r="AZ79" s="129"/>
      <c r="BA79" s="129"/>
      <c r="BB79" s="129"/>
      <c r="BC79" s="129"/>
      <c r="BD79" s="129"/>
      <c r="BE79" s="129"/>
    </row>
    <row r="80" spans="2:57" s="58" customFormat="1" ht="12.75" hidden="1" customHeight="1">
      <c r="B80" s="64"/>
      <c r="C80" s="64"/>
      <c r="D80" s="64"/>
      <c r="E80" s="64"/>
      <c r="F80" s="64"/>
      <c r="H80" s="65"/>
      <c r="J80" s="64"/>
      <c r="K80" s="64"/>
      <c r="L80" s="64"/>
      <c r="M80" s="64"/>
      <c r="N80" s="64"/>
      <c r="O80" s="64"/>
      <c r="P80" s="64"/>
      <c r="Q80" s="64"/>
      <c r="R80" s="64"/>
      <c r="S80" s="64"/>
      <c r="T80" s="64"/>
      <c r="U80" s="64"/>
      <c r="V80" s="64"/>
      <c r="W80" s="64"/>
      <c r="Y80" s="64"/>
      <c r="Z80" s="64"/>
      <c r="AA80" s="64"/>
      <c r="AB80" s="64"/>
      <c r="AC80" s="64"/>
      <c r="AD80" s="64"/>
      <c r="AE80" s="64"/>
      <c r="AF80" s="64"/>
      <c r="AG80" s="64"/>
      <c r="AH80" s="64"/>
      <c r="AI80" s="64"/>
      <c r="AJ80" s="64"/>
      <c r="AK80" s="64"/>
      <c r="AL80" s="64"/>
    </row>
    <row r="81" spans="2:38" s="129" customFormat="1" ht="12.75" hidden="1" customHeight="1">
      <c r="H81" s="130"/>
    </row>
    <row r="82" spans="2:38" s="70" customFormat="1" ht="12.75" hidden="1" customHeight="1">
      <c r="B82" s="70" t="s">
        <v>765</v>
      </c>
      <c r="H82" s="71" t="s">
        <v>82</v>
      </c>
      <c r="J82" s="72">
        <f>IF(ABS(J10-'Telecom - Financial'!J17)&lt;0.001,0,J10-'Telecom - Financial'!J17)</f>
        <v>0</v>
      </c>
      <c r="K82" s="72">
        <f>IF(ABS(K10-'Telecom - Financial'!K17)&lt;0.001,0,K10-'Telecom - Financial'!K17)</f>
        <v>0</v>
      </c>
      <c r="L82" s="72">
        <f>IF(ABS(L10-'Telecom - Financial'!L17)&lt;0.001,0,L10-'Telecom - Financial'!L17)</f>
        <v>0</v>
      </c>
      <c r="M82" s="72">
        <f>IF(ABS(M10-'Telecom - Financial'!M17)&lt;0.001,0,M10-'Telecom - Financial'!M17)</f>
        <v>0</v>
      </c>
      <c r="N82" s="72">
        <f>IF(ABS(N10-'Telecom - Financial'!N17)&lt;0.001,0,N10-'Telecom - Financial'!N17)</f>
        <v>0</v>
      </c>
      <c r="O82" s="72">
        <f>IF(ABS(O10-'Telecom - Financial'!O17)&lt;0.001,0,O10-'Telecom - Financial'!O17)</f>
        <v>0</v>
      </c>
      <c r="P82" s="72">
        <f>IF(ABS(P10-'Telecom - Financial'!P17)&lt;0.001,0,P10-'Telecom - Financial'!P17)</f>
        <v>0</v>
      </c>
      <c r="Q82" s="72">
        <f>IF(ABS(Q10-'Telecom - Financial'!Q17)&lt;0.001,0,Q10-'Telecom - Financial'!Q17)</f>
        <v>0</v>
      </c>
      <c r="R82" s="72">
        <f>IF(ABS(R10-'Telecom - Financial'!R17)&lt;0.001,0,R10-'Telecom - Financial'!R17)</f>
        <v>0</v>
      </c>
      <c r="S82" s="72">
        <v>0.17199999999999999</v>
      </c>
      <c r="T82" s="72">
        <f>IF(ABS(T10-'Telecom - Financial'!T17)&lt;0.001,0,T10-'Telecom - Financial'!T17)</f>
        <v>0</v>
      </c>
      <c r="U82" s="72">
        <f>IF(ABS(U10-'Telecom - Financial'!U17)&lt;0.001,0,U10-'Telecom - Financial'!U17)</f>
        <v>0</v>
      </c>
      <c r="V82" s="72">
        <f>IF(ABS(V10-'Telecom - Financial'!V17)&lt;0.001,0,V10-'Telecom - Financial'!V17)</f>
        <v>0</v>
      </c>
      <c r="W82" s="72">
        <f>IF(ABS(W10-'Telecom - Financial'!W17)&lt;0.001,0,W10-'Telecom - Financial'!W17)</f>
        <v>0</v>
      </c>
      <c r="X82" s="72"/>
      <c r="Y82" s="72">
        <f>IF(ABS(Y10-'Telecom - Financial'!Y17)&lt;0.001,0,Y10-'Telecom - Financial'!Y17)</f>
        <v>0</v>
      </c>
      <c r="Z82" s="72">
        <f>IF(ABS(Z10-'Telecom - Financial'!Z17)&lt;0.001,0,Z10-'Telecom - Financial'!Z17)</f>
        <v>0</v>
      </c>
      <c r="AA82" s="72">
        <f>IF(ABS(AA10-'Telecom - Financial'!AA17)&lt;0.001,0,AA10-'Telecom - Financial'!AA17)</f>
        <v>0</v>
      </c>
      <c r="AB82" s="72">
        <f>IF(ABS(AB10-'Telecom - Financial'!AB17)&lt;0.001,0,AB10-'Telecom - Financial'!AB17)</f>
        <v>0</v>
      </c>
      <c r="AC82" s="72">
        <f>IF(ABS(AC10-'Telecom - Financial'!AC17)&lt;0.001,0,AC10-'Telecom - Financial'!AC17)</f>
        <v>0</v>
      </c>
      <c r="AD82" s="72">
        <f>IF(ABS(AD10-'Telecom - Financial'!AD17)&lt;0.001,0,AD10-'Telecom - Financial'!AD17)</f>
        <v>0</v>
      </c>
      <c r="AE82" s="72">
        <f>IF(ABS(AE10-'Telecom - Financial'!AE17)&lt;0.001,0,AE10-'Telecom - Financial'!AE17)</f>
        <v>0</v>
      </c>
      <c r="AF82" s="72">
        <f>IF(ABS(AF10-'Telecom - Financial'!AF17)&lt;0.001,0,AF10-'Telecom - Financial'!AF17)</f>
        <v>0</v>
      </c>
      <c r="AG82" s="72">
        <f>IF(ABS(AG10-'Telecom - Financial'!AG17)&lt;0.001,0,AG10-'Telecom - Financial'!AG17)</f>
        <v>0</v>
      </c>
      <c r="AH82" s="72">
        <f>IF(ABS(AH10-'Telecom - Financial'!AH17)&lt;0.001,0,AH10-'Telecom - Financial'!AH17)</f>
        <v>0</v>
      </c>
      <c r="AI82" s="72">
        <f>IF(ABS(AI10-'Telecom - Financial'!AI17)&lt;0.001,0,AI10-'Telecom - Financial'!AI17)</f>
        <v>0</v>
      </c>
      <c r="AJ82" s="72">
        <f>IF(ABS(AJ10-'Telecom - Financial'!AJ17)&lt;0.001,0,AJ10-'Telecom - Financial'!AJ17)</f>
        <v>0</v>
      </c>
      <c r="AK82" s="72">
        <f>IF(ABS(AK10-'Telecom - Financial'!AK17)&lt;0.001,0,AK10-'Telecom - Financial'!AK17)</f>
        <v>0</v>
      </c>
      <c r="AL82" s="72">
        <f>IF(ABS(AL10-'Telecom - Financial'!AL17)&lt;0.001,0,AL10-'Telecom - Financial'!AL17)</f>
        <v>0</v>
      </c>
    </row>
    <row r="83" spans="2:38" s="70" customFormat="1" ht="12.75" hidden="1" customHeight="1">
      <c r="B83" s="70" t="s">
        <v>76</v>
      </c>
      <c r="H83" s="71" t="s">
        <v>81</v>
      </c>
      <c r="J83" s="74"/>
      <c r="K83" s="74"/>
      <c r="L83" s="74"/>
      <c r="M83" s="74"/>
      <c r="N83" s="72">
        <f>IF(ABS(N10-'Group - Segment report'!N$12)&lt;0.001,0,N10-'Group - Segment report'!N$12)</f>
        <v>0</v>
      </c>
      <c r="O83" s="72">
        <f>IF(ABS(O10-'Group - Segment report'!O$12)&lt;0.001,0,O10-'Group - Segment report'!O$12)</f>
        <v>0</v>
      </c>
      <c r="P83" s="74"/>
      <c r="Q83" s="74"/>
      <c r="R83" s="74"/>
      <c r="S83" s="74"/>
      <c r="T83" s="74"/>
      <c r="U83" s="74"/>
      <c r="V83" s="72">
        <f>IF(ABS(V10-'Group - Segment report'!AE$12)&lt;0.001,0,V10-'Group - Segment report'!AE$12)</f>
        <v>0</v>
      </c>
      <c r="W83" s="72">
        <f>IF(ABS(W10-'Group - Segment report'!AF$12)&lt;0.001,0,W10-'Group - Segment report'!AF$12)</f>
        <v>0</v>
      </c>
      <c r="X83" s="72"/>
      <c r="Y83" s="74"/>
      <c r="Z83" s="74"/>
      <c r="AA83" s="74"/>
      <c r="AB83" s="74"/>
      <c r="AC83" s="72">
        <f>IF(ABS(AC10-'Group - Segment report'!AV$12)&lt;0.001,0,AC10-'Group - Segment report'!AV$12)</f>
        <v>0</v>
      </c>
      <c r="AD83" s="72">
        <f>IF(ABS(AD10-'Group - Segment report'!AW$12)&lt;0.001,0,AD10-'Group - Segment report'!AW$12)</f>
        <v>0</v>
      </c>
      <c r="AE83" s="74"/>
      <c r="AF83" s="74"/>
      <c r="AG83" s="74"/>
      <c r="AH83" s="74"/>
      <c r="AI83" s="74"/>
      <c r="AJ83" s="74"/>
      <c r="AK83" s="72">
        <f>IF(ABS(AK10-'Group - Segment report'!BM$12)&lt;0.001,0,AK10-'Group - Segment report'!BM$12)</f>
        <v>0</v>
      </c>
      <c r="AL83" s="72">
        <f>IF(ABS(AL10-'Group - Segment report'!BN$12)&lt;0.001,0,AL10-'Group - Segment report'!BN$12)</f>
        <v>0</v>
      </c>
    </row>
    <row r="84" spans="2:38" s="70" customFormat="1" ht="12.75" hidden="1" customHeight="1">
      <c r="H84" s="71"/>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row>
    <row r="85" spans="2:38" s="70" customFormat="1" ht="12.75" hidden="1" customHeight="1">
      <c r="B85" s="70" t="s">
        <v>766</v>
      </c>
      <c r="H85" s="71" t="s">
        <v>82</v>
      </c>
      <c r="J85" s="74"/>
      <c r="K85" s="74"/>
      <c r="L85" s="74"/>
      <c r="M85" s="74"/>
      <c r="N85" s="72">
        <f>IF(ABS(N46-'Telecom - Financial'!N56)&lt;0.001,0,N46-'Telecom - Financial'!N56)</f>
        <v>0</v>
      </c>
      <c r="O85" s="72">
        <f>IF(ABS(O46-'Telecom - Financial'!O56)&lt;0.001,0,O46-'Telecom - Financial'!O56)</f>
        <v>0</v>
      </c>
      <c r="P85" s="74"/>
      <c r="Q85" s="74"/>
      <c r="R85" s="74"/>
      <c r="S85" s="74"/>
      <c r="T85" s="72">
        <f>IF(ABS(T46-'Telecom - Financial'!T56)&lt;0.001,0,T46-'Telecom - Financial'!T56)</f>
        <v>0</v>
      </c>
      <c r="U85" s="72">
        <f>IF(ABS(U46-'Telecom - Financial'!U56)&lt;0.001,0,U46-'Telecom - Financial'!U56)</f>
        <v>0</v>
      </c>
      <c r="V85" s="72">
        <f>IF(ABS(V46-'Telecom - Financial'!V56)&lt;0.001,0,V46-'Telecom - Financial'!V56)</f>
        <v>0</v>
      </c>
      <c r="W85" s="72">
        <f>IF(ABS(W46-'Telecom - Financial'!W56)&lt;0.001,0,W46-'Telecom - Financial'!W56)</f>
        <v>0</v>
      </c>
      <c r="X85" s="72"/>
      <c r="Y85" s="74"/>
      <c r="Z85" s="74"/>
      <c r="AA85" s="74"/>
      <c r="AB85" s="74"/>
      <c r="AC85" s="72">
        <f>IF(ABS(AC46-'Telecom - Financial'!AC56)&lt;0.001,0,AC46-'Telecom - Financial'!AC56)</f>
        <v>0</v>
      </c>
      <c r="AD85" s="72">
        <f>IF(ABS(AD46-'Telecom - Financial'!AD56)&lt;0.001,0,AD46-'Telecom - Financial'!AD56)</f>
        <v>0</v>
      </c>
      <c r="AE85" s="74"/>
      <c r="AF85" s="74"/>
      <c r="AG85" s="74"/>
      <c r="AH85" s="74"/>
      <c r="AI85" s="72">
        <f>IF(ABS(AI46-'Telecom - Financial'!AI56)&lt;0.001,0,AI46-'Telecom - Financial'!AI56)</f>
        <v>0</v>
      </c>
      <c r="AJ85" s="72">
        <f>IF(ABS(AJ46-'Telecom - Financial'!AJ56)&lt;0.001,0,AJ46-'Telecom - Financial'!AJ56)</f>
        <v>0</v>
      </c>
      <c r="AK85" s="72">
        <f>IF(ABS(AK46-'Telecom - Financial'!AK56)&lt;0.001,0,AK46-'Telecom - Financial'!AK56)</f>
        <v>0</v>
      </c>
      <c r="AL85" s="72">
        <f>IF(ABS(AL46-'Telecom - Financial'!AL56)&lt;0.001,0,AL46-'Telecom - Financial'!AL56)</f>
        <v>0</v>
      </c>
    </row>
    <row r="86" spans="2:38" s="70" customFormat="1" ht="12.75" hidden="1" customHeight="1">
      <c r="B86" s="70" t="s">
        <v>767</v>
      </c>
      <c r="H86" s="71" t="s">
        <v>82</v>
      </c>
      <c r="J86" s="74"/>
      <c r="K86" s="74"/>
      <c r="L86" s="74"/>
      <c r="M86" s="74"/>
      <c r="N86" s="72">
        <f>IF(ABS(N49-'Telecom - Financial'!N74)&lt;0.001,0,N49-'Telecom - Financial'!N74)</f>
        <v>0</v>
      </c>
      <c r="O86" s="72">
        <f>IF(ABS(O49-'Telecom - Financial'!O74)&lt;0.001,0,O49-'Telecom - Financial'!O74)</f>
        <v>0</v>
      </c>
      <c r="P86" s="74"/>
      <c r="Q86" s="74"/>
      <c r="R86" s="74"/>
      <c r="S86" s="74"/>
      <c r="T86" s="72">
        <f>IF(ABS(T49-'Telecom - Financial'!T74)&lt;0.001,0,T49-'Telecom - Financial'!T74)</f>
        <v>0</v>
      </c>
      <c r="U86" s="72">
        <f>IF(ABS(U49-'Telecom - Financial'!U74)&lt;0.001,0,U49-'Telecom - Financial'!U74)</f>
        <v>0</v>
      </c>
      <c r="V86" s="72">
        <f>IF(ABS(V49-'Telecom - Financial'!V74)&lt;0.001,0,V49-'Telecom - Financial'!V74)</f>
        <v>0</v>
      </c>
      <c r="W86" s="72">
        <f>IF(ABS(W49-'Telecom - Financial'!W74)&lt;0.001,0,W49-'Telecom - Financial'!W74)</f>
        <v>0</v>
      </c>
      <c r="X86" s="72"/>
      <c r="Y86" s="74"/>
      <c r="Z86" s="74"/>
      <c r="AA86" s="74"/>
      <c r="AB86" s="74"/>
      <c r="AC86" s="72">
        <f>IF(ABS(AC49-'Telecom - Financial'!AC74)&lt;0.001,0,AC49-'Telecom - Financial'!AC74)</f>
        <v>0</v>
      </c>
      <c r="AD86" s="72">
        <f>IF(ABS(AD49-'Telecom - Financial'!AD74)&lt;0.001,0,AD49-'Telecom - Financial'!AD74)</f>
        <v>0</v>
      </c>
      <c r="AE86" s="74"/>
      <c r="AF86" s="74"/>
      <c r="AG86" s="74"/>
      <c r="AH86" s="74"/>
      <c r="AI86" s="72">
        <f>IF(ABS(AI49-'Telecom - Financial'!AI74)&lt;0.001,0,AI49-'Telecom - Financial'!AI74)</f>
        <v>0</v>
      </c>
      <c r="AJ86" s="72">
        <f>IF(ABS(AJ49-'Telecom - Financial'!AJ74)&lt;0.001,0,AJ49-'Telecom - Financial'!AJ74)</f>
        <v>0</v>
      </c>
      <c r="AK86" s="72">
        <f>IF(ABS(AK49-'Telecom - Financial'!AK74)&lt;0.001,0,AK49-'Telecom - Financial'!AK74)</f>
        <v>0</v>
      </c>
      <c r="AL86" s="72">
        <f>IF(ABS(AL49-'Telecom - Financial'!AL74)&lt;0.001,0,AL49-'Telecom - Financial'!AL74)</f>
        <v>0</v>
      </c>
    </row>
    <row r="87" spans="2:38" s="70" customFormat="1" ht="12.75" hidden="1" customHeight="1">
      <c r="B87" s="70" t="s">
        <v>367</v>
      </c>
      <c r="H87" s="71" t="s">
        <v>81</v>
      </c>
      <c r="J87" s="74"/>
      <c r="K87" s="74"/>
      <c r="L87" s="74"/>
      <c r="M87" s="74"/>
      <c r="N87" s="72">
        <f>IF(ABS(N46-'Group - Segment report'!N$20)&lt;0.001,0,N46-'Group - Segment report'!N$20)</f>
        <v>0</v>
      </c>
      <c r="O87" s="72">
        <f>IF(ABS(O46-'Group - Segment report'!O$20)&lt;0.001,0,O46-'Group - Segment report'!O$20)</f>
        <v>0</v>
      </c>
      <c r="P87" s="74"/>
      <c r="Q87" s="74"/>
      <c r="R87" s="74"/>
      <c r="S87" s="74"/>
      <c r="T87" s="74"/>
      <c r="U87" s="74"/>
      <c r="V87" s="72">
        <f>IF(ABS(V46-'Group - Segment report'!AE$20)&lt;0.001,0,V46-'Group - Segment report'!AE$20)</f>
        <v>0</v>
      </c>
      <c r="W87" s="72">
        <f>IF(ABS(W46-'Group - Segment report'!AF$20)&lt;0.001,0,W46-'Group - Segment report'!AF$20)</f>
        <v>0</v>
      </c>
      <c r="X87" s="72"/>
      <c r="Y87" s="74"/>
      <c r="Z87" s="74"/>
      <c r="AA87" s="74"/>
      <c r="AB87" s="74"/>
      <c r="AC87" s="72">
        <f>IF(ABS(AC46-'Group - Segment report'!AV$20)&lt;0.001,0,AC46-'Group - Segment report'!AV$20)</f>
        <v>0</v>
      </c>
      <c r="AD87" s="72">
        <f>IF(ABS(AD46-'Group - Segment report'!AW$20)&lt;0.001,0,AD46-'Group - Segment report'!AW$20)</f>
        <v>0</v>
      </c>
      <c r="AE87" s="74"/>
      <c r="AF87" s="74"/>
      <c r="AG87" s="74"/>
      <c r="AH87" s="74"/>
      <c r="AI87" s="74"/>
      <c r="AJ87" s="74"/>
      <c r="AK87" s="72">
        <f>IF(ABS(AK46-'Group - Segment report'!BM$20)&lt;0.001,0,AK46-'Group - Segment report'!BM$20)</f>
        <v>0</v>
      </c>
      <c r="AL87" s="72">
        <f>IF(ABS(AL46-'Group - Segment report'!BN$20)&lt;0.001,0,AL46-'Group - Segment report'!BN$20)</f>
        <v>0</v>
      </c>
    </row>
    <row r="88" spans="2:38" s="129" customFormat="1" ht="12.75" hidden="1" customHeight="1">
      <c r="H88" s="130"/>
    </row>
    <row r="89" spans="2:38" s="58" customFormat="1" ht="12.75" hidden="1" customHeight="1">
      <c r="B89" s="405"/>
      <c r="C89" s="405"/>
      <c r="D89" s="405"/>
      <c r="E89" s="405"/>
      <c r="F89" s="405"/>
      <c r="H89" s="611"/>
      <c r="J89" s="405"/>
      <c r="K89" s="405"/>
      <c r="L89" s="405"/>
      <c r="M89" s="405"/>
      <c r="N89" s="405"/>
      <c r="O89" s="405"/>
      <c r="P89" s="405"/>
      <c r="Q89" s="405"/>
      <c r="R89" s="405"/>
      <c r="S89" s="405"/>
      <c r="T89" s="405"/>
      <c r="U89" s="405"/>
      <c r="V89" s="405"/>
      <c r="W89" s="405"/>
      <c r="Y89" s="405"/>
      <c r="Z89" s="405"/>
      <c r="AA89" s="405"/>
      <c r="AB89" s="405"/>
      <c r="AC89" s="405"/>
      <c r="AD89" s="405"/>
      <c r="AE89" s="405"/>
      <c r="AF89" s="405"/>
      <c r="AG89" s="405"/>
      <c r="AH89" s="405"/>
      <c r="AI89" s="405"/>
      <c r="AJ89" s="405"/>
      <c r="AK89" s="405"/>
      <c r="AL89" s="405"/>
    </row>
    <row r="90" spans="2:38" s="66" customFormat="1" ht="12.75" hidden="1" customHeight="1">
      <c r="B90" s="66" t="s">
        <v>768</v>
      </c>
      <c r="H90" s="67" t="s">
        <v>82</v>
      </c>
      <c r="J90" s="75"/>
      <c r="K90" s="76">
        <f>IF(ABS(K11-'Telecom - Financial'!K18)&lt;0.001,0,K11-'Telecom - Financial'!K18)</f>
        <v>0</v>
      </c>
      <c r="L90" s="75"/>
      <c r="M90" s="76">
        <f>IF(ABS(M11-'Telecom - Financial'!M18)&lt;0.001,0,M11-'Telecom - Financial'!M18)</f>
        <v>0</v>
      </c>
      <c r="N90" s="75"/>
      <c r="O90" s="76">
        <f>IF(ABS(O11-'Telecom - Financial'!O18)&lt;0.001,0,O11-'Telecom - Financial'!O18)</f>
        <v>0</v>
      </c>
      <c r="P90" s="75"/>
      <c r="Q90" s="76">
        <f>IF(ABS(Q11-'Telecom - Financial'!Q18)&lt;0.001,0,Q11-'Telecom - Financial'!Q18)</f>
        <v>0</v>
      </c>
      <c r="R90" s="75"/>
      <c r="S90" s="76">
        <f>IF(ABS(S11-'Telecom - Financial'!S18)&lt;0.001,0,S11-'Telecom - Financial'!S18)</f>
        <v>0</v>
      </c>
      <c r="T90" s="75"/>
      <c r="U90" s="76">
        <f>IF(ABS(U11-'Telecom - Financial'!U18)&lt;0.001,0,U11-'Telecom - Financial'!U18)</f>
        <v>0</v>
      </c>
      <c r="V90" s="75"/>
      <c r="W90" s="76">
        <f>IF(ABS(W11-'Telecom - Financial'!W18)&lt;0.001,0,W11-'Telecom - Financial'!W18)</f>
        <v>0</v>
      </c>
      <c r="X90" s="68"/>
      <c r="Y90" s="75"/>
      <c r="Z90" s="76">
        <f>IF(ABS(Z11-'Telecom - Financial'!Z18)&lt;0.001,0,Z11-'Telecom - Financial'!Z18)</f>
        <v>0</v>
      </c>
      <c r="AA90" s="75"/>
      <c r="AB90" s="76">
        <f>IF(ABS(AB11-'Telecom - Financial'!AB18)&lt;0.001,0,AB11-'Telecom - Financial'!AB18)</f>
        <v>0</v>
      </c>
      <c r="AC90" s="75"/>
      <c r="AD90" s="76">
        <f>IF(ABS(AD11-'Telecom - Financial'!AD18)&lt;0.001,0,AD11-'Telecom - Financial'!AD18)</f>
        <v>0</v>
      </c>
      <c r="AE90" s="75"/>
      <c r="AF90" s="76">
        <f>IF(ABS(AF11-'Telecom - Financial'!AF18)&lt;0.001,0,AF11-'Telecom - Financial'!AF18)</f>
        <v>0</v>
      </c>
      <c r="AG90" s="75"/>
      <c r="AH90" s="76">
        <f>IF(ABS(AH11-'Telecom - Financial'!AH18)&lt;0.001,0,AH11-'Telecom - Financial'!AH18)</f>
        <v>0</v>
      </c>
      <c r="AI90" s="75"/>
      <c r="AJ90" s="76">
        <f>IF(ABS(AJ11-'Telecom - Financial'!AJ18)&lt;0.001,0,AJ11-'Telecom - Financial'!AJ18)</f>
        <v>0</v>
      </c>
      <c r="AK90" s="75"/>
      <c r="AL90" s="76">
        <f>IF(ABS(AL11-'Telecom - Financial'!AL18)&lt;0.001,0,AL11-'Telecom - Financial'!AL18)</f>
        <v>0</v>
      </c>
    </row>
    <row r="91" spans="2:38" s="66" customFormat="1" ht="12.75" hidden="1" customHeight="1">
      <c r="B91" s="66" t="s">
        <v>375</v>
      </c>
      <c r="H91" s="67" t="s">
        <v>82</v>
      </c>
      <c r="J91" s="75"/>
      <c r="K91" s="75"/>
      <c r="L91" s="75"/>
      <c r="M91" s="75"/>
      <c r="N91" s="76">
        <f>IF(ABS(N47-'Group - Segment report'!N$21)&lt;0.001,0,N47-'Group - Segment report'!N$21)</f>
        <v>0</v>
      </c>
      <c r="O91" s="76">
        <f>IF(ABS(O47-'Group - Segment report'!O$21)&lt;0.001,0,O47-'Group - Segment report'!O$21)</f>
        <v>0</v>
      </c>
      <c r="P91" s="75"/>
      <c r="Q91" s="75"/>
      <c r="R91" s="75"/>
      <c r="S91" s="75"/>
      <c r="T91" s="75"/>
      <c r="U91" s="75"/>
      <c r="V91" s="76">
        <f>IF(ABS(V47-'Group - Segment report'!AE$21)&lt;0.001,0,V47-'Group - Segment report'!AE$21)</f>
        <v>0</v>
      </c>
      <c r="W91" s="76">
        <f>IF(ABS(W47-'Group - Segment report'!AF$21)&lt;0.001,0,W47-'Group - Segment report'!AF$21)</f>
        <v>0</v>
      </c>
      <c r="X91" s="68"/>
      <c r="Y91" s="75"/>
      <c r="Z91" s="75"/>
      <c r="AA91" s="75"/>
      <c r="AB91" s="75"/>
      <c r="AC91" s="76">
        <f>IF(ABS(AC$47-'Group - Segment report'!AV$21)&lt;0.001,0,AC$47-'Group - Segment report'!AV$21)</f>
        <v>0</v>
      </c>
      <c r="AD91" s="76">
        <f>IF(ABS(AD$47-'Group - Segment report'!AW$21)&lt;0.001,0,AD$47-'Group - Segment report'!AW$21)</f>
        <v>0</v>
      </c>
      <c r="AE91" s="75"/>
      <c r="AF91" s="75"/>
      <c r="AG91" s="75"/>
      <c r="AH91" s="75"/>
      <c r="AI91" s="75"/>
      <c r="AJ91" s="75"/>
      <c r="AK91" s="76">
        <f>IF(ABS(AK$47-'Group - Segment report'!BM$21)&lt;0.001,0,AK$47-'Group - Segment report'!BM$21)</f>
        <v>0</v>
      </c>
      <c r="AL91" s="76">
        <f>IF(ABS(AL$47-'Group - Segment report'!BN$21)&lt;0.001,0,AL$47-'Group - Segment report'!BN$21)</f>
        <v>0</v>
      </c>
    </row>
    <row r="92" spans="2:38" s="58" customFormat="1" ht="12.6" hidden="1" customHeight="1">
      <c r="B92" s="64"/>
      <c r="C92" s="64"/>
      <c r="D92" s="64"/>
      <c r="E92" s="64"/>
      <c r="F92" s="64"/>
      <c r="H92" s="65"/>
      <c r="J92" s="64"/>
      <c r="K92" s="64"/>
      <c r="L92" s="64"/>
      <c r="M92" s="64"/>
      <c r="N92" s="64"/>
      <c r="O92" s="64"/>
      <c r="P92" s="64"/>
      <c r="Q92" s="64"/>
      <c r="R92" s="64"/>
      <c r="S92" s="64"/>
      <c r="T92" s="64"/>
      <c r="U92" s="64"/>
      <c r="V92" s="64"/>
      <c r="W92" s="64"/>
      <c r="Y92" s="64"/>
      <c r="Z92" s="64"/>
      <c r="AA92" s="64"/>
      <c r="AB92" s="64"/>
      <c r="AC92" s="64"/>
      <c r="AD92" s="64"/>
      <c r="AE92" s="64"/>
      <c r="AF92" s="64"/>
      <c r="AG92" s="64"/>
      <c r="AH92" s="64"/>
      <c r="AI92" s="64"/>
      <c r="AJ92" s="64"/>
      <c r="AK92" s="64"/>
      <c r="AL92" s="64"/>
    </row>
    <row r="94" spans="2:38">
      <c r="H94" s="29"/>
    </row>
    <row r="110" spans="19:19">
      <c r="S110" s="127"/>
    </row>
    <row r="163" spans="19:19">
      <c r="S163" s="128"/>
    </row>
    <row r="164" spans="19:19">
      <c r="S164" s="128"/>
    </row>
    <row r="165" spans="19:19">
      <c r="S165" s="128"/>
    </row>
  </sheetData>
  <sheetProtection algorithmName="SHA-512" hashValue="5vfhJ6hlULzFThzd+mxcUVoWSkAn0vSP3LBkV8gV3/3NuvOiPQU4afp3hc+VaB4YkIwPT4MlJdrzGpy7GNSlYw==" saltValue="ygJRKO/4p4ejfPFIsUgBDA==" spinCount="100000" sheet="1" formatCells="0" selectLockedCells="1" pivotTables="0"/>
  <customSheetViews>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76:AL77 AO11:AR11 AX10:BE11 AO30:AR33 AX30:BE33 AO44:AR44 AX44:BE44 AX35:BE36 AO35:AR36 AX22:BE23 AO22:AR23 AO26:AR27 AX26:BE27 AO38:AR38 AX38:BE38 AX40:BE40 AO40:AR40 AX14:BE17 AO14:AR17 Y79:AL79 Y84:AL84 AT14:AT17 AT40 AT38 AT26:AT27 AT22:AT23 AT35:AT36 AT44 AT30:AT33 AT11 AV10:AV11 AV30:AV33 AV44 AV35:AV36 AV22:AV23 AV26:AV27 AV38 AV40 AV14:AV17 T78:AL78 T79:W79 T76:W77 J76:S79 AX34:AY34 BB34:BC34">
    <cfRule type="cellIs" dxfId="341" priority="110" operator="notBetween">
      <formula>-2</formula>
      <formula>2</formula>
    </cfRule>
  </conditionalFormatting>
  <conditionalFormatting sqref="H62:H63">
    <cfRule type="cellIs" dxfId="340" priority="109" operator="notEqual">
      <formula>0</formula>
    </cfRule>
  </conditionalFormatting>
  <conditionalFormatting sqref="J82:W82 Y82:AL82">
    <cfRule type="cellIs" dxfId="339" priority="108" operator="notBetween">
      <formula>-2</formula>
      <formula>2</formula>
    </cfRule>
  </conditionalFormatting>
  <conditionalFormatting sqref="J90:W90 Y90:AL90">
    <cfRule type="cellIs" dxfId="338" priority="107" operator="notBetween">
      <formula>-0.0009999999</formula>
      <formula>0.0009999999</formula>
    </cfRule>
  </conditionalFormatting>
  <conditionalFormatting sqref="J84:W84">
    <cfRule type="cellIs" dxfId="337" priority="105" operator="notBetween">
      <formula>-2</formula>
      <formula>2</formula>
    </cfRule>
  </conditionalFormatting>
  <conditionalFormatting sqref="Y83:AL83 J83:W83">
    <cfRule type="cellIs" dxfId="336" priority="106" operator="notBetween">
      <formula>-2</formula>
      <formula>2</formula>
    </cfRule>
  </conditionalFormatting>
  <conditionalFormatting sqref="Y91:AB91 AE91:AL91 J91:W91">
    <cfRule type="cellIs" dxfId="335" priority="104" operator="notBetween">
      <formula>-0.0009999999</formula>
      <formula>0.0009999999</formula>
    </cfRule>
  </conditionalFormatting>
  <conditionalFormatting sqref="H65">
    <cfRule type="cellIs" dxfId="334" priority="103" operator="notEqual">
      <formula>0</formula>
    </cfRule>
  </conditionalFormatting>
  <conditionalFormatting sqref="H67">
    <cfRule type="cellIs" dxfId="333" priority="102" operator="notEqual">
      <formula>"OK"</formula>
    </cfRule>
  </conditionalFormatting>
  <conditionalFormatting sqref="H66">
    <cfRule type="cellIs" dxfId="332" priority="101" operator="notEqual">
      <formula>0</formula>
    </cfRule>
  </conditionalFormatting>
  <conditionalFormatting sqref="J70:W70">
    <cfRule type="cellIs" dxfId="331" priority="100" operator="greaterThan">
      <formula>0</formula>
    </cfRule>
  </conditionalFormatting>
  <conditionalFormatting sqref="AC70:AD70 AI70:AL70">
    <cfRule type="cellIs" dxfId="330" priority="99" operator="greaterThan">
      <formula>0</formula>
    </cfRule>
  </conditionalFormatting>
  <conditionalFormatting sqref="AZ34:BA34 AO34:AR34 AT34 AV34 BD34:BE34">
    <cfRule type="cellIs" dxfId="329" priority="98" operator="notBetween">
      <formula>-2</formula>
      <formula>2</formula>
    </cfRule>
  </conditionalFormatting>
  <conditionalFormatting sqref="AX18:BE19 AO18:AR19 AT18:AT19 AV18:AV19">
    <cfRule type="cellIs" dxfId="328" priority="97" operator="notBetween">
      <formula>-2</formula>
      <formula>2</formula>
    </cfRule>
  </conditionalFormatting>
  <conditionalFormatting sqref="AX20:BE21 AO20:AR21 AT20:AT21 AV20:AV21">
    <cfRule type="cellIs" dxfId="327" priority="96" operator="notBetween">
      <formula>-2</formula>
      <formula>2</formula>
    </cfRule>
  </conditionalFormatting>
  <conditionalFormatting sqref="AX24:BE25 AO24:AR25 AT24:AT25 AV24:AV25">
    <cfRule type="cellIs" dxfId="326" priority="95" operator="notBetween">
      <formula>-2</formula>
      <formula>2</formula>
    </cfRule>
  </conditionalFormatting>
  <conditionalFormatting sqref="H64">
    <cfRule type="cellIs" dxfId="325" priority="94" operator="notEqual">
      <formula>0</formula>
    </cfRule>
  </conditionalFormatting>
  <conditionalFormatting sqref="AX37:BE37 AO37:AR37 AT37 AV37">
    <cfRule type="cellIs" dxfId="324" priority="93" operator="notBetween">
      <formula>-2</formula>
      <formula>2</formula>
    </cfRule>
  </conditionalFormatting>
  <conditionalFormatting sqref="AX39:BE39 AO39:AR39 AT39 AV39">
    <cfRule type="cellIs" dxfId="323" priority="92" operator="notBetween">
      <formula>-2</formula>
      <formula>2</formula>
    </cfRule>
  </conditionalFormatting>
  <conditionalFormatting sqref="AX41:BE41 AO41:AR41 AT41 AV41">
    <cfRule type="cellIs" dxfId="322" priority="91" operator="notBetween">
      <formula>-2</formula>
      <formula>2</formula>
    </cfRule>
  </conditionalFormatting>
  <conditionalFormatting sqref="AX43:BE43 AO43:AR43 AT43 AV43">
    <cfRule type="cellIs" dxfId="321" priority="90" operator="notBetween">
      <formula>-2</formula>
      <formula>2</formula>
    </cfRule>
  </conditionalFormatting>
  <conditionalFormatting sqref="AO10:AR10 AT10">
    <cfRule type="cellIs" dxfId="320" priority="89" operator="notBetween">
      <formula>-2</formula>
      <formula>2</formula>
    </cfRule>
  </conditionalFormatting>
  <conditionalFormatting sqref="AX42:BE42 AO42:AR42 AT42 AV42">
    <cfRule type="cellIs" dxfId="319" priority="88" operator="notBetween">
      <formula>-2</formula>
      <formula>2</formula>
    </cfRule>
  </conditionalFormatting>
  <conditionalFormatting sqref="AX12:BE13 AO12:AR13 AT12:AT13 AV12:AV13">
    <cfRule type="cellIs" dxfId="318" priority="87" operator="notBetween">
      <formula>-2</formula>
      <formula>2</formula>
    </cfRule>
  </conditionalFormatting>
  <conditionalFormatting sqref="AX46:BE47 AO46:AT47 AV47">
    <cfRule type="cellIs" dxfId="317" priority="86" operator="notBetween">
      <formula>-2</formula>
      <formula>2</formula>
    </cfRule>
  </conditionalFormatting>
  <conditionalFormatting sqref="AX49:BE50 AO49:AT50 AV50">
    <cfRule type="cellIs" dxfId="316" priority="85" operator="notBetween">
      <formula>-2</formula>
      <formula>2</formula>
    </cfRule>
  </conditionalFormatting>
  <conditionalFormatting sqref="J85:W85 Y85:AB85 AE85:AL85">
    <cfRule type="cellIs" dxfId="315" priority="84" operator="notBetween">
      <formula>-2</formula>
      <formula>2</formula>
    </cfRule>
  </conditionalFormatting>
  <conditionalFormatting sqref="J86:W86 Y86:AB86 AE86:AL86">
    <cfRule type="cellIs" dxfId="314" priority="83" operator="notBetween">
      <formula>-2</formula>
      <formula>2</formula>
    </cfRule>
  </conditionalFormatting>
  <conditionalFormatting sqref="J87:W87 Y87:AB87 AE87:AL87">
    <cfRule type="cellIs" dxfId="313" priority="82" operator="notBetween">
      <formula>-2</formula>
      <formula>2</formula>
    </cfRule>
  </conditionalFormatting>
  <conditionalFormatting sqref="AC85:AD87">
    <cfRule type="cellIs" dxfId="312" priority="81" operator="notBetween">
      <formula>-2</formula>
      <formula>2</formula>
    </cfRule>
  </conditionalFormatting>
  <conditionalFormatting sqref="AC91:AD91">
    <cfRule type="cellIs" dxfId="311" priority="80" operator="notBetween">
      <formula>-0.0009999999</formula>
      <formula>0.0009999999</formula>
    </cfRule>
  </conditionalFormatting>
  <conditionalFormatting sqref="AV46">
    <cfRule type="cellIs" dxfId="310" priority="79" operator="notBetween">
      <formula>-2</formula>
      <formula>2</formula>
    </cfRule>
  </conditionalFormatting>
  <conditionalFormatting sqref="AV49">
    <cfRule type="cellIs" dxfId="309" priority="78" operator="notBetween">
      <formula>-2</formula>
      <formula>2</formula>
    </cfRule>
  </conditionalFormatting>
  <conditionalFormatting sqref="AS14:AS17 AS40 AS38 AS26:AS27 AS22:AS23 AS35:AS36 AS44 AS30:AS33 AS11">
    <cfRule type="cellIs" dxfId="308" priority="77" operator="notBetween">
      <formula>-2</formula>
      <formula>2</formula>
    </cfRule>
  </conditionalFormatting>
  <conditionalFormatting sqref="AS34">
    <cfRule type="cellIs" dxfId="307" priority="76" operator="notBetween">
      <formula>-2</formula>
      <formula>2</formula>
    </cfRule>
  </conditionalFormatting>
  <conditionalFormatting sqref="AS18:AS19">
    <cfRule type="cellIs" dxfId="306" priority="75" operator="notBetween">
      <formula>-2</formula>
      <formula>2</formula>
    </cfRule>
  </conditionalFormatting>
  <conditionalFormatting sqref="AS20:AS21">
    <cfRule type="cellIs" dxfId="305" priority="74" operator="notBetween">
      <formula>-2</formula>
      <formula>2</formula>
    </cfRule>
  </conditionalFormatting>
  <conditionalFormatting sqref="AS24:AS25">
    <cfRule type="cellIs" dxfId="304" priority="73" operator="notBetween">
      <formula>-2</formula>
      <formula>2</formula>
    </cfRule>
  </conditionalFormatting>
  <conditionalFormatting sqref="AS37">
    <cfRule type="cellIs" dxfId="303" priority="72" operator="notBetween">
      <formula>-2</formula>
      <formula>2</formula>
    </cfRule>
  </conditionalFormatting>
  <conditionalFormatting sqref="AS39">
    <cfRule type="cellIs" dxfId="302" priority="71" operator="notBetween">
      <formula>-2</formula>
      <formula>2</formula>
    </cfRule>
  </conditionalFormatting>
  <conditionalFormatting sqref="AS41">
    <cfRule type="cellIs" dxfId="301" priority="70" operator="notBetween">
      <formula>-2</formula>
      <formula>2</formula>
    </cfRule>
  </conditionalFormatting>
  <conditionalFormatting sqref="AS43">
    <cfRule type="cellIs" dxfId="300" priority="69" operator="notBetween">
      <formula>-2</formula>
      <formula>2</formula>
    </cfRule>
  </conditionalFormatting>
  <conditionalFormatting sqref="AS10">
    <cfRule type="cellIs" dxfId="299" priority="68" operator="notBetween">
      <formula>-2</formula>
      <formula>2</formula>
    </cfRule>
  </conditionalFormatting>
  <conditionalFormatting sqref="AS42">
    <cfRule type="cellIs" dxfId="298" priority="67" operator="notBetween">
      <formula>-2</formula>
      <formula>2</formula>
    </cfRule>
  </conditionalFormatting>
  <conditionalFormatting sqref="AS12:AS13">
    <cfRule type="cellIs" dxfId="297" priority="66" operator="notBetween">
      <formula>-2</formula>
      <formula>2</formula>
    </cfRule>
  </conditionalFormatting>
  <conditionalFormatting sqref="AU10:AU11 AU30:AU33 AU44 AU35:AU36 AU22:AU23 AU26:AU27 AU38 AU40 AU14:AU17">
    <cfRule type="cellIs" dxfId="296" priority="65" operator="notBetween">
      <formula>-2</formula>
      <formula>2</formula>
    </cfRule>
  </conditionalFormatting>
  <conditionalFormatting sqref="AU34">
    <cfRule type="cellIs" dxfId="295" priority="64" operator="notBetween">
      <formula>-2</formula>
      <formula>2</formula>
    </cfRule>
  </conditionalFormatting>
  <conditionalFormatting sqref="AU18:AU19">
    <cfRule type="cellIs" dxfId="294" priority="63" operator="notBetween">
      <formula>-2</formula>
      <formula>2</formula>
    </cfRule>
  </conditionalFormatting>
  <conditionalFormatting sqref="AU20:AU21">
    <cfRule type="cellIs" dxfId="293" priority="62" operator="notBetween">
      <formula>-2</formula>
      <formula>2</formula>
    </cfRule>
  </conditionalFormatting>
  <conditionalFormatting sqref="AU24:AU25">
    <cfRule type="cellIs" dxfId="292" priority="61" operator="notBetween">
      <formula>-2</formula>
      <formula>2</formula>
    </cfRule>
  </conditionalFormatting>
  <conditionalFormatting sqref="AU37">
    <cfRule type="cellIs" dxfId="291" priority="60" operator="notBetween">
      <formula>-2</formula>
      <formula>2</formula>
    </cfRule>
  </conditionalFormatting>
  <conditionalFormatting sqref="AU39">
    <cfRule type="cellIs" dxfId="290" priority="59" operator="notBetween">
      <formula>-2</formula>
      <formula>2</formula>
    </cfRule>
  </conditionalFormatting>
  <conditionalFormatting sqref="AU41">
    <cfRule type="cellIs" dxfId="289" priority="58" operator="notBetween">
      <formula>-2</formula>
      <formula>2</formula>
    </cfRule>
  </conditionalFormatting>
  <conditionalFormatting sqref="AU43">
    <cfRule type="cellIs" dxfId="288" priority="57" operator="notBetween">
      <formula>-2</formula>
      <formula>2</formula>
    </cfRule>
  </conditionalFormatting>
  <conditionalFormatting sqref="AU42">
    <cfRule type="cellIs" dxfId="287" priority="56" operator="notBetween">
      <formula>-2</formula>
      <formula>2</formula>
    </cfRule>
  </conditionalFormatting>
  <conditionalFormatting sqref="AU12:AU13">
    <cfRule type="cellIs" dxfId="286" priority="55" operator="notBetween">
      <formula>-2</formula>
      <formula>2</formula>
    </cfRule>
  </conditionalFormatting>
  <conditionalFormatting sqref="AU47">
    <cfRule type="cellIs" dxfId="285" priority="54" operator="notBetween">
      <formula>-2</formula>
      <formula>2</formula>
    </cfRule>
  </conditionalFormatting>
  <conditionalFormatting sqref="AU50">
    <cfRule type="cellIs" dxfId="284" priority="53" operator="notBetween">
      <formula>-2</formula>
      <formula>2</formula>
    </cfRule>
  </conditionalFormatting>
  <conditionalFormatting sqref="AU46">
    <cfRule type="cellIs" dxfId="283" priority="52" operator="notBetween">
      <formula>-2</formula>
      <formula>2</formula>
    </cfRule>
  </conditionalFormatting>
  <conditionalFormatting sqref="AU49">
    <cfRule type="cellIs" dxfId="282" priority="51" operator="notBetween">
      <formula>-2</formula>
      <formula>2</formula>
    </cfRule>
  </conditionalFormatting>
  <conditionalFormatting sqref="Y73:AA73 AC73 AE73 AG73 AI73 AK73">
    <cfRule type="cellIs" dxfId="281" priority="43" operator="greaterThan">
      <formula>0</formula>
    </cfRule>
  </conditionalFormatting>
  <conditionalFormatting sqref="AL73">
    <cfRule type="cellIs" dxfId="280" priority="19" operator="greaterThan">
      <formula>0</formula>
    </cfRule>
  </conditionalFormatting>
  <conditionalFormatting sqref="J71:W72">
    <cfRule type="cellIs" dxfId="279" priority="50" operator="greaterThan">
      <formula>0</formula>
    </cfRule>
  </conditionalFormatting>
  <conditionalFormatting sqref="AC71:AC72 AE71:AE72 AG71:AG72 AI71:AI72 AK71:AK72 Y71:AA72">
    <cfRule type="cellIs" dxfId="278" priority="49" operator="greaterThan">
      <formula>0</formula>
    </cfRule>
  </conditionalFormatting>
  <conditionalFormatting sqref="J71:W72">
    <cfRule type="cellIs" dxfId="277" priority="48" operator="greaterThan">
      <formula>0</formula>
    </cfRule>
  </conditionalFormatting>
  <conditionalFormatting sqref="AC71:AC72 AE71:AE72 AG71:AG72 AI71:AI72 AK71:AK72 Y71:AA72">
    <cfRule type="cellIs" dxfId="276" priority="47" operator="greaterThan">
      <formula>0</formula>
    </cfRule>
  </conditionalFormatting>
  <conditionalFormatting sqref="J73:W73">
    <cfRule type="cellIs" dxfId="275" priority="46" operator="greaterThan">
      <formula>0</formula>
    </cfRule>
  </conditionalFormatting>
  <conditionalFormatting sqref="Y73:AA73 AC73 AE73 AG73 AI73 AK73">
    <cfRule type="cellIs" dxfId="274" priority="45" operator="greaterThan">
      <formula>0</formula>
    </cfRule>
  </conditionalFormatting>
  <conditionalFormatting sqref="J73:W73">
    <cfRule type="cellIs" dxfId="273" priority="44" operator="greaterThan">
      <formula>0</formula>
    </cfRule>
  </conditionalFormatting>
  <conditionalFormatting sqref="AB73">
    <cfRule type="cellIs" dxfId="272" priority="39" operator="greaterThan">
      <formula>0</formula>
    </cfRule>
  </conditionalFormatting>
  <conditionalFormatting sqref="AB71">
    <cfRule type="cellIs" dxfId="271" priority="42" operator="greaterThan">
      <formula>0</formula>
    </cfRule>
  </conditionalFormatting>
  <conditionalFormatting sqref="AB71">
    <cfRule type="cellIs" dxfId="270" priority="41" operator="greaterThan">
      <formula>0</formula>
    </cfRule>
  </conditionalFormatting>
  <conditionalFormatting sqref="AB73">
    <cfRule type="cellIs" dxfId="269" priority="40" operator="greaterThan">
      <formula>0</formula>
    </cfRule>
  </conditionalFormatting>
  <conditionalFormatting sqref="AD73">
    <cfRule type="cellIs" dxfId="268" priority="35" operator="greaterThan">
      <formula>0</formula>
    </cfRule>
  </conditionalFormatting>
  <conditionalFormatting sqref="AD71">
    <cfRule type="cellIs" dxfId="267" priority="38" operator="greaterThan">
      <formula>0</formula>
    </cfRule>
  </conditionalFormatting>
  <conditionalFormatting sqref="AD71">
    <cfRule type="cellIs" dxfId="266" priority="37" operator="greaterThan">
      <formula>0</formula>
    </cfRule>
  </conditionalFormatting>
  <conditionalFormatting sqref="AD73">
    <cfRule type="cellIs" dxfId="265" priority="36" operator="greaterThan">
      <formula>0</formula>
    </cfRule>
  </conditionalFormatting>
  <conditionalFormatting sqref="AF73">
    <cfRule type="cellIs" dxfId="264" priority="31" operator="greaterThan">
      <formula>0</formula>
    </cfRule>
  </conditionalFormatting>
  <conditionalFormatting sqref="AF71">
    <cfRule type="cellIs" dxfId="263" priority="34" operator="greaterThan">
      <formula>0</formula>
    </cfRule>
  </conditionalFormatting>
  <conditionalFormatting sqref="AF71">
    <cfRule type="cellIs" dxfId="262" priority="33" operator="greaterThan">
      <formula>0</formula>
    </cfRule>
  </conditionalFormatting>
  <conditionalFormatting sqref="AF73">
    <cfRule type="cellIs" dxfId="261" priority="32" operator="greaterThan">
      <formula>0</formula>
    </cfRule>
  </conditionalFormatting>
  <conditionalFormatting sqref="AH73">
    <cfRule type="cellIs" dxfId="260" priority="27" operator="greaterThan">
      <formula>0</formula>
    </cfRule>
  </conditionalFormatting>
  <conditionalFormatting sqref="AH71">
    <cfRule type="cellIs" dxfId="259" priority="30" operator="greaterThan">
      <formula>0</formula>
    </cfRule>
  </conditionalFormatting>
  <conditionalFormatting sqref="AH71">
    <cfRule type="cellIs" dxfId="258" priority="29" operator="greaterThan">
      <formula>0</formula>
    </cfRule>
  </conditionalFormatting>
  <conditionalFormatting sqref="AH73">
    <cfRule type="cellIs" dxfId="257" priority="28" operator="greaterThan">
      <formula>0</formula>
    </cfRule>
  </conditionalFormatting>
  <conditionalFormatting sqref="AJ73">
    <cfRule type="cellIs" dxfId="256" priority="23" operator="greaterThan">
      <formula>0</formula>
    </cfRule>
  </conditionalFormatting>
  <conditionalFormatting sqref="AJ71">
    <cfRule type="cellIs" dxfId="255" priority="26" operator="greaterThan">
      <formula>0</formula>
    </cfRule>
  </conditionalFormatting>
  <conditionalFormatting sqref="AJ71">
    <cfRule type="cellIs" dxfId="254" priority="25" operator="greaterThan">
      <formula>0</formula>
    </cfRule>
  </conditionalFormatting>
  <conditionalFormatting sqref="AJ73">
    <cfRule type="cellIs" dxfId="253" priority="24" operator="greaterThan">
      <formula>0</formula>
    </cfRule>
  </conditionalFormatting>
  <conditionalFormatting sqref="AL71">
    <cfRule type="cellIs" dxfId="252" priority="22" operator="greaterThan">
      <formula>0</formula>
    </cfRule>
  </conditionalFormatting>
  <conditionalFormatting sqref="AL71">
    <cfRule type="cellIs" dxfId="251" priority="21" operator="greaterThan">
      <formula>0</formula>
    </cfRule>
  </conditionalFormatting>
  <conditionalFormatting sqref="AL73">
    <cfRule type="cellIs" dxfId="250" priority="20" operator="greaterThan">
      <formula>0</formula>
    </cfRule>
  </conditionalFormatting>
  <conditionalFormatting sqref="Y70:AB70">
    <cfRule type="cellIs" dxfId="249" priority="18" operator="greaterThan">
      <formula>0</formula>
    </cfRule>
  </conditionalFormatting>
  <conditionalFormatting sqref="AE70:AH70">
    <cfRule type="cellIs" dxfId="248" priority="17" operator="greaterThan">
      <formula>0</formula>
    </cfRule>
  </conditionalFormatting>
  <conditionalFormatting sqref="AB72">
    <cfRule type="cellIs" dxfId="247" priority="16" operator="greaterThan">
      <formula>0</formula>
    </cfRule>
  </conditionalFormatting>
  <conditionalFormatting sqref="AB72">
    <cfRule type="cellIs" dxfId="246" priority="15" operator="greaterThan">
      <formula>0</formula>
    </cfRule>
  </conditionalFormatting>
  <conditionalFormatting sqref="AD72">
    <cfRule type="cellIs" dxfId="245" priority="14" operator="greaterThan">
      <formula>0</formula>
    </cfRule>
  </conditionalFormatting>
  <conditionalFormatting sqref="AD72">
    <cfRule type="cellIs" dxfId="244" priority="13" operator="greaterThan">
      <formula>0</formula>
    </cfRule>
  </conditionalFormatting>
  <conditionalFormatting sqref="AF72">
    <cfRule type="cellIs" dxfId="243" priority="12" operator="greaterThan">
      <formula>0</formula>
    </cfRule>
  </conditionalFormatting>
  <conditionalFormatting sqref="AF72">
    <cfRule type="cellIs" dxfId="242" priority="11" operator="greaterThan">
      <formula>0</formula>
    </cfRule>
  </conditionalFormatting>
  <conditionalFormatting sqref="AH72">
    <cfRule type="cellIs" dxfId="241" priority="10" operator="greaterThan">
      <formula>0</formula>
    </cfRule>
  </conditionalFormatting>
  <conditionalFormatting sqref="AH72">
    <cfRule type="cellIs" dxfId="240" priority="9" operator="greaterThan">
      <formula>0</formula>
    </cfRule>
  </conditionalFormatting>
  <conditionalFormatting sqref="AJ72">
    <cfRule type="cellIs" dxfId="239" priority="8" operator="greaterThan">
      <formula>0</formula>
    </cfRule>
  </conditionalFormatting>
  <conditionalFormatting sqref="AJ72">
    <cfRule type="cellIs" dxfId="238" priority="7" operator="greaterThan">
      <formula>0</formula>
    </cfRule>
  </conditionalFormatting>
  <conditionalFormatting sqref="AL72">
    <cfRule type="cellIs" dxfId="237" priority="6" operator="greaterThan">
      <formula>0</formula>
    </cfRule>
  </conditionalFormatting>
  <conditionalFormatting sqref="AL72">
    <cfRule type="cellIs" dxfId="236" priority="5" operator="greaterThan">
      <formula>0</formula>
    </cfRule>
  </conditionalFormatting>
  <conditionalFormatting sqref="AF66">
    <cfRule type="cellIs" dxfId="235" priority="4" operator="greaterThan">
      <formula>0</formula>
    </cfRule>
  </conditionalFormatting>
  <conditionalFormatting sqref="AF66">
    <cfRule type="cellIs" dxfId="234" priority="3" operator="greaterThan">
      <formula>0</formula>
    </cfRule>
  </conditionalFormatting>
  <conditionalFormatting sqref="AF65">
    <cfRule type="cellIs" dxfId="233" priority="2" operator="greaterThan">
      <formula>0</formula>
    </cfRule>
  </conditionalFormatting>
  <conditionalFormatting sqref="AF65">
    <cfRule type="cellIs" dxfId="232" priority="1" operator="greaterThan">
      <formula>0</formula>
    </cfRule>
  </conditionalFormatting>
  <hyperlinks>
    <hyperlink ref="A1" location="'Front page'!A1" display="'Front page'!A1" xr:uid="{00000000-0004-0000-0E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55"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4">
    <tabColor rgb="FFFF7900"/>
    <pageSetUpPr autoPageBreaks="0"/>
  </sheetPr>
  <dimension ref="A1:BG167"/>
  <sheetViews>
    <sheetView showGridLines="0" zoomScale="80" zoomScaleNormal="80" zoomScaleSheetLayoutView="80" zoomScalePageLayoutView="55"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28" hidden="1" customWidth="1"/>
    <col min="14" max="21" width="12.33203125" style="28" customWidth="1"/>
    <col min="22" max="202" width="11.44140625" style="28" customWidth="1"/>
    <col min="203" max="203" width="11.44140625" style="28"/>
    <col min="204" max="204" width="11.44140625" style="28" customWidth="1"/>
    <col min="205" max="206" width="11.44140625" style="28"/>
    <col min="207" max="219" width="11.44140625" style="28" customWidth="1"/>
    <col min="220" max="221" width="11.44140625" style="28"/>
    <col min="222" max="234" width="11.44140625" style="28" customWidth="1"/>
    <col min="235" max="16384" width="11.44140625" style="28"/>
  </cols>
  <sheetData>
    <row r="1" spans="1:23" ht="12" customHeight="1">
      <c r="A1" s="27" t="s">
        <v>585</v>
      </c>
      <c r="F1" s="1234" t="s">
        <v>112</v>
      </c>
    </row>
    <row r="2" spans="1:23" ht="12" customHeight="1">
      <c r="F2" s="1254"/>
      <c r="I2" s="307"/>
    </row>
    <row r="3" spans="1:23" ht="12" customHeight="1">
      <c r="F3" s="1254"/>
    </row>
    <row r="4" spans="1:23" ht="12" customHeight="1">
      <c r="F4" s="1254"/>
    </row>
    <row r="5" spans="1:23" ht="12" customHeight="1">
      <c r="F5" s="1255"/>
    </row>
    <row r="6" spans="1:23" ht="23.25" customHeight="1">
      <c r="B6" s="1237" t="s">
        <v>466</v>
      </c>
      <c r="C6" s="1237"/>
      <c r="D6" s="1237"/>
      <c r="E6" s="1237"/>
      <c r="F6" s="1237"/>
      <c r="G6" s="308"/>
      <c r="H6" s="1237" t="s">
        <v>186</v>
      </c>
      <c r="J6" s="304">
        <v>2022</v>
      </c>
      <c r="K6" s="304"/>
      <c r="L6" s="304"/>
      <c r="M6" s="304"/>
      <c r="N6" s="304">
        <v>2023</v>
      </c>
      <c r="O6" s="304"/>
      <c r="P6" s="304"/>
      <c r="Q6" s="304"/>
      <c r="R6" s="271">
        <v>2024</v>
      </c>
      <c r="S6" s="304"/>
      <c r="T6" s="304"/>
      <c r="U6" s="304"/>
    </row>
    <row r="7" spans="1:23" s="82" customFormat="1" ht="29.25" customHeight="1">
      <c r="B7" s="1245"/>
      <c r="C7" s="1245"/>
      <c r="D7" s="1245"/>
      <c r="E7" s="1245"/>
      <c r="F7" s="1245"/>
      <c r="H7" s="1245"/>
      <c r="J7" s="80" t="s">
        <v>608</v>
      </c>
      <c r="K7" s="80" t="s">
        <v>609</v>
      </c>
      <c r="L7" s="80" t="s">
        <v>610</v>
      </c>
      <c r="M7" s="1120" t="s">
        <v>611</v>
      </c>
      <c r="N7" s="1120" t="s">
        <v>696</v>
      </c>
      <c r="O7" s="80" t="s">
        <v>704</v>
      </c>
      <c r="P7" s="80" t="s">
        <v>706</v>
      </c>
      <c r="Q7" s="80" t="s">
        <v>707</v>
      </c>
      <c r="R7" s="81" t="s">
        <v>889</v>
      </c>
      <c r="S7" s="80" t="s">
        <v>890</v>
      </c>
      <c r="T7" s="80" t="s">
        <v>892</v>
      </c>
      <c r="U7" s="80" t="s">
        <v>893</v>
      </c>
    </row>
    <row r="8" spans="1:23" s="53" customFormat="1" ht="15" customHeight="1">
      <c r="H8" s="56"/>
      <c r="J8" s="101"/>
      <c r="K8" s="101"/>
      <c r="L8" s="101"/>
      <c r="M8" s="976"/>
      <c r="N8" s="976"/>
      <c r="O8" s="101"/>
      <c r="P8" s="101"/>
      <c r="Q8" s="101"/>
      <c r="R8" s="101"/>
      <c r="S8" s="101"/>
      <c r="T8" s="101"/>
      <c r="U8" s="101"/>
    </row>
    <row r="9" spans="1:23" s="53" customFormat="1" ht="22.8">
      <c r="B9" s="485" t="s">
        <v>281</v>
      </c>
      <c r="H9" s="56"/>
      <c r="J9" s="101"/>
      <c r="K9" s="98"/>
      <c r="L9" s="101"/>
      <c r="M9" s="976"/>
      <c r="N9" s="976"/>
      <c r="O9" s="98"/>
      <c r="P9" s="101"/>
      <c r="Q9" s="101"/>
      <c r="R9" s="101"/>
      <c r="S9" s="98"/>
      <c r="T9" s="101"/>
      <c r="U9" s="101"/>
    </row>
    <row r="10" spans="1:23" s="53" customFormat="1" ht="15" customHeight="1">
      <c r="H10" s="56"/>
      <c r="J10" s="101"/>
      <c r="K10" s="289"/>
      <c r="L10" s="101"/>
      <c r="M10" s="976"/>
      <c r="N10" s="976"/>
      <c r="O10" s="289"/>
      <c r="P10" s="101"/>
      <c r="Q10" s="101"/>
      <c r="R10" s="101"/>
      <c r="S10" s="289"/>
      <c r="T10" s="101"/>
      <c r="U10" s="101"/>
    </row>
    <row r="11" spans="1:23" s="53" customFormat="1" ht="15" customHeight="1" collapsed="1">
      <c r="B11" s="670" t="s">
        <v>327</v>
      </c>
      <c r="H11" s="56"/>
      <c r="J11" s="101"/>
      <c r="K11" s="101"/>
      <c r="L11" s="101"/>
      <c r="M11" s="976"/>
      <c r="N11" s="976"/>
      <c r="O11" s="101"/>
      <c r="P11" s="101"/>
      <c r="Q11" s="101"/>
      <c r="R11" s="101"/>
      <c r="S11" s="101"/>
      <c r="T11" s="101"/>
      <c r="U11" s="101"/>
    </row>
    <row r="12" spans="1:23" s="49" customFormat="1" ht="15" customHeight="1">
      <c r="A12" s="53"/>
      <c r="B12" s="674" t="s">
        <v>439</v>
      </c>
      <c r="C12" s="674"/>
      <c r="D12" s="674"/>
      <c r="E12" s="674"/>
      <c r="F12" s="674"/>
      <c r="G12" s="53"/>
      <c r="H12" s="529" t="s">
        <v>245</v>
      </c>
      <c r="I12" s="53"/>
      <c r="J12" s="408">
        <v>136997.29500000001</v>
      </c>
      <c r="K12" s="408">
        <v>139211.56400000001</v>
      </c>
      <c r="L12" s="408">
        <v>142233.22700000001</v>
      </c>
      <c r="M12" s="408">
        <v>143068.136</v>
      </c>
      <c r="N12" s="403">
        <v>143948.976</v>
      </c>
      <c r="O12" s="408">
        <v>146172.07699999999</v>
      </c>
      <c r="P12" s="408">
        <v>147979.95000000001</v>
      </c>
      <c r="Q12" s="408">
        <v>149179.179</v>
      </c>
      <c r="R12" s="84">
        <v>153141.486</v>
      </c>
      <c r="S12" s="408">
        <v>156043.42000000001</v>
      </c>
      <c r="T12" s="408"/>
      <c r="U12" s="408"/>
      <c r="W12" s="723"/>
    </row>
    <row r="13" spans="1:23" s="53" customFormat="1" ht="15" customHeight="1">
      <c r="C13" s="53" t="s">
        <v>212</v>
      </c>
      <c r="H13" s="362" t="s">
        <v>246</v>
      </c>
      <c r="J13" s="289">
        <v>7999.6139999999996</v>
      </c>
      <c r="K13" s="289">
        <v>8156.1480000000001</v>
      </c>
      <c r="L13" s="289">
        <v>8450.8809999999994</v>
      </c>
      <c r="M13" s="913">
        <v>8767.5220000000008</v>
      </c>
      <c r="N13" s="913">
        <v>9104.7829999999994</v>
      </c>
      <c r="O13" s="289">
        <v>9822.4779999999992</v>
      </c>
      <c r="P13" s="289">
        <v>10377.449000000001</v>
      </c>
      <c r="Q13" s="289">
        <v>11053.76</v>
      </c>
      <c r="R13" s="411">
        <v>11246.335999999999</v>
      </c>
      <c r="S13" s="289">
        <v>10953.076999999999</v>
      </c>
      <c r="T13" s="289"/>
      <c r="U13" s="289"/>
      <c r="W13" s="723"/>
    </row>
    <row r="14" spans="1:23" s="53" customFormat="1" ht="15" customHeight="1">
      <c r="B14" s="546"/>
      <c r="C14" s="678"/>
      <c r="D14" s="546" t="s">
        <v>410</v>
      </c>
      <c r="E14" s="546"/>
      <c r="F14" s="546"/>
      <c r="G14" s="101"/>
      <c r="H14" s="679" t="s">
        <v>248</v>
      </c>
      <c r="I14" s="101"/>
      <c r="J14" s="86">
        <v>378.03399999999999</v>
      </c>
      <c r="K14" s="86">
        <v>403.45299999999997</v>
      </c>
      <c r="L14" s="86">
        <v>435.26299999999998</v>
      </c>
      <c r="M14" s="916">
        <v>475.40300000000002</v>
      </c>
      <c r="N14" s="916">
        <v>549.97799999999995</v>
      </c>
      <c r="O14" s="86">
        <v>592.48699999999997</v>
      </c>
      <c r="P14" s="86">
        <v>665.44</v>
      </c>
      <c r="Q14" s="86">
        <v>724.10400000000004</v>
      </c>
      <c r="R14" s="87">
        <v>760.4</v>
      </c>
      <c r="S14" s="86">
        <v>787.83399999999995</v>
      </c>
      <c r="T14" s="86"/>
      <c r="U14" s="86"/>
      <c r="W14" s="723"/>
    </row>
    <row r="15" spans="1:23" s="53" customFormat="1" ht="15" customHeight="1">
      <c r="B15" s="101"/>
      <c r="C15" s="101"/>
      <c r="D15" s="101" t="s">
        <v>411</v>
      </c>
      <c r="E15" s="101"/>
      <c r="F15" s="101"/>
      <c r="G15" s="101"/>
      <c r="H15" s="362"/>
      <c r="I15" s="101"/>
      <c r="J15" s="289">
        <v>7621.58</v>
      </c>
      <c r="K15" s="289">
        <v>7752.6949999999997</v>
      </c>
      <c r="L15" s="289">
        <v>8015.6180000000004</v>
      </c>
      <c r="M15" s="913">
        <v>8292.1190000000006</v>
      </c>
      <c r="N15" s="913">
        <v>8554.8050000000003</v>
      </c>
      <c r="O15" s="289">
        <v>9229.991</v>
      </c>
      <c r="P15" s="289">
        <v>9712.009</v>
      </c>
      <c r="Q15" s="289">
        <v>10329.656000000001</v>
      </c>
      <c r="R15" s="411">
        <v>10485.936</v>
      </c>
      <c r="S15" s="289">
        <v>10165.243</v>
      </c>
      <c r="T15" s="289"/>
      <c r="U15" s="289"/>
      <c r="W15" s="723"/>
    </row>
    <row r="16" spans="1:23" s="53" customFormat="1" ht="15" customHeight="1">
      <c r="B16" s="496"/>
      <c r="C16" s="680" t="s">
        <v>213</v>
      </c>
      <c r="D16" s="496"/>
      <c r="E16" s="496"/>
      <c r="F16" s="496"/>
      <c r="H16" s="679" t="s">
        <v>247</v>
      </c>
      <c r="J16" s="90">
        <v>128997.681</v>
      </c>
      <c r="K16" s="90">
        <v>131055.416</v>
      </c>
      <c r="L16" s="90">
        <v>133782.34599999999</v>
      </c>
      <c r="M16" s="917">
        <v>134300.614</v>
      </c>
      <c r="N16" s="916">
        <v>134844.193</v>
      </c>
      <c r="O16" s="90">
        <v>136349.59899999999</v>
      </c>
      <c r="P16" s="90">
        <v>137602.50099999999</v>
      </c>
      <c r="Q16" s="90">
        <v>138125.41899999999</v>
      </c>
      <c r="R16" s="87">
        <v>141895.15</v>
      </c>
      <c r="S16" s="90">
        <v>145090.34299999999</v>
      </c>
      <c r="T16" s="90"/>
      <c r="U16" s="90"/>
      <c r="W16" s="723"/>
    </row>
    <row r="17" spans="1:25" s="49" customFormat="1" ht="15" customHeight="1">
      <c r="A17" s="53"/>
      <c r="B17" s="49" t="s">
        <v>436</v>
      </c>
      <c r="G17" s="53"/>
      <c r="H17" s="56" t="s">
        <v>245</v>
      </c>
      <c r="I17" s="53"/>
      <c r="J17" s="291">
        <v>136997.29500000001</v>
      </c>
      <c r="K17" s="291">
        <v>139211.56400000001</v>
      </c>
      <c r="L17" s="291">
        <v>142233.22700000001</v>
      </c>
      <c r="M17" s="1094">
        <v>143068.136</v>
      </c>
      <c r="N17" s="1094">
        <v>143948.976</v>
      </c>
      <c r="O17" s="291">
        <v>146172.07699999999</v>
      </c>
      <c r="P17" s="291">
        <v>147979.95000000001</v>
      </c>
      <c r="Q17" s="291">
        <v>149179.179</v>
      </c>
      <c r="R17" s="412">
        <v>153141.486</v>
      </c>
      <c r="S17" s="291">
        <v>156043.42000000001</v>
      </c>
      <c r="T17" s="291"/>
      <c r="U17" s="291"/>
      <c r="W17" s="723"/>
    </row>
    <row r="18" spans="1:25" s="49" customFormat="1" ht="15" customHeight="1">
      <c r="A18" s="53"/>
      <c r="B18" s="592"/>
      <c r="C18" s="727" t="s">
        <v>140</v>
      </c>
      <c r="D18" s="727"/>
      <c r="E18" s="727"/>
      <c r="F18" s="727"/>
      <c r="H18" s="724"/>
      <c r="J18" s="99">
        <v>38296.498</v>
      </c>
      <c r="K18" s="99">
        <v>38607.677000000003</v>
      </c>
      <c r="L18" s="99">
        <v>37976.042999999998</v>
      </c>
      <c r="M18" s="918">
        <v>37896.6</v>
      </c>
      <c r="N18" s="914">
        <v>38340.305</v>
      </c>
      <c r="O18" s="99">
        <v>39174.5</v>
      </c>
      <c r="P18" s="99">
        <v>39589.552000000003</v>
      </c>
      <c r="Q18" s="99">
        <v>39902.284</v>
      </c>
      <c r="R18" s="432">
        <v>40675.637000000002</v>
      </c>
      <c r="S18" s="99"/>
      <c r="T18" s="99"/>
      <c r="U18" s="921"/>
      <c r="W18" s="723"/>
      <c r="Y18" s="233"/>
    </row>
    <row r="19" spans="1:25" s="53" customFormat="1" ht="15" customHeight="1">
      <c r="C19" s="491"/>
      <c r="D19" s="491" t="s">
        <v>135</v>
      </c>
      <c r="H19" s="56"/>
      <c r="J19" s="289">
        <v>11600.43</v>
      </c>
      <c r="K19" s="289">
        <v>11771.679</v>
      </c>
      <c r="L19" s="289">
        <v>11810.857</v>
      </c>
      <c r="M19" s="913">
        <v>11845.739</v>
      </c>
      <c r="N19" s="913">
        <v>12221.982</v>
      </c>
      <c r="O19" s="289">
        <v>12302.790999999999</v>
      </c>
      <c r="P19" s="289">
        <v>12556.371999999999</v>
      </c>
      <c r="Q19" s="289">
        <v>12599.803</v>
      </c>
      <c r="R19" s="411">
        <v>12782.611000000001</v>
      </c>
      <c r="S19" s="289"/>
      <c r="T19" s="289"/>
      <c r="U19" s="920"/>
      <c r="W19" s="723"/>
    </row>
    <row r="20" spans="1:25" s="53" customFormat="1" ht="15" customHeight="1">
      <c r="B20" s="496"/>
      <c r="C20" s="680"/>
      <c r="D20" s="680" t="s">
        <v>136</v>
      </c>
      <c r="E20" s="496"/>
      <c r="F20" s="496"/>
      <c r="H20" s="119"/>
      <c r="J20" s="86">
        <v>12619.773999999999</v>
      </c>
      <c r="K20" s="86">
        <v>12516.427</v>
      </c>
      <c r="L20" s="86">
        <v>12450.714</v>
      </c>
      <c r="M20" s="916">
        <v>12839.058000000001</v>
      </c>
      <c r="N20" s="915">
        <v>12983.041999999999</v>
      </c>
      <c r="O20" s="86">
        <v>13303.511</v>
      </c>
      <c r="P20" s="86">
        <v>13264.314</v>
      </c>
      <c r="Q20" s="86">
        <v>13172.474</v>
      </c>
      <c r="R20" s="431">
        <v>13144.78</v>
      </c>
      <c r="S20" s="86"/>
      <c r="T20" s="86"/>
      <c r="U20" s="919"/>
      <c r="W20" s="723"/>
    </row>
    <row r="21" spans="1:25" s="53" customFormat="1" ht="15" customHeight="1">
      <c r="C21" s="491"/>
      <c r="D21" s="491" t="s">
        <v>137</v>
      </c>
      <c r="H21" s="56"/>
      <c r="J21" s="289">
        <v>8742.1419999999998</v>
      </c>
      <c r="K21" s="289">
        <v>8801.9079999999994</v>
      </c>
      <c r="L21" s="289">
        <v>8872.8140000000003</v>
      </c>
      <c r="M21" s="913">
        <v>8961.8510000000006</v>
      </c>
      <c r="N21" s="913">
        <v>9268.3169999999991</v>
      </c>
      <c r="O21" s="289">
        <v>9409.6080000000002</v>
      </c>
      <c r="P21" s="289">
        <v>9609.3629999999994</v>
      </c>
      <c r="Q21" s="289">
        <v>9797.7860000000001</v>
      </c>
      <c r="R21" s="411">
        <v>10219.434999999999</v>
      </c>
      <c r="S21" s="289"/>
      <c r="T21" s="289"/>
      <c r="U21" s="920"/>
      <c r="W21" s="723"/>
    </row>
    <row r="22" spans="1:25" s="53" customFormat="1" ht="15" customHeight="1">
      <c r="B22" s="496"/>
      <c r="C22" s="680"/>
      <c r="D22" s="680" t="s">
        <v>138</v>
      </c>
      <c r="E22" s="496"/>
      <c r="F22" s="496"/>
      <c r="H22" s="119"/>
      <c r="J22" s="86">
        <v>1208.5509999999999</v>
      </c>
      <c r="K22" s="86">
        <v>1340.7629999999999</v>
      </c>
      <c r="L22" s="86">
        <v>1369.028</v>
      </c>
      <c r="M22" s="916">
        <v>1357.4870000000001</v>
      </c>
      <c r="N22" s="915">
        <v>1400.154</v>
      </c>
      <c r="O22" s="86">
        <v>1435.8969999999999</v>
      </c>
      <c r="P22" s="86">
        <v>1425.2</v>
      </c>
      <c r="Q22" s="86">
        <v>1463.2629999999999</v>
      </c>
      <c r="R22" s="431">
        <v>1569.3230000000001</v>
      </c>
      <c r="S22" s="86"/>
      <c r="T22" s="86"/>
      <c r="U22" s="919"/>
      <c r="W22" s="723"/>
    </row>
    <row r="23" spans="1:25" s="53" customFormat="1" ht="15" customHeight="1">
      <c r="C23" s="491"/>
      <c r="D23" s="491" t="s">
        <v>139</v>
      </c>
      <c r="H23" s="56"/>
      <c r="J23" s="289">
        <v>4125.6009999999997</v>
      </c>
      <c r="K23" s="289">
        <v>4176.8999999999996</v>
      </c>
      <c r="L23" s="289">
        <v>3472.63</v>
      </c>
      <c r="M23" s="913">
        <v>2892.4650000000001</v>
      </c>
      <c r="N23" s="913">
        <v>2466.81</v>
      </c>
      <c r="O23" s="913">
        <v>2722.6930000000002</v>
      </c>
      <c r="P23" s="913">
        <v>2734.3029999999999</v>
      </c>
      <c r="Q23" s="289">
        <v>2868.9580000000001</v>
      </c>
      <c r="R23" s="411">
        <v>2959.4879999999998</v>
      </c>
      <c r="S23" s="913"/>
      <c r="T23" s="913"/>
      <c r="U23" s="920"/>
      <c r="W23" s="723"/>
    </row>
    <row r="24" spans="1:25" s="49" customFormat="1" ht="15" customHeight="1">
      <c r="A24" s="53"/>
      <c r="B24" s="592"/>
      <c r="C24" s="727" t="s">
        <v>693</v>
      </c>
      <c r="D24" s="727"/>
      <c r="E24" s="727"/>
      <c r="F24" s="727"/>
      <c r="H24" s="724"/>
      <c r="J24" s="99">
        <v>28540.809000000001</v>
      </c>
      <c r="K24" s="99">
        <v>28075.996999999999</v>
      </c>
      <c r="L24" s="99">
        <v>28410.721000000001</v>
      </c>
      <c r="M24" s="918">
        <v>28964.384999999998</v>
      </c>
      <c r="N24" s="914">
        <v>29771.1</v>
      </c>
      <c r="O24" s="914">
        <v>30560.416000000001</v>
      </c>
      <c r="P24" s="914">
        <v>30743.58</v>
      </c>
      <c r="Q24" s="914">
        <v>31670.663</v>
      </c>
      <c r="R24" s="432">
        <v>33096.480000000003</v>
      </c>
      <c r="S24" s="914"/>
      <c r="T24" s="914"/>
      <c r="U24" s="930"/>
      <c r="W24" s="723"/>
    </row>
    <row r="25" spans="1:25" s="53" customFormat="1" ht="15" customHeight="1">
      <c r="C25" s="491"/>
      <c r="D25" s="491" t="s">
        <v>425</v>
      </c>
      <c r="H25" s="56"/>
      <c r="J25" s="289">
        <v>15290.573</v>
      </c>
      <c r="K25" s="289">
        <v>14637.253000000001</v>
      </c>
      <c r="L25" s="289">
        <v>14699.326999999999</v>
      </c>
      <c r="M25" s="913">
        <v>15026.26</v>
      </c>
      <c r="N25" s="913">
        <v>15382.454</v>
      </c>
      <c r="O25" s="913">
        <v>15953.572</v>
      </c>
      <c r="P25" s="913">
        <v>16264.107</v>
      </c>
      <c r="Q25" s="913">
        <v>16950.437999999998</v>
      </c>
      <c r="R25" s="411">
        <v>17572.187999999998</v>
      </c>
      <c r="S25" s="913"/>
      <c r="T25" s="913"/>
      <c r="U25" s="928"/>
      <c r="W25" s="723"/>
    </row>
    <row r="26" spans="1:25" s="53" customFormat="1" ht="15" customHeight="1">
      <c r="B26" s="496"/>
      <c r="C26" s="680"/>
      <c r="D26" s="680" t="s">
        <v>114</v>
      </c>
      <c r="E26" s="496"/>
      <c r="F26" s="496"/>
      <c r="H26" s="119"/>
      <c r="J26" s="86">
        <v>11388.644</v>
      </c>
      <c r="K26" s="86">
        <v>11447.061</v>
      </c>
      <c r="L26" s="86">
        <v>11500.919</v>
      </c>
      <c r="M26" s="916">
        <v>11535.498</v>
      </c>
      <c r="N26" s="915">
        <v>12022.305</v>
      </c>
      <c r="O26" s="915">
        <v>12150.915999999999</v>
      </c>
      <c r="P26" s="915">
        <v>12101.736999999999</v>
      </c>
      <c r="Q26" s="915">
        <v>12176.249</v>
      </c>
      <c r="R26" s="431">
        <v>12694.179</v>
      </c>
      <c r="S26" s="915"/>
      <c r="T26" s="915"/>
      <c r="U26" s="927"/>
      <c r="W26" s="723"/>
    </row>
    <row r="27" spans="1:25" s="53" customFormat="1" ht="15" customHeight="1">
      <c r="C27" s="491"/>
      <c r="D27" s="491" t="s">
        <v>108</v>
      </c>
      <c r="H27" s="56"/>
      <c r="J27" s="289">
        <v>1861.5920000000001</v>
      </c>
      <c r="K27" s="289">
        <v>1991.683</v>
      </c>
      <c r="L27" s="289">
        <v>2210.4749999999999</v>
      </c>
      <c r="M27" s="913">
        <v>2402.627</v>
      </c>
      <c r="N27" s="913">
        <v>2366.3409999999999</v>
      </c>
      <c r="O27" s="913">
        <v>2455.9279999999999</v>
      </c>
      <c r="P27" s="913">
        <v>2377.7359999999999</v>
      </c>
      <c r="Q27" s="913">
        <v>2543.9760000000001</v>
      </c>
      <c r="R27" s="411">
        <v>2830.1129999999998</v>
      </c>
      <c r="S27" s="913"/>
      <c r="T27" s="913"/>
      <c r="U27" s="928"/>
      <c r="W27" s="723"/>
    </row>
    <row r="28" spans="1:25" s="53" customFormat="1" ht="15" customHeight="1">
      <c r="B28" s="496"/>
      <c r="C28" s="680" t="s">
        <v>363</v>
      </c>
      <c r="D28" s="496"/>
      <c r="E28" s="496"/>
      <c r="F28" s="496"/>
      <c r="H28" s="119"/>
      <c r="J28" s="90">
        <v>26944.395</v>
      </c>
      <c r="K28" s="90">
        <v>27898.580999999998</v>
      </c>
      <c r="L28" s="90">
        <v>28210.653999999999</v>
      </c>
      <c r="M28" s="917">
        <v>28225.308000000001</v>
      </c>
      <c r="N28" s="916">
        <v>28237.88</v>
      </c>
      <c r="O28" s="916">
        <v>28488.047999999999</v>
      </c>
      <c r="P28" s="916">
        <v>28938.858</v>
      </c>
      <c r="Q28" s="86">
        <v>29166.305</v>
      </c>
      <c r="R28" s="87">
        <v>29607.021000000001</v>
      </c>
      <c r="S28" s="916">
        <v>30189.973999999998</v>
      </c>
      <c r="T28" s="916"/>
      <c r="U28" s="86"/>
      <c r="W28" s="723"/>
    </row>
    <row r="29" spans="1:25" s="53" customFormat="1" ht="15" customHeight="1">
      <c r="C29" s="491" t="s">
        <v>155</v>
      </c>
      <c r="H29" s="56"/>
      <c r="J29" s="289">
        <v>14157.924999999999</v>
      </c>
      <c r="K29" s="289">
        <v>14319.628000000001</v>
      </c>
      <c r="L29" s="289">
        <v>15514.87</v>
      </c>
      <c r="M29" s="913">
        <v>14773.986000000001</v>
      </c>
      <c r="N29" s="913">
        <v>14375.884</v>
      </c>
      <c r="O29" s="913">
        <v>14365.727999999999</v>
      </c>
      <c r="P29" s="913">
        <v>15294.883</v>
      </c>
      <c r="Q29" s="289">
        <v>14637.795</v>
      </c>
      <c r="R29" s="411">
        <v>14529.745000000001</v>
      </c>
      <c r="S29" s="913">
        <v>15075.014999999999</v>
      </c>
      <c r="T29" s="913"/>
      <c r="U29" s="289"/>
      <c r="W29" s="723"/>
    </row>
    <row r="30" spans="1:25" s="53" customFormat="1" ht="15" customHeight="1">
      <c r="B30" s="496"/>
      <c r="C30" s="680" t="s">
        <v>28</v>
      </c>
      <c r="D30" s="496"/>
      <c r="E30" s="496"/>
      <c r="F30" s="496"/>
      <c r="H30" s="119"/>
      <c r="J30" s="86">
        <v>2318.241</v>
      </c>
      <c r="K30" s="86">
        <v>2383.4810000000002</v>
      </c>
      <c r="L30" s="86">
        <v>2491.7049999999999</v>
      </c>
      <c r="M30" s="916">
        <v>2544.5830000000001</v>
      </c>
      <c r="N30" s="915">
        <v>2602.0920000000001</v>
      </c>
      <c r="O30" s="916">
        <v>2691.2139999999999</v>
      </c>
      <c r="P30" s="916">
        <v>2750.7089999999998</v>
      </c>
      <c r="Q30" s="86">
        <v>2773.35</v>
      </c>
      <c r="R30" s="431">
        <v>2786.6930000000002</v>
      </c>
      <c r="S30" s="916"/>
      <c r="T30" s="916"/>
      <c r="U30" s="86"/>
      <c r="W30" s="723"/>
    </row>
    <row r="31" spans="1:25" s="53" customFormat="1" ht="15" customHeight="1">
      <c r="C31" s="491" t="s">
        <v>426</v>
      </c>
      <c r="H31" s="56"/>
      <c r="J31" s="289">
        <v>10372.745999999999</v>
      </c>
      <c r="K31" s="289">
        <v>10470.424000000001</v>
      </c>
      <c r="L31" s="289">
        <v>10811.271000000001</v>
      </c>
      <c r="M31" s="913">
        <v>11271.862999999999</v>
      </c>
      <c r="N31" s="913">
        <v>11683.335999999999</v>
      </c>
      <c r="O31" s="289">
        <v>11826.212</v>
      </c>
      <c r="P31" s="289">
        <v>12182.671</v>
      </c>
      <c r="Q31" s="289">
        <v>12251.376</v>
      </c>
      <c r="R31" s="411">
        <v>12596.117</v>
      </c>
      <c r="S31" s="289">
        <v>12841.05</v>
      </c>
      <c r="T31" s="289"/>
      <c r="U31" s="289"/>
      <c r="W31" s="723"/>
    </row>
    <row r="32" spans="1:25" s="53" customFormat="1" ht="15" customHeight="1">
      <c r="B32" s="496"/>
      <c r="C32" s="680" t="s">
        <v>159</v>
      </c>
      <c r="D32" s="496"/>
      <c r="E32" s="496"/>
      <c r="F32" s="496"/>
      <c r="H32" s="119"/>
      <c r="J32" s="86">
        <v>11348.507</v>
      </c>
      <c r="K32" s="86">
        <v>12161.924999999999</v>
      </c>
      <c r="L32" s="86">
        <v>13126.884</v>
      </c>
      <c r="M32" s="916">
        <v>13302.141</v>
      </c>
      <c r="N32" s="916">
        <v>12743.616</v>
      </c>
      <c r="O32" s="86">
        <v>12969.136</v>
      </c>
      <c r="P32" s="86">
        <v>12327.263000000001</v>
      </c>
      <c r="Q32" s="86">
        <v>12411.57</v>
      </c>
      <c r="R32" s="87">
        <v>13410.852999999999</v>
      </c>
      <c r="S32" s="86">
        <v>14242.397999999999</v>
      </c>
      <c r="T32" s="86"/>
      <c r="U32" s="86"/>
    </row>
    <row r="33" spans="1:23" s="53" customFormat="1" ht="15" customHeight="1">
      <c r="C33" s="491" t="s">
        <v>560</v>
      </c>
      <c r="H33" s="56"/>
      <c r="J33" s="289">
        <v>1629.673</v>
      </c>
      <c r="K33" s="289">
        <v>1660.68</v>
      </c>
      <c r="L33" s="289">
        <v>1711.069</v>
      </c>
      <c r="M33" s="913">
        <v>1752.0060000000001</v>
      </c>
      <c r="N33" s="913">
        <v>1784.7660000000001</v>
      </c>
      <c r="O33" s="289">
        <v>1823.7560000000001</v>
      </c>
      <c r="P33" s="289">
        <v>1856.0519999999999</v>
      </c>
      <c r="Q33" s="289">
        <v>1849.367</v>
      </c>
      <c r="R33" s="411">
        <v>1823.5989999999999</v>
      </c>
      <c r="S33" s="289">
        <v>1845.596</v>
      </c>
      <c r="T33" s="289"/>
      <c r="U33" s="289"/>
      <c r="W33" s="723"/>
    </row>
    <row r="34" spans="1:23" s="53" customFormat="1" ht="15" customHeight="1">
      <c r="B34" s="496"/>
      <c r="C34" s="680" t="s">
        <v>73</v>
      </c>
      <c r="D34" s="496"/>
      <c r="E34" s="496"/>
      <c r="F34" s="496"/>
      <c r="H34" s="119"/>
      <c r="J34" s="86">
        <v>2490.4630000000002</v>
      </c>
      <c r="K34" s="86">
        <v>2654.9229999999998</v>
      </c>
      <c r="L34" s="86">
        <v>2963.674</v>
      </c>
      <c r="M34" s="916">
        <v>3376.5709999999999</v>
      </c>
      <c r="N34" s="916">
        <v>3409.192</v>
      </c>
      <c r="O34" s="86">
        <v>3242.96</v>
      </c>
      <c r="P34" s="86">
        <v>3258.3040000000001</v>
      </c>
      <c r="Q34" s="86">
        <v>3451.2950000000001</v>
      </c>
      <c r="R34" s="87">
        <v>3482.59</v>
      </c>
      <c r="S34" s="86">
        <v>3604.585</v>
      </c>
      <c r="T34" s="86"/>
      <c r="U34" s="86"/>
      <c r="W34" s="723"/>
    </row>
    <row r="35" spans="1:23" s="53" customFormat="1" ht="15" customHeight="1" thickBot="1">
      <c r="B35" s="681"/>
      <c r="C35" s="682" t="s">
        <v>158</v>
      </c>
      <c r="D35" s="681"/>
      <c r="E35" s="681"/>
      <c r="F35" s="681"/>
      <c r="H35" s="510"/>
      <c r="J35" s="413">
        <v>898.03800000000001</v>
      </c>
      <c r="K35" s="413">
        <v>978.24800000000005</v>
      </c>
      <c r="L35" s="413">
        <v>1016.336</v>
      </c>
      <c r="M35" s="413">
        <v>960.69299999999998</v>
      </c>
      <c r="N35" s="413">
        <v>1000.8049999999999</v>
      </c>
      <c r="O35" s="413">
        <v>1030.107</v>
      </c>
      <c r="P35" s="413">
        <v>1038.078</v>
      </c>
      <c r="Q35" s="413">
        <v>1065.174</v>
      </c>
      <c r="R35" s="414">
        <v>1132.751</v>
      </c>
      <c r="S35" s="413">
        <v>1175.19</v>
      </c>
      <c r="T35" s="413"/>
      <c r="U35" s="413"/>
      <c r="W35" s="723"/>
    </row>
    <row r="36" spans="1:23" s="101" customFormat="1" ht="23.25" customHeight="1" thickTop="1">
      <c r="A36" s="53"/>
      <c r="H36" s="362"/>
      <c r="M36" s="976"/>
      <c r="N36" s="976"/>
    </row>
    <row r="37" spans="1:23" s="53" customFormat="1" ht="22.8">
      <c r="B37" s="485" t="s">
        <v>280</v>
      </c>
      <c r="H37" s="56"/>
      <c r="J37" s="101"/>
      <c r="K37" s="882"/>
      <c r="L37" s="101"/>
      <c r="M37" s="976"/>
      <c r="N37" s="976"/>
      <c r="O37" s="882"/>
      <c r="P37" s="101"/>
      <c r="Q37" s="101"/>
      <c r="R37" s="101"/>
      <c r="S37" s="882"/>
      <c r="T37" s="101"/>
      <c r="U37" s="101"/>
      <c r="W37" s="101"/>
    </row>
    <row r="38" spans="1:23" s="53" customFormat="1" ht="15" customHeight="1">
      <c r="H38" s="56"/>
      <c r="J38" s="101"/>
      <c r="K38" s="101"/>
      <c r="L38" s="101"/>
      <c r="M38" s="976"/>
      <c r="N38" s="976"/>
      <c r="O38" s="101"/>
      <c r="P38" s="101"/>
      <c r="Q38" s="101"/>
      <c r="R38" s="101"/>
      <c r="S38" s="101"/>
      <c r="T38" s="101"/>
      <c r="U38" s="101"/>
      <c r="W38" s="101"/>
    </row>
    <row r="39" spans="1:23" s="53" customFormat="1" ht="15" customHeight="1">
      <c r="B39" s="670" t="s">
        <v>327</v>
      </c>
      <c r="H39" s="56"/>
      <c r="J39" s="101"/>
      <c r="K39" s="101"/>
      <c r="L39" s="101"/>
      <c r="M39" s="976"/>
      <c r="N39" s="976"/>
      <c r="O39" s="101"/>
      <c r="P39" s="101"/>
      <c r="Q39" s="101"/>
      <c r="R39" s="101"/>
      <c r="S39" s="101"/>
      <c r="T39" s="101"/>
      <c r="U39" s="101"/>
      <c r="W39" s="101"/>
    </row>
    <row r="40" spans="1:23" s="49" customFormat="1" ht="15" customHeight="1">
      <c r="A40" s="53"/>
      <c r="B40" s="674" t="s">
        <v>398</v>
      </c>
      <c r="C40" s="674"/>
      <c r="D40" s="674"/>
      <c r="E40" s="674"/>
      <c r="F40" s="674"/>
      <c r="G40" s="53"/>
      <c r="H40" s="675" t="s">
        <v>255</v>
      </c>
      <c r="I40" s="53"/>
      <c r="J40" s="408">
        <v>3205.8380000000002</v>
      </c>
      <c r="K40" s="408">
        <v>3319.2</v>
      </c>
      <c r="L40" s="408">
        <v>3447.6680000000001</v>
      </c>
      <c r="M40" s="408">
        <v>3590.7240000000002</v>
      </c>
      <c r="N40" s="403">
        <v>3734.2440000000001</v>
      </c>
      <c r="O40" s="408">
        <v>3889.27</v>
      </c>
      <c r="P40" s="408">
        <v>4053.6019999999999</v>
      </c>
      <c r="Q40" s="408">
        <v>4225.4539999999997</v>
      </c>
      <c r="R40" s="84">
        <v>4435.7049999999999</v>
      </c>
      <c r="S40" s="408">
        <v>4519.9840000000004</v>
      </c>
      <c r="T40" s="408"/>
      <c r="U40" s="408"/>
      <c r="V40" s="944"/>
      <c r="W40" s="101"/>
    </row>
    <row r="41" spans="1:23" s="49" customFormat="1" ht="15" customHeight="1">
      <c r="A41" s="53"/>
      <c r="C41" s="49" t="s">
        <v>423</v>
      </c>
      <c r="H41" s="56" t="s">
        <v>257</v>
      </c>
      <c r="J41" s="291">
        <v>2387.0010000000002</v>
      </c>
      <c r="K41" s="291">
        <v>2509.0079999999998</v>
      </c>
      <c r="L41" s="291">
        <v>2639.8389999999999</v>
      </c>
      <c r="M41" s="1094">
        <v>2781.7860000000001</v>
      </c>
      <c r="N41" s="1094">
        <v>2922.0889999999999</v>
      </c>
      <c r="O41" s="291">
        <v>3059.5149999999999</v>
      </c>
      <c r="P41" s="291">
        <v>3197.1909999999998</v>
      </c>
      <c r="Q41" s="291">
        <v>3343.4650000000001</v>
      </c>
      <c r="R41" s="412">
        <v>3480.86</v>
      </c>
      <c r="S41" s="291">
        <v>3558.4369999999999</v>
      </c>
      <c r="T41" s="291"/>
      <c r="U41" s="291"/>
      <c r="V41" s="945"/>
      <c r="W41" s="101"/>
    </row>
    <row r="42" spans="1:23" s="49" customFormat="1" ht="15" customHeight="1">
      <c r="A42" s="53"/>
      <c r="B42" s="496"/>
      <c r="C42" s="496"/>
      <c r="D42" s="496" t="s">
        <v>363</v>
      </c>
      <c r="E42" s="496"/>
      <c r="F42" s="496"/>
      <c r="G42" s="53"/>
      <c r="H42" s="119"/>
      <c r="I42" s="53"/>
      <c r="J42" s="90">
        <v>645.70500000000004</v>
      </c>
      <c r="K42" s="90">
        <v>670.32399999999996</v>
      </c>
      <c r="L42" s="90">
        <v>690.74800000000005</v>
      </c>
      <c r="M42" s="917">
        <v>721.30399999999997</v>
      </c>
      <c r="N42" s="916">
        <v>735.63199999999995</v>
      </c>
      <c r="O42" s="90">
        <v>758.053</v>
      </c>
      <c r="P42" s="90">
        <v>768.09400000000005</v>
      </c>
      <c r="Q42" s="90">
        <v>783.36500000000001</v>
      </c>
      <c r="R42" s="87">
        <v>802.40099999999995</v>
      </c>
      <c r="S42" s="90">
        <v>830.70299999999997</v>
      </c>
      <c r="T42" s="90"/>
      <c r="U42" s="90"/>
      <c r="V42" s="945"/>
    </row>
    <row r="43" spans="1:23" s="53" customFormat="1" ht="15" customHeight="1">
      <c r="D43" s="53" t="s">
        <v>155</v>
      </c>
      <c r="H43" s="56"/>
      <c r="J43" s="289">
        <v>542.95000000000005</v>
      </c>
      <c r="K43" s="289">
        <v>563.03099999999995</v>
      </c>
      <c r="L43" s="289">
        <v>594.38900000000001</v>
      </c>
      <c r="M43" s="913">
        <v>624.59699999999998</v>
      </c>
      <c r="N43" s="913">
        <v>656.51599999999996</v>
      </c>
      <c r="O43" s="913">
        <v>691.45600000000002</v>
      </c>
      <c r="P43" s="913">
        <v>741.78300000000002</v>
      </c>
      <c r="Q43" s="289">
        <v>797.73400000000004</v>
      </c>
      <c r="R43" s="411">
        <v>859.06600000000003</v>
      </c>
      <c r="S43" s="913">
        <v>894.79</v>
      </c>
      <c r="T43" s="913"/>
      <c r="U43" s="289"/>
      <c r="V43" s="696"/>
    </row>
    <row r="44" spans="1:23" s="53" customFormat="1" ht="15" customHeight="1">
      <c r="B44" s="496"/>
      <c r="C44" s="496"/>
      <c r="D44" s="496" t="s">
        <v>140</v>
      </c>
      <c r="E44" s="496"/>
      <c r="F44" s="496"/>
      <c r="H44" s="119"/>
      <c r="J44" s="90">
        <v>463.78399999999999</v>
      </c>
      <c r="K44" s="90">
        <v>509.27800000000002</v>
      </c>
      <c r="L44" s="90">
        <v>545.03200000000004</v>
      </c>
      <c r="M44" s="917">
        <v>578.67999999999995</v>
      </c>
      <c r="N44" s="915">
        <v>613.85299999999995</v>
      </c>
      <c r="O44" s="917">
        <v>649</v>
      </c>
      <c r="P44" s="917">
        <v>702.51199999999994</v>
      </c>
      <c r="Q44" s="917">
        <v>738.77800000000002</v>
      </c>
      <c r="R44" s="431">
        <v>762.30600000000004</v>
      </c>
      <c r="S44" s="917"/>
      <c r="T44" s="917"/>
      <c r="U44" s="929"/>
      <c r="V44" s="696"/>
    </row>
    <row r="45" spans="1:23" s="53" customFormat="1" ht="15" customHeight="1">
      <c r="D45" s="53" t="s">
        <v>693</v>
      </c>
      <c r="H45" s="56"/>
      <c r="J45" s="289">
        <v>247.78200000000001</v>
      </c>
      <c r="K45" s="289">
        <v>266.13</v>
      </c>
      <c r="L45" s="289">
        <v>294.95299999999997</v>
      </c>
      <c r="M45" s="913">
        <v>323.59800000000001</v>
      </c>
      <c r="N45" s="913">
        <v>355.61700000000002</v>
      </c>
      <c r="O45" s="913">
        <v>383.887</v>
      </c>
      <c r="P45" s="913">
        <v>399.19</v>
      </c>
      <c r="Q45" s="913">
        <v>427.30900000000003</v>
      </c>
      <c r="R45" s="411">
        <v>445.142</v>
      </c>
      <c r="S45" s="913"/>
      <c r="T45" s="913"/>
      <c r="U45" s="928"/>
      <c r="V45" s="696"/>
    </row>
    <row r="46" spans="1:23" s="53" customFormat="1" ht="15" customHeight="1">
      <c r="B46" s="496"/>
      <c r="C46" s="496"/>
      <c r="D46" s="496" t="s">
        <v>28</v>
      </c>
      <c r="E46" s="496"/>
      <c r="F46" s="496"/>
      <c r="H46" s="119"/>
      <c r="J46" s="90">
        <v>407.505</v>
      </c>
      <c r="K46" s="90">
        <v>416.11200000000002</v>
      </c>
      <c r="L46" s="90">
        <v>426.25400000000002</v>
      </c>
      <c r="M46" s="917">
        <v>440.19</v>
      </c>
      <c r="N46" s="915">
        <v>449.33199999999999</v>
      </c>
      <c r="O46" s="917">
        <v>458.15100000000001</v>
      </c>
      <c r="P46" s="917">
        <v>463.56900000000002</v>
      </c>
      <c r="Q46" s="90">
        <v>471.27699999999999</v>
      </c>
      <c r="R46" s="431">
        <v>473.113</v>
      </c>
      <c r="S46" s="917"/>
      <c r="T46" s="917"/>
      <c r="U46" s="90"/>
      <c r="V46" s="696"/>
    </row>
    <row r="47" spans="1:23" s="53" customFormat="1" ht="15" customHeight="1">
      <c r="D47" s="53" t="s">
        <v>579</v>
      </c>
      <c r="H47" s="56"/>
      <c r="J47" s="289">
        <v>79.275000000000006</v>
      </c>
      <c r="K47" s="289">
        <v>84.132999999999996</v>
      </c>
      <c r="L47" s="289">
        <v>88.462999999999994</v>
      </c>
      <c r="M47" s="913">
        <v>93.417000000000002</v>
      </c>
      <c r="N47" s="913">
        <v>111.139</v>
      </c>
      <c r="O47" s="913">
        <v>118.968</v>
      </c>
      <c r="P47" s="913">
        <v>122.04300000000001</v>
      </c>
      <c r="Q47" s="289">
        <v>125.002</v>
      </c>
      <c r="R47" s="411">
        <v>138.83199999999999</v>
      </c>
      <c r="S47" s="913">
        <v>147.327</v>
      </c>
      <c r="T47" s="913"/>
      <c r="U47" s="928"/>
      <c r="V47" s="696"/>
    </row>
    <row r="48" spans="1:23" s="49" customFormat="1" ht="15" customHeight="1">
      <c r="A48" s="53"/>
      <c r="B48" s="727"/>
      <c r="C48" s="727" t="s">
        <v>399</v>
      </c>
      <c r="D48" s="727"/>
      <c r="E48" s="727"/>
      <c r="F48" s="727"/>
      <c r="G48" s="53"/>
      <c r="H48" s="724" t="s">
        <v>257</v>
      </c>
      <c r="I48" s="53"/>
      <c r="J48" s="99">
        <v>818.83699999999999</v>
      </c>
      <c r="K48" s="99">
        <v>810.19200000000001</v>
      </c>
      <c r="L48" s="99">
        <v>807.82899999999995</v>
      </c>
      <c r="M48" s="918">
        <v>808.93799999999999</v>
      </c>
      <c r="N48" s="918">
        <v>812.15499999999997</v>
      </c>
      <c r="O48" s="918">
        <v>829.755</v>
      </c>
      <c r="P48" s="918">
        <v>856.41099999999994</v>
      </c>
      <c r="Q48" s="99">
        <v>881.98900000000003</v>
      </c>
      <c r="R48" s="100">
        <v>954.84500000000003</v>
      </c>
      <c r="S48" s="918">
        <v>961.54700000000003</v>
      </c>
      <c r="T48" s="918"/>
      <c r="U48" s="921"/>
      <c r="V48" s="945"/>
    </row>
    <row r="49" spans="1:23" s="53" customFormat="1" ht="15" customHeight="1">
      <c r="D49" s="53" t="s">
        <v>140</v>
      </c>
      <c r="H49" s="56"/>
      <c r="J49" s="289">
        <v>260.005</v>
      </c>
      <c r="K49" s="289">
        <v>265.61799999999999</v>
      </c>
      <c r="L49" s="289">
        <v>274.084</v>
      </c>
      <c r="M49" s="913">
        <v>284.48399999999998</v>
      </c>
      <c r="N49" s="913">
        <v>311.952</v>
      </c>
      <c r="O49" s="913">
        <v>340.44499999999999</v>
      </c>
      <c r="P49" s="913">
        <v>377.38099999999997</v>
      </c>
      <c r="Q49" s="289">
        <v>414.995</v>
      </c>
      <c r="R49" s="411">
        <v>495.91899999999998</v>
      </c>
      <c r="S49" s="913"/>
      <c r="T49" s="913"/>
      <c r="U49" s="920"/>
      <c r="V49" s="696"/>
    </row>
    <row r="50" spans="1:23" s="53" customFormat="1" ht="15" customHeight="1">
      <c r="B50" s="592"/>
      <c r="C50" s="592"/>
      <c r="D50" s="592" t="s">
        <v>693</v>
      </c>
      <c r="E50" s="592"/>
      <c r="F50" s="592"/>
      <c r="H50" s="724"/>
      <c r="J50" s="90">
        <v>254.911</v>
      </c>
      <c r="K50" s="90">
        <v>253.68799999999999</v>
      </c>
      <c r="L50" s="90">
        <v>252.756</v>
      </c>
      <c r="M50" s="917">
        <v>254.04300000000001</v>
      </c>
      <c r="N50" s="915">
        <v>237.51</v>
      </c>
      <c r="O50" s="915">
        <v>237.05699999999999</v>
      </c>
      <c r="P50" s="915">
        <v>236.94900000000001</v>
      </c>
      <c r="Q50" s="915">
        <v>236.92599999999999</v>
      </c>
      <c r="R50" s="431">
        <v>237.27600000000001</v>
      </c>
      <c r="S50" s="915"/>
      <c r="T50" s="915"/>
      <c r="U50" s="927"/>
      <c r="V50" s="696"/>
    </row>
    <row r="51" spans="1:23" s="53" customFormat="1" ht="15" customHeight="1">
      <c r="C51" s="491"/>
      <c r="D51" s="53" t="s">
        <v>28</v>
      </c>
      <c r="H51" s="56"/>
      <c r="J51" s="289">
        <v>303.92099999999999</v>
      </c>
      <c r="K51" s="289">
        <v>290.88600000000002</v>
      </c>
      <c r="L51" s="289">
        <v>280.98899999999998</v>
      </c>
      <c r="M51" s="913">
        <v>270.411</v>
      </c>
      <c r="N51" s="913">
        <v>262.69299999999998</v>
      </c>
      <c r="O51" s="913">
        <v>252.25299999999999</v>
      </c>
      <c r="P51" s="913">
        <v>242.08099999999999</v>
      </c>
      <c r="Q51" s="913">
        <v>230.06800000000001</v>
      </c>
      <c r="R51" s="411">
        <v>221.65</v>
      </c>
      <c r="S51" s="913"/>
      <c r="T51" s="913"/>
      <c r="U51" s="913"/>
      <c r="V51" s="696"/>
    </row>
    <row r="52" spans="1:23" s="53" customFormat="1" ht="15" hidden="1" customHeight="1">
      <c r="B52" s="883" t="s">
        <v>6</v>
      </c>
      <c r="C52" s="592"/>
      <c r="D52" s="592"/>
      <c r="E52" s="592"/>
      <c r="F52" s="592"/>
      <c r="H52" s="724"/>
      <c r="J52" s="302"/>
      <c r="K52" s="302"/>
      <c r="L52" s="302"/>
      <c r="M52" s="1145"/>
      <c r="N52" s="1145"/>
      <c r="O52" s="302"/>
      <c r="P52" s="302"/>
      <c r="Q52" s="302"/>
      <c r="R52" s="303"/>
      <c r="S52" s="302"/>
      <c r="T52" s="302"/>
      <c r="U52" s="302"/>
      <c r="W52" s="884"/>
    </row>
    <row r="53" spans="1:23" s="53" customFormat="1" ht="15" hidden="1" customHeight="1">
      <c r="B53" s="885" t="s">
        <v>527</v>
      </c>
      <c r="C53" s="885"/>
      <c r="D53" s="885"/>
      <c r="E53" s="885"/>
      <c r="F53" s="885"/>
      <c r="H53" s="886" t="s">
        <v>263</v>
      </c>
      <c r="J53" s="887">
        <v>0</v>
      </c>
      <c r="K53" s="887">
        <v>0</v>
      </c>
      <c r="L53" s="887">
        <v>0</v>
      </c>
      <c r="M53" s="887">
        <v>0</v>
      </c>
      <c r="N53" s="887">
        <v>0</v>
      </c>
      <c r="O53" s="887">
        <v>0</v>
      </c>
      <c r="P53" s="887">
        <v>0</v>
      </c>
      <c r="Q53" s="887">
        <v>0</v>
      </c>
      <c r="R53" s="888">
        <v>0</v>
      </c>
      <c r="S53" s="887">
        <v>0</v>
      </c>
      <c r="T53" s="887"/>
      <c r="U53" s="887"/>
      <c r="W53" s="889"/>
    </row>
    <row r="54" spans="1:23" s="53" customFormat="1" ht="15" customHeight="1">
      <c r="B54" s="670" t="s">
        <v>163</v>
      </c>
      <c r="H54" s="56"/>
      <c r="J54" s="101"/>
      <c r="K54" s="101"/>
      <c r="L54" s="101"/>
      <c r="M54" s="976"/>
      <c r="N54" s="976"/>
      <c r="O54" s="101"/>
      <c r="P54" s="101"/>
      <c r="Q54" s="101"/>
      <c r="R54" s="418"/>
      <c r="S54" s="101"/>
      <c r="T54" s="101"/>
      <c r="U54" s="101"/>
      <c r="W54" s="884"/>
    </row>
    <row r="55" spans="1:23" s="101" customFormat="1" ht="15" customHeight="1" thickBot="1">
      <c r="A55" s="53"/>
      <c r="B55" s="890" t="s">
        <v>584</v>
      </c>
      <c r="C55" s="890"/>
      <c r="D55" s="890"/>
      <c r="E55" s="890"/>
      <c r="F55" s="890"/>
      <c r="G55" s="53"/>
      <c r="H55" s="828" t="s">
        <v>689</v>
      </c>
      <c r="I55" s="53"/>
      <c r="J55" s="829">
        <v>2544.1469999999999</v>
      </c>
      <c r="K55" s="829">
        <v>2772.058</v>
      </c>
      <c r="L55" s="829">
        <v>3036.1109999999999</v>
      </c>
      <c r="M55" s="1017">
        <v>3199.3850000000002</v>
      </c>
      <c r="N55" s="1017">
        <v>3319.4580000000001</v>
      </c>
      <c r="O55" s="829">
        <v>3530.8319999999999</v>
      </c>
      <c r="P55" s="829">
        <v>3841.1559999999999</v>
      </c>
      <c r="Q55" s="829">
        <v>4098.4250000000002</v>
      </c>
      <c r="R55" s="891">
        <v>4187.7280000000001</v>
      </c>
      <c r="S55" s="829">
        <v>4429.7380000000003</v>
      </c>
      <c r="T55" s="829"/>
      <c r="U55" s="829"/>
      <c r="W55" s="889"/>
    </row>
    <row r="56" spans="1:23" s="53" customFormat="1" ht="15" customHeight="1" thickTop="1">
      <c r="H56" s="56"/>
      <c r="J56" s="101"/>
      <c r="K56" s="101"/>
      <c r="L56" s="101"/>
      <c r="M56" s="976"/>
      <c r="N56" s="976"/>
      <c r="O56" s="297"/>
      <c r="P56" s="297"/>
      <c r="Q56" s="101"/>
      <c r="R56" s="101"/>
      <c r="S56" s="297"/>
      <c r="T56" s="297"/>
      <c r="U56" s="289"/>
    </row>
    <row r="57" spans="1:23" s="53" customFormat="1" ht="15" customHeight="1">
      <c r="B57" s="53" t="s">
        <v>687</v>
      </c>
      <c r="H57" s="56"/>
      <c r="M57" s="953"/>
      <c r="N57" s="953"/>
    </row>
    <row r="58" spans="1:23" s="53" customFormat="1" ht="15" customHeight="1">
      <c r="B58" s="101"/>
      <c r="C58" s="101"/>
      <c r="D58" s="101"/>
      <c r="E58" s="101"/>
      <c r="F58" s="101"/>
      <c r="H58" s="56"/>
    </row>
    <row r="59" spans="1:23" s="53" customFormat="1" ht="13.2">
      <c r="H59" s="56"/>
      <c r="K59" s="55"/>
    </row>
    <row r="60" spans="1:23" s="53" customFormat="1" ht="13.2">
      <c r="H60" s="56"/>
      <c r="K60" s="55"/>
    </row>
    <row r="61" spans="1:23" s="53" customFormat="1" ht="13.2">
      <c r="H61" s="56"/>
      <c r="K61" s="55"/>
    </row>
    <row r="62" spans="1:23" s="53" customFormat="1" ht="13.2">
      <c r="H62" s="56"/>
      <c r="K62" s="55"/>
    </row>
    <row r="63" spans="1:23" s="58" customFormat="1" ht="13.2" hidden="1">
      <c r="A63" s="53"/>
      <c r="B63" s="405"/>
      <c r="C63" s="405"/>
      <c r="D63" s="405"/>
      <c r="E63" s="405"/>
      <c r="F63" s="405"/>
      <c r="H63" s="611"/>
      <c r="J63" s="692"/>
      <c r="K63" s="405"/>
      <c r="L63" s="405"/>
      <c r="M63" s="405"/>
      <c r="N63" s="405"/>
      <c r="O63" s="405"/>
      <c r="P63" s="405"/>
      <c r="Q63" s="405"/>
      <c r="R63" s="405"/>
      <c r="S63" s="405"/>
      <c r="T63" s="405"/>
      <c r="U63" s="405"/>
    </row>
    <row r="64" spans="1:23" s="58" customFormat="1" ht="13.2" hidden="1">
      <c r="A64" s="53"/>
      <c r="B64" s="59" t="s">
        <v>96</v>
      </c>
      <c r="C64" s="60"/>
      <c r="D64" s="60"/>
      <c r="E64" s="60"/>
      <c r="F64" s="60"/>
      <c r="G64" s="60"/>
      <c r="H64" s="61">
        <f>COUNTIF($73:$83,"&gt;2")+COUNTIF($73:$83,"&lt;-2")</f>
        <v>3</v>
      </c>
    </row>
    <row r="65" spans="1:59" s="58" customFormat="1" ht="13.2" hidden="1">
      <c r="A65" s="53"/>
      <c r="B65" s="59" t="s">
        <v>124</v>
      </c>
      <c r="C65" s="60"/>
      <c r="D65" s="60"/>
      <c r="E65" s="60"/>
      <c r="F65" s="60"/>
      <c r="G65" s="60"/>
      <c r="H65" s="61">
        <f>COUNTIF($69:$71,"&gt;0")</f>
        <v>0</v>
      </c>
    </row>
    <row r="66" spans="1:59" s="58" customFormat="1" ht="13.2" hidden="1">
      <c r="A66" s="53"/>
      <c r="B66" s="59" t="s">
        <v>103</v>
      </c>
      <c r="C66" s="60"/>
      <c r="D66" s="60"/>
      <c r="E66" s="60"/>
      <c r="F66" s="60"/>
      <c r="G66" s="60"/>
      <c r="H66" s="63" t="str">
        <f>IF(ISERROR(SUM($73:$83)),"# ERREUR !","OK")</f>
        <v>OK</v>
      </c>
    </row>
    <row r="67" spans="1:59" s="58" customFormat="1" ht="13.2" hidden="1">
      <c r="A67" s="53"/>
      <c r="B67" s="64"/>
      <c r="C67" s="64"/>
      <c r="D67" s="64"/>
      <c r="E67" s="64"/>
      <c r="F67" s="64"/>
      <c r="G67" s="64"/>
      <c r="H67" s="65"/>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row>
    <row r="68" spans="1:59" s="58" customFormat="1" ht="12.75" hidden="1" customHeight="1">
      <c r="A68" s="53"/>
      <c r="B68" s="405"/>
      <c r="C68" s="405"/>
      <c r="D68" s="405"/>
      <c r="E68" s="405"/>
      <c r="F68" s="405"/>
      <c r="H68" s="611"/>
      <c r="J68" s="405"/>
      <c r="K68" s="405"/>
      <c r="L68" s="405"/>
      <c r="M68" s="405"/>
      <c r="N68" s="405"/>
      <c r="O68" s="405"/>
      <c r="P68" s="405"/>
      <c r="Q68" s="405"/>
      <c r="R68" s="405"/>
      <c r="S68" s="405"/>
      <c r="T68" s="405"/>
      <c r="U68" s="405"/>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row>
    <row r="69" spans="1:59" s="66" customFormat="1" ht="12.75" hidden="1" customHeight="1">
      <c r="A69" s="53"/>
      <c r="B69" s="66" t="s">
        <v>670</v>
      </c>
      <c r="H69" s="67" t="s">
        <v>81</v>
      </c>
      <c r="J69" s="69"/>
      <c r="K69" s="69"/>
      <c r="L69" s="69"/>
      <c r="M69" s="69"/>
      <c r="N69" s="69"/>
      <c r="O69" s="69"/>
      <c r="P69" s="69"/>
      <c r="Q69" s="69"/>
      <c r="R69" s="68">
        <f>IF(TRIMESTRE=1,IF(PubliSonatel&gt;PubliGroupe,IF(COUNT(R$18:R$23,R$44)=0,0,COUNT(R$18:R$23,R$44)),0),0)</f>
        <v>0</v>
      </c>
      <c r="S69" s="68">
        <f>IF(TRIMESTRE=2,IF(PubliSonatel&gt;PubliGroupe,IF(COUNT(S$18:S$23,S$44)=0,0,COUNT(S$18:S$23,S$44)),0),0)</f>
        <v>0</v>
      </c>
      <c r="T69" s="68">
        <f>IF(TRIMESTRE=3,IF(PubliSonatel&gt;PubliGroupe,IF(COUNT(T$18:T$23,T$44)=0,0,COUNT(T$18:T$23,T$44)),0),0)</f>
        <v>0</v>
      </c>
      <c r="U69" s="68">
        <f>IF(TRIMESTRE=4,IF(PubliSonatel&gt;PubliGroupe,IF(COUNT(U$18:U$23,U$44)=0,0,COUNT(U$18:U$23,U$44)),0),0)</f>
        <v>0</v>
      </c>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row>
    <row r="70" spans="1:59" s="66" customFormat="1" ht="12.75" hidden="1" customHeight="1">
      <c r="A70" s="53"/>
      <c r="B70" s="66" t="s">
        <v>695</v>
      </c>
      <c r="H70" s="67" t="s">
        <v>81</v>
      </c>
      <c r="J70" s="69"/>
      <c r="K70" s="69"/>
      <c r="L70" s="69"/>
      <c r="M70" s="69"/>
      <c r="N70" s="69"/>
      <c r="O70" s="69"/>
      <c r="P70" s="69"/>
      <c r="Q70" s="69"/>
      <c r="R70" s="68">
        <f>IF(TRIMESTRE=1,IF(PubliOrangeCIV&gt;PubliGroupe,IF(COUNT(R$24:R$27,R$45,R$50)=0,0,COUNT(R$24:R$27,R$45,R$50)),0),0)</f>
        <v>0</v>
      </c>
      <c r="S70" s="68">
        <f>IF(TRIMESTRE=2,IF(PubliOrangeCIV&gt;PubliGroupe,IF(COUNT(S$24:S$27,S$45,S$50)=0,0,COUNT(S$24:S$27,S$45,S$50)),0),0)</f>
        <v>0</v>
      </c>
      <c r="T70" s="68">
        <f>IF(TRIMESTRE=3,IF(PubliOrangeCIV&gt;PubliGroupe,IF(COUNT(T$24:T$27,T$45,T$50)=0,0,COUNT(T$24:T$27,T$45,T$50)),0),0)</f>
        <v>0</v>
      </c>
      <c r="U70" s="68">
        <f>IF(TRIMESTRE=4,IF(PubliOrangeCIV&gt;PubliGroupe,IF(COUNT(U$24:U$27,U$45,U$50)=0,0,COUNT(U$24:U$27,U$45,U$50)),0),0)</f>
        <v>0</v>
      </c>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row>
    <row r="71" spans="1:59" s="66" customFormat="1" ht="12.75" hidden="1" customHeight="1">
      <c r="A71" s="53"/>
      <c r="B71" s="66" t="s">
        <v>614</v>
      </c>
      <c r="H71" s="67" t="s">
        <v>81</v>
      </c>
      <c r="J71" s="69"/>
      <c r="K71" s="69"/>
      <c r="L71" s="69"/>
      <c r="M71" s="69"/>
      <c r="N71" s="69"/>
      <c r="O71" s="69"/>
      <c r="P71" s="69"/>
      <c r="Q71" s="69"/>
      <c r="R71" s="68">
        <f>IF(TRIMESTRE=1,IF(PubliJordanie&gt;PubliGroupe,IF(COUNT(R$30,R$46,R$51)=0,0,COUNT(R$30,R$46,R$51)),0),0)</f>
        <v>0</v>
      </c>
      <c r="S71" s="68">
        <f>IF(TRIMESTRE=2,IF(PubliJordanie&gt;PubliGroupe,IF(COUNT(S$30,S$46,S$51)=0,0,COUNT(S$30,S$46,S$51)),0),0)</f>
        <v>0</v>
      </c>
      <c r="T71" s="68">
        <f>IF(TRIMESTRE=3,IF(PubliJordanie&gt;PubliGroupe,IF(COUNT(T$30,T$46,T$51)=0,0,COUNT(T$30,T$46,T$51)),0),0)</f>
        <v>0</v>
      </c>
      <c r="U71" s="68">
        <f>IF(TRIMESTRE=4,IF(PubliJordanie&gt;PubliGroupe,IF(COUNT(U$30,U$46,U$51)=0,0,COUNT(U$30,U$46,U$51)),0),0)</f>
        <v>0</v>
      </c>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row>
    <row r="72" spans="1:59" s="129" customFormat="1" ht="13.2" hidden="1">
      <c r="A72" s="53"/>
      <c r="B72" s="64"/>
      <c r="C72" s="64"/>
      <c r="D72" s="64"/>
      <c r="E72" s="64"/>
      <c r="F72" s="64"/>
      <c r="G72" s="64"/>
      <c r="H72" s="65"/>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row>
    <row r="73" spans="1:59" s="58" customFormat="1" ht="13.2" hidden="1">
      <c r="A73" s="53"/>
      <c r="B73" s="405"/>
      <c r="C73" s="405"/>
      <c r="D73" s="405"/>
      <c r="E73" s="405"/>
      <c r="F73" s="405"/>
      <c r="H73" s="611"/>
      <c r="J73" s="692"/>
      <c r="K73" s="405"/>
      <c r="L73" s="405"/>
      <c r="M73" s="405"/>
      <c r="N73" s="405"/>
      <c r="O73" s="405"/>
      <c r="P73" s="405"/>
      <c r="Q73" s="405"/>
      <c r="R73" s="405"/>
      <c r="S73" s="405"/>
      <c r="T73" s="405"/>
      <c r="U73" s="405"/>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row>
    <row r="74" spans="1:59" s="60" customFormat="1" ht="13.2" hidden="1">
      <c r="A74" s="53"/>
      <c r="B74" s="60" t="s">
        <v>458</v>
      </c>
      <c r="H74" s="92" t="s">
        <v>81</v>
      </c>
      <c r="J74" s="72">
        <f t="shared" ref="J74:U74" si="0">IF(ABS(J12-J17)&lt;0.001,0,J12-J17)</f>
        <v>0</v>
      </c>
      <c r="K74" s="72">
        <f t="shared" si="0"/>
        <v>0</v>
      </c>
      <c r="L74" s="72">
        <f t="shared" si="0"/>
        <v>0</v>
      </c>
      <c r="M74" s="72">
        <f t="shared" si="0"/>
        <v>0</v>
      </c>
      <c r="N74" s="72">
        <f t="shared" si="0"/>
        <v>0</v>
      </c>
      <c r="O74" s="72">
        <f t="shared" si="0"/>
        <v>0</v>
      </c>
      <c r="P74" s="72">
        <f t="shared" si="0"/>
        <v>0</v>
      </c>
      <c r="Q74" s="72">
        <f t="shared" si="0"/>
        <v>0</v>
      </c>
      <c r="R74" s="72">
        <f t="shared" si="0"/>
        <v>0</v>
      </c>
      <c r="S74" s="72">
        <f t="shared" si="0"/>
        <v>0</v>
      </c>
      <c r="T74" s="72">
        <f t="shared" si="0"/>
        <v>0</v>
      </c>
      <c r="U74" s="72">
        <f t="shared" si="0"/>
        <v>0</v>
      </c>
    </row>
    <row r="75" spans="1:59" s="60" customFormat="1" ht="13.2" hidden="1">
      <c r="A75" s="53"/>
      <c r="B75" s="60" t="s">
        <v>458</v>
      </c>
      <c r="H75" s="92" t="s">
        <v>81</v>
      </c>
      <c r="J75" s="72">
        <f t="shared" ref="J75:U75" si="1">IF(ABS(J12-(J13+J16))&lt;0.001,0,J12-(J13+J16))</f>
        <v>0</v>
      </c>
      <c r="K75" s="72">
        <f t="shared" si="1"/>
        <v>0</v>
      </c>
      <c r="L75" s="72">
        <f t="shared" si="1"/>
        <v>0</v>
      </c>
      <c r="M75" s="72">
        <f t="shared" si="1"/>
        <v>0</v>
      </c>
      <c r="N75" s="72">
        <f t="shared" si="1"/>
        <v>0</v>
      </c>
      <c r="O75" s="72">
        <f t="shared" si="1"/>
        <v>0</v>
      </c>
      <c r="P75" s="72">
        <f t="shared" si="1"/>
        <v>0</v>
      </c>
      <c r="Q75" s="72">
        <f t="shared" si="1"/>
        <v>0</v>
      </c>
      <c r="R75" s="72">
        <f t="shared" si="1"/>
        <v>0</v>
      </c>
      <c r="S75" s="72">
        <f t="shared" si="1"/>
        <v>0</v>
      </c>
      <c r="T75" s="72">
        <f t="shared" si="1"/>
        <v>0</v>
      </c>
      <c r="U75" s="72">
        <f t="shared" si="1"/>
        <v>0</v>
      </c>
    </row>
    <row r="76" spans="1:59" s="60" customFormat="1" ht="13.2" hidden="1">
      <c r="A76" s="53"/>
      <c r="B76" s="60" t="s">
        <v>470</v>
      </c>
      <c r="H76" s="92" t="s">
        <v>81</v>
      </c>
      <c r="J76" s="72">
        <f t="shared" ref="J76:U76" si="2">IF(ABS(J13-SUM(J14:J15))&lt;0.001,0,J13-SUM(J14:J15))</f>
        <v>0</v>
      </c>
      <c r="K76" s="72">
        <f t="shared" si="2"/>
        <v>0</v>
      </c>
      <c r="L76" s="72">
        <f t="shared" si="2"/>
        <v>0</v>
      </c>
      <c r="M76" s="72">
        <f t="shared" si="2"/>
        <v>0</v>
      </c>
      <c r="N76" s="72">
        <f t="shared" si="2"/>
        <v>0</v>
      </c>
      <c r="O76" s="72">
        <f t="shared" si="2"/>
        <v>0</v>
      </c>
      <c r="P76" s="72">
        <f t="shared" si="2"/>
        <v>0</v>
      </c>
      <c r="Q76" s="72">
        <f t="shared" si="2"/>
        <v>0</v>
      </c>
      <c r="R76" s="72">
        <f t="shared" si="2"/>
        <v>0</v>
      </c>
      <c r="S76" s="72">
        <f t="shared" si="2"/>
        <v>0</v>
      </c>
      <c r="T76" s="72">
        <f t="shared" si="2"/>
        <v>0</v>
      </c>
      <c r="U76" s="72">
        <f t="shared" si="2"/>
        <v>0</v>
      </c>
    </row>
    <row r="77" spans="1:59" s="60" customFormat="1" ht="13.2" hidden="1">
      <c r="A77" s="53"/>
      <c r="B77" s="60" t="s">
        <v>458</v>
      </c>
      <c r="H77" s="92" t="s">
        <v>81</v>
      </c>
      <c r="J77" s="72">
        <f t="shared" ref="J77:U77" si="3">IF(ABS(J17-(J18+J24+SUM(J28:J35)))&lt;0.001,0,J17-(J18+J24+SUM(J28:J35)))</f>
        <v>0</v>
      </c>
      <c r="K77" s="72">
        <f t="shared" si="3"/>
        <v>0</v>
      </c>
      <c r="L77" s="72">
        <f t="shared" si="3"/>
        <v>0</v>
      </c>
      <c r="M77" s="72">
        <f t="shared" si="3"/>
        <v>0</v>
      </c>
      <c r="N77" s="72">
        <f t="shared" si="3"/>
        <v>0</v>
      </c>
      <c r="O77" s="72">
        <f t="shared" si="3"/>
        <v>0</v>
      </c>
      <c r="P77" s="72">
        <f t="shared" si="3"/>
        <v>0</v>
      </c>
      <c r="Q77" s="72">
        <f t="shared" si="3"/>
        <v>0</v>
      </c>
      <c r="R77" s="72">
        <f t="shared" si="3"/>
        <v>0</v>
      </c>
      <c r="S77" s="72">
        <f t="shared" si="3"/>
        <v>77069.611999999994</v>
      </c>
      <c r="T77" s="72">
        <f t="shared" si="3"/>
        <v>0</v>
      </c>
      <c r="U77" s="72">
        <f t="shared" si="3"/>
        <v>0</v>
      </c>
    </row>
    <row r="78" spans="1:59" s="60" customFormat="1" ht="13.2" hidden="1">
      <c r="A78" s="53"/>
      <c r="B78" s="60" t="s">
        <v>513</v>
      </c>
      <c r="H78" s="92" t="s">
        <v>81</v>
      </c>
      <c r="J78" s="72">
        <f t="shared" ref="J78:U78" si="4">IF(ABS(J18-SUM(J19:J23))&lt;0.001,0,J18-SUM(J19:J23))</f>
        <v>0</v>
      </c>
      <c r="K78" s="72">
        <f t="shared" si="4"/>
        <v>0</v>
      </c>
      <c r="L78" s="72">
        <f t="shared" si="4"/>
        <v>0</v>
      </c>
      <c r="M78" s="72">
        <f t="shared" si="4"/>
        <v>0</v>
      </c>
      <c r="N78" s="72">
        <f t="shared" si="4"/>
        <v>0</v>
      </c>
      <c r="O78" s="72">
        <f t="shared" si="4"/>
        <v>0</v>
      </c>
      <c r="P78" s="72">
        <f t="shared" si="4"/>
        <v>0</v>
      </c>
      <c r="Q78" s="72">
        <f t="shared" si="4"/>
        <v>0</v>
      </c>
      <c r="R78" s="72">
        <f t="shared" si="4"/>
        <v>0</v>
      </c>
      <c r="S78" s="72">
        <f t="shared" si="4"/>
        <v>0</v>
      </c>
      <c r="T78" s="72">
        <f t="shared" si="4"/>
        <v>0</v>
      </c>
      <c r="U78" s="72">
        <f t="shared" si="4"/>
        <v>0</v>
      </c>
    </row>
    <row r="79" spans="1:59" s="60" customFormat="1" ht="13.2" hidden="1">
      <c r="A79" s="53"/>
      <c r="B79" s="60" t="s">
        <v>514</v>
      </c>
      <c r="H79" s="92" t="s">
        <v>81</v>
      </c>
      <c r="J79" s="72">
        <f t="shared" ref="J79:U79" si="5">IF(ABS(J24-SUM(J25:J27))&lt;0.001,0,J24-SUM(J25:J27))</f>
        <v>0</v>
      </c>
      <c r="K79" s="72">
        <f t="shared" si="5"/>
        <v>0</v>
      </c>
      <c r="L79" s="72">
        <f t="shared" si="5"/>
        <v>0</v>
      </c>
      <c r="M79" s="72">
        <f t="shared" si="5"/>
        <v>0</v>
      </c>
      <c r="N79" s="72">
        <f t="shared" si="5"/>
        <v>0</v>
      </c>
      <c r="O79" s="72">
        <f t="shared" si="5"/>
        <v>0</v>
      </c>
      <c r="P79" s="72">
        <f t="shared" si="5"/>
        <v>0</v>
      </c>
      <c r="Q79" s="72">
        <f t="shared" si="5"/>
        <v>0</v>
      </c>
      <c r="R79" s="72">
        <f t="shared" si="5"/>
        <v>0</v>
      </c>
      <c r="S79" s="72">
        <f t="shared" si="5"/>
        <v>0</v>
      </c>
      <c r="T79" s="72">
        <f t="shared" si="5"/>
        <v>0</v>
      </c>
      <c r="U79" s="72">
        <f t="shared" si="5"/>
        <v>0</v>
      </c>
    </row>
    <row r="80" spans="1:59" s="60" customFormat="1" ht="13.2" hidden="1">
      <c r="A80" s="53"/>
      <c r="B80" s="60" t="s">
        <v>407</v>
      </c>
      <c r="H80" s="92" t="s">
        <v>81</v>
      </c>
      <c r="J80" s="72">
        <f t="shared" ref="J80:U80" si="6">IF(ABS(J40-(J41+J48))&lt;0.001,0,J40-(J41+J48))</f>
        <v>0</v>
      </c>
      <c r="K80" s="72">
        <f t="shared" si="6"/>
        <v>0</v>
      </c>
      <c r="L80" s="72">
        <f t="shared" si="6"/>
        <v>0</v>
      </c>
      <c r="M80" s="72">
        <f t="shared" si="6"/>
        <v>0</v>
      </c>
      <c r="N80" s="72">
        <f t="shared" si="6"/>
        <v>0</v>
      </c>
      <c r="O80" s="72">
        <f t="shared" si="6"/>
        <v>0</v>
      </c>
      <c r="P80" s="72">
        <f t="shared" si="6"/>
        <v>0</v>
      </c>
      <c r="Q80" s="72">
        <f t="shared" si="6"/>
        <v>0</v>
      </c>
      <c r="R80" s="72">
        <f t="shared" si="6"/>
        <v>0</v>
      </c>
      <c r="S80" s="72">
        <f t="shared" si="6"/>
        <v>0</v>
      </c>
      <c r="T80" s="72">
        <f t="shared" si="6"/>
        <v>0</v>
      </c>
      <c r="U80" s="72">
        <f t="shared" si="6"/>
        <v>0</v>
      </c>
    </row>
    <row r="81" spans="1:21" s="60" customFormat="1" ht="13.2" hidden="1">
      <c r="A81" s="53"/>
      <c r="B81" s="60" t="s">
        <v>427</v>
      </c>
      <c r="H81" s="92" t="s">
        <v>81</v>
      </c>
      <c r="J81" s="72">
        <f t="shared" ref="J81:U81" si="7">IF(ABS(J41-SUM(J42:J47))&lt;0.001,0,J41-SUM(J42:J47))</f>
        <v>0</v>
      </c>
      <c r="K81" s="72">
        <f t="shared" si="7"/>
        <v>0</v>
      </c>
      <c r="L81" s="72">
        <f t="shared" si="7"/>
        <v>0</v>
      </c>
      <c r="M81" s="72">
        <f t="shared" si="7"/>
        <v>0</v>
      </c>
      <c r="N81" s="72">
        <f t="shared" si="7"/>
        <v>0</v>
      </c>
      <c r="O81" s="72">
        <f t="shared" si="7"/>
        <v>0</v>
      </c>
      <c r="P81" s="72">
        <f t="shared" si="7"/>
        <v>0</v>
      </c>
      <c r="Q81" s="72">
        <f t="shared" si="7"/>
        <v>0</v>
      </c>
      <c r="R81" s="72">
        <f t="shared" si="7"/>
        <v>0</v>
      </c>
      <c r="S81" s="72">
        <f t="shared" si="7"/>
        <v>1685.617</v>
      </c>
      <c r="T81" s="72">
        <f t="shared" si="7"/>
        <v>0</v>
      </c>
      <c r="U81" s="72">
        <f t="shared" si="7"/>
        <v>0</v>
      </c>
    </row>
    <row r="82" spans="1:21" s="60" customFormat="1" ht="13.2" hidden="1">
      <c r="A82" s="53"/>
      <c r="B82" s="60" t="s">
        <v>406</v>
      </c>
      <c r="H82" s="92" t="s">
        <v>81</v>
      </c>
      <c r="J82" s="72">
        <f>IF(ABS(J48-SUM(J49:J51))&lt;0.001,0,J48-SUM(J49:J51))</f>
        <v>0</v>
      </c>
      <c r="K82" s="72">
        <f t="shared" ref="K82:U82" si="8">IF(ABS(K48-SUM(K49:K51))&lt;0.001,0,K48-SUM(K49:K51))</f>
        <v>0</v>
      </c>
      <c r="L82" s="72">
        <f t="shared" si="8"/>
        <v>0</v>
      </c>
      <c r="M82" s="72">
        <f t="shared" si="8"/>
        <v>0</v>
      </c>
      <c r="N82" s="72">
        <f t="shared" si="8"/>
        <v>0</v>
      </c>
      <c r="O82" s="72">
        <f t="shared" si="8"/>
        <v>0</v>
      </c>
      <c r="P82" s="72">
        <f t="shared" si="8"/>
        <v>0</v>
      </c>
      <c r="Q82" s="72">
        <f t="shared" si="8"/>
        <v>0</v>
      </c>
      <c r="R82" s="72">
        <f t="shared" si="8"/>
        <v>0</v>
      </c>
      <c r="S82" s="72">
        <f t="shared" ref="S82" si="9">IF(ABS(S48-SUM(S49:S51))&lt;0.001,0,S48-SUM(S49:S51))</f>
        <v>961.54700000000003</v>
      </c>
      <c r="T82" s="72">
        <f t="shared" si="8"/>
        <v>0</v>
      </c>
      <c r="U82" s="72">
        <f t="shared" si="8"/>
        <v>0</v>
      </c>
    </row>
    <row r="83" spans="1:21" s="58" customFormat="1" ht="13.2" hidden="1">
      <c r="A83" s="53"/>
      <c r="B83" s="64"/>
      <c r="C83" s="64"/>
      <c r="D83" s="64"/>
      <c r="E83" s="64"/>
      <c r="F83" s="64"/>
      <c r="H83" s="65"/>
      <c r="J83" s="64"/>
      <c r="K83" s="64"/>
      <c r="L83" s="64"/>
      <c r="M83" s="64"/>
      <c r="N83" s="64"/>
      <c r="O83" s="64"/>
      <c r="P83" s="64"/>
      <c r="Q83" s="64"/>
      <c r="R83" s="64"/>
      <c r="S83" s="64"/>
      <c r="T83" s="64"/>
      <c r="U83" s="64"/>
    </row>
    <row r="84" spans="1:21">
      <c r="A84" s="53"/>
      <c r="H84" s="28"/>
      <c r="S84" s="102"/>
    </row>
    <row r="85" spans="1:21">
      <c r="A85" s="53"/>
    </row>
    <row r="86" spans="1:21">
      <c r="A86" s="53"/>
      <c r="H86" s="28"/>
    </row>
    <row r="87" spans="1:21">
      <c r="A87" s="53"/>
      <c r="H87" s="28"/>
    </row>
    <row r="88" spans="1:21">
      <c r="H88" s="28"/>
    </row>
    <row r="112" spans="19:19">
      <c r="S112" s="102"/>
    </row>
    <row r="165" spans="19:19">
      <c r="S165" s="103"/>
    </row>
    <row r="166" spans="19:19">
      <c r="S166" s="103"/>
    </row>
    <row r="167" spans="19:19">
      <c r="S167" s="103"/>
    </row>
  </sheetData>
  <sheetProtection algorithmName="SHA-512" hashValue="F8GP90o861jYGqLfibdgwrIMk/FmcUubUU27CmrTxplh+V9cdJXpBvtOTjS1HLyhtdD2wB+L4f3Vc1/gCjdqcg==" saltValue="hx9Zv84UVn0okufmA3BE4A==" spinCount="100000" sheet="1" formatCells="0"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80:P80 J77:P77 R77:U77 R80:U80">
    <cfRule type="cellIs" dxfId="231" priority="26" operator="notBetween">
      <formula>-2</formula>
      <formula>2</formula>
    </cfRule>
  </conditionalFormatting>
  <conditionalFormatting sqref="H64">
    <cfRule type="cellIs" dxfId="230" priority="25" operator="notEqual">
      <formula>0</formula>
    </cfRule>
  </conditionalFormatting>
  <conditionalFormatting sqref="H66">
    <cfRule type="cellIs" dxfId="229" priority="24" operator="notEqual">
      <formula>"OK"</formula>
    </cfRule>
  </conditionalFormatting>
  <conditionalFormatting sqref="J78:P78 R78:U78">
    <cfRule type="cellIs" dxfId="228" priority="23" operator="notBetween">
      <formula>-2</formula>
      <formula>2</formula>
    </cfRule>
  </conditionalFormatting>
  <conditionalFormatting sqref="J79:P79 R79:U79">
    <cfRule type="cellIs" dxfId="227" priority="22" operator="notBetween">
      <formula>-2</formula>
      <formula>2</formula>
    </cfRule>
  </conditionalFormatting>
  <conditionalFormatting sqref="J81:P81 R81:U81">
    <cfRule type="cellIs" dxfId="226" priority="21" operator="notBetween">
      <formula>-2</formula>
      <formula>2</formula>
    </cfRule>
  </conditionalFormatting>
  <conditionalFormatting sqref="J74:P74 R74:U74">
    <cfRule type="cellIs" dxfId="225" priority="20" operator="notBetween">
      <formula>-2</formula>
      <formula>2</formula>
    </cfRule>
  </conditionalFormatting>
  <conditionalFormatting sqref="J75:P75 R75:U75">
    <cfRule type="cellIs" dxfId="224" priority="19" operator="notBetween">
      <formula>-2</formula>
      <formula>2</formula>
    </cfRule>
  </conditionalFormatting>
  <conditionalFormatting sqref="J76:P76 R76:U76">
    <cfRule type="cellIs" dxfId="223" priority="18" operator="notBetween">
      <formula>-2</formula>
      <formula>2</formula>
    </cfRule>
  </conditionalFormatting>
  <conditionalFormatting sqref="Q80 Q77">
    <cfRule type="cellIs" dxfId="222" priority="17" operator="notBetween">
      <formula>-2</formula>
      <formula>2</formula>
    </cfRule>
  </conditionalFormatting>
  <conditionalFormatting sqref="Q78">
    <cfRule type="cellIs" dxfId="221" priority="16" operator="notBetween">
      <formula>-2</formula>
      <formula>2</formula>
    </cfRule>
  </conditionalFormatting>
  <conditionalFormatting sqref="Q79">
    <cfRule type="cellIs" dxfId="220" priority="15" operator="notBetween">
      <formula>-2</formula>
      <formula>2</formula>
    </cfRule>
  </conditionalFormatting>
  <conditionalFormatting sqref="J81:U81">
    <cfRule type="cellIs" dxfId="219" priority="14" operator="notBetween">
      <formula>-2</formula>
      <formula>2</formula>
    </cfRule>
  </conditionalFormatting>
  <conditionalFormatting sqref="Q74">
    <cfRule type="cellIs" dxfId="218" priority="13" operator="notBetween">
      <formula>-2</formula>
      <formula>2</formula>
    </cfRule>
  </conditionalFormatting>
  <conditionalFormatting sqref="Q75">
    <cfRule type="cellIs" dxfId="217" priority="12" operator="notBetween">
      <formula>-2</formula>
      <formula>2</formula>
    </cfRule>
  </conditionalFormatting>
  <conditionalFormatting sqref="Q76">
    <cfRule type="cellIs" dxfId="216" priority="11" operator="notBetween">
      <formula>-2</formula>
      <formula>2</formula>
    </cfRule>
  </conditionalFormatting>
  <conditionalFormatting sqref="J82:P82 R82:U82">
    <cfRule type="cellIs" dxfId="215" priority="10" operator="notBetween">
      <formula>-2</formula>
      <formula>2</formula>
    </cfRule>
  </conditionalFormatting>
  <conditionalFormatting sqref="Q82">
    <cfRule type="cellIs" dxfId="214" priority="9" operator="notBetween">
      <formula>-2</formula>
      <formula>2</formula>
    </cfRule>
  </conditionalFormatting>
  <conditionalFormatting sqref="H65">
    <cfRule type="cellIs" dxfId="213" priority="8" operator="notEqual">
      <formula>0</formula>
    </cfRule>
  </conditionalFormatting>
  <conditionalFormatting sqref="R69:U69">
    <cfRule type="cellIs" dxfId="212" priority="5" operator="greaterThan">
      <formula>0</formula>
    </cfRule>
  </conditionalFormatting>
  <conditionalFormatting sqref="J71:Q71">
    <cfRule type="cellIs" dxfId="211" priority="4" operator="greaterThan">
      <formula>0</formula>
    </cfRule>
  </conditionalFormatting>
  <conditionalFormatting sqref="R70:U71">
    <cfRule type="cellIs" dxfId="210" priority="3" operator="greaterThan">
      <formula>0</formula>
    </cfRule>
  </conditionalFormatting>
  <conditionalFormatting sqref="R70:U71">
    <cfRule type="cellIs" dxfId="209" priority="2" operator="greaterThan">
      <formula>0</formula>
    </cfRule>
  </conditionalFormatting>
  <conditionalFormatting sqref="S69:U69">
    <cfRule type="cellIs" dxfId="208" priority="1" operator="greaterThan">
      <formula>0</formula>
    </cfRule>
  </conditionalFormatting>
  <conditionalFormatting sqref="J69:Q70">
    <cfRule type="cellIs" dxfId="207" priority="7" operator="greaterThan">
      <formula>0</formula>
    </cfRule>
  </conditionalFormatting>
  <conditionalFormatting sqref="R69:U69">
    <cfRule type="cellIs" dxfId="206" priority="6" operator="greaterThan">
      <formula>0</formula>
    </cfRule>
  </conditionalFormatting>
  <hyperlinks>
    <hyperlink ref="A1" location="'Front page'!A1" display="'Front page'!A1" xr:uid="{00000000-0004-0000-0F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5">
    <tabColor rgb="FFFF7900"/>
    <pageSetUpPr autoPageBreaks="0"/>
  </sheetPr>
  <dimension ref="A1:BI69"/>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0.5546875" style="28" customWidth="1"/>
    <col min="40" max="40" width="5.5546875" style="151" hidden="1" customWidth="1"/>
    <col min="41" max="48" width="10.5546875" style="165" hidden="1" customWidth="1"/>
    <col min="49" max="49" width="5.5546875" style="165" hidden="1" customWidth="1"/>
    <col min="50" max="57" width="10.5546875" style="165" hidden="1" customWidth="1"/>
    <col min="58" max="58" width="5.5546875" style="151" hidden="1" customWidth="1"/>
    <col min="59" max="59" width="11.44140625" style="28" customWidth="1"/>
    <col min="60" max="16384" width="11.44140625" style="28"/>
  </cols>
  <sheetData>
    <row r="1" spans="1:61" ht="12" customHeight="1">
      <c r="A1" s="27" t="s">
        <v>585</v>
      </c>
      <c r="F1" s="1234" t="s">
        <v>739</v>
      </c>
    </row>
    <row r="2" spans="1:61" ht="12" customHeight="1">
      <c r="F2" s="1254"/>
      <c r="I2" s="307"/>
    </row>
    <row r="3" spans="1:61" ht="12" customHeight="1">
      <c r="F3" s="1254"/>
    </row>
    <row r="4" spans="1:61" ht="12" customHeight="1">
      <c r="F4" s="1254"/>
    </row>
    <row r="5" spans="1:61" ht="12" customHeight="1">
      <c r="F5" s="1255"/>
    </row>
    <row r="6" spans="1:61" ht="23.25" customHeight="1">
      <c r="B6" s="1237" t="s">
        <v>27</v>
      </c>
      <c r="C6" s="1237"/>
      <c r="D6" s="1237"/>
      <c r="E6" s="1237"/>
      <c r="F6" s="1237"/>
      <c r="G6" s="308"/>
      <c r="H6" s="1237" t="s">
        <v>186</v>
      </c>
      <c r="I6" s="308"/>
      <c r="J6" s="304">
        <v>2023</v>
      </c>
      <c r="K6" s="304"/>
      <c r="L6" s="304"/>
      <c r="M6" s="304"/>
      <c r="N6" s="304"/>
      <c r="O6" s="304"/>
      <c r="P6" s="304"/>
      <c r="Q6" s="304"/>
      <c r="R6" s="304"/>
      <c r="S6" s="304"/>
      <c r="T6" s="304"/>
      <c r="U6" s="304"/>
      <c r="V6" s="304"/>
      <c r="W6" s="304"/>
      <c r="Y6" s="304">
        <v>2024</v>
      </c>
      <c r="Z6" s="304"/>
      <c r="AA6" s="304"/>
      <c r="AB6" s="304"/>
      <c r="AC6" s="304"/>
      <c r="AD6" s="304"/>
      <c r="AE6" s="304"/>
      <c r="AF6" s="304"/>
      <c r="AG6" s="304"/>
      <c r="AH6" s="304"/>
      <c r="AI6" s="304"/>
      <c r="AJ6" s="304"/>
      <c r="AK6" s="304"/>
      <c r="AL6" s="304"/>
      <c r="AO6" s="250"/>
      <c r="AP6" s="250"/>
      <c r="AQ6" s="250"/>
      <c r="AR6" s="250"/>
      <c r="AS6" s="250"/>
      <c r="AT6" s="250"/>
      <c r="AU6" s="250"/>
    </row>
    <row r="7" spans="1:61" s="31" customFormat="1" ht="29.25" customHeight="1">
      <c r="B7" s="1245"/>
      <c r="C7" s="1245"/>
      <c r="D7" s="1245"/>
      <c r="E7" s="1245"/>
      <c r="F7" s="1245"/>
      <c r="H7" s="1245"/>
      <c r="J7" s="109" t="s">
        <v>697</v>
      </c>
      <c r="K7" s="110" t="s">
        <v>696</v>
      </c>
      <c r="L7" s="109" t="s">
        <v>698</v>
      </c>
      <c r="M7" s="309" t="s">
        <v>704</v>
      </c>
      <c r="N7" s="109" t="s">
        <v>699</v>
      </c>
      <c r="O7" s="309" t="s">
        <v>705</v>
      </c>
      <c r="P7" s="109" t="s">
        <v>700</v>
      </c>
      <c r="Q7" s="110" t="s">
        <v>706</v>
      </c>
      <c r="R7" s="109" t="s">
        <v>701</v>
      </c>
      <c r="S7" s="309" t="s">
        <v>707</v>
      </c>
      <c r="T7" s="109" t="s">
        <v>702</v>
      </c>
      <c r="U7" s="30" t="s">
        <v>708</v>
      </c>
      <c r="V7" s="109" t="s">
        <v>703</v>
      </c>
      <c r="W7" s="110" t="s">
        <v>709</v>
      </c>
      <c r="Y7" s="109" t="s">
        <v>896</v>
      </c>
      <c r="Z7" s="110" t="s">
        <v>889</v>
      </c>
      <c r="AA7" s="109" t="s">
        <v>897</v>
      </c>
      <c r="AB7" s="309" t="s">
        <v>890</v>
      </c>
      <c r="AC7" s="109" t="s">
        <v>898</v>
      </c>
      <c r="AD7" s="309" t="s">
        <v>891</v>
      </c>
      <c r="AE7" s="109" t="s">
        <v>899</v>
      </c>
      <c r="AF7" s="110" t="s">
        <v>892</v>
      </c>
      <c r="AG7" s="109" t="s">
        <v>900</v>
      </c>
      <c r="AH7" s="309" t="s">
        <v>893</v>
      </c>
      <c r="AI7" s="109" t="s">
        <v>901</v>
      </c>
      <c r="AJ7" s="30" t="s">
        <v>894</v>
      </c>
      <c r="AK7" s="109" t="s">
        <v>902</v>
      </c>
      <c r="AL7" s="110" t="s">
        <v>895</v>
      </c>
      <c r="AN7" s="18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182"/>
    </row>
    <row r="8" spans="1:61" ht="15" customHeight="1">
      <c r="J8" s="892"/>
      <c r="L8" s="892"/>
      <c r="N8" s="892"/>
      <c r="P8" s="892"/>
      <c r="R8" s="892"/>
      <c r="T8" s="892"/>
      <c r="V8" s="892"/>
      <c r="Y8" s="892"/>
      <c r="AA8" s="892"/>
      <c r="AC8" s="892"/>
      <c r="AE8" s="892"/>
      <c r="AG8" s="892"/>
      <c r="AI8" s="892"/>
      <c r="AK8" s="892"/>
      <c r="AO8" s="129"/>
      <c r="AP8" s="129"/>
      <c r="AQ8" s="129"/>
      <c r="AR8" s="129"/>
      <c r="AS8" s="129"/>
      <c r="AT8" s="129"/>
      <c r="AU8" s="129"/>
      <c r="AV8" s="129"/>
      <c r="AW8" s="129"/>
      <c r="AX8" s="129"/>
      <c r="AY8" s="129"/>
      <c r="AZ8" s="129"/>
      <c r="BA8" s="129"/>
      <c r="BB8" s="129"/>
      <c r="BC8" s="129"/>
      <c r="BD8" s="129"/>
      <c r="BE8" s="129"/>
    </row>
    <row r="9" spans="1:61" s="49" customFormat="1" ht="15" customHeight="1">
      <c r="B9" s="316" t="s">
        <v>190</v>
      </c>
      <c r="C9" s="316"/>
      <c r="D9" s="316"/>
      <c r="E9" s="316"/>
      <c r="F9" s="316"/>
      <c r="H9" s="317"/>
      <c r="J9" s="318">
        <v>1965</v>
      </c>
      <c r="K9" s="319">
        <v>1951</v>
      </c>
      <c r="L9" s="318">
        <v>1947</v>
      </c>
      <c r="M9" s="320">
        <v>1994</v>
      </c>
      <c r="N9" s="318">
        <v>3911</v>
      </c>
      <c r="O9" s="320">
        <v>3944</v>
      </c>
      <c r="P9" s="318">
        <v>1891</v>
      </c>
      <c r="Q9" s="319">
        <v>1901</v>
      </c>
      <c r="R9" s="318">
        <v>2110</v>
      </c>
      <c r="S9" s="320">
        <v>2081</v>
      </c>
      <c r="T9" s="318">
        <v>4001</v>
      </c>
      <c r="U9" s="321">
        <v>3982</v>
      </c>
      <c r="V9" s="318">
        <v>7912</v>
      </c>
      <c r="W9" s="319">
        <v>7927</v>
      </c>
      <c r="Y9" s="318">
        <v>1945</v>
      </c>
      <c r="Z9" s="319">
        <v>1939</v>
      </c>
      <c r="AA9" s="318">
        <v>2007</v>
      </c>
      <c r="AB9" s="320">
        <v>1980</v>
      </c>
      <c r="AC9" s="318">
        <v>3953</v>
      </c>
      <c r="AD9" s="320">
        <v>3919</v>
      </c>
      <c r="AE9" s="318"/>
      <c r="AF9" s="319"/>
      <c r="AG9" s="318"/>
      <c r="AH9" s="320"/>
      <c r="AI9" s="318"/>
      <c r="AJ9" s="321"/>
      <c r="AK9" s="318"/>
      <c r="AL9" s="319"/>
      <c r="AN9" s="164"/>
      <c r="AO9" s="893">
        <f>IF(ABS(N9-(J9+L9))&lt;0.001,0,N9-(J9+L9))</f>
        <v>-1</v>
      </c>
      <c r="AP9" s="893">
        <f>IF(ABS(O9-(K9+M9))&lt;0.001,0,O9-(K9+M9))</f>
        <v>-1</v>
      </c>
      <c r="AQ9" s="893">
        <f>IF(ABS(T9-(P9+R9))&lt;0.001,0,T9-(P9+R9))</f>
        <v>0</v>
      </c>
      <c r="AR9" s="893">
        <f>IF(ABS(U9-(Q9+S9))&lt;0.001,0,U9-(Q9+S9))</f>
        <v>0</v>
      </c>
      <c r="AS9" s="893">
        <f>IF(ABS(V9-(J9+L9+P9+R9))&lt;0.001,0,V9-(J9+L9+P9+R9))</f>
        <v>-1</v>
      </c>
      <c r="AT9" s="893">
        <f>IF(ABS(W9-(K9+M9+Q9+S9))&lt;0.001,0,W9-(K9+M9+Q9+S9))</f>
        <v>0</v>
      </c>
      <c r="AU9" s="893">
        <f>IF(ABS(V9-(N9+T9))&lt;0.001,0,V9-(N9+T9))</f>
        <v>0</v>
      </c>
      <c r="AV9" s="893">
        <f>IF(ABS(W9-(O9+U9))&lt;0.001,0,W9-(O9+U9))</f>
        <v>1</v>
      </c>
      <c r="AW9" s="58"/>
      <c r="AX9" s="893">
        <f>IF(ABS(AC9-(Y9+AA9))&lt;0.001,0,AC9-(Y9+AA9))</f>
        <v>1</v>
      </c>
      <c r="AY9" s="893">
        <f>IF(ABS(AD9-(Z9+AB9))&lt;0.001,0,AD9-(Z9+AB9))</f>
        <v>0</v>
      </c>
      <c r="AZ9" s="893">
        <f>IF(ABS(AI9-(AE9+AG9))&lt;0.001,0,AI9-(AE9+AG9))</f>
        <v>0</v>
      </c>
      <c r="BA9" s="893">
        <f>IF(ABS(AJ9-(AF9+AH9))&lt;0.001,0,AJ9-(AF9+AH9))</f>
        <v>0</v>
      </c>
      <c r="BB9" s="893">
        <f>IF(ABS(AK9-(Y9+AA9+AE9+AG9))&lt;0.001,0,AK9-(Y9+AA9+AE9+AG9))</f>
        <v>-3952</v>
      </c>
      <c r="BC9" s="893">
        <f>IF(ABS(AL9-(Z9+AB9+AF9+AH9))&lt;0.001,0,AL9-(Z9+AB9+AF9+AH9))</f>
        <v>-3919</v>
      </c>
      <c r="BD9" s="893">
        <f>IF(ABS(AK9-(AC9+AI9))&lt;0.001,0,AK9-(AC9+AI9))</f>
        <v>-3953</v>
      </c>
      <c r="BE9" s="893">
        <f>IF(ABS(AL9-(AD9+AJ9))&lt;0.001,0,AL9-(AD9+AJ9))</f>
        <v>-3919</v>
      </c>
      <c r="BF9" s="183"/>
      <c r="BH9" s="233"/>
      <c r="BI9" s="233"/>
    </row>
    <row r="10" spans="1:61" s="34" customFormat="1" ht="15" customHeight="1">
      <c r="A10" s="32"/>
      <c r="B10" s="32" t="s">
        <v>19</v>
      </c>
      <c r="C10" s="32"/>
      <c r="D10" s="32"/>
      <c r="E10" s="32"/>
      <c r="F10" s="32"/>
      <c r="G10" s="32"/>
      <c r="H10" s="33"/>
      <c r="I10" s="32"/>
      <c r="J10" s="50"/>
      <c r="K10" s="34">
        <v>-7.0000000000000001E-3</v>
      </c>
      <c r="L10" s="50"/>
      <c r="M10" s="51">
        <v>2.4E-2</v>
      </c>
      <c r="N10" s="50"/>
      <c r="O10" s="51">
        <v>8.0000000000000002E-3</v>
      </c>
      <c r="P10" s="50"/>
      <c r="Q10" s="34">
        <v>6.0000000000000001E-3</v>
      </c>
      <c r="R10" s="50"/>
      <c r="S10" s="51">
        <v>-1.4E-2</v>
      </c>
      <c r="T10" s="50"/>
      <c r="U10" s="52">
        <v>-5.0000000000000001E-3</v>
      </c>
      <c r="V10" s="50"/>
      <c r="W10" s="34">
        <v>2E-3</v>
      </c>
      <c r="Y10" s="50"/>
      <c r="Z10" s="34">
        <v>-3.0000000000000001E-3</v>
      </c>
      <c r="AA10" s="50"/>
      <c r="AB10" s="51">
        <v>-1.4E-2</v>
      </c>
      <c r="AC10" s="50"/>
      <c r="AD10" s="51">
        <v>-8.9999999999999993E-3</v>
      </c>
      <c r="AE10" s="50"/>
      <c r="AG10" s="50"/>
      <c r="AH10" s="51"/>
      <c r="AI10" s="50"/>
      <c r="AJ10" s="52"/>
      <c r="AK10" s="50"/>
      <c r="AN10" s="248"/>
      <c r="AO10" s="198"/>
      <c r="AP10" s="198"/>
      <c r="AQ10" s="198"/>
      <c r="AR10" s="198"/>
      <c r="AS10" s="198"/>
      <c r="AT10" s="198"/>
      <c r="AU10" s="198"/>
      <c r="AV10" s="198"/>
      <c r="AW10" s="221"/>
      <c r="AX10" s="198"/>
      <c r="AY10" s="198"/>
      <c r="AZ10" s="198"/>
      <c r="BA10" s="198"/>
      <c r="BB10" s="198"/>
      <c r="BC10" s="198"/>
      <c r="BD10" s="198"/>
      <c r="BE10" s="198"/>
      <c r="BF10" s="222"/>
      <c r="BI10" s="233"/>
    </row>
    <row r="11" spans="1:61" s="39" customFormat="1" ht="15" hidden="1" customHeight="1">
      <c r="B11" s="332"/>
      <c r="C11" s="332" t="s">
        <v>150</v>
      </c>
      <c r="D11" s="332"/>
      <c r="E11" s="332"/>
      <c r="F11" s="332"/>
      <c r="H11" s="333" t="s">
        <v>129</v>
      </c>
      <c r="J11" s="35"/>
      <c r="K11" s="36"/>
      <c r="L11" s="35"/>
      <c r="M11" s="37"/>
      <c r="N11" s="35"/>
      <c r="O11" s="37"/>
      <c r="P11" s="35"/>
      <c r="Q11" s="36"/>
      <c r="R11" s="35"/>
      <c r="S11" s="37"/>
      <c r="T11" s="35"/>
      <c r="U11" s="38"/>
      <c r="V11" s="35"/>
      <c r="W11" s="36"/>
      <c r="Y11" s="35"/>
      <c r="Z11" s="36"/>
      <c r="AA11" s="35"/>
      <c r="AB11" s="37"/>
      <c r="AC11" s="35"/>
      <c r="AD11" s="37"/>
      <c r="AE11" s="35"/>
      <c r="AF11" s="36"/>
      <c r="AG11" s="35"/>
      <c r="AH11" s="37"/>
      <c r="AI11" s="35"/>
      <c r="AJ11" s="38"/>
      <c r="AK11" s="35"/>
      <c r="AL11" s="36"/>
      <c r="AN11" s="894"/>
      <c r="AO11" s="60">
        <f t="shared" ref="AO11:AP13" si="0">IF(ABS(N11-(J11+L11))&lt;0.001,0,N11-(J11+L11))</f>
        <v>0</v>
      </c>
      <c r="AP11" s="60">
        <f t="shared" si="0"/>
        <v>0</v>
      </c>
      <c r="AQ11" s="60">
        <f t="shared" ref="AQ11:AR13" si="1">IF(ABS(T11-(P11+R11))&lt;0.001,0,T11-(P11+R11))</f>
        <v>0</v>
      </c>
      <c r="AR11" s="60">
        <f t="shared" si="1"/>
        <v>0</v>
      </c>
      <c r="AS11" s="60">
        <f>IF(ABS(V11-(J11+L11+P11+R11))&lt;0.001,0,V11-(J11+L11+P11+R11))</f>
        <v>0</v>
      </c>
      <c r="AT11" s="60">
        <f>IF(ABS(W11-(K11+M11+Q11+S11))&lt;0.001,0,W11-(K11+M11+Q11+S11))</f>
        <v>0</v>
      </c>
      <c r="AU11" s="60">
        <f>IF(ABS(V11-(N11+T11))&lt;0.001,0,V11-(N11+T11))</f>
        <v>0</v>
      </c>
      <c r="AV11" s="60">
        <f>IF(ABS(W11-(O11+U11))&lt;0.001,0,W11-(O11+U11))</f>
        <v>0</v>
      </c>
      <c r="AW11" s="60"/>
      <c r="AX11" s="60">
        <f t="shared" ref="AX11:AY13" si="2">IF(ABS(AC11-(Y11+AA11))&lt;0.001,0,AC11-(Y11+AA11))</f>
        <v>0</v>
      </c>
      <c r="AY11" s="60">
        <f t="shared" si="2"/>
        <v>0</v>
      </c>
      <c r="AZ11" s="60">
        <f t="shared" ref="AZ11:BA13" si="3">IF(ABS(AI11-(AE11+AG11))&lt;0.001,0,AI11-(AE11+AG11))</f>
        <v>0</v>
      </c>
      <c r="BA11" s="60">
        <f t="shared" si="3"/>
        <v>0</v>
      </c>
      <c r="BB11" s="60">
        <f t="shared" ref="BB11:BC11" si="4">IF(ABS(AK11-(Y11+AA11+AE11+AG11))&lt;0.001,0,AK11-(Y11+AA11+AE11+AG11))</f>
        <v>0</v>
      </c>
      <c r="BC11" s="60">
        <f t="shared" si="4"/>
        <v>0</v>
      </c>
      <c r="BD11" s="60">
        <f t="shared" ref="BD11:BE11" si="5">IF(ABS(AK11-(AC11+AI11))&lt;0.001,0,AK11-(AC11+AI11))</f>
        <v>0</v>
      </c>
      <c r="BE11" s="60">
        <f t="shared" si="5"/>
        <v>0</v>
      </c>
      <c r="BF11" s="216"/>
      <c r="BH11" s="233"/>
      <c r="BI11" s="233"/>
    </row>
    <row r="12" spans="1:61" s="42" customFormat="1" ht="15" hidden="1" customHeight="1">
      <c r="A12" s="40"/>
      <c r="B12" s="40"/>
      <c r="C12" s="40" t="s">
        <v>19</v>
      </c>
      <c r="D12" s="40"/>
      <c r="E12" s="40"/>
      <c r="F12" s="40"/>
      <c r="G12" s="40"/>
      <c r="H12" s="41"/>
      <c r="I12" s="40"/>
      <c r="M12" s="43"/>
      <c r="O12" s="43"/>
      <c r="S12" s="43"/>
      <c r="U12" s="44"/>
      <c r="AB12" s="43"/>
      <c r="AD12" s="43"/>
      <c r="AH12" s="43"/>
      <c r="AJ12" s="44"/>
      <c r="AN12" s="249"/>
      <c r="AO12" s="895"/>
      <c r="AP12" s="895"/>
      <c r="AQ12" s="895"/>
      <c r="AR12" s="895"/>
      <c r="AS12" s="895"/>
      <c r="AT12" s="895"/>
      <c r="AU12" s="895"/>
      <c r="AV12" s="895"/>
      <c r="AW12" s="223"/>
      <c r="AX12" s="895"/>
      <c r="AY12" s="895"/>
      <c r="AZ12" s="895"/>
      <c r="BA12" s="895"/>
      <c r="BB12" s="895"/>
      <c r="BC12" s="895"/>
      <c r="BD12" s="895"/>
      <c r="BE12" s="895"/>
      <c r="BF12" s="224"/>
      <c r="BH12" s="34"/>
      <c r="BI12" s="233"/>
    </row>
    <row r="13" spans="1:61" s="49" customFormat="1" ht="15" customHeight="1">
      <c r="B13" s="118" t="s">
        <v>203</v>
      </c>
      <c r="C13" s="118"/>
      <c r="D13" s="118"/>
      <c r="E13" s="118"/>
      <c r="F13" s="118"/>
      <c r="H13" s="119" t="s">
        <v>131</v>
      </c>
      <c r="J13" s="45">
        <v>886</v>
      </c>
      <c r="K13" s="46">
        <v>828</v>
      </c>
      <c r="L13" s="45">
        <v>863</v>
      </c>
      <c r="M13" s="47">
        <v>813</v>
      </c>
      <c r="N13" s="45">
        <v>1748</v>
      </c>
      <c r="O13" s="47">
        <v>1641</v>
      </c>
      <c r="P13" s="45">
        <v>852</v>
      </c>
      <c r="Q13" s="46">
        <v>788</v>
      </c>
      <c r="R13" s="45">
        <v>849</v>
      </c>
      <c r="S13" s="47">
        <v>791</v>
      </c>
      <c r="T13" s="45">
        <v>1701</v>
      </c>
      <c r="U13" s="48">
        <v>1579</v>
      </c>
      <c r="V13" s="45">
        <v>3450</v>
      </c>
      <c r="W13" s="46">
        <v>3220</v>
      </c>
      <c r="Y13" s="45">
        <v>824</v>
      </c>
      <c r="Z13" s="46">
        <v>752</v>
      </c>
      <c r="AA13" s="45">
        <v>815</v>
      </c>
      <c r="AB13" s="47">
        <v>751</v>
      </c>
      <c r="AC13" s="45">
        <v>1639</v>
      </c>
      <c r="AD13" s="47">
        <v>1502</v>
      </c>
      <c r="AE13" s="45"/>
      <c r="AF13" s="46"/>
      <c r="AG13" s="45"/>
      <c r="AH13" s="47"/>
      <c r="AI13" s="45"/>
      <c r="AJ13" s="48"/>
      <c r="AK13" s="45"/>
      <c r="AL13" s="46"/>
      <c r="AN13" s="164"/>
      <c r="AO13" s="60">
        <f t="shared" si="0"/>
        <v>-1</v>
      </c>
      <c r="AP13" s="60">
        <f t="shared" si="0"/>
        <v>0</v>
      </c>
      <c r="AQ13" s="60">
        <f t="shared" si="1"/>
        <v>0</v>
      </c>
      <c r="AR13" s="60">
        <f t="shared" si="1"/>
        <v>0</v>
      </c>
      <c r="AS13" s="60">
        <f>IF(ABS(V13-(J13+L13+P13+R13))&lt;0.001,0,V13-(J13+L13+P13+R13))</f>
        <v>0</v>
      </c>
      <c r="AT13" s="60">
        <f>IF(ABS(W13-(K13+M13+Q13+S13))&lt;0.001,0,W13-(K13+M13+Q13+S13))</f>
        <v>0</v>
      </c>
      <c r="AU13" s="60">
        <f>IF(ABS(V13-(N13+T13))&lt;0.001,0,V13-(N13+T13))</f>
        <v>1</v>
      </c>
      <c r="AV13" s="60">
        <f>IF(ABS(W13-(O13+U13))&lt;0.001,0,W13-(O13+U13))</f>
        <v>0</v>
      </c>
      <c r="AW13" s="58"/>
      <c r="AX13" s="60">
        <f t="shared" si="2"/>
        <v>0</v>
      </c>
      <c r="AY13" s="60">
        <f t="shared" si="2"/>
        <v>-1</v>
      </c>
      <c r="AZ13" s="60">
        <f t="shared" si="3"/>
        <v>0</v>
      </c>
      <c r="BA13" s="60">
        <f t="shared" si="3"/>
        <v>0</v>
      </c>
      <c r="BB13" s="60">
        <f>IF(ABS(AK13-(Y13+AA13+AE13+AG13))&lt;0.001,0,AK13-(Y13+AA13+AE13+AG13))</f>
        <v>-1639</v>
      </c>
      <c r="BC13" s="60">
        <f>IF(ABS(AL13-(Z13+AB13+AF13+AH13))&lt;0.001,0,AL13-(Z13+AB13+AF13+AH13))</f>
        <v>-1503</v>
      </c>
      <c r="BD13" s="60">
        <f>IF(ABS(AK13-(AC13+AI13))&lt;0.001,0,AK13-(AC13+AI13))</f>
        <v>-1639</v>
      </c>
      <c r="BE13" s="60">
        <f>IF(ABS(AL13-(AD13+AJ13))&lt;0.001,0,AL13-(AD13+AJ13))</f>
        <v>-1502</v>
      </c>
      <c r="BF13" s="183"/>
      <c r="BH13" s="233"/>
      <c r="BI13" s="233"/>
    </row>
    <row r="14" spans="1:61" s="34" customFormat="1" ht="15" customHeight="1">
      <c r="A14" s="32"/>
      <c r="B14" s="32" t="s">
        <v>19</v>
      </c>
      <c r="C14" s="32"/>
      <c r="D14" s="32"/>
      <c r="E14" s="32"/>
      <c r="F14" s="32"/>
      <c r="G14" s="32"/>
      <c r="H14" s="33"/>
      <c r="I14" s="32"/>
      <c r="J14" s="50"/>
      <c r="K14" s="34">
        <v>-6.5000000000000002E-2</v>
      </c>
      <c r="L14" s="50"/>
      <c r="M14" s="51">
        <v>-5.8000000000000003E-2</v>
      </c>
      <c r="N14" s="50"/>
      <c r="O14" s="51">
        <v>-6.2E-2</v>
      </c>
      <c r="P14" s="50"/>
      <c r="Q14" s="34">
        <v>-7.4999999999999997E-2</v>
      </c>
      <c r="R14" s="50"/>
      <c r="S14" s="51">
        <v>-6.8000000000000005E-2</v>
      </c>
      <c r="T14" s="50"/>
      <c r="U14" s="52">
        <v>-7.1999999999999995E-2</v>
      </c>
      <c r="V14" s="50"/>
      <c r="W14" s="34">
        <v>-6.7000000000000004E-2</v>
      </c>
      <c r="Y14" s="50"/>
      <c r="Z14" s="34">
        <v>-8.6999999999999994E-2</v>
      </c>
      <c r="AA14" s="50"/>
      <c r="AB14" s="51">
        <v>-7.9000000000000001E-2</v>
      </c>
      <c r="AC14" s="50"/>
      <c r="AD14" s="51">
        <v>-8.3000000000000004E-2</v>
      </c>
      <c r="AE14" s="50"/>
      <c r="AG14" s="50"/>
      <c r="AH14" s="51"/>
      <c r="AI14" s="50"/>
      <c r="AJ14" s="52"/>
      <c r="AK14" s="50"/>
      <c r="AN14" s="248"/>
      <c r="AO14" s="198"/>
      <c r="AP14" s="198"/>
      <c r="AQ14" s="198"/>
      <c r="AR14" s="198"/>
      <c r="AS14" s="198"/>
      <c r="AT14" s="198"/>
      <c r="AU14" s="198"/>
      <c r="AV14" s="198"/>
      <c r="AW14" s="221"/>
      <c r="AX14" s="198"/>
      <c r="AY14" s="198"/>
      <c r="AZ14" s="198"/>
      <c r="BA14" s="198"/>
      <c r="BB14" s="198"/>
      <c r="BC14" s="198"/>
      <c r="BD14" s="198"/>
      <c r="BE14" s="198"/>
      <c r="BF14" s="222"/>
      <c r="BI14" s="233"/>
    </row>
    <row r="15" spans="1:61" s="53" customFormat="1" ht="15" customHeight="1">
      <c r="B15" s="496"/>
      <c r="C15" s="496" t="s">
        <v>297</v>
      </c>
      <c r="D15" s="496"/>
      <c r="E15" s="496"/>
      <c r="F15" s="496"/>
      <c r="H15" s="119"/>
      <c r="J15" s="93">
        <v>264</v>
      </c>
      <c r="K15" s="94">
        <v>233</v>
      </c>
      <c r="L15" s="93">
        <v>252</v>
      </c>
      <c r="M15" s="95">
        <v>230</v>
      </c>
      <c r="N15" s="93">
        <v>516</v>
      </c>
      <c r="O15" s="95">
        <v>464</v>
      </c>
      <c r="P15" s="93">
        <v>249</v>
      </c>
      <c r="Q15" s="94">
        <v>214</v>
      </c>
      <c r="R15" s="93">
        <v>250</v>
      </c>
      <c r="S15" s="95">
        <v>213</v>
      </c>
      <c r="T15" s="93">
        <v>499</v>
      </c>
      <c r="U15" s="96">
        <v>427</v>
      </c>
      <c r="V15" s="93">
        <v>1015</v>
      </c>
      <c r="W15" s="94">
        <v>890</v>
      </c>
      <c r="Y15" s="93">
        <v>232</v>
      </c>
      <c r="Z15" s="94">
        <v>200</v>
      </c>
      <c r="AA15" s="93">
        <v>230</v>
      </c>
      <c r="AB15" s="95">
        <v>196</v>
      </c>
      <c r="AC15" s="93">
        <v>463</v>
      </c>
      <c r="AD15" s="95">
        <v>396</v>
      </c>
      <c r="AE15" s="93"/>
      <c r="AF15" s="94"/>
      <c r="AG15" s="93"/>
      <c r="AH15" s="95"/>
      <c r="AI15" s="93"/>
      <c r="AJ15" s="96"/>
      <c r="AK15" s="93"/>
      <c r="AL15" s="94"/>
      <c r="AN15" s="133"/>
      <c r="AO15" s="60">
        <f>IF(ABS(N15-(J15+L15))&lt;0.001,0,N15-(J15+L15))</f>
        <v>0</v>
      </c>
      <c r="AP15" s="60">
        <f>IF(ABS(O15-(K15+M15))&lt;0.001,0,O15-(K15+M15))</f>
        <v>1</v>
      </c>
      <c r="AQ15" s="60">
        <f>IF(ABS(T15-(P15+R15))&lt;0.001,0,T15-(P15+R15))</f>
        <v>0</v>
      </c>
      <c r="AR15" s="60">
        <f>IF(ABS(U15-(Q15+S15))&lt;0.001,0,U15-(Q15+S15))</f>
        <v>0</v>
      </c>
      <c r="AS15" s="60">
        <f>IF(ABS(V15-(J15+L15+P15+R15))&lt;0.001,0,V15-(J15+L15+P15+R15))</f>
        <v>0</v>
      </c>
      <c r="AT15" s="60">
        <f>IF(ABS(W15-(K15+M15+Q15+S15))&lt;0.001,0,W15-(K15+M15+Q15+S15))</f>
        <v>0</v>
      </c>
      <c r="AU15" s="60">
        <f>IF(ABS(V15-(N15+T15))&lt;0.001,0,V15-(N15+T15))</f>
        <v>0</v>
      </c>
      <c r="AV15" s="60">
        <f>IF(ABS(W15-(O15+U15))&lt;0.001,0,W15-(O15+U15))</f>
        <v>-1</v>
      </c>
      <c r="AW15" s="58"/>
      <c r="AX15" s="60">
        <f>IF(ABS(AC15-(Y15+AA15))&lt;0.001,0,AC15-(Y15+AA15))</f>
        <v>1</v>
      </c>
      <c r="AY15" s="60">
        <f>IF(ABS(AD15-(Z15+AB15))&lt;0.001,0,AD15-(Z15+AB15))</f>
        <v>0</v>
      </c>
      <c r="AZ15" s="60">
        <f>IF(ABS(AI15-(AE15+AG15))&lt;0.001,0,AI15-(AE15+AG15))</f>
        <v>0</v>
      </c>
      <c r="BA15" s="60">
        <f>IF(ABS(AJ15-(AF15+AH15))&lt;0.001,0,AJ15-(AF15+AH15))</f>
        <v>0</v>
      </c>
      <c r="BB15" s="60">
        <f>IF(ABS(AK15-(Y15+AA15+AE15+AG15))&lt;0.001,0,AK15-(Y15+AA15+AE15+AG15))</f>
        <v>-462</v>
      </c>
      <c r="BC15" s="60">
        <f>IF(ABS(AL15-(Z15+AB15+AF15+AH15))&lt;0.001,0,AL15-(Z15+AB15+AF15+AH15))</f>
        <v>-396</v>
      </c>
      <c r="BD15" s="60">
        <f>IF(ABS(AK15-(AC15+AI15))&lt;0.001,0,AK15-(AC15+AI15))</f>
        <v>-463</v>
      </c>
      <c r="BE15" s="60">
        <f>IF(ABS(AL15-(AD15+AJ15))&lt;0.001,0,AL15-(AD15+AJ15))</f>
        <v>-396</v>
      </c>
      <c r="BF15" s="183"/>
      <c r="BH15" s="233"/>
      <c r="BI15" s="233"/>
    </row>
    <row r="16" spans="1:61" s="34" customFormat="1" ht="15" customHeight="1">
      <c r="A16" s="32"/>
      <c r="B16" s="32"/>
      <c r="C16" s="32" t="s">
        <v>19</v>
      </c>
      <c r="D16" s="32"/>
      <c r="E16" s="32"/>
      <c r="F16" s="32"/>
      <c r="G16" s="32"/>
      <c r="H16" s="33"/>
      <c r="I16" s="32"/>
      <c r="J16" s="50"/>
      <c r="K16" s="34">
        <v>-0.11600000000000001</v>
      </c>
      <c r="L16" s="50"/>
      <c r="M16" s="51">
        <v>-8.6999999999999994E-2</v>
      </c>
      <c r="N16" s="50"/>
      <c r="O16" s="51">
        <v>-0.10199999999999999</v>
      </c>
      <c r="P16" s="50"/>
      <c r="Q16" s="34">
        <v>-0.14199999999999999</v>
      </c>
      <c r="R16" s="50"/>
      <c r="S16" s="51">
        <v>-0.14799999999999999</v>
      </c>
      <c r="T16" s="50"/>
      <c r="U16" s="52">
        <v>-0.14499999999999999</v>
      </c>
      <c r="V16" s="50"/>
      <c r="W16" s="34">
        <v>-0.123</v>
      </c>
      <c r="Y16" s="50"/>
      <c r="Z16" s="34">
        <v>-0.13900000000000001</v>
      </c>
      <c r="AA16" s="50"/>
      <c r="AB16" s="51">
        <v>-0.151</v>
      </c>
      <c r="AC16" s="50"/>
      <c r="AD16" s="51">
        <v>-0.14499999999999999</v>
      </c>
      <c r="AE16" s="50"/>
      <c r="AG16" s="50"/>
      <c r="AH16" s="51"/>
      <c r="AI16" s="50"/>
      <c r="AJ16" s="52"/>
      <c r="AK16" s="50"/>
      <c r="AN16" s="248"/>
      <c r="AO16" s="198"/>
      <c r="AP16" s="198"/>
      <c r="AQ16" s="198"/>
      <c r="AR16" s="198"/>
      <c r="AS16" s="198"/>
      <c r="AT16" s="198"/>
      <c r="AU16" s="198"/>
      <c r="AV16" s="198"/>
      <c r="AW16" s="221"/>
      <c r="AX16" s="198"/>
      <c r="AY16" s="198"/>
      <c r="AZ16" s="198"/>
      <c r="BA16" s="198"/>
      <c r="BB16" s="198"/>
      <c r="BC16" s="198"/>
      <c r="BD16" s="198"/>
      <c r="BE16" s="198"/>
      <c r="BF16" s="222"/>
      <c r="BI16" s="233"/>
    </row>
    <row r="17" spans="1:61" s="53" customFormat="1" ht="15" customHeight="1">
      <c r="B17" s="496"/>
      <c r="C17" s="496" t="s">
        <v>298</v>
      </c>
      <c r="D17" s="496"/>
      <c r="E17" s="496"/>
      <c r="F17" s="496"/>
      <c r="H17" s="119"/>
      <c r="J17" s="93">
        <v>622</v>
      </c>
      <c r="K17" s="94">
        <v>595</v>
      </c>
      <c r="L17" s="93">
        <v>611</v>
      </c>
      <c r="M17" s="95">
        <v>583</v>
      </c>
      <c r="N17" s="93">
        <v>1232</v>
      </c>
      <c r="O17" s="95">
        <v>1177</v>
      </c>
      <c r="P17" s="93">
        <v>603</v>
      </c>
      <c r="Q17" s="94">
        <v>574</v>
      </c>
      <c r="R17" s="93">
        <v>599</v>
      </c>
      <c r="S17" s="95">
        <v>578</v>
      </c>
      <c r="T17" s="93">
        <v>1202</v>
      </c>
      <c r="U17" s="96">
        <v>1153</v>
      </c>
      <c r="V17" s="93">
        <v>2435</v>
      </c>
      <c r="W17" s="94">
        <v>2330</v>
      </c>
      <c r="Y17" s="93">
        <v>591</v>
      </c>
      <c r="Z17" s="94">
        <v>552</v>
      </c>
      <c r="AA17" s="93">
        <v>585</v>
      </c>
      <c r="AB17" s="95">
        <v>555</v>
      </c>
      <c r="AC17" s="93">
        <v>1176</v>
      </c>
      <c r="AD17" s="95">
        <v>1107</v>
      </c>
      <c r="AE17" s="93"/>
      <c r="AF17" s="94"/>
      <c r="AG17" s="93"/>
      <c r="AH17" s="95"/>
      <c r="AI17" s="93"/>
      <c r="AJ17" s="96"/>
      <c r="AK17" s="93"/>
      <c r="AL17" s="94"/>
      <c r="AN17" s="133"/>
      <c r="AO17" s="60">
        <f>IF(ABS(N17-(J17+L17))&lt;0.001,0,N17-(J17+L17))</f>
        <v>-1</v>
      </c>
      <c r="AP17" s="60">
        <f>IF(ABS(O17-(K17+M17))&lt;0.001,0,O17-(K17+M17))</f>
        <v>-1</v>
      </c>
      <c r="AQ17" s="60">
        <f>IF(ABS(T17-(P17+R17))&lt;0.001,0,T17-(P17+R17))</f>
        <v>0</v>
      </c>
      <c r="AR17" s="60">
        <f>IF(ABS(U17-(Q17+S17))&lt;0.001,0,U17-(Q17+S17))</f>
        <v>1</v>
      </c>
      <c r="AS17" s="60">
        <f>IF(ABS(V17-(J17+L17+P17+R17))&lt;0.001,0,V17-(J17+L17+P17+R17))</f>
        <v>0</v>
      </c>
      <c r="AT17" s="60">
        <f>IF(ABS(W17-(K17+M17+Q17+S17))&lt;0.001,0,W17-(K17+M17+Q17+S17))</f>
        <v>0</v>
      </c>
      <c r="AU17" s="60">
        <f>IF(ABS(V17-(N17+T17))&lt;0.001,0,V17-(N17+T17))</f>
        <v>1</v>
      </c>
      <c r="AV17" s="60">
        <f>IF(ABS(W17-(O17+U17))&lt;0.001,0,W17-(O17+U17))</f>
        <v>0</v>
      </c>
      <c r="AW17" s="58"/>
      <c r="AX17" s="60">
        <f>IF(ABS(AC17-(Y17+AA17))&lt;0.001,0,AC17-(Y17+AA17))</f>
        <v>0</v>
      </c>
      <c r="AY17" s="60">
        <f>IF(ABS(AD17-(Z17+AB17))&lt;0.001,0,AD17-(Z17+AB17))</f>
        <v>0</v>
      </c>
      <c r="AZ17" s="60">
        <f>IF(ABS(AI17-(AE17+AG17))&lt;0.001,0,AI17-(AE17+AG17))</f>
        <v>0</v>
      </c>
      <c r="BA17" s="60">
        <f>IF(ABS(AJ17-(AF17+AH17))&lt;0.001,0,AJ17-(AF17+AH17))</f>
        <v>0</v>
      </c>
      <c r="BB17" s="60">
        <f>IF(ABS(AK17-(Y17+AA17+AE17+AG17))&lt;0.001,0,AK17-(Y17+AA17+AE17+AG17))</f>
        <v>-1176</v>
      </c>
      <c r="BC17" s="60">
        <f>IF(ABS(AL17-(Z17+AB17+AF17+AH17))&lt;0.001,0,AL17-(Z17+AB17+AF17+AH17))</f>
        <v>-1107</v>
      </c>
      <c r="BD17" s="60">
        <f>IF(ABS(AK17-(AC17+AI17))&lt;0.001,0,AK17-(AC17+AI17))</f>
        <v>-1176</v>
      </c>
      <c r="BE17" s="60">
        <f>IF(ABS(AL17-(AD17+AJ17))&lt;0.001,0,AL17-(AD17+AJ17))</f>
        <v>-1107</v>
      </c>
      <c r="BF17" s="183"/>
      <c r="BH17" s="233"/>
      <c r="BI17" s="233"/>
    </row>
    <row r="18" spans="1:61" s="34" customFormat="1" ht="15" customHeight="1">
      <c r="A18" s="32"/>
      <c r="B18" s="32"/>
      <c r="C18" s="32" t="s">
        <v>19</v>
      </c>
      <c r="D18" s="32"/>
      <c r="E18" s="32"/>
      <c r="F18" s="32"/>
      <c r="G18" s="32"/>
      <c r="H18" s="33"/>
      <c r="I18" s="32"/>
      <c r="J18" s="50"/>
      <c r="K18" s="34">
        <v>-4.3999999999999997E-2</v>
      </c>
      <c r="L18" s="50"/>
      <c r="M18" s="51">
        <v>-4.5999999999999999E-2</v>
      </c>
      <c r="N18" s="50"/>
      <c r="O18" s="51">
        <v>-4.4999999999999998E-2</v>
      </c>
      <c r="P18" s="50"/>
      <c r="Q18" s="34">
        <v>-4.7E-2</v>
      </c>
      <c r="R18" s="50"/>
      <c r="S18" s="51">
        <v>-3.5000000000000003E-2</v>
      </c>
      <c r="T18" s="50"/>
      <c r="U18" s="52">
        <v>-4.1000000000000002E-2</v>
      </c>
      <c r="V18" s="50"/>
      <c r="W18" s="34">
        <v>-4.2999999999999997E-2</v>
      </c>
      <c r="Y18" s="50"/>
      <c r="Z18" s="34">
        <v>-6.6000000000000003E-2</v>
      </c>
      <c r="AA18" s="50"/>
      <c r="AB18" s="51">
        <v>-5.0999999999999997E-2</v>
      </c>
      <c r="AC18" s="50"/>
      <c r="AD18" s="51">
        <v>-5.8999999999999997E-2</v>
      </c>
      <c r="AE18" s="50"/>
      <c r="AG18" s="50"/>
      <c r="AH18" s="51"/>
      <c r="AI18" s="50"/>
      <c r="AJ18" s="52"/>
      <c r="AK18" s="50"/>
      <c r="AN18" s="248"/>
      <c r="AO18" s="198"/>
      <c r="AP18" s="198"/>
      <c r="AQ18" s="198"/>
      <c r="AR18" s="198"/>
      <c r="AS18" s="198"/>
      <c r="AT18" s="198"/>
      <c r="AU18" s="198"/>
      <c r="AV18" s="198"/>
      <c r="AW18" s="221"/>
      <c r="AX18" s="198"/>
      <c r="AY18" s="198"/>
      <c r="AZ18" s="198"/>
      <c r="BA18" s="198"/>
      <c r="BB18" s="198"/>
      <c r="BC18" s="198"/>
      <c r="BD18" s="198"/>
      <c r="BE18" s="198"/>
      <c r="BF18" s="222"/>
      <c r="BI18" s="233"/>
    </row>
    <row r="19" spans="1:61" s="49" customFormat="1" ht="15" customHeight="1">
      <c r="B19" s="118" t="s">
        <v>152</v>
      </c>
      <c r="C19" s="118"/>
      <c r="D19" s="118"/>
      <c r="E19" s="118"/>
      <c r="F19" s="118"/>
      <c r="H19" s="119" t="s">
        <v>132</v>
      </c>
      <c r="J19" s="45">
        <v>828</v>
      </c>
      <c r="K19" s="46">
        <v>872</v>
      </c>
      <c r="L19" s="45">
        <v>848</v>
      </c>
      <c r="M19" s="47">
        <v>923</v>
      </c>
      <c r="N19" s="45">
        <v>1676</v>
      </c>
      <c r="O19" s="47">
        <v>1794</v>
      </c>
      <c r="P19" s="45">
        <v>811</v>
      </c>
      <c r="Q19" s="46">
        <v>886</v>
      </c>
      <c r="R19" s="45">
        <v>1001</v>
      </c>
      <c r="S19" s="47">
        <v>1025</v>
      </c>
      <c r="T19" s="45">
        <v>1812</v>
      </c>
      <c r="U19" s="48">
        <v>1911</v>
      </c>
      <c r="V19" s="45">
        <v>3487</v>
      </c>
      <c r="W19" s="46">
        <v>3706</v>
      </c>
      <c r="Y19" s="45">
        <v>871</v>
      </c>
      <c r="Z19" s="46">
        <v>937</v>
      </c>
      <c r="AA19" s="45">
        <v>934</v>
      </c>
      <c r="AB19" s="47">
        <v>977</v>
      </c>
      <c r="AC19" s="45">
        <v>1805</v>
      </c>
      <c r="AD19" s="47">
        <v>1914</v>
      </c>
      <c r="AE19" s="45"/>
      <c r="AF19" s="46"/>
      <c r="AG19" s="45"/>
      <c r="AH19" s="47"/>
      <c r="AI19" s="45"/>
      <c r="AJ19" s="48"/>
      <c r="AK19" s="45"/>
      <c r="AL19" s="46"/>
      <c r="AN19" s="164"/>
      <c r="AO19" s="60">
        <f>IF(ABS(N19-(J19+L19))&lt;0.001,0,N19-(J19+L19))</f>
        <v>0</v>
      </c>
      <c r="AP19" s="60">
        <f>IF(ABS(O19-(K19+M19))&lt;0.001,0,O19-(K19+M19))</f>
        <v>-1</v>
      </c>
      <c r="AQ19" s="60">
        <f>IF(ABS(T19-(P19+R19))&lt;0.001,0,T19-(P19+R19))</f>
        <v>0</v>
      </c>
      <c r="AR19" s="60">
        <f>IF(ABS(U19-(Q19+S19))&lt;0.001,0,U19-(Q19+S19))</f>
        <v>0</v>
      </c>
      <c r="AS19" s="60">
        <f>IF(ABS(V19-(J19+L19+P19+R19))&lt;0.001,0,V19-(J19+L19+P19+R19))</f>
        <v>-1</v>
      </c>
      <c r="AT19" s="60">
        <f>IF(ABS(W19-(K19+M19+Q19+S19))&lt;0.001,0,W19-(K19+M19+Q19+S19))</f>
        <v>0</v>
      </c>
      <c r="AU19" s="60">
        <f>IF(ABS(V19-(N19+T19))&lt;0.001,0,V19-(N19+T19))</f>
        <v>-1</v>
      </c>
      <c r="AV19" s="60">
        <f>IF(ABS(W19-(O19+U19))&lt;0.001,0,W19-(O19+U19))</f>
        <v>1</v>
      </c>
      <c r="AW19" s="58"/>
      <c r="AX19" s="60">
        <f>IF(ABS(AC19-(Y19+AA19))&lt;0.001,0,AC19-(Y19+AA19))</f>
        <v>0</v>
      </c>
      <c r="AY19" s="60">
        <f>IF(ABS(AD19-(Z19+AB19))&lt;0.001,0,AD19-(Z19+AB19))</f>
        <v>0</v>
      </c>
      <c r="AZ19" s="60">
        <f>IF(ABS(AI19-(AE19+AG19))&lt;0.001,0,AI19-(AE19+AG19))</f>
        <v>0</v>
      </c>
      <c r="BA19" s="60">
        <f>IF(ABS(AJ19-(AF19+AH19))&lt;0.001,0,AJ19-(AF19+AH19))</f>
        <v>0</v>
      </c>
      <c r="BB19" s="60">
        <f>IF(ABS(AK19-(Y19+AA19+AE19+AG19))&lt;0.001,0,AK19-(Y19+AA19+AE19+AG19))</f>
        <v>-1805</v>
      </c>
      <c r="BC19" s="60">
        <f>IF(ABS(AL19-(Z19+AB19+AF19+AH19))&lt;0.001,0,AL19-(Z19+AB19+AF19+AH19))</f>
        <v>-1914</v>
      </c>
      <c r="BD19" s="60">
        <f>IF(ABS(AK19-(AC19+AI19))&lt;0.001,0,AK19-(AC19+AI19))</f>
        <v>-1805</v>
      </c>
      <c r="BE19" s="60">
        <f>IF(ABS(AL19-(AD19+AJ19))&lt;0.001,0,AL19-(AD19+AJ19))</f>
        <v>-1914</v>
      </c>
      <c r="BF19" s="183"/>
      <c r="BH19" s="233"/>
      <c r="BI19" s="233"/>
    </row>
    <row r="20" spans="1:61" s="34" customFormat="1" ht="15" customHeight="1">
      <c r="A20" s="32"/>
      <c r="B20" s="32" t="s">
        <v>19</v>
      </c>
      <c r="C20" s="32"/>
      <c r="D20" s="32"/>
      <c r="E20" s="32"/>
      <c r="F20" s="32"/>
      <c r="G20" s="32"/>
      <c r="H20" s="33"/>
      <c r="I20" s="32"/>
      <c r="J20" s="50"/>
      <c r="K20" s="34">
        <v>5.2999999999999999E-2</v>
      </c>
      <c r="L20" s="50"/>
      <c r="M20" s="51">
        <v>8.7999999999999995E-2</v>
      </c>
      <c r="N20" s="50"/>
      <c r="O20" s="51">
        <v>7.0999999999999994E-2</v>
      </c>
      <c r="P20" s="50"/>
      <c r="Q20" s="34">
        <v>9.2999999999999999E-2</v>
      </c>
      <c r="R20" s="50"/>
      <c r="S20" s="51">
        <v>2.4E-2</v>
      </c>
      <c r="T20" s="50"/>
      <c r="U20" s="52">
        <v>5.5E-2</v>
      </c>
      <c r="V20" s="50"/>
      <c r="W20" s="34">
        <v>6.3E-2</v>
      </c>
      <c r="Y20" s="50"/>
      <c r="Z20" s="34">
        <v>7.4999999999999997E-2</v>
      </c>
      <c r="AA20" s="50"/>
      <c r="AB20" s="51">
        <v>4.5999999999999999E-2</v>
      </c>
      <c r="AC20" s="50"/>
      <c r="AD20" s="51">
        <v>0.06</v>
      </c>
      <c r="AE20" s="50"/>
      <c r="AG20" s="50"/>
      <c r="AH20" s="51"/>
      <c r="AI20" s="50"/>
      <c r="AJ20" s="52"/>
      <c r="AK20" s="50"/>
      <c r="AN20" s="248"/>
      <c r="AO20" s="198"/>
      <c r="AP20" s="198"/>
      <c r="AQ20" s="198"/>
      <c r="AR20" s="198"/>
      <c r="AS20" s="198"/>
      <c r="AT20" s="198"/>
      <c r="AU20" s="198"/>
      <c r="AV20" s="198"/>
      <c r="AW20" s="221"/>
      <c r="AX20" s="198"/>
      <c r="AY20" s="198"/>
      <c r="AZ20" s="198"/>
      <c r="BA20" s="198"/>
      <c r="BB20" s="198"/>
      <c r="BC20" s="198"/>
      <c r="BD20" s="198"/>
      <c r="BE20" s="198"/>
      <c r="BF20" s="222"/>
      <c r="BI20" s="233"/>
    </row>
    <row r="21" spans="1:61" s="49" customFormat="1" ht="15" customHeight="1">
      <c r="B21" s="118" t="s">
        <v>343</v>
      </c>
      <c r="C21" s="118"/>
      <c r="D21" s="118"/>
      <c r="E21" s="118"/>
      <c r="F21" s="118"/>
      <c r="H21" s="119" t="s">
        <v>130</v>
      </c>
      <c r="J21" s="45">
        <v>251</v>
      </c>
      <c r="K21" s="46">
        <v>251</v>
      </c>
      <c r="L21" s="45">
        <v>236</v>
      </c>
      <c r="M21" s="47">
        <v>258</v>
      </c>
      <c r="N21" s="45">
        <v>487</v>
      </c>
      <c r="O21" s="47">
        <v>509</v>
      </c>
      <c r="P21" s="45">
        <v>228</v>
      </c>
      <c r="Q21" s="46">
        <v>227</v>
      </c>
      <c r="R21" s="45">
        <v>260</v>
      </c>
      <c r="S21" s="47">
        <v>265</v>
      </c>
      <c r="T21" s="45">
        <v>488</v>
      </c>
      <c r="U21" s="48">
        <v>492</v>
      </c>
      <c r="V21" s="45">
        <v>975</v>
      </c>
      <c r="W21" s="46">
        <v>1001</v>
      </c>
      <c r="Y21" s="45">
        <v>251</v>
      </c>
      <c r="Z21" s="46">
        <v>251</v>
      </c>
      <c r="AA21" s="45">
        <v>258</v>
      </c>
      <c r="AB21" s="47">
        <v>252</v>
      </c>
      <c r="AC21" s="45">
        <v>509</v>
      </c>
      <c r="AD21" s="47">
        <v>503</v>
      </c>
      <c r="AE21" s="45"/>
      <c r="AF21" s="46"/>
      <c r="AG21" s="45"/>
      <c r="AH21" s="47"/>
      <c r="AI21" s="45"/>
      <c r="AJ21" s="48"/>
      <c r="AK21" s="45"/>
      <c r="AL21" s="46"/>
      <c r="AN21" s="164"/>
      <c r="AO21" s="60">
        <f>IF(ABS(N21-(J21+L21))&lt;0.001,0,N21-(J21+L21))</f>
        <v>0</v>
      </c>
      <c r="AP21" s="60">
        <f>IF(ABS(O21-(K21+M21))&lt;0.001,0,O21-(K21+M21))</f>
        <v>0</v>
      </c>
      <c r="AQ21" s="60">
        <f>IF(ABS(T21-(P21+R21))&lt;0.001,0,T21-(P21+R21))</f>
        <v>0</v>
      </c>
      <c r="AR21" s="60">
        <f>IF(ABS(U21-(Q21+S21))&lt;0.001,0,U21-(Q21+S21))</f>
        <v>0</v>
      </c>
      <c r="AS21" s="60">
        <f>IF(ABS(V21-(J21+L21+P21+R21))&lt;0.001,0,V21-(J21+L21+P21+R21))</f>
        <v>0</v>
      </c>
      <c r="AT21" s="60">
        <f>IF(ABS(W21-(K21+M21+Q21+S21))&lt;0.001,0,W21-(K21+M21+Q21+S21))</f>
        <v>0</v>
      </c>
      <c r="AU21" s="60">
        <f>IF(ABS(V21-(N21+T21))&lt;0.001,0,V21-(N21+T21))</f>
        <v>0</v>
      </c>
      <c r="AV21" s="60">
        <f>IF(ABS(W21-(O21+U21))&lt;0.001,0,W21-(O21+U21))</f>
        <v>0</v>
      </c>
      <c r="AW21" s="58"/>
      <c r="AX21" s="60">
        <f>IF(ABS(AC21-(Y21+AA21))&lt;0.001,0,AC21-(Y21+AA21))</f>
        <v>0</v>
      </c>
      <c r="AY21" s="60">
        <f>IF(ABS(AD21-(Z21+AB21))&lt;0.001,0,AD21-(Z21+AB21))</f>
        <v>0</v>
      </c>
      <c r="AZ21" s="60">
        <f>IF(ABS(AI21-(AE21+AG21))&lt;0.001,0,AI21-(AE21+AG21))</f>
        <v>0</v>
      </c>
      <c r="BA21" s="60">
        <f>IF(ABS(AJ21-(AF21+AH21))&lt;0.001,0,AJ21-(AF21+AH21))</f>
        <v>0</v>
      </c>
      <c r="BB21" s="60">
        <f>IF(ABS(AK21-(Y21+AA21+AE21+AG21))&lt;0.001,0,AK21-(Y21+AA21+AE21+AG21))</f>
        <v>-509</v>
      </c>
      <c r="BC21" s="60">
        <f>IF(ABS(AL21-(Z21+AB21+AF21+AH21))&lt;0.001,0,AL21-(Z21+AB21+AF21+AH21))</f>
        <v>-503</v>
      </c>
      <c r="BD21" s="60">
        <f>IF(ABS(AK21-(AC21+AI21))&lt;0.001,0,AK21-(AC21+AI21))</f>
        <v>-509</v>
      </c>
      <c r="BE21" s="60">
        <f>IF(ABS(AL21-(AD21+AJ21))&lt;0.001,0,AL21-(AD21+AJ21))</f>
        <v>-503</v>
      </c>
      <c r="BF21" s="183"/>
      <c r="BH21" s="233"/>
      <c r="BI21" s="233"/>
    </row>
    <row r="22" spans="1:61" s="34" customFormat="1" ht="15" customHeight="1">
      <c r="A22" s="32"/>
      <c r="B22" s="32" t="s">
        <v>19</v>
      </c>
      <c r="C22" s="32"/>
      <c r="D22" s="32"/>
      <c r="E22" s="32"/>
      <c r="F22" s="32"/>
      <c r="G22" s="32"/>
      <c r="H22" s="33"/>
      <c r="I22" s="32"/>
      <c r="J22" s="50"/>
      <c r="K22" s="34">
        <v>-3.0000000000000001E-3</v>
      </c>
      <c r="L22" s="50"/>
      <c r="M22" s="51">
        <v>9.4E-2</v>
      </c>
      <c r="N22" s="50"/>
      <c r="O22" s="51">
        <v>4.3999999999999997E-2</v>
      </c>
      <c r="P22" s="50"/>
      <c r="Q22" s="34">
        <v>-4.0000000000000001E-3</v>
      </c>
      <c r="R22" s="50"/>
      <c r="S22" s="51">
        <v>1.9E-2</v>
      </c>
      <c r="T22" s="50"/>
      <c r="U22" s="52">
        <v>8.0000000000000002E-3</v>
      </c>
      <c r="V22" s="50"/>
      <c r="W22" s="34">
        <v>2.5999999999999999E-2</v>
      </c>
      <c r="Y22" s="50"/>
      <c r="Z22" s="34">
        <v>-1E-3</v>
      </c>
      <c r="AA22" s="50"/>
      <c r="AB22" s="51">
        <v>-2.4E-2</v>
      </c>
      <c r="AC22" s="50"/>
      <c r="AD22" s="51">
        <v>-1.2E-2</v>
      </c>
      <c r="AE22" s="50"/>
      <c r="AG22" s="50"/>
      <c r="AH22" s="51"/>
      <c r="AI22" s="50"/>
      <c r="AJ22" s="52"/>
      <c r="AK22" s="50"/>
      <c r="AN22" s="248"/>
      <c r="AO22" s="198"/>
      <c r="AP22" s="198"/>
      <c r="AQ22" s="198"/>
      <c r="AR22" s="198"/>
      <c r="AS22" s="198"/>
      <c r="AT22" s="198"/>
      <c r="AU22" s="198"/>
      <c r="AV22" s="198"/>
      <c r="AW22" s="221"/>
      <c r="AX22" s="198"/>
      <c r="AY22" s="198"/>
      <c r="AZ22" s="198"/>
      <c r="BA22" s="198"/>
      <c r="BB22" s="198"/>
      <c r="BC22" s="198"/>
      <c r="BD22" s="198"/>
      <c r="BE22" s="198"/>
      <c r="BF22" s="222"/>
      <c r="BI22" s="233"/>
    </row>
    <row r="23" spans="1:61" s="49" customFormat="1" ht="15" customHeight="1">
      <c r="B23" s="118"/>
      <c r="C23" s="118" t="s">
        <v>202</v>
      </c>
      <c r="D23" s="118"/>
      <c r="E23" s="118"/>
      <c r="F23" s="118"/>
      <c r="H23" s="119" t="s">
        <v>130</v>
      </c>
      <c r="J23" s="45">
        <v>159</v>
      </c>
      <c r="K23" s="46">
        <v>168</v>
      </c>
      <c r="L23" s="45">
        <v>167</v>
      </c>
      <c r="M23" s="47">
        <v>181</v>
      </c>
      <c r="N23" s="45">
        <v>326</v>
      </c>
      <c r="O23" s="47">
        <v>348</v>
      </c>
      <c r="P23" s="45">
        <v>162</v>
      </c>
      <c r="Q23" s="46">
        <v>173</v>
      </c>
      <c r="R23" s="45">
        <v>171</v>
      </c>
      <c r="S23" s="47">
        <v>172</v>
      </c>
      <c r="T23" s="45">
        <v>334</v>
      </c>
      <c r="U23" s="48">
        <v>345</v>
      </c>
      <c r="V23" s="45">
        <v>659</v>
      </c>
      <c r="W23" s="46">
        <v>693</v>
      </c>
      <c r="Y23" s="45">
        <v>168</v>
      </c>
      <c r="Z23" s="46">
        <v>176</v>
      </c>
      <c r="AA23" s="45">
        <v>181</v>
      </c>
      <c r="AB23" s="47">
        <v>176</v>
      </c>
      <c r="AC23" s="45">
        <v>348</v>
      </c>
      <c r="AD23" s="47">
        <v>352</v>
      </c>
      <c r="AE23" s="45"/>
      <c r="AF23" s="46"/>
      <c r="AG23" s="45"/>
      <c r="AH23" s="47"/>
      <c r="AI23" s="45"/>
      <c r="AJ23" s="48"/>
      <c r="AK23" s="45"/>
      <c r="AL23" s="46"/>
      <c r="AN23" s="164"/>
      <c r="AO23" s="60">
        <f>IF(ABS(N23-(J23+L23))&lt;0.001,0,N23-(J23+L23))</f>
        <v>0</v>
      </c>
      <c r="AP23" s="60">
        <f>IF(ABS(O23-(K23+M23))&lt;0.001,0,O23-(K23+M23))</f>
        <v>-1</v>
      </c>
      <c r="AQ23" s="60">
        <f>IF(ABS(T23-(P23+R23))&lt;0.001,0,T23-(P23+R23))</f>
        <v>1</v>
      </c>
      <c r="AR23" s="60">
        <f>IF(ABS(U23-(Q23+S23))&lt;0.001,0,U23-(Q23+S23))</f>
        <v>0</v>
      </c>
      <c r="AS23" s="60">
        <f>IF(ABS(V23-(J23+L23+P23+R23))&lt;0.001,0,V23-(J23+L23+P23+R23))</f>
        <v>0</v>
      </c>
      <c r="AT23" s="60">
        <f>IF(ABS(W23-(K23+M23+Q23+S23))&lt;0.001,0,W23-(K23+M23+Q23+S23))</f>
        <v>-1</v>
      </c>
      <c r="AU23" s="60">
        <f>IF(ABS(V23-(N23+T23))&lt;0.001,0,V23-(N23+T23))</f>
        <v>-1</v>
      </c>
      <c r="AV23" s="60">
        <f>IF(ABS(W23-(O23+U23))&lt;0.001,0,W23-(O23+U23))</f>
        <v>0</v>
      </c>
      <c r="AW23" s="58"/>
      <c r="AX23" s="60">
        <f>IF(ABS(AC23-(Y23+AA23))&lt;0.001,0,AC23-(Y23+AA23))</f>
        <v>-1</v>
      </c>
      <c r="AY23" s="60">
        <f>IF(ABS(AD23-(Z23+AB23))&lt;0.001,0,AD23-(Z23+AB23))</f>
        <v>0</v>
      </c>
      <c r="AZ23" s="60">
        <f>IF(ABS(AI23-(AE23+AG23))&lt;0.001,0,AI23-(AE23+AG23))</f>
        <v>0</v>
      </c>
      <c r="BA23" s="60">
        <f>IF(ABS(AJ23-(AF23+AH23))&lt;0.001,0,AJ23-(AF23+AH23))</f>
        <v>0</v>
      </c>
      <c r="BB23" s="60">
        <f>IF(ABS(AK23-(Y23+AA23+AE23+AG23))&lt;0.001,0,AK23-(Y23+AA23+AE23+AG23))</f>
        <v>-349</v>
      </c>
      <c r="BC23" s="60">
        <f>IF(ABS(AL23-(Z23+AB23+AF23+AH23))&lt;0.001,0,AL23-(Z23+AB23+AF23+AH23))</f>
        <v>-352</v>
      </c>
      <c r="BD23" s="60">
        <f>IF(ABS(AK23-(AC23+AI23))&lt;0.001,0,AK23-(AC23+AI23))</f>
        <v>-348</v>
      </c>
      <c r="BE23" s="60">
        <f>IF(ABS(AL23-(AD23+AJ23))&lt;0.001,0,AL23-(AD23+AJ23))</f>
        <v>-352</v>
      </c>
      <c r="BF23" s="183"/>
      <c r="BH23" s="233"/>
      <c r="BI23" s="233"/>
    </row>
    <row r="24" spans="1:61" s="34" customFormat="1" ht="15" customHeight="1">
      <c r="A24" s="32"/>
      <c r="B24" s="32"/>
      <c r="C24" s="32" t="s">
        <v>19</v>
      </c>
      <c r="D24" s="32"/>
      <c r="E24" s="32"/>
      <c r="F24" s="32"/>
      <c r="G24" s="32"/>
      <c r="H24" s="33"/>
      <c r="I24" s="32"/>
      <c r="J24" s="50"/>
      <c r="K24" s="34">
        <v>5.5E-2</v>
      </c>
      <c r="L24" s="50"/>
      <c r="M24" s="51">
        <v>8.4000000000000005E-2</v>
      </c>
      <c r="N24" s="50"/>
      <c r="O24" s="51">
        <v>7.0000000000000007E-2</v>
      </c>
      <c r="P24" s="50"/>
      <c r="Q24" s="34">
        <v>6.4000000000000001E-2</v>
      </c>
      <c r="R24" s="50"/>
      <c r="S24" s="51">
        <v>5.0000000000000001E-3</v>
      </c>
      <c r="T24" s="50"/>
      <c r="U24" s="52">
        <v>3.4000000000000002E-2</v>
      </c>
      <c r="V24" s="50"/>
      <c r="W24" s="34">
        <v>5.0999999999999997E-2</v>
      </c>
      <c r="Y24" s="50"/>
      <c r="Z24" s="34">
        <v>4.8000000000000001E-2</v>
      </c>
      <c r="AA24" s="50"/>
      <c r="AB24" s="51">
        <v>-2.4E-2</v>
      </c>
      <c r="AC24" s="50"/>
      <c r="AD24" s="51">
        <v>0.01</v>
      </c>
      <c r="AE24" s="50"/>
      <c r="AG24" s="50"/>
      <c r="AH24" s="51"/>
      <c r="AI24" s="50"/>
      <c r="AJ24" s="52"/>
      <c r="AK24" s="50"/>
      <c r="AN24" s="248"/>
      <c r="AO24" s="198"/>
      <c r="AP24" s="198"/>
      <c r="AQ24" s="198"/>
      <c r="AR24" s="198"/>
      <c r="AS24" s="198"/>
      <c r="AT24" s="198"/>
      <c r="AU24" s="198"/>
      <c r="AV24" s="198"/>
      <c r="AW24" s="221"/>
      <c r="AX24" s="198"/>
      <c r="AY24" s="198"/>
      <c r="AZ24" s="198"/>
      <c r="BA24" s="198"/>
      <c r="BB24" s="198"/>
      <c r="BC24" s="198"/>
      <c r="BD24" s="198"/>
      <c r="BE24" s="198"/>
      <c r="BF24" s="222"/>
      <c r="BI24" s="233"/>
    </row>
    <row r="25" spans="1:61" s="49" customFormat="1" ht="15" customHeight="1">
      <c r="B25" s="118"/>
      <c r="C25" s="118" t="s">
        <v>204</v>
      </c>
      <c r="D25" s="118"/>
      <c r="E25" s="118"/>
      <c r="F25" s="118"/>
      <c r="H25" s="119" t="s">
        <v>133</v>
      </c>
      <c r="J25" s="45">
        <v>10</v>
      </c>
      <c r="K25" s="46">
        <v>10</v>
      </c>
      <c r="L25" s="45">
        <v>10</v>
      </c>
      <c r="M25" s="47">
        <v>10</v>
      </c>
      <c r="N25" s="45">
        <v>20</v>
      </c>
      <c r="O25" s="47">
        <v>20</v>
      </c>
      <c r="P25" s="45">
        <v>10</v>
      </c>
      <c r="Q25" s="46">
        <v>10</v>
      </c>
      <c r="R25" s="45">
        <v>11</v>
      </c>
      <c r="S25" s="47">
        <v>10</v>
      </c>
      <c r="T25" s="45">
        <v>21</v>
      </c>
      <c r="U25" s="48">
        <v>20</v>
      </c>
      <c r="V25" s="45">
        <v>41</v>
      </c>
      <c r="W25" s="46">
        <v>41</v>
      </c>
      <c r="Y25" s="45">
        <v>10</v>
      </c>
      <c r="Z25" s="46">
        <v>10</v>
      </c>
      <c r="AA25" s="45">
        <v>10</v>
      </c>
      <c r="AB25" s="47">
        <v>10</v>
      </c>
      <c r="AC25" s="45">
        <v>20</v>
      </c>
      <c r="AD25" s="47">
        <v>20</v>
      </c>
      <c r="AE25" s="45"/>
      <c r="AF25" s="46"/>
      <c r="AG25" s="45"/>
      <c r="AH25" s="47"/>
      <c r="AI25" s="45"/>
      <c r="AJ25" s="48"/>
      <c r="AK25" s="45"/>
      <c r="AL25" s="46"/>
      <c r="AN25" s="164"/>
      <c r="AO25" s="60">
        <f>IF(ABS(N25-(J25+L25))&lt;0.001,0,N25-(J25+L25))</f>
        <v>0</v>
      </c>
      <c r="AP25" s="60">
        <f>IF(ABS(O25-(K25+M25))&lt;0.001,0,O25-(K25+M25))</f>
        <v>0</v>
      </c>
      <c r="AQ25" s="60">
        <f>IF(ABS(T25-(P25+R25))&lt;0.001,0,T25-(P25+R25))</f>
        <v>0</v>
      </c>
      <c r="AR25" s="60">
        <f>IF(ABS(U25-(Q25+S25))&lt;0.001,0,U25-(Q25+S25))</f>
        <v>0</v>
      </c>
      <c r="AS25" s="60">
        <f>IF(ABS(V25-(J25+L25+P25+R25))&lt;0.001,0,V25-(J25+L25+P25+R25))</f>
        <v>0</v>
      </c>
      <c r="AT25" s="60">
        <f>IF(ABS(W25-(K25+M25+Q25+S25))&lt;0.001,0,W25-(K25+M25+Q25+S25))</f>
        <v>1</v>
      </c>
      <c r="AU25" s="60">
        <f>IF(ABS(V25-(N25+T25))&lt;0.001,0,V25-(N25+T25))</f>
        <v>0</v>
      </c>
      <c r="AV25" s="60">
        <f>IF(ABS(W25-(O25+U25))&lt;0.001,0,W25-(O25+U25))</f>
        <v>1</v>
      </c>
      <c r="AW25" s="58"/>
      <c r="AX25" s="60">
        <f>IF(ABS(AC25-(Y25+AA25))&lt;0.001,0,AC25-(Y25+AA25))</f>
        <v>0</v>
      </c>
      <c r="AY25" s="60">
        <f>IF(ABS(AD25-(Z25+AB25))&lt;0.001,0,AD25-(Z25+AB25))</f>
        <v>0</v>
      </c>
      <c r="AZ25" s="60">
        <f>IF(ABS(AI25-(AE25+AG25))&lt;0.001,0,AI25-(AE25+AG25))</f>
        <v>0</v>
      </c>
      <c r="BA25" s="60">
        <f>IF(ABS(AJ25-(AF25+AH25))&lt;0.001,0,AJ25-(AF25+AH25))</f>
        <v>0</v>
      </c>
      <c r="BB25" s="60">
        <f>IF(ABS(AK25-(Y25+AA25+AE25+AG25))&lt;0.001,0,AK25-(Y25+AA25+AE25+AG25))</f>
        <v>-20</v>
      </c>
      <c r="BC25" s="60">
        <f>IF(ABS(AL25-(Z25+AB25+AF25+AH25))&lt;0.001,0,AL25-(Z25+AB25+AF25+AH25))</f>
        <v>-20</v>
      </c>
      <c r="BD25" s="60">
        <f>IF(ABS(AK25-(AC25+AI25))&lt;0.001,0,AK25-(AC25+AI25))</f>
        <v>-20</v>
      </c>
      <c r="BE25" s="60">
        <f>IF(ABS(AL25-(AD25+AJ25))&lt;0.001,0,AL25-(AD25+AJ25))</f>
        <v>-20</v>
      </c>
      <c r="BF25" s="183"/>
      <c r="BH25" s="233"/>
      <c r="BI25" s="233"/>
    </row>
    <row r="26" spans="1:61" s="34" customFormat="1" ht="15" customHeight="1">
      <c r="A26" s="32"/>
      <c r="B26" s="32"/>
      <c r="C26" s="32" t="s">
        <v>19</v>
      </c>
      <c r="D26" s="32"/>
      <c r="E26" s="32"/>
      <c r="F26" s="32"/>
      <c r="G26" s="32"/>
      <c r="H26" s="33"/>
      <c r="I26" s="32"/>
      <c r="J26" s="50"/>
      <c r="K26" s="34">
        <v>-3.0000000000000001E-3</v>
      </c>
      <c r="L26" s="50"/>
      <c r="M26" s="51">
        <v>1.2E-2</v>
      </c>
      <c r="N26" s="50"/>
      <c r="O26" s="51">
        <v>4.0000000000000001E-3</v>
      </c>
      <c r="P26" s="50"/>
      <c r="Q26" s="34">
        <v>4.1000000000000002E-2</v>
      </c>
      <c r="R26" s="50"/>
      <c r="S26" s="51">
        <v>-7.3999999999999996E-2</v>
      </c>
      <c r="T26" s="50"/>
      <c r="U26" s="52">
        <v>-0.02</v>
      </c>
      <c r="V26" s="50"/>
      <c r="W26" s="34">
        <v>-8.0000000000000002E-3</v>
      </c>
      <c r="Y26" s="50"/>
      <c r="Z26" s="34">
        <v>-0.02</v>
      </c>
      <c r="AA26" s="50"/>
      <c r="AB26" s="51">
        <v>-0.02</v>
      </c>
      <c r="AC26" s="50"/>
      <c r="AD26" s="51">
        <v>-0.02</v>
      </c>
      <c r="AE26" s="50"/>
      <c r="AG26" s="50"/>
      <c r="AH26" s="51"/>
      <c r="AI26" s="50"/>
      <c r="AJ26" s="52"/>
      <c r="AK26" s="50"/>
      <c r="AN26" s="248"/>
      <c r="AO26" s="198"/>
      <c r="AP26" s="198"/>
      <c r="AQ26" s="198"/>
      <c r="AR26" s="198"/>
      <c r="AS26" s="198"/>
      <c r="AT26" s="198"/>
      <c r="AU26" s="198"/>
      <c r="AV26" s="198"/>
      <c r="AW26" s="221"/>
      <c r="AX26" s="198"/>
      <c r="AY26" s="198"/>
      <c r="AZ26" s="198"/>
      <c r="BA26" s="198"/>
      <c r="BB26" s="198"/>
      <c r="BC26" s="198"/>
      <c r="BD26" s="198"/>
      <c r="BE26" s="198"/>
      <c r="BF26" s="222"/>
      <c r="BI26" s="233"/>
    </row>
    <row r="27" spans="1:61" s="49" customFormat="1" ht="15" customHeight="1">
      <c r="B27" s="118"/>
      <c r="C27" s="118" t="s">
        <v>205</v>
      </c>
      <c r="D27" s="118"/>
      <c r="E27" s="118"/>
      <c r="F27" s="118"/>
      <c r="H27" s="119" t="s">
        <v>134</v>
      </c>
      <c r="J27" s="45">
        <v>82</v>
      </c>
      <c r="K27" s="46">
        <v>73</v>
      </c>
      <c r="L27" s="45">
        <v>59</v>
      </c>
      <c r="M27" s="47">
        <v>67</v>
      </c>
      <c r="N27" s="45">
        <v>141</v>
      </c>
      <c r="O27" s="47">
        <v>140</v>
      </c>
      <c r="P27" s="45">
        <v>55</v>
      </c>
      <c r="Q27" s="46">
        <v>44</v>
      </c>
      <c r="R27" s="45">
        <v>78</v>
      </c>
      <c r="S27" s="47">
        <v>83</v>
      </c>
      <c r="T27" s="45">
        <v>133</v>
      </c>
      <c r="U27" s="48">
        <v>127</v>
      </c>
      <c r="V27" s="45">
        <v>275</v>
      </c>
      <c r="W27" s="46">
        <v>267</v>
      </c>
      <c r="Y27" s="45">
        <v>73</v>
      </c>
      <c r="Z27" s="46">
        <v>65</v>
      </c>
      <c r="AA27" s="45">
        <v>67</v>
      </c>
      <c r="AB27" s="47">
        <v>66</v>
      </c>
      <c r="AC27" s="45">
        <v>140</v>
      </c>
      <c r="AD27" s="47">
        <v>131</v>
      </c>
      <c r="AE27" s="45"/>
      <c r="AF27" s="46"/>
      <c r="AG27" s="45"/>
      <c r="AH27" s="47"/>
      <c r="AI27" s="45"/>
      <c r="AJ27" s="48"/>
      <c r="AK27" s="45"/>
      <c r="AL27" s="46"/>
      <c r="AN27" s="164"/>
      <c r="AO27" s="60">
        <f>IF(ABS(N27-(J27+L27))&lt;0.001,0,N27-(J27+L27))</f>
        <v>0</v>
      </c>
      <c r="AP27" s="60">
        <f>IF(ABS(O27-(K27+M27))&lt;0.001,0,O27-(K27+M27))</f>
        <v>0</v>
      </c>
      <c r="AQ27" s="60">
        <f>IF(ABS(T27-(P27+R27))&lt;0.001,0,T27-(P27+R27))</f>
        <v>0</v>
      </c>
      <c r="AR27" s="60">
        <f>IF(ABS(U27-(Q27+S27))&lt;0.001,0,U27-(Q27+S27))</f>
        <v>0</v>
      </c>
      <c r="AS27" s="60">
        <f>IF(ABS(V27-(J27+L27+P27+R27))&lt;0.001,0,V27-(J27+L27+P27+R27))</f>
        <v>1</v>
      </c>
      <c r="AT27" s="60">
        <f>IF(ABS(W27-(K27+M27+Q27+S27))&lt;0.001,0,W27-(K27+M27+Q27+S27))</f>
        <v>0</v>
      </c>
      <c r="AU27" s="60">
        <f>IF(ABS(V27-(N27+T27))&lt;0.001,0,V27-(N27+T27))</f>
        <v>1</v>
      </c>
      <c r="AV27" s="60">
        <f>IF(ABS(W27-(O27+U27))&lt;0.001,0,W27-(O27+U27))</f>
        <v>0</v>
      </c>
      <c r="AW27" s="58"/>
      <c r="AX27" s="60">
        <f>IF(ABS(AC27-(Y27+AA27))&lt;0.001,0,AC27-(Y27+AA27))</f>
        <v>0</v>
      </c>
      <c r="AY27" s="60">
        <f>IF(ABS(AD27-(Z27+AB27))&lt;0.001,0,AD27-(Z27+AB27))</f>
        <v>0</v>
      </c>
      <c r="AZ27" s="60">
        <f>IF(ABS(AI27-(AE27+AG27))&lt;0.001,0,AI27-(AE27+AG27))</f>
        <v>0</v>
      </c>
      <c r="BA27" s="60">
        <f>IF(ABS(AJ27-(AF27+AH27))&lt;0.001,0,AJ27-(AF27+AH27))</f>
        <v>0</v>
      </c>
      <c r="BB27" s="60">
        <f>IF(ABS(AK27-(Y27+AA27+AE27+AG27))&lt;0.001,0,AK27-(Y27+AA27+AE27+AG27))</f>
        <v>-140</v>
      </c>
      <c r="BC27" s="60">
        <f>IF(ABS(AL27-(Z27+AB27+AF27+AH27))&lt;0.001,0,AL27-(Z27+AB27+AF27+AH27))</f>
        <v>-131</v>
      </c>
      <c r="BD27" s="60">
        <f>IF(ABS(AK27-(AC27+AI27))&lt;0.001,0,AK27-(AC27+AI27))</f>
        <v>-140</v>
      </c>
      <c r="BE27" s="60">
        <f>IF(ABS(AL27-(AD27+AJ27))&lt;0.001,0,AL27-(AD27+AJ27))</f>
        <v>-131</v>
      </c>
      <c r="BF27" s="183"/>
      <c r="BH27" s="233"/>
      <c r="BI27" s="233"/>
    </row>
    <row r="28" spans="1:61" s="34" customFormat="1" ht="15" customHeight="1">
      <c r="A28" s="32"/>
      <c r="B28" s="32"/>
      <c r="C28" s="32" t="s">
        <v>19</v>
      </c>
      <c r="D28" s="32"/>
      <c r="E28" s="32"/>
      <c r="F28" s="32"/>
      <c r="G28" s="32"/>
      <c r="H28" s="33"/>
      <c r="I28" s="32"/>
      <c r="J28" s="50"/>
      <c r="K28" s="34">
        <v>-0.114</v>
      </c>
      <c r="L28" s="50"/>
      <c r="M28" s="51">
        <v>0.13900000000000001</v>
      </c>
      <c r="N28" s="50"/>
      <c r="O28" s="51">
        <v>-8.9999999999999993E-3</v>
      </c>
      <c r="P28" s="50"/>
      <c r="Q28" s="34">
        <v>-0.20899999999999999</v>
      </c>
      <c r="R28" s="50"/>
      <c r="S28" s="51">
        <v>6.2E-2</v>
      </c>
      <c r="T28" s="50"/>
      <c r="U28" s="52">
        <v>-5.0999999999999997E-2</v>
      </c>
      <c r="V28" s="50"/>
      <c r="W28" s="34">
        <v>-2.9000000000000001E-2</v>
      </c>
      <c r="Y28" s="50"/>
      <c r="Z28" s="34">
        <v>-0.11</v>
      </c>
      <c r="AA28" s="50"/>
      <c r="AB28" s="51">
        <v>-2.3E-2</v>
      </c>
      <c r="AC28" s="50"/>
      <c r="AD28" s="51">
        <v>-6.8000000000000005E-2</v>
      </c>
      <c r="AE28" s="50"/>
      <c r="AG28" s="50"/>
      <c r="AH28" s="51"/>
      <c r="AI28" s="50"/>
      <c r="AJ28" s="52"/>
      <c r="AK28" s="50"/>
      <c r="AN28" s="248"/>
      <c r="AO28" s="198"/>
      <c r="AP28" s="198"/>
      <c r="AQ28" s="198"/>
      <c r="AR28" s="198"/>
      <c r="AS28" s="198"/>
      <c r="AT28" s="198"/>
      <c r="AU28" s="198"/>
      <c r="AV28" s="198"/>
      <c r="AW28" s="221"/>
      <c r="AX28" s="198"/>
      <c r="AY28" s="198"/>
      <c r="AZ28" s="198"/>
      <c r="BA28" s="198"/>
      <c r="BB28" s="198"/>
      <c r="BC28" s="198"/>
      <c r="BD28" s="198"/>
      <c r="BE28" s="198"/>
      <c r="BF28" s="222"/>
      <c r="BI28" s="233"/>
    </row>
    <row r="29" spans="1:61" s="49" customFormat="1" ht="15" customHeight="1">
      <c r="B29" s="118" t="s">
        <v>206</v>
      </c>
      <c r="C29" s="118"/>
      <c r="D29" s="118"/>
      <c r="E29" s="118"/>
      <c r="F29" s="118"/>
      <c r="H29" s="119" t="s">
        <v>276</v>
      </c>
      <c r="J29" s="45">
        <v>0</v>
      </c>
      <c r="K29" s="46">
        <v>0</v>
      </c>
      <c r="L29" s="45">
        <v>0</v>
      </c>
      <c r="M29" s="47">
        <v>0</v>
      </c>
      <c r="N29" s="45">
        <v>0</v>
      </c>
      <c r="O29" s="47">
        <v>0</v>
      </c>
      <c r="P29" s="45">
        <v>0</v>
      </c>
      <c r="Q29" s="46">
        <v>0</v>
      </c>
      <c r="R29" s="45">
        <v>0</v>
      </c>
      <c r="S29" s="47">
        <v>0</v>
      </c>
      <c r="T29" s="45">
        <v>0</v>
      </c>
      <c r="U29" s="48">
        <v>0</v>
      </c>
      <c r="V29" s="45">
        <v>0</v>
      </c>
      <c r="W29" s="46">
        <v>0</v>
      </c>
      <c r="Y29" s="45">
        <v>0</v>
      </c>
      <c r="Z29" s="46">
        <v>0</v>
      </c>
      <c r="AA29" s="45">
        <v>0</v>
      </c>
      <c r="AB29" s="47">
        <v>0</v>
      </c>
      <c r="AC29" s="45">
        <v>0</v>
      </c>
      <c r="AD29" s="47">
        <v>0</v>
      </c>
      <c r="AE29" s="45"/>
      <c r="AF29" s="46"/>
      <c r="AG29" s="45"/>
      <c r="AH29" s="47"/>
      <c r="AI29" s="45"/>
      <c r="AJ29" s="48"/>
      <c r="AK29" s="45"/>
      <c r="AL29" s="46"/>
      <c r="AN29" s="164"/>
      <c r="AO29" s="60">
        <f>IF(ABS(N29-(J29+L29))&lt;0.001,0,N29-(J29+L29))</f>
        <v>0</v>
      </c>
      <c r="AP29" s="60">
        <f>IF(ABS(O29-(K29+M29))&lt;0.001,0,O29-(K29+M29))</f>
        <v>0</v>
      </c>
      <c r="AQ29" s="60">
        <f>IF(ABS(T29-(P29+R29))&lt;0.001,0,T29-(P29+R29))</f>
        <v>0</v>
      </c>
      <c r="AR29" s="60">
        <f>IF(ABS(U29-(Q29+S29))&lt;0.001,0,U29-(Q29+S29))</f>
        <v>0</v>
      </c>
      <c r="AS29" s="60">
        <f>IF(ABS(V29-(J29+L29+P29+R29))&lt;0.001,0,V29-(J29+L29+P29+R29))</f>
        <v>0</v>
      </c>
      <c r="AT29" s="60">
        <f>IF(ABS(W29-(K29+M29+Q29+S29))&lt;0.001,0,W29-(K29+M29+Q29+S29))</f>
        <v>0</v>
      </c>
      <c r="AU29" s="60">
        <f>IF(ABS(V29-(N29+T29))&lt;0.001,0,V29-(N29+T29))</f>
        <v>0</v>
      </c>
      <c r="AV29" s="60">
        <f>IF(ABS(W29-(O29+U29))&lt;0.001,0,W29-(O29+U29))</f>
        <v>0</v>
      </c>
      <c r="AW29" s="58"/>
      <c r="AX29" s="60">
        <f>IF(ABS(AC29-(Y29+AA29))&lt;0.001,0,AC29-(Y29+AA29))</f>
        <v>0</v>
      </c>
      <c r="AY29" s="60">
        <f>IF(ABS(AD29-(Z29+AB29))&lt;0.001,0,AD29-(Z29+AB29))</f>
        <v>0</v>
      </c>
      <c r="AZ29" s="60">
        <f>IF(ABS(AI29-(AE29+AG29))&lt;0.001,0,AI29-(AE29+AG29))</f>
        <v>0</v>
      </c>
      <c r="BA29" s="60">
        <f>IF(ABS(AJ29-(AF29+AH29))&lt;0.001,0,AJ29-(AF29+AH29))</f>
        <v>0</v>
      </c>
      <c r="BB29" s="60">
        <f>IF(ABS(AK29-(Y29+AA29+AE29+AG29))&lt;0.001,0,AK29-(Y29+AA29+AE29+AG29))</f>
        <v>0</v>
      </c>
      <c r="BC29" s="60">
        <f>IF(ABS(AL29-(Z29+AB29+AF29+AH29))&lt;0.001,0,AL29-(Z29+AB29+AF29+AH29))</f>
        <v>0</v>
      </c>
      <c r="BD29" s="60">
        <f>IF(ABS(AK29-(AC29+AI29))&lt;0.001,0,AK29-(AC29+AI29))</f>
        <v>0</v>
      </c>
      <c r="BE29" s="60">
        <f>IF(ABS(AL29-(AD29+AJ29))&lt;0.001,0,AL29-(AD29+AJ29))</f>
        <v>0</v>
      </c>
      <c r="BF29" s="183"/>
      <c r="BH29" s="233"/>
      <c r="BI29" s="233"/>
    </row>
    <row r="30" spans="1:61" s="339" customFormat="1" ht="15" customHeight="1" thickBot="1">
      <c r="B30" s="703" t="s">
        <v>19</v>
      </c>
      <c r="C30" s="703"/>
      <c r="D30" s="703"/>
      <c r="E30" s="703"/>
      <c r="F30" s="703"/>
      <c r="G30" s="55"/>
      <c r="H30" s="704"/>
      <c r="J30" s="705"/>
      <c r="K30" s="706">
        <v>0</v>
      </c>
      <c r="L30" s="705"/>
      <c r="M30" s="357">
        <v>0</v>
      </c>
      <c r="N30" s="705"/>
      <c r="O30" s="357">
        <v>0</v>
      </c>
      <c r="P30" s="705"/>
      <c r="Q30" s="706">
        <v>0</v>
      </c>
      <c r="R30" s="705"/>
      <c r="S30" s="357">
        <v>0</v>
      </c>
      <c r="T30" s="705"/>
      <c r="U30" s="361">
        <v>0</v>
      </c>
      <c r="V30" s="705"/>
      <c r="W30" s="706">
        <v>0</v>
      </c>
      <c r="X30" s="325"/>
      <c r="Y30" s="705"/>
      <c r="Z30" s="706">
        <v>0</v>
      </c>
      <c r="AA30" s="705"/>
      <c r="AB30" s="357">
        <v>0</v>
      </c>
      <c r="AC30" s="705"/>
      <c r="AD30" s="357">
        <v>0</v>
      </c>
      <c r="AE30" s="705"/>
      <c r="AF30" s="706"/>
      <c r="AG30" s="705"/>
      <c r="AH30" s="357"/>
      <c r="AI30" s="705"/>
      <c r="AJ30" s="361"/>
      <c r="AK30" s="705"/>
      <c r="AL30" s="706"/>
      <c r="AN30" s="710"/>
      <c r="AO30" s="896"/>
      <c r="AP30" s="896"/>
      <c r="AQ30" s="896"/>
      <c r="AR30" s="896"/>
      <c r="AS30" s="896"/>
      <c r="AT30" s="896"/>
      <c r="AU30" s="896"/>
      <c r="AV30" s="896"/>
      <c r="AW30" s="221"/>
      <c r="AX30" s="896"/>
      <c r="AY30" s="896"/>
      <c r="AZ30" s="896"/>
      <c r="BA30" s="896"/>
      <c r="BB30" s="896"/>
      <c r="BC30" s="896"/>
      <c r="BD30" s="896"/>
      <c r="BE30" s="896"/>
      <c r="BF30" s="711"/>
      <c r="BH30" s="34"/>
      <c r="BI30" s="233"/>
    </row>
    <row r="31" spans="1:61" s="31" customFormat="1" ht="15" customHeight="1" thickTop="1">
      <c r="B31" s="350"/>
      <c r="C31" s="350"/>
      <c r="D31" s="350"/>
      <c r="E31" s="350"/>
      <c r="F31" s="350"/>
      <c r="G31" s="670"/>
      <c r="H31" s="359"/>
      <c r="I31" s="53"/>
      <c r="J31" s="776"/>
      <c r="K31" s="547"/>
      <c r="L31" s="776"/>
      <c r="M31" s="776"/>
      <c r="N31" s="776"/>
      <c r="O31" s="776"/>
      <c r="P31" s="776"/>
      <c r="Q31" s="776"/>
      <c r="R31" s="776"/>
      <c r="S31" s="776"/>
      <c r="T31" s="776"/>
      <c r="U31" s="776"/>
      <c r="V31" s="776"/>
      <c r="W31" s="547"/>
      <c r="X31" s="49"/>
      <c r="Y31" s="776"/>
      <c r="Z31" s="547"/>
      <c r="AA31" s="776"/>
      <c r="AB31" s="776"/>
      <c r="AC31" s="776"/>
      <c r="AD31" s="776"/>
      <c r="AE31" s="776"/>
      <c r="AF31" s="776"/>
      <c r="AG31" s="776"/>
      <c r="AH31" s="776"/>
      <c r="AI31" s="776"/>
      <c r="AJ31" s="776"/>
      <c r="AK31" s="776"/>
      <c r="AL31" s="547"/>
      <c r="AN31" s="73"/>
      <c r="AO31" s="129"/>
      <c r="AP31" s="129"/>
      <c r="AQ31" s="129"/>
      <c r="AR31" s="129"/>
      <c r="AS31" s="129"/>
      <c r="AT31" s="129"/>
      <c r="AU31" s="129"/>
      <c r="AV31" s="129"/>
      <c r="AW31" s="129"/>
      <c r="AX31" s="129"/>
      <c r="AY31" s="129"/>
      <c r="AZ31" s="129"/>
      <c r="BA31" s="129"/>
      <c r="BB31" s="129"/>
      <c r="BC31" s="129"/>
      <c r="BD31" s="129"/>
      <c r="BE31" s="129"/>
      <c r="BF31" s="73"/>
    </row>
    <row r="32" spans="1:61" s="49" customFormat="1" ht="15" customHeight="1">
      <c r="B32" s="316" t="s">
        <v>351</v>
      </c>
      <c r="C32" s="316"/>
      <c r="D32" s="316"/>
      <c r="E32" s="316"/>
      <c r="F32" s="316"/>
      <c r="G32" s="350"/>
      <c r="H32" s="351" t="s">
        <v>4</v>
      </c>
      <c r="J32" s="352"/>
      <c r="K32" s="233"/>
      <c r="L32" s="352"/>
      <c r="M32" s="320"/>
      <c r="N32" s="352">
        <v>373</v>
      </c>
      <c r="O32" s="320">
        <v>311</v>
      </c>
      <c r="P32" s="352"/>
      <c r="Q32" s="233"/>
      <c r="R32" s="352"/>
      <c r="S32" s="320"/>
      <c r="T32" s="352">
        <v>429</v>
      </c>
      <c r="U32" s="321">
        <v>368</v>
      </c>
      <c r="V32" s="352">
        <v>802</v>
      </c>
      <c r="W32" s="233">
        <v>679</v>
      </c>
      <c r="Y32" s="352"/>
      <c r="Z32" s="233"/>
      <c r="AA32" s="352"/>
      <c r="AB32" s="320"/>
      <c r="AC32" s="352">
        <v>312</v>
      </c>
      <c r="AD32" s="320">
        <v>277</v>
      </c>
      <c r="AE32" s="352"/>
      <c r="AF32" s="233"/>
      <c r="AG32" s="352"/>
      <c r="AH32" s="320"/>
      <c r="AI32" s="352"/>
      <c r="AJ32" s="321"/>
      <c r="AK32" s="352"/>
      <c r="AL32" s="233"/>
      <c r="AN32" s="133"/>
      <c r="AO32" s="897"/>
      <c r="AP32" s="897"/>
      <c r="AQ32" s="897"/>
      <c r="AR32" s="897"/>
      <c r="AS32" s="897"/>
      <c r="AT32" s="897"/>
      <c r="AU32" s="893">
        <f>IF(ABS(V32-(N32+T32))&lt;0.001,0,V32-(N32+T32))</f>
        <v>0</v>
      </c>
      <c r="AV32" s="893">
        <f>IF(ABS(W32-(O32+U32))&lt;0.001,0,W32-(O32+U32))</f>
        <v>0</v>
      </c>
      <c r="AW32" s="58"/>
      <c r="AX32" s="897"/>
      <c r="AY32" s="897"/>
      <c r="AZ32" s="897"/>
      <c r="BA32" s="897"/>
      <c r="BB32" s="897"/>
      <c r="BC32" s="897"/>
      <c r="BD32" s="893">
        <f>IF(ABS(AK32-(AC32+AI32))&lt;0.001,0,AK32-(AC32+AI32))</f>
        <v>-312</v>
      </c>
      <c r="BE32" s="893">
        <f>IF(ABS(AL32-(AD32+AJ32))&lt;0.001,0,AL32-(AD32+AJ32))</f>
        <v>-277</v>
      </c>
      <c r="BF32" s="183"/>
    </row>
    <row r="33" spans="2:58" s="53" customFormat="1" ht="15" customHeight="1" thickBot="1">
      <c r="B33" s="703" t="s">
        <v>0</v>
      </c>
      <c r="C33" s="703"/>
      <c r="D33" s="703"/>
      <c r="E33" s="703"/>
      <c r="F33" s="703"/>
      <c r="G33" s="55"/>
      <c r="H33" s="704"/>
      <c r="J33" s="898"/>
      <c r="K33" s="899"/>
      <c r="L33" s="898"/>
      <c r="M33" s="356"/>
      <c r="N33" s="898">
        <v>9.5000000000000001E-2</v>
      </c>
      <c r="O33" s="356">
        <v>7.9000000000000001E-2</v>
      </c>
      <c r="P33" s="898"/>
      <c r="Q33" s="899"/>
      <c r="R33" s="898"/>
      <c r="S33" s="356"/>
      <c r="T33" s="898">
        <v>0.107</v>
      </c>
      <c r="U33" s="358">
        <v>9.1999999999999998E-2</v>
      </c>
      <c r="V33" s="898">
        <v>0.10100000000000001</v>
      </c>
      <c r="W33" s="899">
        <v>8.5999999999999993E-2</v>
      </c>
      <c r="Y33" s="898"/>
      <c r="Z33" s="899"/>
      <c r="AA33" s="898"/>
      <c r="AB33" s="356"/>
      <c r="AC33" s="898">
        <v>7.9000000000000001E-2</v>
      </c>
      <c r="AD33" s="356">
        <v>7.0999999999999994E-2</v>
      </c>
      <c r="AE33" s="898"/>
      <c r="AF33" s="899"/>
      <c r="AG33" s="898"/>
      <c r="AH33" s="356"/>
      <c r="AI33" s="898"/>
      <c r="AJ33" s="358"/>
      <c r="AK33" s="898"/>
      <c r="AL33" s="899"/>
      <c r="AN33" s="133"/>
      <c r="AO33" s="896"/>
      <c r="AP33" s="896"/>
      <c r="AQ33" s="896"/>
      <c r="AR33" s="896"/>
      <c r="AS33" s="896"/>
      <c r="AT33" s="896"/>
      <c r="AU33" s="896"/>
      <c r="AV33" s="896"/>
      <c r="AW33" s="221"/>
      <c r="AX33" s="896"/>
      <c r="AY33" s="896"/>
      <c r="AZ33" s="896"/>
      <c r="BA33" s="896"/>
      <c r="BB33" s="896"/>
      <c r="BC33" s="896"/>
      <c r="BD33" s="896"/>
      <c r="BE33" s="896"/>
      <c r="BF33" s="183"/>
    </row>
    <row r="34" spans="2:58" s="31" customFormat="1" ht="15" customHeight="1" thickTop="1">
      <c r="B34" s="55"/>
      <c r="C34" s="55"/>
      <c r="D34" s="55"/>
      <c r="E34" s="55"/>
      <c r="F34" s="55"/>
      <c r="G34" s="55"/>
      <c r="H34" s="359"/>
      <c r="I34" s="53"/>
      <c r="J34" s="776"/>
      <c r="K34" s="547"/>
      <c r="L34" s="776"/>
      <c r="M34" s="776"/>
      <c r="N34" s="776"/>
      <c r="O34" s="776"/>
      <c r="P34" s="776"/>
      <c r="Q34" s="776"/>
      <c r="R34" s="776"/>
      <c r="S34" s="776"/>
      <c r="T34" s="776"/>
      <c r="U34" s="776"/>
      <c r="V34" s="776"/>
      <c r="W34" s="547"/>
      <c r="X34" s="49"/>
      <c r="Y34" s="776"/>
      <c r="Z34" s="547"/>
      <c r="AA34" s="776"/>
      <c r="AB34" s="776"/>
      <c r="AC34" s="776"/>
      <c r="AD34" s="776"/>
      <c r="AE34" s="776"/>
      <c r="AF34" s="776"/>
      <c r="AG34" s="776"/>
      <c r="AH34" s="776"/>
      <c r="AI34" s="776"/>
      <c r="AJ34" s="776"/>
      <c r="AK34" s="776"/>
      <c r="AL34" s="547"/>
      <c r="AN34" s="73"/>
      <c r="AO34" s="129"/>
      <c r="AP34" s="129"/>
      <c r="AQ34" s="129"/>
      <c r="AR34" s="129"/>
      <c r="AS34" s="129"/>
      <c r="AT34" s="129"/>
      <c r="AU34" s="129"/>
      <c r="AV34" s="129"/>
      <c r="AW34" s="129"/>
      <c r="AX34" s="129"/>
      <c r="AY34" s="129"/>
      <c r="AZ34" s="129"/>
      <c r="BA34" s="129"/>
      <c r="BB34" s="129"/>
      <c r="BC34" s="129"/>
      <c r="BD34" s="129"/>
      <c r="BE34" s="129"/>
      <c r="BF34" s="73"/>
    </row>
    <row r="35" spans="2:58" s="49" customFormat="1" ht="15" customHeight="1">
      <c r="B35" s="316" t="s">
        <v>352</v>
      </c>
      <c r="C35" s="316"/>
      <c r="D35" s="316"/>
      <c r="E35" s="316"/>
      <c r="F35" s="316"/>
      <c r="G35" s="350"/>
      <c r="H35" s="351" t="s">
        <v>5</v>
      </c>
      <c r="J35" s="352"/>
      <c r="K35" s="233"/>
      <c r="L35" s="352"/>
      <c r="M35" s="320"/>
      <c r="N35" s="352">
        <v>143</v>
      </c>
      <c r="O35" s="320">
        <v>140</v>
      </c>
      <c r="P35" s="352"/>
      <c r="Q35" s="233"/>
      <c r="R35" s="352"/>
      <c r="S35" s="320"/>
      <c r="T35" s="352">
        <v>183</v>
      </c>
      <c r="U35" s="321">
        <v>156</v>
      </c>
      <c r="V35" s="352">
        <v>326</v>
      </c>
      <c r="W35" s="233">
        <v>296</v>
      </c>
      <c r="Y35" s="352"/>
      <c r="Z35" s="233"/>
      <c r="AA35" s="352"/>
      <c r="AB35" s="320"/>
      <c r="AC35" s="352">
        <v>142</v>
      </c>
      <c r="AD35" s="320">
        <v>138</v>
      </c>
      <c r="AE35" s="352"/>
      <c r="AF35" s="233"/>
      <c r="AG35" s="352"/>
      <c r="AH35" s="320"/>
      <c r="AI35" s="352"/>
      <c r="AJ35" s="321"/>
      <c r="AK35" s="352"/>
      <c r="AL35" s="233"/>
      <c r="AN35" s="133"/>
      <c r="AO35" s="897"/>
      <c r="AP35" s="897"/>
      <c r="AQ35" s="897"/>
      <c r="AR35" s="897"/>
      <c r="AS35" s="897"/>
      <c r="AT35" s="897"/>
      <c r="AU35" s="893">
        <f>IF(ABS(V35-(N35+T35))&lt;0.001,0,V35-(N35+T35))</f>
        <v>0</v>
      </c>
      <c r="AV35" s="893">
        <f>IF(ABS(W35-(O35+U35))&lt;0.001,0,W35-(O35+U35))</f>
        <v>0</v>
      </c>
      <c r="AW35" s="58"/>
      <c r="AX35" s="897"/>
      <c r="AY35" s="897"/>
      <c r="AZ35" s="897"/>
      <c r="BA35" s="897"/>
      <c r="BB35" s="897"/>
      <c r="BC35" s="897"/>
      <c r="BD35" s="893">
        <f>IF(ABS(AK35-(AC35+AI35))&lt;0.001,0,AK35-(AC35+AI35))</f>
        <v>-142</v>
      </c>
      <c r="BE35" s="893">
        <f>IF(ABS(AL35-(AD35+AJ35))&lt;0.001,0,AL35-(AD35+AJ35))</f>
        <v>-138</v>
      </c>
      <c r="BF35" s="183"/>
    </row>
    <row r="36" spans="2:58" s="53" customFormat="1" ht="15" customHeight="1" thickBot="1">
      <c r="B36" s="703" t="s">
        <v>0</v>
      </c>
      <c r="C36" s="703"/>
      <c r="D36" s="703"/>
      <c r="E36" s="703"/>
      <c r="F36" s="703"/>
      <c r="G36" s="55"/>
      <c r="H36" s="704"/>
      <c r="J36" s="898"/>
      <c r="K36" s="899"/>
      <c r="L36" s="898"/>
      <c r="M36" s="356"/>
      <c r="N36" s="898">
        <v>3.5999999999999997E-2</v>
      </c>
      <c r="O36" s="356">
        <v>3.5999999999999997E-2</v>
      </c>
      <c r="P36" s="898"/>
      <c r="Q36" s="899"/>
      <c r="R36" s="898"/>
      <c r="S36" s="356"/>
      <c r="T36" s="898">
        <v>4.5999999999999999E-2</v>
      </c>
      <c r="U36" s="358">
        <v>3.9E-2</v>
      </c>
      <c r="V36" s="898">
        <v>4.1000000000000002E-2</v>
      </c>
      <c r="W36" s="899">
        <v>3.6999999999999998E-2</v>
      </c>
      <c r="Y36" s="898"/>
      <c r="Z36" s="899"/>
      <c r="AA36" s="898"/>
      <c r="AB36" s="356"/>
      <c r="AC36" s="898">
        <v>3.5999999999999997E-2</v>
      </c>
      <c r="AD36" s="356">
        <v>3.5000000000000003E-2</v>
      </c>
      <c r="AE36" s="898"/>
      <c r="AF36" s="899"/>
      <c r="AG36" s="898"/>
      <c r="AH36" s="356"/>
      <c r="AI36" s="898"/>
      <c r="AJ36" s="358"/>
      <c r="AK36" s="898"/>
      <c r="AL36" s="899"/>
      <c r="AN36" s="133"/>
      <c r="AO36" s="896"/>
      <c r="AP36" s="896"/>
      <c r="AQ36" s="896"/>
      <c r="AR36" s="896"/>
      <c r="AS36" s="896"/>
      <c r="AT36" s="896"/>
      <c r="AU36" s="896"/>
      <c r="AV36" s="896"/>
      <c r="AW36" s="221"/>
      <c r="AX36" s="896"/>
      <c r="AY36" s="896"/>
      <c r="AZ36" s="896"/>
      <c r="BA36" s="896"/>
      <c r="BB36" s="896"/>
      <c r="BC36" s="896"/>
      <c r="BD36" s="896"/>
      <c r="BE36" s="896"/>
      <c r="BF36" s="183"/>
    </row>
    <row r="37" spans="2:58" s="53" customFormat="1" ht="15" customHeight="1" thickTop="1">
      <c r="H37" s="56"/>
      <c r="AN37" s="58"/>
      <c r="AO37" s="129"/>
      <c r="AP37" s="129"/>
      <c r="AQ37" s="129"/>
      <c r="AR37" s="129"/>
      <c r="AS37" s="129"/>
      <c r="AT37" s="129"/>
      <c r="AU37" s="129"/>
      <c r="AV37" s="129"/>
      <c r="AW37" s="129"/>
      <c r="AX37" s="129"/>
      <c r="AY37" s="129"/>
      <c r="AZ37" s="129"/>
      <c r="BA37" s="129"/>
      <c r="BB37" s="129"/>
      <c r="BC37" s="129"/>
      <c r="BD37" s="129"/>
      <c r="BE37" s="129"/>
      <c r="BF37" s="58"/>
    </row>
    <row r="38" spans="2:58" s="53" customFormat="1" ht="12.75" customHeight="1">
      <c r="H38" s="56"/>
      <c r="S38" s="900"/>
      <c r="AN38" s="58"/>
      <c r="AO38" s="129"/>
      <c r="AP38" s="129"/>
      <c r="AQ38" s="129"/>
      <c r="AR38" s="129"/>
      <c r="AS38" s="129"/>
      <c r="AT38" s="129"/>
      <c r="AU38" s="129"/>
      <c r="AV38" s="129"/>
      <c r="AW38" s="129"/>
      <c r="AX38" s="129"/>
      <c r="AY38" s="129"/>
      <c r="AZ38" s="129"/>
      <c r="BA38" s="129"/>
      <c r="BB38" s="129"/>
      <c r="BC38" s="129"/>
      <c r="BD38" s="129"/>
      <c r="BE38" s="129"/>
      <c r="BF38" s="58"/>
    </row>
    <row r="39" spans="2:58" s="53" customFormat="1" ht="12.75" customHeight="1">
      <c r="H39" s="56"/>
      <c r="AN39" s="58"/>
      <c r="AO39" s="129"/>
      <c r="AP39" s="129"/>
      <c r="AQ39" s="129"/>
      <c r="AR39" s="129"/>
      <c r="AS39" s="129"/>
      <c r="AT39" s="129"/>
      <c r="AU39" s="129"/>
      <c r="AV39" s="129"/>
      <c r="AW39" s="129"/>
      <c r="AX39" s="129"/>
      <c r="AY39" s="129"/>
      <c r="AZ39" s="129"/>
      <c r="BA39" s="129"/>
      <c r="BB39" s="129"/>
      <c r="BC39" s="129"/>
      <c r="BD39" s="129"/>
      <c r="BE39" s="129"/>
      <c r="BF39" s="58"/>
    </row>
    <row r="40" spans="2:58" s="53" customFormat="1" ht="12.75" customHeight="1">
      <c r="H40" s="56"/>
      <c r="AN40" s="58"/>
      <c r="AO40" s="129"/>
      <c r="AP40" s="129"/>
      <c r="AQ40" s="129"/>
      <c r="AR40" s="129"/>
      <c r="AS40" s="129"/>
      <c r="AT40" s="129"/>
      <c r="AU40" s="129"/>
      <c r="AV40" s="129"/>
      <c r="AW40" s="129"/>
      <c r="AX40" s="129"/>
      <c r="AY40" s="129"/>
      <c r="AZ40" s="129"/>
      <c r="BA40" s="129"/>
      <c r="BB40" s="129"/>
      <c r="BC40" s="129"/>
      <c r="BD40" s="129"/>
      <c r="BE40" s="129"/>
      <c r="BF40" s="58"/>
    </row>
    <row r="41" spans="2:58" s="53" customFormat="1" ht="12.75" customHeight="1">
      <c r="H41" s="56"/>
      <c r="AN41" s="58"/>
      <c r="AO41" s="129"/>
      <c r="AP41" s="129"/>
      <c r="AQ41" s="129"/>
      <c r="AR41" s="129"/>
      <c r="AS41" s="129"/>
      <c r="AT41" s="129"/>
      <c r="AU41" s="129"/>
      <c r="AV41" s="129"/>
      <c r="AW41" s="129"/>
      <c r="AX41" s="129"/>
      <c r="AY41" s="129"/>
      <c r="AZ41" s="129"/>
      <c r="BA41" s="129"/>
      <c r="BB41" s="129"/>
      <c r="BC41" s="129"/>
      <c r="BD41" s="129"/>
      <c r="BE41" s="129"/>
      <c r="BF41" s="58"/>
    </row>
    <row r="42" spans="2:58" s="58" customFormat="1" ht="12.75" hidden="1" customHeight="1">
      <c r="B42" s="405"/>
      <c r="C42" s="405"/>
      <c r="D42" s="405"/>
      <c r="E42" s="405"/>
      <c r="F42" s="405"/>
      <c r="H42" s="611"/>
      <c r="J42" s="405"/>
      <c r="K42" s="405"/>
      <c r="L42" s="405"/>
      <c r="M42" s="405"/>
      <c r="N42" s="405"/>
      <c r="O42" s="405"/>
      <c r="P42" s="405"/>
      <c r="Q42" s="405"/>
      <c r="R42" s="405"/>
      <c r="S42" s="405"/>
      <c r="T42" s="405"/>
      <c r="U42" s="405"/>
      <c r="V42" s="405"/>
      <c r="W42" s="405"/>
      <c r="Y42" s="405"/>
      <c r="Z42" s="405"/>
      <c r="AA42" s="405"/>
      <c r="AB42" s="405"/>
      <c r="AC42" s="405"/>
      <c r="AD42" s="405"/>
      <c r="AE42" s="405"/>
      <c r="AF42" s="405"/>
      <c r="AG42" s="405"/>
      <c r="AH42" s="405"/>
      <c r="AI42" s="405"/>
      <c r="AJ42" s="405"/>
      <c r="AK42" s="405"/>
      <c r="AL42" s="405"/>
    </row>
    <row r="43" spans="2:58" s="58" customFormat="1" ht="12.75" hidden="1" customHeight="1">
      <c r="B43" s="59" t="s">
        <v>83</v>
      </c>
      <c r="C43" s="60"/>
      <c r="D43" s="60"/>
      <c r="E43" s="60"/>
      <c r="F43" s="60"/>
      <c r="G43" s="60"/>
      <c r="H43" s="60">
        <f>COUNTIF($53:$57,"&gt;2")+COUNTIF($53:$57,"&lt;-2")</f>
        <v>0</v>
      </c>
      <c r="AO43" s="129"/>
      <c r="AP43" s="129"/>
      <c r="AQ43" s="129"/>
      <c r="AR43" s="129"/>
      <c r="AS43" s="129"/>
      <c r="AT43" s="129"/>
      <c r="AU43" s="129"/>
      <c r="AV43" s="129"/>
      <c r="AW43" s="129"/>
      <c r="AX43" s="129"/>
      <c r="AY43" s="129"/>
      <c r="AZ43" s="129"/>
      <c r="BA43" s="129"/>
      <c r="BB43" s="129"/>
      <c r="BC43" s="129"/>
      <c r="BD43" s="129"/>
      <c r="BE43" s="129"/>
    </row>
    <row r="44" spans="2:58" s="58" customFormat="1" ht="12.75" hidden="1" customHeight="1">
      <c r="B44" s="59" t="s">
        <v>84</v>
      </c>
      <c r="C44" s="60"/>
      <c r="D44" s="60"/>
      <c r="E44" s="60"/>
      <c r="F44" s="60"/>
      <c r="G44" s="60"/>
      <c r="H44" s="60">
        <f>IF(TRIMESTRE=1,COUNTIF($AN:$AV,"&gt;2")+COUNTIF($AN:$AV,"&lt;-2"),IF(OR(TRIMESTRE=2,TRIMESTRE=3),COUNTIF($AN:$AY,"&gt;2")+COUNTIF($AN:$AY,"=&lt;-2"),IF(TRIMESTRE=4,COUNTIF($AN:$BF,"&gt;2")+COUNTIF($AN:$BF,"&lt;-2"),"Trim. ?")))</f>
        <v>0</v>
      </c>
      <c r="AO44" s="129"/>
      <c r="AP44" s="129"/>
      <c r="AQ44" s="129"/>
      <c r="AR44" s="129"/>
      <c r="AS44" s="129"/>
      <c r="AT44" s="129"/>
      <c r="AU44" s="129"/>
      <c r="AV44" s="129"/>
      <c r="AW44" s="129"/>
      <c r="AX44" s="129"/>
      <c r="AY44" s="129"/>
      <c r="AZ44" s="129"/>
      <c r="BA44" s="129"/>
      <c r="BB44" s="129"/>
      <c r="BC44" s="129"/>
      <c r="BD44" s="129"/>
      <c r="BE44" s="129"/>
    </row>
    <row r="45" spans="2:58" s="58" customFormat="1" ht="12.75" hidden="1" customHeight="1">
      <c r="B45" s="59" t="s">
        <v>100</v>
      </c>
      <c r="C45" s="60"/>
      <c r="D45" s="60"/>
      <c r="E45" s="60"/>
      <c r="F45" s="60"/>
      <c r="G45" s="60"/>
      <c r="H45" s="895"/>
    </row>
    <row r="46" spans="2:58" s="58" customFormat="1" ht="12.75" hidden="1" customHeight="1">
      <c r="B46" s="59" t="s">
        <v>85</v>
      </c>
      <c r="C46" s="60"/>
      <c r="D46" s="60"/>
      <c r="E46" s="60"/>
      <c r="F46" s="60"/>
      <c r="G46" s="60"/>
      <c r="H46" s="60">
        <f>COUNTIF($58:$65,"&gt;=1")+COUNTIF($58:$65,"&lt;=-1")+COUNTIF($66:$69,"&gt;=0,1%")+COUNTIF($66:$69,"&lt;=-0,1%")</f>
        <v>0</v>
      </c>
      <c r="AO46" s="129"/>
      <c r="AP46" s="129"/>
      <c r="AQ46" s="129"/>
      <c r="AR46" s="129"/>
      <c r="AS46" s="129"/>
      <c r="AT46" s="129"/>
      <c r="AU46" s="129"/>
      <c r="AV46" s="129"/>
      <c r="AW46" s="129"/>
      <c r="AX46" s="129"/>
      <c r="AY46" s="129"/>
      <c r="AZ46" s="129"/>
      <c r="BA46" s="129"/>
      <c r="BB46" s="129"/>
      <c r="BC46" s="129"/>
      <c r="BD46" s="129"/>
      <c r="BE46" s="129"/>
    </row>
    <row r="47" spans="2:58" s="60" customFormat="1" ht="12.75" hidden="1" customHeight="1">
      <c r="B47" s="59" t="s">
        <v>124</v>
      </c>
      <c r="H47" s="60">
        <f>COUNTIF($51:$51,"&gt;0")</f>
        <v>0</v>
      </c>
    </row>
    <row r="48" spans="2:58" s="58" customFormat="1" ht="12.75" hidden="1" customHeight="1">
      <c r="B48" s="59" t="s">
        <v>103</v>
      </c>
      <c r="C48" s="60"/>
      <c r="D48" s="60"/>
      <c r="E48" s="60"/>
      <c r="F48" s="60"/>
      <c r="G48" s="60"/>
      <c r="H48" s="92" t="str">
        <f>IF(ISERROR(SUM($53:$69)+SUM($AN:$BF)),"# ERREUR !","OK")</f>
        <v>OK</v>
      </c>
      <c r="AO48" s="129"/>
      <c r="AP48" s="129"/>
      <c r="AQ48" s="129"/>
      <c r="AR48" s="129"/>
      <c r="AS48" s="129"/>
      <c r="AT48" s="129"/>
      <c r="AU48" s="129"/>
      <c r="AV48" s="129"/>
      <c r="AW48" s="129"/>
      <c r="AX48" s="129"/>
      <c r="AY48" s="129"/>
      <c r="AZ48" s="129"/>
      <c r="BA48" s="129"/>
      <c r="BB48" s="129"/>
      <c r="BC48" s="129"/>
      <c r="BD48" s="129"/>
      <c r="BE48" s="129"/>
    </row>
    <row r="49" spans="2:57" s="58" customFormat="1" ht="12.75" hidden="1" customHeight="1">
      <c r="B49" s="64"/>
      <c r="C49" s="64"/>
      <c r="D49" s="64"/>
      <c r="E49" s="64"/>
      <c r="F49" s="64"/>
      <c r="G49" s="64"/>
      <c r="H49" s="65"/>
      <c r="AO49" s="60"/>
      <c r="AP49" s="60"/>
      <c r="AQ49" s="60"/>
      <c r="AR49" s="60"/>
      <c r="AS49" s="60"/>
      <c r="AT49" s="60"/>
      <c r="AU49" s="60"/>
      <c r="AV49" s="60"/>
      <c r="AX49" s="60"/>
      <c r="AY49" s="60"/>
      <c r="AZ49" s="60"/>
      <c r="BA49" s="60"/>
      <c r="BB49" s="60"/>
      <c r="BC49" s="60"/>
      <c r="BD49" s="60"/>
      <c r="BE49" s="60"/>
    </row>
    <row r="50" spans="2:57" s="58" customFormat="1" ht="12.75" hidden="1" customHeight="1">
      <c r="B50" s="405"/>
      <c r="C50" s="405"/>
      <c r="D50" s="405"/>
      <c r="E50" s="405"/>
      <c r="F50" s="405"/>
      <c r="H50" s="611"/>
      <c r="J50" s="405"/>
      <c r="K50" s="405"/>
      <c r="L50" s="405"/>
      <c r="M50" s="405"/>
      <c r="N50" s="405"/>
      <c r="O50" s="405"/>
      <c r="P50" s="405"/>
      <c r="Q50" s="405"/>
      <c r="R50" s="405"/>
      <c r="S50" s="405"/>
      <c r="T50" s="405"/>
      <c r="U50" s="405"/>
      <c r="V50" s="405"/>
      <c r="W50" s="405"/>
      <c r="Y50" s="405"/>
      <c r="Z50" s="405"/>
      <c r="AA50" s="405"/>
      <c r="AB50" s="405"/>
      <c r="AC50" s="405"/>
      <c r="AD50" s="405"/>
      <c r="AE50" s="405"/>
      <c r="AF50" s="405"/>
      <c r="AG50" s="405"/>
      <c r="AH50" s="405"/>
      <c r="AI50" s="405"/>
      <c r="AJ50" s="405"/>
      <c r="AK50" s="405"/>
      <c r="AL50" s="405"/>
      <c r="AO50" s="60"/>
      <c r="AP50" s="60"/>
      <c r="AQ50" s="60"/>
      <c r="AR50" s="60"/>
      <c r="AS50" s="60"/>
      <c r="AT50" s="60"/>
      <c r="AU50" s="60"/>
      <c r="AV50" s="60"/>
      <c r="AX50" s="60"/>
      <c r="AY50" s="60"/>
      <c r="AZ50" s="60"/>
      <c r="BA50" s="60"/>
      <c r="BB50" s="60"/>
      <c r="BC50" s="60"/>
      <c r="BD50" s="60"/>
      <c r="BE50" s="60"/>
    </row>
    <row r="51" spans="2:57" s="66" customFormat="1" ht="12.75" hidden="1" customHeight="1">
      <c r="B51" s="66" t="s">
        <v>126</v>
      </c>
      <c r="H51" s="67" t="s">
        <v>81</v>
      </c>
      <c r="J51" s="66">
        <f>IF(COUNT(J32:J33,J35:J36,#REF!,#REF!)=0,0,COUNT(J32:J33,J35:J36,#REF!,#REF!))</f>
        <v>0</v>
      </c>
      <c r="K51" s="66">
        <f>IF(COUNT(K32:K33,K35:K36,#REF!,#REF!)=0,0,COUNT(K32:K33,K35:K36,#REF!,#REF!))</f>
        <v>0</v>
      </c>
      <c r="L51" s="66">
        <f>IF(COUNT(L32:L33,L35:L36,#REF!,#REF!)=0,0,COUNT(L32:L33,L35:L36,#REF!,#REF!))</f>
        <v>0</v>
      </c>
      <c r="M51" s="66">
        <f>IF(COUNT(M32:M33,M35:M36,#REF!,#REF!)=0,0,COUNT(M32:M33,M35:M36,#REF!,#REF!))</f>
        <v>0</v>
      </c>
      <c r="N51" s="901"/>
      <c r="O51" s="901"/>
      <c r="P51" s="66">
        <f>IF(COUNT(P32:P33,P35:P36,#REF!,#REF!)=0,0,COUNT(P32:P33,P35:P36,#REF!,#REF!))</f>
        <v>0</v>
      </c>
      <c r="Q51" s="66">
        <f>IF(COUNT(Q32:Q33,Q35:Q36,#REF!,#REF!)=0,0,COUNT(Q32:Q33,Q35:Q36,#REF!,#REF!))</f>
        <v>0</v>
      </c>
      <c r="R51" s="66">
        <f>IF(COUNT(R32:R33,R35:R36,#REF!,#REF!)=0,0,COUNT(R32:R33,R35:R36,#REF!,#REF!))</f>
        <v>0</v>
      </c>
      <c r="T51" s="901"/>
      <c r="U51" s="901"/>
      <c r="V51" s="901"/>
      <c r="W51" s="901"/>
      <c r="Y51" s="66">
        <f>IF(COUNT(Y32:Y33,Y35:Y36,#REF!,#REF!)=0,0,COUNT(Y32:Y33,Y35:Y36,#REF!,#REF!))</f>
        <v>0</v>
      </c>
      <c r="Z51" s="66">
        <f>IF(COUNT(Z32:Z33,Z35:Z36,#REF!,#REF!)=0,0,COUNT(Z32:Z33,Z35:Z36,#REF!,#REF!))</f>
        <v>0</v>
      </c>
      <c r="AA51" s="66">
        <f>IF(COUNT(AA32:AA33,AA35:AA36,#REF!,#REF!)=0,0,COUNT(AA32:AA33,AA35:AA36,#REF!,#REF!))</f>
        <v>0</v>
      </c>
      <c r="AB51" s="66">
        <f>IF(COUNT(AB32:AB33,AB35:AB36,#REF!,#REF!)=0,0,COUNT(AB32:AB33,AB35:AB36,#REF!,#REF!))</f>
        <v>0</v>
      </c>
      <c r="AC51" s="901"/>
      <c r="AD51" s="901"/>
      <c r="AE51" s="66">
        <f>IF(COUNT(AE32:AE33,AE35:AE36,#REF!,#REF!)=0,0,COUNT(AE32:AE33,AE35:AE36,#REF!,#REF!))</f>
        <v>0</v>
      </c>
      <c r="AF51" s="66">
        <f>IF(COUNT(AF32:AF33,AF35:AF36,#REF!,#REF!)=0,0,COUNT(AF32:AF33,AF35:AF36,#REF!,#REF!))</f>
        <v>0</v>
      </c>
      <c r="AG51" s="66">
        <f>IF(COUNT(AG32:AG33,AG35:AG36,#REF!,#REF!)=0,0,COUNT(AG32:AG33,AG35:AG36,#REF!,#REF!))</f>
        <v>0</v>
      </c>
      <c r="AH51" s="66">
        <f>IF(COUNT(AH32:AH33,AH35:AH36,#REF!,#REF!)=0,0,COUNT(AH32:AH33,AH35:AH36,#REF!,#REF!))</f>
        <v>0</v>
      </c>
      <c r="AI51" s="901"/>
      <c r="AJ51" s="901"/>
      <c r="AK51" s="901"/>
      <c r="AL51" s="901"/>
    </row>
    <row r="52" spans="2:57" s="58" customFormat="1" ht="12.75" hidden="1" customHeight="1">
      <c r="B52" s="64"/>
      <c r="C52" s="64"/>
      <c r="D52" s="64"/>
      <c r="E52" s="64"/>
      <c r="F52" s="64"/>
      <c r="G52" s="64"/>
      <c r="H52" s="65"/>
      <c r="AO52" s="129"/>
      <c r="AP52" s="129"/>
      <c r="AQ52" s="129"/>
      <c r="AR52" s="129"/>
      <c r="AS52" s="129"/>
      <c r="AT52" s="129"/>
      <c r="AU52" s="129"/>
      <c r="AV52" s="129"/>
      <c r="AW52" s="129"/>
      <c r="AX52" s="129"/>
      <c r="AY52" s="129"/>
      <c r="AZ52" s="129"/>
      <c r="BA52" s="129"/>
      <c r="BB52" s="129"/>
      <c r="BC52" s="129"/>
      <c r="BD52" s="129"/>
      <c r="BE52" s="129"/>
    </row>
    <row r="53" spans="2:57" s="58" customFormat="1" ht="12.75" hidden="1" customHeight="1">
      <c r="B53" s="405"/>
      <c r="C53" s="405"/>
      <c r="D53" s="405"/>
      <c r="E53" s="405"/>
      <c r="F53" s="405"/>
      <c r="H53" s="611"/>
      <c r="J53" s="405"/>
      <c r="K53" s="405"/>
      <c r="L53" s="405"/>
      <c r="M53" s="405"/>
      <c r="N53" s="405"/>
      <c r="O53" s="405"/>
      <c r="P53" s="405"/>
      <c r="Q53" s="405"/>
      <c r="R53" s="405"/>
      <c r="S53" s="405"/>
      <c r="T53" s="405"/>
      <c r="U53" s="405"/>
      <c r="V53" s="405"/>
      <c r="W53" s="405"/>
      <c r="Y53" s="405"/>
      <c r="Z53" s="405"/>
      <c r="AA53" s="405"/>
      <c r="AB53" s="405"/>
      <c r="AC53" s="405"/>
      <c r="AD53" s="405"/>
      <c r="AE53" s="405"/>
      <c r="AF53" s="405"/>
      <c r="AG53" s="405"/>
      <c r="AH53" s="405"/>
      <c r="AI53" s="405"/>
      <c r="AJ53" s="405"/>
      <c r="AK53" s="405"/>
      <c r="AL53" s="405"/>
    </row>
    <row r="54" spans="2:57" s="70" customFormat="1" ht="12.75" hidden="1" customHeight="1">
      <c r="B54" s="70" t="s">
        <v>26</v>
      </c>
      <c r="H54" s="71" t="s">
        <v>81</v>
      </c>
      <c r="J54" s="70">
        <f t="shared" ref="J54:W54" si="6">IF(ABS(J9-(J11+J13+J19+J21+J29))&lt;0.001,0,J9-(J11+J13+J19+J21+J29))</f>
        <v>0</v>
      </c>
      <c r="K54" s="70">
        <f t="shared" si="6"/>
        <v>0</v>
      </c>
      <c r="L54" s="70">
        <f t="shared" si="6"/>
        <v>0</v>
      </c>
      <c r="M54" s="70">
        <f t="shared" si="6"/>
        <v>0</v>
      </c>
      <c r="N54" s="70">
        <f t="shared" si="6"/>
        <v>0</v>
      </c>
      <c r="O54" s="70">
        <f t="shared" si="6"/>
        <v>0</v>
      </c>
      <c r="P54" s="70">
        <f t="shared" si="6"/>
        <v>0</v>
      </c>
      <c r="Q54" s="70">
        <f t="shared" si="6"/>
        <v>0</v>
      </c>
      <c r="R54" s="70">
        <f t="shared" si="6"/>
        <v>0</v>
      </c>
      <c r="S54" s="70">
        <f t="shared" ref="S54" si="7">IF(ABS(S9-(S11+S13+S19+S21+S29))&lt;0.001,0,S9-(S11+S13+S19+S21+S29))</f>
        <v>0</v>
      </c>
      <c r="T54" s="70">
        <f t="shared" si="6"/>
        <v>0</v>
      </c>
      <c r="U54" s="70">
        <f t="shared" si="6"/>
        <v>0</v>
      </c>
      <c r="V54" s="70">
        <f t="shared" si="6"/>
        <v>0</v>
      </c>
      <c r="W54" s="70">
        <f t="shared" si="6"/>
        <v>0</v>
      </c>
      <c r="Y54" s="70">
        <f t="shared" ref="Y54:AL54" si="8">IF(ABS(Y9-(Y11+Y13+Y19+Y21+Y29))&lt;0.001,0,Y9-(Y11+Y13+Y19+Y21+Y29))</f>
        <v>-1</v>
      </c>
      <c r="Z54" s="70">
        <f t="shared" si="8"/>
        <v>-1</v>
      </c>
      <c r="AA54" s="70">
        <f t="shared" si="8"/>
        <v>0</v>
      </c>
      <c r="AB54" s="70">
        <f t="shared" si="8"/>
        <v>0</v>
      </c>
      <c r="AC54" s="70">
        <f t="shared" si="8"/>
        <v>0</v>
      </c>
      <c r="AD54" s="70">
        <f t="shared" si="8"/>
        <v>0</v>
      </c>
      <c r="AE54" s="70">
        <f t="shared" si="8"/>
        <v>0</v>
      </c>
      <c r="AF54" s="70">
        <f t="shared" si="8"/>
        <v>0</v>
      </c>
      <c r="AG54" s="70">
        <f t="shared" si="8"/>
        <v>0</v>
      </c>
      <c r="AH54" s="70">
        <f t="shared" si="8"/>
        <v>0</v>
      </c>
      <c r="AI54" s="70">
        <f t="shared" si="8"/>
        <v>0</v>
      </c>
      <c r="AJ54" s="70">
        <f t="shared" si="8"/>
        <v>0</v>
      </c>
      <c r="AK54" s="70">
        <f t="shared" si="8"/>
        <v>0</v>
      </c>
      <c r="AL54" s="70">
        <f t="shared" si="8"/>
        <v>0</v>
      </c>
      <c r="AO54" s="129"/>
      <c r="AP54" s="129"/>
      <c r="AQ54" s="129"/>
      <c r="AR54" s="129"/>
      <c r="AS54" s="129"/>
      <c r="AT54" s="129"/>
      <c r="AU54" s="129"/>
      <c r="AV54" s="129"/>
      <c r="AW54" s="129"/>
      <c r="AX54" s="129"/>
      <c r="AY54" s="129"/>
      <c r="AZ54" s="129"/>
      <c r="BA54" s="129"/>
      <c r="BB54" s="129"/>
      <c r="BC54" s="129"/>
      <c r="BD54" s="129"/>
      <c r="BE54" s="129"/>
    </row>
    <row r="55" spans="2:57" s="70" customFormat="1" ht="12.75" hidden="1" customHeight="1">
      <c r="B55" s="70" t="s">
        <v>299</v>
      </c>
      <c r="H55" s="71" t="s">
        <v>81</v>
      </c>
      <c r="J55" s="70">
        <f t="shared" ref="J55:W55" si="9">IF(ABS(J13-(J15+J17))&lt;0.001,0,J13-(J15+J17))</f>
        <v>0</v>
      </c>
      <c r="K55" s="70">
        <f t="shared" si="9"/>
        <v>0</v>
      </c>
      <c r="L55" s="70">
        <f t="shared" si="9"/>
        <v>0</v>
      </c>
      <c r="M55" s="70">
        <f t="shared" si="9"/>
        <v>0</v>
      </c>
      <c r="N55" s="70">
        <f t="shared" si="9"/>
        <v>0</v>
      </c>
      <c r="O55" s="70">
        <f t="shared" si="9"/>
        <v>0</v>
      </c>
      <c r="P55" s="70">
        <f t="shared" si="9"/>
        <v>0</v>
      </c>
      <c r="Q55" s="70">
        <f t="shared" si="9"/>
        <v>0</v>
      </c>
      <c r="R55" s="70">
        <f t="shared" si="9"/>
        <v>0</v>
      </c>
      <c r="S55" s="70">
        <f t="shared" ref="S55" si="10">IF(ABS(S13-(S15+S17))&lt;0.001,0,S13-(S15+S17))</f>
        <v>0</v>
      </c>
      <c r="T55" s="70">
        <f t="shared" si="9"/>
        <v>0</v>
      </c>
      <c r="U55" s="70">
        <f t="shared" si="9"/>
        <v>-1</v>
      </c>
      <c r="V55" s="70">
        <f t="shared" si="9"/>
        <v>0</v>
      </c>
      <c r="W55" s="70">
        <f t="shared" si="9"/>
        <v>0</v>
      </c>
      <c r="Y55" s="70">
        <f t="shared" ref="Y55:AL55" si="11">IF(ABS(Y13-(Y15+Y17))&lt;0.001,0,Y13-(Y15+Y17))</f>
        <v>1</v>
      </c>
      <c r="Z55" s="70">
        <f t="shared" si="11"/>
        <v>0</v>
      </c>
      <c r="AA55" s="70">
        <f t="shared" si="11"/>
        <v>0</v>
      </c>
      <c r="AB55" s="70">
        <f t="shared" si="11"/>
        <v>0</v>
      </c>
      <c r="AC55" s="70">
        <f t="shared" si="11"/>
        <v>0</v>
      </c>
      <c r="AD55" s="70">
        <f t="shared" si="11"/>
        <v>-1</v>
      </c>
      <c r="AE55" s="70">
        <f t="shared" si="11"/>
        <v>0</v>
      </c>
      <c r="AF55" s="70">
        <f t="shared" si="11"/>
        <v>0</v>
      </c>
      <c r="AG55" s="70">
        <f t="shared" si="11"/>
        <v>0</v>
      </c>
      <c r="AH55" s="70">
        <f t="shared" si="11"/>
        <v>0</v>
      </c>
      <c r="AI55" s="70">
        <f t="shared" si="11"/>
        <v>0</v>
      </c>
      <c r="AJ55" s="70">
        <f t="shared" si="11"/>
        <v>0</v>
      </c>
      <c r="AK55" s="70">
        <f t="shared" si="11"/>
        <v>0</v>
      </c>
      <c r="AL55" s="70">
        <f t="shared" si="11"/>
        <v>0</v>
      </c>
      <c r="AO55" s="129"/>
      <c r="AP55" s="129"/>
      <c r="AQ55" s="129"/>
      <c r="AR55" s="129"/>
      <c r="AS55" s="129"/>
      <c r="AT55" s="129"/>
      <c r="AU55" s="129"/>
      <c r="AV55" s="129"/>
      <c r="AW55" s="129"/>
      <c r="AX55" s="129"/>
      <c r="AY55" s="129"/>
      <c r="AZ55" s="129"/>
      <c r="BA55" s="129"/>
      <c r="BB55" s="129"/>
      <c r="BC55" s="129"/>
      <c r="BD55" s="129"/>
      <c r="BE55" s="129"/>
    </row>
    <row r="56" spans="2:57" s="70" customFormat="1" ht="12.75" hidden="1" customHeight="1">
      <c r="B56" s="70" t="s">
        <v>300</v>
      </c>
      <c r="H56" s="71" t="s">
        <v>81</v>
      </c>
      <c r="J56" s="70">
        <f t="shared" ref="J56:W56" si="12">IF(ABS(J21-(J23+J25+J27))&lt;0.001,0,J21-(J23+J25+J27))</f>
        <v>0</v>
      </c>
      <c r="K56" s="70">
        <f t="shared" si="12"/>
        <v>0</v>
      </c>
      <c r="L56" s="70">
        <f t="shared" si="12"/>
        <v>0</v>
      </c>
      <c r="M56" s="70">
        <f t="shared" si="12"/>
        <v>0</v>
      </c>
      <c r="N56" s="70">
        <f t="shared" si="12"/>
        <v>0</v>
      </c>
      <c r="O56" s="70">
        <f t="shared" si="12"/>
        <v>1</v>
      </c>
      <c r="P56" s="70">
        <f t="shared" si="12"/>
        <v>1</v>
      </c>
      <c r="Q56" s="70">
        <f t="shared" si="12"/>
        <v>0</v>
      </c>
      <c r="R56" s="70">
        <f t="shared" si="12"/>
        <v>0</v>
      </c>
      <c r="S56" s="70">
        <f t="shared" ref="S56" si="13">IF(ABS(S21-(S23+S25+S27))&lt;0.001,0,S21-(S23+S25+S27))</f>
        <v>0</v>
      </c>
      <c r="T56" s="70">
        <f t="shared" si="12"/>
        <v>0</v>
      </c>
      <c r="U56" s="70">
        <f t="shared" si="12"/>
        <v>0</v>
      </c>
      <c r="V56" s="70">
        <f t="shared" si="12"/>
        <v>0</v>
      </c>
      <c r="W56" s="70">
        <f t="shared" si="12"/>
        <v>0</v>
      </c>
      <c r="Y56" s="70">
        <f t="shared" ref="Y56:AL56" si="14">IF(ABS(Y21-(Y23+Y25+Y27))&lt;0.001,0,Y21-(Y23+Y25+Y27))</f>
        <v>0</v>
      </c>
      <c r="Z56" s="70">
        <f t="shared" si="14"/>
        <v>0</v>
      </c>
      <c r="AA56" s="70">
        <f t="shared" si="14"/>
        <v>0</v>
      </c>
      <c r="AB56" s="70">
        <f t="shared" si="14"/>
        <v>0</v>
      </c>
      <c r="AC56" s="70">
        <f t="shared" si="14"/>
        <v>1</v>
      </c>
      <c r="AD56" s="70">
        <f t="shared" si="14"/>
        <v>0</v>
      </c>
      <c r="AE56" s="70">
        <f t="shared" si="14"/>
        <v>0</v>
      </c>
      <c r="AF56" s="70">
        <f t="shared" si="14"/>
        <v>0</v>
      </c>
      <c r="AG56" s="70">
        <f t="shared" si="14"/>
        <v>0</v>
      </c>
      <c r="AH56" s="70">
        <f t="shared" si="14"/>
        <v>0</v>
      </c>
      <c r="AI56" s="70">
        <f t="shared" si="14"/>
        <v>0</v>
      </c>
      <c r="AJ56" s="70">
        <f t="shared" si="14"/>
        <v>0</v>
      </c>
      <c r="AK56" s="70">
        <f t="shared" si="14"/>
        <v>0</v>
      </c>
      <c r="AL56" s="70">
        <f t="shared" si="14"/>
        <v>0</v>
      </c>
      <c r="AO56" s="129"/>
      <c r="AP56" s="129"/>
      <c r="AQ56" s="129"/>
      <c r="AR56" s="129"/>
      <c r="AS56" s="129"/>
      <c r="AT56" s="129"/>
      <c r="AU56" s="129"/>
      <c r="AV56" s="129"/>
      <c r="AW56" s="129"/>
      <c r="AX56" s="129"/>
      <c r="AY56" s="129"/>
      <c r="AZ56" s="129"/>
      <c r="BA56" s="129"/>
      <c r="BB56" s="129"/>
      <c r="BC56" s="129"/>
      <c r="BD56" s="129"/>
      <c r="BE56" s="129"/>
    </row>
    <row r="57" spans="2:57" s="58" customFormat="1" ht="12.75" hidden="1" customHeight="1">
      <c r="B57" s="64"/>
      <c r="C57" s="64"/>
      <c r="D57" s="64"/>
      <c r="E57" s="64"/>
      <c r="F57" s="64"/>
      <c r="H57" s="65"/>
      <c r="J57" s="64"/>
      <c r="K57" s="64"/>
      <c r="L57" s="64"/>
      <c r="M57" s="64"/>
      <c r="N57" s="64"/>
      <c r="O57" s="64"/>
      <c r="P57" s="64"/>
      <c r="Q57" s="64"/>
      <c r="R57" s="64"/>
      <c r="S57" s="64"/>
      <c r="T57" s="64"/>
      <c r="U57" s="64"/>
      <c r="V57" s="64"/>
      <c r="W57" s="64"/>
      <c r="Y57" s="64"/>
      <c r="Z57" s="64"/>
      <c r="AA57" s="64"/>
      <c r="AB57" s="64"/>
      <c r="AC57" s="64"/>
      <c r="AD57" s="64"/>
      <c r="AE57" s="64"/>
      <c r="AF57" s="64"/>
      <c r="AG57" s="64"/>
      <c r="AH57" s="64"/>
      <c r="AI57" s="64"/>
      <c r="AJ57" s="64"/>
      <c r="AK57" s="64"/>
      <c r="AL57" s="64"/>
    </row>
    <row r="58" spans="2:57" s="58" customFormat="1" ht="12.75" hidden="1" customHeight="1">
      <c r="H58" s="73"/>
      <c r="AO58" s="129"/>
      <c r="AP58" s="129"/>
      <c r="AQ58" s="129"/>
      <c r="AR58" s="129"/>
      <c r="AS58" s="129"/>
      <c r="AT58" s="129"/>
      <c r="AU58" s="129"/>
      <c r="AV58" s="129"/>
      <c r="AW58" s="129"/>
      <c r="AX58" s="129"/>
      <c r="AY58" s="129"/>
      <c r="AZ58" s="129"/>
      <c r="BA58" s="129"/>
      <c r="BB58" s="129"/>
      <c r="BC58" s="129"/>
      <c r="BD58" s="129"/>
      <c r="BE58" s="129"/>
    </row>
    <row r="59" spans="2:57" s="70" customFormat="1" ht="12.75" hidden="1" customHeight="1">
      <c r="B59" s="70" t="s">
        <v>765</v>
      </c>
      <c r="H59" s="71" t="s">
        <v>82</v>
      </c>
      <c r="J59" s="70">
        <f>IF(ABS(J9-'Telecom - Financial'!J19)&lt;0.001,0,J9-'Telecom - Financial'!J19)</f>
        <v>0</v>
      </c>
      <c r="K59" s="70">
        <f>IF(ABS(K9-'Telecom - Financial'!K19)&lt;0.001,0,K9-'Telecom - Financial'!K19)</f>
        <v>0</v>
      </c>
      <c r="L59" s="70">
        <f>IF(ABS(L9-'Telecom - Financial'!L19)&lt;0.001,0,L9-'Telecom - Financial'!L19)</f>
        <v>0</v>
      </c>
      <c r="M59" s="70">
        <f>IF(ABS(M9-'Telecom - Financial'!M19)&lt;0.001,0,M9-'Telecom - Financial'!M19)</f>
        <v>0</v>
      </c>
      <c r="N59" s="70">
        <f>IF(ABS(N9-'Telecom - Financial'!N19)&lt;0.001,0,N9-'Telecom - Financial'!N19)</f>
        <v>0</v>
      </c>
      <c r="O59" s="70">
        <f>IF(ABS(O9-'Telecom - Financial'!O19)&lt;0.001,0,O9-'Telecom - Financial'!O19)</f>
        <v>0</v>
      </c>
      <c r="P59" s="70">
        <f>IF(ABS(P9-'Telecom - Financial'!P19)&lt;0.001,0,P9-'Telecom - Financial'!P19)</f>
        <v>0</v>
      </c>
      <c r="Q59" s="70">
        <f>IF(ABS(Q9-'Telecom - Financial'!Q19)&lt;0.001,0,Q9-'Telecom - Financial'!Q19)</f>
        <v>0</v>
      </c>
      <c r="R59" s="70">
        <f>IF(ABS(R9-'Telecom - Financial'!R19)&lt;0.001,0,R9-'Telecom - Financial'!R19)</f>
        <v>0</v>
      </c>
      <c r="S59" s="70">
        <f>IF(ABS(S9-'Telecom - Financial'!S19)&lt;0.001,0,S9-'Telecom - Financial'!S19)</f>
        <v>0</v>
      </c>
      <c r="T59" s="70">
        <f>IF(ABS(T9-'Telecom - Financial'!T19)&lt;0.001,0,T9-'Telecom - Financial'!T19)</f>
        <v>0</v>
      </c>
      <c r="U59" s="70">
        <f>IF(ABS(U9-'Telecom - Financial'!U19)&lt;0.001,0,U9-'Telecom - Financial'!U19)</f>
        <v>0</v>
      </c>
      <c r="V59" s="70">
        <f>IF(ABS(V9-'Telecom - Financial'!V19)&lt;0.001,0,V9-'Telecom - Financial'!V19)</f>
        <v>0</v>
      </c>
      <c r="W59" s="70">
        <f>IF(ABS(W9-'Telecom - Financial'!W19)&lt;0.001,0,W9-'Telecom - Financial'!W19)</f>
        <v>0</v>
      </c>
      <c r="Y59" s="70">
        <f>IF(ABS(Y9-'Telecom - Financial'!Y19)&lt;0.001,0,Y9-'Telecom - Financial'!Y19)</f>
        <v>0</v>
      </c>
      <c r="Z59" s="70">
        <f>IF(ABS(Z9-'Telecom - Financial'!Z19)&lt;0.001,0,Z9-'Telecom - Financial'!Z19)</f>
        <v>0</v>
      </c>
      <c r="AA59" s="70">
        <f>IF(ABS(AA9-'Telecom - Financial'!AA19)&lt;0.001,0,AA9-'Telecom - Financial'!AA19)</f>
        <v>0</v>
      </c>
      <c r="AB59" s="70">
        <f>IF(ABS(AB9-'Telecom - Financial'!AB19)&lt;0.001,0,AB9-'Telecom - Financial'!AB19)</f>
        <v>0</v>
      </c>
      <c r="AC59" s="70">
        <f>IF(ABS(AC9-'Telecom - Financial'!AC19)&lt;0.001,0,AC9-'Telecom - Financial'!AC19)</f>
        <v>0</v>
      </c>
      <c r="AD59" s="70">
        <f>IF(ABS(AD9-'Telecom - Financial'!AD19)&lt;0.001,0,AD9-'Telecom - Financial'!AD19)</f>
        <v>0</v>
      </c>
      <c r="AE59" s="70">
        <f>IF(ABS(AE9-'Telecom - Financial'!AE19)&lt;0.001,0,AE9-'Telecom - Financial'!AE19)</f>
        <v>0</v>
      </c>
      <c r="AF59" s="70">
        <f>IF(ABS(AF9-'Telecom - Financial'!AF19)&lt;0.001,0,AF9-'Telecom - Financial'!AF19)</f>
        <v>0</v>
      </c>
      <c r="AG59" s="70">
        <f>IF(ABS(AG9-'Telecom - Financial'!AG19)&lt;0.001,0,AG9-'Telecom - Financial'!AG19)</f>
        <v>0</v>
      </c>
      <c r="AH59" s="70">
        <f>IF(ABS(AH9-'Telecom - Financial'!AH19)&lt;0.001,0,AH9-'Telecom - Financial'!AH19)</f>
        <v>0</v>
      </c>
      <c r="AI59" s="70">
        <f>IF(ABS(AI9-'Telecom - Financial'!AI19)&lt;0.001,0,AI9-'Telecom - Financial'!AI19)</f>
        <v>0</v>
      </c>
      <c r="AJ59" s="70">
        <f>IF(ABS(AJ9-'Telecom - Financial'!AJ19)&lt;0.001,0,AJ9-'Telecom - Financial'!AJ19)</f>
        <v>0</v>
      </c>
      <c r="AK59" s="70">
        <f>IF(ABS(AK9-'Telecom - Financial'!AK19)&lt;0.001,0,AK9-'Telecom - Financial'!AK19)</f>
        <v>0</v>
      </c>
      <c r="AL59" s="70">
        <f>IF(ABS(AL9-'Telecom - Financial'!AL19)&lt;0.001,0,AL9-'Telecom - Financial'!AL19)</f>
        <v>0</v>
      </c>
    </row>
    <row r="60" spans="2:57" s="70" customFormat="1" ht="12.75" hidden="1" customHeight="1">
      <c r="B60" s="70" t="s">
        <v>76</v>
      </c>
      <c r="H60" s="71" t="s">
        <v>82</v>
      </c>
      <c r="J60" s="902"/>
      <c r="K60" s="902"/>
      <c r="L60" s="902"/>
      <c r="M60" s="902"/>
      <c r="N60" s="70">
        <f>IF(ABS(N9-'Group - Segment report'!P$12)&lt;0.001,0,N9-'Group - Segment report'!P$12)</f>
        <v>0</v>
      </c>
      <c r="O60" s="70">
        <f>IF(ABS(O9-'Group - Segment report'!Q$12)&lt;0.001,0,O9-'Group - Segment report'!Q$12)</f>
        <v>0</v>
      </c>
      <c r="P60" s="902"/>
      <c r="Q60" s="902"/>
      <c r="R60" s="902"/>
      <c r="S60" s="902"/>
      <c r="T60" s="902"/>
      <c r="U60" s="902"/>
      <c r="V60" s="70">
        <f>IF(ABS(V9-'Group - Segment report'!AG$12)&lt;0.001,0,V9-'Group - Segment report'!AG$12)</f>
        <v>0</v>
      </c>
      <c r="W60" s="70">
        <f>IF(ABS(W9-'Group - Segment report'!AH$12)&lt;0.001,0,W9-'Group - Segment report'!AH$12)</f>
        <v>0</v>
      </c>
      <c r="Y60" s="902"/>
      <c r="Z60" s="902"/>
      <c r="AA60" s="902"/>
      <c r="AB60" s="902"/>
      <c r="AC60" s="70">
        <f>IF(ABS(AC9-'Group - Segment report'!AX$12)&lt;0.001,0,AC9-'Group - Segment report'!AX$12)</f>
        <v>0</v>
      </c>
      <c r="AD60" s="70">
        <f>IF(ABS(AD9-'Group - Segment report'!AY$12)&lt;0.001,0,AD9-'Group - Segment report'!AY$12)</f>
        <v>0</v>
      </c>
      <c r="AE60" s="902"/>
      <c r="AF60" s="902"/>
      <c r="AG60" s="902"/>
      <c r="AH60" s="902"/>
      <c r="AI60" s="902"/>
      <c r="AJ60" s="902"/>
      <c r="AK60" s="70">
        <f>IF(ABS(AK9-'Group - Segment report'!BO$12)&lt;0.001,0,AK9-'Group - Segment report'!BO$12)</f>
        <v>0</v>
      </c>
      <c r="AL60" s="70">
        <f>IF(ABS(AL9-'Group - Segment report'!BP$12)&lt;0.001,0,AL9-'Group - Segment report'!BP$12)</f>
        <v>0</v>
      </c>
    </row>
    <row r="61" spans="2:57" s="58" customFormat="1" ht="12.75" hidden="1" customHeight="1">
      <c r="H61" s="73"/>
      <c r="AO61" s="129"/>
      <c r="AP61" s="129"/>
      <c r="AQ61" s="129"/>
      <c r="AR61" s="129"/>
      <c r="AS61" s="129"/>
      <c r="AT61" s="129"/>
      <c r="AU61" s="129"/>
      <c r="AV61" s="129"/>
      <c r="AW61" s="129"/>
      <c r="AX61" s="129"/>
      <c r="AY61" s="129"/>
      <c r="AZ61" s="129"/>
      <c r="BA61" s="129"/>
      <c r="BB61" s="129"/>
      <c r="BC61" s="129"/>
      <c r="BD61" s="129"/>
      <c r="BE61" s="129"/>
    </row>
    <row r="62" spans="2:57" s="70" customFormat="1" ht="12.75" hidden="1" customHeight="1">
      <c r="B62" s="70" t="s">
        <v>766</v>
      </c>
      <c r="H62" s="71" t="s">
        <v>82</v>
      </c>
      <c r="J62" s="902"/>
      <c r="K62" s="902"/>
      <c r="L62" s="902"/>
      <c r="M62" s="902"/>
      <c r="N62" s="70">
        <f>IF(ABS(N32-'Telecom - Financial'!N58)&lt;0.001,0,N32-'Telecom - Financial'!N58)</f>
        <v>0</v>
      </c>
      <c r="O62" s="70">
        <f>IF(ABS(O32-'Telecom - Financial'!O58)&lt;0.001,0,O32-'Telecom - Financial'!O58)</f>
        <v>0</v>
      </c>
      <c r="P62" s="902"/>
      <c r="Q62" s="902"/>
      <c r="R62" s="902"/>
      <c r="S62" s="902"/>
      <c r="T62" s="70">
        <f>IF(ABS(T32-'Telecom - Financial'!T58)&lt;0.001,0,T32-'Telecom - Financial'!T58)</f>
        <v>0</v>
      </c>
      <c r="U62" s="70">
        <f>IF(ABS(U32-'Telecom - Financial'!U58)&lt;0.001,0,U32-'Telecom - Financial'!U58)</f>
        <v>0</v>
      </c>
      <c r="V62" s="70">
        <f>IF(ABS(V32-'Telecom - Financial'!V58)&lt;0.001,0,V32-'Telecom - Financial'!V58)</f>
        <v>0</v>
      </c>
      <c r="W62" s="70">
        <f>IF(ABS(W32-'Telecom - Financial'!W58)&lt;0.001,0,W32-'Telecom - Financial'!W58)</f>
        <v>0</v>
      </c>
      <c r="Y62" s="902"/>
      <c r="Z62" s="902"/>
      <c r="AA62" s="902"/>
      <c r="AB62" s="902"/>
      <c r="AC62" s="70">
        <f>IF(ABS(AC32-'Telecom - Financial'!AC58)&lt;0.001,0,AC32-'Telecom - Financial'!AC58)</f>
        <v>0</v>
      </c>
      <c r="AD62" s="70">
        <f>IF(ABS(AD32-'Telecom - Financial'!AD58)&lt;0.001,0,AD32-'Telecom - Financial'!AD58)</f>
        <v>0</v>
      </c>
      <c r="AE62" s="902"/>
      <c r="AF62" s="902"/>
      <c r="AG62" s="902"/>
      <c r="AH62" s="902"/>
      <c r="AI62" s="70">
        <f>IF(ABS(AI32-'Telecom - Financial'!AI58)&lt;0.001,0,AI32-'Telecom - Financial'!AI58)</f>
        <v>0</v>
      </c>
      <c r="AJ62" s="70">
        <f>IF(ABS(AJ32-'Telecom - Financial'!AJ58)&lt;0.001,0,AJ32-'Telecom - Financial'!AJ58)</f>
        <v>0</v>
      </c>
      <c r="AK62" s="70">
        <f>IF(ABS(AK32-'Telecom - Financial'!AK58)&lt;0.001,0,AK32-'Telecom - Financial'!AK58)</f>
        <v>0</v>
      </c>
      <c r="AL62" s="70">
        <f>IF(ABS(AL32-'Telecom - Financial'!AL58)&lt;0.001,0,AL32-'Telecom - Financial'!AL58)</f>
        <v>0</v>
      </c>
    </row>
    <row r="63" spans="2:57" s="70" customFormat="1" ht="12.75" hidden="1" customHeight="1">
      <c r="B63" s="70" t="s">
        <v>767</v>
      </c>
      <c r="H63" s="71" t="s">
        <v>82</v>
      </c>
      <c r="J63" s="902"/>
      <c r="K63" s="902"/>
      <c r="L63" s="902"/>
      <c r="M63" s="902"/>
      <c r="N63" s="70">
        <f>IF(ABS(N35-'Telecom - Financial'!N76)&lt;0.001,0,N35-'Telecom - Financial'!N76)</f>
        <v>0</v>
      </c>
      <c r="O63" s="70">
        <f>IF(ABS(O35-'Telecom - Financial'!O76)&lt;0.001,0,O35-'Telecom - Financial'!O76)</f>
        <v>0</v>
      </c>
      <c r="P63" s="902"/>
      <c r="Q63" s="902"/>
      <c r="R63" s="902"/>
      <c r="S63" s="902"/>
      <c r="T63" s="70">
        <f>IF(ABS(T35-'Telecom - Financial'!T76)&lt;0.001,0,T35-'Telecom - Financial'!T76)</f>
        <v>0</v>
      </c>
      <c r="U63" s="70">
        <f>IF(ABS(U35-'Telecom - Financial'!U76)&lt;0.001,0,U35-'Telecom - Financial'!U76)</f>
        <v>0</v>
      </c>
      <c r="V63" s="70">
        <f>IF(ABS(V35-'Telecom - Financial'!V76)&lt;0.001,0,V35-'Telecom - Financial'!V76)</f>
        <v>0</v>
      </c>
      <c r="W63" s="70">
        <f>IF(ABS(W35-'Telecom - Financial'!W76)&lt;0.001,0,W35-'Telecom - Financial'!W76)</f>
        <v>0</v>
      </c>
      <c r="Y63" s="902"/>
      <c r="Z63" s="902"/>
      <c r="AA63" s="902"/>
      <c r="AB63" s="902"/>
      <c r="AC63" s="70">
        <f>IF(ABS(AC35-'Telecom - Financial'!AC76)&lt;0.001,0,AC35-'Telecom - Financial'!AC76)</f>
        <v>0</v>
      </c>
      <c r="AD63" s="70">
        <f>IF(ABS(AD35-'Telecom - Financial'!AD76)&lt;0.001,0,AD35-'Telecom - Financial'!AD76)</f>
        <v>0</v>
      </c>
      <c r="AE63" s="902"/>
      <c r="AF63" s="902"/>
      <c r="AG63" s="902"/>
      <c r="AH63" s="902"/>
      <c r="AI63" s="70">
        <f>IF(ABS(AI35-'Telecom - Financial'!AI76)&lt;0.001,0,AI35-'Telecom - Financial'!AI76)</f>
        <v>0</v>
      </c>
      <c r="AJ63" s="70">
        <f>IF(ABS(AJ35-'Telecom - Financial'!AJ76)&lt;0.001,0,AJ35-'Telecom - Financial'!AJ76)</f>
        <v>0</v>
      </c>
      <c r="AK63" s="70">
        <f>IF(ABS(AK35-'Telecom - Financial'!AK76)&lt;0.001,0,AK35-'Telecom - Financial'!AK76)</f>
        <v>0</v>
      </c>
      <c r="AL63" s="70">
        <f>IF(ABS(AL35-'Telecom - Financial'!AL76)&lt;0.001,0,AL35-'Telecom - Financial'!AL76)</f>
        <v>0</v>
      </c>
    </row>
    <row r="64" spans="2:57" s="70" customFormat="1" ht="12.75" hidden="1" customHeight="1">
      <c r="B64" s="70" t="s">
        <v>367</v>
      </c>
      <c r="H64" s="71" t="s">
        <v>82</v>
      </c>
      <c r="J64" s="902"/>
      <c r="K64" s="902"/>
      <c r="L64" s="902"/>
      <c r="M64" s="902"/>
      <c r="N64" s="70">
        <f>IF(ABS(N32-'Group - Segment report'!P$20)&lt;0.001,0,N32-'Group - Segment report'!P$20)</f>
        <v>0</v>
      </c>
      <c r="O64" s="70">
        <f>IF(ABS(O32-'Group - Segment report'!Q$20)&lt;0.001,0,O32-'Group - Segment report'!Q$20)</f>
        <v>0</v>
      </c>
      <c r="P64" s="902"/>
      <c r="Q64" s="902"/>
      <c r="R64" s="902"/>
      <c r="S64" s="902"/>
      <c r="T64" s="902"/>
      <c r="U64" s="902"/>
      <c r="V64" s="70">
        <f>IF(ABS(V32-'Group - Segment report'!AG$20)&lt;0.001,0,V32-'Group - Segment report'!AG$20)</f>
        <v>0</v>
      </c>
      <c r="W64" s="70">
        <f>IF(ABS(W32-'Group - Segment report'!AH$20)&lt;0.001,0,W32-'Group - Segment report'!AH$20)</f>
        <v>0</v>
      </c>
      <c r="Y64" s="902"/>
      <c r="Z64" s="902"/>
      <c r="AA64" s="902"/>
      <c r="AB64" s="902"/>
      <c r="AC64" s="70">
        <f>IF(ABS(AC32-'Group - Segment report'!AX$20)&lt;0.001,0,AC32-'Group - Segment report'!AX$20)</f>
        <v>0</v>
      </c>
      <c r="AD64" s="70">
        <f>IF(ABS(AD32-'Group - Segment report'!AY$20)&lt;0.001,0,AD32-'Group - Segment report'!AY$20)</f>
        <v>0</v>
      </c>
      <c r="AE64" s="902"/>
      <c r="AF64" s="902"/>
      <c r="AG64" s="902"/>
      <c r="AH64" s="902"/>
      <c r="AI64" s="902"/>
      <c r="AJ64" s="902"/>
      <c r="AK64" s="70">
        <f>IF(ABS(AK32-'Group - Segment report'!BO$20)&lt;0.001,0,AK32-'Group - Segment report'!BO$20)</f>
        <v>0</v>
      </c>
      <c r="AL64" s="70">
        <f>IF(ABS(AL32-'Group - Segment report'!BP$20)&lt;0.001,0,AL32-'Group - Segment report'!BP$20)</f>
        <v>0</v>
      </c>
    </row>
    <row r="65" spans="2:57" s="58" customFormat="1" ht="12.75" hidden="1" customHeight="1">
      <c r="H65" s="73"/>
      <c r="AO65" s="129"/>
      <c r="AP65" s="129"/>
      <c r="AQ65" s="129"/>
      <c r="AR65" s="129"/>
      <c r="AS65" s="129"/>
      <c r="AT65" s="129"/>
      <c r="AU65" s="129"/>
      <c r="AV65" s="129"/>
      <c r="AW65" s="129"/>
      <c r="AX65" s="129"/>
      <c r="AY65" s="129"/>
      <c r="AZ65" s="129"/>
      <c r="BA65" s="129"/>
      <c r="BB65" s="129"/>
      <c r="BC65" s="129"/>
      <c r="BD65" s="129"/>
      <c r="BE65" s="129"/>
    </row>
    <row r="66" spans="2:57" s="58" customFormat="1" ht="12.75" hidden="1" customHeight="1">
      <c r="B66" s="405"/>
      <c r="C66" s="405"/>
      <c r="D66" s="405"/>
      <c r="E66" s="405"/>
      <c r="F66" s="405"/>
      <c r="H66" s="611"/>
      <c r="J66" s="405"/>
      <c r="K66" s="405"/>
      <c r="L66" s="405"/>
      <c r="M66" s="405"/>
      <c r="N66" s="405"/>
      <c r="O66" s="405"/>
      <c r="P66" s="405"/>
      <c r="Q66" s="405"/>
      <c r="R66" s="405"/>
      <c r="S66" s="405"/>
      <c r="T66" s="405"/>
      <c r="U66" s="405"/>
      <c r="V66" s="405"/>
      <c r="W66" s="405"/>
      <c r="Y66" s="405"/>
      <c r="Z66" s="405"/>
      <c r="AA66" s="405"/>
      <c r="AB66" s="405"/>
      <c r="AC66" s="405"/>
      <c r="AD66" s="405"/>
      <c r="AE66" s="405"/>
      <c r="AF66" s="405"/>
      <c r="AG66" s="405"/>
      <c r="AH66" s="405"/>
      <c r="AI66" s="405"/>
      <c r="AJ66" s="405"/>
      <c r="AK66" s="405"/>
      <c r="AL66" s="405"/>
    </row>
    <row r="67" spans="2:57" s="66" customFormat="1" ht="12.75" hidden="1" customHeight="1">
      <c r="B67" s="66" t="s">
        <v>768</v>
      </c>
      <c r="H67" s="67" t="s">
        <v>82</v>
      </c>
      <c r="J67" s="901"/>
      <c r="K67" s="66">
        <f>IF(ABS(K10-'Telecom - Financial'!K20)&lt;0.001,0,K10-'Telecom - Financial'!K20)</f>
        <v>0</v>
      </c>
      <c r="L67" s="901"/>
      <c r="M67" s="66">
        <f>IF(ABS(M10-'Telecom - Financial'!M20)&lt;0.001,0,M10-'Telecom - Financial'!M20)</f>
        <v>0</v>
      </c>
      <c r="N67" s="901"/>
      <c r="O67" s="66">
        <f>IF(ABS(O10-'Telecom - Financial'!O20)&lt;0.001,0,O10-'Telecom - Financial'!O20)</f>
        <v>0</v>
      </c>
      <c r="P67" s="901"/>
      <c r="Q67" s="66">
        <f>IF(ABS(Q10-'Telecom - Financial'!Q20)&lt;0.001,0,Q10-'Telecom - Financial'!Q20)</f>
        <v>0</v>
      </c>
      <c r="R67" s="901"/>
      <c r="T67" s="901"/>
      <c r="U67" s="66">
        <f>IF(ABS(U10-'Telecom - Financial'!U20)&lt;0.001,0,U10-'Telecom - Financial'!U20)</f>
        <v>0</v>
      </c>
      <c r="V67" s="901"/>
      <c r="W67" s="66">
        <f>IF(ABS(W10-'Telecom - Financial'!W20)&lt;0.001,0,W10-'Telecom - Financial'!W20)</f>
        <v>0</v>
      </c>
      <c r="Y67" s="901"/>
      <c r="Z67" s="66">
        <f>IF(ABS(Z10-'Telecom - Financial'!Z20)&lt;0.001,0,Z10-'Telecom - Financial'!Z20)</f>
        <v>0</v>
      </c>
      <c r="AA67" s="901"/>
      <c r="AB67" s="66">
        <f>IF(ABS(AB10-'Telecom - Financial'!AB20)&lt;0.001,0,AB10-'Telecom - Financial'!AB20)</f>
        <v>0</v>
      </c>
      <c r="AC67" s="901"/>
      <c r="AD67" s="66">
        <f>IF(ABS(AD10-'Telecom - Financial'!AD20)&lt;0.001,0,AD10-'Telecom - Financial'!AD20)</f>
        <v>0</v>
      </c>
      <c r="AE67" s="901"/>
      <c r="AF67" s="66">
        <f>IF(ABS(AF10-'Telecom - Financial'!AF20)&lt;0.001,0,AF10-'Telecom - Financial'!AF20)</f>
        <v>0</v>
      </c>
      <c r="AG67" s="901"/>
      <c r="AH67" s="66">
        <f>IF(ABS(AH10-'Telecom - Financial'!AH20)&lt;0.001,0,AH10-'Telecom - Financial'!AH20)</f>
        <v>0</v>
      </c>
      <c r="AI67" s="901"/>
      <c r="AJ67" s="66">
        <f>IF(ABS(AJ10-'Telecom - Financial'!AJ20)&lt;0.001,0,AJ10-'Telecom - Financial'!AJ20)</f>
        <v>0</v>
      </c>
      <c r="AK67" s="901"/>
      <c r="AL67" s="66">
        <f>IF(ABS(AL10-'Telecom - Financial'!AL20)&lt;0.001,0,AL10-'Telecom - Financial'!AL20)</f>
        <v>0</v>
      </c>
    </row>
    <row r="68" spans="2:57" s="66" customFormat="1" ht="12.75" hidden="1" customHeight="1">
      <c r="B68" s="66" t="s">
        <v>375</v>
      </c>
      <c r="H68" s="67" t="s">
        <v>82</v>
      </c>
      <c r="J68" s="901"/>
      <c r="K68" s="901"/>
      <c r="L68" s="901"/>
      <c r="M68" s="901"/>
      <c r="N68" s="66">
        <f>IF(ABS(N33-'Group - Segment report'!P$21)&lt;0.001,0,N33-'Group - Segment report'!P$21)</f>
        <v>0</v>
      </c>
      <c r="O68" s="66">
        <f>IF(ABS(O33-'Group - Segment report'!Q$21)&lt;0.001,0,O33-'Group - Segment report'!Q$21)</f>
        <v>0</v>
      </c>
      <c r="P68" s="901"/>
      <c r="Q68" s="901"/>
      <c r="R68" s="901"/>
      <c r="S68" s="901"/>
      <c r="T68" s="901"/>
      <c r="U68" s="901"/>
      <c r="V68" s="66">
        <f>IF(ABS(V33-'Group - Segment report'!AG$21)&lt;0.001,0,V33-'Group - Segment report'!AG$21)</f>
        <v>0</v>
      </c>
      <c r="W68" s="66">
        <f>IF(ABS(W33-'Group - Segment report'!AH$21)&lt;0.001,0,W33-'Group - Segment report'!AH$21)</f>
        <v>0</v>
      </c>
      <c r="Y68" s="901"/>
      <c r="Z68" s="901"/>
      <c r="AA68" s="901"/>
      <c r="AB68" s="901"/>
      <c r="AC68" s="66">
        <f>IF(ABS(AC33-'Group - Segment report'!AX$21)&lt;0.001,0,AC33-'Group - Segment report'!AX$21)</f>
        <v>0</v>
      </c>
      <c r="AD68" s="66">
        <f>IF(ABS(AD33-'Group - Segment report'!AY$21)&lt;0.001,0,AD33-'Group - Segment report'!AY$21)</f>
        <v>0</v>
      </c>
      <c r="AE68" s="901"/>
      <c r="AF68" s="901"/>
      <c r="AG68" s="901"/>
      <c r="AH68" s="901"/>
      <c r="AI68" s="901"/>
      <c r="AJ68" s="901"/>
      <c r="AK68" s="66">
        <f>IF(ABS(AK33-'Group - Segment report'!BO$21)&lt;0.001,0,AK33-'Group - Segment report'!BO$21)</f>
        <v>0</v>
      </c>
      <c r="AL68" s="66">
        <f>IF(ABS(AL33-'Group - Segment report'!BP$21)&lt;0.001,0,AL33-'Group - Segment report'!BP$21)</f>
        <v>0</v>
      </c>
    </row>
    <row r="69" spans="2:57" s="58" customFormat="1" ht="12.75" hidden="1" customHeight="1">
      <c r="B69" s="64"/>
      <c r="C69" s="64"/>
      <c r="D69" s="64"/>
      <c r="E69" s="64"/>
      <c r="F69" s="64"/>
      <c r="H69" s="65"/>
      <c r="J69" s="64"/>
      <c r="K69" s="64"/>
      <c r="L69" s="64"/>
      <c r="M69" s="64"/>
      <c r="N69" s="64"/>
      <c r="O69" s="64"/>
      <c r="P69" s="64"/>
      <c r="Q69" s="64"/>
      <c r="R69" s="64"/>
      <c r="S69" s="64"/>
      <c r="T69" s="64"/>
      <c r="U69" s="64"/>
      <c r="V69" s="64"/>
      <c r="W69" s="64"/>
      <c r="Y69" s="64"/>
      <c r="Z69" s="64"/>
      <c r="AA69" s="64"/>
      <c r="AB69" s="64"/>
      <c r="AC69" s="64"/>
      <c r="AD69" s="64"/>
      <c r="AE69" s="64"/>
      <c r="AF69" s="64"/>
      <c r="AG69" s="64"/>
      <c r="AH69" s="64"/>
      <c r="AI69" s="64"/>
      <c r="AJ69" s="64"/>
      <c r="AK69" s="64"/>
      <c r="AL69" s="64"/>
    </row>
  </sheetData>
  <sheetProtection algorithmName="SHA-512" hashValue="lBrYt7hbo/u5VqmBxQ1Ub+V8PZw6GrmJW5GUc/KSzxH3yywUnnXUAU6D+gb0wTzYRzswac7rN2EXJhc77i6UYw==" saltValue="/jPRi7pPPxOrKV1cG6GT7A==" spinCount="100000" sheet="1" formatCells="0" selectLockedCells="1" pivotTables="0"/>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54:AL54 J54:W54">
    <cfRule type="cellIs" dxfId="205" priority="61" operator="notBetween">
      <formula>-2</formula>
      <formula>2</formula>
    </cfRule>
  </conditionalFormatting>
  <conditionalFormatting sqref="H43:H44">
    <cfRule type="cellIs" dxfId="204" priority="58" operator="notEqual">
      <formula>0</formula>
    </cfRule>
    <cfRule type="cellIs" dxfId="203" priority="59" operator="notEqual">
      <formula>0</formula>
    </cfRule>
    <cfRule type="cellIs" dxfId="202" priority="60" operator="notEqual">
      <formula>0</formula>
    </cfRule>
  </conditionalFormatting>
  <conditionalFormatting sqref="J59:W60 Y59:AL60">
    <cfRule type="cellIs" dxfId="201" priority="57" operator="notBetween">
      <formula>-0.9999999999</formula>
      <formula>0.9999999999</formula>
    </cfRule>
  </conditionalFormatting>
  <conditionalFormatting sqref="Y67:AL68 J67:W68">
    <cfRule type="cellIs" dxfId="200" priority="56" operator="notBetween">
      <formula>-0.0009999999</formula>
      <formula>0.0009999999</formula>
    </cfRule>
  </conditionalFormatting>
  <conditionalFormatting sqref="H46">
    <cfRule type="cellIs" dxfId="199" priority="55" operator="notEqual">
      <formula>0</formula>
    </cfRule>
  </conditionalFormatting>
  <conditionalFormatting sqref="H48">
    <cfRule type="cellIs" dxfId="198" priority="54" operator="notEqual">
      <formula>"OK"</formula>
    </cfRule>
  </conditionalFormatting>
  <conditionalFormatting sqref="H47">
    <cfRule type="cellIs" dxfId="197" priority="53" operator="notEqual">
      <formula>0</formula>
    </cfRule>
  </conditionalFormatting>
  <conditionalFormatting sqref="J51:W51">
    <cfRule type="cellIs" dxfId="196" priority="52" operator="greaterThan">
      <formula>0</formula>
    </cfRule>
  </conditionalFormatting>
  <conditionalFormatting sqref="Y51:AL51">
    <cfRule type="cellIs" dxfId="195" priority="51" operator="greaterThan">
      <formula>0</formula>
    </cfRule>
  </conditionalFormatting>
  <conditionalFormatting sqref="AX9:BE12 AO10:AR12 AV9:AV12 AT10:AT12">
    <cfRule type="cellIs" dxfId="194" priority="49" operator="notBetween">
      <formula>-2</formula>
      <formula>2</formula>
    </cfRule>
  </conditionalFormatting>
  <conditionalFormatting sqref="AO13:AR14 AX13:BE14 AV13:AV14 AT13:AT14">
    <cfRule type="cellIs" dxfId="193" priority="48" operator="notBetween">
      <formula>-2</formula>
      <formula>2</formula>
    </cfRule>
  </conditionalFormatting>
  <conditionalFormatting sqref="AO30:AR30 AX30:BE30 AV30 AT30">
    <cfRule type="cellIs" dxfId="192" priority="50" operator="notBetween">
      <formula>-2</formula>
      <formula>2</formula>
    </cfRule>
  </conditionalFormatting>
  <conditionalFormatting sqref="AO29:AR29 AX29:BE29 AV29 AT29">
    <cfRule type="cellIs" dxfId="191" priority="47" operator="notBetween">
      <formula>-2</formula>
      <formula>2</formula>
    </cfRule>
  </conditionalFormatting>
  <conditionalFormatting sqref="AO19:AR20 AX19:BE20 AV19:AV20 AT19:AT20">
    <cfRule type="cellIs" dxfId="190" priority="46" operator="notBetween">
      <formula>-2</formula>
      <formula>2</formula>
    </cfRule>
  </conditionalFormatting>
  <conditionalFormatting sqref="AO25:AR26 AX25:BE26 AV25:AV26 AT25:AT26">
    <cfRule type="cellIs" dxfId="189" priority="45" operator="notBetween">
      <formula>-2</formula>
      <formula>2</formula>
    </cfRule>
  </conditionalFormatting>
  <conditionalFormatting sqref="AO27:AR28 AX27:BE28 AV27:AV28 AT27:AT28">
    <cfRule type="cellIs" dxfId="188" priority="44" operator="notBetween">
      <formula>-2</formula>
      <formula>2</formula>
    </cfRule>
  </conditionalFormatting>
  <conditionalFormatting sqref="H45">
    <cfRule type="cellIs" dxfId="187" priority="43" operator="notEqual">
      <formula>0</formula>
    </cfRule>
  </conditionalFormatting>
  <conditionalFormatting sqref="AO9:AR9 AT9">
    <cfRule type="cellIs" dxfId="186" priority="42" operator="notBetween">
      <formula>-2</formula>
      <formula>2</formula>
    </cfRule>
  </conditionalFormatting>
  <conditionalFormatting sqref="AX15:BE16 AO15:AR16 AV15:AV16 AT15:AT16">
    <cfRule type="cellIs" dxfId="185" priority="41" operator="notBetween">
      <formula>-2</formula>
      <formula>2</formula>
    </cfRule>
  </conditionalFormatting>
  <conditionalFormatting sqref="AX17:BE18 AO17:AR18 AV17:AV18 AT17:AT18">
    <cfRule type="cellIs" dxfId="184" priority="40" operator="notBetween">
      <formula>-2</formula>
      <formula>2</formula>
    </cfRule>
  </conditionalFormatting>
  <conditionalFormatting sqref="AO23:AR24 AX23:BE24 AV23:AV24 AT23:AT24">
    <cfRule type="cellIs" dxfId="183" priority="39" operator="notBetween">
      <formula>-2</formula>
      <formula>2</formula>
    </cfRule>
  </conditionalFormatting>
  <conditionalFormatting sqref="AO21:AR22 AX21:BE22 AV21:AV22 AT21:AT22">
    <cfRule type="cellIs" dxfId="182" priority="38" operator="notBetween">
      <formula>-2</formula>
      <formula>2</formula>
    </cfRule>
  </conditionalFormatting>
  <conditionalFormatting sqref="Y56:AL56 J56:W56">
    <cfRule type="cellIs" dxfId="181" priority="37" operator="notBetween">
      <formula>-2</formula>
      <formula>2</formula>
    </cfRule>
  </conditionalFormatting>
  <conditionalFormatting sqref="Y55:AL55 J55:W55">
    <cfRule type="cellIs" dxfId="180" priority="36" operator="notBetween">
      <formula>-2</formula>
      <formula>2</formula>
    </cfRule>
  </conditionalFormatting>
  <conditionalFormatting sqref="AX32:BE33 AO32:AR33 AV33 AT32:AT33">
    <cfRule type="cellIs" dxfId="179" priority="35" operator="notBetween">
      <formula>-2</formula>
      <formula>2</formula>
    </cfRule>
  </conditionalFormatting>
  <conditionalFormatting sqref="AX35:BE36 AO35:AR36 AV36 AT35:AT36">
    <cfRule type="cellIs" dxfId="178" priority="34" operator="notBetween">
      <formula>-2</formula>
      <formula>2</formula>
    </cfRule>
  </conditionalFormatting>
  <conditionalFormatting sqref="J62:W63 Y62:AL63">
    <cfRule type="cellIs" dxfId="177" priority="33" operator="notBetween">
      <formula>-0.9999999999</formula>
      <formula>0.9999999999</formula>
    </cfRule>
  </conditionalFormatting>
  <conditionalFormatting sqref="J64:W64 Y64:AL64">
    <cfRule type="cellIs" dxfId="176" priority="32" operator="notBetween">
      <formula>-0.9999999999</formula>
      <formula>0.9999999999</formula>
    </cfRule>
  </conditionalFormatting>
  <conditionalFormatting sqref="AV32">
    <cfRule type="cellIs" dxfId="175" priority="31" operator="notBetween">
      <formula>-2</formula>
      <formula>2</formula>
    </cfRule>
  </conditionalFormatting>
  <conditionalFormatting sqref="AV35">
    <cfRule type="cellIs" dxfId="174" priority="30" operator="notBetween">
      <formula>-2</formula>
      <formula>2</formula>
    </cfRule>
  </conditionalFormatting>
  <conditionalFormatting sqref="AU9:AU12">
    <cfRule type="cellIs" dxfId="173" priority="28" operator="notBetween">
      <formula>-2</formula>
      <formula>2</formula>
    </cfRule>
  </conditionalFormatting>
  <conditionalFormatting sqref="AU13:AU14">
    <cfRule type="cellIs" dxfId="172" priority="27" operator="notBetween">
      <formula>-2</formula>
      <formula>2</formula>
    </cfRule>
  </conditionalFormatting>
  <conditionalFormatting sqref="AU30">
    <cfRule type="cellIs" dxfId="171" priority="29" operator="notBetween">
      <formula>-2</formula>
      <formula>2</formula>
    </cfRule>
  </conditionalFormatting>
  <conditionalFormatting sqref="AU29">
    <cfRule type="cellIs" dxfId="170" priority="26" operator="notBetween">
      <formula>-2</formula>
      <formula>2</formula>
    </cfRule>
  </conditionalFormatting>
  <conditionalFormatting sqref="AU19:AU20">
    <cfRule type="cellIs" dxfId="169" priority="25" operator="notBetween">
      <formula>-2</formula>
      <formula>2</formula>
    </cfRule>
  </conditionalFormatting>
  <conditionalFormatting sqref="AU25:AU26">
    <cfRule type="cellIs" dxfId="168" priority="24" operator="notBetween">
      <formula>-2</formula>
      <formula>2</formula>
    </cfRule>
  </conditionalFormatting>
  <conditionalFormatting sqref="AU27:AU28">
    <cfRule type="cellIs" dxfId="167" priority="23" operator="notBetween">
      <formula>-2</formula>
      <formula>2</formula>
    </cfRule>
  </conditionalFormatting>
  <conditionalFormatting sqref="AU15:AU16">
    <cfRule type="cellIs" dxfId="166" priority="22" operator="notBetween">
      <formula>-2</formula>
      <formula>2</formula>
    </cfRule>
  </conditionalFormatting>
  <conditionalFormatting sqref="AU17:AU18">
    <cfRule type="cellIs" dxfId="165" priority="21" operator="notBetween">
      <formula>-2</formula>
      <formula>2</formula>
    </cfRule>
  </conditionalFormatting>
  <conditionalFormatting sqref="AU23:AU24">
    <cfRule type="cellIs" dxfId="164" priority="20" operator="notBetween">
      <formula>-2</formula>
      <formula>2</formula>
    </cfRule>
  </conditionalFormatting>
  <conditionalFormatting sqref="AU21:AU22">
    <cfRule type="cellIs" dxfId="163" priority="19" operator="notBetween">
      <formula>-2</formula>
      <formula>2</formula>
    </cfRule>
  </conditionalFormatting>
  <conditionalFormatting sqref="AU33">
    <cfRule type="cellIs" dxfId="162" priority="18" operator="notBetween">
      <formula>-2</formula>
      <formula>2</formula>
    </cfRule>
  </conditionalFormatting>
  <conditionalFormatting sqref="AU36">
    <cfRule type="cellIs" dxfId="161" priority="17" operator="notBetween">
      <formula>-2</formula>
      <formula>2</formula>
    </cfRule>
  </conditionalFormatting>
  <conditionalFormatting sqref="AU32">
    <cfRule type="cellIs" dxfId="160" priority="16" operator="notBetween">
      <formula>-2</formula>
      <formula>2</formula>
    </cfRule>
  </conditionalFormatting>
  <conditionalFormatting sqref="AU35">
    <cfRule type="cellIs" dxfId="159" priority="15" operator="notBetween">
      <formula>-2</formula>
      <formula>2</formula>
    </cfRule>
  </conditionalFormatting>
  <conditionalFormatting sqref="AS10:AS12">
    <cfRule type="cellIs" dxfId="158" priority="13" operator="notBetween">
      <formula>-2</formula>
      <formula>2</formula>
    </cfRule>
  </conditionalFormatting>
  <conditionalFormatting sqref="AS13:AS14">
    <cfRule type="cellIs" dxfId="157" priority="12" operator="notBetween">
      <formula>-2</formula>
      <formula>2</formula>
    </cfRule>
  </conditionalFormatting>
  <conditionalFormatting sqref="AS30">
    <cfRule type="cellIs" dxfId="156" priority="14" operator="notBetween">
      <formula>-2</formula>
      <formula>2</formula>
    </cfRule>
  </conditionalFormatting>
  <conditionalFormatting sqref="AS29">
    <cfRule type="cellIs" dxfId="155" priority="11" operator="notBetween">
      <formula>-2</formula>
      <formula>2</formula>
    </cfRule>
  </conditionalFormatting>
  <conditionalFormatting sqref="AS19:AS20">
    <cfRule type="cellIs" dxfId="154" priority="10" operator="notBetween">
      <formula>-2</formula>
      <formula>2</formula>
    </cfRule>
  </conditionalFormatting>
  <conditionalFormatting sqref="AS25:AS26">
    <cfRule type="cellIs" dxfId="153" priority="9" operator="notBetween">
      <formula>-2</formula>
      <formula>2</formula>
    </cfRule>
  </conditionalFormatting>
  <conditionalFormatting sqref="AS27:AS28">
    <cfRule type="cellIs" dxfId="152" priority="8" operator="notBetween">
      <formula>-2</formula>
      <formula>2</formula>
    </cfRule>
  </conditionalFormatting>
  <conditionalFormatting sqref="AS9">
    <cfRule type="cellIs" dxfId="151" priority="7" operator="notBetween">
      <formula>-2</formula>
      <formula>2</formula>
    </cfRule>
  </conditionalFormatting>
  <conditionalFormatting sqref="AS15:AS16">
    <cfRule type="cellIs" dxfId="150" priority="6" operator="notBetween">
      <formula>-2</formula>
      <formula>2</formula>
    </cfRule>
  </conditionalFormatting>
  <conditionalFormatting sqref="AS17:AS18">
    <cfRule type="cellIs" dxfId="149" priority="5" operator="notBetween">
      <formula>-2</formula>
      <formula>2</formula>
    </cfRule>
  </conditionalFormatting>
  <conditionalFormatting sqref="AS23:AS24">
    <cfRule type="cellIs" dxfId="148" priority="4" operator="notBetween">
      <formula>-2</formula>
      <formula>2</formula>
    </cfRule>
  </conditionalFormatting>
  <conditionalFormatting sqref="AS21:AS22">
    <cfRule type="cellIs" dxfId="147" priority="3" operator="notBetween">
      <formula>-2</formula>
      <formula>2</formula>
    </cfRule>
  </conditionalFormatting>
  <conditionalFormatting sqref="AS32:AS33">
    <cfRule type="cellIs" dxfId="146" priority="2" operator="notBetween">
      <formula>-2</formula>
      <formula>2</formula>
    </cfRule>
  </conditionalFormatting>
  <conditionalFormatting sqref="AS35:AS36">
    <cfRule type="cellIs" dxfId="145" priority="1" operator="notBetween">
      <formula>-2</formula>
      <formula>2</formula>
    </cfRule>
  </conditionalFormatting>
  <hyperlinks>
    <hyperlink ref="A1" location="'Front page'!A1" display="'Front page'!A1" xr:uid="{00000000-0004-0000-10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FF7900"/>
  </sheetPr>
  <dimension ref="A2:M44"/>
  <sheetViews>
    <sheetView showGridLines="0" tabSelected="1" zoomScale="80" zoomScaleNormal="80" zoomScaleSheetLayoutView="80" workbookViewId="0"/>
  </sheetViews>
  <sheetFormatPr baseColWidth="10" defaultColWidth="11.44140625" defaultRowHeight="15" customHeight="1"/>
  <cols>
    <col min="1" max="1" width="5.6640625" style="1" customWidth="1"/>
    <col min="2" max="2" width="12.6640625" style="1" customWidth="1"/>
    <col min="3" max="3" width="60.6640625" style="1" customWidth="1"/>
    <col min="4" max="4" width="75.6640625" style="1" customWidth="1"/>
    <col min="5" max="5" width="5.6640625" style="1" customWidth="1"/>
    <col min="6" max="6" width="12.6640625" style="1" customWidth="1"/>
    <col min="7" max="7" width="5.6640625" style="1" customWidth="1"/>
    <col min="8" max="9" width="12.6640625" style="1" customWidth="1"/>
    <col min="10" max="10" width="5.6640625" style="1" customWidth="1"/>
    <col min="11" max="16384" width="11.44140625" style="1"/>
  </cols>
  <sheetData>
    <row r="2" spans="1:13" ht="15" customHeight="1">
      <c r="B2" s="1214"/>
      <c r="C2" s="1214" t="s">
        <v>149</v>
      </c>
      <c r="D2" s="1214"/>
      <c r="E2" s="1214"/>
      <c r="F2" s="1214"/>
      <c r="G2" s="1214"/>
      <c r="H2" s="1216"/>
      <c r="I2" s="1216" t="s">
        <v>974</v>
      </c>
    </row>
    <row r="3" spans="1:13" ht="15" customHeight="1">
      <c r="B3" s="1215"/>
      <c r="C3" s="1214"/>
      <c r="D3" s="1214"/>
      <c r="E3" s="1214"/>
      <c r="F3" s="1214"/>
      <c r="G3" s="1214"/>
      <c r="H3" s="1217"/>
      <c r="I3" s="1217"/>
    </row>
    <row r="4" spans="1:13" ht="15" customHeight="1">
      <c r="B4" s="1215"/>
      <c r="C4" s="1214"/>
      <c r="D4" s="1214"/>
      <c r="E4" s="1214"/>
      <c r="F4" s="1214"/>
      <c r="G4" s="1214"/>
      <c r="H4" s="1217"/>
      <c r="I4" s="1217"/>
    </row>
    <row r="5" spans="1:13" ht="15" customHeight="1">
      <c r="B5" s="1215"/>
      <c r="C5" s="1214"/>
      <c r="D5" s="1214"/>
      <c r="E5" s="1214"/>
      <c r="F5" s="1214"/>
      <c r="G5" s="1214"/>
      <c r="H5" s="1217"/>
      <c r="I5" s="1217"/>
    </row>
    <row r="6" spans="1:13" ht="15" customHeight="1">
      <c r="B6" s="1215"/>
      <c r="C6" s="1214"/>
      <c r="D6" s="1214"/>
      <c r="E6" s="1214"/>
      <c r="F6" s="1214"/>
      <c r="G6" s="1214"/>
      <c r="H6" s="1217"/>
      <c r="I6" s="1217"/>
      <c r="M6"/>
    </row>
    <row r="7" spans="1:13" ht="15" customHeight="1">
      <c r="C7" s="434"/>
      <c r="D7" s="434"/>
      <c r="E7" s="434"/>
      <c r="F7" s="434"/>
      <c r="G7" s="434"/>
      <c r="H7" s="434"/>
      <c r="I7" s="435"/>
    </row>
    <row r="8" spans="1:13" ht="20.100000000000001" customHeight="1">
      <c r="B8" s="436"/>
      <c r="C8" s="437"/>
      <c r="D8" s="437"/>
      <c r="E8" s="437"/>
      <c r="F8" s="438"/>
      <c r="G8" s="437"/>
      <c r="H8" s="438"/>
      <c r="I8" s="439"/>
    </row>
    <row r="9" spans="1:13" ht="19.350000000000001" customHeight="1">
      <c r="B9" s="440"/>
      <c r="C9" s="441" t="s">
        <v>174</v>
      </c>
      <c r="D9" s="442"/>
      <c r="E9" s="442"/>
      <c r="F9" s="442"/>
      <c r="G9" s="442"/>
      <c r="H9" s="442"/>
      <c r="I9" s="443"/>
    </row>
    <row r="10" spans="1:13" ht="20.100000000000001" customHeight="1">
      <c r="B10" s="440"/>
      <c r="E10" s="444"/>
      <c r="F10" s="445"/>
      <c r="G10" s="444"/>
      <c r="H10" s="445"/>
      <c r="I10" s="446"/>
    </row>
    <row r="11" spans="1:13" ht="20.100000000000001" customHeight="1">
      <c r="B11" s="440"/>
      <c r="E11" s="444"/>
      <c r="F11" s="391" t="s">
        <v>552</v>
      </c>
      <c r="G11" s="444"/>
      <c r="H11" s="984" t="s">
        <v>553</v>
      </c>
      <c r="I11" s="446"/>
    </row>
    <row r="12" spans="1:13" ht="20.100000000000001" customHeight="1">
      <c r="B12" s="440"/>
      <c r="E12" s="444"/>
      <c r="F12" s="445"/>
      <c r="G12" s="444"/>
      <c r="H12" s="445"/>
      <c r="I12" s="446"/>
    </row>
    <row r="13" spans="1:13" ht="19.350000000000001" customHeight="1">
      <c r="A13" s="3"/>
      <c r="B13" s="447"/>
      <c r="C13" s="393" t="s">
        <v>632</v>
      </c>
      <c r="D13" s="394" t="s">
        <v>186</v>
      </c>
      <c r="E13" s="3"/>
      <c r="F13" s="394" t="s">
        <v>175</v>
      </c>
      <c r="G13" s="3"/>
      <c r="H13" s="395">
        <v>2</v>
      </c>
      <c r="I13" s="448"/>
    </row>
    <row r="14" spans="1:13" ht="20.100000000000001" customHeight="1">
      <c r="B14" s="440"/>
      <c r="C14" s="449"/>
      <c r="D14" s="391" t="s">
        <v>633</v>
      </c>
      <c r="E14" s="444"/>
      <c r="F14" s="391" t="s">
        <v>554</v>
      </c>
      <c r="G14" s="3"/>
      <c r="H14" s="392">
        <v>5</v>
      </c>
      <c r="I14" s="446"/>
    </row>
    <row r="15" spans="1:13" ht="20.100000000000001" customHeight="1">
      <c r="B15" s="440"/>
      <c r="C15" s="449"/>
      <c r="E15" s="444"/>
      <c r="F15" s="445"/>
      <c r="G15" s="444"/>
      <c r="H15" s="450"/>
      <c r="I15" s="446"/>
    </row>
    <row r="16" spans="1:13" ht="19.350000000000001" customHeight="1">
      <c r="A16" s="3"/>
      <c r="B16" s="447"/>
      <c r="C16" s="393" t="s">
        <v>17</v>
      </c>
      <c r="D16" s="394" t="s">
        <v>849</v>
      </c>
      <c r="E16" s="3"/>
      <c r="F16" s="394" t="s">
        <v>176</v>
      </c>
      <c r="G16" s="3"/>
      <c r="H16" s="399">
        <v>6</v>
      </c>
      <c r="I16" s="448"/>
    </row>
    <row r="17" spans="1:9" ht="19.350000000000001" customHeight="1">
      <c r="A17" s="3"/>
      <c r="B17" s="447"/>
      <c r="C17" s="449"/>
      <c r="D17" s="391" t="s">
        <v>816</v>
      </c>
      <c r="E17" s="3"/>
      <c r="F17" s="391" t="s">
        <v>555</v>
      </c>
      <c r="G17" s="3"/>
      <c r="H17" s="392">
        <v>10</v>
      </c>
      <c r="I17" s="448"/>
    </row>
    <row r="18" spans="1:9" ht="19.350000000000001" customHeight="1">
      <c r="A18" s="3"/>
      <c r="B18" s="447"/>
      <c r="C18" s="449"/>
      <c r="D18" s="394" t="s">
        <v>817</v>
      </c>
      <c r="E18" s="3"/>
      <c r="F18" s="394" t="s">
        <v>177</v>
      </c>
      <c r="G18" s="3"/>
      <c r="H18" s="399">
        <v>11</v>
      </c>
      <c r="I18" s="448"/>
    </row>
    <row r="19" spans="1:9" ht="19.350000000000001" customHeight="1">
      <c r="A19" s="3"/>
      <c r="B19" s="447"/>
      <c r="C19" s="449"/>
      <c r="D19" s="391" t="s">
        <v>187</v>
      </c>
      <c r="E19" s="949"/>
      <c r="F19" s="391" t="s">
        <v>178</v>
      </c>
      <c r="G19" s="3"/>
      <c r="H19" s="392">
        <v>12</v>
      </c>
      <c r="I19" s="448"/>
    </row>
    <row r="20" spans="1:9" ht="19.350000000000001" customHeight="1">
      <c r="A20" s="3"/>
      <c r="B20" s="447"/>
      <c r="C20" s="449"/>
      <c r="D20" s="394" t="s">
        <v>848</v>
      </c>
      <c r="E20" s="3"/>
      <c r="F20" s="394" t="s">
        <v>556</v>
      </c>
      <c r="G20" s="3"/>
      <c r="H20" s="395">
        <v>14</v>
      </c>
      <c r="I20" s="448"/>
    </row>
    <row r="21" spans="1:9" ht="20.100000000000001" customHeight="1">
      <c r="B21" s="440"/>
      <c r="C21" s="449"/>
      <c r="E21" s="444"/>
      <c r="F21" s="445"/>
      <c r="G21" s="444"/>
      <c r="H21" s="450"/>
      <c r="I21" s="446"/>
    </row>
    <row r="22" spans="1:9" ht="19.350000000000001" customHeight="1">
      <c r="A22" s="3"/>
      <c r="B22" s="447"/>
      <c r="C22" s="393" t="s">
        <v>769</v>
      </c>
      <c r="D22" s="394" t="s">
        <v>686</v>
      </c>
      <c r="E22" s="3"/>
      <c r="F22" s="394" t="s">
        <v>179</v>
      </c>
      <c r="G22" s="3"/>
      <c r="H22" s="399">
        <v>18</v>
      </c>
      <c r="I22" s="448"/>
    </row>
    <row r="23" spans="1:9" ht="19.350000000000001" customHeight="1">
      <c r="A23" s="3"/>
      <c r="B23" s="447"/>
      <c r="C23" s="449"/>
      <c r="D23" s="391" t="s">
        <v>188</v>
      </c>
      <c r="E23" s="3"/>
      <c r="F23" s="391" t="s">
        <v>557</v>
      </c>
      <c r="G23" s="3"/>
      <c r="H23" s="392">
        <v>22</v>
      </c>
      <c r="I23" s="448"/>
    </row>
    <row r="24" spans="1:9" ht="20.100000000000001" customHeight="1">
      <c r="B24" s="440"/>
      <c r="C24" s="449"/>
      <c r="E24" s="444"/>
      <c r="F24" s="445"/>
      <c r="G24" s="444"/>
      <c r="H24" s="450"/>
      <c r="I24" s="446"/>
    </row>
    <row r="25" spans="1:9" ht="19.350000000000001" customHeight="1">
      <c r="A25" s="451"/>
      <c r="B25" s="447"/>
      <c r="C25" s="393" t="s">
        <v>127</v>
      </c>
      <c r="D25" s="394" t="s">
        <v>188</v>
      </c>
      <c r="E25" s="3"/>
      <c r="F25" s="394" t="s">
        <v>180</v>
      </c>
      <c r="G25" s="3"/>
      <c r="H25" s="399">
        <v>24</v>
      </c>
      <c r="I25" s="448"/>
    </row>
    <row r="26" spans="1:9" ht="20.100000000000001" customHeight="1">
      <c r="B26" s="440"/>
      <c r="C26" s="449"/>
      <c r="E26" s="444"/>
      <c r="F26" s="445"/>
      <c r="G26" s="444"/>
      <c r="H26" s="450"/>
      <c r="I26" s="446"/>
    </row>
    <row r="27" spans="1:9" ht="19.350000000000001" customHeight="1">
      <c r="A27" s="451"/>
      <c r="B27" s="447"/>
      <c r="C27" s="393" t="s">
        <v>2</v>
      </c>
      <c r="D27" s="394" t="s">
        <v>189</v>
      </c>
      <c r="E27" s="3"/>
      <c r="F27" s="394" t="s">
        <v>181</v>
      </c>
      <c r="G27" s="3"/>
      <c r="H27" s="399">
        <v>25</v>
      </c>
      <c r="I27" s="448"/>
    </row>
    <row r="28" spans="1:9" ht="19.350000000000001" customHeight="1">
      <c r="A28" s="451"/>
      <c r="B28" s="452"/>
      <c r="C28" s="449"/>
      <c r="D28" s="391" t="s">
        <v>188</v>
      </c>
      <c r="E28" s="3"/>
      <c r="F28" s="391" t="s">
        <v>182</v>
      </c>
      <c r="G28" s="3"/>
      <c r="H28" s="392">
        <v>27</v>
      </c>
      <c r="I28" s="453"/>
    </row>
    <row r="29" spans="1:9" ht="20.100000000000001" customHeight="1">
      <c r="B29" s="440"/>
      <c r="C29" s="449"/>
      <c r="E29" s="444"/>
      <c r="F29" s="445"/>
      <c r="G29" s="444"/>
      <c r="H29" s="450"/>
      <c r="I29" s="446"/>
    </row>
    <row r="30" spans="1:9" ht="19.350000000000001" customHeight="1">
      <c r="A30" s="451"/>
      <c r="B30" s="447"/>
      <c r="C30" s="1118" t="s">
        <v>942</v>
      </c>
      <c r="D30" s="394" t="s">
        <v>189</v>
      </c>
      <c r="E30" s="3"/>
      <c r="F30" s="394" t="s">
        <v>183</v>
      </c>
      <c r="G30" s="3"/>
      <c r="H30" s="399">
        <v>29</v>
      </c>
      <c r="I30" s="448"/>
    </row>
    <row r="31" spans="1:9" ht="19.350000000000001" customHeight="1">
      <c r="A31" s="451"/>
      <c r="B31" s="452"/>
      <c r="C31" s="449"/>
      <c r="D31" s="391" t="s">
        <v>188</v>
      </c>
      <c r="E31" s="3"/>
      <c r="F31" s="391" t="s">
        <v>184</v>
      </c>
      <c r="G31" s="3"/>
      <c r="H31" s="392">
        <v>37</v>
      </c>
      <c r="I31" s="453"/>
    </row>
    <row r="32" spans="1:9" ht="20.100000000000001" customHeight="1">
      <c r="B32" s="440"/>
      <c r="C32" s="449"/>
      <c r="E32" s="444"/>
      <c r="F32" s="445"/>
      <c r="G32" s="444"/>
      <c r="H32" s="450"/>
      <c r="I32" s="446"/>
    </row>
    <row r="33" spans="1:9" ht="19.350000000000001" customHeight="1">
      <c r="A33" s="451"/>
      <c r="B33" s="447"/>
      <c r="C33" s="393" t="s">
        <v>35</v>
      </c>
      <c r="D33" s="394" t="s">
        <v>189</v>
      </c>
      <c r="E33" s="3"/>
      <c r="F33" s="394" t="s">
        <v>558</v>
      </c>
      <c r="G33" s="3"/>
      <c r="H33" s="399">
        <v>42</v>
      </c>
      <c r="I33" s="448"/>
    </row>
    <row r="34" spans="1:9" ht="19.350000000000001" customHeight="1">
      <c r="A34" s="451"/>
      <c r="B34" s="452"/>
      <c r="C34" s="449"/>
      <c r="D34" s="391" t="s">
        <v>188</v>
      </c>
      <c r="E34" s="3"/>
      <c r="F34" s="391" t="s">
        <v>559</v>
      </c>
      <c r="G34" s="3"/>
      <c r="H34" s="392">
        <v>44</v>
      </c>
      <c r="I34" s="453"/>
    </row>
    <row r="35" spans="1:9" ht="20.100000000000001" customHeight="1">
      <c r="A35" s="454"/>
      <c r="B35" s="455"/>
      <c r="C35" s="449"/>
      <c r="E35" s="456"/>
      <c r="F35" s="445"/>
      <c r="G35" s="456"/>
      <c r="H35" s="450"/>
      <c r="I35" s="457"/>
    </row>
    <row r="36" spans="1:9" ht="19.350000000000001" customHeight="1">
      <c r="A36" s="451"/>
      <c r="B36" s="447"/>
      <c r="C36" s="393" t="s">
        <v>736</v>
      </c>
      <c r="D36" s="394" t="s">
        <v>189</v>
      </c>
      <c r="E36" s="3"/>
      <c r="F36" s="394" t="s">
        <v>185</v>
      </c>
      <c r="G36" s="3"/>
      <c r="H36" s="399">
        <v>45</v>
      </c>
      <c r="I36" s="448"/>
    </row>
    <row r="37" spans="1:9" ht="19.350000000000001" customHeight="1">
      <c r="A37" s="451"/>
      <c r="B37" s="452"/>
      <c r="C37" s="449"/>
      <c r="D37" s="391" t="s">
        <v>188</v>
      </c>
      <c r="E37" s="3"/>
      <c r="F37" s="391" t="s">
        <v>635</v>
      </c>
      <c r="G37" s="3"/>
      <c r="H37" s="392">
        <v>47</v>
      </c>
      <c r="I37" s="453"/>
    </row>
    <row r="38" spans="1:9" ht="20.100000000000001" customHeight="1">
      <c r="A38" s="451"/>
      <c r="B38" s="452"/>
      <c r="C38" s="449"/>
      <c r="E38" s="456"/>
      <c r="F38" s="445"/>
      <c r="G38" s="456"/>
      <c r="H38" s="458"/>
      <c r="I38" s="453"/>
    </row>
    <row r="39" spans="1:9" ht="19.350000000000001" customHeight="1">
      <c r="A39" s="451"/>
      <c r="B39" s="447"/>
      <c r="C39" s="393" t="s">
        <v>671</v>
      </c>
      <c r="D39" s="394" t="s">
        <v>189</v>
      </c>
      <c r="E39" s="3"/>
      <c r="F39" s="394" t="s">
        <v>636</v>
      </c>
      <c r="G39" s="3"/>
      <c r="H39" s="399">
        <v>48</v>
      </c>
      <c r="I39" s="448"/>
    </row>
    <row r="40" spans="1:9" ht="20.100000000000001" customHeight="1">
      <c r="A40" s="451"/>
      <c r="B40" s="452"/>
      <c r="C40" s="449"/>
      <c r="E40" s="456"/>
      <c r="F40" s="445"/>
      <c r="G40" s="456"/>
      <c r="H40" s="458"/>
      <c r="I40" s="453"/>
    </row>
    <row r="41" spans="1:9" ht="19.350000000000001" customHeight="1">
      <c r="A41" s="451"/>
      <c r="B41" s="452"/>
      <c r="C41" s="393" t="s">
        <v>660</v>
      </c>
      <c r="D41" s="394" t="s">
        <v>189</v>
      </c>
      <c r="E41" s="3"/>
      <c r="F41" s="394" t="s">
        <v>847</v>
      </c>
      <c r="G41" s="3"/>
      <c r="H41" s="399">
        <v>50</v>
      </c>
      <c r="I41" s="448"/>
    </row>
    <row r="42" spans="1:9" ht="19.350000000000001" customHeight="1">
      <c r="A42" s="451"/>
      <c r="B42" s="452"/>
      <c r="C42" s="393"/>
      <c r="D42" s="393"/>
      <c r="E42" s="393"/>
      <c r="F42" s="393"/>
      <c r="G42" s="393"/>
      <c r="H42" s="393"/>
      <c r="I42" s="448"/>
    </row>
    <row r="43" spans="1:9" ht="19.350000000000001" customHeight="1">
      <c r="A43" s="451"/>
      <c r="B43" s="452"/>
      <c r="C43" s="1118" t="s">
        <v>1002</v>
      </c>
      <c r="D43" s="394" t="s">
        <v>933</v>
      </c>
      <c r="E43" s="3"/>
      <c r="F43" s="394" t="s">
        <v>934</v>
      </c>
      <c r="G43" s="3"/>
      <c r="H43" s="399">
        <v>52</v>
      </c>
      <c r="I43" s="448"/>
    </row>
    <row r="44" spans="1:9" ht="20.100000000000001" customHeight="1">
      <c r="A44" s="446"/>
      <c r="B44" s="459"/>
      <c r="C44" s="459"/>
      <c r="D44" s="459"/>
      <c r="E44" s="459"/>
      <c r="F44" s="459"/>
      <c r="G44" s="459"/>
      <c r="H44" s="459"/>
      <c r="I44" s="460"/>
    </row>
  </sheetData>
  <sheetProtection algorithmName="SHA-512" hashValue="xO+hvYDGpHoSe4UIVUGvJ5pAY8cChVvT+HB5TQ1Rd8iWdZg2dB2QeTTD5j+jdb4ywmFlNbbPzGBr2gE5raKLgw==" saltValue="iknEw4nVe6eaTt8HzmRz5A==" spinCount="100000" sheet="1" objects="1" scenarios="1"/>
  <customSheetViews>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1"/>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4"/>
      <headerFooter alignWithMargins="0"/>
    </customSheetView>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5"/>
      <headerFooter alignWithMargins="0"/>
    </customSheetView>
  </customSheetViews>
  <mergeCells count="4">
    <mergeCell ref="B2:B6"/>
    <mergeCell ref="H2:H6"/>
    <mergeCell ref="C2:G6"/>
    <mergeCell ref="I2:I6"/>
  </mergeCells>
  <phoneticPr fontId="213" type="noConversion"/>
  <hyperlinks>
    <hyperlink ref="F13" location="Glossary!A1" display="Sheet 1" xr:uid="{00000000-0004-0000-0100-000000000000}"/>
    <hyperlink ref="D13" location="Glossary!A1" display="Glossary" xr:uid="{00000000-0004-0000-0100-000001000000}"/>
    <hyperlink ref="F27" location="'France - Financial'!A1" display="Sheet 9" xr:uid="{00000000-0004-0000-0100-000002000000}"/>
    <hyperlink ref="D27" location="'France - Financial'!A1" display="Financial figures" xr:uid="{00000000-0004-0000-0100-000003000000}"/>
    <hyperlink ref="F28" location="'France - KPIs'!A1" display="Sheet 10" xr:uid="{00000000-0004-0000-0100-000004000000}"/>
    <hyperlink ref="D28" location="'France - KPIs'!A1" display="Operational KPIs" xr:uid="{00000000-0004-0000-0100-000005000000}"/>
    <hyperlink ref="D30" location="'Europe (excl Spain) - Financial'!A1" display="Financial figures" xr:uid="{00000000-0004-0000-0100-000006000000}"/>
    <hyperlink ref="F30" location="'Europe (excl Spain) - Financial'!A1" display="Sheet 13" xr:uid="{00000000-0004-0000-0100-000007000000}"/>
    <hyperlink ref="F31" location="'Europe (excl Spain) - KPIs'!A1" display="Sheet 14" xr:uid="{00000000-0004-0000-0100-000008000000}"/>
    <hyperlink ref="D31" location="'Europe (excl Spain) - KPIs'!A1" display="Operational KPIs" xr:uid="{00000000-0004-0000-0100-000009000000}"/>
    <hyperlink ref="F33" location="'A&amp;ME - Financial'!A1" display="Sheet 13" xr:uid="{00000000-0004-0000-0100-00000A000000}"/>
    <hyperlink ref="D33" location="'A&amp;ME - Financial'!A1" display="Financial figures" xr:uid="{00000000-0004-0000-0100-00000B000000}"/>
    <hyperlink ref="F34" location="'A&amp;ME - KPIs'!A1" display="Sheet 14" xr:uid="{00000000-0004-0000-0100-00000C000000}"/>
    <hyperlink ref="D34" location="'A&amp;ME - KPIs'!A1" display="Operational KPIs" xr:uid="{00000000-0004-0000-0100-00000D000000}"/>
    <hyperlink ref="F36" location="'Orange Business - Financial'!A1" display="Sheet 17" xr:uid="{00000000-0004-0000-0100-00000E000000}"/>
    <hyperlink ref="F41" location="'IC&amp;SS - Financial'!A1" display="Sheet 17" xr:uid="{00000000-0004-0000-0100-00000F000000}"/>
    <hyperlink ref="D41" location="'IC&amp;SS - Financial'!A1" display="Financial figures" xr:uid="{00000000-0004-0000-0100-000010000000}"/>
    <hyperlink ref="F37" location="'Orange Business - KPIs'!A1" display="Sheet 18" xr:uid="{00000000-0004-0000-0100-000011000000}"/>
    <hyperlink ref="D37" location="'Orange Business - KPIs'!A1" display="Operational KPIs" xr:uid="{00000000-0004-0000-0100-000012000000}"/>
    <hyperlink ref="D36" location="'Orange Business - Financial'!A1" display="Financial figures" xr:uid="{00000000-0004-0000-0100-000013000000}"/>
    <hyperlink ref="F25" location="'Orange - Market France KPIs'!A1" display="Sheet 8" xr:uid="{00000000-0004-0000-0100-000014000000}"/>
    <hyperlink ref="D25" location="'Orange - Market France KPIs'!A1" display="Operational KPIs" xr:uid="{00000000-0004-0000-0100-000015000000}"/>
    <hyperlink ref="D16" location="'Group - Accounts (1)'!A1" display="Profit &amp; loss statement, operating cash flow and capital evolution" xr:uid="{00000000-0004-0000-0100-000016000000}"/>
    <hyperlink ref="D17" location="'Group - Accounts (2)'!A1" display="Cash flow statement &amp; Net financial debt of telecoms activities" xr:uid="{00000000-0004-0000-0100-000017000000}"/>
    <hyperlink ref="D19" location="'Group - Comparable basis'!A1" display="Comparable basis data" xr:uid="{00000000-0004-0000-0100-000018000000}"/>
    <hyperlink ref="D20" location="'Group - Segment report'!A1" display="Segment reporting: Profit &amp; loss statement by segment" xr:uid="{00000000-0004-0000-0100-000019000000}"/>
    <hyperlink ref="D22" location="'Telecom - Financial'!A1" display="Financial figures: Revenues, EBITDAaL and eCAPEX by segment" xr:uid="{00000000-0004-0000-0100-00001A000000}"/>
    <hyperlink ref="D23" location="'Telecom - KPIs'!A1" display="Operational KPIs" xr:uid="{00000000-0004-0000-0100-00001B000000}"/>
    <hyperlink ref="F16" location="'Group - Accounts (1)'!A1" display="Sheet 2" xr:uid="{00000000-0004-0000-0100-00001C000000}"/>
    <hyperlink ref="F17" location="'Group - Accounts (2)'!A1" display="Sheet 3" xr:uid="{00000000-0004-0000-0100-00001D000000}"/>
    <hyperlink ref="F19" location="'Group - Comparable basis'!A1" display="Sheet 4" xr:uid="{00000000-0004-0000-0100-00001E000000}"/>
    <hyperlink ref="F20" location="'Group - Segment report'!A1" display="Sheet 5" xr:uid="{00000000-0004-0000-0100-00001F000000}"/>
    <hyperlink ref="F22" location="'Telecom - Financial'!A1" display="Sheet 8" xr:uid="{00000000-0004-0000-0100-000020000000}"/>
    <hyperlink ref="F23" location="'Telecom - KPIs'!A1" display="Sheet 9" xr:uid="{00000000-0004-0000-0100-000021000000}"/>
    <hyperlink ref="F39" location="'Totem - Financial'!A1" display="Sheet 17" xr:uid="{4F91906F-3E70-4189-9D55-F14B592036B4}"/>
    <hyperlink ref="D39" location="'Totem - Financial'!A1" display="Financial figures" xr:uid="{66C028C7-0A63-403A-825C-631EE57FB44D}"/>
    <hyperlink ref="F14" location="'Additional information'!A1" display="Sheet 2" xr:uid="{73E46238-0682-4B4A-90BB-A768D6DD08C2}"/>
    <hyperlink ref="D14" location="'Additional information'!A1" display="Additional information" xr:uid="{3557A69F-AA00-49E2-B147-FE09E39FC508}"/>
    <hyperlink ref="D18" location="'Group - Accounts (3)'!A1" display="ROCE from telecom activities" xr:uid="{92567C40-8944-4EBD-9572-D6C4D6E89877}"/>
    <hyperlink ref="F18" location="'Group - Accounts (3)'!A1" display="Sheet 5" xr:uid="{80487932-439F-4A7B-92F7-147FBBD64881}"/>
    <hyperlink ref="D43" location="'Spain (DiscOp)'!A1" display="Financial figures &amp; Operational KPIs" xr:uid="{9CC4FD0E-0810-4971-9D8B-88D1960393BC}"/>
    <hyperlink ref="F43" location="'Spain (DiscOp)'!A1" display="Sheet 21" xr:uid="{BC224DA4-904D-4DBC-BBAD-37C0B24D9C3C}"/>
  </hyperlinks>
  <printOptions horizontalCentered="1" verticalCentered="1"/>
  <pageMargins left="0.39370078740157483" right="0.39370078740157483" top="0.39370078740157483" bottom="0.39370078740157483" header="0.27559055118110237" footer="0.27559055118110237"/>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6">
    <tabColor rgb="FFFF7900"/>
    <pageSetUpPr autoPageBreaks="0"/>
  </sheetPr>
  <dimension ref="A1:Z50"/>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2.6640625" style="28" customWidth="1"/>
    <col min="7" max="7" width="1.6640625" style="28" customWidth="1"/>
    <col min="8" max="8" width="10.6640625" style="57" customWidth="1"/>
    <col min="9" max="9" width="2.6640625" style="28" customWidth="1"/>
    <col min="10" max="13" width="12.44140625" style="28" hidden="1" customWidth="1"/>
    <col min="14" max="21" width="12.33203125" style="28" customWidth="1"/>
    <col min="22" max="140" width="11.44140625" style="28" customWidth="1"/>
    <col min="141" max="141" width="11.44140625" style="28"/>
    <col min="142" max="142" width="11.44140625" style="28" customWidth="1"/>
    <col min="143" max="144" width="11.44140625" style="28"/>
    <col min="145" max="157" width="11.44140625" style="28" customWidth="1"/>
    <col min="158" max="159" width="11.44140625" style="28"/>
    <col min="160" max="172" width="11.44140625" style="28" customWidth="1"/>
    <col min="173" max="16384" width="11.44140625" style="28"/>
  </cols>
  <sheetData>
    <row r="1" spans="1:26" ht="12" customHeight="1">
      <c r="A1" s="27" t="s">
        <v>585</v>
      </c>
      <c r="F1" s="1234" t="s">
        <v>740</v>
      </c>
    </row>
    <row r="2" spans="1:26" ht="12" customHeight="1">
      <c r="F2" s="1235"/>
      <c r="I2" s="307"/>
    </row>
    <row r="3" spans="1:26" ht="12" customHeight="1">
      <c r="F3" s="1235"/>
    </row>
    <row r="4" spans="1:26" ht="12" customHeight="1">
      <c r="F4" s="1235"/>
    </row>
    <row r="5" spans="1:26" ht="12" customHeight="1">
      <c r="F5" s="1259"/>
    </row>
    <row r="6" spans="1:26" ht="23.25" customHeight="1">
      <c r="B6" s="1237" t="s">
        <v>466</v>
      </c>
      <c r="C6" s="1237"/>
      <c r="D6" s="1237"/>
      <c r="E6" s="1237"/>
      <c r="F6" s="1237"/>
      <c r="G6" s="308"/>
      <c r="H6" s="1237" t="s">
        <v>186</v>
      </c>
      <c r="J6" s="304">
        <v>2022</v>
      </c>
      <c r="K6" s="304"/>
      <c r="L6" s="304"/>
      <c r="M6" s="304"/>
      <c r="N6" s="304">
        <v>2023</v>
      </c>
      <c r="O6" s="304"/>
      <c r="P6" s="304"/>
      <c r="Q6" s="304"/>
      <c r="R6" s="271">
        <v>2024</v>
      </c>
      <c r="S6" s="304"/>
      <c r="T6" s="304"/>
      <c r="U6" s="304"/>
    </row>
    <row r="7" spans="1:26" s="82" customFormat="1" ht="29.25" customHeight="1">
      <c r="B7" s="1260"/>
      <c r="C7" s="1260"/>
      <c r="D7" s="1260"/>
      <c r="E7" s="1260"/>
      <c r="F7" s="1260"/>
      <c r="H7" s="1260"/>
      <c r="J7" s="80" t="s">
        <v>608</v>
      </c>
      <c r="K7" s="80" t="s">
        <v>609</v>
      </c>
      <c r="L7" s="80" t="s">
        <v>610</v>
      </c>
      <c r="M7" s="1120" t="s">
        <v>611</v>
      </c>
      <c r="N7" s="1120" t="s">
        <v>696</v>
      </c>
      <c r="O7" s="80" t="s">
        <v>704</v>
      </c>
      <c r="P7" s="80" t="s">
        <v>706</v>
      </c>
      <c r="Q7" s="80" t="s">
        <v>707</v>
      </c>
      <c r="R7" s="81" t="s">
        <v>889</v>
      </c>
      <c r="S7" s="80" t="s">
        <v>890</v>
      </c>
      <c r="T7" s="80" t="s">
        <v>892</v>
      </c>
      <c r="U7" s="80" t="s">
        <v>893</v>
      </c>
    </row>
    <row r="8" spans="1:26" s="53" customFormat="1" ht="15" customHeight="1">
      <c r="H8" s="56"/>
      <c r="J8" s="101"/>
      <c r="K8" s="101"/>
      <c r="L8" s="101"/>
      <c r="M8" s="976"/>
      <c r="N8" s="976"/>
      <c r="O8" s="101"/>
      <c r="P8" s="101"/>
      <c r="Q8" s="101"/>
      <c r="R8" s="101"/>
      <c r="S8" s="101"/>
      <c r="T8" s="101"/>
      <c r="U8" s="101"/>
    </row>
    <row r="9" spans="1:26" s="53" customFormat="1" ht="23.25" customHeight="1">
      <c r="B9" s="485" t="s">
        <v>281</v>
      </c>
      <c r="H9" s="56"/>
      <c r="J9" s="101"/>
      <c r="K9" s="83"/>
      <c r="L9" s="101"/>
      <c r="M9" s="976"/>
      <c r="N9" s="976"/>
      <c r="O9" s="83"/>
      <c r="P9" s="101"/>
      <c r="Q9" s="101"/>
      <c r="R9" s="101"/>
      <c r="S9" s="83"/>
      <c r="T9" s="101"/>
      <c r="U9" s="101"/>
    </row>
    <row r="10" spans="1:26" s="53" customFormat="1" ht="15" customHeight="1">
      <c r="H10" s="56"/>
      <c r="J10" s="101"/>
      <c r="K10" s="289"/>
      <c r="L10" s="101"/>
      <c r="M10" s="976"/>
      <c r="N10" s="976"/>
      <c r="O10" s="289"/>
      <c r="P10" s="101"/>
      <c r="Q10" s="101"/>
      <c r="R10" s="101"/>
      <c r="S10" s="289"/>
      <c r="T10" s="101"/>
      <c r="U10" s="101"/>
    </row>
    <row r="11" spans="1:26" s="53" customFormat="1" ht="15" customHeight="1" collapsed="1">
      <c r="B11" s="670" t="s">
        <v>327</v>
      </c>
      <c r="H11" s="56"/>
      <c r="J11" s="101"/>
      <c r="K11" s="101"/>
      <c r="L11" s="101"/>
      <c r="M11" s="976"/>
      <c r="N11" s="976"/>
      <c r="O11" s="101"/>
      <c r="P11" s="101"/>
      <c r="Q11" s="101"/>
      <c r="R11" s="101"/>
      <c r="S11" s="101"/>
      <c r="T11" s="101"/>
      <c r="U11" s="101"/>
    </row>
    <row r="12" spans="1:26" s="49" customFormat="1" ht="15" customHeight="1">
      <c r="B12" s="674" t="s">
        <v>435</v>
      </c>
      <c r="C12" s="674"/>
      <c r="D12" s="674"/>
      <c r="E12" s="674"/>
      <c r="F12" s="674"/>
      <c r="G12" s="53"/>
      <c r="H12" s="529" t="s">
        <v>245</v>
      </c>
      <c r="I12" s="53"/>
      <c r="J12" s="676">
        <v>18821.267</v>
      </c>
      <c r="K12" s="676">
        <v>19842.344000000001</v>
      </c>
      <c r="L12" s="676">
        <v>20864.718000000001</v>
      </c>
      <c r="M12" s="676">
        <v>22086.208999999999</v>
      </c>
      <c r="N12" s="403">
        <v>23290.84</v>
      </c>
      <c r="O12" s="676">
        <v>23582.982</v>
      </c>
      <c r="P12" s="403">
        <v>25241.207999999999</v>
      </c>
      <c r="Q12" s="403">
        <v>27004.080000000002</v>
      </c>
      <c r="R12" s="84">
        <v>29211.842000000001</v>
      </c>
      <c r="S12" s="676">
        <v>29069.437999999998</v>
      </c>
      <c r="T12" s="403"/>
      <c r="U12" s="403"/>
      <c r="V12" s="53"/>
      <c r="W12" s="723"/>
      <c r="X12" s="723"/>
      <c r="Y12" s="723"/>
      <c r="Z12" s="723"/>
    </row>
    <row r="13" spans="1:26" s="53" customFormat="1" ht="15" customHeight="1">
      <c r="C13" s="53" t="s">
        <v>212</v>
      </c>
      <c r="H13" s="56" t="s">
        <v>246</v>
      </c>
      <c r="J13" s="289">
        <v>18821.267</v>
      </c>
      <c r="K13" s="289">
        <v>19842.344000000001</v>
      </c>
      <c r="L13" s="289">
        <v>20864.718000000001</v>
      </c>
      <c r="M13" s="913">
        <v>22086.208999999999</v>
      </c>
      <c r="N13" s="913">
        <v>23290.84</v>
      </c>
      <c r="O13" s="289">
        <v>23582.982</v>
      </c>
      <c r="P13" s="289">
        <v>25241.207999999999</v>
      </c>
      <c r="Q13" s="289">
        <v>27004.080000000002</v>
      </c>
      <c r="R13" s="411">
        <v>29211.842000000001</v>
      </c>
      <c r="S13" s="289">
        <v>29069.437999999998</v>
      </c>
      <c r="T13" s="289"/>
      <c r="U13" s="289"/>
      <c r="W13" s="723"/>
      <c r="X13" s="723"/>
      <c r="Y13" s="723"/>
      <c r="Z13" s="723"/>
    </row>
    <row r="14" spans="1:26" s="53" customFormat="1" ht="15" customHeight="1">
      <c r="B14" s="496"/>
      <c r="C14" s="680"/>
      <c r="D14" s="496" t="s">
        <v>616</v>
      </c>
      <c r="E14" s="496"/>
      <c r="F14" s="496"/>
      <c r="H14" s="679" t="s">
        <v>248</v>
      </c>
      <c r="J14" s="400">
        <v>15632.822</v>
      </c>
      <c r="K14" s="400">
        <v>16574.767</v>
      </c>
      <c r="L14" s="400">
        <v>17569.448</v>
      </c>
      <c r="M14" s="915">
        <v>18759.527999999998</v>
      </c>
      <c r="N14" s="916">
        <v>19927.546999999999</v>
      </c>
      <c r="O14" s="400">
        <v>20191.045999999998</v>
      </c>
      <c r="P14" s="86">
        <v>21852.203000000001</v>
      </c>
      <c r="Q14" s="86">
        <v>23630.396000000001</v>
      </c>
      <c r="R14" s="87">
        <v>25822.697</v>
      </c>
      <c r="S14" s="400">
        <v>25674.748</v>
      </c>
      <c r="T14" s="86"/>
      <c r="U14" s="86"/>
      <c r="W14" s="723"/>
      <c r="X14" s="723"/>
      <c r="Y14" s="723"/>
      <c r="Z14" s="723"/>
    </row>
    <row r="15" spans="1:26" s="54" customFormat="1" ht="15" hidden="1" customHeight="1">
      <c r="C15" s="492"/>
      <c r="E15" s="54" t="s">
        <v>2</v>
      </c>
      <c r="H15" s="493"/>
      <c r="J15" s="282">
        <v>10634.317999999999</v>
      </c>
      <c r="K15" s="282">
        <v>10655.781000000001</v>
      </c>
      <c r="L15" s="282">
        <v>10662.386</v>
      </c>
      <c r="M15" s="1126">
        <v>10667.528</v>
      </c>
      <c r="N15" s="1126">
        <v>10674.107</v>
      </c>
      <c r="O15" s="282">
        <v>10006.289000000001</v>
      </c>
      <c r="P15" s="282">
        <v>10360.69</v>
      </c>
      <c r="Q15" s="282">
        <v>10656.56</v>
      </c>
      <c r="R15" s="421">
        <v>10821.768</v>
      </c>
      <c r="S15" s="282">
        <v>10932.654</v>
      </c>
      <c r="T15" s="282"/>
      <c r="U15" s="282"/>
      <c r="V15" s="53"/>
      <c r="W15" s="731"/>
    </row>
    <row r="16" spans="1:26" s="54" customFormat="1" ht="15" hidden="1" customHeight="1">
      <c r="C16" s="492"/>
      <c r="E16" s="54" t="s">
        <v>683</v>
      </c>
      <c r="H16" s="493"/>
      <c r="J16" s="282">
        <v>4998.5039999999999</v>
      </c>
      <c r="K16" s="282">
        <v>5918.9859999999999</v>
      </c>
      <c r="L16" s="282">
        <v>6907.0619999999999</v>
      </c>
      <c r="M16" s="1126">
        <v>8092</v>
      </c>
      <c r="N16" s="1126">
        <v>9253.44</v>
      </c>
      <c r="O16" s="282">
        <v>10184.757</v>
      </c>
      <c r="P16" s="282">
        <v>11491.513000000001</v>
      </c>
      <c r="Q16" s="282">
        <v>12973.835999999999</v>
      </c>
      <c r="R16" s="421">
        <v>15000.929</v>
      </c>
      <c r="S16" s="282">
        <v>14742.093999999999</v>
      </c>
      <c r="T16" s="282"/>
      <c r="U16" s="282"/>
      <c r="V16" s="53"/>
      <c r="W16" s="731"/>
    </row>
    <row r="17" spans="2:23" s="53" customFormat="1" ht="15" customHeight="1" thickBot="1">
      <c r="B17" s="681"/>
      <c r="C17" s="681"/>
      <c r="D17" s="681" t="s">
        <v>411</v>
      </c>
      <c r="E17" s="681"/>
      <c r="F17" s="681"/>
      <c r="H17" s="683"/>
      <c r="J17" s="413">
        <v>3188.4450000000002</v>
      </c>
      <c r="K17" s="413">
        <v>3267.5770000000002</v>
      </c>
      <c r="L17" s="413">
        <v>3295.27</v>
      </c>
      <c r="M17" s="413">
        <v>3326.681</v>
      </c>
      <c r="N17" s="413">
        <v>3363.2930000000001</v>
      </c>
      <c r="O17" s="413">
        <v>3391.9360000000001</v>
      </c>
      <c r="P17" s="413">
        <v>3389.0050000000001</v>
      </c>
      <c r="Q17" s="413">
        <v>3373.6840000000002</v>
      </c>
      <c r="R17" s="414">
        <v>3389.145</v>
      </c>
      <c r="S17" s="413">
        <v>3394.69</v>
      </c>
      <c r="T17" s="413"/>
      <c r="U17" s="413"/>
      <c r="W17" s="723"/>
    </row>
    <row r="18" spans="2:23" s="53" customFormat="1" ht="15" hidden="1" customHeight="1" thickBot="1">
      <c r="B18" s="537"/>
      <c r="C18" s="537" t="s">
        <v>213</v>
      </c>
      <c r="D18" s="537"/>
      <c r="E18" s="537"/>
      <c r="F18" s="537"/>
      <c r="H18" s="538" t="s">
        <v>247</v>
      </c>
      <c r="J18" s="903">
        <v>0</v>
      </c>
      <c r="K18" s="903">
        <v>0</v>
      </c>
      <c r="L18" s="903">
        <v>0</v>
      </c>
      <c r="M18" s="903">
        <v>0</v>
      </c>
      <c r="N18" s="903">
        <v>0</v>
      </c>
      <c r="O18" s="903">
        <v>0</v>
      </c>
      <c r="P18" s="903">
        <v>0</v>
      </c>
      <c r="Q18" s="903">
        <v>0</v>
      </c>
      <c r="R18" s="904">
        <v>0</v>
      </c>
      <c r="S18" s="903">
        <v>0</v>
      </c>
      <c r="T18" s="903"/>
      <c r="U18" s="903"/>
    </row>
    <row r="19" spans="2:23" ht="15" customHeight="1" thickTop="1">
      <c r="M19" s="1101"/>
      <c r="N19" s="1101"/>
      <c r="V19" s="53"/>
    </row>
    <row r="20" spans="2:23" ht="15" customHeight="1">
      <c r="B20" s="53" t="s">
        <v>711</v>
      </c>
      <c r="M20" s="1101"/>
      <c r="N20" s="1101"/>
      <c r="V20" s="53"/>
    </row>
    <row r="21" spans="2:23" s="53" customFormat="1" ht="23.25" customHeight="1">
      <c r="B21" s="670"/>
      <c r="H21" s="56"/>
      <c r="J21" s="101"/>
      <c r="K21" s="101"/>
      <c r="L21" s="101"/>
      <c r="M21" s="976"/>
      <c r="N21" s="976"/>
      <c r="O21" s="101"/>
      <c r="P21" s="101"/>
      <c r="Q21" s="101"/>
      <c r="R21" s="101"/>
      <c r="S21" s="101"/>
      <c r="T21" s="101"/>
      <c r="U21" s="101"/>
    </row>
    <row r="22" spans="2:23" ht="22.8">
      <c r="B22" s="485" t="s">
        <v>280</v>
      </c>
      <c r="M22" s="1101"/>
      <c r="N22" s="1101"/>
      <c r="V22" s="53"/>
    </row>
    <row r="23" spans="2:23" s="53" customFormat="1" ht="15" customHeight="1">
      <c r="H23" s="56"/>
      <c r="J23" s="101"/>
      <c r="K23" s="289"/>
      <c r="L23" s="101"/>
      <c r="M23" s="976"/>
      <c r="N23" s="976"/>
      <c r="O23" s="289"/>
      <c r="P23" s="101"/>
      <c r="Q23" s="101"/>
      <c r="R23" s="101"/>
      <c r="S23" s="289"/>
      <c r="T23" s="101"/>
      <c r="U23" s="101"/>
    </row>
    <row r="24" spans="2:23" s="53" customFormat="1" ht="15" customHeight="1" collapsed="1">
      <c r="B24" s="670" t="s">
        <v>345</v>
      </c>
      <c r="H24" s="56"/>
      <c r="J24" s="101"/>
      <c r="K24" s="101"/>
      <c r="L24" s="101"/>
      <c r="M24" s="976"/>
      <c r="N24" s="976"/>
      <c r="O24" s="101"/>
      <c r="P24" s="101"/>
      <c r="Q24" s="101"/>
      <c r="R24" s="101"/>
      <c r="S24" s="101"/>
      <c r="T24" s="101"/>
      <c r="U24" s="101"/>
    </row>
    <row r="25" spans="2:23" s="49" customFormat="1" ht="15" customHeight="1">
      <c r="B25" s="674" t="s">
        <v>398</v>
      </c>
      <c r="C25" s="674"/>
      <c r="D25" s="674"/>
      <c r="E25" s="674"/>
      <c r="F25" s="674"/>
      <c r="H25" s="529" t="s">
        <v>255</v>
      </c>
      <c r="J25" s="905">
        <v>1240.201</v>
      </c>
      <c r="K25" s="905">
        <v>1199.222</v>
      </c>
      <c r="L25" s="905">
        <v>1170.556</v>
      </c>
      <c r="M25" s="905">
        <v>1140.421</v>
      </c>
      <c r="N25" s="408">
        <v>1102.77</v>
      </c>
      <c r="O25" s="905">
        <v>1067.8340000000001</v>
      </c>
      <c r="P25" s="905">
        <v>1039.2840000000001</v>
      </c>
      <c r="Q25" s="905">
        <v>1002.2190000000001</v>
      </c>
      <c r="R25" s="88">
        <v>961.17499999999995</v>
      </c>
      <c r="S25" s="905">
        <v>930.33299999999997</v>
      </c>
      <c r="T25" s="905"/>
      <c r="U25" s="905"/>
      <c r="V25" s="291"/>
    </row>
    <row r="26" spans="2:23" s="101" customFormat="1" ht="15" customHeight="1">
      <c r="C26" s="101" t="s">
        <v>423</v>
      </c>
      <c r="H26" s="362" t="s">
        <v>257</v>
      </c>
      <c r="J26" s="289">
        <v>248.994</v>
      </c>
      <c r="K26" s="289">
        <v>247.93</v>
      </c>
      <c r="L26" s="289">
        <v>246.35400000000001</v>
      </c>
      <c r="M26" s="913">
        <v>244.04300000000001</v>
      </c>
      <c r="N26" s="913">
        <v>240.70400000000001</v>
      </c>
      <c r="O26" s="289">
        <v>238.00899999999999</v>
      </c>
      <c r="P26" s="289">
        <v>234.49100000000001</v>
      </c>
      <c r="Q26" s="289">
        <v>232.90700000000001</v>
      </c>
      <c r="R26" s="411">
        <v>227.56100000000001</v>
      </c>
      <c r="S26" s="289">
        <v>223.02600000000001</v>
      </c>
      <c r="T26" s="289"/>
      <c r="U26" s="289"/>
    </row>
    <row r="27" spans="2:23" s="54" customFormat="1" ht="15" hidden="1" customHeight="1">
      <c r="C27" s="492"/>
      <c r="D27" s="54" t="s">
        <v>163</v>
      </c>
      <c r="H27" s="493"/>
      <c r="J27" s="282">
        <v>61.642000000000003</v>
      </c>
      <c r="K27" s="282">
        <v>65.364000000000004</v>
      </c>
      <c r="L27" s="282">
        <v>68.251000000000005</v>
      </c>
      <c r="M27" s="1126">
        <v>71.432000000000002</v>
      </c>
      <c r="N27" s="1126">
        <v>74.364999999999995</v>
      </c>
      <c r="O27" s="282">
        <v>76.959000000000003</v>
      </c>
      <c r="P27" s="282">
        <v>79.132999999999996</v>
      </c>
      <c r="Q27" s="282">
        <v>81.238</v>
      </c>
      <c r="R27" s="421">
        <v>84.221999999999994</v>
      </c>
      <c r="S27" s="282">
        <v>85.465000000000003</v>
      </c>
      <c r="T27" s="282"/>
      <c r="U27" s="282"/>
      <c r="W27" s="731"/>
    </row>
    <row r="28" spans="2:23" s="54" customFormat="1" ht="15" hidden="1" customHeight="1">
      <c r="C28" s="492"/>
      <c r="D28" s="54" t="s">
        <v>401</v>
      </c>
      <c r="H28" s="493"/>
      <c r="J28" s="282">
        <v>187.352</v>
      </c>
      <c r="K28" s="282">
        <v>182.566</v>
      </c>
      <c r="L28" s="282">
        <v>178.10300000000001</v>
      </c>
      <c r="M28" s="1126">
        <v>172.61099999999999</v>
      </c>
      <c r="N28" s="1126">
        <v>166.339</v>
      </c>
      <c r="O28" s="282">
        <v>161.05000000000001</v>
      </c>
      <c r="P28" s="282">
        <v>155.358</v>
      </c>
      <c r="Q28" s="282">
        <v>151.66900000000001</v>
      </c>
      <c r="R28" s="421">
        <v>143.339</v>
      </c>
      <c r="S28" s="282">
        <v>137.56100000000001</v>
      </c>
      <c r="T28" s="282"/>
      <c r="U28" s="282"/>
      <c r="W28" s="731"/>
    </row>
    <row r="29" spans="2:23" s="54" customFormat="1" ht="13.2" hidden="1">
      <c r="C29" s="492"/>
      <c r="D29" s="492"/>
      <c r="E29" s="54" t="s">
        <v>456</v>
      </c>
      <c r="H29" s="493" t="s">
        <v>258</v>
      </c>
      <c r="J29" s="282">
        <v>56.661999999999999</v>
      </c>
      <c r="K29" s="282">
        <v>56.649000000000001</v>
      </c>
      <c r="L29" s="282">
        <v>56.353000000000002</v>
      </c>
      <c r="M29" s="1126">
        <v>55.715000000000003</v>
      </c>
      <c r="N29" s="1126">
        <v>54.381999999999998</v>
      </c>
      <c r="O29" s="282">
        <v>53.588000000000001</v>
      </c>
      <c r="P29" s="282">
        <v>52.826999999999998</v>
      </c>
      <c r="Q29" s="282">
        <v>53.603000000000002</v>
      </c>
      <c r="R29" s="421">
        <v>49.997</v>
      </c>
      <c r="S29" s="282">
        <v>48.420999999999999</v>
      </c>
      <c r="T29" s="282"/>
      <c r="U29" s="282"/>
    </row>
    <row r="30" spans="2:23" s="101" customFormat="1" ht="15" customHeight="1">
      <c r="B30" s="302"/>
      <c r="C30" s="302" t="s">
        <v>399</v>
      </c>
      <c r="D30" s="302"/>
      <c r="E30" s="302"/>
      <c r="F30" s="302"/>
      <c r="H30" s="679" t="s">
        <v>261</v>
      </c>
      <c r="J30" s="90">
        <v>991.20699999999999</v>
      </c>
      <c r="K30" s="90">
        <v>951.29200000000003</v>
      </c>
      <c r="L30" s="90">
        <v>924.202</v>
      </c>
      <c r="M30" s="917">
        <v>896.37800000000004</v>
      </c>
      <c r="N30" s="917">
        <v>862.06600000000003</v>
      </c>
      <c r="O30" s="90">
        <v>829.82500000000005</v>
      </c>
      <c r="P30" s="90">
        <v>804.79300000000001</v>
      </c>
      <c r="Q30" s="90">
        <v>769.31200000000001</v>
      </c>
      <c r="R30" s="91">
        <v>733.61400000000003</v>
      </c>
      <c r="S30" s="90">
        <v>707.30700000000002</v>
      </c>
      <c r="T30" s="90"/>
      <c r="U30" s="90"/>
    </row>
    <row r="31" spans="2:23" s="53" customFormat="1" ht="15" customHeight="1">
      <c r="B31" s="53" t="s">
        <v>1</v>
      </c>
      <c r="C31" s="491"/>
      <c r="H31" s="362"/>
      <c r="J31" s="289">
        <v>302.22899999999998</v>
      </c>
      <c r="K31" s="289">
        <v>300.077</v>
      </c>
      <c r="L31" s="289">
        <v>299.15600000000001</v>
      </c>
      <c r="M31" s="913">
        <v>296.83</v>
      </c>
      <c r="N31" s="913">
        <v>294.99900000000002</v>
      </c>
      <c r="O31" s="289">
        <v>293.85500000000002</v>
      </c>
      <c r="P31" s="289">
        <v>290.36700000000002</v>
      </c>
      <c r="Q31" s="289">
        <v>283.86900000000003</v>
      </c>
      <c r="R31" s="411">
        <v>279.91000000000003</v>
      </c>
      <c r="S31" s="289">
        <v>276.44799999999998</v>
      </c>
      <c r="T31" s="289"/>
      <c r="U31" s="289"/>
      <c r="W31" s="723"/>
    </row>
    <row r="32" spans="2:23" s="53" customFormat="1" ht="15" customHeight="1">
      <c r="B32" s="496" t="s">
        <v>122</v>
      </c>
      <c r="C32" s="680"/>
      <c r="D32" s="496"/>
      <c r="E32" s="496"/>
      <c r="F32" s="496"/>
      <c r="H32" s="679" t="s">
        <v>266</v>
      </c>
      <c r="J32" s="86">
        <v>105.958</v>
      </c>
      <c r="K32" s="86">
        <v>104.66800000000001</v>
      </c>
      <c r="L32" s="86">
        <v>103.45</v>
      </c>
      <c r="M32" s="916">
        <v>103.93600000000001</v>
      </c>
      <c r="N32" s="916">
        <v>102.919</v>
      </c>
      <c r="O32" s="86">
        <v>123.008</v>
      </c>
      <c r="P32" s="86">
        <v>120.416</v>
      </c>
      <c r="Q32" s="86">
        <v>120.496</v>
      </c>
      <c r="R32" s="87">
        <v>120.19499999999999</v>
      </c>
      <c r="S32" s="86">
        <v>119.23099999999999</v>
      </c>
      <c r="T32" s="86"/>
      <c r="U32" s="86"/>
      <c r="W32" s="723"/>
    </row>
    <row r="33" spans="2:22" s="53" customFormat="1" ht="15" customHeight="1">
      <c r="B33" s="686" t="s">
        <v>344</v>
      </c>
      <c r="C33" s="687"/>
      <c r="D33" s="687"/>
      <c r="E33" s="687"/>
      <c r="F33" s="687"/>
      <c r="G33" s="687"/>
      <c r="H33" s="548"/>
      <c r="J33" s="372"/>
      <c r="K33" s="1004"/>
      <c r="L33" s="372"/>
      <c r="M33" s="1146"/>
      <c r="N33" s="1146"/>
      <c r="O33" s="1004"/>
      <c r="P33" s="372"/>
      <c r="Q33" s="1007"/>
      <c r="R33" s="906"/>
      <c r="S33" s="286"/>
      <c r="T33" s="372"/>
      <c r="U33" s="286"/>
      <c r="V33" s="372"/>
    </row>
    <row r="34" spans="2:22" s="53" customFormat="1" ht="15" customHeight="1" thickBot="1">
      <c r="B34" s="810" t="s">
        <v>1</v>
      </c>
      <c r="C34" s="810"/>
      <c r="D34" s="810"/>
      <c r="E34" s="810"/>
      <c r="F34" s="810"/>
      <c r="H34" s="801"/>
      <c r="J34" s="829">
        <v>345.55700000000002</v>
      </c>
      <c r="K34" s="829">
        <v>347.58100000000002</v>
      </c>
      <c r="L34" s="829">
        <v>345.84800000000001</v>
      </c>
      <c r="M34" s="1017">
        <v>342.69900000000001</v>
      </c>
      <c r="N34" s="1017">
        <v>338.66399999999999</v>
      </c>
      <c r="O34" s="829">
        <v>336.80900000000003</v>
      </c>
      <c r="P34" s="829">
        <v>332.22199999999998</v>
      </c>
      <c r="Q34" s="1017">
        <v>326.03699999999998</v>
      </c>
      <c r="R34" s="891">
        <v>322.42599999999999</v>
      </c>
      <c r="S34" s="829">
        <v>318.94900000000001</v>
      </c>
      <c r="T34" s="829"/>
      <c r="U34" s="829"/>
      <c r="V34" s="294"/>
    </row>
    <row r="35" spans="2:22" s="53" customFormat="1" ht="15" customHeight="1" thickTop="1">
      <c r="H35" s="56"/>
      <c r="M35" s="953"/>
      <c r="N35" s="953"/>
    </row>
    <row r="36" spans="2:22" s="53" customFormat="1" ht="12.6" customHeight="1">
      <c r="H36" s="56"/>
      <c r="M36" s="953"/>
      <c r="N36" s="953"/>
    </row>
    <row r="37" spans="2:22" s="53" customFormat="1" ht="12.6" customHeight="1">
      <c r="H37" s="56"/>
      <c r="M37" s="953"/>
      <c r="N37" s="953"/>
    </row>
    <row r="38" spans="2:22" s="53" customFormat="1" ht="12.75" customHeight="1">
      <c r="H38" s="56"/>
    </row>
    <row r="39" spans="2:22" s="53" customFormat="1" ht="12.6" customHeight="1">
      <c r="H39" s="56"/>
    </row>
    <row r="40" spans="2:22" s="58" customFormat="1" ht="12.6" hidden="1" customHeight="1">
      <c r="B40" s="405"/>
      <c r="C40" s="405"/>
      <c r="D40" s="405"/>
      <c r="E40" s="405"/>
      <c r="F40" s="405"/>
      <c r="H40" s="611"/>
      <c r="J40" s="405"/>
      <c r="K40" s="405"/>
      <c r="L40" s="405"/>
      <c r="M40" s="405"/>
      <c r="N40" s="405"/>
      <c r="O40" s="405"/>
      <c r="P40" s="405"/>
      <c r="Q40" s="405"/>
      <c r="R40" s="405"/>
      <c r="S40" s="405"/>
      <c r="T40" s="405"/>
      <c r="U40" s="405"/>
    </row>
    <row r="41" spans="2:22" s="58" customFormat="1" ht="12.75" hidden="1" customHeight="1">
      <c r="B41" s="59" t="s">
        <v>96</v>
      </c>
      <c r="C41" s="60"/>
      <c r="D41" s="60"/>
      <c r="E41" s="60"/>
      <c r="F41" s="60"/>
      <c r="G41" s="60"/>
      <c r="H41" s="61">
        <f>COUNTIF($44:$50,"&gt;2")+COUNTIF($44:$50,"&lt;-2")</f>
        <v>0</v>
      </c>
    </row>
    <row r="42" spans="2:22" s="58" customFormat="1" ht="12.75" hidden="1" customHeight="1">
      <c r="B42" s="59" t="s">
        <v>103</v>
      </c>
      <c r="C42" s="60"/>
      <c r="D42" s="60"/>
      <c r="E42" s="60"/>
      <c r="F42" s="60"/>
      <c r="G42" s="60"/>
      <c r="H42" s="92" t="str">
        <f>IF(ISERROR(SUM($44:$50)),"# ERREUR !","OK")</f>
        <v>OK</v>
      </c>
    </row>
    <row r="43" spans="2:22" s="58" customFormat="1" ht="13.2" hidden="1">
      <c r="B43" s="64"/>
      <c r="C43" s="64"/>
      <c r="D43" s="64"/>
      <c r="E43" s="64"/>
      <c r="F43" s="64"/>
      <c r="G43" s="64"/>
      <c r="H43" s="65"/>
    </row>
    <row r="44" spans="2:22" s="58" customFormat="1" ht="12.75" hidden="1" customHeight="1">
      <c r="B44" s="405"/>
      <c r="C44" s="405"/>
      <c r="D44" s="405"/>
      <c r="E44" s="405"/>
      <c r="F44" s="405"/>
      <c r="H44" s="611"/>
      <c r="J44" s="405"/>
      <c r="K44" s="405"/>
      <c r="L44" s="405"/>
      <c r="M44" s="405"/>
      <c r="N44" s="405"/>
      <c r="O44" s="405"/>
      <c r="P44" s="405"/>
      <c r="Q44" s="405"/>
      <c r="R44" s="405"/>
      <c r="S44" s="405"/>
      <c r="T44" s="405"/>
      <c r="U44" s="405"/>
    </row>
    <row r="45" spans="2:22" s="60" customFormat="1" ht="12.75" hidden="1" customHeight="1">
      <c r="B45" s="60" t="s">
        <v>458</v>
      </c>
      <c r="H45" s="92" t="s">
        <v>81</v>
      </c>
      <c r="J45" s="72">
        <f t="shared" ref="J45:U45" si="0">IF(ABS(J12-(J13+J18))&lt;0.001,0,J12-(J13+J18))</f>
        <v>0</v>
      </c>
      <c r="K45" s="72">
        <f t="shared" si="0"/>
        <v>0</v>
      </c>
      <c r="L45" s="72">
        <f t="shared" si="0"/>
        <v>0</v>
      </c>
      <c r="M45" s="72">
        <f t="shared" si="0"/>
        <v>0</v>
      </c>
      <c r="N45" s="72">
        <f t="shared" si="0"/>
        <v>0</v>
      </c>
      <c r="O45" s="72">
        <f t="shared" si="0"/>
        <v>0</v>
      </c>
      <c r="P45" s="72">
        <f t="shared" si="0"/>
        <v>0</v>
      </c>
      <c r="Q45" s="72">
        <f t="shared" si="0"/>
        <v>0</v>
      </c>
      <c r="R45" s="72">
        <f t="shared" si="0"/>
        <v>0</v>
      </c>
      <c r="S45" s="72">
        <f t="shared" si="0"/>
        <v>0</v>
      </c>
      <c r="T45" s="72">
        <f t="shared" si="0"/>
        <v>0</v>
      </c>
      <c r="U45" s="72">
        <f t="shared" si="0"/>
        <v>0</v>
      </c>
    </row>
    <row r="46" spans="2:22" s="60" customFormat="1" ht="12.75" hidden="1" customHeight="1">
      <c r="B46" s="60" t="s">
        <v>470</v>
      </c>
      <c r="H46" s="92" t="s">
        <v>81</v>
      </c>
      <c r="J46" s="72">
        <f t="shared" ref="J46:U46" si="1">IF(ABS(J13-(J14+J17))&lt;0.001,0,J13-(J14+J17))</f>
        <v>0</v>
      </c>
      <c r="K46" s="72">
        <f t="shared" si="1"/>
        <v>0</v>
      </c>
      <c r="L46" s="72">
        <f t="shared" si="1"/>
        <v>0</v>
      </c>
      <c r="M46" s="72">
        <f t="shared" si="1"/>
        <v>0</v>
      </c>
      <c r="N46" s="72">
        <f t="shared" si="1"/>
        <v>0</v>
      </c>
      <c r="O46" s="72">
        <f t="shared" si="1"/>
        <v>0</v>
      </c>
      <c r="P46" s="72">
        <f t="shared" si="1"/>
        <v>0</v>
      </c>
      <c r="Q46" s="72">
        <f t="shared" si="1"/>
        <v>0</v>
      </c>
      <c r="R46" s="72">
        <f t="shared" si="1"/>
        <v>0</v>
      </c>
      <c r="S46" s="72">
        <f t="shared" si="1"/>
        <v>0</v>
      </c>
      <c r="T46" s="72">
        <f t="shared" si="1"/>
        <v>0</v>
      </c>
      <c r="U46" s="72">
        <f t="shared" si="1"/>
        <v>0</v>
      </c>
    </row>
    <row r="47" spans="2:22" s="60" customFormat="1" ht="12.75" hidden="1" customHeight="1">
      <c r="B47" s="60" t="s">
        <v>471</v>
      </c>
      <c r="H47" s="92" t="s">
        <v>81</v>
      </c>
      <c r="J47" s="72">
        <f t="shared" ref="J47:U47" si="2">IF(ABS(J14-SUM(J15:J16))&lt;0.001,0,J14-SUM(J15:J16))</f>
        <v>0</v>
      </c>
      <c r="K47" s="72">
        <f t="shared" si="2"/>
        <v>0</v>
      </c>
      <c r="L47" s="72">
        <f t="shared" si="2"/>
        <v>0</v>
      </c>
      <c r="M47" s="72">
        <f t="shared" si="2"/>
        <v>0</v>
      </c>
      <c r="N47" s="72">
        <f t="shared" si="2"/>
        <v>0</v>
      </c>
      <c r="O47" s="72">
        <f t="shared" si="2"/>
        <v>0</v>
      </c>
      <c r="P47" s="72">
        <f t="shared" si="2"/>
        <v>0</v>
      </c>
      <c r="Q47" s="72">
        <f t="shared" si="2"/>
        <v>0</v>
      </c>
      <c r="R47" s="72">
        <f t="shared" si="2"/>
        <v>0</v>
      </c>
      <c r="S47" s="72">
        <f t="shared" si="2"/>
        <v>0</v>
      </c>
      <c r="T47" s="72">
        <f t="shared" si="2"/>
        <v>0</v>
      </c>
      <c r="U47" s="72">
        <f t="shared" si="2"/>
        <v>0</v>
      </c>
    </row>
    <row r="48" spans="2:22" s="60" customFormat="1" ht="12.75" hidden="1" customHeight="1">
      <c r="B48" s="60" t="s">
        <v>407</v>
      </c>
      <c r="H48" s="92" t="s">
        <v>81</v>
      </c>
      <c r="J48" s="72">
        <f t="shared" ref="J48:M48" si="3">IF(ABS(J25-(J26+J30))&lt;0.001,0,J25-(J26+J30))</f>
        <v>0</v>
      </c>
      <c r="K48" s="72">
        <f t="shared" si="3"/>
        <v>0</v>
      </c>
      <c r="L48" s="72">
        <f t="shared" si="3"/>
        <v>0</v>
      </c>
      <c r="M48" s="72">
        <f t="shared" si="3"/>
        <v>0</v>
      </c>
      <c r="N48" s="72">
        <f>IF(ABS(N25-(N26+N30))&lt;0.001,0,N25-(N26+N30))</f>
        <v>0</v>
      </c>
      <c r="O48" s="72">
        <f>IF(ABS(O25-(O26+O30))&lt;0.001,0,O25-(O26+O30))</f>
        <v>0</v>
      </c>
      <c r="P48" s="72">
        <f>IF(ABS(P25-(P26+P30))&lt;0.001,0,P25-(P26+P30))</f>
        <v>0</v>
      </c>
      <c r="Q48" s="72">
        <f>IF(ABS(Q25-(Q26+Q30))&lt;0.001,0,Q25-(Q26+Q30))</f>
        <v>0</v>
      </c>
      <c r="R48" s="72">
        <f>IF(ABS(R25-(R26+R30))&lt;0.001,0,R25-(R26+R30))</f>
        <v>0</v>
      </c>
      <c r="S48" s="72">
        <f t="shared" ref="S48" si="4">IF(ABS(S25-(S26+S30))&lt;0.001,0,S25-(S26+S30))</f>
        <v>0</v>
      </c>
      <c r="T48" s="72">
        <f>IF(ABS(T25-(T26+T30))&lt;0.001,0,T25-(T26+T30))</f>
        <v>0</v>
      </c>
      <c r="U48" s="72">
        <f>IF(ABS(U25-(U26+U30))&lt;0.001,0,U25-(U26+U30))</f>
        <v>0</v>
      </c>
    </row>
    <row r="49" spans="2:21" s="60" customFormat="1" ht="12.75" hidden="1" customHeight="1">
      <c r="B49" s="60" t="s">
        <v>427</v>
      </c>
      <c r="H49" s="92" t="s">
        <v>81</v>
      </c>
      <c r="J49" s="72">
        <f t="shared" ref="J49:M49" si="5">IF(ABS(J26-SUM(J27:J28))&lt;0.001,0,J26-SUM(J27:J28))</f>
        <v>0</v>
      </c>
      <c r="K49" s="72">
        <f t="shared" si="5"/>
        <v>0</v>
      </c>
      <c r="L49" s="72">
        <f t="shared" si="5"/>
        <v>0</v>
      </c>
      <c r="M49" s="72">
        <f t="shared" si="5"/>
        <v>0</v>
      </c>
      <c r="N49" s="72">
        <f>IF(ABS(N26-SUM(N27:N28))&lt;0.001,0,N26-SUM(N27:N28))</f>
        <v>0</v>
      </c>
      <c r="O49" s="72">
        <f>IF(ABS(O26-SUM(O27:O28))&lt;0.001,0,O26-SUM(O27:O28))</f>
        <v>0</v>
      </c>
      <c r="P49" s="72">
        <f>IF(ABS(P26-SUM(P27:P28))&lt;0.001,0,P26-SUM(P27:P28))</f>
        <v>0</v>
      </c>
      <c r="Q49" s="72">
        <f>IF(ABS(Q26-SUM(Q27:Q28))&lt;0.001,0,Q26-SUM(Q27:Q28))</f>
        <v>0</v>
      </c>
      <c r="R49" s="72">
        <f>IF(ABS(R26-SUM(R27:R28))&lt;0.001,0,R26-SUM(R27:R28))</f>
        <v>0</v>
      </c>
      <c r="S49" s="72">
        <f t="shared" ref="S49" si="6">IF(ABS(S26-SUM(S27:S28))&lt;0.001,0,S26-SUM(S27:S28))</f>
        <v>0</v>
      </c>
      <c r="T49" s="72">
        <f>IF(ABS(T26-SUM(T27:T28))&lt;0.001,0,T26-SUM(T27:T28))</f>
        <v>0</v>
      </c>
      <c r="U49" s="72">
        <f>IF(ABS(U26-SUM(U27:U28))&lt;0.001,0,U26-SUM(U27:U28))</f>
        <v>0</v>
      </c>
    </row>
    <row r="50" spans="2:21" s="58" customFormat="1" ht="12.75" hidden="1" customHeight="1">
      <c r="B50" s="64"/>
      <c r="C50" s="64"/>
      <c r="D50" s="64"/>
      <c r="E50" s="64"/>
      <c r="F50" s="64"/>
      <c r="H50" s="65"/>
      <c r="J50" s="64"/>
      <c r="K50" s="64"/>
      <c r="L50" s="64"/>
      <c r="M50" s="64"/>
      <c r="N50" s="64"/>
      <c r="O50" s="64"/>
      <c r="P50" s="64"/>
      <c r="Q50" s="64"/>
      <c r="R50" s="64"/>
      <c r="S50" s="64"/>
      <c r="T50" s="64"/>
      <c r="U50" s="64"/>
    </row>
  </sheetData>
  <sheetProtection algorithmName="SHA-512" hashValue="8YLpl9f0r1yS1EfoOOnaftpuI3AqhaEExSOF4cmnML+ccBLBF0MulprugsDZp84xFmXsdEzbcvmCue6HougIRA==" saltValue="5HexN20DgKl5vcW+4tVEnQ==" spinCount="100000" sheet="1" formatCells="0" selectLockedCells="1" pivotTables="0"/>
  <customSheetViews>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R45:U45 O45:P45">
    <cfRule type="cellIs" dxfId="144" priority="19" operator="notBetween">
      <formula>-2</formula>
      <formula>2</formula>
    </cfRule>
  </conditionalFormatting>
  <conditionalFormatting sqref="H42">
    <cfRule type="cellIs" dxfId="143" priority="18" operator="notEqual">
      <formula>"OK"</formula>
    </cfRule>
  </conditionalFormatting>
  <conditionalFormatting sqref="R46:U46 O46:P46">
    <cfRule type="cellIs" dxfId="142" priority="17" operator="notBetween">
      <formula>-2</formula>
      <formula>2</formula>
    </cfRule>
  </conditionalFormatting>
  <conditionalFormatting sqref="N49:P49 R49:U49">
    <cfRule type="cellIs" dxfId="141" priority="16" operator="notBetween">
      <formula>-2</formula>
      <formula>2</formula>
    </cfRule>
  </conditionalFormatting>
  <conditionalFormatting sqref="Q45">
    <cfRule type="cellIs" dxfId="140" priority="15" operator="notBetween">
      <formula>-2</formula>
      <formula>2</formula>
    </cfRule>
  </conditionalFormatting>
  <conditionalFormatting sqref="Q46">
    <cfRule type="cellIs" dxfId="139" priority="14" operator="notBetween">
      <formula>-2</formula>
      <formula>2</formula>
    </cfRule>
  </conditionalFormatting>
  <conditionalFormatting sqref="Q49">
    <cfRule type="cellIs" dxfId="138" priority="13" operator="notBetween">
      <formula>-2</formula>
      <formula>2</formula>
    </cfRule>
  </conditionalFormatting>
  <conditionalFormatting sqref="J49:M49">
    <cfRule type="cellIs" dxfId="137" priority="9" operator="notBetween">
      <formula>-2</formula>
      <formula>2</formula>
    </cfRule>
  </conditionalFormatting>
  <conditionalFormatting sqref="N48:U48">
    <cfRule type="cellIs" dxfId="136" priority="12" operator="notBetween">
      <formula>-2</formula>
      <formula>2</formula>
    </cfRule>
  </conditionalFormatting>
  <conditionalFormatting sqref="N45:U45">
    <cfRule type="cellIs" dxfId="135" priority="11" operator="notBetween">
      <formula>-2</formula>
      <formula>2</formula>
    </cfRule>
  </conditionalFormatting>
  <conditionalFormatting sqref="N46:U46">
    <cfRule type="cellIs" dxfId="134" priority="10" operator="notBetween">
      <formula>-2</formula>
      <formula>2</formula>
    </cfRule>
  </conditionalFormatting>
  <conditionalFormatting sqref="J48:M48">
    <cfRule type="cellIs" dxfId="133" priority="8" operator="notBetween">
      <formula>-2</formula>
      <formula>2</formula>
    </cfRule>
  </conditionalFormatting>
  <conditionalFormatting sqref="J45:M45">
    <cfRule type="cellIs" dxfId="132" priority="7" operator="notBetween">
      <formula>-2</formula>
      <formula>2</formula>
    </cfRule>
  </conditionalFormatting>
  <conditionalFormatting sqref="J46:M46">
    <cfRule type="cellIs" dxfId="131" priority="6" operator="notBetween">
      <formula>-2</formula>
      <formula>2</formula>
    </cfRule>
  </conditionalFormatting>
  <conditionalFormatting sqref="H41">
    <cfRule type="cellIs" dxfId="130" priority="5" operator="notEqual">
      <formula>0</formula>
    </cfRule>
  </conditionalFormatting>
  <conditionalFormatting sqref="R47:U47 O47:P47">
    <cfRule type="cellIs" dxfId="129" priority="4" operator="notBetween">
      <formula>-2</formula>
      <formula>2</formula>
    </cfRule>
  </conditionalFormatting>
  <conditionalFormatting sqref="Q47">
    <cfRule type="cellIs" dxfId="128" priority="3" operator="notBetween">
      <formula>-2</formula>
      <formula>2</formula>
    </cfRule>
  </conditionalFormatting>
  <conditionalFormatting sqref="N47:U47">
    <cfRule type="cellIs" dxfId="127" priority="2" operator="notBetween">
      <formula>-2</formula>
      <formula>2</formula>
    </cfRule>
  </conditionalFormatting>
  <conditionalFormatting sqref="J47:U47">
    <cfRule type="cellIs" dxfId="126" priority="1" operator="notBetween">
      <formula>-2</formula>
      <formula>2</formula>
    </cfRule>
  </conditionalFormatting>
  <hyperlinks>
    <hyperlink ref="A1" location="'Front page'!A1" display="'Front page'!A1" xr:uid="{00000000-0004-0000-11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586-0488-4110-AE4F-51D6FD4E6A7A}">
  <sheetPr>
    <tabColor rgb="FFFF7900"/>
    <pageSetUpPr autoPageBreaks="0"/>
  </sheetPr>
  <dimension ref="A1:BI7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2.44140625" style="28" customWidth="1"/>
    <col min="40" max="40" width="5.5546875" style="151" hidden="1" customWidth="1"/>
    <col min="41" max="48" width="10.5546875" style="236" hidden="1" customWidth="1"/>
    <col min="49" max="49" width="5.5546875" style="236" hidden="1" customWidth="1"/>
    <col min="50" max="57" width="10.5546875" style="236" hidden="1" customWidth="1"/>
    <col min="58" max="58" width="5.5546875" style="151" hidden="1" customWidth="1"/>
    <col min="59" max="16384" width="11.44140625" style="28"/>
  </cols>
  <sheetData>
    <row r="1" spans="1:61" ht="12" customHeight="1">
      <c r="A1" s="27" t="s">
        <v>585</v>
      </c>
      <c r="F1" s="1234" t="s">
        <v>679</v>
      </c>
    </row>
    <row r="2" spans="1:61" ht="12" customHeight="1">
      <c r="F2" s="1254"/>
      <c r="I2" s="307"/>
    </row>
    <row r="3" spans="1:61" ht="12" customHeight="1">
      <c r="F3" s="1254"/>
    </row>
    <row r="4" spans="1:61" ht="12" customHeight="1">
      <c r="F4" s="1254"/>
    </row>
    <row r="5" spans="1:61" ht="12" customHeight="1">
      <c r="F5" s="1255"/>
    </row>
    <row r="6" spans="1:61" ht="23.25" customHeight="1">
      <c r="B6" s="1237" t="s">
        <v>27</v>
      </c>
      <c r="C6" s="1237"/>
      <c r="D6" s="1237"/>
      <c r="E6" s="1237"/>
      <c r="F6" s="1237"/>
      <c r="G6" s="308"/>
      <c r="H6" s="1237" t="s">
        <v>186</v>
      </c>
      <c r="I6" s="308"/>
      <c r="J6" s="304">
        <v>2023</v>
      </c>
      <c r="K6" s="304"/>
      <c r="L6" s="304"/>
      <c r="M6" s="304"/>
      <c r="N6" s="304"/>
      <c r="O6" s="304"/>
      <c r="P6" s="304"/>
      <c r="Q6" s="304"/>
      <c r="R6" s="304"/>
      <c r="S6" s="304"/>
      <c r="T6" s="304"/>
      <c r="U6" s="304"/>
      <c r="V6" s="304"/>
      <c r="W6" s="304"/>
      <c r="Y6" s="304">
        <v>2024</v>
      </c>
      <c r="Z6" s="304"/>
      <c r="AA6" s="304"/>
      <c r="AB6" s="304"/>
      <c r="AC6" s="304"/>
      <c r="AD6" s="304"/>
      <c r="AE6" s="304"/>
      <c r="AF6" s="304"/>
      <c r="AG6" s="304"/>
      <c r="AH6" s="304"/>
      <c r="AI6" s="304"/>
      <c r="AJ6" s="304"/>
      <c r="AK6" s="304"/>
      <c r="AL6" s="304"/>
      <c r="AO6" s="237"/>
      <c r="AP6" s="237"/>
      <c r="AQ6" s="237"/>
      <c r="AR6" s="237"/>
      <c r="AS6" s="237"/>
      <c r="AT6" s="237"/>
      <c r="AU6" s="237"/>
    </row>
    <row r="7" spans="1:61" s="31" customFormat="1" ht="29.25" customHeight="1">
      <c r="B7" s="1260"/>
      <c r="C7" s="1260"/>
      <c r="D7" s="1260"/>
      <c r="E7" s="1260"/>
      <c r="F7" s="1260"/>
      <c r="H7" s="1260"/>
      <c r="J7" s="109" t="s">
        <v>697</v>
      </c>
      <c r="K7" s="110" t="s">
        <v>696</v>
      </c>
      <c r="L7" s="109" t="s">
        <v>698</v>
      </c>
      <c r="M7" s="309" t="s">
        <v>704</v>
      </c>
      <c r="N7" s="109" t="s">
        <v>699</v>
      </c>
      <c r="O7" s="309" t="s">
        <v>705</v>
      </c>
      <c r="P7" s="109" t="s">
        <v>700</v>
      </c>
      <c r="Q7" s="110" t="s">
        <v>706</v>
      </c>
      <c r="R7" s="109" t="s">
        <v>701</v>
      </c>
      <c r="S7" s="309" t="s">
        <v>707</v>
      </c>
      <c r="T7" s="109" t="s">
        <v>702</v>
      </c>
      <c r="U7" s="30" t="s">
        <v>708</v>
      </c>
      <c r="V7" s="109" t="s">
        <v>703</v>
      </c>
      <c r="W7" s="110" t="s">
        <v>709</v>
      </c>
      <c r="Y7" s="109" t="s">
        <v>896</v>
      </c>
      <c r="Z7" s="110" t="s">
        <v>889</v>
      </c>
      <c r="AA7" s="109" t="s">
        <v>897</v>
      </c>
      <c r="AB7" s="309" t="s">
        <v>890</v>
      </c>
      <c r="AC7" s="109" t="s">
        <v>898</v>
      </c>
      <c r="AD7" s="309" t="s">
        <v>891</v>
      </c>
      <c r="AE7" s="109" t="s">
        <v>899</v>
      </c>
      <c r="AF7" s="110" t="s">
        <v>892</v>
      </c>
      <c r="AG7" s="109" t="s">
        <v>900</v>
      </c>
      <c r="AH7" s="309" t="s">
        <v>893</v>
      </c>
      <c r="AI7" s="109" t="s">
        <v>901</v>
      </c>
      <c r="AJ7" s="30" t="s">
        <v>894</v>
      </c>
      <c r="AK7" s="109" t="s">
        <v>902</v>
      </c>
      <c r="AL7" s="110" t="s">
        <v>895</v>
      </c>
      <c r="AN7" s="310"/>
      <c r="AO7" s="311" t="s">
        <v>67</v>
      </c>
      <c r="AP7" s="311" t="s">
        <v>63</v>
      </c>
      <c r="AQ7" s="311" t="s">
        <v>68</v>
      </c>
      <c r="AR7" s="311" t="s">
        <v>64</v>
      </c>
      <c r="AS7" s="311" t="s">
        <v>69</v>
      </c>
      <c r="AT7" s="311" t="s">
        <v>65</v>
      </c>
      <c r="AU7" s="311" t="s">
        <v>70</v>
      </c>
      <c r="AV7" s="311" t="s">
        <v>66</v>
      </c>
      <c r="AW7" s="312"/>
      <c r="AX7" s="311" t="s">
        <v>59</v>
      </c>
      <c r="AY7" s="311" t="s">
        <v>55</v>
      </c>
      <c r="AZ7" s="311" t="s">
        <v>60</v>
      </c>
      <c r="BA7" s="311" t="s">
        <v>56</v>
      </c>
      <c r="BB7" s="311" t="s">
        <v>61</v>
      </c>
      <c r="BC7" s="311" t="s">
        <v>57</v>
      </c>
      <c r="BD7" s="311" t="s">
        <v>62</v>
      </c>
      <c r="BE7" s="311" t="s">
        <v>58</v>
      </c>
      <c r="BF7" s="313"/>
    </row>
    <row r="8" spans="1:61" s="53" customFormat="1" ht="15" customHeight="1">
      <c r="H8" s="56"/>
      <c r="J8" s="314"/>
      <c r="L8" s="314"/>
      <c r="N8" s="314"/>
      <c r="P8" s="314"/>
      <c r="R8" s="314"/>
      <c r="T8" s="314"/>
      <c r="V8" s="314"/>
      <c r="Y8" s="314"/>
      <c r="AA8" s="314"/>
      <c r="AC8" s="314"/>
      <c r="AE8" s="314"/>
      <c r="AG8" s="314"/>
      <c r="AI8" s="314"/>
      <c r="AK8" s="314"/>
      <c r="AN8" s="225"/>
      <c r="AO8" s="315"/>
      <c r="AP8" s="315"/>
      <c r="AQ8" s="315"/>
      <c r="AR8" s="315"/>
      <c r="AS8" s="315"/>
      <c r="AT8" s="315"/>
      <c r="AU8" s="315"/>
      <c r="AV8" s="315"/>
      <c r="AW8" s="315"/>
      <c r="AX8" s="315"/>
      <c r="AY8" s="315"/>
      <c r="AZ8" s="315"/>
      <c r="BA8" s="315"/>
      <c r="BB8" s="315"/>
      <c r="BC8" s="315"/>
      <c r="BD8" s="315"/>
      <c r="BE8" s="315"/>
      <c r="BF8" s="225"/>
    </row>
    <row r="9" spans="1:61" s="49" customFormat="1" ht="15" customHeight="1">
      <c r="B9" s="316" t="s">
        <v>190</v>
      </c>
      <c r="C9" s="316"/>
      <c r="D9" s="316"/>
      <c r="E9" s="316"/>
      <c r="F9" s="316"/>
      <c r="H9" s="317"/>
      <c r="J9" s="318">
        <v>161</v>
      </c>
      <c r="K9" s="319">
        <v>174</v>
      </c>
      <c r="L9" s="318">
        <v>167</v>
      </c>
      <c r="M9" s="320">
        <v>168</v>
      </c>
      <c r="N9" s="318">
        <v>328</v>
      </c>
      <c r="O9" s="320">
        <v>342</v>
      </c>
      <c r="P9" s="318">
        <v>168</v>
      </c>
      <c r="Q9" s="319">
        <v>170</v>
      </c>
      <c r="R9" s="318">
        <v>188</v>
      </c>
      <c r="S9" s="320">
        <v>174</v>
      </c>
      <c r="T9" s="318">
        <v>356</v>
      </c>
      <c r="U9" s="321">
        <v>344</v>
      </c>
      <c r="V9" s="318">
        <v>685</v>
      </c>
      <c r="W9" s="319">
        <v>686</v>
      </c>
      <c r="Y9" s="318">
        <v>174</v>
      </c>
      <c r="Z9" s="319">
        <v>174</v>
      </c>
      <c r="AA9" s="318">
        <v>168</v>
      </c>
      <c r="AB9" s="320">
        <v>175</v>
      </c>
      <c r="AC9" s="318">
        <v>342</v>
      </c>
      <c r="AD9" s="320">
        <v>349</v>
      </c>
      <c r="AE9" s="318"/>
      <c r="AF9" s="319"/>
      <c r="AG9" s="318"/>
      <c r="AH9" s="320"/>
      <c r="AI9" s="318"/>
      <c r="AJ9" s="321"/>
      <c r="AK9" s="318"/>
      <c r="AL9" s="319"/>
      <c r="AN9" s="322"/>
      <c r="AO9" s="323">
        <f>IF(ABS(N9-(J9+L9))&lt;0.001,0,N9-(J9+L9))</f>
        <v>0</v>
      </c>
      <c r="AP9" s="323">
        <f>IF(ABS(O9-(K9+M9))&lt;0.001,0,O9-(K9+M9))</f>
        <v>0</v>
      </c>
      <c r="AQ9" s="323">
        <f>IF(ABS(T9-(P9+R9))&lt;0.001,0,T9-(P9+R9))</f>
        <v>0</v>
      </c>
      <c r="AR9" s="323">
        <f>IF(ABS(U9-(Q9+S9))&lt;0.001,0,U9-(Q9+S9))</f>
        <v>0</v>
      </c>
      <c r="AS9" s="323">
        <f>IF(ABS(V9-(J9+L9+P9+R9))&lt;0.001,0,V9-(J9+L9+P9+R9))</f>
        <v>1</v>
      </c>
      <c r="AT9" s="323">
        <f>IF(ABS(W9-(K9+M9+Q9+S9))&lt;0.001,0,W9-(K9+M9+Q9+S9))</f>
        <v>0</v>
      </c>
      <c r="AU9" s="323">
        <f>IF(ABS(V9-(N9+T9))&lt;0.001,0,V9-(N9+T9))</f>
        <v>1</v>
      </c>
      <c r="AV9" s="323">
        <f>IF(ABS(W9-(O9+U9))&lt;0.001,0,W9-(O9+U9))</f>
        <v>0</v>
      </c>
      <c r="AW9" s="225"/>
      <c r="AX9" s="323">
        <f>IF(ABS(AC9-(Y9+AA9))&lt;0.001,0,AC9-(Y9+AA9))</f>
        <v>0</v>
      </c>
      <c r="AY9" s="323">
        <f>IF(ABS(AD9-(Z9+AB9))&lt;0.001,0,AD9-(Z9+AB9))</f>
        <v>0</v>
      </c>
      <c r="AZ9" s="323">
        <f>IF(ABS(AI9-(AE9+AG9))&lt;0.001,0,AI9-(AE9+AG9))</f>
        <v>0</v>
      </c>
      <c r="BA9" s="323">
        <f>IF(ABS(AJ9-(AF9+AH9))&lt;0.001,0,AJ9-(AF9+AH9))</f>
        <v>0</v>
      </c>
      <c r="BB9" s="323">
        <f>IF(ABS(AK9-(Y9+AA9+AE9+AG9))&lt;0.001,0,AK9-(Y9+AA9+AE9+AG9))</f>
        <v>-342</v>
      </c>
      <c r="BC9" s="323">
        <f>IF(ABS(AL9-(Z9+AB9+AF9+AH9))&lt;0.001,0,AL9-(Z9+AB9+AF9+AH9))</f>
        <v>-349</v>
      </c>
      <c r="BD9" s="323">
        <f>IF(ABS(AK9-(AC9+AI9))&lt;0.001,0,AK9-(AC9+AI9))</f>
        <v>-342</v>
      </c>
      <c r="BE9" s="323">
        <f>IF(ABS(AL9-(AD9+AJ9))&lt;0.001,0,AL9-(AD9+AJ9))</f>
        <v>-349</v>
      </c>
      <c r="BF9" s="324"/>
      <c r="BH9" s="233"/>
      <c r="BI9" s="233"/>
    </row>
    <row r="10" spans="1:61" s="325" customFormat="1" ht="15" customHeight="1">
      <c r="B10" s="32" t="s">
        <v>19</v>
      </c>
      <c r="C10" s="32"/>
      <c r="D10" s="32"/>
      <c r="E10" s="32"/>
      <c r="F10" s="32"/>
      <c r="G10" s="32"/>
      <c r="H10" s="33"/>
      <c r="J10" s="326"/>
      <c r="K10" s="327">
        <v>8.1000000000000003E-2</v>
      </c>
      <c r="L10" s="326"/>
      <c r="M10" s="328">
        <v>7.0000000000000001E-3</v>
      </c>
      <c r="N10" s="326"/>
      <c r="O10" s="328">
        <v>4.2999999999999997E-2</v>
      </c>
      <c r="P10" s="326"/>
      <c r="Q10" s="327">
        <v>1.0999999999999999E-2</v>
      </c>
      <c r="R10" s="326"/>
      <c r="S10" s="328">
        <v>-7.5999999999999998E-2</v>
      </c>
      <c r="T10" s="326"/>
      <c r="U10" s="329">
        <v>-3.5000000000000003E-2</v>
      </c>
      <c r="V10" s="326"/>
      <c r="W10" s="327">
        <v>3.0000000000000001E-3</v>
      </c>
      <c r="Y10" s="326"/>
      <c r="Z10" s="327">
        <v>1E-3</v>
      </c>
      <c r="AA10" s="326"/>
      <c r="AB10" s="328">
        <v>3.7999999999999999E-2</v>
      </c>
      <c r="AC10" s="326"/>
      <c r="AD10" s="328">
        <v>1.9E-2</v>
      </c>
      <c r="AE10" s="326"/>
      <c r="AF10" s="327"/>
      <c r="AG10" s="326"/>
      <c r="AH10" s="328"/>
      <c r="AI10" s="326"/>
      <c r="AJ10" s="329"/>
      <c r="AK10" s="326"/>
      <c r="AL10" s="327"/>
      <c r="AN10" s="330"/>
      <c r="AO10" s="240"/>
      <c r="AP10" s="240"/>
      <c r="AQ10" s="240"/>
      <c r="AR10" s="240"/>
      <c r="AS10" s="240"/>
      <c r="AT10" s="240"/>
      <c r="AU10" s="240"/>
      <c r="AV10" s="240"/>
      <c r="AW10" s="241"/>
      <c r="AX10" s="240"/>
      <c r="AY10" s="240"/>
      <c r="AZ10" s="240"/>
      <c r="BA10" s="240"/>
      <c r="BB10" s="240"/>
      <c r="BC10" s="240"/>
      <c r="BD10" s="240"/>
      <c r="BE10" s="240"/>
      <c r="BF10" s="331"/>
      <c r="BI10" s="233"/>
    </row>
    <row r="11" spans="1:61" s="238" customFormat="1" ht="15" hidden="1" customHeight="1">
      <c r="A11" s="39"/>
      <c r="B11" s="332" t="s">
        <v>150</v>
      </c>
      <c r="C11" s="332"/>
      <c r="D11" s="332"/>
      <c r="E11" s="332"/>
      <c r="F11" s="332"/>
      <c r="G11" s="39"/>
      <c r="H11" s="333" t="s">
        <v>129</v>
      </c>
      <c r="I11" s="39"/>
      <c r="J11" s="35"/>
      <c r="K11" s="36"/>
      <c r="L11" s="35"/>
      <c r="M11" s="37"/>
      <c r="N11" s="35"/>
      <c r="O11" s="37"/>
      <c r="P11" s="35"/>
      <c r="Q11" s="36"/>
      <c r="R11" s="35"/>
      <c r="S11" s="37"/>
      <c r="T11" s="35"/>
      <c r="U11" s="38"/>
      <c r="V11" s="35"/>
      <c r="W11" s="36"/>
      <c r="X11" s="39"/>
      <c r="Y11" s="35"/>
      <c r="Z11" s="36"/>
      <c r="AA11" s="35"/>
      <c r="AB11" s="37"/>
      <c r="AC11" s="35"/>
      <c r="AD11" s="37"/>
      <c r="AE11" s="35"/>
      <c r="AF11" s="36"/>
      <c r="AG11" s="35"/>
      <c r="AH11" s="37"/>
      <c r="AI11" s="35"/>
      <c r="AJ11" s="38"/>
      <c r="AK11" s="35"/>
      <c r="AL11" s="36"/>
      <c r="AN11" s="334"/>
      <c r="AO11" s="176">
        <f>IF(ABS(N11-(J11+L11))&lt;0.001,0,N11-(J11+L11))</f>
        <v>0</v>
      </c>
      <c r="AP11" s="176">
        <f>IF(ABS(O11-(K11+M11))&lt;0.001,0,O11-(K11+M11))</f>
        <v>0</v>
      </c>
      <c r="AQ11" s="176">
        <f>IF(ABS(T11-(P11+R11))&lt;0.001,0,T11-(P11+R11))</f>
        <v>0</v>
      </c>
      <c r="AR11" s="176">
        <f>IF(ABS(U11-(Q11+S11))&lt;0.001,0,U11-(Q11+S11))</f>
        <v>0</v>
      </c>
      <c r="AS11" s="176">
        <f>IF(ABS(V11-(J11+L11+P11+R11))&lt;0.001,0,V11-(J11+L11+P11+R11))</f>
        <v>0</v>
      </c>
      <c r="AT11" s="176">
        <f>IF(ABS(W11-(K11+M11+Q11+S11))&lt;0.001,0,W11-(K11+M11+Q11+S11))</f>
        <v>0</v>
      </c>
      <c r="AU11" s="176">
        <f>IF(ABS(V11-(N11+T11))&lt;0.001,0,V11-(N11+T11))</f>
        <v>0</v>
      </c>
      <c r="AV11" s="176">
        <f>IF(ABS(W11-(O11+U11))&lt;0.001,0,W11-(O11+U11))</f>
        <v>0</v>
      </c>
      <c r="AW11" s="176"/>
      <c r="AX11" s="176">
        <f>IF(ABS(AC11-(Y11+AA11))&lt;0.001,0,AC11-(Y11+AA11))</f>
        <v>0</v>
      </c>
      <c r="AY11" s="176">
        <f>IF(ABS(AD11-(Z11+AB11))&lt;0.001,0,AD11-(Z11+AB11))</f>
        <v>0</v>
      </c>
      <c r="AZ11" s="176">
        <f>IF(ABS(AI11-(AE11+AG11))&lt;0.001,0,AI11-(AE11+AG11))</f>
        <v>0</v>
      </c>
      <c r="BA11" s="176">
        <f>IF(ABS(AJ11-(AF11+AH11))&lt;0.001,0,AJ11-(AF11+AH11))</f>
        <v>0</v>
      </c>
      <c r="BB11" s="176">
        <f>IF(ABS(AK11-(Y11+AA11+AE11+AG11))&lt;0.001,0,AK11-(Y11+AA11+AE11+AG11))</f>
        <v>0</v>
      </c>
      <c r="BC11" s="176">
        <f>IF(ABS(AL11-(Z11+AB11+AF11+AH11))&lt;0.001,0,AL11-(Z11+AB11+AF11+AH11))</f>
        <v>0</v>
      </c>
      <c r="BD11" s="176">
        <f>IF(ABS(AK11-(AC11+AI11))&lt;0.001,0,AK11-(AC11+AI11))</f>
        <v>0</v>
      </c>
      <c r="BE11" s="176">
        <f>IF(ABS(AL11-(AD11+AJ11))&lt;0.001,0,AL11-(AD11+AJ11))</f>
        <v>0</v>
      </c>
      <c r="BF11" s="335"/>
      <c r="BH11" s="336"/>
      <c r="BI11" s="336"/>
    </row>
    <row r="12" spans="1:61" s="79" customFormat="1" ht="15" hidden="1" customHeight="1">
      <c r="A12" s="40"/>
      <c r="B12" s="40" t="s">
        <v>19</v>
      </c>
      <c r="C12" s="40"/>
      <c r="D12" s="40"/>
      <c r="E12" s="40"/>
      <c r="F12" s="40"/>
      <c r="G12" s="40"/>
      <c r="H12" s="41"/>
      <c r="I12" s="40"/>
      <c r="J12" s="42"/>
      <c r="K12" s="42"/>
      <c r="L12" s="42"/>
      <c r="M12" s="43"/>
      <c r="N12" s="42"/>
      <c r="O12" s="43"/>
      <c r="P12" s="42"/>
      <c r="Q12" s="42"/>
      <c r="R12" s="42"/>
      <c r="S12" s="43"/>
      <c r="T12" s="42"/>
      <c r="U12" s="44"/>
      <c r="V12" s="42"/>
      <c r="W12" s="42"/>
      <c r="X12" s="42"/>
      <c r="Y12" s="42"/>
      <c r="Z12" s="42"/>
      <c r="AA12" s="42"/>
      <c r="AB12" s="43"/>
      <c r="AC12" s="42"/>
      <c r="AD12" s="43"/>
      <c r="AE12" s="42"/>
      <c r="AF12" s="42"/>
      <c r="AG12" s="42"/>
      <c r="AH12" s="43"/>
      <c r="AI12" s="42"/>
      <c r="AJ12" s="44"/>
      <c r="AK12" s="42"/>
      <c r="AL12" s="42"/>
      <c r="AN12" s="242"/>
      <c r="AO12" s="177"/>
      <c r="AP12" s="177"/>
      <c r="AQ12" s="177"/>
      <c r="AR12" s="177"/>
      <c r="AS12" s="177"/>
      <c r="AT12" s="177"/>
      <c r="AU12" s="177"/>
      <c r="AV12" s="177"/>
      <c r="AW12" s="243"/>
      <c r="AX12" s="177"/>
      <c r="AY12" s="177"/>
      <c r="AZ12" s="177"/>
      <c r="BA12" s="177"/>
      <c r="BB12" s="177"/>
      <c r="BC12" s="177"/>
      <c r="BD12" s="177"/>
      <c r="BE12" s="177"/>
      <c r="BF12" s="244"/>
      <c r="BH12" s="337"/>
      <c r="BI12" s="336"/>
    </row>
    <row r="13" spans="1:61" s="238" customFormat="1" ht="15" hidden="1" customHeight="1">
      <c r="A13" s="39"/>
      <c r="B13" s="332" t="s">
        <v>153</v>
      </c>
      <c r="C13" s="332"/>
      <c r="D13" s="332"/>
      <c r="E13" s="332"/>
      <c r="F13" s="332"/>
      <c r="G13" s="39"/>
      <c r="H13" s="333" t="s">
        <v>130</v>
      </c>
      <c r="I13" s="39"/>
      <c r="J13" s="35"/>
      <c r="K13" s="36"/>
      <c r="L13" s="35"/>
      <c r="M13" s="37"/>
      <c r="N13" s="35"/>
      <c r="O13" s="37"/>
      <c r="P13" s="35"/>
      <c r="Q13" s="36"/>
      <c r="R13" s="35"/>
      <c r="S13" s="37"/>
      <c r="T13" s="35"/>
      <c r="U13" s="38"/>
      <c r="V13" s="35"/>
      <c r="W13" s="36"/>
      <c r="X13" s="39"/>
      <c r="Y13" s="35"/>
      <c r="Z13" s="36"/>
      <c r="AA13" s="35"/>
      <c r="AB13" s="37"/>
      <c r="AC13" s="35"/>
      <c r="AD13" s="37"/>
      <c r="AE13" s="35"/>
      <c r="AF13" s="36"/>
      <c r="AG13" s="35"/>
      <c r="AH13" s="37"/>
      <c r="AI13" s="35"/>
      <c r="AJ13" s="38"/>
      <c r="AK13" s="35"/>
      <c r="AL13" s="36"/>
      <c r="AN13" s="334"/>
      <c r="AO13" s="176">
        <f>IF(ABS(N13-(J13+L13))&lt;0.001,0,N13-(J13+L13))</f>
        <v>0</v>
      </c>
      <c r="AP13" s="176">
        <f>IF(ABS(O13-(K13+M13))&lt;0.001,0,O13-(K13+M13))</f>
        <v>0</v>
      </c>
      <c r="AQ13" s="176">
        <f>IF(ABS(T13-(P13+R13))&lt;0.001,0,T13-(P13+R13))</f>
        <v>0</v>
      </c>
      <c r="AR13" s="176">
        <f>IF(ABS(U13-(Q13+S13))&lt;0.001,0,U13-(Q13+S13))</f>
        <v>0</v>
      </c>
      <c r="AS13" s="176">
        <f>IF(ABS(V13-(J13+L13+P13+R13))&lt;0.001,0,V13-(J13+L13+P13+R13))</f>
        <v>0</v>
      </c>
      <c r="AT13" s="176">
        <f>IF(ABS(W13-(K13+M13+Q13+S13))&lt;0.001,0,W13-(K13+M13+Q13+S13))</f>
        <v>0</v>
      </c>
      <c r="AU13" s="176">
        <f>IF(ABS(V13-(N13+T13))&lt;0.001,0,V13-(N13+T13))</f>
        <v>0</v>
      </c>
      <c r="AV13" s="176">
        <f>IF(ABS(W13-(O13+U13))&lt;0.001,0,W13-(O13+U13))</f>
        <v>0</v>
      </c>
      <c r="AW13" s="176"/>
      <c r="AX13" s="176">
        <f>IF(ABS(AC13-(Y13+AA13))&lt;0.001,0,AC13-(Y13+AA13))</f>
        <v>0</v>
      </c>
      <c r="AY13" s="176">
        <f>IF(ABS(AD13-(Z13+AB13))&lt;0.001,0,AD13-(Z13+AB13))</f>
        <v>0</v>
      </c>
      <c r="AZ13" s="176">
        <f>IF(ABS(AI13-(AE13+AG13))&lt;0.001,0,AI13-(AE13+AG13))</f>
        <v>0</v>
      </c>
      <c r="BA13" s="176">
        <f>IF(ABS(AJ13-(AF13+AH13))&lt;0.001,0,AJ13-(AF13+AH13))</f>
        <v>0</v>
      </c>
      <c r="BB13" s="176">
        <f>IF(ABS(AK13-(Y13+AA13+AE13+AG13))&lt;0.001,0,AK13-(Y13+AA13+AE13+AG13))</f>
        <v>0</v>
      </c>
      <c r="BC13" s="176">
        <f>IF(ABS(AL13-(Z13+AB13+AF13+AH13))&lt;0.001,0,AL13-(Z13+AB13+AF13+AH13))</f>
        <v>0</v>
      </c>
      <c r="BD13" s="176">
        <f>IF(ABS(AK13-(AC13+AI13))&lt;0.001,0,AK13-(AC13+AI13))</f>
        <v>0</v>
      </c>
      <c r="BE13" s="176">
        <f>IF(ABS(AL13-(AD13+AJ13))&lt;0.001,0,AL13-(AD13+AJ13))</f>
        <v>0</v>
      </c>
      <c r="BF13" s="335"/>
      <c r="BH13" s="336"/>
      <c r="BI13" s="336"/>
    </row>
    <row r="14" spans="1:61" s="79" customFormat="1" ht="15" hidden="1" customHeight="1">
      <c r="A14" s="40"/>
      <c r="B14" s="40" t="s">
        <v>19</v>
      </c>
      <c r="C14" s="40"/>
      <c r="D14" s="40"/>
      <c r="E14" s="40"/>
      <c r="F14" s="40"/>
      <c r="G14" s="40"/>
      <c r="H14" s="41"/>
      <c r="I14" s="40"/>
      <c r="J14" s="42"/>
      <c r="K14" s="42"/>
      <c r="L14" s="42"/>
      <c r="M14" s="43"/>
      <c r="N14" s="42"/>
      <c r="O14" s="43"/>
      <c r="P14" s="42"/>
      <c r="Q14" s="42"/>
      <c r="R14" s="42"/>
      <c r="S14" s="43"/>
      <c r="T14" s="42"/>
      <c r="U14" s="44"/>
      <c r="V14" s="42"/>
      <c r="W14" s="42"/>
      <c r="X14" s="42"/>
      <c r="Y14" s="42"/>
      <c r="Z14" s="42"/>
      <c r="AA14" s="42"/>
      <c r="AB14" s="43"/>
      <c r="AC14" s="42"/>
      <c r="AD14" s="43"/>
      <c r="AE14" s="42"/>
      <c r="AF14" s="42"/>
      <c r="AG14" s="42"/>
      <c r="AH14" s="43"/>
      <c r="AI14" s="42"/>
      <c r="AJ14" s="44"/>
      <c r="AK14" s="42"/>
      <c r="AL14" s="42"/>
      <c r="AN14" s="242"/>
      <c r="AO14" s="177"/>
      <c r="AP14" s="177"/>
      <c r="AQ14" s="177"/>
      <c r="AR14" s="177"/>
      <c r="AS14" s="177"/>
      <c r="AT14" s="177"/>
      <c r="AU14" s="177"/>
      <c r="AV14" s="177"/>
      <c r="AW14" s="243"/>
      <c r="AX14" s="177"/>
      <c r="AY14" s="177"/>
      <c r="AZ14" s="177"/>
      <c r="BA14" s="177"/>
      <c r="BB14" s="177"/>
      <c r="BC14" s="177"/>
      <c r="BD14" s="177"/>
      <c r="BE14" s="177"/>
      <c r="BF14" s="244"/>
      <c r="BH14" s="337"/>
      <c r="BI14" s="336"/>
    </row>
    <row r="15" spans="1:61" s="238" customFormat="1" ht="15" hidden="1" customHeight="1">
      <c r="A15" s="39"/>
      <c r="B15" s="332" t="s">
        <v>154</v>
      </c>
      <c r="C15" s="332"/>
      <c r="D15" s="332"/>
      <c r="E15" s="332"/>
      <c r="F15" s="332"/>
      <c r="G15" s="39"/>
      <c r="H15" s="333" t="s">
        <v>131</v>
      </c>
      <c r="I15" s="39"/>
      <c r="J15" s="35"/>
      <c r="K15" s="36"/>
      <c r="L15" s="35"/>
      <c r="M15" s="37"/>
      <c r="N15" s="35"/>
      <c r="O15" s="37"/>
      <c r="P15" s="35"/>
      <c r="Q15" s="36"/>
      <c r="R15" s="35"/>
      <c r="S15" s="37"/>
      <c r="T15" s="35"/>
      <c r="U15" s="38"/>
      <c r="V15" s="35"/>
      <c r="W15" s="36"/>
      <c r="X15" s="39"/>
      <c r="Y15" s="35"/>
      <c r="Z15" s="36"/>
      <c r="AA15" s="35"/>
      <c r="AB15" s="37"/>
      <c r="AC15" s="35"/>
      <c r="AD15" s="37"/>
      <c r="AE15" s="35"/>
      <c r="AF15" s="36"/>
      <c r="AG15" s="35"/>
      <c r="AH15" s="37"/>
      <c r="AI15" s="35"/>
      <c r="AJ15" s="38"/>
      <c r="AK15" s="35"/>
      <c r="AL15" s="36"/>
      <c r="AN15" s="334"/>
      <c r="AO15" s="176">
        <f>IF(ABS(N15-(J15+L15))&lt;0.001,0,N15-(J15+L15))</f>
        <v>0</v>
      </c>
      <c r="AP15" s="176">
        <f>IF(ABS(O15-(K15+M15))&lt;0.001,0,O15-(K15+M15))</f>
        <v>0</v>
      </c>
      <c r="AQ15" s="176">
        <f>IF(ABS(T15-(P15+R15))&lt;0.001,0,T15-(P15+R15))</f>
        <v>0</v>
      </c>
      <c r="AR15" s="176">
        <f>IF(ABS(U15-(Q15+S15))&lt;0.001,0,U15-(Q15+S15))</f>
        <v>0</v>
      </c>
      <c r="AS15" s="176">
        <f>IF(ABS(V15-(J15+L15+P15+R15))&lt;0.001,0,V15-(J15+L15+P15+R15))</f>
        <v>0</v>
      </c>
      <c r="AT15" s="176">
        <f>IF(ABS(W15-(K15+M15+Q15+S15))&lt;0.001,0,W15-(K15+M15+Q15+S15))</f>
        <v>0</v>
      </c>
      <c r="AU15" s="176">
        <f>IF(ABS(V15-(N15+T15))&lt;0.001,0,V15-(N15+T15))</f>
        <v>0</v>
      </c>
      <c r="AV15" s="176">
        <f>IF(ABS(W15-(O15+U15))&lt;0.001,0,W15-(O15+U15))</f>
        <v>0</v>
      </c>
      <c r="AW15" s="176"/>
      <c r="AX15" s="176">
        <f>IF(ABS(AC15-(Y15+AA15))&lt;0.001,0,AC15-(Y15+AA15))</f>
        <v>0</v>
      </c>
      <c r="AY15" s="176">
        <f>IF(ABS(AD15-(Z15+AB15))&lt;0.001,0,AD15-(Z15+AB15))</f>
        <v>0</v>
      </c>
      <c r="AZ15" s="176">
        <f>IF(ABS(AI15-(AE15+AG15))&lt;0.001,0,AI15-(AE15+AG15))</f>
        <v>0</v>
      </c>
      <c r="BA15" s="176">
        <f>IF(ABS(AJ15-(AF15+AH15))&lt;0.001,0,AJ15-(AF15+AH15))</f>
        <v>0</v>
      </c>
      <c r="BB15" s="176">
        <f>IF(ABS(AK15-(Y15+AA15+AE15+AG15))&lt;0.001,0,AK15-(Y15+AA15+AE15+AG15))</f>
        <v>0</v>
      </c>
      <c r="BC15" s="176">
        <f>IF(ABS(AL15-(Z15+AB15+AF15+AH15))&lt;0.001,0,AL15-(Z15+AB15+AF15+AH15))</f>
        <v>0</v>
      </c>
      <c r="BD15" s="176">
        <f>IF(ABS(AK15-(AC15+AI15))&lt;0.001,0,AK15-(AC15+AI15))</f>
        <v>0</v>
      </c>
      <c r="BE15" s="176">
        <f>IF(ABS(AL15-(AD15+AJ15))&lt;0.001,0,AL15-(AD15+AJ15))</f>
        <v>0</v>
      </c>
      <c r="BF15" s="335"/>
      <c r="BH15" s="336"/>
      <c r="BI15" s="336"/>
    </row>
    <row r="16" spans="1:61" s="79" customFormat="1" ht="15" hidden="1" customHeight="1">
      <c r="A16" s="40"/>
      <c r="B16" s="40" t="s">
        <v>19</v>
      </c>
      <c r="C16" s="40"/>
      <c r="D16" s="40"/>
      <c r="E16" s="40"/>
      <c r="F16" s="40"/>
      <c r="G16" s="40"/>
      <c r="H16" s="41"/>
      <c r="I16" s="40"/>
      <c r="J16" s="42"/>
      <c r="K16" s="42"/>
      <c r="L16" s="42"/>
      <c r="M16" s="43"/>
      <c r="N16" s="42"/>
      <c r="O16" s="43"/>
      <c r="P16" s="42"/>
      <c r="Q16" s="42"/>
      <c r="R16" s="42"/>
      <c r="S16" s="43"/>
      <c r="T16" s="42"/>
      <c r="U16" s="44"/>
      <c r="V16" s="42"/>
      <c r="W16" s="42"/>
      <c r="X16" s="42"/>
      <c r="Y16" s="42"/>
      <c r="Z16" s="42"/>
      <c r="AA16" s="42"/>
      <c r="AB16" s="43"/>
      <c r="AC16" s="42"/>
      <c r="AD16" s="43"/>
      <c r="AE16" s="42"/>
      <c r="AF16" s="42"/>
      <c r="AG16" s="42"/>
      <c r="AH16" s="43"/>
      <c r="AI16" s="42"/>
      <c r="AJ16" s="44"/>
      <c r="AK16" s="42"/>
      <c r="AL16" s="42"/>
      <c r="AN16" s="242"/>
      <c r="AO16" s="177"/>
      <c r="AP16" s="177"/>
      <c r="AQ16" s="177"/>
      <c r="AR16" s="177"/>
      <c r="AS16" s="177"/>
      <c r="AT16" s="177"/>
      <c r="AU16" s="177"/>
      <c r="AV16" s="177"/>
      <c r="AW16" s="243"/>
      <c r="AX16" s="177"/>
      <c r="AY16" s="177"/>
      <c r="AZ16" s="177"/>
      <c r="BA16" s="177"/>
      <c r="BB16" s="177"/>
      <c r="BC16" s="177"/>
      <c r="BD16" s="177"/>
      <c r="BE16" s="177"/>
      <c r="BF16" s="244"/>
      <c r="BH16" s="337"/>
      <c r="BI16" s="336"/>
    </row>
    <row r="17" spans="1:61" s="238" customFormat="1" ht="15" hidden="1" customHeight="1">
      <c r="A17" s="39"/>
      <c r="B17" s="332" t="s">
        <v>152</v>
      </c>
      <c r="C17" s="332"/>
      <c r="D17" s="332"/>
      <c r="E17" s="332"/>
      <c r="F17" s="332"/>
      <c r="G17" s="39"/>
      <c r="H17" s="333" t="s">
        <v>132</v>
      </c>
      <c r="I17" s="39"/>
      <c r="J17" s="35"/>
      <c r="K17" s="36"/>
      <c r="L17" s="35"/>
      <c r="M17" s="37"/>
      <c r="N17" s="35"/>
      <c r="O17" s="37"/>
      <c r="P17" s="35"/>
      <c r="Q17" s="36"/>
      <c r="R17" s="35"/>
      <c r="S17" s="37"/>
      <c r="T17" s="35"/>
      <c r="U17" s="38"/>
      <c r="V17" s="35"/>
      <c r="W17" s="36"/>
      <c r="X17" s="39"/>
      <c r="Y17" s="35"/>
      <c r="Z17" s="36"/>
      <c r="AA17" s="35"/>
      <c r="AB17" s="37"/>
      <c r="AC17" s="35"/>
      <c r="AD17" s="37"/>
      <c r="AE17" s="35"/>
      <c r="AF17" s="36"/>
      <c r="AG17" s="35"/>
      <c r="AH17" s="37"/>
      <c r="AI17" s="35"/>
      <c r="AJ17" s="38"/>
      <c r="AK17" s="35"/>
      <c r="AL17" s="36"/>
      <c r="AN17" s="334"/>
      <c r="AO17" s="176">
        <f>IF(ABS(N17-(J17+L17))&lt;0.001,0,N17-(J17+L17))</f>
        <v>0</v>
      </c>
      <c r="AP17" s="176">
        <f>IF(ABS(O17-(K17+M17))&lt;0.001,0,O17-(K17+M17))</f>
        <v>0</v>
      </c>
      <c r="AQ17" s="176">
        <f>IF(ABS(T17-(P17+R17))&lt;0.001,0,T17-(P17+R17))</f>
        <v>0</v>
      </c>
      <c r="AR17" s="176">
        <f>IF(ABS(U17-(Q17+S17))&lt;0.001,0,U17-(Q17+S17))</f>
        <v>0</v>
      </c>
      <c r="AS17" s="176">
        <f>IF(ABS(V17-(J17+L17+P17+R17))&lt;0.001,0,V17-(J17+L17+P17+R17))</f>
        <v>0</v>
      </c>
      <c r="AT17" s="176">
        <f>IF(ABS(W17-(K17+M17+Q17+S17))&lt;0.001,0,W17-(K17+M17+Q17+S17))</f>
        <v>0</v>
      </c>
      <c r="AU17" s="176">
        <f>IF(ABS(V17-(N17+T17))&lt;0.001,0,V17-(N17+T17))</f>
        <v>0</v>
      </c>
      <c r="AV17" s="176">
        <f>IF(ABS(W17-(O17+U17))&lt;0.001,0,W17-(O17+U17))</f>
        <v>0</v>
      </c>
      <c r="AW17" s="176"/>
      <c r="AX17" s="176">
        <f>IF(ABS(AC17-(Y17+AA17))&lt;0.001,0,AC17-(Y17+AA17))</f>
        <v>0</v>
      </c>
      <c r="AY17" s="176">
        <f>IF(ABS(AD17-(Z17+AB17))&lt;0.001,0,AD17-(Z17+AB17))</f>
        <v>0</v>
      </c>
      <c r="AZ17" s="176">
        <f>IF(ABS(AI17-(AE17+AG17))&lt;0.001,0,AI17-(AE17+AG17))</f>
        <v>0</v>
      </c>
      <c r="BA17" s="176">
        <f>IF(ABS(AJ17-(AF17+AH17))&lt;0.001,0,AJ17-(AF17+AH17))</f>
        <v>0</v>
      </c>
      <c r="BB17" s="176">
        <f>IF(ABS(AK17-(Y17+AA17+AE17+AG17))&lt;0.001,0,AK17-(Y17+AA17+AE17+AG17))</f>
        <v>0</v>
      </c>
      <c r="BC17" s="176">
        <f>IF(ABS(AL17-(Z17+AB17+AF17+AH17))&lt;0.001,0,AL17-(Z17+AB17+AF17+AH17))</f>
        <v>0</v>
      </c>
      <c r="BD17" s="176">
        <f>IF(ABS(AK17-(AC17+AI17))&lt;0.001,0,AK17-(AC17+AI17))</f>
        <v>0</v>
      </c>
      <c r="BE17" s="176">
        <f>IF(ABS(AL17-(AD17+AJ17))&lt;0.001,0,AL17-(AD17+AJ17))</f>
        <v>0</v>
      </c>
      <c r="BF17" s="335"/>
      <c r="BH17" s="336"/>
      <c r="BI17" s="336"/>
    </row>
    <row r="18" spans="1:61" s="79" customFormat="1" ht="15" hidden="1" customHeight="1">
      <c r="A18" s="40"/>
      <c r="B18" s="40" t="s">
        <v>19</v>
      </c>
      <c r="C18" s="40"/>
      <c r="D18" s="40"/>
      <c r="E18" s="40"/>
      <c r="F18" s="40"/>
      <c r="G18" s="40"/>
      <c r="H18" s="41"/>
      <c r="I18" s="40"/>
      <c r="J18" s="42"/>
      <c r="K18" s="42"/>
      <c r="L18" s="42"/>
      <c r="M18" s="43"/>
      <c r="N18" s="42"/>
      <c r="O18" s="43"/>
      <c r="P18" s="42"/>
      <c r="Q18" s="42"/>
      <c r="R18" s="42"/>
      <c r="S18" s="43"/>
      <c r="T18" s="42"/>
      <c r="U18" s="44"/>
      <c r="V18" s="42"/>
      <c r="W18" s="42"/>
      <c r="X18" s="42"/>
      <c r="Y18" s="42"/>
      <c r="Z18" s="42"/>
      <c r="AA18" s="42"/>
      <c r="AB18" s="43"/>
      <c r="AC18" s="42"/>
      <c r="AD18" s="43"/>
      <c r="AE18" s="42"/>
      <c r="AF18" s="42"/>
      <c r="AG18" s="42"/>
      <c r="AH18" s="43"/>
      <c r="AI18" s="42"/>
      <c r="AJ18" s="44"/>
      <c r="AK18" s="42"/>
      <c r="AL18" s="42"/>
      <c r="AN18" s="242"/>
      <c r="AO18" s="177"/>
      <c r="AP18" s="177"/>
      <c r="AQ18" s="177"/>
      <c r="AR18" s="177"/>
      <c r="AS18" s="177"/>
      <c r="AT18" s="177"/>
      <c r="AU18" s="177"/>
      <c r="AV18" s="177"/>
      <c r="AW18" s="243"/>
      <c r="AX18" s="177"/>
      <c r="AY18" s="177"/>
      <c r="AZ18" s="177"/>
      <c r="BA18" s="177"/>
      <c r="BB18" s="177"/>
      <c r="BC18" s="177"/>
      <c r="BD18" s="177"/>
      <c r="BE18" s="177"/>
      <c r="BF18" s="244"/>
      <c r="BH18" s="337"/>
      <c r="BI18" s="336"/>
    </row>
    <row r="19" spans="1:61" s="49" customFormat="1" ht="15" customHeight="1">
      <c r="B19" s="118" t="s">
        <v>204</v>
      </c>
      <c r="C19" s="118"/>
      <c r="D19" s="118"/>
      <c r="E19" s="118"/>
      <c r="F19" s="118"/>
      <c r="H19" s="119" t="s">
        <v>133</v>
      </c>
      <c r="J19" s="45">
        <v>161</v>
      </c>
      <c r="K19" s="46">
        <v>174</v>
      </c>
      <c r="L19" s="45">
        <v>167</v>
      </c>
      <c r="M19" s="47">
        <v>168</v>
      </c>
      <c r="N19" s="45">
        <v>328</v>
      </c>
      <c r="O19" s="47">
        <v>342</v>
      </c>
      <c r="P19" s="45">
        <v>168</v>
      </c>
      <c r="Q19" s="46">
        <v>170</v>
      </c>
      <c r="R19" s="45">
        <v>188</v>
      </c>
      <c r="S19" s="47">
        <v>174</v>
      </c>
      <c r="T19" s="45">
        <v>356</v>
      </c>
      <c r="U19" s="48">
        <v>344</v>
      </c>
      <c r="V19" s="45">
        <v>685</v>
      </c>
      <c r="W19" s="46">
        <v>686</v>
      </c>
      <c r="Y19" s="45">
        <v>174</v>
      </c>
      <c r="Z19" s="46">
        <v>174</v>
      </c>
      <c r="AA19" s="45">
        <v>168</v>
      </c>
      <c r="AB19" s="47">
        <v>175</v>
      </c>
      <c r="AC19" s="45">
        <v>342</v>
      </c>
      <c r="AD19" s="47">
        <v>349</v>
      </c>
      <c r="AE19" s="45"/>
      <c r="AF19" s="46"/>
      <c r="AG19" s="45"/>
      <c r="AH19" s="47"/>
      <c r="AI19" s="45"/>
      <c r="AJ19" s="48"/>
      <c r="AK19" s="45"/>
      <c r="AL19" s="46"/>
      <c r="AN19" s="338"/>
      <c r="AO19" s="176">
        <f>IF(ABS(N19-(J19+L19))&lt;0.001,0,N19-(J19+L19))</f>
        <v>0</v>
      </c>
      <c r="AP19" s="176">
        <f>IF(ABS(O19-(K19+M19))&lt;0.001,0,O19-(K19+M19))</f>
        <v>0</v>
      </c>
      <c r="AQ19" s="176">
        <f>IF(ABS(T19-(P19+R19))&lt;0.001,0,T19-(P19+R19))</f>
        <v>0</v>
      </c>
      <c r="AR19" s="176">
        <f>IF(ABS(U19-(Q19+S19))&lt;0.001,0,U19-(Q19+S19))</f>
        <v>0</v>
      </c>
      <c r="AS19" s="176">
        <f>IF(ABS(V19-(J19+L19+P19+R19))&lt;0.001,0,V19-(J19+L19+P19+R19))</f>
        <v>1</v>
      </c>
      <c r="AT19" s="176">
        <f>IF(ABS(W19-(K19+M19+Q19+S19))&lt;0.001,0,W19-(K19+M19+Q19+S19))</f>
        <v>0</v>
      </c>
      <c r="AU19" s="176">
        <f>IF(ABS(V19-(N19+T19))&lt;0.001,0,V19-(N19+T19))</f>
        <v>1</v>
      </c>
      <c r="AV19" s="176">
        <f>IF(ABS(W19-(O19+U19))&lt;0.001,0,W19-(O19+U19))</f>
        <v>0</v>
      </c>
      <c r="AW19" s="225"/>
      <c r="AX19" s="176">
        <f>IF(ABS(AC19-(Y19+AA19))&lt;0.001,0,AC19-(Y19+AA19))</f>
        <v>0</v>
      </c>
      <c r="AY19" s="176">
        <f>IF(ABS(AD19-(Z19+AB19))&lt;0.001,0,AD19-(Z19+AB19))</f>
        <v>0</v>
      </c>
      <c r="AZ19" s="176">
        <f>IF(ABS(AI19-(AE19+AG19))&lt;0.001,0,AI19-(AE19+AG19))</f>
        <v>0</v>
      </c>
      <c r="BA19" s="176">
        <f>IF(ABS(AJ19-(AF19+AH19))&lt;0.001,0,AJ19-(AF19+AH19))</f>
        <v>0</v>
      </c>
      <c r="BB19" s="176">
        <f>IF(ABS(AK19-(Y19+AA19+AE19+AG19))&lt;0.001,0,AK19-(Y19+AA19+AE19+AG19))</f>
        <v>-342</v>
      </c>
      <c r="BC19" s="176">
        <f>IF(ABS(AL19-(Z19+AB19+AF19+AH19))&lt;0.001,0,AL19-(Z19+AB19+AF19+AH19))</f>
        <v>-349</v>
      </c>
      <c r="BD19" s="176">
        <f>IF(ABS(AK19-(AC19+AI19))&lt;0.001,0,AK19-(AC19+AI19))</f>
        <v>-342</v>
      </c>
      <c r="BE19" s="176">
        <f>IF(ABS(AL19-(AD19+AJ19))&lt;0.001,0,AL19-(AD19+AJ19))</f>
        <v>-349</v>
      </c>
      <c r="BF19" s="324"/>
      <c r="BH19" s="233"/>
      <c r="BI19" s="233"/>
    </row>
    <row r="20" spans="1:61" s="34" customFormat="1" ht="15" customHeight="1" thickBot="1">
      <c r="A20" s="32"/>
      <c r="B20" s="659" t="s">
        <v>19</v>
      </c>
      <c r="C20" s="659"/>
      <c r="D20" s="659"/>
      <c r="E20" s="659"/>
      <c r="F20" s="659"/>
      <c r="G20" s="32"/>
      <c r="H20" s="660"/>
      <c r="I20" s="32"/>
      <c r="J20" s="50"/>
      <c r="K20" s="34">
        <v>8.1000000000000003E-2</v>
      </c>
      <c r="L20" s="50"/>
      <c r="M20" s="51">
        <v>7.0000000000000001E-3</v>
      </c>
      <c r="N20" s="50"/>
      <c r="O20" s="51">
        <v>4.2999999999999997E-2</v>
      </c>
      <c r="P20" s="50"/>
      <c r="Q20" s="34">
        <v>1.0999999999999999E-2</v>
      </c>
      <c r="R20" s="50"/>
      <c r="S20" s="51">
        <v>-7.5999999999999998E-2</v>
      </c>
      <c r="T20" s="50"/>
      <c r="U20" s="52">
        <v>-3.5000000000000003E-2</v>
      </c>
      <c r="V20" s="50"/>
      <c r="W20" s="34">
        <v>3.0000000000000001E-3</v>
      </c>
      <c r="Y20" s="50"/>
      <c r="Z20" s="34">
        <v>1E-3</v>
      </c>
      <c r="AA20" s="50"/>
      <c r="AB20" s="51">
        <v>3.7999999999999999E-2</v>
      </c>
      <c r="AC20" s="50"/>
      <c r="AD20" s="51">
        <v>1.9E-2</v>
      </c>
      <c r="AE20" s="50"/>
      <c r="AG20" s="50"/>
      <c r="AH20" s="51"/>
      <c r="AI20" s="50"/>
      <c r="AJ20" s="52"/>
      <c r="AK20" s="50"/>
      <c r="AN20" s="245"/>
      <c r="AO20" s="240"/>
      <c r="AP20" s="240"/>
      <c r="AQ20" s="240"/>
      <c r="AR20" s="240"/>
      <c r="AS20" s="240"/>
      <c r="AT20" s="240"/>
      <c r="AU20" s="240"/>
      <c r="AV20" s="240"/>
      <c r="AW20" s="241"/>
      <c r="AX20" s="240"/>
      <c r="AY20" s="240"/>
      <c r="AZ20" s="240"/>
      <c r="BA20" s="240"/>
      <c r="BB20" s="240"/>
      <c r="BC20" s="240"/>
      <c r="BD20" s="240"/>
      <c r="BE20" s="240"/>
      <c r="BF20" s="246"/>
      <c r="BH20" s="325"/>
      <c r="BI20" s="233"/>
    </row>
    <row r="21" spans="1:61" s="238" customFormat="1" ht="15" hidden="1" customHeight="1" thickTop="1">
      <c r="A21" s="39"/>
      <c r="B21" s="332" t="s">
        <v>151</v>
      </c>
      <c r="C21" s="332"/>
      <c r="D21" s="332"/>
      <c r="E21" s="332"/>
      <c r="F21" s="332"/>
      <c r="G21" s="39"/>
      <c r="H21" s="333" t="s">
        <v>133</v>
      </c>
      <c r="I21" s="39"/>
      <c r="J21" s="35"/>
      <c r="K21" s="36"/>
      <c r="L21" s="35"/>
      <c r="M21" s="37"/>
      <c r="N21" s="35"/>
      <c r="O21" s="37"/>
      <c r="P21" s="35"/>
      <c r="Q21" s="36"/>
      <c r="R21" s="35"/>
      <c r="S21" s="37"/>
      <c r="T21" s="35"/>
      <c r="U21" s="38"/>
      <c r="V21" s="35"/>
      <c r="W21" s="36"/>
      <c r="X21" s="39"/>
      <c r="Y21" s="35"/>
      <c r="Z21" s="36"/>
      <c r="AA21" s="35"/>
      <c r="AB21" s="37"/>
      <c r="AC21" s="35"/>
      <c r="AD21" s="37"/>
      <c r="AE21" s="35"/>
      <c r="AF21" s="36"/>
      <c r="AG21" s="35"/>
      <c r="AH21" s="37"/>
      <c r="AI21" s="35"/>
      <c r="AJ21" s="38"/>
      <c r="AK21" s="35"/>
      <c r="AL21" s="36"/>
      <c r="AN21" s="334"/>
      <c r="AO21" s="176">
        <f>IF(ABS(N21-(J21+L21))&lt;0.001,0,N21-(J21+L21))</f>
        <v>0</v>
      </c>
      <c r="AP21" s="176">
        <f>IF(ABS(O21-(K21+M21))&lt;0.001,0,O21-(K21+M21))</f>
        <v>0</v>
      </c>
      <c r="AQ21" s="176">
        <f>IF(ABS(T21-(P21+R21))&lt;0.001,0,T21-(P21+R21))</f>
        <v>0</v>
      </c>
      <c r="AR21" s="176">
        <f>IF(ABS(U21-(Q21+S21))&lt;0.001,0,U21-(Q21+S21))</f>
        <v>0</v>
      </c>
      <c r="AS21" s="176">
        <f>IF(ABS(V21-(J21+L21+P21+R21))&lt;0.001,0,V21-(J21+L21+P21+R21))</f>
        <v>0</v>
      </c>
      <c r="AT21" s="176">
        <f>IF(ABS(W21-(K21+M21+Q21+S21))&lt;0.001,0,W21-(K21+M21+Q21+S21))</f>
        <v>0</v>
      </c>
      <c r="AU21" s="176">
        <f>IF(ABS(V21-(N21+T21))&lt;0.001,0,V21-(N21+T21))</f>
        <v>0</v>
      </c>
      <c r="AV21" s="176">
        <f>IF(ABS(W21-(O21+U21))&lt;0.001,0,W21-(O21+U21))</f>
        <v>0</v>
      </c>
      <c r="AW21" s="176"/>
      <c r="AX21" s="176">
        <f>IF(ABS(AC21-(Y21+AA21))&lt;0.001,0,AC21-(Y21+AA21))</f>
        <v>0</v>
      </c>
      <c r="AY21" s="176">
        <f>IF(ABS(AD21-(Z21+AB21))&lt;0.001,0,AD21-(Z21+AB21))</f>
        <v>0</v>
      </c>
      <c r="AZ21" s="176">
        <f>IF(ABS(AI21-(AE21+AG21))&lt;0.001,0,AI21-(AE21+AG21))</f>
        <v>0</v>
      </c>
      <c r="BA21" s="176">
        <f>IF(ABS(AJ21-(AF21+AH21))&lt;0.001,0,AJ21-(AF21+AH21))</f>
        <v>0</v>
      </c>
      <c r="BB21" s="176">
        <f>IF(ABS(AK21-(Y21+AA21+AE21+AG21))&lt;0.001,0,AK21-(Y21+AA21+AE21+AG21))</f>
        <v>0</v>
      </c>
      <c r="BC21" s="176">
        <f>IF(ABS(AL21-(Z21+AB21+AF21+AH21))&lt;0.001,0,AL21-(Z21+AB21+AF21+AH21))</f>
        <v>0</v>
      </c>
      <c r="BD21" s="176">
        <f>IF(ABS(AK21-(AC21+AI21))&lt;0.001,0,AK21-(AC21+AI21))</f>
        <v>0</v>
      </c>
      <c r="BE21" s="176">
        <f>IF(ABS(AL21-(AD21+AJ21))&lt;0.001,0,AL21-(AD21+AJ21))</f>
        <v>0</v>
      </c>
      <c r="BF21" s="335"/>
      <c r="BH21" s="336"/>
      <c r="BI21" s="336"/>
    </row>
    <row r="22" spans="1:61" s="79" customFormat="1" ht="15" hidden="1" customHeight="1">
      <c r="A22" s="40"/>
      <c r="B22" s="40" t="s">
        <v>19</v>
      </c>
      <c r="C22" s="40"/>
      <c r="D22" s="40"/>
      <c r="E22" s="40"/>
      <c r="F22" s="40"/>
      <c r="G22" s="40"/>
      <c r="H22" s="41"/>
      <c r="I22" s="40"/>
      <c r="J22" s="42"/>
      <c r="K22" s="42"/>
      <c r="L22" s="42"/>
      <c r="M22" s="43"/>
      <c r="N22" s="42"/>
      <c r="O22" s="43"/>
      <c r="P22" s="42"/>
      <c r="Q22" s="42"/>
      <c r="R22" s="42"/>
      <c r="S22" s="43"/>
      <c r="T22" s="42"/>
      <c r="U22" s="44"/>
      <c r="V22" s="42"/>
      <c r="W22" s="42"/>
      <c r="X22" s="42"/>
      <c r="Y22" s="42"/>
      <c r="Z22" s="42"/>
      <c r="AA22" s="42"/>
      <c r="AB22" s="43"/>
      <c r="AC22" s="42"/>
      <c r="AD22" s="43"/>
      <c r="AE22" s="42"/>
      <c r="AF22" s="42"/>
      <c r="AG22" s="42"/>
      <c r="AH22" s="43"/>
      <c r="AI22" s="42"/>
      <c r="AJ22" s="44"/>
      <c r="AK22" s="42"/>
      <c r="AL22" s="42"/>
      <c r="AN22" s="242"/>
      <c r="AO22" s="177"/>
      <c r="AP22" s="177"/>
      <c r="AQ22" s="177"/>
      <c r="AR22" s="177"/>
      <c r="AS22" s="177"/>
      <c r="AT22" s="177"/>
      <c r="AU22" s="177"/>
      <c r="AV22" s="177"/>
      <c r="AW22" s="243"/>
      <c r="AX22" s="177"/>
      <c r="AY22" s="177"/>
      <c r="AZ22" s="177"/>
      <c r="BA22" s="177"/>
      <c r="BB22" s="177"/>
      <c r="BC22" s="177"/>
      <c r="BD22" s="177"/>
      <c r="BE22" s="177"/>
      <c r="BF22" s="244"/>
      <c r="BH22" s="337"/>
      <c r="BI22" s="336"/>
    </row>
    <row r="23" spans="1:61" s="49" customFormat="1" ht="15" hidden="1" customHeight="1">
      <c r="B23" s="332" t="s">
        <v>206</v>
      </c>
      <c r="C23" s="332"/>
      <c r="D23" s="332"/>
      <c r="E23" s="332"/>
      <c r="F23" s="332"/>
      <c r="G23" s="39"/>
      <c r="H23" s="333" t="s">
        <v>276</v>
      </c>
      <c r="I23" s="39"/>
      <c r="J23" s="35"/>
      <c r="K23" s="36"/>
      <c r="L23" s="35"/>
      <c r="M23" s="37"/>
      <c r="N23" s="35"/>
      <c r="O23" s="37"/>
      <c r="P23" s="35"/>
      <c r="Q23" s="36"/>
      <c r="R23" s="35"/>
      <c r="S23" s="37"/>
      <c r="T23" s="35"/>
      <c r="U23" s="38"/>
      <c r="V23" s="35"/>
      <c r="W23" s="36"/>
      <c r="X23" s="39"/>
      <c r="Y23" s="35"/>
      <c r="Z23" s="36"/>
      <c r="AA23" s="35"/>
      <c r="AB23" s="37"/>
      <c r="AC23" s="35"/>
      <c r="AD23" s="37"/>
      <c r="AE23" s="35"/>
      <c r="AF23" s="36"/>
      <c r="AG23" s="35"/>
      <c r="AH23" s="37"/>
      <c r="AI23" s="35"/>
      <c r="AJ23" s="38"/>
      <c r="AK23" s="35"/>
      <c r="AL23" s="36"/>
      <c r="AM23" s="39"/>
      <c r="AN23" s="334"/>
      <c r="AO23" s="176">
        <f>IF(ABS(N23-(J23+L23))&lt;0.001,0,N23-(J23+L23))</f>
        <v>0</v>
      </c>
      <c r="AP23" s="176">
        <f>IF(ABS(O23-(K23+M23))&lt;0.001,0,O23-(K23+M23))</f>
        <v>0</v>
      </c>
      <c r="AQ23" s="176">
        <f>IF(ABS(T23-(P23+R23))&lt;0.001,0,T23-(P23+R23))</f>
        <v>0</v>
      </c>
      <c r="AR23" s="176">
        <f>IF(ABS(U23-(Q23+S23))&lt;0.001,0,U23-(Q23+S23))</f>
        <v>0</v>
      </c>
      <c r="AS23" s="176">
        <f>IF(ABS(V23-(J23+L23+P23+R23))&lt;0.001,0,V23-(J23+L23+P23+R23))</f>
        <v>0</v>
      </c>
      <c r="AT23" s="176">
        <f>IF(ABS(W23-(K23+M23+Q23+S23))&lt;0.001,0,W23-(K23+M23+Q23+S23))</f>
        <v>0</v>
      </c>
      <c r="AU23" s="176">
        <f>IF(ABS(V23-(N23+T23))&lt;0.001,0,V23-(N23+T23))</f>
        <v>0</v>
      </c>
      <c r="AV23" s="176">
        <f>IF(ABS(W23-(O23+U23))&lt;0.001,0,W23-(O23+U23))</f>
        <v>0</v>
      </c>
      <c r="AW23" s="176"/>
      <c r="AX23" s="176">
        <f>IF(ABS(AC23-(Y23+AA23))&lt;0.001,0,AC23-(Y23+AA23))</f>
        <v>0</v>
      </c>
      <c r="AY23" s="176">
        <f>IF(ABS(AD23-(Z23+AB23))&lt;0.001,0,AD23-(Z23+AB23))</f>
        <v>0</v>
      </c>
      <c r="AZ23" s="176">
        <f>IF(ABS(AI23-(AE23+AG23))&lt;0.001,0,AI23-(AE23+AG23))</f>
        <v>0</v>
      </c>
      <c r="BA23" s="176">
        <f>IF(ABS(AJ23-(AF23+AH23))&lt;0.001,0,AJ23-(AF23+AH23))</f>
        <v>0</v>
      </c>
      <c r="BB23" s="176">
        <f>IF(ABS(AK23-(Y23+AA23+AE23+AG23))&lt;0.001,0,AK23-(Y23+AA23+AE23+AG23))</f>
        <v>0</v>
      </c>
      <c r="BC23" s="176">
        <f>IF(ABS(AL23-(Z23+AB23+AF23+AH23))&lt;0.001,0,AL23-(Z23+AB23+AF23+AH23))</f>
        <v>0</v>
      </c>
      <c r="BD23" s="176">
        <f>IF(ABS(AK23-(AC23+AI23))&lt;0.001,0,AK23-(AC23+AI23))</f>
        <v>0</v>
      </c>
      <c r="BE23" s="176">
        <f>IF(ABS(AL23-(AD23+AJ23))&lt;0.001,0,AL23-(AD23+AJ23))</f>
        <v>0</v>
      </c>
      <c r="BF23" s="335"/>
      <c r="BH23" s="233"/>
      <c r="BI23" s="233"/>
    </row>
    <row r="24" spans="1:61" s="339" customFormat="1" ht="15" hidden="1" customHeight="1" thickBot="1">
      <c r="B24" s="907" t="s">
        <v>19</v>
      </c>
      <c r="C24" s="907"/>
      <c r="D24" s="907"/>
      <c r="E24" s="907"/>
      <c r="F24" s="907"/>
      <c r="G24" s="340"/>
      <c r="H24" s="908"/>
      <c r="I24" s="341"/>
      <c r="J24" s="909"/>
      <c r="K24" s="909"/>
      <c r="L24" s="909"/>
      <c r="M24" s="342"/>
      <c r="N24" s="909"/>
      <c r="O24" s="342"/>
      <c r="P24" s="909"/>
      <c r="Q24" s="909"/>
      <c r="R24" s="909"/>
      <c r="S24" s="342"/>
      <c r="T24" s="909"/>
      <c r="U24" s="343"/>
      <c r="V24" s="909"/>
      <c r="W24" s="909"/>
      <c r="X24" s="344"/>
      <c r="Y24" s="909"/>
      <c r="Z24" s="909"/>
      <c r="AA24" s="909"/>
      <c r="AB24" s="342"/>
      <c r="AC24" s="909"/>
      <c r="AD24" s="342"/>
      <c r="AE24" s="909"/>
      <c r="AF24" s="909"/>
      <c r="AG24" s="909"/>
      <c r="AH24" s="342"/>
      <c r="AI24" s="909"/>
      <c r="AJ24" s="343"/>
      <c r="AK24" s="909"/>
      <c r="AL24" s="909"/>
      <c r="AM24" s="341"/>
      <c r="AN24" s="345"/>
      <c r="AO24" s="515"/>
      <c r="AP24" s="515"/>
      <c r="AQ24" s="515"/>
      <c r="AR24" s="515"/>
      <c r="AS24" s="515"/>
      <c r="AT24" s="515"/>
      <c r="AU24" s="515"/>
      <c r="AV24" s="515"/>
      <c r="AW24" s="243"/>
      <c r="AX24" s="515"/>
      <c r="AY24" s="515"/>
      <c r="AZ24" s="515"/>
      <c r="BA24" s="515"/>
      <c r="BB24" s="515"/>
      <c r="BC24" s="515"/>
      <c r="BD24" s="515"/>
      <c r="BE24" s="515"/>
      <c r="BF24" s="346"/>
      <c r="BH24" s="325"/>
      <c r="BI24" s="233"/>
    </row>
    <row r="25" spans="1:61" s="49" customFormat="1" ht="15" customHeight="1" thickTop="1">
      <c r="B25" s="347"/>
      <c r="D25" s="347"/>
      <c r="E25" s="347"/>
      <c r="G25" s="53"/>
      <c r="H25" s="31"/>
      <c r="I25" s="325"/>
      <c r="J25" s="348"/>
      <c r="K25" s="349"/>
      <c r="L25" s="348"/>
      <c r="M25" s="349"/>
      <c r="N25" s="348"/>
      <c r="O25" s="349"/>
      <c r="P25" s="348"/>
      <c r="Q25" s="349"/>
      <c r="R25" s="348"/>
      <c r="S25" s="349"/>
      <c r="T25" s="348"/>
      <c r="U25" s="349"/>
      <c r="V25" s="348"/>
      <c r="W25" s="349"/>
      <c r="Y25" s="348"/>
      <c r="Z25" s="349"/>
      <c r="AA25" s="348"/>
      <c r="AB25" s="349"/>
      <c r="AC25" s="348"/>
      <c r="AD25" s="349"/>
      <c r="AE25" s="348"/>
      <c r="AF25" s="349"/>
      <c r="AG25" s="348"/>
      <c r="AH25" s="349"/>
      <c r="AI25" s="348"/>
      <c r="AJ25" s="349"/>
      <c r="AK25" s="348"/>
      <c r="AL25" s="349"/>
      <c r="AN25" s="225"/>
      <c r="AO25" s="315"/>
      <c r="AP25" s="315"/>
      <c r="AQ25" s="315"/>
      <c r="AR25" s="315"/>
      <c r="AS25" s="315"/>
      <c r="AT25" s="315"/>
      <c r="AU25" s="315"/>
      <c r="AV25" s="315"/>
      <c r="AW25" s="315"/>
      <c r="AX25" s="315"/>
      <c r="AY25" s="315"/>
      <c r="AZ25" s="315"/>
      <c r="BA25" s="315"/>
      <c r="BB25" s="315"/>
      <c r="BC25" s="315"/>
      <c r="BD25" s="315"/>
      <c r="BE25" s="315"/>
      <c r="BF25" s="225"/>
    </row>
    <row r="26" spans="1:61" s="49" customFormat="1" ht="15" customHeight="1">
      <c r="B26" s="316" t="s">
        <v>351</v>
      </c>
      <c r="C26" s="316"/>
      <c r="D26" s="316"/>
      <c r="E26" s="316"/>
      <c r="F26" s="316"/>
      <c r="G26" s="350"/>
      <c r="H26" s="351" t="s">
        <v>4</v>
      </c>
      <c r="J26" s="352"/>
      <c r="K26" s="233"/>
      <c r="L26" s="352"/>
      <c r="M26" s="353"/>
      <c r="N26" s="318">
        <v>180</v>
      </c>
      <c r="O26" s="320">
        <v>183</v>
      </c>
      <c r="P26" s="352"/>
      <c r="Q26" s="233"/>
      <c r="R26" s="352"/>
      <c r="S26" s="353"/>
      <c r="T26" s="352">
        <v>191</v>
      </c>
      <c r="U26" s="354">
        <v>190</v>
      </c>
      <c r="V26" s="352">
        <v>371</v>
      </c>
      <c r="W26" s="233">
        <v>372</v>
      </c>
      <c r="Y26" s="352"/>
      <c r="Z26" s="233"/>
      <c r="AA26" s="352"/>
      <c r="AB26" s="353"/>
      <c r="AC26" s="318">
        <v>181</v>
      </c>
      <c r="AD26" s="320">
        <v>185</v>
      </c>
      <c r="AE26" s="352"/>
      <c r="AF26" s="233"/>
      <c r="AG26" s="352"/>
      <c r="AH26" s="353"/>
      <c r="AI26" s="352"/>
      <c r="AJ26" s="354"/>
      <c r="AK26" s="352"/>
      <c r="AL26" s="233"/>
      <c r="AN26" s="322"/>
      <c r="AO26" s="355"/>
      <c r="AP26" s="355"/>
      <c r="AQ26" s="355"/>
      <c r="AR26" s="355"/>
      <c r="AS26" s="355"/>
      <c r="AT26" s="355"/>
      <c r="AU26" s="323">
        <f>IF(ABS(V26-(N26+T26))&lt;0.001,0,V26-(N26+T26))</f>
        <v>0</v>
      </c>
      <c r="AV26" s="323">
        <f>IF(ABS(W26-(O26+U26))&lt;0.001,0,W26-(O26+U26))</f>
        <v>-1</v>
      </c>
      <c r="AW26" s="225"/>
      <c r="AX26" s="355"/>
      <c r="AY26" s="355"/>
      <c r="AZ26" s="355"/>
      <c r="BA26" s="355"/>
      <c r="BB26" s="355"/>
      <c r="BC26" s="355"/>
      <c r="BD26" s="323">
        <f>IF(ABS(AK26-(AC26+AI26))&lt;0.001,0,AK26-(AC26+AI26))</f>
        <v>-181</v>
      </c>
      <c r="BE26" s="323">
        <f>IF(ABS(AL26-(AD26+AJ26))&lt;0.001,0,AL26-(AD26+AJ26))</f>
        <v>-185</v>
      </c>
      <c r="BF26" s="324"/>
    </row>
    <row r="27" spans="1:61" s="53" customFormat="1" ht="15" customHeight="1" thickBot="1">
      <c r="B27" s="703" t="s">
        <v>0</v>
      </c>
      <c r="C27" s="703"/>
      <c r="D27" s="703"/>
      <c r="E27" s="703"/>
      <c r="F27" s="703"/>
      <c r="G27" s="55"/>
      <c r="H27" s="704"/>
      <c r="J27" s="898"/>
      <c r="K27" s="899"/>
      <c r="L27" s="898"/>
      <c r="M27" s="356"/>
      <c r="N27" s="705">
        <v>0.54800000000000004</v>
      </c>
      <c r="O27" s="357">
        <v>0.53400000000000003</v>
      </c>
      <c r="P27" s="898"/>
      <c r="Q27" s="899"/>
      <c r="R27" s="898"/>
      <c r="S27" s="356"/>
      <c r="T27" s="898">
        <v>0.53600000000000003</v>
      </c>
      <c r="U27" s="358">
        <v>0.55100000000000005</v>
      </c>
      <c r="V27" s="898">
        <v>0.54200000000000004</v>
      </c>
      <c r="W27" s="899">
        <v>0.54200000000000004</v>
      </c>
      <c r="Y27" s="898"/>
      <c r="Z27" s="899"/>
      <c r="AA27" s="898"/>
      <c r="AB27" s="356"/>
      <c r="AC27" s="705">
        <v>0.52900000000000003</v>
      </c>
      <c r="AD27" s="357">
        <v>0.53</v>
      </c>
      <c r="AE27" s="898"/>
      <c r="AF27" s="899"/>
      <c r="AG27" s="898"/>
      <c r="AH27" s="356"/>
      <c r="AI27" s="898"/>
      <c r="AJ27" s="358"/>
      <c r="AK27" s="898"/>
      <c r="AL27" s="899"/>
      <c r="AN27" s="322"/>
      <c r="AO27" s="910"/>
      <c r="AP27" s="910"/>
      <c r="AQ27" s="910"/>
      <c r="AR27" s="910"/>
      <c r="AS27" s="910"/>
      <c r="AT27" s="910"/>
      <c r="AU27" s="910"/>
      <c r="AV27" s="910"/>
      <c r="AW27" s="241"/>
      <c r="AX27" s="910"/>
      <c r="AY27" s="910"/>
      <c r="AZ27" s="910"/>
      <c r="BA27" s="910"/>
      <c r="BB27" s="910"/>
      <c r="BC27" s="910"/>
      <c r="BD27" s="910"/>
      <c r="BE27" s="910"/>
      <c r="BF27" s="324"/>
    </row>
    <row r="28" spans="1:61" s="49" customFormat="1" ht="15" customHeight="1" thickTop="1">
      <c r="B28" s="55"/>
      <c r="C28" s="55"/>
      <c r="D28" s="55"/>
      <c r="E28" s="55"/>
      <c r="F28" s="55"/>
      <c r="G28" s="55"/>
      <c r="H28" s="359"/>
      <c r="I28" s="325"/>
      <c r="J28" s="352"/>
      <c r="K28" s="233"/>
      <c r="L28" s="352"/>
      <c r="M28" s="233"/>
      <c r="N28" s="352"/>
      <c r="O28" s="233"/>
      <c r="P28" s="352"/>
      <c r="Q28" s="233"/>
      <c r="R28" s="352"/>
      <c r="S28" s="233"/>
      <c r="T28" s="352"/>
      <c r="U28" s="233"/>
      <c r="V28" s="352"/>
      <c r="W28" s="233"/>
      <c r="Y28" s="352"/>
      <c r="Z28" s="233"/>
      <c r="AA28" s="352"/>
      <c r="AB28" s="233"/>
      <c r="AC28" s="352"/>
      <c r="AD28" s="233"/>
      <c r="AE28" s="352"/>
      <c r="AF28" s="233"/>
      <c r="AG28" s="352"/>
      <c r="AH28" s="233"/>
      <c r="AI28" s="352"/>
      <c r="AJ28" s="233"/>
      <c r="AK28" s="352"/>
      <c r="AL28" s="233"/>
      <c r="AN28" s="225"/>
      <c r="AO28" s="315"/>
      <c r="AP28" s="315"/>
      <c r="AQ28" s="315"/>
      <c r="AR28" s="315"/>
      <c r="AS28" s="315"/>
      <c r="AT28" s="315"/>
      <c r="AU28" s="315"/>
      <c r="AV28" s="315"/>
      <c r="AW28" s="315"/>
      <c r="AX28" s="315"/>
      <c r="AY28" s="315"/>
      <c r="AZ28" s="315"/>
      <c r="BA28" s="315"/>
      <c r="BB28" s="315"/>
      <c r="BC28" s="315"/>
      <c r="BD28" s="315"/>
      <c r="BE28" s="315"/>
      <c r="BF28" s="225"/>
    </row>
    <row r="29" spans="1:61" s="49" customFormat="1" ht="15" customHeight="1">
      <c r="B29" s="316" t="s">
        <v>352</v>
      </c>
      <c r="C29" s="316"/>
      <c r="D29" s="316"/>
      <c r="E29" s="316"/>
      <c r="F29" s="316"/>
      <c r="G29" s="350"/>
      <c r="H29" s="351" t="s">
        <v>5</v>
      </c>
      <c r="I29" s="360"/>
      <c r="J29" s="318"/>
      <c r="K29" s="319"/>
      <c r="L29" s="318"/>
      <c r="M29" s="320"/>
      <c r="N29" s="318">
        <v>44</v>
      </c>
      <c r="O29" s="320">
        <v>65</v>
      </c>
      <c r="P29" s="318"/>
      <c r="Q29" s="319"/>
      <c r="R29" s="318"/>
      <c r="S29" s="320"/>
      <c r="T29" s="318">
        <v>98</v>
      </c>
      <c r="U29" s="321">
        <v>79</v>
      </c>
      <c r="V29" s="318">
        <v>142</v>
      </c>
      <c r="W29" s="319">
        <v>144</v>
      </c>
      <c r="Y29" s="318"/>
      <c r="Z29" s="319"/>
      <c r="AA29" s="318"/>
      <c r="AB29" s="320"/>
      <c r="AC29" s="318">
        <v>64</v>
      </c>
      <c r="AD29" s="320">
        <v>64</v>
      </c>
      <c r="AE29" s="318"/>
      <c r="AF29" s="319"/>
      <c r="AG29" s="318"/>
      <c r="AH29" s="320"/>
      <c r="AI29" s="318"/>
      <c r="AJ29" s="321"/>
      <c r="AK29" s="318"/>
      <c r="AL29" s="319"/>
      <c r="AN29" s="322"/>
      <c r="AO29" s="355"/>
      <c r="AP29" s="355"/>
      <c r="AQ29" s="355"/>
      <c r="AR29" s="355"/>
      <c r="AS29" s="355"/>
      <c r="AT29" s="355"/>
      <c r="AU29" s="323">
        <f>IF(ABS(V29-(N29+T29))&lt;0.001,0,V29-(N29+T29))</f>
        <v>0</v>
      </c>
      <c r="AV29" s="323">
        <f>IF(ABS(W29-(O29+U29))&lt;0.001,0,W29-(O29+U29))</f>
        <v>0</v>
      </c>
      <c r="AW29" s="225"/>
      <c r="AX29" s="355"/>
      <c r="AY29" s="355"/>
      <c r="AZ29" s="355"/>
      <c r="BA29" s="355"/>
      <c r="BB29" s="355"/>
      <c r="BC29" s="355"/>
      <c r="BD29" s="323">
        <f>IF(ABS(AK29-(AC29+AI29))&lt;0.001,0,AK29-(AC29+AI29))</f>
        <v>-64</v>
      </c>
      <c r="BE29" s="323">
        <f>IF(ABS(AL29-(AD29+AJ29))&lt;0.001,0,AL29-(AD29+AJ29))</f>
        <v>-64</v>
      </c>
      <c r="BF29" s="324"/>
    </row>
    <row r="30" spans="1:61" s="325" customFormat="1" ht="15" customHeight="1" thickBot="1">
      <c r="B30" s="703" t="s">
        <v>0</v>
      </c>
      <c r="C30" s="703"/>
      <c r="D30" s="703"/>
      <c r="E30" s="703"/>
      <c r="F30" s="703"/>
      <c r="G30" s="55"/>
      <c r="H30" s="704"/>
      <c r="J30" s="705"/>
      <c r="K30" s="706"/>
      <c r="L30" s="705"/>
      <c r="M30" s="357"/>
      <c r="N30" s="705">
        <v>0.13400000000000001</v>
      </c>
      <c r="O30" s="357">
        <v>0.19</v>
      </c>
      <c r="P30" s="705"/>
      <c r="Q30" s="706"/>
      <c r="R30" s="705"/>
      <c r="S30" s="357"/>
      <c r="T30" s="705">
        <v>0.27600000000000002</v>
      </c>
      <c r="U30" s="361">
        <v>0.22800000000000001</v>
      </c>
      <c r="V30" s="705">
        <v>0.20799999999999999</v>
      </c>
      <c r="W30" s="706">
        <v>0.20899999999999999</v>
      </c>
      <c r="Y30" s="705"/>
      <c r="Z30" s="706"/>
      <c r="AA30" s="705"/>
      <c r="AB30" s="357"/>
      <c r="AC30" s="705">
        <v>0.187</v>
      </c>
      <c r="AD30" s="357">
        <v>0.183</v>
      </c>
      <c r="AE30" s="705"/>
      <c r="AF30" s="706"/>
      <c r="AG30" s="705"/>
      <c r="AH30" s="357"/>
      <c r="AI30" s="705"/>
      <c r="AJ30" s="361"/>
      <c r="AK30" s="705"/>
      <c r="AL30" s="706"/>
      <c r="AN30" s="330"/>
      <c r="AO30" s="910"/>
      <c r="AP30" s="910"/>
      <c r="AQ30" s="910"/>
      <c r="AR30" s="910"/>
      <c r="AS30" s="910"/>
      <c r="AT30" s="910"/>
      <c r="AU30" s="910"/>
      <c r="AV30" s="910"/>
      <c r="AW30" s="241"/>
      <c r="AX30" s="910"/>
      <c r="AY30" s="910"/>
      <c r="AZ30" s="910"/>
      <c r="BA30" s="910"/>
      <c r="BB30" s="910"/>
      <c r="BC30" s="910"/>
      <c r="BD30" s="910"/>
      <c r="BE30" s="910"/>
      <c r="BF30" s="331"/>
    </row>
    <row r="31" spans="1:61" s="49" customFormat="1" ht="15" customHeight="1" thickTop="1">
      <c r="G31" s="53"/>
      <c r="H31" s="31"/>
      <c r="I31" s="325"/>
      <c r="AN31" s="58"/>
      <c r="AO31" s="239"/>
      <c r="AP31" s="239"/>
      <c r="AQ31" s="239"/>
      <c r="AR31" s="239"/>
      <c r="AS31" s="239"/>
      <c r="AT31" s="239"/>
      <c r="AU31" s="239"/>
      <c r="AV31" s="239"/>
      <c r="AW31" s="239"/>
      <c r="AX31" s="239"/>
      <c r="AY31" s="239"/>
      <c r="AZ31" s="239"/>
      <c r="BA31" s="239"/>
      <c r="BB31" s="239"/>
      <c r="BC31" s="239"/>
      <c r="BD31" s="239"/>
      <c r="BE31" s="239"/>
      <c r="BF31" s="58"/>
    </row>
    <row r="32" spans="1:61" s="101" customFormat="1" ht="12.75" customHeight="1">
      <c r="H32" s="362"/>
      <c r="AN32" s="288"/>
      <c r="AO32" s="239"/>
      <c r="AP32" s="239"/>
      <c r="AQ32" s="239"/>
      <c r="AR32" s="239"/>
      <c r="AS32" s="239"/>
      <c r="AT32" s="239"/>
      <c r="AU32" s="239"/>
      <c r="AV32" s="239"/>
      <c r="AW32" s="239"/>
      <c r="AX32" s="239"/>
      <c r="AY32" s="239"/>
      <c r="AZ32" s="239"/>
      <c r="BA32" s="239"/>
      <c r="BB32" s="239"/>
      <c r="BC32" s="239"/>
      <c r="BD32" s="239"/>
      <c r="BE32" s="239"/>
      <c r="BF32" s="288"/>
    </row>
    <row r="33" spans="1:58" s="101" customFormat="1" ht="12.75" customHeight="1">
      <c r="H33" s="362"/>
      <c r="AN33" s="288"/>
      <c r="AO33" s="239"/>
      <c r="AP33" s="239"/>
      <c r="AQ33" s="239"/>
      <c r="AR33" s="239"/>
      <c r="AS33" s="239"/>
      <c r="AT33" s="239"/>
      <c r="AU33" s="239"/>
      <c r="AV33" s="239"/>
      <c r="AW33" s="239"/>
      <c r="AX33" s="239"/>
      <c r="AY33" s="239"/>
      <c r="AZ33" s="239"/>
      <c r="BA33" s="239"/>
      <c r="BB33" s="239"/>
      <c r="BC33" s="239"/>
      <c r="BD33" s="239"/>
      <c r="BE33" s="239"/>
      <c r="BF33" s="288"/>
    </row>
    <row r="34" spans="1:58" s="101" customFormat="1" ht="12.75" customHeight="1">
      <c r="H34" s="362"/>
      <c r="AN34" s="288"/>
      <c r="AO34" s="239"/>
      <c r="AP34" s="239"/>
      <c r="AQ34" s="239"/>
      <c r="AR34" s="239"/>
      <c r="AS34" s="239"/>
      <c r="AT34" s="239"/>
      <c r="AU34" s="239"/>
      <c r="AV34" s="239"/>
      <c r="AW34" s="239"/>
      <c r="AX34" s="239"/>
      <c r="AY34" s="239"/>
      <c r="AZ34" s="239"/>
      <c r="BA34" s="239"/>
      <c r="BB34" s="239"/>
      <c r="BC34" s="239"/>
      <c r="BD34" s="239"/>
      <c r="BE34" s="239"/>
      <c r="BF34" s="288"/>
    </row>
    <row r="35" spans="1:58" s="101" customFormat="1" ht="12.75" customHeight="1">
      <c r="H35" s="362"/>
      <c r="AN35" s="288"/>
      <c r="AO35" s="239"/>
      <c r="AP35" s="239"/>
      <c r="AQ35" s="239"/>
      <c r="AR35" s="239"/>
      <c r="AS35" s="239"/>
      <c r="AT35" s="239"/>
      <c r="AU35" s="239"/>
      <c r="AV35" s="239"/>
      <c r="AW35" s="239"/>
      <c r="AX35" s="239"/>
      <c r="AY35" s="239"/>
      <c r="AZ35" s="239"/>
      <c r="BA35" s="239"/>
      <c r="BB35" s="239"/>
      <c r="BC35" s="239"/>
      <c r="BD35" s="239"/>
      <c r="BE35" s="239"/>
      <c r="BF35" s="288"/>
    </row>
    <row r="36" spans="1:58" s="217" customFormat="1" ht="12.75" hidden="1" customHeight="1">
      <c r="B36" s="363"/>
      <c r="C36" s="363"/>
      <c r="D36" s="363"/>
      <c r="E36" s="363"/>
      <c r="F36" s="363"/>
      <c r="G36" s="225"/>
      <c r="H36" s="364"/>
      <c r="I36" s="225"/>
      <c r="J36" s="363"/>
      <c r="K36" s="363"/>
      <c r="L36" s="363"/>
      <c r="M36" s="363"/>
      <c r="N36" s="363"/>
      <c r="O36" s="363"/>
      <c r="P36" s="363"/>
      <c r="Q36" s="363"/>
      <c r="R36" s="363"/>
      <c r="S36" s="363"/>
      <c r="T36" s="363"/>
      <c r="U36" s="363"/>
      <c r="V36" s="363"/>
      <c r="W36" s="363"/>
      <c r="X36" s="225"/>
      <c r="Y36" s="363"/>
      <c r="Z36" s="363"/>
      <c r="AA36" s="363"/>
      <c r="AB36" s="363"/>
      <c r="AC36" s="363"/>
      <c r="AD36" s="363"/>
      <c r="AE36" s="363"/>
      <c r="AF36" s="363"/>
      <c r="AG36" s="363"/>
      <c r="AH36" s="363"/>
      <c r="AI36" s="363"/>
      <c r="AJ36" s="363"/>
      <c r="AK36" s="363"/>
      <c r="AL36" s="363"/>
      <c r="AM36" s="225"/>
    </row>
    <row r="37" spans="1:58" s="365" customFormat="1" ht="12.75" hidden="1" customHeight="1">
      <c r="B37" s="226" t="s">
        <v>83</v>
      </c>
      <c r="C37" s="176"/>
      <c r="D37" s="176"/>
      <c r="E37" s="176"/>
      <c r="F37" s="176"/>
      <c r="G37" s="176"/>
      <c r="H37" s="176">
        <f>COUNTIF($47:$49,"&gt;2")+COUNTIF($47:$49,"&lt;-2")</f>
        <v>0</v>
      </c>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O37" s="239"/>
      <c r="AP37" s="239"/>
      <c r="AQ37" s="239"/>
      <c r="AR37" s="239"/>
      <c r="AS37" s="239"/>
      <c r="AT37" s="239"/>
      <c r="AU37" s="239"/>
      <c r="AV37" s="239"/>
      <c r="AW37" s="239"/>
      <c r="AX37" s="239"/>
      <c r="AY37" s="239"/>
      <c r="AZ37" s="239"/>
      <c r="BA37" s="239"/>
      <c r="BB37" s="239"/>
      <c r="BC37" s="239"/>
      <c r="BD37" s="239"/>
      <c r="BE37" s="239"/>
    </row>
    <row r="38" spans="1:58" s="365" customFormat="1" ht="12.75" hidden="1" customHeight="1">
      <c r="B38" s="226" t="s">
        <v>84</v>
      </c>
      <c r="C38" s="176"/>
      <c r="D38" s="176"/>
      <c r="E38" s="176"/>
      <c r="F38" s="176"/>
      <c r="G38" s="176"/>
      <c r="H38" s="176">
        <v>0</v>
      </c>
      <c r="I38" s="366"/>
      <c r="J38" s="366"/>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O38" s="239"/>
      <c r="AP38" s="239"/>
      <c r="AQ38" s="239"/>
      <c r="AR38" s="239"/>
      <c r="AS38" s="239"/>
      <c r="AT38" s="239"/>
      <c r="AU38" s="239"/>
      <c r="AV38" s="239"/>
      <c r="AW38" s="239"/>
      <c r="AX38" s="239"/>
      <c r="AY38" s="239"/>
      <c r="AZ38" s="239"/>
      <c r="BA38" s="239"/>
      <c r="BB38" s="239"/>
      <c r="BC38" s="239"/>
      <c r="BD38" s="239"/>
      <c r="BE38" s="239"/>
    </row>
    <row r="39" spans="1:58" s="217" customFormat="1" ht="12.75" hidden="1" customHeight="1">
      <c r="B39" s="226" t="s">
        <v>100</v>
      </c>
      <c r="C39" s="176"/>
      <c r="D39" s="176"/>
      <c r="E39" s="176"/>
      <c r="F39" s="176"/>
      <c r="G39" s="176"/>
      <c r="H39" s="177"/>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row>
    <row r="40" spans="1:58" s="365" customFormat="1" ht="12.75" hidden="1" customHeight="1">
      <c r="B40" s="226" t="s">
        <v>85</v>
      </c>
      <c r="C40" s="176"/>
      <c r="D40" s="176"/>
      <c r="E40" s="176"/>
      <c r="F40" s="176"/>
      <c r="G40" s="176"/>
      <c r="H40" s="176">
        <f>COUNTIF($50:$57,"&gt;=1")+COUNTIF($50:$57,"&lt;=-1")+COUNTIF($58:$61,"&gt;=0,1%")+COUNTIF($58:$61,"&lt;=-0,1%")</f>
        <v>0</v>
      </c>
      <c r="I40" s="366"/>
      <c r="J40" s="366"/>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O40" s="239"/>
      <c r="AP40" s="239"/>
      <c r="AQ40" s="239"/>
      <c r="AR40" s="239"/>
      <c r="AS40" s="239"/>
      <c r="AT40" s="239"/>
      <c r="AU40" s="239"/>
      <c r="AV40" s="239"/>
      <c r="AW40" s="239"/>
      <c r="AX40" s="239"/>
      <c r="AY40" s="239"/>
      <c r="AZ40" s="239"/>
      <c r="BA40" s="239"/>
      <c r="BB40" s="239"/>
      <c r="BC40" s="239"/>
      <c r="BD40" s="239"/>
      <c r="BE40" s="239"/>
    </row>
    <row r="41" spans="1:58" s="218" customFormat="1" ht="12.75" hidden="1" customHeight="1">
      <c r="B41" s="226" t="s">
        <v>124</v>
      </c>
      <c r="C41" s="176"/>
      <c r="D41" s="176"/>
      <c r="E41" s="176"/>
      <c r="F41" s="176"/>
      <c r="G41" s="176"/>
      <c r="H41" s="176">
        <f>COUNTIF($45:$45,"&gt;0")</f>
        <v>0</v>
      </c>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row>
    <row r="42" spans="1:58" s="365" customFormat="1" ht="12.75" hidden="1" customHeight="1">
      <c r="B42" s="226" t="s">
        <v>377</v>
      </c>
      <c r="C42" s="176"/>
      <c r="D42" s="176"/>
      <c r="E42" s="176"/>
      <c r="F42" s="176"/>
      <c r="G42" s="176"/>
      <c r="H42" s="227" t="str">
        <f>IF(ISERROR(SUM($47:$61)+SUM($AN:$BF)),"# ERREUR !","OK")</f>
        <v>OK</v>
      </c>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O42" s="239"/>
      <c r="AP42" s="239"/>
      <c r="AQ42" s="239"/>
      <c r="AR42" s="239"/>
      <c r="AS42" s="239"/>
      <c r="AT42" s="239"/>
      <c r="AU42" s="239"/>
      <c r="AV42" s="239"/>
      <c r="AW42" s="239"/>
      <c r="AX42" s="239"/>
      <c r="AY42" s="239"/>
      <c r="AZ42" s="239"/>
      <c r="BA42" s="239"/>
      <c r="BB42" s="239"/>
      <c r="BC42" s="239"/>
      <c r="BD42" s="239"/>
      <c r="BE42" s="239"/>
    </row>
    <row r="43" spans="1:58" s="217" customFormat="1" ht="12.75" hidden="1" customHeight="1">
      <c r="B43" s="228"/>
      <c r="C43" s="228"/>
      <c r="D43" s="228"/>
      <c r="E43" s="228"/>
      <c r="F43" s="228"/>
      <c r="G43" s="228"/>
      <c r="H43" s="229"/>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O43" s="218"/>
      <c r="AP43" s="218"/>
      <c r="AQ43" s="218"/>
      <c r="AR43" s="218"/>
      <c r="AS43" s="218"/>
      <c r="AT43" s="218"/>
      <c r="AU43" s="218"/>
      <c r="AV43" s="218"/>
      <c r="AX43" s="218"/>
      <c r="AY43" s="218"/>
      <c r="AZ43" s="218"/>
      <c r="BA43" s="218"/>
      <c r="BB43" s="218"/>
      <c r="BC43" s="218"/>
      <c r="BD43" s="218"/>
      <c r="BE43" s="218"/>
    </row>
    <row r="44" spans="1:58" s="217" customFormat="1" ht="12.75" hidden="1" customHeight="1">
      <c r="B44" s="363"/>
      <c r="C44" s="363"/>
      <c r="D44" s="363"/>
      <c r="E44" s="363"/>
      <c r="F44" s="363"/>
      <c r="G44" s="225"/>
      <c r="H44" s="364"/>
      <c r="I44" s="225"/>
      <c r="J44" s="363"/>
      <c r="K44" s="363"/>
      <c r="L44" s="363"/>
      <c r="M44" s="363"/>
      <c r="N44" s="363"/>
      <c r="O44" s="363"/>
      <c r="P44" s="363"/>
      <c r="Q44" s="363"/>
      <c r="R44" s="363"/>
      <c r="S44" s="363"/>
      <c r="T44" s="363"/>
      <c r="U44" s="363"/>
      <c r="V44" s="363"/>
      <c r="W44" s="363"/>
      <c r="X44" s="225"/>
      <c r="Y44" s="363"/>
      <c r="Z44" s="363"/>
      <c r="AA44" s="363"/>
      <c r="AB44" s="363"/>
      <c r="AC44" s="363"/>
      <c r="AD44" s="363"/>
      <c r="AE44" s="363"/>
      <c r="AF44" s="363"/>
      <c r="AG44" s="363"/>
      <c r="AH44" s="363"/>
      <c r="AI44" s="363"/>
      <c r="AJ44" s="363"/>
      <c r="AK44" s="363"/>
      <c r="AL44" s="363"/>
      <c r="AM44" s="225"/>
      <c r="AO44" s="218"/>
      <c r="AP44" s="218"/>
      <c r="AQ44" s="218"/>
      <c r="AR44" s="218"/>
      <c r="AS44" s="218"/>
      <c r="AT44" s="218"/>
      <c r="AU44" s="218"/>
      <c r="AV44" s="218"/>
      <c r="AX44" s="218"/>
      <c r="AY44" s="218"/>
      <c r="AZ44" s="218"/>
      <c r="BA44" s="218"/>
      <c r="BB44" s="218"/>
      <c r="BC44" s="218"/>
      <c r="BD44" s="218"/>
      <c r="BE44" s="218"/>
    </row>
    <row r="45" spans="1:58" s="219" customFormat="1" ht="12.75" hidden="1" customHeight="1">
      <c r="B45" s="68" t="s">
        <v>126</v>
      </c>
      <c r="C45" s="68"/>
      <c r="D45" s="68"/>
      <c r="E45" s="68"/>
      <c r="F45" s="68"/>
      <c r="G45" s="68"/>
      <c r="H45" s="230" t="s">
        <v>81</v>
      </c>
      <c r="I45" s="68"/>
      <c r="J45" s="68">
        <f>IF(COUNT(J26:J27,J29:J30)=0,0,COUNT(J26:J27,J29:J30))</f>
        <v>0</v>
      </c>
      <c r="K45" s="68">
        <f t="shared" ref="K45:M45" si="0">IF(COUNT(K26:K27,K29:K30)=0,0,COUNT(K26:K27,K29:K30))</f>
        <v>0</v>
      </c>
      <c r="L45" s="68">
        <f t="shared" si="0"/>
        <v>0</v>
      </c>
      <c r="M45" s="68">
        <f t="shared" si="0"/>
        <v>0</v>
      </c>
      <c r="N45" s="69"/>
      <c r="O45" s="69"/>
      <c r="P45" s="68">
        <f>IF(COUNT(P26:P27,P29:P30)=0,0,COUNT(P26:P27,P29:P30))</f>
        <v>0</v>
      </c>
      <c r="Q45" s="68">
        <f t="shared" ref="Q45:S45" si="1">IF(COUNT(Q26:Q27,Q29:Q30)=0,0,COUNT(Q26:Q27,Q29:Q30))</f>
        <v>0</v>
      </c>
      <c r="R45" s="68">
        <f t="shared" si="1"/>
        <v>0</v>
      </c>
      <c r="S45" s="68">
        <f t="shared" si="1"/>
        <v>0</v>
      </c>
      <c r="T45" s="69"/>
      <c r="U45" s="69"/>
      <c r="V45" s="69"/>
      <c r="W45" s="69"/>
      <c r="X45" s="68"/>
      <c r="Y45" s="68">
        <f>IF(COUNT(Y26:Y27,Y29:Y30)=0,0,COUNT(Y26:Y27,Y29:Y30))</f>
        <v>0</v>
      </c>
      <c r="Z45" s="68">
        <f t="shared" ref="Z45:AB45" si="2">IF(COUNT(Z26:Z27,Z29:Z30)=0,0,COUNT(Z26:Z27,Z29:Z30))</f>
        <v>0</v>
      </c>
      <c r="AA45" s="68">
        <f t="shared" si="2"/>
        <v>0</v>
      </c>
      <c r="AB45" s="68">
        <f t="shared" si="2"/>
        <v>0</v>
      </c>
      <c r="AC45" s="69"/>
      <c r="AD45" s="69"/>
      <c r="AE45" s="68">
        <f>IF(COUNT(AE26:AE27,AE29:AE30)=0,0,COUNT(AE26:AE27,AE29:AE30))</f>
        <v>0</v>
      </c>
      <c r="AF45" s="68">
        <f t="shared" ref="AF45:AH45" si="3">IF(COUNT(AF26:AF27,AF29:AF30)=0,0,COUNT(AF26:AF27,AF29:AF30))</f>
        <v>0</v>
      </c>
      <c r="AG45" s="68">
        <f t="shared" si="3"/>
        <v>0</v>
      </c>
      <c r="AH45" s="68">
        <f t="shared" si="3"/>
        <v>0</v>
      </c>
      <c r="AI45" s="69"/>
      <c r="AJ45" s="69"/>
      <c r="AK45" s="69"/>
      <c r="AL45" s="69"/>
      <c r="AM45" s="68"/>
    </row>
    <row r="46" spans="1:58" s="365" customFormat="1" ht="12.75" hidden="1" customHeight="1">
      <c r="B46" s="228"/>
      <c r="C46" s="228"/>
      <c r="D46" s="228"/>
      <c r="E46" s="228"/>
      <c r="F46" s="228"/>
      <c r="G46" s="228"/>
      <c r="H46" s="229"/>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O46" s="239"/>
      <c r="AP46" s="239"/>
      <c r="AQ46" s="239"/>
      <c r="AR46" s="239"/>
      <c r="AS46" s="239"/>
      <c r="AT46" s="239"/>
      <c r="AU46" s="239"/>
      <c r="AV46" s="239"/>
      <c r="AW46" s="239"/>
      <c r="AX46" s="239"/>
      <c r="AY46" s="239"/>
      <c r="AZ46" s="239"/>
      <c r="BA46" s="239"/>
      <c r="BB46" s="239"/>
      <c r="BC46" s="239"/>
      <c r="BD46" s="239"/>
      <c r="BE46" s="239"/>
    </row>
    <row r="47" spans="1:58" s="217" customFormat="1" ht="12.75" hidden="1" customHeight="1">
      <c r="B47" s="363"/>
      <c r="C47" s="363"/>
      <c r="D47" s="363"/>
      <c r="E47" s="363"/>
      <c r="F47" s="363"/>
      <c r="G47" s="225"/>
      <c r="H47" s="364"/>
      <c r="I47" s="225"/>
      <c r="J47" s="363"/>
      <c r="K47" s="363"/>
      <c r="L47" s="363"/>
      <c r="M47" s="363"/>
      <c r="N47" s="363"/>
      <c r="O47" s="363"/>
      <c r="P47" s="363"/>
      <c r="Q47" s="363"/>
      <c r="R47" s="363"/>
      <c r="S47" s="363"/>
      <c r="T47" s="363"/>
      <c r="U47" s="363"/>
      <c r="V47" s="363"/>
      <c r="W47" s="363"/>
      <c r="X47" s="225"/>
      <c r="Y47" s="363"/>
      <c r="Z47" s="363"/>
      <c r="AA47" s="363"/>
      <c r="AB47" s="363"/>
      <c r="AC47" s="363"/>
      <c r="AD47" s="363"/>
      <c r="AE47" s="363"/>
      <c r="AF47" s="363"/>
      <c r="AG47" s="363"/>
      <c r="AH47" s="363"/>
      <c r="AI47" s="363"/>
      <c r="AJ47" s="363"/>
      <c r="AK47" s="363"/>
      <c r="AL47" s="363"/>
      <c r="AM47" s="225"/>
    </row>
    <row r="48" spans="1:58" s="220" customFormat="1" ht="12.75" hidden="1" customHeight="1">
      <c r="A48" s="217"/>
      <c r="B48" s="72" t="s">
        <v>26</v>
      </c>
      <c r="C48" s="72"/>
      <c r="D48" s="72"/>
      <c r="E48" s="72"/>
      <c r="F48" s="72"/>
      <c r="G48" s="72"/>
      <c r="H48" s="247" t="s">
        <v>81</v>
      </c>
      <c r="I48" s="72"/>
      <c r="J48" s="72">
        <f t="shared" ref="J48:V48" si="4">IF(ABS(J9-(J11+J13+J15+J17+J19+J21+J23))&lt;0.001,0,J9-(J11+J13+J15+J17+J19+J21+J23))</f>
        <v>0</v>
      </c>
      <c r="K48" s="72">
        <f t="shared" si="4"/>
        <v>0</v>
      </c>
      <c r="L48" s="72">
        <f t="shared" si="4"/>
        <v>0</v>
      </c>
      <c r="M48" s="72">
        <f t="shared" si="4"/>
        <v>0</v>
      </c>
      <c r="N48" s="72">
        <f t="shared" si="4"/>
        <v>0</v>
      </c>
      <c r="O48" s="72">
        <f t="shared" si="4"/>
        <v>0</v>
      </c>
      <c r="P48" s="72">
        <f t="shared" si="4"/>
        <v>0</v>
      </c>
      <c r="Q48" s="72">
        <f t="shared" si="4"/>
        <v>0</v>
      </c>
      <c r="R48" s="72">
        <f t="shared" si="4"/>
        <v>0</v>
      </c>
      <c r="S48" s="72">
        <f t="shared" si="4"/>
        <v>0</v>
      </c>
      <c r="T48" s="72">
        <f t="shared" si="4"/>
        <v>0</v>
      </c>
      <c r="U48" s="72">
        <f t="shared" si="4"/>
        <v>0</v>
      </c>
      <c r="V48" s="72">
        <f t="shared" si="4"/>
        <v>0</v>
      </c>
      <c r="W48" s="72">
        <f>IF(ABS(W9-(W11+W13+W15+W17+W19+W21+W23))&lt;0.001,0,W9-(W11+W13+W15+W17+W19+W21+W23))</f>
        <v>0</v>
      </c>
      <c r="X48" s="72"/>
      <c r="Y48" s="72">
        <f t="shared" ref="Y48:AK48" si="5">IF(ABS(Y9-(Y11+Y13+Y15+Y17+Y19+Y21+Y23))&lt;0.001,0,Y9-(Y11+Y13+Y15+Y17+Y19+Y21+Y23))</f>
        <v>0</v>
      </c>
      <c r="Z48" s="72">
        <f t="shared" si="5"/>
        <v>0</v>
      </c>
      <c r="AA48" s="72">
        <f t="shared" si="5"/>
        <v>0</v>
      </c>
      <c r="AB48" s="72">
        <f t="shared" si="5"/>
        <v>0</v>
      </c>
      <c r="AC48" s="72">
        <f t="shared" si="5"/>
        <v>0</v>
      </c>
      <c r="AD48" s="72">
        <f t="shared" si="5"/>
        <v>0</v>
      </c>
      <c r="AE48" s="72">
        <f t="shared" si="5"/>
        <v>0</v>
      </c>
      <c r="AF48" s="72">
        <f t="shared" si="5"/>
        <v>0</v>
      </c>
      <c r="AG48" s="72">
        <f t="shared" si="5"/>
        <v>0</v>
      </c>
      <c r="AH48" s="72">
        <f t="shared" si="5"/>
        <v>0</v>
      </c>
      <c r="AI48" s="72">
        <f t="shared" si="5"/>
        <v>0</v>
      </c>
      <c r="AJ48" s="72">
        <f t="shared" si="5"/>
        <v>0</v>
      </c>
      <c r="AK48" s="72">
        <f t="shared" si="5"/>
        <v>0</v>
      </c>
      <c r="AL48" s="72">
        <f>IF(ABS(AL9-(AL11+AL13+AL15+AL17+AL19+AL21+AL23))&lt;0.001,0,AL9-(AL11+AL13+AL15+AL17+AL19+AL21+AL23))</f>
        <v>0</v>
      </c>
      <c r="AM48" s="72"/>
    </row>
    <row r="49" spans="1:58" s="217" customFormat="1" ht="12.75" hidden="1" customHeight="1">
      <c r="B49" s="228"/>
      <c r="C49" s="228"/>
      <c r="D49" s="228"/>
      <c r="E49" s="228"/>
      <c r="F49" s="228"/>
      <c r="G49" s="225"/>
      <c r="H49" s="229"/>
      <c r="I49" s="225"/>
      <c r="J49" s="228"/>
      <c r="K49" s="228"/>
      <c r="L49" s="228"/>
      <c r="M49" s="228"/>
      <c r="N49" s="228"/>
      <c r="O49" s="228"/>
      <c r="P49" s="228"/>
      <c r="Q49" s="228"/>
      <c r="R49" s="228"/>
      <c r="S49" s="228"/>
      <c r="T49" s="228"/>
      <c r="U49" s="228"/>
      <c r="V49" s="228"/>
      <c r="W49" s="228"/>
      <c r="X49" s="225"/>
      <c r="Y49" s="228"/>
      <c r="Z49" s="228"/>
      <c r="AA49" s="228"/>
      <c r="AB49" s="228"/>
      <c r="AC49" s="228"/>
      <c r="AD49" s="228"/>
      <c r="AE49" s="228"/>
      <c r="AF49" s="228"/>
      <c r="AG49" s="228"/>
      <c r="AH49" s="228"/>
      <c r="AI49" s="228"/>
      <c r="AJ49" s="228"/>
      <c r="AK49" s="228"/>
      <c r="AL49" s="228"/>
      <c r="AM49" s="225"/>
    </row>
    <row r="50" spans="1:58" s="217" customFormat="1" ht="12.75" hidden="1" customHeight="1">
      <c r="B50" s="225"/>
      <c r="C50" s="225"/>
      <c r="D50" s="225"/>
      <c r="E50" s="225"/>
      <c r="F50" s="225"/>
      <c r="G50" s="225"/>
      <c r="H50" s="231"/>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O50" s="239"/>
      <c r="AP50" s="239"/>
      <c r="AQ50" s="239"/>
      <c r="AR50" s="239"/>
      <c r="AS50" s="239"/>
      <c r="AT50" s="239"/>
      <c r="AU50" s="239"/>
      <c r="AV50" s="239"/>
      <c r="AW50" s="239"/>
      <c r="AX50" s="239"/>
      <c r="AY50" s="239"/>
      <c r="AZ50" s="239"/>
      <c r="BA50" s="239"/>
      <c r="BB50" s="239"/>
      <c r="BC50" s="239"/>
      <c r="BD50" s="239"/>
      <c r="BE50" s="239"/>
    </row>
    <row r="51" spans="1:58" s="220" customFormat="1" ht="12.75" hidden="1" customHeight="1">
      <c r="A51" s="217"/>
      <c r="B51" s="72" t="s">
        <v>765</v>
      </c>
      <c r="C51" s="72"/>
      <c r="D51" s="72"/>
      <c r="E51" s="72"/>
      <c r="F51" s="72"/>
      <c r="G51" s="72"/>
      <c r="H51" s="247" t="s">
        <v>82</v>
      </c>
      <c r="I51" s="72"/>
      <c r="J51" s="72">
        <f>IF(ABS(J9-'Telecom - Financial'!J21)&lt;0.001,0,J9-'Telecom - Financial'!J21)</f>
        <v>0</v>
      </c>
      <c r="K51" s="72">
        <f>IF(ABS(K9-'Telecom - Financial'!K21)&lt;0.001,0,K9-'Telecom - Financial'!K21)</f>
        <v>0</v>
      </c>
      <c r="L51" s="72">
        <f>IF(ABS(L9-'Telecom - Financial'!L21)&lt;0.001,0,L9-'Telecom - Financial'!L21)</f>
        <v>0</v>
      </c>
      <c r="M51" s="72">
        <f>IF(ABS(M9-'Telecom - Financial'!M21)&lt;0.001,0,M9-'Telecom - Financial'!M21)</f>
        <v>0</v>
      </c>
      <c r="N51" s="72">
        <f>IF(ABS(N9-'Telecom - Financial'!N21)&lt;0.001,0,N9-'Telecom - Financial'!N21)</f>
        <v>0</v>
      </c>
      <c r="O51" s="72">
        <f>IF(ABS(O9-'Telecom - Financial'!O21)&lt;0.001,0,O9-'Telecom - Financial'!O21)</f>
        <v>0</v>
      </c>
      <c r="P51" s="72">
        <f>IF(ABS(P9-'Telecom - Financial'!P21)&lt;0.001,0,P9-'Telecom - Financial'!P21)</f>
        <v>0</v>
      </c>
      <c r="Q51" s="72">
        <f>IF(ABS(Q9-'Telecom - Financial'!Q21)&lt;0.001,0,Q9-'Telecom - Financial'!Q21)</f>
        <v>0</v>
      </c>
      <c r="R51" s="72">
        <f>IF(ABS(R9-'Telecom - Financial'!R21)&lt;0.001,0,R9-'Telecom - Financial'!R21)</f>
        <v>0</v>
      </c>
      <c r="S51" s="72">
        <f>IF(ABS(S9-'Telecom - Financial'!S21)&lt;0.001,0,S9-'Telecom - Financial'!S21)</f>
        <v>0</v>
      </c>
      <c r="T51" s="72">
        <f>IF(ABS(T9-'Telecom - Financial'!T21)&lt;0.001,0,T9-'Telecom - Financial'!T21)</f>
        <v>0</v>
      </c>
      <c r="U51" s="72">
        <f>IF(ABS(U9-'Telecom - Financial'!U21)&lt;0.001,0,U9-'Telecom - Financial'!U21)</f>
        <v>0</v>
      </c>
      <c r="V51" s="72">
        <f>IF(ABS(V9-'Telecom - Financial'!V21)&lt;0.001,0,V9-'Telecom - Financial'!V21)</f>
        <v>0</v>
      </c>
      <c r="W51" s="72">
        <f>IF(ABS(W9-'Telecom - Financial'!W21)&lt;0.001,0,W9-'Telecom - Financial'!W21)</f>
        <v>0</v>
      </c>
      <c r="X51" s="72"/>
      <c r="Y51" s="72">
        <f>IF(ABS(Y9-'Telecom - Financial'!Y21)&lt;0.001,0,Y9-'Telecom - Financial'!Y21)</f>
        <v>0</v>
      </c>
      <c r="Z51" s="72">
        <f>IF(ABS(Z9-'Telecom - Financial'!Z21)&lt;0.001,0,Z9-'Telecom - Financial'!Z21)</f>
        <v>0</v>
      </c>
      <c r="AA51" s="72">
        <f>IF(ABS(AA9-'Telecom - Financial'!AA21)&lt;0.001,0,AA9-'Telecom - Financial'!AA21)</f>
        <v>0</v>
      </c>
      <c r="AB51" s="72">
        <f>IF(ABS(AB9-'Telecom - Financial'!AB21)&lt;0.001,0,AB9-'Telecom - Financial'!AB21)</f>
        <v>0</v>
      </c>
      <c r="AC51" s="72">
        <f>IF(ABS(AC9-'Telecom - Financial'!AC21)&lt;0.001,0,AC9-'Telecom - Financial'!AC21)</f>
        <v>0</v>
      </c>
      <c r="AD51" s="72">
        <f>IF(ABS(AD9-'Telecom - Financial'!AD21)&lt;0.001,0,AD9-'Telecom - Financial'!AD21)</f>
        <v>0</v>
      </c>
      <c r="AE51" s="72">
        <f>IF(ABS(AE9-'Telecom - Financial'!AE21)&lt;0.001,0,AE9-'Telecom - Financial'!AE21)</f>
        <v>0</v>
      </c>
      <c r="AF51" s="72">
        <f>IF(ABS(AF9-'Telecom - Financial'!AF21)&lt;0.001,0,AF9-'Telecom - Financial'!AF21)</f>
        <v>0</v>
      </c>
      <c r="AG51" s="72">
        <f>IF(ABS(AG9-'Telecom - Financial'!AG21)&lt;0.001,0,AG9-'Telecom - Financial'!AG21)</f>
        <v>0</v>
      </c>
      <c r="AH51" s="72">
        <f>IF(ABS(AH9-'Telecom - Financial'!AH21)&lt;0.001,0,AH9-'Telecom - Financial'!AH21)</f>
        <v>0</v>
      </c>
      <c r="AI51" s="72">
        <f>IF(ABS(AI9-'Telecom - Financial'!AI21)&lt;0.001,0,AI9-'Telecom - Financial'!AI21)</f>
        <v>0</v>
      </c>
      <c r="AJ51" s="72">
        <f>IF(ABS(AJ9-'Telecom - Financial'!AJ21)&lt;0.001,0,AJ9-'Telecom - Financial'!AJ21)</f>
        <v>0</v>
      </c>
      <c r="AK51" s="72">
        <f>IF(ABS(AK9-'Telecom - Financial'!AK21)&lt;0.001,0,AK9-'Telecom - Financial'!AK21)</f>
        <v>0</v>
      </c>
      <c r="AL51" s="72">
        <f>IF(ABS(AL9-'Telecom - Financial'!AL21)&lt;0.001,0,AL9-'Telecom - Financial'!AL21)</f>
        <v>0</v>
      </c>
      <c r="AM51" s="72"/>
    </row>
    <row r="52" spans="1:58" s="220" customFormat="1" ht="12.75" hidden="1" customHeight="1">
      <c r="A52" s="217"/>
      <c r="B52" s="72" t="s">
        <v>76</v>
      </c>
      <c r="C52" s="72"/>
      <c r="D52" s="72"/>
      <c r="E52" s="72"/>
      <c r="F52" s="72"/>
      <c r="G52" s="72"/>
      <c r="H52" s="367" t="s">
        <v>82</v>
      </c>
      <c r="I52" s="72"/>
      <c r="J52" s="74"/>
      <c r="K52" s="74"/>
      <c r="L52" s="74"/>
      <c r="M52" s="74"/>
      <c r="N52" s="72">
        <f>IF(ABS(N9-'Group - Segment report'!R$12)&lt;0.001,0,N9-'Group - Segment report'!R$12)</f>
        <v>0</v>
      </c>
      <c r="O52" s="72">
        <f>IF(ABS(O9-'Group - Segment report'!S$12)&lt;0.001,0,O9-'Group - Segment report'!S$12)</f>
        <v>0</v>
      </c>
      <c r="P52" s="74"/>
      <c r="Q52" s="74"/>
      <c r="R52" s="74"/>
      <c r="S52" s="74"/>
      <c r="T52" s="74"/>
      <c r="U52" s="74"/>
      <c r="V52" s="72">
        <f>IF(ABS(V9-'Group - Segment report'!AI$12)&lt;0.001,0,V9-'Group - Segment report'!AI$12)</f>
        <v>0</v>
      </c>
      <c r="W52" s="72">
        <f>IF(ABS(W9-'Group - Segment report'!AJ$12)&lt;0.001,0,W9-'Group - Segment report'!AJ$12)</f>
        <v>0</v>
      </c>
      <c r="X52" s="72"/>
      <c r="Y52" s="74"/>
      <c r="Z52" s="74"/>
      <c r="AA52" s="74"/>
      <c r="AB52" s="74"/>
      <c r="AC52" s="72">
        <f>IF(ABS(AC9-'Group - Segment report'!AZ$12)&lt;0.001,0,AC9-'Group - Segment report'!AZ$12)</f>
        <v>0</v>
      </c>
      <c r="AD52" s="72">
        <f>IF(ABS(AD9-'Group - Segment report'!BA$12)&lt;0.001,0,AD9-'Group - Segment report'!BA$12)</f>
        <v>0</v>
      </c>
      <c r="AE52" s="74"/>
      <c r="AF52" s="74"/>
      <c r="AG52" s="74"/>
      <c r="AH52" s="74"/>
      <c r="AI52" s="74"/>
      <c r="AJ52" s="74"/>
      <c r="AK52" s="72">
        <f>IF(ABS(AK9-'Group - Segment report'!BQ$12)&lt;0.001,0,AK9-'Group - Segment report'!BQ$12)</f>
        <v>0</v>
      </c>
      <c r="AL52" s="72">
        <f>IF(ABS(AL9-'Group - Segment report'!BR$12)&lt;0.001,0,AL9-'Group - Segment report'!BR$12)</f>
        <v>0</v>
      </c>
      <c r="AM52" s="72"/>
    </row>
    <row r="53" spans="1:58" s="365" customFormat="1" ht="12.75" hidden="1" customHeight="1">
      <c r="A53" s="217"/>
      <c r="B53" s="366"/>
      <c r="C53" s="366"/>
      <c r="D53" s="366"/>
      <c r="E53" s="366"/>
      <c r="F53" s="366"/>
      <c r="G53" s="366"/>
      <c r="H53" s="368"/>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6"/>
      <c r="AH53" s="366"/>
      <c r="AI53" s="366"/>
      <c r="AJ53" s="366"/>
      <c r="AK53" s="366"/>
      <c r="AL53" s="366"/>
      <c r="AM53" s="366"/>
      <c r="AO53" s="239"/>
      <c r="AP53" s="239"/>
      <c r="AQ53" s="239"/>
      <c r="AR53" s="239"/>
      <c r="AS53" s="239"/>
      <c r="AT53" s="239"/>
      <c r="AU53" s="239"/>
      <c r="AV53" s="239"/>
      <c r="AW53" s="239"/>
      <c r="AX53" s="239"/>
      <c r="AY53" s="239"/>
      <c r="AZ53" s="239"/>
      <c r="BA53" s="239"/>
      <c r="BB53" s="239"/>
      <c r="BC53" s="239"/>
      <c r="BD53" s="239"/>
      <c r="BE53" s="239"/>
    </row>
    <row r="54" spans="1:58" s="220" customFormat="1" ht="12.75" hidden="1" customHeight="1">
      <c r="A54" s="217"/>
      <c r="B54" s="72" t="s">
        <v>766</v>
      </c>
      <c r="C54" s="72"/>
      <c r="D54" s="72"/>
      <c r="E54" s="72"/>
      <c r="F54" s="72"/>
      <c r="G54" s="72"/>
      <c r="H54" s="247" t="s">
        <v>82</v>
      </c>
      <c r="I54" s="72"/>
      <c r="J54" s="74"/>
      <c r="K54" s="74"/>
      <c r="L54" s="74"/>
      <c r="M54" s="74"/>
      <c r="N54" s="72">
        <f>IF(ABS(N26-'Telecom - Financial'!N60)&lt;0.001,0,N26-'Telecom - Financial'!N60)</f>
        <v>0</v>
      </c>
      <c r="O54" s="72">
        <f>IF(ABS(O26-'Telecom - Financial'!O60)&lt;0.001,0,O26-'Telecom - Financial'!O60)</f>
        <v>0</v>
      </c>
      <c r="P54" s="74"/>
      <c r="Q54" s="74"/>
      <c r="R54" s="74"/>
      <c r="S54" s="74"/>
      <c r="T54" s="72">
        <f>IF(ABS(T26-'Telecom - Financial'!T60)&lt;0.001,0,T26-'Telecom - Financial'!T60)</f>
        <v>0</v>
      </c>
      <c r="U54" s="72">
        <f>IF(ABS(U26-'Telecom - Financial'!U60)&lt;0.001,0,U26-'Telecom - Financial'!U60)</f>
        <v>0</v>
      </c>
      <c r="V54" s="72">
        <f>IF(ABS(V26-'Telecom - Financial'!V60)&lt;0.001,0,V26-'Telecom - Financial'!V60)</f>
        <v>0</v>
      </c>
      <c r="W54" s="72">
        <f>IF(ABS(W26-'Telecom - Financial'!W60)&lt;0.001,0,W26-'Telecom - Financial'!W60)</f>
        <v>0</v>
      </c>
      <c r="X54" s="72"/>
      <c r="Y54" s="74"/>
      <c r="Z54" s="74"/>
      <c r="AA54" s="74"/>
      <c r="AB54" s="74"/>
      <c r="AC54" s="72">
        <f>IF(ABS(AC26-'Telecom - Financial'!AC60)&lt;0.001,0,AC26-'Telecom - Financial'!AC60)</f>
        <v>0</v>
      </c>
      <c r="AD54" s="72">
        <f>IF(ABS(AD26-'Telecom - Financial'!AD60)&lt;0.001,0,AD26-'Telecom - Financial'!AD60)</f>
        <v>0</v>
      </c>
      <c r="AE54" s="74"/>
      <c r="AF54" s="74"/>
      <c r="AG54" s="74"/>
      <c r="AH54" s="74"/>
      <c r="AI54" s="72">
        <f>IF(ABS(AI26-'Telecom - Financial'!AI60)&lt;0.001,0,AI26-'Telecom - Financial'!AI60)</f>
        <v>0</v>
      </c>
      <c r="AJ54" s="72">
        <f>IF(ABS(AJ26-'Telecom - Financial'!AJ60)&lt;0.001,0,AJ26-'Telecom - Financial'!AJ60)</f>
        <v>0</v>
      </c>
      <c r="AK54" s="72">
        <f>IF(ABS(AK26-'Telecom - Financial'!AK60)&lt;0.001,0,AK26-'Telecom - Financial'!AK60)</f>
        <v>0</v>
      </c>
      <c r="AL54" s="72">
        <f>IF(ABS(AL26-'Telecom - Financial'!AL60)&lt;0.001,0,AL26-'Telecom - Financial'!AL60)</f>
        <v>0</v>
      </c>
      <c r="AM54" s="72"/>
    </row>
    <row r="55" spans="1:58" s="220" customFormat="1" ht="12.75" hidden="1" customHeight="1">
      <c r="A55" s="217"/>
      <c r="B55" s="72" t="s">
        <v>767</v>
      </c>
      <c r="C55" s="72"/>
      <c r="D55" s="72"/>
      <c r="E55" s="72"/>
      <c r="F55" s="72"/>
      <c r="G55" s="72"/>
      <c r="H55" s="247" t="s">
        <v>82</v>
      </c>
      <c r="I55" s="72"/>
      <c r="J55" s="74"/>
      <c r="K55" s="74"/>
      <c r="L55" s="74"/>
      <c r="M55" s="74"/>
      <c r="N55" s="72">
        <f>IF(ABS(N29-'Telecom - Financial'!N78)&lt;0.001,0,N29-'Telecom - Financial'!N78)</f>
        <v>0</v>
      </c>
      <c r="O55" s="72">
        <f>IF(ABS(O29-'Telecom - Financial'!O78)&lt;0.001,0,O29-'Telecom - Financial'!O78)</f>
        <v>0</v>
      </c>
      <c r="P55" s="74"/>
      <c r="Q55" s="74"/>
      <c r="R55" s="74"/>
      <c r="S55" s="74"/>
      <c r="T55" s="72">
        <f>IF(ABS(T29-'Telecom - Financial'!T78)&lt;0.001,0,T29-'Telecom - Financial'!T78)</f>
        <v>0</v>
      </c>
      <c r="U55" s="72">
        <f>IF(ABS(U29-'Telecom - Financial'!U78)&lt;0.001,0,U29-'Telecom - Financial'!U78)</f>
        <v>0</v>
      </c>
      <c r="V55" s="72">
        <f>IF(ABS(V29-'Telecom - Financial'!V78)&lt;0.001,0,V29-'Telecom - Financial'!V78)</f>
        <v>0</v>
      </c>
      <c r="W55" s="72">
        <f>IF(ABS(W29-'Telecom - Financial'!W78)&lt;0.001,0,W29-'Telecom - Financial'!W78)</f>
        <v>0</v>
      </c>
      <c r="X55" s="72"/>
      <c r="Y55" s="74"/>
      <c r="Z55" s="74"/>
      <c r="AA55" s="74"/>
      <c r="AB55" s="74"/>
      <c r="AC55" s="72">
        <f>IF(ABS(AC29-'Telecom - Financial'!AC78)&lt;0.001,0,AC29-'Telecom - Financial'!AC78)</f>
        <v>0</v>
      </c>
      <c r="AD55" s="72">
        <f>IF(ABS(AD29-'Telecom - Financial'!AD78)&lt;0.001,0,AD29-'Telecom - Financial'!AD78)</f>
        <v>0</v>
      </c>
      <c r="AE55" s="74"/>
      <c r="AF55" s="74"/>
      <c r="AG55" s="74"/>
      <c r="AH55" s="74"/>
      <c r="AI55" s="72">
        <f>IF(ABS(AI29-'Telecom - Financial'!AI78)&lt;0.001,0,AI29-'Telecom - Financial'!AI78)</f>
        <v>0</v>
      </c>
      <c r="AJ55" s="72">
        <f>IF(ABS(AJ29-'Telecom - Financial'!AJ78)&lt;0.001,0,AJ29-'Telecom - Financial'!AJ78)</f>
        <v>0</v>
      </c>
      <c r="AK55" s="72">
        <f>IF(ABS(AK29-'Telecom - Financial'!AK78)&lt;0.001,0,AK29-'Telecom - Financial'!AK78)</f>
        <v>0</v>
      </c>
      <c r="AL55" s="72">
        <f>IF(ABS(AL29-'Telecom - Financial'!AL78)&lt;0.001,0,AL29-'Telecom - Financial'!AL78)</f>
        <v>0</v>
      </c>
      <c r="AM55" s="72"/>
    </row>
    <row r="56" spans="1:58" s="220" customFormat="1" ht="12.75" hidden="1" customHeight="1">
      <c r="A56" s="217"/>
      <c r="B56" s="72" t="s">
        <v>367</v>
      </c>
      <c r="C56" s="72"/>
      <c r="D56" s="72"/>
      <c r="E56" s="72"/>
      <c r="F56" s="72"/>
      <c r="G56" s="72"/>
      <c r="H56" s="367" t="s">
        <v>82</v>
      </c>
      <c r="I56" s="72"/>
      <c r="J56" s="74"/>
      <c r="K56" s="74"/>
      <c r="L56" s="74"/>
      <c r="M56" s="74"/>
      <c r="N56" s="72">
        <f>IF(ABS(N26-'Group - Segment report'!R$20)&lt;0.001,0,N26-'Group - Segment report'!R$20)</f>
        <v>0</v>
      </c>
      <c r="O56" s="72">
        <f>IF(ABS(O26-'Group - Segment report'!S$20)&lt;0.001,0,O26-'Group - Segment report'!S$20)</f>
        <v>0</v>
      </c>
      <c r="P56" s="74"/>
      <c r="Q56" s="74"/>
      <c r="R56" s="74"/>
      <c r="S56" s="74"/>
      <c r="T56" s="74"/>
      <c r="U56" s="74"/>
      <c r="V56" s="72">
        <f>IF(ABS(V26-'Group - Segment report'!AI$20)&lt;0.001,0,V26-'Group - Segment report'!AI$20)</f>
        <v>0</v>
      </c>
      <c r="W56" s="72">
        <f>IF(ABS(W26-'Group - Segment report'!AJ$20)&lt;0.001,0,W26-'Group - Segment report'!AJ$20)</f>
        <v>0</v>
      </c>
      <c r="X56" s="72"/>
      <c r="Y56" s="74"/>
      <c r="Z56" s="74"/>
      <c r="AA56" s="74"/>
      <c r="AB56" s="74"/>
      <c r="AC56" s="72">
        <f>IF(ABS(AC26-'Group - Segment report'!AZ$20)&lt;0.001,0,AC26-'Group - Segment report'!BB$20)</f>
        <v>0</v>
      </c>
      <c r="AD56" s="72">
        <f>IF(ABS(AD26-'Group - Segment report'!BA$20)&lt;0.001,0,AD26-'Group - Segment report'!BC$20)</f>
        <v>0</v>
      </c>
      <c r="AE56" s="74"/>
      <c r="AF56" s="74"/>
      <c r="AG56" s="74"/>
      <c r="AH56" s="74"/>
      <c r="AI56" s="74"/>
      <c r="AJ56" s="74"/>
      <c r="AK56" s="72">
        <f>IF(ABS(AK26-'Group - Segment report'!BQ$20)&lt;0.001,0,AK26-'Group - Segment report'!BS$20)</f>
        <v>0</v>
      </c>
      <c r="AL56" s="72">
        <f>IF(ABS(AL26-'Group - Segment report'!BR$20)&lt;0.001,0,AL26-'Group - Segment report'!BT$20)</f>
        <v>0</v>
      </c>
      <c r="AM56" s="72"/>
    </row>
    <row r="57" spans="1:58" s="365" customFormat="1" ht="12.75" hidden="1" customHeight="1">
      <c r="A57" s="217"/>
      <c r="B57" s="366"/>
      <c r="C57" s="366"/>
      <c r="D57" s="366"/>
      <c r="E57" s="366"/>
      <c r="F57" s="366"/>
      <c r="G57" s="366"/>
      <c r="H57" s="368"/>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O57" s="239"/>
      <c r="AP57" s="239"/>
      <c r="AQ57" s="239"/>
      <c r="AR57" s="239"/>
      <c r="AS57" s="239"/>
      <c r="AT57" s="239"/>
      <c r="AU57" s="239"/>
      <c r="AV57" s="239"/>
      <c r="AW57" s="239"/>
      <c r="AX57" s="239"/>
      <c r="AY57" s="239"/>
      <c r="AZ57" s="239"/>
      <c r="BA57" s="239"/>
      <c r="BB57" s="239"/>
      <c r="BC57" s="239"/>
      <c r="BD57" s="239"/>
      <c r="BE57" s="239"/>
    </row>
    <row r="58" spans="1:58" s="217" customFormat="1" ht="12.75" hidden="1" customHeight="1">
      <c r="B58" s="363"/>
      <c r="C58" s="363"/>
      <c r="D58" s="363"/>
      <c r="E58" s="363"/>
      <c r="F58" s="363"/>
      <c r="G58" s="225"/>
      <c r="H58" s="364"/>
      <c r="I58" s="225"/>
      <c r="J58" s="363"/>
      <c r="K58" s="363"/>
      <c r="L58" s="363"/>
      <c r="M58" s="363"/>
      <c r="N58" s="363"/>
      <c r="O58" s="363"/>
      <c r="P58" s="363"/>
      <c r="Q58" s="363"/>
      <c r="R58" s="363"/>
      <c r="S58" s="363"/>
      <c r="T58" s="363"/>
      <c r="U58" s="363"/>
      <c r="V58" s="363"/>
      <c r="W58" s="363"/>
      <c r="X58" s="225"/>
      <c r="Y58" s="363"/>
      <c r="Z58" s="363"/>
      <c r="AA58" s="363"/>
      <c r="AB58" s="363"/>
      <c r="AC58" s="363"/>
      <c r="AD58" s="363"/>
      <c r="AE58" s="363"/>
      <c r="AF58" s="363"/>
      <c r="AG58" s="363"/>
      <c r="AH58" s="363"/>
      <c r="AI58" s="363"/>
      <c r="AJ58" s="363"/>
      <c r="AK58" s="363"/>
      <c r="AL58" s="363"/>
      <c r="AM58" s="225"/>
    </row>
    <row r="59" spans="1:58" s="219" customFormat="1" ht="12.75" hidden="1" customHeight="1">
      <c r="A59" s="217"/>
      <c r="B59" s="68" t="s">
        <v>768</v>
      </c>
      <c r="C59" s="68"/>
      <c r="D59" s="68"/>
      <c r="E59" s="68"/>
      <c r="F59" s="68"/>
      <c r="G59" s="68"/>
      <c r="H59" s="230" t="s">
        <v>82</v>
      </c>
      <c r="I59" s="68"/>
      <c r="J59" s="69"/>
      <c r="K59" s="68">
        <f>IF(ABS(K10-'Telecom - Financial'!K22)&lt;0.001,0,K10-'Telecom - Financial'!K22)</f>
        <v>0</v>
      </c>
      <c r="L59" s="69"/>
      <c r="M59" s="68">
        <f>IF(ABS(M10-'Telecom - Financial'!M22)&lt;0.001,0,M10-'Telecom - Financial'!M22)</f>
        <v>0</v>
      </c>
      <c r="N59" s="69"/>
      <c r="O59" s="68">
        <f>IF(ABS(O10-'Telecom - Financial'!O22)&lt;0.001,0,O10-'Telecom - Financial'!O22)</f>
        <v>0</v>
      </c>
      <c r="P59" s="69"/>
      <c r="Q59" s="68">
        <f>IF(ABS(Q10-'Telecom - Financial'!Q22)&lt;0.001,0,Q10-'Telecom - Financial'!Q22)</f>
        <v>0</v>
      </c>
      <c r="R59" s="69"/>
      <c r="S59" s="68">
        <f>IF(ABS(S10-'Telecom - Financial'!S22)&lt;0.001,0,S10-'Telecom - Financial'!S22)</f>
        <v>0</v>
      </c>
      <c r="T59" s="69"/>
      <c r="U59" s="68">
        <f>IF(ABS(U10-'Telecom - Financial'!U22)&lt;0.001,0,U10-'Telecom - Financial'!U22)</f>
        <v>0</v>
      </c>
      <c r="V59" s="69"/>
      <c r="W59" s="68">
        <f>IF(ABS(W10-'Telecom - Financial'!W22)&lt;0.001,0,W10-'Telecom - Financial'!W22)</f>
        <v>0</v>
      </c>
      <c r="X59" s="68"/>
      <c r="Y59" s="69"/>
      <c r="Z59" s="68">
        <f>IF(ABS(Z10-'Telecom - Financial'!Z22)&lt;0.001,0,Z10-'Telecom - Financial'!Z22)</f>
        <v>0</v>
      </c>
      <c r="AA59" s="69"/>
      <c r="AB59" s="68">
        <f>IF(ABS(AB10-'Telecom - Financial'!AB22)&lt;0.001,0,AB10-'Telecom - Financial'!AB22)</f>
        <v>0</v>
      </c>
      <c r="AC59" s="69"/>
      <c r="AD59" s="68">
        <f>IF(ABS(AD10-'Telecom - Financial'!AD22)&lt;0.001,0,AD10-'Telecom - Financial'!AD22)</f>
        <v>0</v>
      </c>
      <c r="AE59" s="69"/>
      <c r="AF59" s="68">
        <f>IF(ABS(AF10-'Telecom - Financial'!AF22)&lt;0.001,0,AF10-'Telecom - Financial'!AF22)</f>
        <v>0</v>
      </c>
      <c r="AG59" s="69"/>
      <c r="AH59" s="68">
        <f>IF(ABS(AH10-'Telecom - Financial'!AH22)&lt;0.001,0,AH10-'Telecom - Financial'!AH22)</f>
        <v>0</v>
      </c>
      <c r="AI59" s="69"/>
      <c r="AJ59" s="68">
        <f>IF(ABS(AJ10-'Telecom - Financial'!AJ22)&lt;0.001,0,AJ10-'Telecom - Financial'!AJ22)</f>
        <v>0</v>
      </c>
      <c r="AK59" s="69"/>
      <c r="AL59" s="68">
        <f>IF(ABS(AL10-'Telecom - Financial'!AL22)&lt;0.001,0,AL10-'Telecom - Financial'!AL22)</f>
        <v>0</v>
      </c>
      <c r="AM59" s="68"/>
    </row>
    <row r="60" spans="1:58" s="219" customFormat="1" ht="12.75" hidden="1" customHeight="1">
      <c r="A60" s="217"/>
      <c r="B60" s="68" t="s">
        <v>375</v>
      </c>
      <c r="C60" s="68"/>
      <c r="D60" s="68"/>
      <c r="E60" s="68"/>
      <c r="F60" s="68"/>
      <c r="G60" s="68"/>
      <c r="H60" s="230" t="s">
        <v>82</v>
      </c>
      <c r="I60" s="68"/>
      <c r="J60" s="69"/>
      <c r="K60" s="69"/>
      <c r="L60" s="69"/>
      <c r="M60" s="69"/>
      <c r="N60" s="68">
        <f>IF(ABS(N27-'Group - Segment report'!R$21)&lt;0.001,0,N27-'Group - Segment report'!T$21)</f>
        <v>0</v>
      </c>
      <c r="O60" s="68">
        <f>IF(ABS(O27-'Group - Segment report'!S$21)&lt;0.001,0,O27-'Group - Segment report'!U$21)</f>
        <v>0</v>
      </c>
      <c r="P60" s="69"/>
      <c r="Q60" s="69"/>
      <c r="R60" s="69"/>
      <c r="S60" s="69"/>
      <c r="T60" s="69"/>
      <c r="U60" s="69"/>
      <c r="V60" s="68">
        <f>IF(ABS(V27-'Group - Segment report'!AI$21)&lt;0.001,0,V27-'Group - Segment report'!AK$21)</f>
        <v>0</v>
      </c>
      <c r="W60" s="68">
        <f>IF(ABS(W27-'Group - Segment report'!AJ$21)&lt;0.001,0,W27-'Group - Segment report'!AL$21)</f>
        <v>0</v>
      </c>
      <c r="X60" s="68"/>
      <c r="Y60" s="69"/>
      <c r="Z60" s="69"/>
      <c r="AA60" s="69"/>
      <c r="AB60" s="69"/>
      <c r="AC60" s="68">
        <f>IF(ABS(AC27-'Group - Segment report'!AZ21)&lt;0.001,0,AC27-'Group - Segment report'!BB$21)</f>
        <v>0</v>
      </c>
      <c r="AD60" s="68">
        <f>IF(ABS(AD27-'Group - Segment report'!BA21)&lt;0.001,0,AD27-'Group - Segment report'!BC$21)</f>
        <v>0</v>
      </c>
      <c r="AE60" s="69"/>
      <c r="AF60" s="69"/>
      <c r="AG60" s="69"/>
      <c r="AH60" s="69"/>
      <c r="AI60" s="69"/>
      <c r="AJ60" s="69"/>
      <c r="AK60" s="68">
        <f>IF(ABS(AK27-'Group - Segment report'!BQ$21)&lt;0.001,0,AK27-'Group - Segment report'!BQ$21)</f>
        <v>0</v>
      </c>
      <c r="AL60" s="68">
        <f>IF(ABS(AL27-'Group - Segment report'!BR$21)&lt;0.001,0,AL27-'Group - Segment report'!BR$21)</f>
        <v>0</v>
      </c>
      <c r="AM60" s="68"/>
    </row>
    <row r="61" spans="1:58" s="217" customFormat="1" ht="12.75" hidden="1" customHeight="1">
      <c r="B61" s="228"/>
      <c r="C61" s="228"/>
      <c r="D61" s="228"/>
      <c r="E61" s="228"/>
      <c r="F61" s="228"/>
      <c r="G61" s="225"/>
      <c r="H61" s="229"/>
      <c r="I61" s="225"/>
      <c r="J61" s="228"/>
      <c r="K61" s="228"/>
      <c r="L61" s="228"/>
      <c r="M61" s="228"/>
      <c r="N61" s="228"/>
      <c r="O61" s="228"/>
      <c r="P61" s="228"/>
      <c r="Q61" s="228"/>
      <c r="R61" s="228"/>
      <c r="S61" s="228"/>
      <c r="T61" s="228"/>
      <c r="U61" s="228"/>
      <c r="V61" s="228"/>
      <c r="W61" s="228"/>
      <c r="X61" s="225"/>
      <c r="Y61" s="228"/>
      <c r="Z61" s="228"/>
      <c r="AA61" s="228"/>
      <c r="AB61" s="228"/>
      <c r="AC61" s="228"/>
      <c r="AD61" s="228"/>
      <c r="AE61" s="228"/>
      <c r="AF61" s="228"/>
      <c r="AG61" s="228"/>
      <c r="AH61" s="228"/>
      <c r="AI61" s="228"/>
      <c r="AJ61" s="228"/>
      <c r="AK61" s="228"/>
      <c r="AL61" s="228"/>
      <c r="AM61" s="225"/>
    </row>
    <row r="62" spans="1:58" s="101" customFormat="1" ht="15" customHeight="1">
      <c r="F62" s="294"/>
      <c r="G62" s="294"/>
      <c r="H62" s="369"/>
      <c r="I62" s="294"/>
      <c r="AN62" s="288"/>
      <c r="AO62" s="236"/>
      <c r="AP62" s="236"/>
      <c r="AQ62" s="236"/>
      <c r="AR62" s="236"/>
      <c r="AS62" s="236"/>
      <c r="AT62" s="236"/>
      <c r="AU62" s="236"/>
      <c r="AV62" s="236"/>
      <c r="AW62" s="236"/>
      <c r="AX62" s="236"/>
      <c r="AY62" s="236"/>
      <c r="AZ62" s="236"/>
      <c r="BA62" s="236"/>
      <c r="BB62" s="236"/>
      <c r="BC62" s="236"/>
      <c r="BD62" s="236"/>
      <c r="BE62" s="236"/>
      <c r="BF62" s="288"/>
    </row>
    <row r="63" spans="1:58" s="101" customFormat="1" ht="15" customHeight="1">
      <c r="F63" s="294"/>
      <c r="G63" s="294"/>
      <c r="H63" s="369"/>
      <c r="I63" s="294"/>
      <c r="AN63" s="288"/>
      <c r="AO63" s="236"/>
      <c r="AP63" s="236"/>
      <c r="AQ63" s="236"/>
      <c r="AR63" s="236"/>
      <c r="AS63" s="236"/>
      <c r="AT63" s="236"/>
      <c r="AU63" s="236"/>
      <c r="AV63" s="236"/>
      <c r="AW63" s="236"/>
      <c r="AX63" s="236"/>
      <c r="AY63" s="236"/>
      <c r="AZ63" s="236"/>
      <c r="BA63" s="236"/>
      <c r="BB63" s="236"/>
      <c r="BC63" s="236"/>
      <c r="BD63" s="236"/>
      <c r="BE63" s="236"/>
      <c r="BF63" s="288"/>
    </row>
    <row r="64" spans="1:58" s="101" customFormat="1" ht="15" customHeight="1">
      <c r="F64" s="294"/>
      <c r="G64" s="294"/>
      <c r="H64" s="369"/>
      <c r="I64" s="294"/>
      <c r="AN64" s="288"/>
      <c r="AO64" s="236"/>
      <c r="AP64" s="236"/>
      <c r="AQ64" s="236"/>
      <c r="AR64" s="236"/>
      <c r="AS64" s="236"/>
      <c r="AT64" s="236"/>
      <c r="AU64" s="236"/>
      <c r="AV64" s="236"/>
      <c r="AW64" s="236"/>
      <c r="AX64" s="236"/>
      <c r="AY64" s="236"/>
      <c r="AZ64" s="236"/>
      <c r="BA64" s="236"/>
      <c r="BB64" s="236"/>
      <c r="BC64" s="236"/>
      <c r="BD64" s="236"/>
      <c r="BE64" s="236"/>
      <c r="BF64" s="288"/>
    </row>
    <row r="65" spans="6:58" s="101" customFormat="1" ht="15" customHeight="1">
      <c r="F65" s="294"/>
      <c r="G65" s="294"/>
      <c r="H65" s="369"/>
      <c r="I65" s="294"/>
      <c r="AN65" s="288"/>
      <c r="AO65" s="236"/>
      <c r="AP65" s="236"/>
      <c r="AQ65" s="236"/>
      <c r="AR65" s="236"/>
      <c r="AS65" s="236"/>
      <c r="AT65" s="236"/>
      <c r="AU65" s="236"/>
      <c r="AV65" s="236"/>
      <c r="AW65" s="236"/>
      <c r="AX65" s="236"/>
      <c r="AY65" s="236"/>
      <c r="AZ65" s="236"/>
      <c r="BA65" s="236"/>
      <c r="BB65" s="236"/>
      <c r="BC65" s="236"/>
      <c r="BD65" s="236"/>
      <c r="BE65" s="236"/>
      <c r="BF65" s="288"/>
    </row>
    <row r="78" spans="6:58">
      <c r="U78" s="370"/>
    </row>
  </sheetData>
  <sheetProtection algorithmName="SHA-512" hashValue="vCxkhfroPw9Z6KXK3dfoRaJHQrCwds9FP5+lUCYQHy3BJ2WzmY4v3bCQ63L3mxNSAipB8BlooyQigraCTRFDzw==" saltValue="JvAvKh0yOREwTqnvTmluRA==" spinCount="100000" sheet="1" formatCells="0" selectLockedCells="1" pivotTables="0"/>
  <mergeCells count="3">
    <mergeCell ref="F1:F5"/>
    <mergeCell ref="B6:F7"/>
    <mergeCell ref="H6:H7"/>
  </mergeCells>
  <conditionalFormatting sqref="AO10:AV10 AX9:BE10 AV9">
    <cfRule type="cellIs" dxfId="125" priority="28" operator="notBetween">
      <formula>-2</formula>
      <formula>2</formula>
    </cfRule>
  </conditionalFormatting>
  <conditionalFormatting sqref="J48:W48 Y48:AL48">
    <cfRule type="cellIs" dxfId="124" priority="27" operator="notBetween">
      <formula>-2</formula>
      <formula>2</formula>
    </cfRule>
  </conditionalFormatting>
  <conditionalFormatting sqref="H37:H38">
    <cfRule type="cellIs" dxfId="123" priority="24" operator="notEqual">
      <formula>0</formula>
    </cfRule>
    <cfRule type="cellIs" dxfId="122" priority="25" operator="notEqual">
      <formula>0</formula>
    </cfRule>
    <cfRule type="cellIs" dxfId="121" priority="26" operator="notEqual">
      <formula>0</formula>
    </cfRule>
  </conditionalFormatting>
  <conditionalFormatting sqref="J59:W60 Y59:AL60">
    <cfRule type="cellIs" dxfId="120" priority="23" operator="notBetween">
      <formula>-0.0009999999</formula>
      <formula>0.0009999999</formula>
    </cfRule>
  </conditionalFormatting>
  <conditionalFormatting sqref="J51:W52 Y51:AL52">
    <cfRule type="cellIs" dxfId="119" priority="22" operator="notBetween">
      <formula>-0.9999999999</formula>
      <formula>0.9999999999</formula>
    </cfRule>
  </conditionalFormatting>
  <conditionalFormatting sqref="H40">
    <cfRule type="cellIs" dxfId="118" priority="21" operator="notEqual">
      <formula>0</formula>
    </cfRule>
  </conditionalFormatting>
  <conditionalFormatting sqref="H42">
    <cfRule type="cellIs" dxfId="117" priority="20" operator="notEqual">
      <formula>"OK"</formula>
    </cfRule>
  </conditionalFormatting>
  <conditionalFormatting sqref="H41">
    <cfRule type="cellIs" dxfId="116" priority="19" operator="notEqual">
      <formula>0</formula>
    </cfRule>
  </conditionalFormatting>
  <conditionalFormatting sqref="J45:W45">
    <cfRule type="cellIs" dxfId="115" priority="18" operator="greaterThan">
      <formula>0</formula>
    </cfRule>
  </conditionalFormatting>
  <conditionalFormatting sqref="AC45:AD45 AI45:AL45">
    <cfRule type="cellIs" dxfId="114" priority="17" operator="greaterThan">
      <formula>0</formula>
    </cfRule>
  </conditionalFormatting>
  <conditionalFormatting sqref="AO11:AV12 AX11:BE12 AO23:AV24 AX23:BE24">
    <cfRule type="cellIs" dxfId="113" priority="16" operator="notBetween">
      <formula>-2</formula>
      <formula>2</formula>
    </cfRule>
  </conditionalFormatting>
  <conditionalFormatting sqref="AO15:AV16 AX15:BE16">
    <cfRule type="cellIs" dxfId="112" priority="14" operator="notBetween">
      <formula>-2</formula>
      <formula>2</formula>
    </cfRule>
  </conditionalFormatting>
  <conditionalFormatting sqref="AO13:AV14 AX13:BE14">
    <cfRule type="cellIs" dxfId="111" priority="15" operator="notBetween">
      <formula>-2</formula>
      <formula>2</formula>
    </cfRule>
  </conditionalFormatting>
  <conditionalFormatting sqref="AO17:AV18 AX17:BE18">
    <cfRule type="cellIs" dxfId="110" priority="13" operator="notBetween">
      <formula>-2</formula>
      <formula>2</formula>
    </cfRule>
  </conditionalFormatting>
  <conditionalFormatting sqref="AO19:AV20 AX19:BE20">
    <cfRule type="cellIs" dxfId="109" priority="12" operator="notBetween">
      <formula>-2</formula>
      <formula>2</formula>
    </cfRule>
  </conditionalFormatting>
  <conditionalFormatting sqref="AO21:AV22 AX21:BE22">
    <cfRule type="cellIs" dxfId="108" priority="11" operator="notBetween">
      <formula>-2</formula>
      <formula>2</formula>
    </cfRule>
  </conditionalFormatting>
  <conditionalFormatting sqref="H39">
    <cfRule type="cellIs" dxfId="107" priority="10" operator="notEqual">
      <formula>0</formula>
    </cfRule>
  </conditionalFormatting>
  <conditionalFormatting sqref="AO9:AU9">
    <cfRule type="cellIs" dxfId="106" priority="9" operator="notBetween">
      <formula>-2</formula>
      <formula>2</formula>
    </cfRule>
  </conditionalFormatting>
  <conditionalFormatting sqref="AO27:AV27 AX26:BE27 AO26:AT26">
    <cfRule type="cellIs" dxfId="105" priority="8" operator="notBetween">
      <formula>-2</formula>
      <formula>2</formula>
    </cfRule>
  </conditionalFormatting>
  <conditionalFormatting sqref="AO30:AV30 AX29:BE30 AO29:AT29">
    <cfRule type="cellIs" dxfId="104" priority="7" operator="notBetween">
      <formula>-2</formula>
      <formula>2</formula>
    </cfRule>
  </conditionalFormatting>
  <conditionalFormatting sqref="J54:W55 Y54:AL55">
    <cfRule type="cellIs" dxfId="103" priority="6" operator="notBetween">
      <formula>-0.9999999999</formula>
      <formula>0.9999999999</formula>
    </cfRule>
  </conditionalFormatting>
  <conditionalFormatting sqref="J56:W56 Y56:AL56">
    <cfRule type="cellIs" dxfId="102" priority="5" operator="notBetween">
      <formula>-0.9999999999</formula>
      <formula>0.9999999999</formula>
    </cfRule>
  </conditionalFormatting>
  <conditionalFormatting sqref="AU26:AV26">
    <cfRule type="cellIs" dxfId="101" priority="4" operator="notBetween">
      <formula>-2</formula>
      <formula>2</formula>
    </cfRule>
  </conditionalFormatting>
  <conditionalFormatting sqref="AU29:AV29">
    <cfRule type="cellIs" dxfId="100" priority="3" operator="notBetween">
      <formula>-2</formula>
      <formula>2</formula>
    </cfRule>
  </conditionalFormatting>
  <conditionalFormatting sqref="Y45:AB45">
    <cfRule type="cellIs" dxfId="99" priority="2" operator="greaterThan">
      <formula>0</formula>
    </cfRule>
  </conditionalFormatting>
  <conditionalFormatting sqref="AE45:AH45">
    <cfRule type="cellIs" dxfId="98" priority="1" operator="greaterThan">
      <formula>0</formula>
    </cfRule>
  </conditionalFormatting>
  <hyperlinks>
    <hyperlink ref="A1" location="'Front page'!A1" display="'Front page'!A1" xr:uid="{DEAB0ED9-8C53-4725-B3B2-0C0E3E68EBB4}"/>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colBreaks count="1" manualBreakCount="1">
    <brk id="23" max="1048575" man="1"/>
  </col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7">
    <tabColor rgb="FFFF7900"/>
    <pageSetUpPr autoPageBreaks="0"/>
  </sheetPr>
  <dimension ref="A1:BI7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2.44140625" style="28" customWidth="1"/>
    <col min="40" max="40" width="5.5546875" style="151" hidden="1" customWidth="1"/>
    <col min="41" max="48" width="10.5546875" style="236" hidden="1" customWidth="1"/>
    <col min="49" max="49" width="5.5546875" style="236" hidden="1" customWidth="1"/>
    <col min="50" max="57" width="10.5546875" style="236" hidden="1" customWidth="1"/>
    <col min="58" max="58" width="5.5546875" style="151" hidden="1" customWidth="1"/>
    <col min="59" max="59" width="11.44140625" style="28" customWidth="1"/>
    <col min="60" max="16384" width="11.44140625" style="28"/>
  </cols>
  <sheetData>
    <row r="1" spans="1:61" ht="12" customHeight="1">
      <c r="A1" s="27" t="s">
        <v>585</v>
      </c>
      <c r="F1" s="1234" t="s">
        <v>113</v>
      </c>
    </row>
    <row r="2" spans="1:61" ht="12" customHeight="1">
      <c r="F2" s="1254"/>
      <c r="I2" s="307"/>
    </row>
    <row r="3" spans="1:61" ht="12" customHeight="1">
      <c r="F3" s="1254"/>
    </row>
    <row r="4" spans="1:61" ht="12" customHeight="1">
      <c r="F4" s="1254"/>
    </row>
    <row r="5" spans="1:61" ht="12" customHeight="1">
      <c r="F5" s="1255"/>
    </row>
    <row r="6" spans="1:61" ht="23.25" customHeight="1">
      <c r="B6" s="1237" t="s">
        <v>27</v>
      </c>
      <c r="C6" s="1237"/>
      <c r="D6" s="1237"/>
      <c r="E6" s="1237"/>
      <c r="F6" s="1237"/>
      <c r="G6" s="308"/>
      <c r="H6" s="1237" t="s">
        <v>186</v>
      </c>
      <c r="I6" s="308"/>
      <c r="J6" s="304">
        <v>2023</v>
      </c>
      <c r="K6" s="304"/>
      <c r="L6" s="304"/>
      <c r="M6" s="304"/>
      <c r="N6" s="304"/>
      <c r="O6" s="304"/>
      <c r="P6" s="304"/>
      <c r="Q6" s="304"/>
      <c r="R6" s="304"/>
      <c r="S6" s="304"/>
      <c r="T6" s="304"/>
      <c r="U6" s="304"/>
      <c r="V6" s="304"/>
      <c r="W6" s="304"/>
      <c r="Y6" s="304">
        <v>2024</v>
      </c>
      <c r="Z6" s="304"/>
      <c r="AA6" s="304"/>
      <c r="AB6" s="304"/>
      <c r="AC6" s="304"/>
      <c r="AD6" s="304"/>
      <c r="AE6" s="304"/>
      <c r="AF6" s="304"/>
      <c r="AG6" s="304"/>
      <c r="AH6" s="304"/>
      <c r="AI6" s="304"/>
      <c r="AJ6" s="304"/>
      <c r="AK6" s="304"/>
      <c r="AL6" s="304"/>
      <c r="AO6" s="237"/>
      <c r="AP6" s="237"/>
      <c r="AQ6" s="237"/>
      <c r="AR6" s="237"/>
      <c r="AS6" s="237"/>
      <c r="AT6" s="237"/>
      <c r="AU6" s="237"/>
    </row>
    <row r="7" spans="1:61" s="31" customFormat="1" ht="29.25" customHeight="1">
      <c r="B7" s="1260"/>
      <c r="C7" s="1260"/>
      <c r="D7" s="1260"/>
      <c r="E7" s="1260"/>
      <c r="F7" s="1260"/>
      <c r="H7" s="1260"/>
      <c r="J7" s="109" t="s">
        <v>697</v>
      </c>
      <c r="K7" s="110" t="s">
        <v>696</v>
      </c>
      <c r="L7" s="109" t="s">
        <v>698</v>
      </c>
      <c r="M7" s="309" t="s">
        <v>704</v>
      </c>
      <c r="N7" s="109" t="s">
        <v>699</v>
      </c>
      <c r="O7" s="309" t="s">
        <v>705</v>
      </c>
      <c r="P7" s="109" t="s">
        <v>700</v>
      </c>
      <c r="Q7" s="110" t="s">
        <v>706</v>
      </c>
      <c r="R7" s="109" t="s">
        <v>701</v>
      </c>
      <c r="S7" s="309" t="s">
        <v>707</v>
      </c>
      <c r="T7" s="109" t="s">
        <v>702</v>
      </c>
      <c r="U7" s="30" t="s">
        <v>708</v>
      </c>
      <c r="V7" s="109" t="s">
        <v>703</v>
      </c>
      <c r="W7" s="110" t="s">
        <v>709</v>
      </c>
      <c r="Y7" s="109" t="s">
        <v>896</v>
      </c>
      <c r="Z7" s="110" t="s">
        <v>889</v>
      </c>
      <c r="AA7" s="109" t="s">
        <v>897</v>
      </c>
      <c r="AB7" s="309" t="s">
        <v>890</v>
      </c>
      <c r="AC7" s="109" t="s">
        <v>898</v>
      </c>
      <c r="AD7" s="309" t="s">
        <v>891</v>
      </c>
      <c r="AE7" s="109" t="s">
        <v>899</v>
      </c>
      <c r="AF7" s="110" t="s">
        <v>892</v>
      </c>
      <c r="AG7" s="109" t="s">
        <v>900</v>
      </c>
      <c r="AH7" s="309" t="s">
        <v>893</v>
      </c>
      <c r="AI7" s="109" t="s">
        <v>901</v>
      </c>
      <c r="AJ7" s="30" t="s">
        <v>894</v>
      </c>
      <c r="AK7" s="109" t="s">
        <v>902</v>
      </c>
      <c r="AL7" s="110" t="s">
        <v>895</v>
      </c>
      <c r="AN7" s="310"/>
      <c r="AO7" s="311" t="s">
        <v>67</v>
      </c>
      <c r="AP7" s="311" t="s">
        <v>63</v>
      </c>
      <c r="AQ7" s="311" t="s">
        <v>68</v>
      </c>
      <c r="AR7" s="311" t="s">
        <v>64</v>
      </c>
      <c r="AS7" s="311" t="s">
        <v>69</v>
      </c>
      <c r="AT7" s="311" t="s">
        <v>65</v>
      </c>
      <c r="AU7" s="311" t="s">
        <v>70</v>
      </c>
      <c r="AV7" s="311" t="s">
        <v>66</v>
      </c>
      <c r="AW7" s="312"/>
      <c r="AX7" s="311" t="s">
        <v>59</v>
      </c>
      <c r="AY7" s="311" t="s">
        <v>55</v>
      </c>
      <c r="AZ7" s="311" t="s">
        <v>60</v>
      </c>
      <c r="BA7" s="311" t="s">
        <v>56</v>
      </c>
      <c r="BB7" s="311" t="s">
        <v>61</v>
      </c>
      <c r="BC7" s="311" t="s">
        <v>57</v>
      </c>
      <c r="BD7" s="311" t="s">
        <v>62</v>
      </c>
      <c r="BE7" s="311" t="s">
        <v>58</v>
      </c>
      <c r="BF7" s="313"/>
    </row>
    <row r="8" spans="1:61" s="53" customFormat="1" ht="15" customHeight="1">
      <c r="H8" s="56"/>
      <c r="J8" s="314"/>
      <c r="L8" s="314"/>
      <c r="N8" s="314"/>
      <c r="P8" s="314"/>
      <c r="R8" s="314"/>
      <c r="T8" s="314"/>
      <c r="V8" s="314"/>
      <c r="Y8" s="314"/>
      <c r="AA8" s="314"/>
      <c r="AC8" s="314"/>
      <c r="AE8" s="314"/>
      <c r="AG8" s="314"/>
      <c r="AI8" s="314"/>
      <c r="AK8" s="314"/>
      <c r="AN8" s="225"/>
      <c r="AO8" s="315"/>
      <c r="AP8" s="315"/>
      <c r="AQ8" s="315"/>
      <c r="AR8" s="315"/>
      <c r="AS8" s="315"/>
      <c r="AT8" s="315"/>
      <c r="AU8" s="315"/>
      <c r="AV8" s="315"/>
      <c r="AW8" s="315"/>
      <c r="AX8" s="315"/>
      <c r="AY8" s="315"/>
      <c r="AZ8" s="315"/>
      <c r="BA8" s="315"/>
      <c r="BB8" s="315"/>
      <c r="BC8" s="315"/>
      <c r="BD8" s="315"/>
      <c r="BE8" s="315"/>
      <c r="BF8" s="225"/>
    </row>
    <row r="9" spans="1:61" s="49" customFormat="1" ht="15" customHeight="1">
      <c r="B9" s="316" t="s">
        <v>190</v>
      </c>
      <c r="C9" s="316"/>
      <c r="D9" s="316"/>
      <c r="E9" s="316"/>
      <c r="F9" s="316"/>
      <c r="H9" s="317"/>
      <c r="J9" s="318">
        <v>381</v>
      </c>
      <c r="K9" s="319">
        <v>354</v>
      </c>
      <c r="L9" s="318">
        <v>389</v>
      </c>
      <c r="M9" s="320">
        <v>410</v>
      </c>
      <c r="N9" s="318">
        <v>771</v>
      </c>
      <c r="O9" s="320">
        <v>763</v>
      </c>
      <c r="P9" s="318">
        <v>376</v>
      </c>
      <c r="Q9" s="319">
        <v>351</v>
      </c>
      <c r="R9" s="318">
        <v>389</v>
      </c>
      <c r="S9" s="320">
        <v>364</v>
      </c>
      <c r="T9" s="318">
        <v>765</v>
      </c>
      <c r="U9" s="321">
        <v>715</v>
      </c>
      <c r="V9" s="318">
        <v>1536</v>
      </c>
      <c r="W9" s="319">
        <v>1478</v>
      </c>
      <c r="Y9" s="318">
        <v>339</v>
      </c>
      <c r="Z9" s="319">
        <v>334</v>
      </c>
      <c r="AA9" s="318">
        <v>389</v>
      </c>
      <c r="AB9" s="320">
        <v>327</v>
      </c>
      <c r="AC9" s="318">
        <v>728</v>
      </c>
      <c r="AD9" s="320">
        <v>662</v>
      </c>
      <c r="AE9" s="318"/>
      <c r="AF9" s="319"/>
      <c r="AG9" s="318"/>
      <c r="AH9" s="320"/>
      <c r="AI9" s="318"/>
      <c r="AJ9" s="321"/>
      <c r="AK9" s="318"/>
      <c r="AL9" s="319"/>
      <c r="AN9" s="322"/>
      <c r="AO9" s="323">
        <f>IF(ABS(N9-(J9+L9))&lt;0.001,0,N9-(J9+L9))</f>
        <v>1</v>
      </c>
      <c r="AP9" s="323">
        <f>IF(ABS(O9-(K9+M9))&lt;0.001,0,O9-(K9+M9))</f>
        <v>-1</v>
      </c>
      <c r="AQ9" s="323">
        <f>IF(ABS(T9-(P9+R9))&lt;0.001,0,T9-(P9+R9))</f>
        <v>0</v>
      </c>
      <c r="AR9" s="323">
        <f>IF(ABS(U9-(Q9+S9))&lt;0.001,0,U9-(Q9+S9))</f>
        <v>0</v>
      </c>
      <c r="AS9" s="323">
        <f>IF(ABS(V9-(J9+L9+P9+R9))&lt;0.001,0,V9-(J9+L9+P9+R9))</f>
        <v>1</v>
      </c>
      <c r="AT9" s="323">
        <f>IF(ABS(W9-(K9+M9+Q9+S9))&lt;0.001,0,W9-(K9+M9+Q9+S9))</f>
        <v>-1</v>
      </c>
      <c r="AU9" s="323">
        <f>IF(ABS(V9-(N9+T9))&lt;0.001,0,V9-(N9+T9))</f>
        <v>0</v>
      </c>
      <c r="AV9" s="323">
        <f>IF(ABS(W9-(O9+U9))&lt;0.001,0,W9-(O9+U9))</f>
        <v>0</v>
      </c>
      <c r="AW9" s="225"/>
      <c r="AX9" s="323">
        <f>IF(ABS(AC9-(Y9+AA9))&lt;0.001,0,AC9-(Y9+AA9))</f>
        <v>0</v>
      </c>
      <c r="AY9" s="323">
        <f>IF(ABS(AD9-(Z9+AB9))&lt;0.001,0,AD9-(Z9+AB9))</f>
        <v>1</v>
      </c>
      <c r="AZ9" s="323">
        <f>IF(ABS(AI9-(AE9+AG9))&lt;0.001,0,AI9-(AE9+AG9))</f>
        <v>0</v>
      </c>
      <c r="BA9" s="323">
        <f>IF(ABS(AJ9-(AF9+AH9))&lt;0.001,0,AJ9-(AF9+AH9))</f>
        <v>0</v>
      </c>
      <c r="BB9" s="323">
        <f>IF(ABS(AK9-(Y9+AA9+AE9+AG9))&lt;0.001,0,AK9-(Y9+AA9+AE9+AG9))</f>
        <v>-728</v>
      </c>
      <c r="BC9" s="323">
        <f>IF(ABS(AL9-(Z9+AB9+AF9+AH9))&lt;0.001,0,AL9-(Z9+AB9+AF9+AH9))</f>
        <v>-661</v>
      </c>
      <c r="BD9" s="323">
        <f>IF(ABS(AK9-(AC9+AI9))&lt;0.001,0,AK9-(AC9+AI9))</f>
        <v>-728</v>
      </c>
      <c r="BE9" s="323">
        <f>IF(ABS(AL9-(AD9+AJ9))&lt;0.001,0,AL9-(AD9+AJ9))</f>
        <v>-662</v>
      </c>
      <c r="BF9" s="324"/>
      <c r="BH9" s="233"/>
      <c r="BI9" s="233"/>
    </row>
    <row r="10" spans="1:61" s="325" customFormat="1" ht="15" customHeight="1">
      <c r="B10" s="32" t="s">
        <v>19</v>
      </c>
      <c r="C10" s="32"/>
      <c r="D10" s="32"/>
      <c r="E10" s="32"/>
      <c r="F10" s="32"/>
      <c r="G10" s="32"/>
      <c r="H10" s="33"/>
      <c r="J10" s="326"/>
      <c r="K10" s="327">
        <v>-7.1999999999999995E-2</v>
      </c>
      <c r="L10" s="326"/>
      <c r="M10" s="328">
        <v>5.1999999999999998E-2</v>
      </c>
      <c r="N10" s="326"/>
      <c r="O10" s="328">
        <v>-0.01</v>
      </c>
      <c r="P10" s="326"/>
      <c r="Q10" s="327">
        <v>-6.7000000000000004E-2</v>
      </c>
      <c r="R10" s="326"/>
      <c r="S10" s="328">
        <v>-6.4000000000000001E-2</v>
      </c>
      <c r="T10" s="326"/>
      <c r="U10" s="329">
        <v>-6.5000000000000002E-2</v>
      </c>
      <c r="V10" s="326"/>
      <c r="W10" s="327">
        <v>-3.6999999999999998E-2</v>
      </c>
      <c r="Y10" s="326"/>
      <c r="Z10" s="327">
        <v>-1.4E-2</v>
      </c>
      <c r="AA10" s="326"/>
      <c r="AB10" s="328">
        <v>-0.159</v>
      </c>
      <c r="AC10" s="326"/>
      <c r="AD10" s="328">
        <v>-9.1999999999999998E-2</v>
      </c>
      <c r="AE10" s="326"/>
      <c r="AF10" s="327"/>
      <c r="AG10" s="326"/>
      <c r="AH10" s="328"/>
      <c r="AI10" s="326"/>
      <c r="AJ10" s="329"/>
      <c r="AK10" s="326"/>
      <c r="AL10" s="327"/>
      <c r="AN10" s="330"/>
      <c r="AO10" s="240"/>
      <c r="AP10" s="240"/>
      <c r="AQ10" s="240"/>
      <c r="AR10" s="240"/>
      <c r="AS10" s="240"/>
      <c r="AT10" s="240"/>
      <c r="AU10" s="240"/>
      <c r="AV10" s="240"/>
      <c r="AW10" s="241"/>
      <c r="AX10" s="240"/>
      <c r="AY10" s="240"/>
      <c r="AZ10" s="240"/>
      <c r="BA10" s="240"/>
      <c r="BB10" s="240"/>
      <c r="BC10" s="240"/>
      <c r="BD10" s="240"/>
      <c r="BE10" s="240"/>
      <c r="BF10" s="331"/>
      <c r="BI10" s="233"/>
    </row>
    <row r="11" spans="1:61" s="238" customFormat="1" ht="15" hidden="1" customHeight="1">
      <c r="A11" s="39"/>
      <c r="B11" s="332" t="s">
        <v>150</v>
      </c>
      <c r="C11" s="332"/>
      <c r="D11" s="332"/>
      <c r="E11" s="332"/>
      <c r="F11" s="332"/>
      <c r="G11" s="39"/>
      <c r="H11" s="333" t="s">
        <v>129</v>
      </c>
      <c r="I11" s="39"/>
      <c r="J11" s="35"/>
      <c r="K11" s="36"/>
      <c r="L11" s="35"/>
      <c r="M11" s="37"/>
      <c r="N11" s="35"/>
      <c r="O11" s="37"/>
      <c r="P11" s="35"/>
      <c r="Q11" s="36"/>
      <c r="R11" s="35"/>
      <c r="S11" s="37"/>
      <c r="T11" s="35"/>
      <c r="U11" s="38"/>
      <c r="V11" s="35"/>
      <c r="W11" s="36"/>
      <c r="X11" s="39"/>
      <c r="Y11" s="35"/>
      <c r="Z11" s="36"/>
      <c r="AA11" s="35"/>
      <c r="AB11" s="37"/>
      <c r="AC11" s="35"/>
      <c r="AD11" s="37"/>
      <c r="AE11" s="35"/>
      <c r="AF11" s="36"/>
      <c r="AG11" s="35"/>
      <c r="AH11" s="37"/>
      <c r="AI11" s="35"/>
      <c r="AJ11" s="38"/>
      <c r="AK11" s="35"/>
      <c r="AL11" s="36"/>
      <c r="AN11" s="334"/>
      <c r="AO11" s="176">
        <f>IF(ABS(N11-(J11+L11))&lt;0.001,0,N11-(J11+L11))</f>
        <v>0</v>
      </c>
      <c r="AP11" s="176">
        <f>IF(ABS(O11-(K11+M11))&lt;0.001,0,O11-(K11+M11))</f>
        <v>0</v>
      </c>
      <c r="AQ11" s="176">
        <f>IF(ABS(T11-(P11+R11))&lt;0.001,0,T11-(P11+R11))</f>
        <v>0</v>
      </c>
      <c r="AR11" s="176">
        <f>IF(ABS(U11-(Q11+S11))&lt;0.001,0,U11-(Q11+S11))</f>
        <v>0</v>
      </c>
      <c r="AS11" s="176">
        <f>IF(ABS(V11-(J11+L11+P11+R11))&lt;0.001,0,V11-(J11+L11+P11+R11))</f>
        <v>0</v>
      </c>
      <c r="AT11" s="176">
        <f>IF(ABS(W11-(K11+M11+Q11+S11))&lt;0.001,0,W11-(K11+M11+Q11+S11))</f>
        <v>0</v>
      </c>
      <c r="AU11" s="176">
        <f>IF(ABS(V11-(N11+T11))&lt;0.001,0,V11-(N11+T11))</f>
        <v>0</v>
      </c>
      <c r="AV11" s="176">
        <f>IF(ABS(W11-(O11+U11))&lt;0.001,0,W11-(O11+U11))</f>
        <v>0</v>
      </c>
      <c r="AW11" s="176"/>
      <c r="AX11" s="176">
        <f>IF(ABS(AC11-(Y11+AA11))&lt;0.001,0,AC11-(Y11+AA11))</f>
        <v>0</v>
      </c>
      <c r="AY11" s="176">
        <f>IF(ABS(AD11-(Z11+AB11))&lt;0.001,0,AD11-(Z11+AB11))</f>
        <v>0</v>
      </c>
      <c r="AZ11" s="176">
        <f>IF(ABS(AI11-(AE11+AG11))&lt;0.001,0,AI11-(AE11+AG11))</f>
        <v>0</v>
      </c>
      <c r="BA11" s="176">
        <f>IF(ABS(AJ11-(AF11+AH11))&lt;0.001,0,AJ11-(AF11+AH11))</f>
        <v>0</v>
      </c>
      <c r="BB11" s="176">
        <f>IF(ABS(AK11-(Y11+AA11+AE11+AG11))&lt;0.001,0,AK11-(Y11+AA11+AE11+AG11))</f>
        <v>0</v>
      </c>
      <c r="BC11" s="176">
        <f>IF(ABS(AL11-(Z11+AB11+AF11+AH11))&lt;0.001,0,AL11-(Z11+AB11+AF11+AH11))</f>
        <v>0</v>
      </c>
      <c r="BD11" s="176">
        <f>IF(ABS(AK11-(AC11+AI11))&lt;0.001,0,AK11-(AC11+AI11))</f>
        <v>0</v>
      </c>
      <c r="BE11" s="176">
        <f>IF(ABS(AL11-(AD11+AJ11))&lt;0.001,0,AL11-(AD11+AJ11))</f>
        <v>0</v>
      </c>
      <c r="BF11" s="335"/>
      <c r="BH11" s="336"/>
      <c r="BI11" s="336"/>
    </row>
    <row r="12" spans="1:61" s="79" customFormat="1" ht="15" hidden="1" customHeight="1">
      <c r="A12" s="40"/>
      <c r="B12" s="40" t="s">
        <v>19</v>
      </c>
      <c r="C12" s="40"/>
      <c r="D12" s="40"/>
      <c r="E12" s="40"/>
      <c r="F12" s="40"/>
      <c r="G12" s="40"/>
      <c r="H12" s="41"/>
      <c r="I12" s="40"/>
      <c r="J12" s="42"/>
      <c r="K12" s="42"/>
      <c r="L12" s="42"/>
      <c r="M12" s="43"/>
      <c r="N12" s="42"/>
      <c r="O12" s="43"/>
      <c r="P12" s="42"/>
      <c r="Q12" s="42"/>
      <c r="R12" s="42"/>
      <c r="S12" s="43"/>
      <c r="T12" s="42"/>
      <c r="U12" s="44"/>
      <c r="V12" s="42"/>
      <c r="W12" s="42"/>
      <c r="X12" s="42"/>
      <c r="Y12" s="42"/>
      <c r="Z12" s="42"/>
      <c r="AA12" s="42"/>
      <c r="AB12" s="43"/>
      <c r="AC12" s="42"/>
      <c r="AD12" s="43"/>
      <c r="AE12" s="42"/>
      <c r="AF12" s="42"/>
      <c r="AG12" s="42"/>
      <c r="AH12" s="43"/>
      <c r="AI12" s="42"/>
      <c r="AJ12" s="44"/>
      <c r="AK12" s="42"/>
      <c r="AL12" s="42"/>
      <c r="AN12" s="242"/>
      <c r="AO12" s="177"/>
      <c r="AP12" s="177"/>
      <c r="AQ12" s="177"/>
      <c r="AR12" s="177"/>
      <c r="AS12" s="177"/>
      <c r="AT12" s="177"/>
      <c r="AU12" s="177"/>
      <c r="AV12" s="177"/>
      <c r="AW12" s="243"/>
      <c r="AX12" s="177"/>
      <c r="AY12" s="177"/>
      <c r="AZ12" s="177"/>
      <c r="BA12" s="177"/>
      <c r="BB12" s="177"/>
      <c r="BC12" s="177"/>
      <c r="BD12" s="177"/>
      <c r="BE12" s="177"/>
      <c r="BF12" s="244"/>
      <c r="BH12" s="337"/>
      <c r="BI12" s="336"/>
    </row>
    <row r="13" spans="1:61" s="238" customFormat="1" ht="15" hidden="1" customHeight="1">
      <c r="A13" s="39"/>
      <c r="B13" s="332" t="s">
        <v>153</v>
      </c>
      <c r="C13" s="332"/>
      <c r="D13" s="332"/>
      <c r="E13" s="332"/>
      <c r="F13" s="332"/>
      <c r="G13" s="39"/>
      <c r="H13" s="333" t="s">
        <v>130</v>
      </c>
      <c r="I13" s="39"/>
      <c r="J13" s="35"/>
      <c r="K13" s="36"/>
      <c r="L13" s="35"/>
      <c r="M13" s="37"/>
      <c r="N13" s="35"/>
      <c r="O13" s="37"/>
      <c r="P13" s="35"/>
      <c r="Q13" s="36"/>
      <c r="R13" s="35"/>
      <c r="S13" s="37"/>
      <c r="T13" s="35"/>
      <c r="U13" s="38"/>
      <c r="V13" s="35"/>
      <c r="W13" s="36"/>
      <c r="X13" s="39"/>
      <c r="Y13" s="35"/>
      <c r="Z13" s="36"/>
      <c r="AA13" s="35"/>
      <c r="AB13" s="37"/>
      <c r="AC13" s="35"/>
      <c r="AD13" s="37"/>
      <c r="AE13" s="35"/>
      <c r="AF13" s="36"/>
      <c r="AG13" s="35"/>
      <c r="AH13" s="37"/>
      <c r="AI13" s="35"/>
      <c r="AJ13" s="38"/>
      <c r="AK13" s="35"/>
      <c r="AL13" s="36"/>
      <c r="AN13" s="334"/>
      <c r="AO13" s="176">
        <f>IF(ABS(N13-(J13+L13))&lt;0.001,0,N13-(J13+L13))</f>
        <v>0</v>
      </c>
      <c r="AP13" s="176">
        <f>IF(ABS(O13-(K13+M13))&lt;0.001,0,O13-(K13+M13))</f>
        <v>0</v>
      </c>
      <c r="AQ13" s="176">
        <f>IF(ABS(T13-(P13+R13))&lt;0.001,0,T13-(P13+R13))</f>
        <v>0</v>
      </c>
      <c r="AR13" s="176">
        <f>IF(ABS(U13-(Q13+S13))&lt;0.001,0,U13-(Q13+S13))</f>
        <v>0</v>
      </c>
      <c r="AS13" s="176">
        <f>IF(ABS(V13-(J13+L13+P13+R13))&lt;0.001,0,V13-(J13+L13+P13+R13))</f>
        <v>0</v>
      </c>
      <c r="AT13" s="176">
        <f>IF(ABS(W13-(K13+M13+Q13+S13))&lt;0.001,0,W13-(K13+M13+Q13+S13))</f>
        <v>0</v>
      </c>
      <c r="AU13" s="176">
        <f>IF(ABS(V13-(N13+T13))&lt;0.001,0,V13-(N13+T13))</f>
        <v>0</v>
      </c>
      <c r="AV13" s="176">
        <f>IF(ABS(W13-(O13+U13))&lt;0.001,0,W13-(O13+U13))</f>
        <v>0</v>
      </c>
      <c r="AW13" s="176"/>
      <c r="AX13" s="176">
        <f>IF(ABS(AC13-(Y13+AA13))&lt;0.001,0,AC13-(Y13+AA13))</f>
        <v>0</v>
      </c>
      <c r="AY13" s="176">
        <f>IF(ABS(AD13-(Z13+AB13))&lt;0.001,0,AD13-(Z13+AB13))</f>
        <v>0</v>
      </c>
      <c r="AZ13" s="176">
        <f>IF(ABS(AI13-(AE13+AG13))&lt;0.001,0,AI13-(AE13+AG13))</f>
        <v>0</v>
      </c>
      <c r="BA13" s="176">
        <f>IF(ABS(AJ13-(AF13+AH13))&lt;0.001,0,AJ13-(AF13+AH13))</f>
        <v>0</v>
      </c>
      <c r="BB13" s="176">
        <f>IF(ABS(AK13-(Y13+AA13+AE13+AG13))&lt;0.001,0,AK13-(Y13+AA13+AE13+AG13))</f>
        <v>0</v>
      </c>
      <c r="BC13" s="176">
        <f>IF(ABS(AL13-(Z13+AB13+AF13+AH13))&lt;0.001,0,AL13-(Z13+AB13+AF13+AH13))</f>
        <v>0</v>
      </c>
      <c r="BD13" s="176">
        <f>IF(ABS(AK13-(AC13+AI13))&lt;0.001,0,AK13-(AC13+AI13))</f>
        <v>0</v>
      </c>
      <c r="BE13" s="176">
        <f>IF(ABS(AL13-(AD13+AJ13))&lt;0.001,0,AL13-(AD13+AJ13))</f>
        <v>0</v>
      </c>
      <c r="BF13" s="335"/>
      <c r="BH13" s="336"/>
      <c r="BI13" s="336"/>
    </row>
    <row r="14" spans="1:61" s="79" customFormat="1" ht="15" hidden="1" customHeight="1">
      <c r="A14" s="40"/>
      <c r="B14" s="40" t="s">
        <v>19</v>
      </c>
      <c r="C14" s="40"/>
      <c r="D14" s="40"/>
      <c r="E14" s="40"/>
      <c r="F14" s="40"/>
      <c r="G14" s="40"/>
      <c r="H14" s="41"/>
      <c r="I14" s="40"/>
      <c r="J14" s="42"/>
      <c r="K14" s="42"/>
      <c r="L14" s="42"/>
      <c r="M14" s="43"/>
      <c r="N14" s="42"/>
      <c r="O14" s="43"/>
      <c r="P14" s="42"/>
      <c r="Q14" s="42"/>
      <c r="R14" s="42"/>
      <c r="S14" s="43"/>
      <c r="T14" s="42"/>
      <c r="U14" s="44"/>
      <c r="V14" s="42"/>
      <c r="W14" s="42"/>
      <c r="X14" s="42"/>
      <c r="Y14" s="42"/>
      <c r="Z14" s="42"/>
      <c r="AA14" s="42"/>
      <c r="AB14" s="43"/>
      <c r="AC14" s="42"/>
      <c r="AD14" s="43"/>
      <c r="AE14" s="42"/>
      <c r="AF14" s="42"/>
      <c r="AG14" s="42"/>
      <c r="AH14" s="43"/>
      <c r="AI14" s="42"/>
      <c r="AJ14" s="44"/>
      <c r="AK14" s="42"/>
      <c r="AL14" s="42"/>
      <c r="AN14" s="242"/>
      <c r="AO14" s="177"/>
      <c r="AP14" s="177"/>
      <c r="AQ14" s="177"/>
      <c r="AR14" s="177"/>
      <c r="AS14" s="177"/>
      <c r="AT14" s="177"/>
      <c r="AU14" s="177"/>
      <c r="AV14" s="177"/>
      <c r="AW14" s="243"/>
      <c r="AX14" s="177"/>
      <c r="AY14" s="177"/>
      <c r="AZ14" s="177"/>
      <c r="BA14" s="177"/>
      <c r="BB14" s="177"/>
      <c r="BC14" s="177"/>
      <c r="BD14" s="177"/>
      <c r="BE14" s="177"/>
      <c r="BF14" s="244"/>
      <c r="BH14" s="337"/>
      <c r="BI14" s="336"/>
    </row>
    <row r="15" spans="1:61" s="238" customFormat="1" ht="15" hidden="1" customHeight="1">
      <c r="A15" s="39"/>
      <c r="B15" s="332" t="s">
        <v>154</v>
      </c>
      <c r="C15" s="332"/>
      <c r="D15" s="332"/>
      <c r="E15" s="332"/>
      <c r="F15" s="332"/>
      <c r="G15" s="39"/>
      <c r="H15" s="333" t="s">
        <v>131</v>
      </c>
      <c r="I15" s="39"/>
      <c r="J15" s="35"/>
      <c r="K15" s="36"/>
      <c r="L15" s="35"/>
      <c r="M15" s="37"/>
      <c r="N15" s="35"/>
      <c r="O15" s="37"/>
      <c r="P15" s="35"/>
      <c r="Q15" s="36"/>
      <c r="R15" s="35"/>
      <c r="S15" s="37"/>
      <c r="T15" s="35"/>
      <c r="U15" s="38"/>
      <c r="V15" s="35"/>
      <c r="W15" s="36"/>
      <c r="X15" s="39"/>
      <c r="Y15" s="35"/>
      <c r="Z15" s="36"/>
      <c r="AA15" s="35"/>
      <c r="AB15" s="37"/>
      <c r="AC15" s="35"/>
      <c r="AD15" s="37"/>
      <c r="AE15" s="35"/>
      <c r="AF15" s="36"/>
      <c r="AG15" s="35"/>
      <c r="AH15" s="37"/>
      <c r="AI15" s="35"/>
      <c r="AJ15" s="38"/>
      <c r="AK15" s="35"/>
      <c r="AL15" s="36"/>
      <c r="AN15" s="334"/>
      <c r="AO15" s="176">
        <f>IF(ABS(N15-(J15+L15))&lt;0.001,0,N15-(J15+L15))</f>
        <v>0</v>
      </c>
      <c r="AP15" s="176">
        <f>IF(ABS(O15-(K15+M15))&lt;0.001,0,O15-(K15+M15))</f>
        <v>0</v>
      </c>
      <c r="AQ15" s="176">
        <f>IF(ABS(T15-(P15+R15))&lt;0.001,0,T15-(P15+R15))</f>
        <v>0</v>
      </c>
      <c r="AR15" s="176">
        <f>IF(ABS(U15-(Q15+S15))&lt;0.001,0,U15-(Q15+S15))</f>
        <v>0</v>
      </c>
      <c r="AS15" s="176">
        <f>IF(ABS(V15-(J15+L15+P15+R15))&lt;0.001,0,V15-(J15+L15+P15+R15))</f>
        <v>0</v>
      </c>
      <c r="AT15" s="176">
        <f>IF(ABS(W15-(K15+M15+Q15+S15))&lt;0.001,0,W15-(K15+M15+Q15+S15))</f>
        <v>0</v>
      </c>
      <c r="AU15" s="176">
        <f>IF(ABS(V15-(N15+T15))&lt;0.001,0,V15-(N15+T15))</f>
        <v>0</v>
      </c>
      <c r="AV15" s="176">
        <f>IF(ABS(W15-(O15+U15))&lt;0.001,0,W15-(O15+U15))</f>
        <v>0</v>
      </c>
      <c r="AW15" s="176"/>
      <c r="AX15" s="176">
        <f>IF(ABS(AC15-(Y15+AA15))&lt;0.001,0,AC15-(Y15+AA15))</f>
        <v>0</v>
      </c>
      <c r="AY15" s="176">
        <f>IF(ABS(AD15-(Z15+AB15))&lt;0.001,0,AD15-(Z15+AB15))</f>
        <v>0</v>
      </c>
      <c r="AZ15" s="176">
        <f>IF(ABS(AI15-(AE15+AG15))&lt;0.001,0,AI15-(AE15+AG15))</f>
        <v>0</v>
      </c>
      <c r="BA15" s="176">
        <f>IF(ABS(AJ15-(AF15+AH15))&lt;0.001,0,AJ15-(AF15+AH15))</f>
        <v>0</v>
      </c>
      <c r="BB15" s="176">
        <f>IF(ABS(AK15-(Y15+AA15+AE15+AG15))&lt;0.001,0,AK15-(Y15+AA15+AE15+AG15))</f>
        <v>0</v>
      </c>
      <c r="BC15" s="176">
        <f>IF(ABS(AL15-(Z15+AB15+AF15+AH15))&lt;0.001,0,AL15-(Z15+AB15+AF15+AH15))</f>
        <v>0</v>
      </c>
      <c r="BD15" s="176">
        <f>IF(ABS(AK15-(AC15+AI15))&lt;0.001,0,AK15-(AC15+AI15))</f>
        <v>0</v>
      </c>
      <c r="BE15" s="176">
        <f>IF(ABS(AL15-(AD15+AJ15))&lt;0.001,0,AL15-(AD15+AJ15))</f>
        <v>0</v>
      </c>
      <c r="BF15" s="335"/>
      <c r="BH15" s="336"/>
      <c r="BI15" s="336"/>
    </row>
    <row r="16" spans="1:61" s="79" customFormat="1" ht="15" hidden="1" customHeight="1">
      <c r="A16" s="40"/>
      <c r="B16" s="40" t="s">
        <v>19</v>
      </c>
      <c r="C16" s="40"/>
      <c r="D16" s="40"/>
      <c r="E16" s="40"/>
      <c r="F16" s="40"/>
      <c r="G16" s="40"/>
      <c r="H16" s="41"/>
      <c r="I16" s="40"/>
      <c r="J16" s="42"/>
      <c r="K16" s="42"/>
      <c r="L16" s="42"/>
      <c r="M16" s="43"/>
      <c r="N16" s="42"/>
      <c r="O16" s="43"/>
      <c r="P16" s="42"/>
      <c r="Q16" s="42"/>
      <c r="R16" s="42"/>
      <c r="S16" s="43"/>
      <c r="T16" s="42"/>
      <c r="U16" s="44"/>
      <c r="V16" s="42"/>
      <c r="W16" s="42"/>
      <c r="X16" s="42"/>
      <c r="Y16" s="42"/>
      <c r="Z16" s="42"/>
      <c r="AA16" s="42"/>
      <c r="AB16" s="43"/>
      <c r="AC16" s="42"/>
      <c r="AD16" s="43"/>
      <c r="AE16" s="42"/>
      <c r="AF16" s="42"/>
      <c r="AG16" s="42"/>
      <c r="AH16" s="43"/>
      <c r="AI16" s="42"/>
      <c r="AJ16" s="44"/>
      <c r="AK16" s="42"/>
      <c r="AL16" s="42"/>
      <c r="AN16" s="242"/>
      <c r="AO16" s="177"/>
      <c r="AP16" s="177"/>
      <c r="AQ16" s="177"/>
      <c r="AR16" s="177"/>
      <c r="AS16" s="177"/>
      <c r="AT16" s="177"/>
      <c r="AU16" s="177"/>
      <c r="AV16" s="177"/>
      <c r="AW16" s="243"/>
      <c r="AX16" s="177"/>
      <c r="AY16" s="177"/>
      <c r="AZ16" s="177"/>
      <c r="BA16" s="177"/>
      <c r="BB16" s="177"/>
      <c r="BC16" s="177"/>
      <c r="BD16" s="177"/>
      <c r="BE16" s="177"/>
      <c r="BF16" s="244"/>
      <c r="BH16" s="337"/>
      <c r="BI16" s="336"/>
    </row>
    <row r="17" spans="1:61" s="238" customFormat="1" ht="15" hidden="1" customHeight="1">
      <c r="A17" s="39"/>
      <c r="B17" s="332" t="s">
        <v>152</v>
      </c>
      <c r="C17" s="332"/>
      <c r="D17" s="332"/>
      <c r="E17" s="332"/>
      <c r="F17" s="332"/>
      <c r="G17" s="39"/>
      <c r="H17" s="333" t="s">
        <v>132</v>
      </c>
      <c r="I17" s="39"/>
      <c r="J17" s="35"/>
      <c r="K17" s="36"/>
      <c r="L17" s="35"/>
      <c r="M17" s="37"/>
      <c r="N17" s="35"/>
      <c r="O17" s="37"/>
      <c r="P17" s="35"/>
      <c r="Q17" s="36"/>
      <c r="R17" s="35"/>
      <c r="S17" s="37"/>
      <c r="T17" s="35"/>
      <c r="U17" s="38"/>
      <c r="V17" s="35"/>
      <c r="W17" s="36"/>
      <c r="X17" s="39"/>
      <c r="Y17" s="35"/>
      <c r="Z17" s="36"/>
      <c r="AA17" s="35"/>
      <c r="AB17" s="37"/>
      <c r="AC17" s="35"/>
      <c r="AD17" s="37"/>
      <c r="AE17" s="35"/>
      <c r="AF17" s="36"/>
      <c r="AG17" s="35"/>
      <c r="AH17" s="37"/>
      <c r="AI17" s="35"/>
      <c r="AJ17" s="38"/>
      <c r="AK17" s="35"/>
      <c r="AL17" s="36"/>
      <c r="AN17" s="334"/>
      <c r="AO17" s="176">
        <f>IF(ABS(N17-(J17+L17))&lt;0.001,0,N17-(J17+L17))</f>
        <v>0</v>
      </c>
      <c r="AP17" s="176">
        <f>IF(ABS(O17-(K17+M17))&lt;0.001,0,O17-(K17+M17))</f>
        <v>0</v>
      </c>
      <c r="AQ17" s="176">
        <f>IF(ABS(T17-(P17+R17))&lt;0.001,0,T17-(P17+R17))</f>
        <v>0</v>
      </c>
      <c r="AR17" s="176">
        <f>IF(ABS(U17-(Q17+S17))&lt;0.001,0,U17-(Q17+S17))</f>
        <v>0</v>
      </c>
      <c r="AS17" s="176">
        <f>IF(ABS(V17-(J17+L17+P17+R17))&lt;0.001,0,V17-(J17+L17+P17+R17))</f>
        <v>0</v>
      </c>
      <c r="AT17" s="176">
        <f>IF(ABS(W17-(K17+M17+Q17+S17))&lt;0.001,0,W17-(K17+M17+Q17+S17))</f>
        <v>0</v>
      </c>
      <c r="AU17" s="176">
        <f>IF(ABS(V17-(N17+T17))&lt;0.001,0,V17-(N17+T17))</f>
        <v>0</v>
      </c>
      <c r="AV17" s="176">
        <f>IF(ABS(W17-(O17+U17))&lt;0.001,0,W17-(O17+U17))</f>
        <v>0</v>
      </c>
      <c r="AW17" s="176"/>
      <c r="AX17" s="176">
        <f>IF(ABS(AC17-(Y17+AA17))&lt;0.001,0,AC17-(Y17+AA17))</f>
        <v>0</v>
      </c>
      <c r="AY17" s="176">
        <f>IF(ABS(AD17-(Z17+AB17))&lt;0.001,0,AD17-(Z17+AB17))</f>
        <v>0</v>
      </c>
      <c r="AZ17" s="176">
        <f>IF(ABS(AI17-(AE17+AG17))&lt;0.001,0,AI17-(AE17+AG17))</f>
        <v>0</v>
      </c>
      <c r="BA17" s="176">
        <f>IF(ABS(AJ17-(AF17+AH17))&lt;0.001,0,AJ17-(AF17+AH17))</f>
        <v>0</v>
      </c>
      <c r="BB17" s="176">
        <f>IF(ABS(AK17-(Y17+AA17+AE17+AG17))&lt;0.001,0,AK17-(Y17+AA17+AE17+AG17))</f>
        <v>0</v>
      </c>
      <c r="BC17" s="176">
        <f>IF(ABS(AL17-(Z17+AB17+AF17+AH17))&lt;0.001,0,AL17-(Z17+AB17+AF17+AH17))</f>
        <v>0</v>
      </c>
      <c r="BD17" s="176">
        <f>IF(ABS(AK17-(AC17+AI17))&lt;0.001,0,AK17-(AC17+AI17))</f>
        <v>0</v>
      </c>
      <c r="BE17" s="176">
        <f>IF(ABS(AL17-(AD17+AJ17))&lt;0.001,0,AL17-(AD17+AJ17))</f>
        <v>0</v>
      </c>
      <c r="BF17" s="335"/>
      <c r="BH17" s="336"/>
      <c r="BI17" s="336"/>
    </row>
    <row r="18" spans="1:61" s="79" customFormat="1" ht="15" hidden="1" customHeight="1">
      <c r="A18" s="40"/>
      <c r="B18" s="40" t="s">
        <v>19</v>
      </c>
      <c r="C18" s="40"/>
      <c r="D18" s="40"/>
      <c r="E18" s="40"/>
      <c r="F18" s="40"/>
      <c r="G18" s="40"/>
      <c r="H18" s="41"/>
      <c r="I18" s="40"/>
      <c r="J18" s="42"/>
      <c r="K18" s="42"/>
      <c r="L18" s="42"/>
      <c r="M18" s="43"/>
      <c r="N18" s="42"/>
      <c r="O18" s="43"/>
      <c r="P18" s="42"/>
      <c r="Q18" s="42"/>
      <c r="R18" s="42"/>
      <c r="S18" s="43"/>
      <c r="T18" s="42"/>
      <c r="U18" s="44"/>
      <c r="V18" s="42"/>
      <c r="W18" s="42"/>
      <c r="X18" s="42"/>
      <c r="Y18" s="42"/>
      <c r="Z18" s="42"/>
      <c r="AA18" s="42"/>
      <c r="AB18" s="43"/>
      <c r="AC18" s="42"/>
      <c r="AD18" s="43"/>
      <c r="AE18" s="42"/>
      <c r="AF18" s="42"/>
      <c r="AG18" s="42"/>
      <c r="AH18" s="43"/>
      <c r="AI18" s="42"/>
      <c r="AJ18" s="44"/>
      <c r="AK18" s="42"/>
      <c r="AL18" s="42"/>
      <c r="AN18" s="242"/>
      <c r="AO18" s="177"/>
      <c r="AP18" s="177"/>
      <c r="AQ18" s="177"/>
      <c r="AR18" s="177"/>
      <c r="AS18" s="177"/>
      <c r="AT18" s="177"/>
      <c r="AU18" s="177"/>
      <c r="AV18" s="177"/>
      <c r="AW18" s="243"/>
      <c r="AX18" s="177"/>
      <c r="AY18" s="177"/>
      <c r="AZ18" s="177"/>
      <c r="BA18" s="177"/>
      <c r="BB18" s="177"/>
      <c r="BC18" s="177"/>
      <c r="BD18" s="177"/>
      <c r="BE18" s="177"/>
      <c r="BF18" s="244"/>
      <c r="BH18" s="337"/>
      <c r="BI18" s="336"/>
    </row>
    <row r="19" spans="1:61" s="49" customFormat="1" ht="15" customHeight="1">
      <c r="B19" s="118" t="s">
        <v>204</v>
      </c>
      <c r="C19" s="118"/>
      <c r="D19" s="118"/>
      <c r="E19" s="118"/>
      <c r="F19" s="118"/>
      <c r="H19" s="119" t="s">
        <v>133</v>
      </c>
      <c r="J19" s="45">
        <v>262</v>
      </c>
      <c r="K19" s="46">
        <v>227</v>
      </c>
      <c r="L19" s="45">
        <v>276</v>
      </c>
      <c r="M19" s="47">
        <v>289</v>
      </c>
      <c r="N19" s="45">
        <v>538</v>
      </c>
      <c r="O19" s="47">
        <v>516</v>
      </c>
      <c r="P19" s="45">
        <v>262</v>
      </c>
      <c r="Q19" s="46">
        <v>231</v>
      </c>
      <c r="R19" s="45">
        <v>258</v>
      </c>
      <c r="S19" s="47">
        <v>235</v>
      </c>
      <c r="T19" s="45">
        <v>520</v>
      </c>
      <c r="U19" s="48">
        <v>466</v>
      </c>
      <c r="V19" s="45">
        <v>1058</v>
      </c>
      <c r="W19" s="46">
        <v>982</v>
      </c>
      <c r="Y19" s="45">
        <v>227</v>
      </c>
      <c r="Z19" s="46">
        <v>204</v>
      </c>
      <c r="AA19" s="45">
        <v>289</v>
      </c>
      <c r="AB19" s="47">
        <v>224</v>
      </c>
      <c r="AC19" s="45">
        <v>516</v>
      </c>
      <c r="AD19" s="47">
        <v>428</v>
      </c>
      <c r="AE19" s="45"/>
      <c r="AF19" s="46"/>
      <c r="AG19" s="45"/>
      <c r="AH19" s="47"/>
      <c r="AI19" s="45"/>
      <c r="AJ19" s="48"/>
      <c r="AK19" s="45"/>
      <c r="AL19" s="46"/>
      <c r="AN19" s="338"/>
      <c r="AO19" s="176">
        <f>IF(ABS(N19-(J19+L19))&lt;0.001,0,N19-(J19+L19))</f>
        <v>0</v>
      </c>
      <c r="AP19" s="176">
        <f>IF(ABS(O19-(K19+M19))&lt;0.001,0,O19-(K19+M19))</f>
        <v>0</v>
      </c>
      <c r="AQ19" s="176">
        <f>IF(ABS(T19-(P19+R19))&lt;0.001,0,T19-(P19+R19))</f>
        <v>0</v>
      </c>
      <c r="AR19" s="176">
        <f>IF(ABS(U19-(Q19+S19))&lt;0.001,0,U19-(Q19+S19))</f>
        <v>0</v>
      </c>
      <c r="AS19" s="176">
        <f>IF(ABS(V19-(J19+L19+P19+R19))&lt;0.001,0,V19-(J19+L19+P19+R19))</f>
        <v>0</v>
      </c>
      <c r="AT19" s="176">
        <f>IF(ABS(W19-(K19+M19+Q19+S19))&lt;0.001,0,W19-(K19+M19+Q19+S19))</f>
        <v>0</v>
      </c>
      <c r="AU19" s="176">
        <f>IF(ABS(V19-(N19+T19))&lt;0.001,0,V19-(N19+T19))</f>
        <v>0</v>
      </c>
      <c r="AV19" s="176">
        <f>IF(ABS(W19-(O19+U19))&lt;0.001,0,W19-(O19+U19))</f>
        <v>0</v>
      </c>
      <c r="AW19" s="225"/>
      <c r="AX19" s="176">
        <f>IF(ABS(AC19-(Y19+AA19))&lt;0.001,0,AC19-(Y19+AA19))</f>
        <v>0</v>
      </c>
      <c r="AY19" s="176">
        <f>IF(ABS(AD19-(Z19+AB19))&lt;0.001,0,AD19-(Z19+AB19))</f>
        <v>0</v>
      </c>
      <c r="AZ19" s="176">
        <f>IF(ABS(AI19-(AE19+AG19))&lt;0.001,0,AI19-(AE19+AG19))</f>
        <v>0</v>
      </c>
      <c r="BA19" s="176">
        <f>IF(ABS(AJ19-(AF19+AH19))&lt;0.001,0,AJ19-(AF19+AH19))</f>
        <v>0</v>
      </c>
      <c r="BB19" s="176">
        <f>IF(ABS(AK19-(Y19+AA19+AE19+AG19))&lt;0.001,0,AK19-(Y19+AA19+AE19+AG19))</f>
        <v>-516</v>
      </c>
      <c r="BC19" s="176">
        <f>IF(ABS(AL19-(Z19+AB19+AF19+AH19))&lt;0.001,0,AL19-(Z19+AB19+AF19+AH19))</f>
        <v>-428</v>
      </c>
      <c r="BD19" s="176">
        <f>IF(ABS(AK19-(AC19+AI19))&lt;0.001,0,AK19-(AC19+AI19))</f>
        <v>-516</v>
      </c>
      <c r="BE19" s="176">
        <f>IF(ABS(AL19-(AD19+AJ19))&lt;0.001,0,AL19-(AD19+AJ19))</f>
        <v>-428</v>
      </c>
      <c r="BF19" s="324"/>
      <c r="BH19" s="233"/>
      <c r="BI19" s="233"/>
    </row>
    <row r="20" spans="1:61" s="34" customFormat="1" ht="15" customHeight="1">
      <c r="A20" s="32"/>
      <c r="B20" s="32" t="s">
        <v>19</v>
      </c>
      <c r="C20" s="32"/>
      <c r="D20" s="32"/>
      <c r="E20" s="32"/>
      <c r="F20" s="32"/>
      <c r="G20" s="32"/>
      <c r="H20" s="33"/>
      <c r="I20" s="32"/>
      <c r="J20" s="50"/>
      <c r="K20" s="34">
        <v>-0.13200000000000001</v>
      </c>
      <c r="L20" s="50"/>
      <c r="M20" s="51">
        <v>4.7E-2</v>
      </c>
      <c r="N20" s="50"/>
      <c r="O20" s="51">
        <v>-0.04</v>
      </c>
      <c r="P20" s="50"/>
      <c r="Q20" s="34">
        <v>-0.11799999999999999</v>
      </c>
      <c r="R20" s="50"/>
      <c r="S20" s="51">
        <v>-8.7999999999999995E-2</v>
      </c>
      <c r="T20" s="50"/>
      <c r="U20" s="52">
        <v>-0.10299999999999999</v>
      </c>
      <c r="V20" s="50"/>
      <c r="W20" s="34">
        <v>-7.0999999999999994E-2</v>
      </c>
      <c r="Y20" s="50"/>
      <c r="Z20" s="34">
        <v>-0.10199999999999999</v>
      </c>
      <c r="AA20" s="50"/>
      <c r="AB20" s="51">
        <v>-0.22700000000000001</v>
      </c>
      <c r="AC20" s="50"/>
      <c r="AD20" s="51">
        <v>-0.17199999999999999</v>
      </c>
      <c r="AE20" s="50"/>
      <c r="AG20" s="50"/>
      <c r="AH20" s="51"/>
      <c r="AI20" s="50"/>
      <c r="AJ20" s="52"/>
      <c r="AK20" s="50"/>
      <c r="AN20" s="245"/>
      <c r="AO20" s="240"/>
      <c r="AP20" s="240"/>
      <c r="AQ20" s="240"/>
      <c r="AR20" s="240"/>
      <c r="AS20" s="240"/>
      <c r="AT20" s="240"/>
      <c r="AU20" s="240"/>
      <c r="AV20" s="240"/>
      <c r="AW20" s="241"/>
      <c r="AX20" s="240"/>
      <c r="AY20" s="240"/>
      <c r="AZ20" s="240"/>
      <c r="BA20" s="240"/>
      <c r="BB20" s="240"/>
      <c r="BC20" s="240"/>
      <c r="BD20" s="240"/>
      <c r="BE20" s="240"/>
      <c r="BF20" s="246"/>
      <c r="BH20" s="325"/>
      <c r="BI20" s="233"/>
    </row>
    <row r="21" spans="1:61" s="238" customFormat="1" ht="15" hidden="1" customHeight="1">
      <c r="A21" s="39"/>
      <c r="B21" s="332" t="s">
        <v>151</v>
      </c>
      <c r="C21" s="332"/>
      <c r="D21" s="332"/>
      <c r="E21" s="332"/>
      <c r="F21" s="332"/>
      <c r="G21" s="39"/>
      <c r="H21" s="333" t="s">
        <v>133</v>
      </c>
      <c r="I21" s="39"/>
      <c r="J21" s="35"/>
      <c r="K21" s="36"/>
      <c r="L21" s="35"/>
      <c r="M21" s="37"/>
      <c r="N21" s="35"/>
      <c r="O21" s="37"/>
      <c r="P21" s="35"/>
      <c r="Q21" s="36"/>
      <c r="R21" s="35"/>
      <c r="S21" s="37"/>
      <c r="T21" s="35"/>
      <c r="U21" s="38"/>
      <c r="V21" s="35"/>
      <c r="W21" s="36"/>
      <c r="X21" s="39"/>
      <c r="Y21" s="35"/>
      <c r="Z21" s="36"/>
      <c r="AA21" s="35"/>
      <c r="AB21" s="37"/>
      <c r="AC21" s="35"/>
      <c r="AD21" s="37"/>
      <c r="AE21" s="35"/>
      <c r="AF21" s="36"/>
      <c r="AG21" s="35"/>
      <c r="AH21" s="37"/>
      <c r="AI21" s="35"/>
      <c r="AJ21" s="38"/>
      <c r="AK21" s="35"/>
      <c r="AL21" s="36"/>
      <c r="AN21" s="334"/>
      <c r="AO21" s="176">
        <f>IF(ABS(N21-(J21+L21))&lt;0.001,0,N21-(J21+L21))</f>
        <v>0</v>
      </c>
      <c r="AP21" s="176">
        <f>IF(ABS(O21-(K21+M21))&lt;0.001,0,O21-(K21+M21))</f>
        <v>0</v>
      </c>
      <c r="AQ21" s="176">
        <f>IF(ABS(T21-(P21+R21))&lt;0.001,0,T21-(P21+R21))</f>
        <v>0</v>
      </c>
      <c r="AR21" s="176">
        <f>IF(ABS(U21-(Q21+S21))&lt;0.001,0,U21-(Q21+S21))</f>
        <v>0</v>
      </c>
      <c r="AS21" s="176">
        <f>IF(ABS(V21-(J21+L21+P21+R21))&lt;0.001,0,V21-(J21+L21+P21+R21))</f>
        <v>0</v>
      </c>
      <c r="AT21" s="176">
        <f>IF(ABS(W21-(K21+M21+Q21+S21))&lt;0.001,0,W21-(K21+M21+Q21+S21))</f>
        <v>0</v>
      </c>
      <c r="AU21" s="176">
        <f>IF(ABS(V21-(N21+T21))&lt;0.001,0,V21-(N21+T21))</f>
        <v>0</v>
      </c>
      <c r="AV21" s="176">
        <f>IF(ABS(W21-(O21+U21))&lt;0.001,0,W21-(O21+U21))</f>
        <v>0</v>
      </c>
      <c r="AW21" s="176"/>
      <c r="AX21" s="176">
        <f>IF(ABS(AC21-(Y21+AA21))&lt;0.001,0,AC21-(Y21+AA21))</f>
        <v>0</v>
      </c>
      <c r="AY21" s="176">
        <f>IF(ABS(AD21-(Z21+AB21))&lt;0.001,0,AD21-(Z21+AB21))</f>
        <v>0</v>
      </c>
      <c r="AZ21" s="176">
        <f>IF(ABS(AI21-(AE21+AG21))&lt;0.001,0,AI21-(AE21+AG21))</f>
        <v>0</v>
      </c>
      <c r="BA21" s="176">
        <f>IF(ABS(AJ21-(AF21+AH21))&lt;0.001,0,AJ21-(AF21+AH21))</f>
        <v>0</v>
      </c>
      <c r="BB21" s="176">
        <f>IF(ABS(AK21-(Y21+AA21+AE21+AG21))&lt;0.001,0,AK21-(Y21+AA21+AE21+AG21))</f>
        <v>0</v>
      </c>
      <c r="BC21" s="176">
        <f>IF(ABS(AL21-(Z21+AB21+AF21+AH21))&lt;0.001,0,AL21-(Z21+AB21+AF21+AH21))</f>
        <v>0</v>
      </c>
      <c r="BD21" s="176">
        <f>IF(ABS(AK21-(AC21+AI21))&lt;0.001,0,AK21-(AC21+AI21))</f>
        <v>0</v>
      </c>
      <c r="BE21" s="176">
        <f>IF(ABS(AL21-(AD21+AJ21))&lt;0.001,0,AL21-(AD21+AJ21))</f>
        <v>0</v>
      </c>
      <c r="BF21" s="335"/>
      <c r="BH21" s="336"/>
      <c r="BI21" s="336"/>
    </row>
    <row r="22" spans="1:61" s="79" customFormat="1" ht="15" hidden="1" customHeight="1">
      <c r="A22" s="40"/>
      <c r="B22" s="40" t="s">
        <v>19</v>
      </c>
      <c r="C22" s="40"/>
      <c r="D22" s="40"/>
      <c r="E22" s="40"/>
      <c r="F22" s="40"/>
      <c r="G22" s="40"/>
      <c r="H22" s="41"/>
      <c r="I22" s="40"/>
      <c r="J22" s="42"/>
      <c r="K22" s="42"/>
      <c r="L22" s="42"/>
      <c r="M22" s="43"/>
      <c r="N22" s="42"/>
      <c r="O22" s="43"/>
      <c r="P22" s="42"/>
      <c r="Q22" s="42"/>
      <c r="R22" s="42"/>
      <c r="S22" s="43"/>
      <c r="T22" s="42"/>
      <c r="U22" s="44"/>
      <c r="V22" s="42"/>
      <c r="W22" s="42"/>
      <c r="X22" s="42"/>
      <c r="Y22" s="42"/>
      <c r="Z22" s="42"/>
      <c r="AA22" s="42"/>
      <c r="AB22" s="43"/>
      <c r="AC22" s="42"/>
      <c r="AD22" s="43"/>
      <c r="AE22" s="42"/>
      <c r="AF22" s="42"/>
      <c r="AG22" s="42"/>
      <c r="AH22" s="43"/>
      <c r="AI22" s="42"/>
      <c r="AJ22" s="44"/>
      <c r="AK22" s="42"/>
      <c r="AL22" s="42"/>
      <c r="AN22" s="242"/>
      <c r="AO22" s="177"/>
      <c r="AP22" s="177"/>
      <c r="AQ22" s="177"/>
      <c r="AR22" s="177"/>
      <c r="AS22" s="177"/>
      <c r="AT22" s="177"/>
      <c r="AU22" s="177"/>
      <c r="AV22" s="177"/>
      <c r="AW22" s="243"/>
      <c r="AX22" s="177"/>
      <c r="AY22" s="177"/>
      <c r="AZ22" s="177"/>
      <c r="BA22" s="177"/>
      <c r="BB22" s="177"/>
      <c r="BC22" s="177"/>
      <c r="BD22" s="177"/>
      <c r="BE22" s="177"/>
      <c r="BF22" s="244"/>
      <c r="BH22" s="337"/>
      <c r="BI22" s="336"/>
    </row>
    <row r="23" spans="1:61" s="49" customFormat="1" ht="15" customHeight="1">
      <c r="B23" s="118" t="s">
        <v>206</v>
      </c>
      <c r="C23" s="118"/>
      <c r="D23" s="118"/>
      <c r="E23" s="118"/>
      <c r="F23" s="118"/>
      <c r="H23" s="119" t="s">
        <v>276</v>
      </c>
      <c r="J23" s="45">
        <v>119</v>
      </c>
      <c r="K23" s="46">
        <v>127</v>
      </c>
      <c r="L23" s="45">
        <v>113</v>
      </c>
      <c r="M23" s="47">
        <v>120</v>
      </c>
      <c r="N23" s="45">
        <v>233</v>
      </c>
      <c r="O23" s="47">
        <v>247</v>
      </c>
      <c r="P23" s="45">
        <v>115</v>
      </c>
      <c r="Q23" s="46">
        <v>120</v>
      </c>
      <c r="R23" s="45">
        <v>131</v>
      </c>
      <c r="S23" s="47">
        <v>129</v>
      </c>
      <c r="T23" s="45">
        <v>246</v>
      </c>
      <c r="U23" s="48">
        <v>249</v>
      </c>
      <c r="V23" s="45">
        <v>478</v>
      </c>
      <c r="W23" s="46">
        <v>496</v>
      </c>
      <c r="Y23" s="45">
        <v>112</v>
      </c>
      <c r="Z23" s="46">
        <v>130</v>
      </c>
      <c r="AA23" s="45">
        <v>100</v>
      </c>
      <c r="AB23" s="47">
        <v>104</v>
      </c>
      <c r="AC23" s="45">
        <v>212</v>
      </c>
      <c r="AD23" s="47">
        <v>234</v>
      </c>
      <c r="AE23" s="45"/>
      <c r="AF23" s="46"/>
      <c r="AG23" s="45"/>
      <c r="AH23" s="47"/>
      <c r="AI23" s="45"/>
      <c r="AJ23" s="48"/>
      <c r="AK23" s="45"/>
      <c r="AL23" s="46"/>
      <c r="AN23" s="338"/>
      <c r="AO23" s="176">
        <f>IF(ABS(N23-(J23+L23))&lt;0.001,0,N23-(J23+L23))</f>
        <v>1</v>
      </c>
      <c r="AP23" s="176">
        <f>IF(ABS(O23-(K23+M23))&lt;0.001,0,O23-(K23+M23))</f>
        <v>0</v>
      </c>
      <c r="AQ23" s="176">
        <f>IF(ABS(T23-(P23+R23))&lt;0.001,0,T23-(P23+R23))</f>
        <v>0</v>
      </c>
      <c r="AR23" s="176">
        <f>IF(ABS(U23-(Q23+S23))&lt;0.001,0,U23-(Q23+S23))</f>
        <v>0</v>
      </c>
      <c r="AS23" s="176">
        <f>IF(ABS(V23-(J23+L23+P23+R23))&lt;0.001,0,V23-(J23+L23+P23+R23))</f>
        <v>0</v>
      </c>
      <c r="AT23" s="176">
        <f>IF(ABS(W23-(K23+M23+Q23+S23))&lt;0.001,0,W23-(K23+M23+Q23+S23))</f>
        <v>0</v>
      </c>
      <c r="AU23" s="176">
        <f>IF(ABS(V23-(N23+T23))&lt;0.001,0,V23-(N23+T23))</f>
        <v>-1</v>
      </c>
      <c r="AV23" s="176">
        <f>IF(ABS(W23-(O23+U23))&lt;0.001,0,W23-(O23+U23))</f>
        <v>0</v>
      </c>
      <c r="AW23" s="225"/>
      <c r="AX23" s="176">
        <f>IF(ABS(AC23-(Y23+AA23))&lt;0.001,0,AC23-(Y23+AA23))</f>
        <v>0</v>
      </c>
      <c r="AY23" s="176">
        <f>IF(ABS(AD23-(Z23+AB23))&lt;0.001,0,AD23-(Z23+AB23))</f>
        <v>0</v>
      </c>
      <c r="AZ23" s="176">
        <f>IF(ABS(AI23-(AE23+AG23))&lt;0.001,0,AI23-(AE23+AG23))</f>
        <v>0</v>
      </c>
      <c r="BA23" s="176">
        <f>IF(ABS(AJ23-(AF23+AH23))&lt;0.001,0,AJ23-(AF23+AH23))</f>
        <v>0</v>
      </c>
      <c r="BB23" s="176">
        <f>IF(ABS(AK23-(Y23+AA23+AE23+AG23))&lt;0.001,0,AK23-(Y23+AA23+AE23+AG23))</f>
        <v>-212</v>
      </c>
      <c r="BC23" s="176">
        <f>IF(ABS(AL23-(Z23+AB23+AF23+AH23))&lt;0.001,0,AL23-(Z23+AB23+AF23+AH23))</f>
        <v>-234</v>
      </c>
      <c r="BD23" s="176">
        <f>IF(ABS(AK23-(AC23+AI23))&lt;0.001,0,AK23-(AC23+AI23))</f>
        <v>-212</v>
      </c>
      <c r="BE23" s="176">
        <f>IF(ABS(AL23-(AD23+AJ23))&lt;0.001,0,AL23-(AD23+AJ23))</f>
        <v>-234</v>
      </c>
      <c r="BF23" s="324"/>
      <c r="BH23" s="233"/>
      <c r="BI23" s="233"/>
    </row>
    <row r="24" spans="1:61" s="339" customFormat="1" ht="15" customHeight="1" thickBot="1">
      <c r="B24" s="703" t="s">
        <v>19</v>
      </c>
      <c r="C24" s="703"/>
      <c r="D24" s="703"/>
      <c r="E24" s="703"/>
      <c r="F24" s="703"/>
      <c r="G24" s="55"/>
      <c r="H24" s="704"/>
      <c r="J24" s="705"/>
      <c r="K24" s="706">
        <v>0.06</v>
      </c>
      <c r="L24" s="705"/>
      <c r="M24" s="357">
        <v>6.3E-2</v>
      </c>
      <c r="N24" s="705"/>
      <c r="O24" s="357">
        <v>6.0999999999999999E-2</v>
      </c>
      <c r="P24" s="705"/>
      <c r="Q24" s="706">
        <v>4.9000000000000002E-2</v>
      </c>
      <c r="R24" s="705"/>
      <c r="S24" s="357">
        <v>-1.6E-2</v>
      </c>
      <c r="T24" s="705"/>
      <c r="U24" s="361">
        <v>1.4E-2</v>
      </c>
      <c r="V24" s="705"/>
      <c r="W24" s="706">
        <v>3.6999999999999998E-2</v>
      </c>
      <c r="X24" s="325"/>
      <c r="Y24" s="705"/>
      <c r="Z24" s="706">
        <v>0.16300000000000001</v>
      </c>
      <c r="AA24" s="705"/>
      <c r="AB24" s="357">
        <v>0.04</v>
      </c>
      <c r="AC24" s="705"/>
      <c r="AD24" s="357">
        <v>0.105</v>
      </c>
      <c r="AE24" s="705"/>
      <c r="AF24" s="706"/>
      <c r="AG24" s="705"/>
      <c r="AH24" s="357"/>
      <c r="AI24" s="705"/>
      <c r="AJ24" s="361"/>
      <c r="AK24" s="705"/>
      <c r="AL24" s="706"/>
      <c r="AN24" s="911"/>
      <c r="AO24" s="910"/>
      <c r="AP24" s="910"/>
      <c r="AQ24" s="910"/>
      <c r="AR24" s="910"/>
      <c r="AS24" s="910"/>
      <c r="AT24" s="910"/>
      <c r="AU24" s="910"/>
      <c r="AV24" s="910"/>
      <c r="AW24" s="241"/>
      <c r="AX24" s="910"/>
      <c r="AY24" s="910"/>
      <c r="AZ24" s="910"/>
      <c r="BA24" s="910"/>
      <c r="BB24" s="910"/>
      <c r="BC24" s="910"/>
      <c r="BD24" s="910"/>
      <c r="BE24" s="910"/>
      <c r="BF24" s="912"/>
      <c r="BH24" s="325"/>
      <c r="BI24" s="233"/>
    </row>
    <row r="25" spans="1:61" s="49" customFormat="1" ht="15" customHeight="1" thickTop="1">
      <c r="B25" s="347"/>
      <c r="D25" s="347"/>
      <c r="E25" s="347"/>
      <c r="G25" s="53"/>
      <c r="H25" s="31"/>
      <c r="I25" s="325"/>
      <c r="J25" s="348"/>
      <c r="K25" s="349"/>
      <c r="L25" s="348"/>
      <c r="M25" s="349"/>
      <c r="N25" s="348"/>
      <c r="O25" s="349"/>
      <c r="P25" s="348"/>
      <c r="Q25" s="349"/>
      <c r="R25" s="348"/>
      <c r="S25" s="349"/>
      <c r="T25" s="348"/>
      <c r="U25" s="349"/>
      <c r="V25" s="348"/>
      <c r="W25" s="349"/>
      <c r="Y25" s="348"/>
      <c r="Z25" s="349"/>
      <c r="AA25" s="348"/>
      <c r="AB25" s="349"/>
      <c r="AC25" s="348"/>
      <c r="AD25" s="349"/>
      <c r="AE25" s="348"/>
      <c r="AF25" s="349"/>
      <c r="AG25" s="348"/>
      <c r="AH25" s="349"/>
      <c r="AI25" s="348"/>
      <c r="AJ25" s="349"/>
      <c r="AK25" s="348"/>
      <c r="AL25" s="349"/>
      <c r="AN25" s="225"/>
      <c r="AO25" s="315"/>
      <c r="AP25" s="315"/>
      <c r="AQ25" s="315"/>
      <c r="AR25" s="315"/>
      <c r="AS25" s="315"/>
      <c r="AT25" s="315"/>
      <c r="AU25" s="315"/>
      <c r="AV25" s="315"/>
      <c r="AW25" s="315"/>
      <c r="AX25" s="315"/>
      <c r="AY25" s="315"/>
      <c r="AZ25" s="315"/>
      <c r="BA25" s="315"/>
      <c r="BB25" s="315"/>
      <c r="BC25" s="315"/>
      <c r="BD25" s="315"/>
      <c r="BE25" s="315"/>
      <c r="BF25" s="225"/>
    </row>
    <row r="26" spans="1:61" s="49" customFormat="1" ht="15" customHeight="1">
      <c r="B26" s="316" t="s">
        <v>351</v>
      </c>
      <c r="C26" s="316"/>
      <c r="D26" s="316"/>
      <c r="E26" s="316"/>
      <c r="F26" s="316"/>
      <c r="G26" s="350"/>
      <c r="H26" s="351" t="s">
        <v>4</v>
      </c>
      <c r="J26" s="352"/>
      <c r="K26" s="233"/>
      <c r="L26" s="352"/>
      <c r="M26" s="353"/>
      <c r="N26" s="318">
        <v>-122</v>
      </c>
      <c r="O26" s="320">
        <v>-86</v>
      </c>
      <c r="P26" s="352"/>
      <c r="Q26" s="233"/>
      <c r="R26" s="352"/>
      <c r="S26" s="353"/>
      <c r="T26" s="352">
        <v>39</v>
      </c>
      <c r="U26" s="354">
        <v>56</v>
      </c>
      <c r="V26" s="352">
        <v>-84</v>
      </c>
      <c r="W26" s="233">
        <v>-30</v>
      </c>
      <c r="Y26" s="352"/>
      <c r="Z26" s="233"/>
      <c r="AA26" s="352"/>
      <c r="AB26" s="353"/>
      <c r="AC26" s="318">
        <v>-75</v>
      </c>
      <c r="AD26" s="320">
        <v>-142</v>
      </c>
      <c r="AE26" s="352"/>
      <c r="AF26" s="233"/>
      <c r="AG26" s="352"/>
      <c r="AH26" s="353"/>
      <c r="AI26" s="352"/>
      <c r="AJ26" s="354"/>
      <c r="AK26" s="352"/>
      <c r="AL26" s="233"/>
      <c r="AN26" s="322"/>
      <c r="AO26" s="355"/>
      <c r="AP26" s="355"/>
      <c r="AQ26" s="355"/>
      <c r="AR26" s="355"/>
      <c r="AS26" s="355"/>
      <c r="AT26" s="355"/>
      <c r="AU26" s="323">
        <f>IF(ABS(V26-(N26+T26))&lt;0.001,0,V26-(N26+T26))</f>
        <v>-1</v>
      </c>
      <c r="AV26" s="323">
        <f>IF(ABS(W26-(O26+U26))&lt;0.001,0,W26-(O26+U26))</f>
        <v>0</v>
      </c>
      <c r="AW26" s="225"/>
      <c r="AX26" s="355"/>
      <c r="AY26" s="355"/>
      <c r="AZ26" s="355"/>
      <c r="BA26" s="355"/>
      <c r="BB26" s="355"/>
      <c r="BC26" s="355"/>
      <c r="BD26" s="323">
        <f>IF(ABS(AK26-(AC26+AI26))&lt;0.001,0,AK26-(AC26+AI26))</f>
        <v>75</v>
      </c>
      <c r="BE26" s="323">
        <f>IF(ABS(AL26-(AD26+AJ26))&lt;0.001,0,AL26-(AD26+AJ26))</f>
        <v>142</v>
      </c>
      <c r="BF26" s="324"/>
    </row>
    <row r="27" spans="1:61" s="53" customFormat="1" ht="15" customHeight="1" thickBot="1">
      <c r="B27" s="703" t="s">
        <v>0</v>
      </c>
      <c r="C27" s="703"/>
      <c r="D27" s="703"/>
      <c r="E27" s="703"/>
      <c r="F27" s="703"/>
      <c r="G27" s="55"/>
      <c r="H27" s="704"/>
      <c r="J27" s="898"/>
      <c r="K27" s="899"/>
      <c r="L27" s="898"/>
      <c r="M27" s="356"/>
      <c r="N27" s="705">
        <v>-0.158</v>
      </c>
      <c r="O27" s="357">
        <v>-0.112</v>
      </c>
      <c r="P27" s="898"/>
      <c r="Q27" s="899"/>
      <c r="R27" s="898"/>
      <c r="S27" s="356"/>
      <c r="T27" s="898">
        <v>0.05</v>
      </c>
      <c r="U27" s="358">
        <v>7.8E-2</v>
      </c>
      <c r="V27" s="898">
        <v>-5.3999999999999999E-2</v>
      </c>
      <c r="W27" s="899">
        <v>-0.02</v>
      </c>
      <c r="Y27" s="898"/>
      <c r="Z27" s="899"/>
      <c r="AA27" s="898"/>
      <c r="AB27" s="356"/>
      <c r="AC27" s="705">
        <v>-0.10299999999999999</v>
      </c>
      <c r="AD27" s="357">
        <v>-0.215</v>
      </c>
      <c r="AE27" s="898"/>
      <c r="AF27" s="899"/>
      <c r="AG27" s="898"/>
      <c r="AH27" s="356"/>
      <c r="AI27" s="898"/>
      <c r="AJ27" s="358"/>
      <c r="AK27" s="898"/>
      <c r="AL27" s="899"/>
      <c r="AN27" s="322"/>
      <c r="AO27" s="910"/>
      <c r="AP27" s="910"/>
      <c r="AQ27" s="910"/>
      <c r="AR27" s="910"/>
      <c r="AS27" s="910"/>
      <c r="AT27" s="910"/>
      <c r="AU27" s="910"/>
      <c r="AV27" s="910"/>
      <c r="AW27" s="241"/>
      <c r="AX27" s="910"/>
      <c r="AY27" s="910"/>
      <c r="AZ27" s="910"/>
      <c r="BA27" s="910"/>
      <c r="BB27" s="910"/>
      <c r="BC27" s="910"/>
      <c r="BD27" s="910"/>
      <c r="BE27" s="910"/>
      <c r="BF27" s="324"/>
    </row>
    <row r="28" spans="1:61" s="49" customFormat="1" ht="15" customHeight="1" thickTop="1">
      <c r="B28" s="55"/>
      <c r="C28" s="55"/>
      <c r="D28" s="55"/>
      <c r="E28" s="55"/>
      <c r="F28" s="55"/>
      <c r="G28" s="55"/>
      <c r="H28" s="359"/>
      <c r="I28" s="325"/>
      <c r="J28" s="352"/>
      <c r="K28" s="233"/>
      <c r="L28" s="352"/>
      <c r="M28" s="233"/>
      <c r="N28" s="352"/>
      <c r="O28" s="233"/>
      <c r="P28" s="352"/>
      <c r="Q28" s="233"/>
      <c r="R28" s="352"/>
      <c r="S28" s="233"/>
      <c r="T28" s="352"/>
      <c r="U28" s="233"/>
      <c r="V28" s="352"/>
      <c r="W28" s="233"/>
      <c r="Y28" s="352"/>
      <c r="Z28" s="233"/>
      <c r="AA28" s="352"/>
      <c r="AB28" s="233"/>
      <c r="AC28" s="352"/>
      <c r="AD28" s="233"/>
      <c r="AE28" s="352"/>
      <c r="AF28" s="233"/>
      <c r="AG28" s="352"/>
      <c r="AH28" s="233"/>
      <c r="AI28" s="352"/>
      <c r="AJ28" s="233"/>
      <c r="AK28" s="352"/>
      <c r="AL28" s="233"/>
      <c r="AN28" s="225"/>
      <c r="AO28" s="315"/>
      <c r="AP28" s="315"/>
      <c r="AQ28" s="315"/>
      <c r="AR28" s="315"/>
      <c r="AS28" s="315"/>
      <c r="AT28" s="315"/>
      <c r="AU28" s="315"/>
      <c r="AV28" s="315"/>
      <c r="AW28" s="315"/>
      <c r="AX28" s="315"/>
      <c r="AY28" s="315"/>
      <c r="AZ28" s="315"/>
      <c r="BA28" s="315"/>
      <c r="BB28" s="315"/>
      <c r="BC28" s="315"/>
      <c r="BD28" s="315"/>
      <c r="BE28" s="315"/>
      <c r="BF28" s="225"/>
    </row>
    <row r="29" spans="1:61" s="49" customFormat="1" ht="15" customHeight="1">
      <c r="B29" s="316" t="s">
        <v>352</v>
      </c>
      <c r="C29" s="316"/>
      <c r="D29" s="316"/>
      <c r="E29" s="316"/>
      <c r="F29" s="316"/>
      <c r="G29" s="350"/>
      <c r="H29" s="351" t="s">
        <v>5</v>
      </c>
      <c r="I29" s="360"/>
      <c r="J29" s="318"/>
      <c r="K29" s="319"/>
      <c r="L29" s="318"/>
      <c r="M29" s="320"/>
      <c r="N29" s="318">
        <v>94</v>
      </c>
      <c r="O29" s="320">
        <v>97</v>
      </c>
      <c r="P29" s="318"/>
      <c r="Q29" s="319"/>
      <c r="R29" s="318"/>
      <c r="S29" s="320"/>
      <c r="T29" s="318">
        <v>184</v>
      </c>
      <c r="U29" s="321">
        <v>128</v>
      </c>
      <c r="V29" s="318">
        <v>278</v>
      </c>
      <c r="W29" s="319">
        <v>225</v>
      </c>
      <c r="Y29" s="318"/>
      <c r="Z29" s="319"/>
      <c r="AA29" s="318"/>
      <c r="AB29" s="320"/>
      <c r="AC29" s="318">
        <v>95</v>
      </c>
      <c r="AD29" s="320">
        <v>75</v>
      </c>
      <c r="AE29" s="318"/>
      <c r="AF29" s="319"/>
      <c r="AG29" s="318"/>
      <c r="AH29" s="320"/>
      <c r="AI29" s="318"/>
      <c r="AJ29" s="321"/>
      <c r="AK29" s="318"/>
      <c r="AL29" s="319"/>
      <c r="AN29" s="322"/>
      <c r="AO29" s="355"/>
      <c r="AP29" s="355"/>
      <c r="AQ29" s="355"/>
      <c r="AR29" s="355"/>
      <c r="AS29" s="355"/>
      <c r="AT29" s="355"/>
      <c r="AU29" s="323">
        <f>IF(ABS(V29-(N29+T29))&lt;0.001,0,V29-(N29+T29))</f>
        <v>0</v>
      </c>
      <c r="AV29" s="323">
        <f>IF(ABS(W29-(O29+U29))&lt;0.001,0,W29-(O29+U29))</f>
        <v>0</v>
      </c>
      <c r="AW29" s="225"/>
      <c r="AX29" s="355"/>
      <c r="AY29" s="355"/>
      <c r="AZ29" s="355"/>
      <c r="BA29" s="355"/>
      <c r="BB29" s="355"/>
      <c r="BC29" s="355"/>
      <c r="BD29" s="323">
        <f>IF(ABS(AK29-(AC29+AI29))&lt;0.001,0,AK29-(AC29+AI29))</f>
        <v>-95</v>
      </c>
      <c r="BE29" s="323">
        <f>IF(ABS(AL29-(AD29+AJ29))&lt;0.001,0,AL29-(AD29+AJ29))</f>
        <v>-75</v>
      </c>
      <c r="BF29" s="324"/>
    </row>
    <row r="30" spans="1:61" s="325" customFormat="1" ht="15" customHeight="1" thickBot="1">
      <c r="B30" s="703" t="s">
        <v>0</v>
      </c>
      <c r="C30" s="703"/>
      <c r="D30" s="703"/>
      <c r="E30" s="703"/>
      <c r="F30" s="703"/>
      <c r="G30" s="55"/>
      <c r="H30" s="704"/>
      <c r="J30" s="705"/>
      <c r="K30" s="706"/>
      <c r="L30" s="705"/>
      <c r="M30" s="357"/>
      <c r="N30" s="705">
        <v>0.122</v>
      </c>
      <c r="O30" s="357">
        <v>0.127</v>
      </c>
      <c r="P30" s="705"/>
      <c r="Q30" s="706"/>
      <c r="R30" s="705"/>
      <c r="S30" s="357"/>
      <c r="T30" s="705">
        <v>0.24</v>
      </c>
      <c r="U30" s="361">
        <v>0.17899999999999999</v>
      </c>
      <c r="V30" s="705">
        <v>0.18099999999999999</v>
      </c>
      <c r="W30" s="706">
        <v>0.152</v>
      </c>
      <c r="Y30" s="705"/>
      <c r="Z30" s="706"/>
      <c r="AA30" s="705"/>
      <c r="AB30" s="357"/>
      <c r="AC30" s="705">
        <v>0.13100000000000001</v>
      </c>
      <c r="AD30" s="357">
        <v>0.113</v>
      </c>
      <c r="AE30" s="705"/>
      <c r="AF30" s="706"/>
      <c r="AG30" s="705"/>
      <c r="AH30" s="357"/>
      <c r="AI30" s="705"/>
      <c r="AJ30" s="361"/>
      <c r="AK30" s="705"/>
      <c r="AL30" s="706"/>
      <c r="AN30" s="330"/>
      <c r="AO30" s="910"/>
      <c r="AP30" s="910"/>
      <c r="AQ30" s="910"/>
      <c r="AR30" s="910"/>
      <c r="AS30" s="910"/>
      <c r="AT30" s="910"/>
      <c r="AU30" s="910"/>
      <c r="AV30" s="910"/>
      <c r="AW30" s="241"/>
      <c r="AX30" s="910"/>
      <c r="AY30" s="910"/>
      <c r="AZ30" s="910"/>
      <c r="BA30" s="910"/>
      <c r="BB30" s="910"/>
      <c r="BC30" s="910"/>
      <c r="BD30" s="910"/>
      <c r="BE30" s="910"/>
      <c r="BF30" s="331"/>
    </row>
    <row r="31" spans="1:61" s="49" customFormat="1" ht="15" customHeight="1" thickTop="1">
      <c r="G31" s="53"/>
      <c r="H31" s="31"/>
      <c r="I31" s="325"/>
      <c r="AN31" s="58"/>
      <c r="AO31" s="239"/>
      <c r="AP31" s="239"/>
      <c r="AQ31" s="239"/>
      <c r="AR31" s="239"/>
      <c r="AS31" s="239"/>
      <c r="AT31" s="239"/>
      <c r="AU31" s="239"/>
      <c r="AV31" s="239"/>
      <c r="AW31" s="239"/>
      <c r="AX31" s="239"/>
      <c r="AY31" s="239"/>
      <c r="AZ31" s="239"/>
      <c r="BA31" s="239"/>
      <c r="BB31" s="239"/>
      <c r="BC31" s="239"/>
      <c r="BD31" s="239"/>
      <c r="BE31" s="239"/>
      <c r="BF31" s="58"/>
    </row>
    <row r="32" spans="1:61" s="101" customFormat="1" ht="12.75" customHeight="1">
      <c r="H32" s="362"/>
      <c r="AN32" s="288"/>
      <c r="AO32" s="239"/>
      <c r="AP32" s="239"/>
      <c r="AQ32" s="239"/>
      <c r="AR32" s="239"/>
      <c r="AS32" s="239"/>
      <c r="AT32" s="239"/>
      <c r="AU32" s="239"/>
      <c r="AV32" s="239"/>
      <c r="AW32" s="239"/>
      <c r="AX32" s="239"/>
      <c r="AY32" s="239"/>
      <c r="AZ32" s="239"/>
      <c r="BA32" s="239"/>
      <c r="BB32" s="239"/>
      <c r="BC32" s="239"/>
      <c r="BD32" s="239"/>
      <c r="BE32" s="239"/>
      <c r="BF32" s="288"/>
    </row>
    <row r="33" spans="2:58" s="101" customFormat="1" ht="12.75" customHeight="1">
      <c r="H33" s="362"/>
      <c r="AN33" s="288"/>
      <c r="AO33" s="239"/>
      <c r="AP33" s="239"/>
      <c r="AQ33" s="239"/>
      <c r="AR33" s="239"/>
      <c r="AS33" s="239"/>
      <c r="AT33" s="239"/>
      <c r="AU33" s="239"/>
      <c r="AV33" s="239"/>
      <c r="AW33" s="239"/>
      <c r="AX33" s="239"/>
      <c r="AY33" s="239"/>
      <c r="AZ33" s="239"/>
      <c r="BA33" s="239"/>
      <c r="BB33" s="239"/>
      <c r="BC33" s="239"/>
      <c r="BD33" s="239"/>
      <c r="BE33" s="239"/>
      <c r="BF33" s="288"/>
    </row>
    <row r="34" spans="2:58" s="101" customFormat="1" ht="12.75" customHeight="1">
      <c r="H34" s="362"/>
      <c r="AN34" s="288"/>
      <c r="AO34" s="239"/>
      <c r="AP34" s="239"/>
      <c r="AQ34" s="239"/>
      <c r="AR34" s="239"/>
      <c r="AS34" s="239"/>
      <c r="AT34" s="239"/>
      <c r="AU34" s="239"/>
      <c r="AV34" s="239"/>
      <c r="AW34" s="239"/>
      <c r="AX34" s="239"/>
      <c r="AY34" s="239"/>
      <c r="AZ34" s="239"/>
      <c r="BA34" s="239"/>
      <c r="BB34" s="239"/>
      <c r="BC34" s="239"/>
      <c r="BD34" s="239"/>
      <c r="BE34" s="239"/>
      <c r="BF34" s="288"/>
    </row>
    <row r="35" spans="2:58" s="101" customFormat="1" ht="12.75" customHeight="1">
      <c r="H35" s="362"/>
      <c r="AN35" s="288"/>
      <c r="AO35" s="239"/>
      <c r="AP35" s="239"/>
      <c r="AQ35" s="239"/>
      <c r="AR35" s="239"/>
      <c r="AS35" s="239"/>
      <c r="AT35" s="239"/>
      <c r="AU35" s="239"/>
      <c r="AV35" s="239"/>
      <c r="AW35" s="239"/>
      <c r="AX35" s="239"/>
      <c r="AY35" s="239"/>
      <c r="AZ35" s="239"/>
      <c r="BA35" s="239"/>
      <c r="BB35" s="239"/>
      <c r="BC35" s="239"/>
      <c r="BD35" s="239"/>
      <c r="BE35" s="239"/>
      <c r="BF35" s="288"/>
    </row>
    <row r="36" spans="2:58" s="217" customFormat="1" ht="12.75" hidden="1" customHeight="1">
      <c r="B36" s="363"/>
      <c r="C36" s="363"/>
      <c r="D36" s="363"/>
      <c r="E36" s="363"/>
      <c r="F36" s="363"/>
      <c r="G36" s="225"/>
      <c r="H36" s="364"/>
      <c r="I36" s="225"/>
      <c r="J36" s="363"/>
      <c r="K36" s="363"/>
      <c r="L36" s="363"/>
      <c r="M36" s="363"/>
      <c r="N36" s="363"/>
      <c r="O36" s="363"/>
      <c r="P36" s="363"/>
      <c r="Q36" s="363"/>
      <c r="R36" s="363"/>
      <c r="S36" s="363"/>
      <c r="T36" s="363"/>
      <c r="U36" s="363"/>
      <c r="V36" s="363"/>
      <c r="W36" s="363"/>
      <c r="X36" s="225"/>
      <c r="Y36" s="363"/>
      <c r="Z36" s="363"/>
      <c r="AA36" s="363"/>
      <c r="AB36" s="363"/>
      <c r="AC36" s="363"/>
      <c r="AD36" s="363"/>
      <c r="AE36" s="363"/>
      <c r="AF36" s="363"/>
      <c r="AG36" s="363"/>
      <c r="AH36" s="363"/>
      <c r="AI36" s="363"/>
      <c r="AJ36" s="363"/>
      <c r="AK36" s="363"/>
      <c r="AL36" s="363"/>
      <c r="AM36" s="225"/>
    </row>
    <row r="37" spans="2:58" s="365" customFormat="1" ht="12.75" hidden="1" customHeight="1">
      <c r="B37" s="226" t="s">
        <v>83</v>
      </c>
      <c r="C37" s="176"/>
      <c r="D37" s="176"/>
      <c r="E37" s="176"/>
      <c r="F37" s="176"/>
      <c r="G37" s="176"/>
      <c r="H37" s="176">
        <f>COUNTIF($47:$49,"&gt;2")+COUNTIF($47:$49,"&lt;-2")</f>
        <v>0</v>
      </c>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O37" s="239"/>
      <c r="AP37" s="239"/>
      <c r="AQ37" s="239"/>
      <c r="AR37" s="239"/>
      <c r="AS37" s="239"/>
      <c r="AT37" s="239"/>
      <c r="AU37" s="239"/>
      <c r="AV37" s="239"/>
      <c r="AW37" s="239"/>
      <c r="AX37" s="239"/>
      <c r="AY37" s="239"/>
      <c r="AZ37" s="239"/>
      <c r="BA37" s="239"/>
      <c r="BB37" s="239"/>
      <c r="BC37" s="239"/>
      <c r="BD37" s="239"/>
      <c r="BE37" s="239"/>
    </row>
    <row r="38" spans="2:58" s="365" customFormat="1" ht="12.75" hidden="1" customHeight="1">
      <c r="B38" s="226" t="s">
        <v>84</v>
      </c>
      <c r="C38" s="176"/>
      <c r="D38" s="176"/>
      <c r="E38" s="176"/>
      <c r="F38" s="176"/>
      <c r="G38" s="176"/>
      <c r="H38" s="176">
        <f>IF(TRIMESTRE=1,COUNTIF($AN:$AV,"&gt;2")+COUNTIF($AN:$AV,"&lt;-2"),IF(OR(TRIMESTRE=2,TRIMESTRE=3),COUNTIF($AN:$AY,"&gt;2")+COUNTIF($AN:$AY,"&lt;-2"),IF(TRIMESTRE=4,COUNTIF($AN:$BF,"&gt;2")+COUNTIF($AN:$BF,"&lt;-2"),"Trim. ?")))</f>
        <v>0</v>
      </c>
      <c r="I38" s="366"/>
      <c r="J38" s="366"/>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O38" s="239"/>
      <c r="AP38" s="239"/>
      <c r="AQ38" s="239"/>
      <c r="AR38" s="239"/>
      <c r="AS38" s="239"/>
      <c r="AT38" s="239"/>
      <c r="AU38" s="239"/>
      <c r="AV38" s="239"/>
      <c r="AW38" s="239"/>
      <c r="AX38" s="239"/>
      <c r="AY38" s="239"/>
      <c r="AZ38" s="239"/>
      <c r="BA38" s="239"/>
      <c r="BB38" s="239"/>
      <c r="BC38" s="239"/>
      <c r="BD38" s="239"/>
      <c r="BE38" s="239"/>
    </row>
    <row r="39" spans="2:58" s="217" customFormat="1" ht="12.75" hidden="1" customHeight="1">
      <c r="B39" s="226" t="s">
        <v>100</v>
      </c>
      <c r="C39" s="176"/>
      <c r="D39" s="176"/>
      <c r="E39" s="176"/>
      <c r="F39" s="176"/>
      <c r="G39" s="176"/>
      <c r="H39" s="177"/>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row>
    <row r="40" spans="2:58" s="365" customFormat="1" ht="12.75" hidden="1" customHeight="1">
      <c r="B40" s="226" t="s">
        <v>85</v>
      </c>
      <c r="C40" s="176"/>
      <c r="D40" s="176"/>
      <c r="E40" s="176"/>
      <c r="F40" s="176"/>
      <c r="G40" s="176"/>
      <c r="H40" s="176">
        <f>COUNTIF($50:$57,"&gt;=1")+COUNTIF($50:$57,"&lt;=-1")+COUNTIF($58:$61,"&gt;=0,1%")+COUNTIF($58:$61,"&lt;=-0,1%")</f>
        <v>0</v>
      </c>
      <c r="I40" s="366"/>
      <c r="J40" s="366"/>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O40" s="239"/>
      <c r="AP40" s="239"/>
      <c r="AQ40" s="239"/>
      <c r="AR40" s="239"/>
      <c r="AS40" s="239"/>
      <c r="AT40" s="239"/>
      <c r="AU40" s="239"/>
      <c r="AV40" s="239"/>
      <c r="AW40" s="239"/>
      <c r="AX40" s="239"/>
      <c r="AY40" s="239"/>
      <c r="AZ40" s="239"/>
      <c r="BA40" s="239"/>
      <c r="BB40" s="239"/>
      <c r="BC40" s="239"/>
      <c r="BD40" s="239"/>
      <c r="BE40" s="239"/>
    </row>
    <row r="41" spans="2:58" s="218" customFormat="1" ht="12.75" hidden="1" customHeight="1">
      <c r="B41" s="226" t="s">
        <v>124</v>
      </c>
      <c r="C41" s="176"/>
      <c r="D41" s="176"/>
      <c r="E41" s="176"/>
      <c r="F41" s="176"/>
      <c r="G41" s="176"/>
      <c r="H41" s="176">
        <f>COUNTIF($45:$45,"&gt;0")</f>
        <v>0</v>
      </c>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row>
    <row r="42" spans="2:58" s="365" customFormat="1" ht="12.75" hidden="1" customHeight="1">
      <c r="B42" s="226" t="s">
        <v>103</v>
      </c>
      <c r="C42" s="176"/>
      <c r="D42" s="176"/>
      <c r="E42" s="176"/>
      <c r="F42" s="176"/>
      <c r="G42" s="176"/>
      <c r="H42" s="227" t="str">
        <f>IF(ISERROR(SUM($47:$61)+SUM($AN:$BF)),"# ERREUR !","OK")</f>
        <v>OK</v>
      </c>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O42" s="239"/>
      <c r="AP42" s="239"/>
      <c r="AQ42" s="239"/>
      <c r="AR42" s="239"/>
      <c r="AS42" s="239"/>
      <c r="AT42" s="239"/>
      <c r="AU42" s="239"/>
      <c r="AV42" s="239"/>
      <c r="AW42" s="239"/>
      <c r="AX42" s="239"/>
      <c r="AY42" s="239"/>
      <c r="AZ42" s="239"/>
      <c r="BA42" s="239"/>
      <c r="BB42" s="239"/>
      <c r="BC42" s="239"/>
      <c r="BD42" s="239"/>
      <c r="BE42" s="239"/>
    </row>
    <row r="43" spans="2:58" s="217" customFormat="1" ht="12.75" hidden="1" customHeight="1">
      <c r="B43" s="228"/>
      <c r="C43" s="228"/>
      <c r="D43" s="228"/>
      <c r="E43" s="228"/>
      <c r="F43" s="228"/>
      <c r="G43" s="228"/>
      <c r="H43" s="229"/>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O43" s="218"/>
      <c r="AP43" s="218"/>
      <c r="AQ43" s="218"/>
      <c r="AR43" s="218"/>
      <c r="AS43" s="218"/>
      <c r="AT43" s="218"/>
      <c r="AU43" s="218"/>
      <c r="AV43" s="218"/>
      <c r="AX43" s="218"/>
      <c r="AY43" s="218"/>
      <c r="AZ43" s="218"/>
      <c r="BA43" s="218"/>
      <c r="BB43" s="218"/>
      <c r="BC43" s="218"/>
      <c r="BD43" s="218"/>
      <c r="BE43" s="218"/>
    </row>
    <row r="44" spans="2:58" s="217" customFormat="1" ht="12.75" hidden="1" customHeight="1">
      <c r="B44" s="363"/>
      <c r="C44" s="363"/>
      <c r="D44" s="363"/>
      <c r="E44" s="363"/>
      <c r="F44" s="363"/>
      <c r="G44" s="225"/>
      <c r="H44" s="364"/>
      <c r="I44" s="225"/>
      <c r="J44" s="363"/>
      <c r="K44" s="363"/>
      <c r="L44" s="363"/>
      <c r="M44" s="363"/>
      <c r="N44" s="363"/>
      <c r="O44" s="363"/>
      <c r="P44" s="363"/>
      <c r="Q44" s="363"/>
      <c r="R44" s="363"/>
      <c r="S44" s="363"/>
      <c r="T44" s="363"/>
      <c r="U44" s="363"/>
      <c r="V44" s="363"/>
      <c r="W44" s="363"/>
      <c r="X44" s="225"/>
      <c r="Y44" s="363"/>
      <c r="Z44" s="363"/>
      <c r="AA44" s="363"/>
      <c r="AB44" s="363"/>
      <c r="AC44" s="363"/>
      <c r="AD44" s="363"/>
      <c r="AE44" s="363"/>
      <c r="AF44" s="363"/>
      <c r="AG44" s="363"/>
      <c r="AH44" s="363"/>
      <c r="AI44" s="363"/>
      <c r="AJ44" s="363"/>
      <c r="AK44" s="363"/>
      <c r="AL44" s="363"/>
      <c r="AM44" s="225"/>
      <c r="AO44" s="218"/>
      <c r="AP44" s="218"/>
      <c r="AQ44" s="218"/>
      <c r="AR44" s="218"/>
      <c r="AS44" s="218"/>
      <c r="AT44" s="218"/>
      <c r="AU44" s="218"/>
      <c r="AV44" s="218"/>
      <c r="AX44" s="218"/>
      <c r="AY44" s="218"/>
      <c r="AZ44" s="218"/>
      <c r="BA44" s="218"/>
      <c r="BB44" s="218"/>
      <c r="BC44" s="218"/>
      <c r="BD44" s="218"/>
      <c r="BE44" s="218"/>
    </row>
    <row r="45" spans="2:58" s="219" customFormat="1" ht="12.75" hidden="1" customHeight="1">
      <c r="B45" s="68" t="s">
        <v>126</v>
      </c>
      <c r="C45" s="68"/>
      <c r="D45" s="68"/>
      <c r="E45" s="68"/>
      <c r="F45" s="68"/>
      <c r="G45" s="68"/>
      <c r="H45" s="230" t="s">
        <v>81</v>
      </c>
      <c r="I45" s="68"/>
      <c r="J45" s="68">
        <f>IF(COUNT(J26:J27,J29:J30,#REF!,#REF!)=0,0,COUNT(J26:J27,J29:J30,#REF!,#REF!))</f>
        <v>0</v>
      </c>
      <c r="K45" s="68">
        <f>IF(COUNT(K26:K27,K29:K30,#REF!,#REF!)=0,0,COUNT(K26:K27,K29:K30,#REF!,#REF!))</f>
        <v>0</v>
      </c>
      <c r="L45" s="68">
        <f>IF(COUNT(L26:L27,L29:L30,#REF!,#REF!)=0,0,COUNT(L26:L27,L29:L30,#REF!,#REF!))</f>
        <v>0</v>
      </c>
      <c r="M45" s="68">
        <f>IF(COUNT(M26:M27,M29:M30,#REF!,#REF!)=0,0,COUNT(M26:M27,M29:M30,#REF!,#REF!))</f>
        <v>0</v>
      </c>
      <c r="N45" s="69"/>
      <c r="O45" s="69"/>
      <c r="P45" s="68">
        <f>IF(COUNT(P26:P27,P29:P30,#REF!,#REF!)=0,0,COUNT(P26:P27,P29:P30,#REF!,#REF!))</f>
        <v>0</v>
      </c>
      <c r="Q45" s="68">
        <f>IF(COUNT(Q26:Q27,Q29:Q30,#REF!,#REF!)=0,0,COUNT(Q26:Q27,Q29:Q30,#REF!,#REF!))</f>
        <v>0</v>
      </c>
      <c r="R45" s="68">
        <f>IF(COUNT(R26:R27,R29:R30,#REF!,#REF!)=0,0,COUNT(R26:R27,R29:R30,#REF!,#REF!))</f>
        <v>0</v>
      </c>
      <c r="S45" s="68">
        <f>IF(COUNT(S26:S27,S29:S30,#REF!,#REF!)=0,0,COUNT(S26:S27,S29:S30,#REF!,#REF!))</f>
        <v>0</v>
      </c>
      <c r="T45" s="69"/>
      <c r="U45" s="69"/>
      <c r="V45" s="69"/>
      <c r="W45" s="69"/>
      <c r="X45" s="68"/>
      <c r="Y45" s="68">
        <f>IF(COUNT(Y26:Y27,Y29:Y30,#REF!,#REF!)=0,0,COUNT(Y26:Y27,Y29:Y30,#REF!,#REF!))</f>
        <v>0</v>
      </c>
      <c r="Z45" s="68">
        <f>IF(COUNT(Z26:Z27,Z29:Z30,#REF!,#REF!)=0,0,COUNT(Z26:Z27,Z29:Z30,#REF!,#REF!))</f>
        <v>0</v>
      </c>
      <c r="AA45" s="68">
        <f>IF(COUNT(AA26:AA27,AA29:AA30,#REF!,#REF!)=0,0,COUNT(AA26:AA27,AA29:AA30,#REF!,#REF!))</f>
        <v>0</v>
      </c>
      <c r="AB45" s="68">
        <f>IF(COUNT(AB26:AB27,AB29:AB30,#REF!,#REF!)=0,0,COUNT(AB26:AB27,AB29:AB30,#REF!,#REF!))</f>
        <v>0</v>
      </c>
      <c r="AC45" s="69"/>
      <c r="AD45" s="69"/>
      <c r="AE45" s="68">
        <f>IF(COUNT(AE26:AE27,AE29:AE30,#REF!,#REF!)=0,0,COUNT(AE26:AE27,AE29:AE30,#REF!,#REF!))</f>
        <v>0</v>
      </c>
      <c r="AF45" s="68">
        <f>IF(COUNT(AF26:AF27,AF29:AF30,#REF!,#REF!)=0,0,COUNT(AF26:AF27,AF29:AF30,#REF!,#REF!))</f>
        <v>0</v>
      </c>
      <c r="AG45" s="68">
        <f>IF(COUNT(AG26:AG27,AG29:AG30,#REF!,#REF!)=0,0,COUNT(AG26:AG27,AG29:AG30,#REF!,#REF!))</f>
        <v>0</v>
      </c>
      <c r="AH45" s="68">
        <f>IF(COUNT(AH26:AH27,AH29:AH30,#REF!,#REF!)=0,0,COUNT(AH26:AH27,AH29:AH30,#REF!,#REF!))</f>
        <v>0</v>
      </c>
      <c r="AI45" s="69"/>
      <c r="AJ45" s="69"/>
      <c r="AK45" s="69"/>
      <c r="AL45" s="69"/>
      <c r="AM45" s="68"/>
    </row>
    <row r="46" spans="2:58" s="365" customFormat="1" ht="12.75" hidden="1" customHeight="1">
      <c r="B46" s="228"/>
      <c r="C46" s="228"/>
      <c r="D46" s="228"/>
      <c r="E46" s="228"/>
      <c r="F46" s="228"/>
      <c r="G46" s="228"/>
      <c r="H46" s="229"/>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O46" s="239"/>
      <c r="AP46" s="239"/>
      <c r="AQ46" s="239"/>
      <c r="AR46" s="239"/>
      <c r="AS46" s="239"/>
      <c r="AT46" s="239"/>
      <c r="AU46" s="239"/>
      <c r="AV46" s="239"/>
      <c r="AW46" s="239"/>
      <c r="AX46" s="239"/>
      <c r="AY46" s="239"/>
      <c r="AZ46" s="239"/>
      <c r="BA46" s="239"/>
      <c r="BB46" s="239"/>
      <c r="BC46" s="239"/>
      <c r="BD46" s="239"/>
      <c r="BE46" s="239"/>
    </row>
    <row r="47" spans="2:58" s="217" customFormat="1" ht="12.75" hidden="1" customHeight="1">
      <c r="B47" s="363"/>
      <c r="C47" s="363"/>
      <c r="D47" s="363"/>
      <c r="E47" s="363"/>
      <c r="F47" s="363"/>
      <c r="G47" s="225"/>
      <c r="H47" s="364"/>
      <c r="I47" s="225"/>
      <c r="J47" s="363"/>
      <c r="K47" s="363"/>
      <c r="L47" s="363"/>
      <c r="M47" s="363"/>
      <c r="N47" s="363"/>
      <c r="O47" s="363"/>
      <c r="P47" s="363"/>
      <c r="Q47" s="363"/>
      <c r="R47" s="363"/>
      <c r="S47" s="363"/>
      <c r="T47" s="363"/>
      <c r="U47" s="363"/>
      <c r="V47" s="363"/>
      <c r="W47" s="363"/>
      <c r="X47" s="225"/>
      <c r="Y47" s="363"/>
      <c r="Z47" s="363"/>
      <c r="AA47" s="363"/>
      <c r="AB47" s="363"/>
      <c r="AC47" s="363"/>
      <c r="AD47" s="363"/>
      <c r="AE47" s="363"/>
      <c r="AF47" s="363"/>
      <c r="AG47" s="363"/>
      <c r="AH47" s="363"/>
      <c r="AI47" s="363"/>
      <c r="AJ47" s="363"/>
      <c r="AK47" s="363"/>
      <c r="AL47" s="363"/>
      <c r="AM47" s="225"/>
    </row>
    <row r="48" spans="2:58" s="220" customFormat="1" ht="12.75" hidden="1" customHeight="1">
      <c r="B48" s="72" t="s">
        <v>26</v>
      </c>
      <c r="C48" s="72"/>
      <c r="D48" s="72"/>
      <c r="E48" s="72"/>
      <c r="F48" s="72"/>
      <c r="G48" s="72"/>
      <c r="H48" s="247" t="s">
        <v>81</v>
      </c>
      <c r="I48" s="72"/>
      <c r="J48" s="72">
        <f t="shared" ref="J48:W48" si="0">IF(ABS(J9-(J11+J13+J15+J17+J19+J21+J23))&lt;0.001,0,J9-(J11+J13+J15+J17+J19+J21+J23))</f>
        <v>0</v>
      </c>
      <c r="K48" s="72">
        <f t="shared" si="0"/>
        <v>0</v>
      </c>
      <c r="L48" s="72">
        <f t="shared" si="0"/>
        <v>0</v>
      </c>
      <c r="M48" s="72">
        <f t="shared" si="0"/>
        <v>1</v>
      </c>
      <c r="N48" s="72">
        <f t="shared" si="0"/>
        <v>0</v>
      </c>
      <c r="O48" s="72">
        <f t="shared" si="0"/>
        <v>0</v>
      </c>
      <c r="P48" s="72">
        <f t="shared" si="0"/>
        <v>-1</v>
      </c>
      <c r="Q48" s="72">
        <f t="shared" si="0"/>
        <v>0</v>
      </c>
      <c r="R48" s="72">
        <f t="shared" si="0"/>
        <v>0</v>
      </c>
      <c r="S48" s="72">
        <f t="shared" si="0"/>
        <v>0</v>
      </c>
      <c r="T48" s="72">
        <f t="shared" si="0"/>
        <v>-1</v>
      </c>
      <c r="U48" s="72">
        <f t="shared" si="0"/>
        <v>0</v>
      </c>
      <c r="V48" s="72">
        <f t="shared" si="0"/>
        <v>0</v>
      </c>
      <c r="W48" s="72">
        <f t="shared" si="0"/>
        <v>0</v>
      </c>
      <c r="X48" s="72"/>
      <c r="Y48" s="72">
        <f t="shared" ref="Y48:AL48" si="1">IF(ABS(Y9-(Y11+Y13+Y15+Y17+Y19+Y21+Y23))&lt;0.001,0,Y9-(Y11+Y13+Y15+Y17+Y19+Y21+Y23))</f>
        <v>0</v>
      </c>
      <c r="Z48" s="72">
        <f t="shared" si="1"/>
        <v>0</v>
      </c>
      <c r="AA48" s="72">
        <f t="shared" si="1"/>
        <v>0</v>
      </c>
      <c r="AB48" s="72">
        <f t="shared" si="1"/>
        <v>-1</v>
      </c>
      <c r="AC48" s="72">
        <f t="shared" si="1"/>
        <v>0</v>
      </c>
      <c r="AD48" s="72">
        <f t="shared" si="1"/>
        <v>0</v>
      </c>
      <c r="AE48" s="72">
        <f t="shared" si="1"/>
        <v>0</v>
      </c>
      <c r="AF48" s="72">
        <f t="shared" si="1"/>
        <v>0</v>
      </c>
      <c r="AG48" s="72">
        <f t="shared" si="1"/>
        <v>0</v>
      </c>
      <c r="AH48" s="72">
        <f t="shared" si="1"/>
        <v>0</v>
      </c>
      <c r="AI48" s="72">
        <f t="shared" si="1"/>
        <v>0</v>
      </c>
      <c r="AJ48" s="72">
        <f t="shared" si="1"/>
        <v>0</v>
      </c>
      <c r="AK48" s="72">
        <f t="shared" si="1"/>
        <v>0</v>
      </c>
      <c r="AL48" s="72">
        <f t="shared" si="1"/>
        <v>0</v>
      </c>
      <c r="AM48" s="72"/>
    </row>
    <row r="49" spans="2:58" s="217" customFormat="1" ht="12.75" hidden="1" customHeight="1">
      <c r="B49" s="228"/>
      <c r="C49" s="228"/>
      <c r="D49" s="228"/>
      <c r="E49" s="228"/>
      <c r="F49" s="228"/>
      <c r="G49" s="225"/>
      <c r="H49" s="229"/>
      <c r="I49" s="225"/>
      <c r="J49" s="228"/>
      <c r="K49" s="228"/>
      <c r="L49" s="228"/>
      <c r="M49" s="228"/>
      <c r="N49" s="228"/>
      <c r="O49" s="228"/>
      <c r="P49" s="228"/>
      <c r="Q49" s="228"/>
      <c r="R49" s="228"/>
      <c r="S49" s="228"/>
      <c r="T49" s="228"/>
      <c r="U49" s="228"/>
      <c r="V49" s="228"/>
      <c r="W49" s="228"/>
      <c r="X49" s="225"/>
      <c r="Y49" s="228"/>
      <c r="Z49" s="228"/>
      <c r="AA49" s="228"/>
      <c r="AB49" s="228"/>
      <c r="AC49" s="228"/>
      <c r="AD49" s="228"/>
      <c r="AE49" s="228"/>
      <c r="AF49" s="228"/>
      <c r="AG49" s="228"/>
      <c r="AH49" s="228"/>
      <c r="AI49" s="228"/>
      <c r="AJ49" s="228"/>
      <c r="AK49" s="228"/>
      <c r="AL49" s="228"/>
      <c r="AM49" s="225"/>
    </row>
    <row r="50" spans="2:58" s="217" customFormat="1" ht="12.75" hidden="1" customHeight="1">
      <c r="B50" s="225"/>
      <c r="C50" s="225"/>
      <c r="D50" s="225"/>
      <c r="E50" s="225"/>
      <c r="F50" s="225"/>
      <c r="G50" s="225"/>
      <c r="H50" s="231"/>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O50" s="239"/>
      <c r="AP50" s="239"/>
      <c r="AQ50" s="239"/>
      <c r="AR50" s="239"/>
      <c r="AS50" s="239"/>
      <c r="AT50" s="239"/>
      <c r="AU50" s="239"/>
      <c r="AV50" s="239"/>
      <c r="AW50" s="239"/>
      <c r="AX50" s="239"/>
      <c r="AY50" s="239"/>
      <c r="AZ50" s="239"/>
      <c r="BA50" s="239"/>
      <c r="BB50" s="239"/>
      <c r="BC50" s="239"/>
      <c r="BD50" s="239"/>
      <c r="BE50" s="239"/>
    </row>
    <row r="51" spans="2:58" s="220" customFormat="1" ht="12.75" hidden="1" customHeight="1">
      <c r="B51" s="72" t="s">
        <v>765</v>
      </c>
      <c r="C51" s="72"/>
      <c r="D51" s="72"/>
      <c r="E51" s="72"/>
      <c r="F51" s="72"/>
      <c r="G51" s="72"/>
      <c r="H51" s="247" t="s">
        <v>82</v>
      </c>
      <c r="I51" s="72"/>
      <c r="J51" s="72">
        <f>IF(ABS(J9-'Telecom - Financial'!J23)&lt;0.001,0,J9-'Telecom - Financial'!J23)</f>
        <v>0</v>
      </c>
      <c r="K51" s="72">
        <f>IF(ABS(K9-'Telecom - Financial'!K23)&lt;0.001,0,K9-'Telecom - Financial'!K23)</f>
        <v>0</v>
      </c>
      <c r="L51" s="72">
        <f>IF(ABS(L9-'Telecom - Financial'!L23)&lt;0.001,0,L9-'Telecom - Financial'!L23)</f>
        <v>0</v>
      </c>
      <c r="M51" s="72">
        <f>IF(ABS(M9-'Telecom - Financial'!M23)&lt;0.001,0,M9-'Telecom - Financial'!M23)</f>
        <v>0</v>
      </c>
      <c r="N51" s="72">
        <f>IF(ABS(N9-'Telecom - Financial'!N23)&lt;0.001,0,N9-'Telecom - Financial'!N23)</f>
        <v>0</v>
      </c>
      <c r="O51" s="72">
        <f>IF(ABS(O9-'Telecom - Financial'!O23)&lt;0.001,0,O9-'Telecom - Financial'!O23)</f>
        <v>0</v>
      </c>
      <c r="P51" s="72">
        <f>IF(ABS(P9-'Telecom - Financial'!P23)&lt;0.001,0,P9-'Telecom - Financial'!P23)</f>
        <v>0</v>
      </c>
      <c r="Q51" s="72">
        <f>IF(ABS(Q9-'Telecom - Financial'!Q23)&lt;0.001,0,Q9-'Telecom - Financial'!Q23)</f>
        <v>0</v>
      </c>
      <c r="R51" s="72">
        <f>IF(ABS(R9-'Telecom - Financial'!R23)&lt;0.001,0,R9-'Telecom - Financial'!R23)</f>
        <v>0</v>
      </c>
      <c r="S51" s="72">
        <f>IF(ABS(S9-'Telecom - Financial'!S23)&lt;0.001,0,S9-'Telecom - Financial'!S23)</f>
        <v>0</v>
      </c>
      <c r="T51" s="72">
        <f>IF(ABS(T9-'Telecom - Financial'!T23)&lt;0.001,0,T9-'Telecom - Financial'!T23)</f>
        <v>0</v>
      </c>
      <c r="U51" s="72">
        <f>IF(ABS(U9-'Telecom - Financial'!U23)&lt;0.001,0,U9-'Telecom - Financial'!U23)</f>
        <v>0</v>
      </c>
      <c r="V51" s="72">
        <f>IF(ABS(V9-'Telecom - Financial'!V23)&lt;0.001,0,V9-'Telecom - Financial'!V23)</f>
        <v>0</v>
      </c>
      <c r="W51" s="72">
        <f>IF(ABS(W9-'Telecom - Financial'!W23)&lt;0.001,0,W9-'Telecom - Financial'!W23)</f>
        <v>0</v>
      </c>
      <c r="X51" s="72"/>
      <c r="Y51" s="72">
        <f>IF(ABS(Y9-'Telecom - Financial'!Y23)&lt;0.001,0,Y9-'Telecom - Financial'!Y23)</f>
        <v>0</v>
      </c>
      <c r="Z51" s="72">
        <f>IF(ABS(Z9-'Telecom - Financial'!Z23)&lt;0.001,0,Z9-'Telecom - Financial'!Z23)</f>
        <v>0</v>
      </c>
      <c r="AA51" s="72">
        <f>IF(ABS(AA9-'Telecom - Financial'!AA23)&lt;0.001,0,AA9-'Telecom - Financial'!AA23)</f>
        <v>0</v>
      </c>
      <c r="AB51" s="72">
        <f>IF(ABS(AB9-'Telecom - Financial'!AB23)&lt;0.001,0,AB9-'Telecom - Financial'!AB23)</f>
        <v>0</v>
      </c>
      <c r="AC51" s="72">
        <f>IF(ABS(AC9-'Telecom - Financial'!AC23)&lt;0.001,0,AC9-'Telecom - Financial'!AC23)</f>
        <v>0</v>
      </c>
      <c r="AD51" s="72">
        <f>IF(ABS(AD9-'Telecom - Financial'!AD23)&lt;0.001,0,AD9-'Telecom - Financial'!AD23)</f>
        <v>0</v>
      </c>
      <c r="AE51" s="72">
        <f>IF(ABS(AE9-'Telecom - Financial'!AE23)&lt;0.001,0,AE9-'Telecom - Financial'!AE23)</f>
        <v>0</v>
      </c>
      <c r="AF51" s="72">
        <f>IF(ABS(AF9-'Telecom - Financial'!AF23)&lt;0.001,0,AF9-'Telecom - Financial'!AF23)</f>
        <v>0</v>
      </c>
      <c r="AG51" s="72">
        <f>IF(ABS(AG9-'Telecom - Financial'!AG23)&lt;0.001,0,AG9-'Telecom - Financial'!AG23)</f>
        <v>0</v>
      </c>
      <c r="AH51" s="72">
        <f>IF(ABS(AH9-'Telecom - Financial'!AH23)&lt;0.001,0,AH9-'Telecom - Financial'!AH23)</f>
        <v>0</v>
      </c>
      <c r="AI51" s="72">
        <f>IF(ABS(AI9-'Telecom - Financial'!AI23)&lt;0.001,0,AI9-'Telecom - Financial'!AI23)</f>
        <v>0</v>
      </c>
      <c r="AJ51" s="72">
        <f>IF(ABS(AJ9-'Telecom - Financial'!AJ23)&lt;0.001,0,AJ9-'Telecom - Financial'!AJ23)</f>
        <v>0</v>
      </c>
      <c r="AK51" s="72">
        <f>IF(ABS(AK9-'Telecom - Financial'!AK23)&lt;0.001,0,AK9-'Telecom - Financial'!AK23)</f>
        <v>0</v>
      </c>
      <c r="AL51" s="72">
        <f>IF(ABS(AL9-'Telecom - Financial'!AL23)&lt;0.001,0,AL9-'Telecom - Financial'!AL23)</f>
        <v>0</v>
      </c>
      <c r="AM51" s="72"/>
    </row>
    <row r="52" spans="2:58" s="220" customFormat="1" ht="12.75" hidden="1" customHeight="1">
      <c r="B52" s="72" t="s">
        <v>76</v>
      </c>
      <c r="C52" s="72"/>
      <c r="D52" s="72"/>
      <c r="E52" s="72"/>
      <c r="F52" s="72"/>
      <c r="G52" s="72"/>
      <c r="H52" s="367" t="s">
        <v>82</v>
      </c>
      <c r="I52" s="72"/>
      <c r="J52" s="74"/>
      <c r="K52" s="74"/>
      <c r="L52" s="74"/>
      <c r="M52" s="74"/>
      <c r="N52" s="72">
        <f>IF(ABS(N9-'Group - Segment report'!T$12)&lt;0.001,0,N9-'Group - Segment report'!T$12)</f>
        <v>0</v>
      </c>
      <c r="O52" s="72">
        <f>IF(ABS(O9-'Group - Segment report'!U$12)&lt;0.001,0,O9-'Group - Segment report'!U$12)</f>
        <v>0</v>
      </c>
      <c r="P52" s="74"/>
      <c r="Q52" s="74"/>
      <c r="R52" s="74"/>
      <c r="S52" s="74"/>
      <c r="T52" s="74"/>
      <c r="U52" s="74"/>
      <c r="V52" s="72">
        <f>IF(ABS(V9-'Group - Segment report'!AK$12)&lt;0.001,0,V9-'Group - Segment report'!AK$12)</f>
        <v>0</v>
      </c>
      <c r="W52" s="72">
        <f>IF(ABS(W9-'Group - Segment report'!AL$12)&lt;0.001,0,W9-'Group - Segment report'!AL$12)</f>
        <v>0</v>
      </c>
      <c r="X52" s="72"/>
      <c r="Y52" s="74"/>
      <c r="Z52" s="74"/>
      <c r="AA52" s="74"/>
      <c r="AB52" s="74"/>
      <c r="AC52" s="72">
        <f>IF(ABS(AC9-'Group - Segment report'!BB$12)&lt;0.001,0,AC9-'Group - Segment report'!BB$12)</f>
        <v>0</v>
      </c>
      <c r="AD52" s="72">
        <f>IF(ABS(AD9-'Group - Segment report'!BC$12)&lt;0.001,0,AD9-'Group - Segment report'!BC$12)</f>
        <v>0</v>
      </c>
      <c r="AE52" s="74"/>
      <c r="AF52" s="74"/>
      <c r="AG52" s="74"/>
      <c r="AH52" s="74"/>
      <c r="AI52" s="74"/>
      <c r="AJ52" s="74"/>
      <c r="AK52" s="72">
        <f>IF(ABS(AK9-'Group - Segment report'!BS$12)&lt;0.001,0,AK9-'Group - Segment report'!BS$12)</f>
        <v>0</v>
      </c>
      <c r="AL52" s="72">
        <f>IF(ABS(AL9-'Group - Segment report'!BT$12)&lt;0.001,0,AL9-'Group - Segment report'!BT$12)</f>
        <v>0</v>
      </c>
      <c r="AM52" s="72"/>
    </row>
    <row r="53" spans="2:58" s="365" customFormat="1" ht="12.75" hidden="1" customHeight="1">
      <c r="B53" s="366"/>
      <c r="C53" s="366"/>
      <c r="D53" s="366"/>
      <c r="E53" s="366"/>
      <c r="F53" s="366"/>
      <c r="G53" s="366"/>
      <c r="H53" s="368"/>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6"/>
      <c r="AH53" s="366"/>
      <c r="AI53" s="366"/>
      <c r="AJ53" s="366"/>
      <c r="AK53" s="366"/>
      <c r="AL53" s="366"/>
      <c r="AM53" s="366"/>
      <c r="AO53" s="239"/>
      <c r="AP53" s="239"/>
      <c r="AQ53" s="239"/>
      <c r="AR53" s="239"/>
      <c r="AS53" s="239"/>
      <c r="AT53" s="239"/>
      <c r="AU53" s="239"/>
      <c r="AV53" s="239"/>
      <c r="AW53" s="239"/>
      <c r="AX53" s="239"/>
      <c r="AY53" s="239"/>
      <c r="AZ53" s="239"/>
      <c r="BA53" s="239"/>
      <c r="BB53" s="239"/>
      <c r="BC53" s="239"/>
      <c r="BD53" s="239"/>
      <c r="BE53" s="239"/>
    </row>
    <row r="54" spans="2:58" s="220" customFormat="1" ht="12.75" hidden="1" customHeight="1">
      <c r="B54" s="72" t="s">
        <v>766</v>
      </c>
      <c r="C54" s="72"/>
      <c r="D54" s="72"/>
      <c r="E54" s="72"/>
      <c r="F54" s="72"/>
      <c r="G54" s="72"/>
      <c r="H54" s="247" t="s">
        <v>82</v>
      </c>
      <c r="I54" s="72"/>
      <c r="J54" s="74"/>
      <c r="K54" s="74"/>
      <c r="L54" s="74"/>
      <c r="M54" s="74"/>
      <c r="N54" s="72">
        <f>IF(ABS(N26-'Telecom - Financial'!N62)&lt;0.001,0,N26-'Telecom - Financial'!N62)</f>
        <v>0</v>
      </c>
      <c r="O54" s="72">
        <f>IF(ABS(O26-'Telecom - Financial'!O62)&lt;0.001,0,O26-'Telecom - Financial'!O62)</f>
        <v>0</v>
      </c>
      <c r="P54" s="74"/>
      <c r="Q54" s="74"/>
      <c r="R54" s="74"/>
      <c r="S54" s="74"/>
      <c r="T54" s="72">
        <f>IF(ABS(T26-'Telecom - Financial'!T62)&lt;0.001,0,T26-'Telecom - Financial'!T62)</f>
        <v>0</v>
      </c>
      <c r="U54" s="72">
        <f>IF(ABS(U26-'Telecom - Financial'!U62)&lt;0.001,0,U26-'Telecom - Financial'!U62)</f>
        <v>0</v>
      </c>
      <c r="V54" s="72">
        <f>IF(ABS(V26-'Telecom - Financial'!V62)&lt;0.001,0,V26-'Telecom - Financial'!V62)</f>
        <v>0</v>
      </c>
      <c r="W54" s="72">
        <f>IF(ABS(W26-'Telecom - Financial'!W62)&lt;0.001,0,W26-'Telecom - Financial'!W62)</f>
        <v>0</v>
      </c>
      <c r="X54" s="72"/>
      <c r="Y54" s="74"/>
      <c r="Z54" s="74"/>
      <c r="AA54" s="74"/>
      <c r="AB54" s="74"/>
      <c r="AC54" s="72">
        <f>IF(ABS(AC26-'Telecom - Financial'!AC62)&lt;0.001,0,AC26-'Telecom - Financial'!AC62)</f>
        <v>0</v>
      </c>
      <c r="AD54" s="72">
        <f>IF(ABS(AD26-'Telecom - Financial'!AD62)&lt;0.001,0,AD26-'Telecom - Financial'!AD62)</f>
        <v>0</v>
      </c>
      <c r="AE54" s="74"/>
      <c r="AF54" s="74"/>
      <c r="AG54" s="74"/>
      <c r="AH54" s="74"/>
      <c r="AI54" s="72">
        <f>IF(ABS(AI26-'Telecom - Financial'!AI62)&lt;0.001,0,AI26-'Telecom - Financial'!AI62)</f>
        <v>0</v>
      </c>
      <c r="AJ54" s="72">
        <f>IF(ABS(AJ26-'Telecom - Financial'!AJ62)&lt;0.001,0,AJ26-'Telecom - Financial'!AJ62)</f>
        <v>0</v>
      </c>
      <c r="AK54" s="72">
        <f>IF(ABS(AK26-'Telecom - Financial'!AK62)&lt;0.001,0,AK26-'Telecom - Financial'!AK62)</f>
        <v>0</v>
      </c>
      <c r="AL54" s="72">
        <f>IF(ABS(AL26-'Telecom - Financial'!AL62)&lt;0.001,0,AL26-'Telecom - Financial'!AL62)</f>
        <v>0</v>
      </c>
      <c r="AM54" s="72"/>
    </row>
    <row r="55" spans="2:58" s="220" customFormat="1" ht="12.75" hidden="1" customHeight="1">
      <c r="B55" s="72" t="s">
        <v>767</v>
      </c>
      <c r="C55" s="72"/>
      <c r="D55" s="72"/>
      <c r="E55" s="72"/>
      <c r="F55" s="72"/>
      <c r="G55" s="72"/>
      <c r="H55" s="247" t="s">
        <v>82</v>
      </c>
      <c r="I55" s="72"/>
      <c r="J55" s="74"/>
      <c r="K55" s="74"/>
      <c r="L55" s="74"/>
      <c r="M55" s="74"/>
      <c r="N55" s="72">
        <f>IF(ABS(N29-'Telecom - Financial'!N80)&lt;0.001,0,N29-'Telecom - Financial'!N80)</f>
        <v>0</v>
      </c>
      <c r="O55" s="72">
        <f>IF(ABS(O29-'Telecom - Financial'!O80)&lt;0.001,0,O29-'Telecom - Financial'!O80)</f>
        <v>0</v>
      </c>
      <c r="P55" s="74"/>
      <c r="Q55" s="74"/>
      <c r="R55" s="74"/>
      <c r="S55" s="74"/>
      <c r="T55" s="72">
        <f>IF(ABS(T29-'Telecom - Financial'!T80)&lt;0.001,0,T29-'Telecom - Financial'!T80)</f>
        <v>0</v>
      </c>
      <c r="U55" s="72">
        <f>IF(ABS(U29-'Telecom - Financial'!U80)&lt;0.001,0,U29-'Telecom - Financial'!U80)</f>
        <v>0</v>
      </c>
      <c r="V55" s="72">
        <f>IF(ABS(V29-'Telecom - Financial'!V80)&lt;0.001,0,V29-'Telecom - Financial'!V80)</f>
        <v>0</v>
      </c>
      <c r="W55" s="72">
        <f>IF(ABS(W29-'Telecom - Financial'!W80)&lt;0.001,0,W29-'Telecom - Financial'!W80)</f>
        <v>0</v>
      </c>
      <c r="X55" s="72"/>
      <c r="Y55" s="74"/>
      <c r="Z55" s="74"/>
      <c r="AA55" s="74"/>
      <c r="AB55" s="74"/>
      <c r="AC55" s="72">
        <f>IF(ABS(AC29-'Telecom - Financial'!AC80)&lt;0.001,0,AC29-'Telecom - Financial'!AC80)</f>
        <v>0</v>
      </c>
      <c r="AD55" s="72">
        <f>IF(ABS(AD29-'Telecom - Financial'!AD80)&lt;0.001,0,AD29-'Telecom - Financial'!AD80)</f>
        <v>0</v>
      </c>
      <c r="AE55" s="74"/>
      <c r="AF55" s="74"/>
      <c r="AG55" s="74"/>
      <c r="AH55" s="74"/>
      <c r="AI55" s="72">
        <f>IF(ABS(AI29-'Telecom - Financial'!AI80)&lt;0.001,0,AI29-'Telecom - Financial'!AI80)</f>
        <v>0</v>
      </c>
      <c r="AJ55" s="72">
        <f>IF(ABS(AJ29-'Telecom - Financial'!AJ80)&lt;0.001,0,AJ29-'Telecom - Financial'!AJ80)</f>
        <v>0</v>
      </c>
      <c r="AK55" s="72">
        <f>IF(ABS(AK29-'Telecom - Financial'!AK80)&lt;0.001,0,AK29-'Telecom - Financial'!AK80)</f>
        <v>0</v>
      </c>
      <c r="AL55" s="72">
        <f>IF(ABS(AL29-'Telecom - Financial'!AL80)&lt;0.001,0,AL29-'Telecom - Financial'!AL80)</f>
        <v>0</v>
      </c>
      <c r="AM55" s="72"/>
    </row>
    <row r="56" spans="2:58" s="220" customFormat="1" ht="12.75" hidden="1" customHeight="1">
      <c r="B56" s="72" t="s">
        <v>367</v>
      </c>
      <c r="C56" s="72"/>
      <c r="D56" s="72"/>
      <c r="E56" s="72"/>
      <c r="F56" s="72"/>
      <c r="G56" s="72"/>
      <c r="H56" s="367" t="s">
        <v>82</v>
      </c>
      <c r="I56" s="72"/>
      <c r="J56" s="74"/>
      <c r="K56" s="74"/>
      <c r="L56" s="74"/>
      <c r="M56" s="74"/>
      <c r="N56" s="72">
        <f>IF(ABS(N26-'Group - Segment report'!T$20)&lt;0.001,0,N26-'Group - Segment report'!T$20)</f>
        <v>0</v>
      </c>
      <c r="O56" s="72">
        <f>IF(ABS(O26-'Group - Segment report'!U$20)&lt;0.001,0,O26-'Group - Segment report'!U$20)</f>
        <v>0</v>
      </c>
      <c r="P56" s="74"/>
      <c r="Q56" s="74"/>
      <c r="R56" s="74"/>
      <c r="S56" s="74"/>
      <c r="T56" s="74"/>
      <c r="U56" s="74"/>
      <c r="V56" s="72">
        <f>IF(ABS(V26-'Group - Segment report'!AK$20)&lt;0.001,0,V26-'Group - Segment report'!AK$20)</f>
        <v>0</v>
      </c>
      <c r="W56" s="72">
        <f>IF(ABS(W26-'Group - Segment report'!AL$20)&lt;0.001,0,W26-'Group - Segment report'!AL$20)</f>
        <v>0</v>
      </c>
      <c r="X56" s="72"/>
      <c r="Y56" s="74"/>
      <c r="Z56" s="74"/>
      <c r="AA56" s="74"/>
      <c r="AB56" s="74"/>
      <c r="AC56" s="72">
        <f>IF(ABS(AC26-'Group - Segment report'!BB$20)&lt;0.001,0,AC26-'Group - Segment report'!BB$20)</f>
        <v>0</v>
      </c>
      <c r="AD56" s="72">
        <f>IF(ABS(AD26-'Group - Segment report'!BC$20)&lt;0.001,0,AD26-'Group - Segment report'!BC$20)</f>
        <v>0</v>
      </c>
      <c r="AE56" s="74"/>
      <c r="AF56" s="74"/>
      <c r="AG56" s="74"/>
      <c r="AH56" s="74"/>
      <c r="AI56" s="74"/>
      <c r="AJ56" s="74"/>
      <c r="AK56" s="72">
        <f>IF(ABS(AK26-'Group - Segment report'!BS$20)&lt;0.001,0,AK26-'Group - Segment report'!BS$20)</f>
        <v>0</v>
      </c>
      <c r="AL56" s="72">
        <f>IF(ABS(AL26-'Group - Segment report'!BT$20)&lt;0.001,0,AL26-'Group - Segment report'!BT$20)</f>
        <v>0</v>
      </c>
      <c r="AM56" s="72"/>
    </row>
    <row r="57" spans="2:58" s="365" customFormat="1" ht="12.75" hidden="1" customHeight="1">
      <c r="B57" s="366"/>
      <c r="C57" s="366"/>
      <c r="D57" s="366"/>
      <c r="E57" s="366"/>
      <c r="F57" s="366"/>
      <c r="G57" s="366"/>
      <c r="H57" s="368"/>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O57" s="239"/>
      <c r="AP57" s="239"/>
      <c r="AQ57" s="239"/>
      <c r="AR57" s="239"/>
      <c r="AS57" s="239"/>
      <c r="AT57" s="239"/>
      <c r="AU57" s="239"/>
      <c r="AV57" s="239"/>
      <c r="AW57" s="239"/>
      <c r="AX57" s="239"/>
      <c r="AY57" s="239"/>
      <c r="AZ57" s="239"/>
      <c r="BA57" s="239"/>
      <c r="BB57" s="239"/>
      <c r="BC57" s="239"/>
      <c r="BD57" s="239"/>
      <c r="BE57" s="239"/>
    </row>
    <row r="58" spans="2:58" s="217" customFormat="1" ht="12.75" hidden="1" customHeight="1">
      <c r="B58" s="363"/>
      <c r="C58" s="363"/>
      <c r="D58" s="363"/>
      <c r="E58" s="363"/>
      <c r="F58" s="363"/>
      <c r="G58" s="225"/>
      <c r="H58" s="364"/>
      <c r="I58" s="225"/>
      <c r="J58" s="363"/>
      <c r="K58" s="363"/>
      <c r="L58" s="363"/>
      <c r="M58" s="363"/>
      <c r="N58" s="363"/>
      <c r="O58" s="363"/>
      <c r="P58" s="363"/>
      <c r="Q58" s="363"/>
      <c r="R58" s="363"/>
      <c r="S58" s="363"/>
      <c r="T58" s="363"/>
      <c r="U58" s="363"/>
      <c r="V58" s="363"/>
      <c r="W58" s="363"/>
      <c r="X58" s="225"/>
      <c r="Y58" s="363"/>
      <c r="Z58" s="363"/>
      <c r="AA58" s="363"/>
      <c r="AB58" s="363"/>
      <c r="AC58" s="363"/>
      <c r="AD58" s="363"/>
      <c r="AE58" s="363"/>
      <c r="AF58" s="363"/>
      <c r="AG58" s="363"/>
      <c r="AH58" s="363"/>
      <c r="AI58" s="363"/>
      <c r="AJ58" s="363"/>
      <c r="AK58" s="363"/>
      <c r="AL58" s="363"/>
      <c r="AM58" s="225"/>
    </row>
    <row r="59" spans="2:58" s="219" customFormat="1" ht="12.75" hidden="1" customHeight="1">
      <c r="B59" s="68" t="s">
        <v>768</v>
      </c>
      <c r="C59" s="68"/>
      <c r="D59" s="68"/>
      <c r="E59" s="68"/>
      <c r="F59" s="68"/>
      <c r="G59" s="68"/>
      <c r="H59" s="230" t="s">
        <v>82</v>
      </c>
      <c r="I59" s="68"/>
      <c r="J59" s="69"/>
      <c r="K59" s="68">
        <f>IF(ABS(K10-'Telecom - Financial'!K24)&lt;0.001,0,K10-'Telecom - Financial'!K24)</f>
        <v>0</v>
      </c>
      <c r="L59" s="69"/>
      <c r="M59" s="68">
        <f>IF(ABS(M10-'Telecom - Financial'!M24)&lt;0.001,0,M10-'Telecom - Financial'!M24)</f>
        <v>0</v>
      </c>
      <c r="N59" s="69"/>
      <c r="O59" s="68">
        <f>IF(ABS(O10-'Telecom - Financial'!O24)&lt;0.001,0,O10-'Telecom - Financial'!O24)</f>
        <v>0</v>
      </c>
      <c r="P59" s="69"/>
      <c r="Q59" s="68">
        <f>IF(ABS(Q10-'Telecom - Financial'!Q24)&lt;0.001,0,Q10-'Telecom - Financial'!Q24)</f>
        <v>0</v>
      </c>
      <c r="R59" s="69"/>
      <c r="S59" s="68">
        <f>IF(ABS(S10-'Telecom - Financial'!S24)&lt;0.001,0,S10-'Telecom - Financial'!S24)</f>
        <v>0</v>
      </c>
      <c r="T59" s="69"/>
      <c r="U59" s="68">
        <f>IF(ABS(U10-'Telecom - Financial'!U24)&lt;0.001,0,U10-'Telecom - Financial'!U24)</f>
        <v>0</v>
      </c>
      <c r="V59" s="69"/>
      <c r="W59" s="68">
        <f>IF(ABS(W10-'Telecom - Financial'!W24)&lt;0.001,0,W10-'Telecom - Financial'!W24)</f>
        <v>0</v>
      </c>
      <c r="X59" s="68"/>
      <c r="Y59" s="69"/>
      <c r="Z59" s="68">
        <f>IF(ABS(Z10-'Telecom - Financial'!Z24)&lt;0.001,0,Z10-'Telecom - Financial'!Z24)</f>
        <v>0</v>
      </c>
      <c r="AA59" s="69"/>
      <c r="AB59" s="68">
        <f>IF(ABS(AB10-'Telecom - Financial'!AB24)&lt;0.001,0,AB10-'Telecom - Financial'!AB24)</f>
        <v>0</v>
      </c>
      <c r="AC59" s="69"/>
      <c r="AD59" s="68">
        <f>IF(ABS(AD10-'Telecom - Financial'!AD24)&lt;0.001,0,AD10-'Telecom - Financial'!AD24)</f>
        <v>0</v>
      </c>
      <c r="AE59" s="69"/>
      <c r="AF59" s="68">
        <f>IF(ABS(AF10-'Telecom - Financial'!AF24)&lt;0.001,0,AF10-'Telecom - Financial'!AF24)</f>
        <v>0</v>
      </c>
      <c r="AG59" s="69"/>
      <c r="AH59" s="68">
        <f>IF(ABS(AH10-'Telecom - Financial'!AH24)&lt;0.001,0,AH10-'Telecom - Financial'!AH24)</f>
        <v>0</v>
      </c>
      <c r="AI59" s="69"/>
      <c r="AJ59" s="68">
        <f>IF(ABS(AJ10-'Telecom - Financial'!AJ24)&lt;0.001,0,AJ10-'Telecom - Financial'!AJ24)</f>
        <v>0</v>
      </c>
      <c r="AK59" s="69"/>
      <c r="AL59" s="68">
        <f>IF(ABS(AL10-'Telecom - Financial'!AL24)&lt;0.001,0,AL10-'Telecom - Financial'!AL24)</f>
        <v>0</v>
      </c>
      <c r="AM59" s="68"/>
    </row>
    <row r="60" spans="2:58" s="219" customFormat="1" ht="12.75" hidden="1" customHeight="1">
      <c r="B60" s="68" t="s">
        <v>375</v>
      </c>
      <c r="C60" s="68"/>
      <c r="D60" s="68"/>
      <c r="E60" s="68"/>
      <c r="F60" s="68"/>
      <c r="G60" s="68"/>
      <c r="H60" s="230" t="s">
        <v>82</v>
      </c>
      <c r="I60" s="68"/>
      <c r="J60" s="69"/>
      <c r="K60" s="69"/>
      <c r="L60" s="69"/>
      <c r="M60" s="69"/>
      <c r="N60" s="68">
        <f>IF(ABS(N27-'Group - Segment report'!T$21)&lt;0.001,0,N27-'Group - Segment report'!T$21)</f>
        <v>0</v>
      </c>
      <c r="O60" s="68">
        <f>IF(ABS(O27-'Group - Segment report'!U$21)&lt;0.001,0,O27-'Group - Segment report'!U$21)</f>
        <v>0</v>
      </c>
      <c r="P60" s="69"/>
      <c r="Q60" s="69"/>
      <c r="R60" s="69"/>
      <c r="S60" s="69"/>
      <c r="T60" s="69"/>
      <c r="U60" s="69"/>
      <c r="V60" s="68">
        <f>IF(ABS(V27-'Group - Segment report'!AK$21)&lt;0.001,0,V27-'Group - Segment report'!AK$21)</f>
        <v>0</v>
      </c>
      <c r="W60" s="68">
        <f>IF(ABS(W27-'Group - Segment report'!AL$21)&lt;0.001,0,W27-'Group - Segment report'!AL$21)</f>
        <v>0</v>
      </c>
      <c r="X60" s="68"/>
      <c r="Y60" s="69"/>
      <c r="Z60" s="69"/>
      <c r="AA60" s="69"/>
      <c r="AB60" s="69"/>
      <c r="AC60" s="68">
        <f>IF(ABS(AC27-'Group - Segment report'!BB$21)&lt;0.001,0,AC27-'Group - Segment report'!BB$21)</f>
        <v>0</v>
      </c>
      <c r="AD60" s="68">
        <f>IF(ABS(AD27-'Group - Segment report'!BC$21)&lt;0.001,0,AD27-'Group - Segment report'!BC$21)</f>
        <v>0</v>
      </c>
      <c r="AE60" s="69"/>
      <c r="AF60" s="69"/>
      <c r="AG60" s="69"/>
      <c r="AH60" s="69"/>
      <c r="AI60" s="69"/>
      <c r="AJ60" s="69"/>
      <c r="AK60" s="68">
        <f>IF(ABS(AK27-'Group - Segment report'!BS$21)&lt;0.001,0,AK27-'Group - Segment report'!BS$21)</f>
        <v>0</v>
      </c>
      <c r="AL60" s="68">
        <f>IF(ABS(AL27-'Group - Segment report'!BT$21)&lt;0.001,0,AL27-'Group - Segment report'!BT$21)</f>
        <v>0</v>
      </c>
      <c r="AM60" s="68"/>
    </row>
    <row r="61" spans="2:58" s="217" customFormat="1" ht="12.75" hidden="1" customHeight="1">
      <c r="B61" s="228"/>
      <c r="C61" s="228"/>
      <c r="D61" s="228"/>
      <c r="E61" s="228"/>
      <c r="F61" s="228"/>
      <c r="G61" s="225"/>
      <c r="H61" s="229"/>
      <c r="I61" s="225"/>
      <c r="J61" s="228"/>
      <c r="K61" s="228"/>
      <c r="L61" s="228"/>
      <c r="M61" s="228"/>
      <c r="N61" s="228"/>
      <c r="O61" s="228"/>
      <c r="P61" s="228"/>
      <c r="Q61" s="228"/>
      <c r="R61" s="228"/>
      <c r="S61" s="228"/>
      <c r="T61" s="228"/>
      <c r="U61" s="228"/>
      <c r="V61" s="228"/>
      <c r="W61" s="228"/>
      <c r="X61" s="225"/>
      <c r="Y61" s="228"/>
      <c r="Z61" s="228"/>
      <c r="AA61" s="228"/>
      <c r="AB61" s="228"/>
      <c r="AC61" s="228"/>
      <c r="AD61" s="228"/>
      <c r="AE61" s="228"/>
      <c r="AF61" s="228"/>
      <c r="AG61" s="228"/>
      <c r="AH61" s="228"/>
      <c r="AI61" s="228"/>
      <c r="AJ61" s="228"/>
      <c r="AK61" s="228"/>
      <c r="AL61" s="228"/>
      <c r="AM61" s="225"/>
    </row>
    <row r="62" spans="2:58" s="101" customFormat="1" ht="15" customHeight="1">
      <c r="F62" s="294"/>
      <c r="G62" s="294"/>
      <c r="H62" s="369"/>
      <c r="I62" s="294"/>
      <c r="AN62" s="288"/>
      <c r="AO62" s="236"/>
      <c r="AP62" s="236"/>
      <c r="AQ62" s="236"/>
      <c r="AR62" s="236"/>
      <c r="AS62" s="236"/>
      <c r="AT62" s="236"/>
      <c r="AU62" s="236"/>
      <c r="AV62" s="236"/>
      <c r="AW62" s="236"/>
      <c r="AX62" s="236"/>
      <c r="AY62" s="236"/>
      <c r="AZ62" s="236"/>
      <c r="BA62" s="236"/>
      <c r="BB62" s="236"/>
      <c r="BC62" s="236"/>
      <c r="BD62" s="236"/>
      <c r="BE62" s="236"/>
      <c r="BF62" s="288"/>
    </row>
    <row r="63" spans="2:58" s="101" customFormat="1" ht="15" customHeight="1">
      <c r="F63" s="294"/>
      <c r="G63" s="294"/>
      <c r="H63" s="369"/>
      <c r="I63" s="294"/>
      <c r="AN63" s="288"/>
      <c r="AO63" s="236"/>
      <c r="AP63" s="236"/>
      <c r="AQ63" s="236"/>
      <c r="AR63" s="236"/>
      <c r="AS63" s="236"/>
      <c r="AT63" s="236"/>
      <c r="AU63" s="236"/>
      <c r="AV63" s="236"/>
      <c r="AW63" s="236"/>
      <c r="AX63" s="236"/>
      <c r="AY63" s="236"/>
      <c r="AZ63" s="236"/>
      <c r="BA63" s="236"/>
      <c r="BB63" s="236"/>
      <c r="BC63" s="236"/>
      <c r="BD63" s="236"/>
      <c r="BE63" s="236"/>
      <c r="BF63" s="288"/>
    </row>
    <row r="64" spans="2:58" s="101" customFormat="1" ht="15" customHeight="1">
      <c r="F64" s="294"/>
      <c r="G64" s="294"/>
      <c r="H64" s="369"/>
      <c r="I64" s="294"/>
      <c r="AN64" s="288"/>
      <c r="AO64" s="236"/>
      <c r="AP64" s="236"/>
      <c r="AQ64" s="236"/>
      <c r="AR64" s="236"/>
      <c r="AS64" s="236"/>
      <c r="AT64" s="236"/>
      <c r="AU64" s="236"/>
      <c r="AV64" s="236"/>
      <c r="AW64" s="236"/>
      <c r="AX64" s="236"/>
      <c r="AY64" s="236"/>
      <c r="AZ64" s="236"/>
      <c r="BA64" s="236"/>
      <c r="BB64" s="236"/>
      <c r="BC64" s="236"/>
      <c r="BD64" s="236"/>
      <c r="BE64" s="236"/>
      <c r="BF64" s="288"/>
    </row>
    <row r="65" spans="6:58" s="101" customFormat="1" ht="15" customHeight="1">
      <c r="F65" s="294"/>
      <c r="G65" s="294"/>
      <c r="H65" s="369"/>
      <c r="I65" s="294"/>
      <c r="AN65" s="288"/>
      <c r="AO65" s="236"/>
      <c r="AP65" s="236"/>
      <c r="AQ65" s="236"/>
      <c r="AR65" s="236"/>
      <c r="AS65" s="236"/>
      <c r="AT65" s="236"/>
      <c r="AU65" s="236"/>
      <c r="AV65" s="236"/>
      <c r="AW65" s="236"/>
      <c r="AX65" s="236"/>
      <c r="AY65" s="236"/>
      <c r="AZ65" s="236"/>
      <c r="BA65" s="236"/>
      <c r="BB65" s="236"/>
      <c r="BC65" s="236"/>
      <c r="BD65" s="236"/>
      <c r="BE65" s="236"/>
      <c r="BF65" s="288"/>
    </row>
    <row r="78" spans="6:58">
      <c r="U78" s="370"/>
    </row>
  </sheetData>
  <sheetProtection algorithmName="SHA-512" hashValue="MuW2KTQeNeY5hbwp5ji1e/GWe7FAd5mtsg64uaGjQv0OczNU3B4/zsLCHWyk0cZxBz8ve7h0yzqPx3VBSR2kGA==" saltValue="2PlOP+ZXMebJHmNskehQNQ==" spinCount="100000" sheet="1" formatCells="0" selectLockedCells="1" pivotTables="0"/>
  <customSheetViews>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AO10:AV10 AX9:BE10 AV9">
    <cfRule type="cellIs" dxfId="97" priority="26" operator="notBetween">
      <formula>-2</formula>
      <formula>2</formula>
    </cfRule>
  </conditionalFormatting>
  <conditionalFormatting sqref="J48:W48 Y48:AL48">
    <cfRule type="cellIs" dxfId="96" priority="25" operator="notBetween">
      <formula>-2</formula>
      <formula>2</formula>
    </cfRule>
  </conditionalFormatting>
  <conditionalFormatting sqref="H37:H38">
    <cfRule type="cellIs" dxfId="95" priority="22" operator="notEqual">
      <formula>0</formula>
    </cfRule>
    <cfRule type="cellIs" dxfId="94" priority="23" operator="notEqual">
      <formula>0</formula>
    </cfRule>
    <cfRule type="cellIs" dxfId="93" priority="24" operator="notEqual">
      <formula>0</formula>
    </cfRule>
  </conditionalFormatting>
  <conditionalFormatting sqref="Y59:AL60 J59:W60">
    <cfRule type="cellIs" dxfId="92" priority="21" operator="notBetween">
      <formula>-0.0009999999</formula>
      <formula>0.0009999999</formula>
    </cfRule>
  </conditionalFormatting>
  <conditionalFormatting sqref="Y51:AL52 J51:W52">
    <cfRule type="cellIs" dxfId="91" priority="20" operator="notBetween">
      <formula>-0.9999999999</formula>
      <formula>0.9999999999</formula>
    </cfRule>
  </conditionalFormatting>
  <conditionalFormatting sqref="H40">
    <cfRule type="cellIs" dxfId="90" priority="19" operator="notEqual">
      <formula>0</formula>
    </cfRule>
  </conditionalFormatting>
  <conditionalFormatting sqref="H42">
    <cfRule type="cellIs" dxfId="89" priority="18" operator="notEqual">
      <formula>"OK"</formula>
    </cfRule>
  </conditionalFormatting>
  <conditionalFormatting sqref="H41">
    <cfRule type="cellIs" dxfId="88" priority="17" operator="notEqual">
      <formula>0</formula>
    </cfRule>
  </conditionalFormatting>
  <conditionalFormatting sqref="J45:W45">
    <cfRule type="cellIs" dxfId="87" priority="16" operator="greaterThan">
      <formula>0</formula>
    </cfRule>
  </conditionalFormatting>
  <conditionalFormatting sqref="Y45:AL45">
    <cfRule type="cellIs" dxfId="86" priority="15" operator="greaterThan">
      <formula>0</formula>
    </cfRule>
  </conditionalFormatting>
  <conditionalFormatting sqref="AO11:AV12 AX11:BE12 AO23:AV24 AX23:BE24">
    <cfRule type="cellIs" dxfId="85" priority="14" operator="notBetween">
      <formula>-2</formula>
      <formula>2</formula>
    </cfRule>
  </conditionalFormatting>
  <conditionalFormatting sqref="AO15:AV16 AX15:BE16">
    <cfRule type="cellIs" dxfId="84" priority="12" operator="notBetween">
      <formula>-2</formula>
      <formula>2</formula>
    </cfRule>
  </conditionalFormatting>
  <conditionalFormatting sqref="AO13:AV14 AX13:BE14">
    <cfRule type="cellIs" dxfId="83" priority="13" operator="notBetween">
      <formula>-2</formula>
      <formula>2</formula>
    </cfRule>
  </conditionalFormatting>
  <conditionalFormatting sqref="AO17:AV18 AX17:BE18">
    <cfRule type="cellIs" dxfId="82" priority="11" operator="notBetween">
      <formula>-2</formula>
      <formula>2</formula>
    </cfRule>
  </conditionalFormatting>
  <conditionalFormatting sqref="AO19:AV20 AX19:BE20">
    <cfRule type="cellIs" dxfId="81" priority="10" operator="notBetween">
      <formula>-2</formula>
      <formula>2</formula>
    </cfRule>
  </conditionalFormatting>
  <conditionalFormatting sqref="AO21:AV22 AX21:BE22">
    <cfRule type="cellIs" dxfId="80" priority="9" operator="notBetween">
      <formula>-2</formula>
      <formula>2</formula>
    </cfRule>
  </conditionalFormatting>
  <conditionalFormatting sqref="H39">
    <cfRule type="cellIs" dxfId="79" priority="8" operator="notEqual">
      <formula>0</formula>
    </cfRule>
  </conditionalFormatting>
  <conditionalFormatting sqref="AO9:AU9">
    <cfRule type="cellIs" dxfId="78" priority="7" operator="notBetween">
      <formula>-2</formula>
      <formula>2</formula>
    </cfRule>
  </conditionalFormatting>
  <conditionalFormatting sqref="AO27:AV27 AX26:BE27 AO26:AT26">
    <cfRule type="cellIs" dxfId="77" priority="6" operator="notBetween">
      <formula>-2</formula>
      <formula>2</formula>
    </cfRule>
  </conditionalFormatting>
  <conditionalFormatting sqref="AO30:AV30 AX29:BE30 AO29:AT29">
    <cfRule type="cellIs" dxfId="76" priority="5" operator="notBetween">
      <formula>-2</formula>
      <formula>2</formula>
    </cfRule>
  </conditionalFormatting>
  <conditionalFormatting sqref="J54:W55 Y54:AL55">
    <cfRule type="cellIs" dxfId="75" priority="4" operator="notBetween">
      <formula>-0.9999999999</formula>
      <formula>0.9999999999</formula>
    </cfRule>
  </conditionalFormatting>
  <conditionalFormatting sqref="J56:W56 Y56:AL56">
    <cfRule type="cellIs" dxfId="74" priority="3" operator="notBetween">
      <formula>-0.9999999999</formula>
      <formula>0.9999999999</formula>
    </cfRule>
  </conditionalFormatting>
  <conditionalFormatting sqref="AU26:AV26">
    <cfRule type="cellIs" dxfId="73" priority="2" operator="notBetween">
      <formula>-2</formula>
      <formula>2</formula>
    </cfRule>
  </conditionalFormatting>
  <conditionalFormatting sqref="AU29:AV29">
    <cfRule type="cellIs" dxfId="72" priority="1" operator="notBetween">
      <formula>-2</formula>
      <formula>2</formula>
    </cfRule>
  </conditionalFormatting>
  <hyperlinks>
    <hyperlink ref="A1" location="'Front page'!A1" display="'Front page'!A1" xr:uid="{00000000-0004-0000-1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12FB0-065D-4B46-BEB1-9AB913E60AFA}">
  <sheetPr codeName="Feuil30">
    <tabColor rgb="FFFFC000"/>
    <pageSetUpPr autoPageBreaks="0"/>
  </sheetPr>
  <dimension ref="A1:BI13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9" customWidth="1"/>
    <col min="6" max="6" width="50.6640625" style="29" customWidth="1"/>
    <col min="7" max="7" width="1.6640625" style="29" customWidth="1"/>
    <col min="8" max="8" width="10.6640625" style="104" customWidth="1"/>
    <col min="9" max="9" width="2.6640625" style="29" customWidth="1"/>
    <col min="10" max="23" width="10.6640625" style="29" customWidth="1"/>
    <col min="24" max="24" width="2.6640625" style="29" customWidth="1"/>
    <col min="25" max="38" width="10.6640625" style="29" customWidth="1"/>
    <col min="39" max="39" width="10.5546875" style="29" customWidth="1"/>
    <col min="40" max="40" width="5.5546875" style="165" hidden="1" customWidth="1"/>
    <col min="41" max="48" width="10.5546875" style="165" hidden="1" customWidth="1"/>
    <col min="49" max="49" width="5.5546875" style="165" hidden="1" customWidth="1"/>
    <col min="50" max="57" width="10.5546875" style="165" hidden="1" customWidth="1"/>
    <col min="58" max="58" width="5.5546875" style="165" hidden="1" customWidth="1"/>
    <col min="59" max="59" width="11.44140625" style="29" customWidth="1"/>
    <col min="60" max="16384" width="11.44140625" style="29"/>
  </cols>
  <sheetData>
    <row r="1" spans="1:61" ht="12" customHeight="1">
      <c r="A1" s="27" t="s">
        <v>585</v>
      </c>
      <c r="F1" s="1261" t="s">
        <v>966</v>
      </c>
    </row>
    <row r="2" spans="1:61" ht="12" customHeight="1">
      <c r="F2" s="1266"/>
      <c r="I2" s="105"/>
    </row>
    <row r="3" spans="1:61" ht="12" customHeight="1">
      <c r="F3" s="1266"/>
    </row>
    <row r="4" spans="1:61" ht="12" customHeight="1">
      <c r="F4" s="1266"/>
    </row>
    <row r="5" spans="1:61" ht="12" customHeight="1">
      <c r="F5" s="1267"/>
    </row>
    <row r="6" spans="1:61" ht="23.25" customHeight="1">
      <c r="B6" s="1237" t="s">
        <v>27</v>
      </c>
      <c r="C6" s="1237"/>
      <c r="D6" s="1237"/>
      <c r="E6" s="1237"/>
      <c r="F6" s="1237"/>
      <c r="G6" s="106"/>
      <c r="H6" s="1237" t="s">
        <v>186</v>
      </c>
      <c r="I6" s="107"/>
      <c r="J6" s="304">
        <v>2023</v>
      </c>
      <c r="K6" s="304"/>
      <c r="L6" s="304"/>
      <c r="M6" s="304"/>
      <c r="N6" s="304"/>
      <c r="O6" s="304"/>
      <c r="P6" s="304"/>
      <c r="Q6" s="304"/>
      <c r="R6" s="304"/>
      <c r="S6" s="304"/>
      <c r="T6" s="304"/>
      <c r="U6" s="304"/>
      <c r="V6" s="304"/>
      <c r="W6" s="304"/>
      <c r="Y6" s="304">
        <v>2024</v>
      </c>
      <c r="Z6" s="304"/>
      <c r="AA6" s="304"/>
      <c r="AB6" s="304"/>
      <c r="AC6" s="304"/>
      <c r="AD6" s="304"/>
      <c r="AE6" s="304"/>
      <c r="AF6" s="304"/>
      <c r="AG6" s="304"/>
      <c r="AH6" s="304"/>
      <c r="AI6" s="304"/>
      <c r="AJ6" s="304"/>
      <c r="AK6" s="304"/>
      <c r="AL6" s="304"/>
      <c r="AO6" s="250"/>
      <c r="AP6" s="250"/>
      <c r="AQ6" s="250"/>
      <c r="AR6" s="250"/>
      <c r="AS6" s="250"/>
      <c r="AT6" s="250"/>
      <c r="AU6" s="250"/>
    </row>
    <row r="7" spans="1:61" s="108" customFormat="1" ht="29.25" customHeight="1">
      <c r="B7" s="1245"/>
      <c r="C7" s="1245"/>
      <c r="D7" s="1245"/>
      <c r="E7" s="1245"/>
      <c r="F7" s="1245"/>
      <c r="H7" s="1260"/>
      <c r="J7" s="153" t="s">
        <v>697</v>
      </c>
      <c r="K7" s="110" t="s">
        <v>696</v>
      </c>
      <c r="L7" s="153" t="s">
        <v>698</v>
      </c>
      <c r="M7" s="309" t="s">
        <v>704</v>
      </c>
      <c r="N7" s="153" t="s">
        <v>699</v>
      </c>
      <c r="O7" s="309" t="s">
        <v>705</v>
      </c>
      <c r="P7" s="153" t="s">
        <v>700</v>
      </c>
      <c r="Q7" s="110" t="s">
        <v>706</v>
      </c>
      <c r="R7" s="153" t="s">
        <v>701</v>
      </c>
      <c r="S7" s="309" t="s">
        <v>707</v>
      </c>
      <c r="T7" s="153" t="s">
        <v>702</v>
      </c>
      <c r="U7" s="30" t="s">
        <v>708</v>
      </c>
      <c r="V7" s="153" t="s">
        <v>703</v>
      </c>
      <c r="W7" s="110" t="s">
        <v>709</v>
      </c>
      <c r="Y7" s="153" t="s">
        <v>896</v>
      </c>
      <c r="Z7" s="110" t="s">
        <v>889</v>
      </c>
      <c r="AA7" s="153" t="s">
        <v>897</v>
      </c>
      <c r="AB7" s="309" t="s">
        <v>890</v>
      </c>
      <c r="AC7" s="153" t="s">
        <v>898</v>
      </c>
      <c r="AD7" s="309" t="s">
        <v>891</v>
      </c>
      <c r="AE7" s="153" t="s">
        <v>899</v>
      </c>
      <c r="AF7" s="110" t="s">
        <v>892</v>
      </c>
      <c r="AG7" s="153" t="s">
        <v>900</v>
      </c>
      <c r="AH7" s="309" t="s">
        <v>893</v>
      </c>
      <c r="AI7" s="153" t="s">
        <v>901</v>
      </c>
      <c r="AJ7" s="30" t="s">
        <v>894</v>
      </c>
      <c r="AK7" s="153" t="s">
        <v>902</v>
      </c>
      <c r="AL7" s="110" t="s">
        <v>895</v>
      </c>
      <c r="AN7" s="131"/>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701"/>
    </row>
    <row r="8" spans="1:61" s="736" customFormat="1" ht="15" customHeight="1">
      <c r="H8" s="737"/>
      <c r="AN8" s="129"/>
      <c r="AO8" s="129"/>
      <c r="AP8" s="129"/>
      <c r="AQ8" s="129"/>
      <c r="AR8" s="129"/>
      <c r="AS8" s="129"/>
      <c r="AT8" s="129"/>
      <c r="AU8" s="129"/>
      <c r="AV8" s="129"/>
      <c r="AW8" s="129"/>
      <c r="AX8" s="129"/>
      <c r="AY8" s="129"/>
      <c r="AZ8" s="129"/>
      <c r="BA8" s="129"/>
      <c r="BB8" s="129"/>
      <c r="BC8" s="129"/>
      <c r="BD8" s="129"/>
      <c r="BE8" s="129"/>
      <c r="BF8" s="129"/>
    </row>
    <row r="9" spans="1:61" s="53" customFormat="1" ht="23.25" customHeight="1">
      <c r="B9" s="993" t="s">
        <v>926</v>
      </c>
      <c r="C9" s="932"/>
      <c r="D9" s="932"/>
      <c r="E9" s="932"/>
      <c r="F9" s="932"/>
      <c r="H9" s="56"/>
      <c r="J9" s="101"/>
      <c r="L9" s="101"/>
      <c r="N9" s="101"/>
      <c r="P9" s="101"/>
      <c r="R9" s="101"/>
      <c r="T9" s="101"/>
      <c r="V9" s="101"/>
      <c r="Y9" s="101"/>
      <c r="AA9" s="101"/>
      <c r="AC9" s="101"/>
      <c r="AE9" s="101"/>
      <c r="AG9" s="101"/>
      <c r="AI9" s="101"/>
      <c r="AK9" s="101"/>
      <c r="AN9" s="58"/>
      <c r="AO9" s="58"/>
      <c r="AP9" s="58"/>
      <c r="AQ9" s="58"/>
      <c r="AR9" s="58"/>
      <c r="AS9" s="58"/>
      <c r="AT9" s="58"/>
      <c r="AU9" s="58"/>
      <c r="AV9" s="58"/>
      <c r="AW9" s="58"/>
      <c r="AX9" s="58"/>
      <c r="AY9" s="58"/>
      <c r="AZ9" s="58"/>
      <c r="BA9" s="58"/>
      <c r="BB9" s="58"/>
      <c r="BC9" s="58"/>
      <c r="BD9" s="58"/>
      <c r="BE9" s="58"/>
      <c r="BF9" s="58"/>
    </row>
    <row r="10" spans="1:61" s="53" customFormat="1" ht="15" customHeight="1">
      <c r="B10" s="485"/>
      <c r="H10" s="56"/>
      <c r="J10" s="101"/>
      <c r="L10" s="101"/>
      <c r="N10" s="101"/>
      <c r="P10" s="101"/>
      <c r="R10" s="101"/>
      <c r="T10" s="101"/>
      <c r="V10" s="101"/>
      <c r="Y10" s="101"/>
      <c r="AA10" s="101"/>
      <c r="AC10" s="101"/>
      <c r="AE10" s="101"/>
      <c r="AG10" s="101"/>
      <c r="AI10" s="101"/>
      <c r="AK10" s="101"/>
      <c r="AN10" s="58"/>
      <c r="AO10" s="58"/>
      <c r="AP10" s="58"/>
      <c r="AQ10" s="58"/>
      <c r="AR10" s="58"/>
      <c r="AS10" s="58"/>
      <c r="AT10" s="58"/>
      <c r="AU10" s="58"/>
      <c r="AV10" s="58"/>
      <c r="AW10" s="58"/>
      <c r="AX10" s="58"/>
      <c r="AY10" s="58"/>
      <c r="AZ10" s="58"/>
      <c r="BA10" s="58"/>
      <c r="BB10" s="58"/>
      <c r="BC10" s="58"/>
      <c r="BD10" s="58"/>
      <c r="BE10" s="58"/>
      <c r="BF10" s="58"/>
    </row>
    <row r="11" spans="1:61" s="108" customFormat="1" ht="15" customHeight="1">
      <c r="B11" s="686" t="s">
        <v>200</v>
      </c>
      <c r="C11" s="547"/>
      <c r="D11" s="547"/>
      <c r="E11" s="547"/>
      <c r="F11" s="547"/>
      <c r="H11" s="110"/>
      <c r="J11" s="738"/>
      <c r="K11" s="739"/>
      <c r="L11" s="738"/>
      <c r="M11" s="740"/>
      <c r="N11" s="738"/>
      <c r="O11" s="740"/>
      <c r="P11" s="738"/>
      <c r="Q11" s="740"/>
      <c r="R11" s="738"/>
      <c r="S11" s="740"/>
      <c r="T11" s="738"/>
      <c r="U11" s="740"/>
      <c r="V11" s="738"/>
      <c r="W11" s="739"/>
      <c r="Y11" s="738"/>
      <c r="Z11" s="739"/>
      <c r="AA11" s="738"/>
      <c r="AB11" s="740"/>
      <c r="AC11" s="738"/>
      <c r="AD11" s="740"/>
      <c r="AE11" s="738"/>
      <c r="AF11" s="740"/>
      <c r="AG11" s="738"/>
      <c r="AH11" s="740"/>
      <c r="AI11" s="738"/>
      <c r="AJ11" s="740"/>
      <c r="AK11" s="738"/>
      <c r="AL11" s="739"/>
      <c r="AN11" s="741"/>
      <c r="AO11" s="129"/>
      <c r="AP11" s="129"/>
      <c r="AQ11" s="129"/>
      <c r="AR11" s="129"/>
      <c r="AS11" s="129"/>
      <c r="AT11" s="129"/>
      <c r="AU11" s="129"/>
      <c r="AV11" s="129"/>
      <c r="AW11" s="129"/>
      <c r="AX11" s="129"/>
      <c r="AY11" s="129"/>
      <c r="AZ11" s="129"/>
      <c r="BA11" s="129"/>
      <c r="BB11" s="129"/>
      <c r="BC11" s="129"/>
      <c r="BD11" s="129"/>
      <c r="BE11" s="129"/>
      <c r="BF11" s="741"/>
    </row>
    <row r="12" spans="1:61" s="49" customFormat="1" ht="15" customHeight="1">
      <c r="B12" s="316" t="s">
        <v>190</v>
      </c>
      <c r="C12" s="316"/>
      <c r="D12" s="316"/>
      <c r="E12" s="316"/>
      <c r="F12" s="316"/>
      <c r="H12" s="317"/>
      <c r="J12" s="318">
        <v>1132</v>
      </c>
      <c r="K12" s="319">
        <v>1164</v>
      </c>
      <c r="L12" s="318">
        <v>1133</v>
      </c>
      <c r="M12" s="320">
        <v>1157</v>
      </c>
      <c r="N12" s="318">
        <v>2265</v>
      </c>
      <c r="O12" s="320">
        <v>2321</v>
      </c>
      <c r="P12" s="318">
        <v>1178</v>
      </c>
      <c r="Q12" s="319">
        <v>1179</v>
      </c>
      <c r="R12" s="318">
        <v>1203.8259999999996</v>
      </c>
      <c r="S12" s="320">
        <v>1197.5500000000006</v>
      </c>
      <c r="T12" s="318">
        <v>2382.1059999999998</v>
      </c>
      <c r="U12" s="321">
        <v>2376.5570000000002</v>
      </c>
      <c r="V12" s="318">
        <v>4647.3869999999997</v>
      </c>
      <c r="W12" s="319">
        <v>4697.8860000000004</v>
      </c>
      <c r="Y12" s="318">
        <v>1164</v>
      </c>
      <c r="Z12" s="319">
        <v>1149</v>
      </c>
      <c r="AA12" s="318"/>
      <c r="AB12" s="320"/>
      <c r="AC12" s="318"/>
      <c r="AD12" s="320"/>
      <c r="AE12" s="318"/>
      <c r="AF12" s="319"/>
      <c r="AG12" s="318"/>
      <c r="AH12" s="320"/>
      <c r="AI12" s="318"/>
      <c r="AJ12" s="321"/>
      <c r="AK12" s="318"/>
      <c r="AL12" s="319"/>
      <c r="AN12" s="164"/>
      <c r="AO12" s="323">
        <f>IF(ABS(N12-(J12+L12))&lt;0.001,0,N12-(J12+L12))</f>
        <v>0</v>
      </c>
      <c r="AP12" s="323">
        <f>IF(ABS(O12-(K12+M12))&lt;0.001,0,O12-(K12+M12))</f>
        <v>0</v>
      </c>
      <c r="AQ12" s="323">
        <f>IF(ABS(T12-(P12+R12))&lt;0.001,0,T12-(P12+R12))</f>
        <v>0.28000000000020009</v>
      </c>
      <c r="AR12" s="323">
        <f>IF(ABS(U12-(Q12+S12))&lt;0.001,0,U12-(Q12+S12))</f>
        <v>6.9999999996070983E-3</v>
      </c>
      <c r="AS12" s="323">
        <f>IF(ABS(V12-(J12+L12+P12+R12))&lt;0.001,0,V12-(J12+L12+P12+R12))</f>
        <v>0.5610000000006039</v>
      </c>
      <c r="AT12" s="323">
        <f>IF(ABS(W12-(K12+M12+Q12+S12))&lt;0.001,0,W12-(K12+M12+Q12+S12))</f>
        <v>0.33599999999933061</v>
      </c>
      <c r="AU12" s="323">
        <f>IF(ABS(V12-(N12+T12))&lt;0.001,0,V12-(N12+T12))</f>
        <v>0.28099999999994907</v>
      </c>
      <c r="AV12" s="323">
        <f>IF(ABS(W12-(O12+U12))&lt;0.001,0,W12-(O12+U12))</f>
        <v>0.32899999999972351</v>
      </c>
      <c r="AW12" s="58"/>
      <c r="AX12" s="323">
        <f>IF(ABS(AC12-(Y12+AA12))&lt;0.001,0,AC12-(Y12+AA12))</f>
        <v>-1164</v>
      </c>
      <c r="AY12" s="323">
        <f>IF(ABS(AD12-(Z12+AB12))&lt;0.001,0,AD12-(Z12+AB12))</f>
        <v>-1149</v>
      </c>
      <c r="AZ12" s="323">
        <f>IF(ABS(AI12-(AE12+AG12))&lt;0.001,0,AI12-(AE12+AG12))</f>
        <v>0</v>
      </c>
      <c r="BA12" s="323">
        <f>IF(ABS(AJ12-(AF12+AH12))&lt;0.001,0,AJ12-(AF12+AH12))</f>
        <v>0</v>
      </c>
      <c r="BB12" s="323">
        <f>IF(ABS(AK12-(Y12+AA12+AE12+AG12))&lt;0.001,0,AK12-(Y12+AA12+AE12+AG12))</f>
        <v>-1164</v>
      </c>
      <c r="BC12" s="323">
        <f>IF(ABS(AL12-(Z12+AB12+AF12+AH12))&lt;0.001,0,AL12-(Z12+AB12+AF12+AH12))</f>
        <v>-1149</v>
      </c>
      <c r="BD12" s="323">
        <f>IF(ABS(AK12-(AC12+AI12))&lt;0.001,0,AK12-(AC12+AI12))</f>
        <v>0</v>
      </c>
      <c r="BE12" s="323">
        <f>IF(ABS(AL12-(AD12+AJ12))&lt;0.001,0,AL12-(AD12+AJ12))</f>
        <v>0</v>
      </c>
      <c r="BF12" s="183"/>
      <c r="BH12" s="233"/>
      <c r="BI12" s="233"/>
    </row>
    <row r="13" spans="1:61" s="34" customFormat="1" ht="15" customHeight="1">
      <c r="A13" s="32"/>
      <c r="B13" s="32" t="s">
        <v>19</v>
      </c>
      <c r="C13" s="32"/>
      <c r="D13" s="32"/>
      <c r="E13" s="32"/>
      <c r="F13" s="32"/>
      <c r="G13" s="32"/>
      <c r="H13" s="33"/>
      <c r="I13" s="32"/>
      <c r="J13" s="50"/>
      <c r="K13" s="34">
        <v>2.8000000000000001E-2</v>
      </c>
      <c r="L13" s="50"/>
      <c r="M13" s="51">
        <v>2.1000000000000001E-2</v>
      </c>
      <c r="N13" s="50"/>
      <c r="O13" s="51">
        <v>2.5000000000000001E-2</v>
      </c>
      <c r="P13" s="50"/>
      <c r="Q13" s="34">
        <v>1E-3</v>
      </c>
      <c r="R13" s="50"/>
      <c r="S13" s="51">
        <v>-5.2133780131006224E-3</v>
      </c>
      <c r="T13" s="50"/>
      <c r="U13" s="52">
        <v>-2.3294513342393408E-3</v>
      </c>
      <c r="V13" s="50"/>
      <c r="W13" s="34">
        <v>1.0866106050561486E-2</v>
      </c>
      <c r="Y13" s="50"/>
      <c r="Z13" s="34">
        <v>-1.2999999999999999E-2</v>
      </c>
      <c r="AA13" s="50"/>
      <c r="AB13" s="51"/>
      <c r="AC13" s="50"/>
      <c r="AD13" s="51"/>
      <c r="AE13" s="50"/>
      <c r="AG13" s="50"/>
      <c r="AH13" s="51"/>
      <c r="AI13" s="50"/>
      <c r="AJ13" s="52"/>
      <c r="AK13" s="50"/>
      <c r="AN13" s="132"/>
      <c r="AO13" s="77"/>
      <c r="AP13" s="77"/>
      <c r="AQ13" s="77"/>
      <c r="AR13" s="77"/>
      <c r="AS13" s="77"/>
      <c r="AT13" s="77"/>
      <c r="AU13" s="77"/>
      <c r="AV13" s="77"/>
      <c r="AW13" s="78"/>
      <c r="AX13" s="77"/>
      <c r="AY13" s="77"/>
      <c r="AZ13" s="77"/>
      <c r="BA13" s="77"/>
      <c r="BB13" s="77"/>
      <c r="BC13" s="77"/>
      <c r="BD13" s="77"/>
      <c r="BE13" s="77"/>
      <c r="BF13" s="97"/>
      <c r="BI13" s="233"/>
    </row>
    <row r="14" spans="1:61" s="49" customFormat="1" ht="15" customHeight="1">
      <c r="B14" s="118" t="s">
        <v>287</v>
      </c>
      <c r="C14" s="118"/>
      <c r="D14" s="118"/>
      <c r="E14" s="118"/>
      <c r="F14" s="118"/>
      <c r="H14" s="119" t="s">
        <v>283</v>
      </c>
      <c r="J14" s="45">
        <v>785</v>
      </c>
      <c r="K14" s="46">
        <v>794</v>
      </c>
      <c r="L14" s="45">
        <v>780</v>
      </c>
      <c r="M14" s="47">
        <v>795</v>
      </c>
      <c r="N14" s="45">
        <v>1565</v>
      </c>
      <c r="O14" s="47">
        <v>1589</v>
      </c>
      <c r="P14" s="45">
        <v>781</v>
      </c>
      <c r="Q14" s="46">
        <v>801</v>
      </c>
      <c r="R14" s="45">
        <v>789.96100000000024</v>
      </c>
      <c r="S14" s="47">
        <v>802.16699999999946</v>
      </c>
      <c r="T14" s="45">
        <v>1571.4580000000003</v>
      </c>
      <c r="U14" s="48">
        <v>1602.7559999999999</v>
      </c>
      <c r="V14" s="45">
        <v>3136.4950000000003</v>
      </c>
      <c r="W14" s="46">
        <v>3191.7759999999998</v>
      </c>
      <c r="Y14" s="45">
        <v>794</v>
      </c>
      <c r="Z14" s="46">
        <v>809</v>
      </c>
      <c r="AA14" s="45"/>
      <c r="AB14" s="47"/>
      <c r="AC14" s="45"/>
      <c r="AD14" s="47"/>
      <c r="AE14" s="45"/>
      <c r="AF14" s="46"/>
      <c r="AG14" s="45"/>
      <c r="AH14" s="47"/>
      <c r="AI14" s="45"/>
      <c r="AJ14" s="48"/>
      <c r="AK14" s="45"/>
      <c r="AL14" s="46"/>
      <c r="AN14" s="164"/>
      <c r="AO14" s="176">
        <f>IF(ABS(N14-(J14+L14))&lt;0.001,0,N14-(J14+L14))</f>
        <v>0</v>
      </c>
      <c r="AP14" s="176">
        <f>IF(ABS(O14-(K14+M14))&lt;0.001,0,O14-(K14+M14))</f>
        <v>0</v>
      </c>
      <c r="AQ14" s="176">
        <f>IF(ABS(T14-(P14+R14))&lt;0.001,0,T14-(P14+R14))</f>
        <v>0.49700000000007094</v>
      </c>
      <c r="AR14" s="176">
        <f>IF(ABS(U14-(Q14+S14))&lt;0.001,0,U14-(Q14+S14))</f>
        <v>-0.41099999999960346</v>
      </c>
      <c r="AS14" s="176">
        <f>IF(ABS(V14-(J14+L14+P14+R14))&lt;0.001,0,V14-(J14+L14+P14+R14))</f>
        <v>0.5340000000001055</v>
      </c>
      <c r="AT14" s="176">
        <f>IF(ABS(W14-(K14+M14+Q14+S14))&lt;0.001,0,W14-(K14+M14+Q14+S14))</f>
        <v>-0.39099999999962165</v>
      </c>
      <c r="AU14" s="176">
        <f>IF(ABS(V14-(N14+T14))&lt;0.001,0,V14-(N14+T14))</f>
        <v>3.6999999999807187E-2</v>
      </c>
      <c r="AV14" s="176">
        <f>IF(ABS(W14-(O14+U14))&lt;0.001,0,W14-(O14+U14))</f>
        <v>1.999999999998181E-2</v>
      </c>
      <c r="AW14" s="58"/>
      <c r="AX14" s="176">
        <f>IF(ABS(AC14-(Y14+AA14))&lt;0.001,0,AC14-(Y14+AA14))</f>
        <v>-794</v>
      </c>
      <c r="AY14" s="176">
        <f>IF(ABS(AD14-(Z14+AB14))&lt;0.001,0,AD14-(Z14+AB14))</f>
        <v>-809</v>
      </c>
      <c r="AZ14" s="176">
        <f>IF(ABS(AI14-(AE14+AG14))&lt;0.001,0,AI14-(AE14+AG14))</f>
        <v>0</v>
      </c>
      <c r="BA14" s="176">
        <f>IF(ABS(AJ14-(AF14+AH14))&lt;0.001,0,AJ14-(AF14+AH14))</f>
        <v>0</v>
      </c>
      <c r="BB14" s="176">
        <f>IF(ABS(AK14-(Y14+AA14+AE14+AG14))&lt;0.001,0,AK14-(Y14+AA14+AE14+AG14))</f>
        <v>-794</v>
      </c>
      <c r="BC14" s="176">
        <f>IF(ABS(AL14-(Z14+AB14+AF14+AH14))&lt;0.001,0,AL14-(Z14+AB14+AF14+AH14))</f>
        <v>-809</v>
      </c>
      <c r="BD14" s="176">
        <f>IF(ABS(AK14-(AC14+AI14))&lt;0.001,0,AK14-(AC14+AI14))</f>
        <v>0</v>
      </c>
      <c r="BE14" s="176">
        <f>IF(ABS(AL14-(AD14+AJ14))&lt;0.001,0,AL14-(AD14+AJ14))</f>
        <v>0</v>
      </c>
      <c r="BF14" s="183"/>
      <c r="BH14" s="233"/>
      <c r="BI14" s="233"/>
    </row>
    <row r="15" spans="1:61" s="34" customFormat="1" ht="15" customHeight="1">
      <c r="A15" s="32"/>
      <c r="B15" s="32" t="s">
        <v>19</v>
      </c>
      <c r="C15" s="32"/>
      <c r="D15" s="32"/>
      <c r="E15" s="32"/>
      <c r="F15" s="32"/>
      <c r="G15" s="32"/>
      <c r="H15" s="33"/>
      <c r="I15" s="32"/>
      <c r="J15" s="50"/>
      <c r="K15" s="34">
        <v>1.2E-2</v>
      </c>
      <c r="L15" s="50"/>
      <c r="M15" s="51">
        <v>1.9E-2</v>
      </c>
      <c r="N15" s="50"/>
      <c r="O15" s="51">
        <v>1.4999999999999999E-2</v>
      </c>
      <c r="P15" s="50"/>
      <c r="Q15" s="34">
        <v>2.4E-2</v>
      </c>
      <c r="R15" s="50"/>
      <c r="S15" s="51">
        <v>1.5451395701812087E-2</v>
      </c>
      <c r="T15" s="50"/>
      <c r="U15" s="52">
        <v>1.9916536108505412E-2</v>
      </c>
      <c r="V15" s="50"/>
      <c r="W15" s="34">
        <v>1.7625087876753875E-2</v>
      </c>
      <c r="Y15" s="50"/>
      <c r="Z15" s="34">
        <v>1.9E-2</v>
      </c>
      <c r="AA15" s="50"/>
      <c r="AB15" s="51"/>
      <c r="AC15" s="50"/>
      <c r="AD15" s="51"/>
      <c r="AE15" s="50"/>
      <c r="AG15" s="50"/>
      <c r="AH15" s="51"/>
      <c r="AI15" s="50"/>
      <c r="AJ15" s="52"/>
      <c r="AK15" s="50"/>
      <c r="AN15" s="132"/>
      <c r="AO15" s="77"/>
      <c r="AP15" s="77"/>
      <c r="AQ15" s="77"/>
      <c r="AR15" s="77"/>
      <c r="AS15" s="77"/>
      <c r="AT15" s="77"/>
      <c r="AU15" s="77"/>
      <c r="AV15" s="77"/>
      <c r="AW15" s="78"/>
      <c r="AX15" s="77"/>
      <c r="AY15" s="77"/>
      <c r="AZ15" s="77"/>
      <c r="BA15" s="77"/>
      <c r="BB15" s="77"/>
      <c r="BC15" s="77"/>
      <c r="BD15" s="77"/>
      <c r="BE15" s="77"/>
      <c r="BF15" s="97"/>
      <c r="BI15" s="233"/>
    </row>
    <row r="16" spans="1:61" s="49" customFormat="1" ht="15" customHeight="1">
      <c r="B16" s="118"/>
      <c r="C16" s="118" t="s">
        <v>201</v>
      </c>
      <c r="D16" s="118"/>
      <c r="E16" s="118"/>
      <c r="F16" s="118"/>
      <c r="H16" s="119" t="s">
        <v>129</v>
      </c>
      <c r="J16" s="45">
        <v>466</v>
      </c>
      <c r="K16" s="46">
        <v>471</v>
      </c>
      <c r="L16" s="45">
        <v>465</v>
      </c>
      <c r="M16" s="47">
        <v>475</v>
      </c>
      <c r="N16" s="45">
        <v>931</v>
      </c>
      <c r="O16" s="47">
        <v>946</v>
      </c>
      <c r="P16" s="45">
        <v>468</v>
      </c>
      <c r="Q16" s="46">
        <v>474</v>
      </c>
      <c r="R16" s="45">
        <v>471.64200000000005</v>
      </c>
      <c r="S16" s="47">
        <v>474.18000000000006</v>
      </c>
      <c r="T16" s="45">
        <v>939.16000000000008</v>
      </c>
      <c r="U16" s="48">
        <v>948.29100000000005</v>
      </c>
      <c r="V16" s="45">
        <v>1870.2170000000001</v>
      </c>
      <c r="W16" s="46">
        <v>1894.0150000000001</v>
      </c>
      <c r="Y16" s="45">
        <v>471</v>
      </c>
      <c r="Z16" s="46">
        <v>479</v>
      </c>
      <c r="AA16" s="45"/>
      <c r="AB16" s="47"/>
      <c r="AC16" s="45"/>
      <c r="AD16" s="47"/>
      <c r="AE16" s="45"/>
      <c r="AF16" s="46"/>
      <c r="AG16" s="45"/>
      <c r="AH16" s="47"/>
      <c r="AI16" s="45"/>
      <c r="AJ16" s="48"/>
      <c r="AK16" s="45"/>
      <c r="AL16" s="46"/>
      <c r="AN16" s="164"/>
      <c r="AO16" s="176">
        <f>IF(ABS(N16-(J16+L16))&lt;0.001,0,N16-(J16+L16))</f>
        <v>0</v>
      </c>
      <c r="AP16" s="176">
        <f>IF(ABS(O16-(K16+M16))&lt;0.001,0,O16-(K16+M16))</f>
        <v>0</v>
      </c>
      <c r="AQ16" s="176">
        <f>IF(ABS(T16-(P16+R16))&lt;0.001,0,T16-(P16+R16))</f>
        <v>-0.4819999999999709</v>
      </c>
      <c r="AR16" s="176">
        <f>IF(ABS(U16-(Q16+S16))&lt;0.001,0,U16-(Q16+S16))</f>
        <v>0.11099999999999</v>
      </c>
      <c r="AS16" s="176">
        <f>IF(ABS(V16-(J16+L16+P16+R16))&lt;0.001,0,V16-(J16+L16+P16+R16))</f>
        <v>-0.42499999999995453</v>
      </c>
      <c r="AT16" s="176">
        <f>IF(ABS(W16-(K16+M16+Q16+S16))&lt;0.001,0,W16-(K16+M16+Q16+S16))</f>
        <v>-0.16499999999996362</v>
      </c>
      <c r="AU16" s="176">
        <f>IF(ABS(V16-(N16+T16))&lt;0.001,0,V16-(N16+T16))</f>
        <v>5.7000000000016371E-2</v>
      </c>
      <c r="AV16" s="176">
        <f>IF(ABS(W16-(O16+U16))&lt;0.001,0,W16-(O16+U16))</f>
        <v>-0.2760000000000673</v>
      </c>
      <c r="AW16" s="58"/>
      <c r="AX16" s="176">
        <f>IF(ABS(AC16-(Y16+AA16))&lt;0.001,0,AC16-(Y16+AA16))</f>
        <v>-471</v>
      </c>
      <c r="AY16" s="176">
        <f>IF(ABS(AD16-(Z16+AB16))&lt;0.001,0,AD16-(Z16+AB16))</f>
        <v>-479</v>
      </c>
      <c r="AZ16" s="176">
        <f>IF(ABS(AI16-(AE16+AG16))&lt;0.001,0,AI16-(AE16+AG16))</f>
        <v>0</v>
      </c>
      <c r="BA16" s="176">
        <f>IF(ABS(AJ16-(AF16+AH16))&lt;0.001,0,AJ16-(AF16+AH16))</f>
        <v>0</v>
      </c>
      <c r="BB16" s="176">
        <f>IF(ABS(AK16-(Y16+AA16+AE16+AG16))&lt;0.001,0,AK16-(Y16+AA16+AE16+AG16))</f>
        <v>-471</v>
      </c>
      <c r="BC16" s="176">
        <f>IF(ABS(AL16-(Z16+AB16+AF16+AH16))&lt;0.001,0,AL16-(Z16+AB16+AF16+AH16))</f>
        <v>-479</v>
      </c>
      <c r="BD16" s="176">
        <f>IF(ABS(AK16-(AC16+AI16))&lt;0.001,0,AK16-(AC16+AI16))</f>
        <v>0</v>
      </c>
      <c r="BE16" s="176">
        <f>IF(ABS(AL16-(AD16+AJ16))&lt;0.001,0,AL16-(AD16+AJ16))</f>
        <v>0</v>
      </c>
      <c r="BF16" s="183"/>
      <c r="BH16" s="233"/>
      <c r="BI16" s="233"/>
    </row>
    <row r="17" spans="1:61" s="34" customFormat="1" ht="15" customHeight="1">
      <c r="A17" s="32"/>
      <c r="B17" s="32"/>
      <c r="C17" s="32" t="s">
        <v>19</v>
      </c>
      <c r="D17" s="32"/>
      <c r="E17" s="32"/>
      <c r="F17" s="32"/>
      <c r="G17" s="32"/>
      <c r="H17" s="33"/>
      <c r="I17" s="32"/>
      <c r="J17" s="50"/>
      <c r="K17" s="34">
        <v>8.9999999999999993E-3</v>
      </c>
      <c r="L17" s="50"/>
      <c r="M17" s="51">
        <v>2.1999999999999999E-2</v>
      </c>
      <c r="N17" s="50"/>
      <c r="O17" s="51">
        <v>1.6E-2</v>
      </c>
      <c r="P17" s="50"/>
      <c r="Q17" s="34">
        <v>1.4E-2</v>
      </c>
      <c r="R17" s="50"/>
      <c r="S17" s="51">
        <v>5.3812001475694871E-3</v>
      </c>
      <c r="T17" s="50"/>
      <c r="U17" s="52">
        <v>9.7225179948037255E-3</v>
      </c>
      <c r="V17" s="50"/>
      <c r="W17" s="34">
        <v>1.2724726595897629E-2</v>
      </c>
      <c r="Y17" s="50"/>
      <c r="Z17" s="34">
        <v>1.7999999999999999E-2</v>
      </c>
      <c r="AA17" s="50"/>
      <c r="AB17" s="51"/>
      <c r="AC17" s="50"/>
      <c r="AD17" s="51"/>
      <c r="AE17" s="50"/>
      <c r="AG17" s="50"/>
      <c r="AH17" s="51"/>
      <c r="AI17" s="50"/>
      <c r="AJ17" s="52"/>
      <c r="AK17" s="50"/>
      <c r="AN17" s="132"/>
      <c r="AO17" s="77"/>
      <c r="AP17" s="77"/>
      <c r="AQ17" s="77"/>
      <c r="AR17" s="77"/>
      <c r="AS17" s="77"/>
      <c r="AT17" s="77"/>
      <c r="AU17" s="77"/>
      <c r="AV17" s="77"/>
      <c r="AW17" s="78"/>
      <c r="AX17" s="77"/>
      <c r="AY17" s="77"/>
      <c r="AZ17" s="77"/>
      <c r="BA17" s="77"/>
      <c r="BB17" s="77"/>
      <c r="BC17" s="77"/>
      <c r="BD17" s="77"/>
      <c r="BE17" s="77"/>
      <c r="BF17" s="97"/>
      <c r="BI17" s="233"/>
    </row>
    <row r="18" spans="1:61" s="49" customFormat="1" ht="15" customHeight="1">
      <c r="B18" s="118"/>
      <c r="C18" s="118" t="s">
        <v>202</v>
      </c>
      <c r="D18" s="118"/>
      <c r="E18" s="118"/>
      <c r="F18" s="118"/>
      <c r="H18" s="119" t="s">
        <v>130</v>
      </c>
      <c r="J18" s="45">
        <v>201</v>
      </c>
      <c r="K18" s="46">
        <v>195</v>
      </c>
      <c r="L18" s="45">
        <v>198</v>
      </c>
      <c r="M18" s="47">
        <v>194</v>
      </c>
      <c r="N18" s="45">
        <v>399</v>
      </c>
      <c r="O18" s="47">
        <v>389</v>
      </c>
      <c r="P18" s="45">
        <v>197</v>
      </c>
      <c r="Q18" s="46">
        <v>197</v>
      </c>
      <c r="R18" s="45">
        <v>193.48699999999997</v>
      </c>
      <c r="S18" s="47">
        <v>196.39699999999993</v>
      </c>
      <c r="T18" s="45">
        <v>390.79099999999994</v>
      </c>
      <c r="U18" s="48">
        <v>393.06099999999992</v>
      </c>
      <c r="V18" s="45">
        <v>789.63199999999995</v>
      </c>
      <c r="W18" s="46">
        <v>782.31</v>
      </c>
      <c r="Y18" s="45">
        <v>195</v>
      </c>
      <c r="Z18" s="46">
        <v>198</v>
      </c>
      <c r="AA18" s="45"/>
      <c r="AB18" s="47"/>
      <c r="AC18" s="45"/>
      <c r="AD18" s="47"/>
      <c r="AE18" s="45"/>
      <c r="AF18" s="46"/>
      <c r="AG18" s="45"/>
      <c r="AH18" s="47"/>
      <c r="AI18" s="45"/>
      <c r="AJ18" s="48"/>
      <c r="AK18" s="45"/>
      <c r="AL18" s="46"/>
      <c r="AN18" s="164"/>
      <c r="AO18" s="176">
        <f>IF(ABS(N18-(J18+L18))&lt;0.001,0,N18-(J18+L18))</f>
        <v>0</v>
      </c>
      <c r="AP18" s="176">
        <f>IF(ABS(O18-(K18+M18))&lt;0.001,0,O18-(K18+M18))</f>
        <v>0</v>
      </c>
      <c r="AQ18" s="176">
        <f>IF(ABS(T18-(P18+R18))&lt;0.001,0,T18-(P18+R18))</f>
        <v>0.30399999999997362</v>
      </c>
      <c r="AR18" s="176">
        <f>IF(ABS(U18-(Q18+S18))&lt;0.001,0,U18-(Q18+S18))</f>
        <v>-0.33600000000001273</v>
      </c>
      <c r="AS18" s="176">
        <f>IF(ABS(V18-(J18+L18+P18+R18))&lt;0.001,0,V18-(J18+L18+P18+R18))</f>
        <v>0.14499999999998181</v>
      </c>
      <c r="AT18" s="176">
        <f>IF(ABS(W18-(K18+M18+Q18+S18))&lt;0.001,0,W18-(K18+M18+Q18+S18))</f>
        <v>-8.6999999999989086E-2</v>
      </c>
      <c r="AU18" s="176">
        <f>IF(ABS(V18-(N18+T18))&lt;0.001,0,V18-(N18+T18))</f>
        <v>-0.15899999999999181</v>
      </c>
      <c r="AV18" s="176">
        <f>IF(ABS(W18-(O18+U18))&lt;0.001,0,W18-(O18+U18))</f>
        <v>0.24900000000002365</v>
      </c>
      <c r="AW18" s="58"/>
      <c r="AX18" s="176">
        <f>IF(ABS(AC18-(Y18+AA18))&lt;0.001,0,AC18-(Y18+AA18))</f>
        <v>-195</v>
      </c>
      <c r="AY18" s="176">
        <f>IF(ABS(AD18-(Z18+AB18))&lt;0.001,0,AD18-(Z18+AB18))</f>
        <v>-198</v>
      </c>
      <c r="AZ18" s="176">
        <f>IF(ABS(AI18-(AE18+AG18))&lt;0.001,0,AI18-(AE18+AG18))</f>
        <v>0</v>
      </c>
      <c r="BA18" s="176">
        <f>IF(ABS(AJ18-(AF18+AH18))&lt;0.001,0,AJ18-(AF18+AH18))</f>
        <v>0</v>
      </c>
      <c r="BB18" s="176">
        <f>IF(ABS(AK18-(Y18+AA18+AE18+AG18))&lt;0.001,0,AK18-(Y18+AA18+AE18+AG18))</f>
        <v>-195</v>
      </c>
      <c r="BC18" s="176">
        <f>IF(ABS(AL18-(Z18+AB18+AF18+AH18))&lt;0.001,0,AL18-(Z18+AB18+AF18+AH18))</f>
        <v>-198</v>
      </c>
      <c r="BD18" s="176">
        <f>IF(ABS(AK18-(AC18+AI18))&lt;0.001,0,AK18-(AC18+AI18))</f>
        <v>0</v>
      </c>
      <c r="BE18" s="176">
        <f>IF(ABS(AL18-(AD18+AJ18))&lt;0.001,0,AL18-(AD18+AJ18))</f>
        <v>0</v>
      </c>
      <c r="BF18" s="183"/>
      <c r="BH18" s="233"/>
      <c r="BI18" s="233"/>
    </row>
    <row r="19" spans="1:61" s="34" customFormat="1" ht="15" customHeight="1">
      <c r="A19" s="32"/>
      <c r="B19" s="32"/>
      <c r="C19" s="32" t="s">
        <v>19</v>
      </c>
      <c r="D19" s="32"/>
      <c r="E19" s="32"/>
      <c r="F19" s="32"/>
      <c r="G19" s="32"/>
      <c r="H19" s="33"/>
      <c r="I19" s="32"/>
      <c r="J19" s="50"/>
      <c r="K19" s="34">
        <v>-2.7E-2</v>
      </c>
      <c r="L19" s="50"/>
      <c r="M19" s="51">
        <v>-2.1000000000000001E-2</v>
      </c>
      <c r="N19" s="50"/>
      <c r="O19" s="51">
        <v>-2.4E-2</v>
      </c>
      <c r="P19" s="50"/>
      <c r="Q19" s="34">
        <v>-3.0000000000000001E-3</v>
      </c>
      <c r="R19" s="50"/>
      <c r="S19" s="51">
        <v>1.5039770113754347E-2</v>
      </c>
      <c r="T19" s="50"/>
      <c r="U19" s="52">
        <v>5.8087315214525592E-3</v>
      </c>
      <c r="V19" s="50"/>
      <c r="W19" s="34">
        <v>-9.2726738531366815E-3</v>
      </c>
      <c r="Y19" s="50"/>
      <c r="Z19" s="34">
        <v>1.2999999999999999E-2</v>
      </c>
      <c r="AA19" s="50"/>
      <c r="AB19" s="51"/>
      <c r="AC19" s="50"/>
      <c r="AD19" s="51"/>
      <c r="AE19" s="50"/>
      <c r="AG19" s="50"/>
      <c r="AH19" s="51"/>
      <c r="AI19" s="50"/>
      <c r="AJ19" s="52"/>
      <c r="AK19" s="50"/>
      <c r="AN19" s="132"/>
      <c r="AO19" s="77"/>
      <c r="AP19" s="77"/>
      <c r="AQ19" s="77"/>
      <c r="AR19" s="77"/>
      <c r="AS19" s="77"/>
      <c r="AT19" s="77"/>
      <c r="AU19" s="77"/>
      <c r="AV19" s="77"/>
      <c r="AW19" s="78"/>
      <c r="AX19" s="77"/>
      <c r="AY19" s="77"/>
      <c r="AZ19" s="77"/>
      <c r="BA19" s="77"/>
      <c r="BB19" s="77"/>
      <c r="BC19" s="77"/>
      <c r="BD19" s="77"/>
      <c r="BE19" s="77"/>
      <c r="BF19" s="97"/>
      <c r="BI19" s="233"/>
    </row>
    <row r="20" spans="1:61" s="49" customFormat="1" ht="15" customHeight="1">
      <c r="B20" s="118"/>
      <c r="C20" s="118" t="s">
        <v>203</v>
      </c>
      <c r="D20" s="118"/>
      <c r="E20" s="118"/>
      <c r="F20" s="118"/>
      <c r="H20" s="119" t="s">
        <v>131</v>
      </c>
      <c r="J20" s="45">
        <v>109</v>
      </c>
      <c r="K20" s="46">
        <v>118</v>
      </c>
      <c r="L20" s="45">
        <v>108</v>
      </c>
      <c r="M20" s="47">
        <v>113</v>
      </c>
      <c r="N20" s="45">
        <v>217</v>
      </c>
      <c r="O20" s="47">
        <v>231</v>
      </c>
      <c r="P20" s="45">
        <v>105</v>
      </c>
      <c r="Q20" s="46">
        <v>111</v>
      </c>
      <c r="R20" s="45">
        <v>113.464</v>
      </c>
      <c r="S20" s="47">
        <v>115.74599999999998</v>
      </c>
      <c r="T20" s="45">
        <v>218.60599999999999</v>
      </c>
      <c r="U20" s="48">
        <v>226.66299999999998</v>
      </c>
      <c r="V20" s="45">
        <v>435.762</v>
      </c>
      <c r="W20" s="46">
        <v>457.428</v>
      </c>
      <c r="Y20" s="45">
        <v>118</v>
      </c>
      <c r="Z20" s="46">
        <v>116</v>
      </c>
      <c r="AA20" s="45"/>
      <c r="AB20" s="47"/>
      <c r="AC20" s="45"/>
      <c r="AD20" s="47"/>
      <c r="AE20" s="45"/>
      <c r="AF20" s="46"/>
      <c r="AG20" s="45"/>
      <c r="AH20" s="47"/>
      <c r="AI20" s="45"/>
      <c r="AJ20" s="48"/>
      <c r="AK20" s="45"/>
      <c r="AL20" s="46"/>
      <c r="AN20" s="164"/>
      <c r="AO20" s="176">
        <f>IF(ABS(N20-(J20+L20))&lt;0.001,0,N20-(J20+L20))</f>
        <v>0</v>
      </c>
      <c r="AP20" s="176">
        <f>IF(ABS(O20-(K20+M20))&lt;0.001,0,O20-(K20+M20))</f>
        <v>0</v>
      </c>
      <c r="AQ20" s="176">
        <f>IF(ABS(T20-(P20+R20))&lt;0.001,0,T20-(P20+R20))</f>
        <v>0.14199999999999591</v>
      </c>
      <c r="AR20" s="176">
        <f>IF(ABS(U20-(Q20+S20))&lt;0.001,0,U20-(Q20+S20))</f>
        <v>-8.2999999999998408E-2</v>
      </c>
      <c r="AS20" s="176">
        <f>IF(ABS(V20-(J20+L20+P20+R20))&lt;0.001,0,V20-(J20+L20+P20+R20))</f>
        <v>0.29800000000000182</v>
      </c>
      <c r="AT20" s="176">
        <f>IF(ABS(W20-(K20+M20+Q20+S20))&lt;0.001,0,W20-(K20+M20+Q20+S20))</f>
        <v>-0.31799999999998363</v>
      </c>
      <c r="AU20" s="176">
        <f>IF(ABS(V20-(N20+T20))&lt;0.001,0,V20-(N20+T20))</f>
        <v>0.15600000000000591</v>
      </c>
      <c r="AV20" s="176">
        <f>IF(ABS(W20-(O20+U20))&lt;0.001,0,W20-(O20+U20))</f>
        <v>-0.23500000000001364</v>
      </c>
      <c r="AW20" s="58"/>
      <c r="AX20" s="176">
        <f>IF(ABS(AC20-(Y20+AA20))&lt;0.001,0,AC20-(Y20+AA20))</f>
        <v>-118</v>
      </c>
      <c r="AY20" s="176">
        <f>IF(ABS(AD20-(Z20+AB20))&lt;0.001,0,AD20-(Z20+AB20))</f>
        <v>-116</v>
      </c>
      <c r="AZ20" s="176">
        <f>IF(ABS(AI20-(AE20+AG20))&lt;0.001,0,AI20-(AE20+AG20))</f>
        <v>0</v>
      </c>
      <c r="BA20" s="176">
        <f>IF(ABS(AJ20-(AF20+AH20))&lt;0.001,0,AJ20-(AF20+AH20))</f>
        <v>0</v>
      </c>
      <c r="BB20" s="176">
        <f>IF(ABS(AK20-(Y20+AA20+AE20+AG20))&lt;0.001,0,AK20-(Y20+AA20+AE20+AG20))</f>
        <v>-118</v>
      </c>
      <c r="BC20" s="176">
        <f>IF(ABS(AL20-(Z20+AB20+AF20+AH20))&lt;0.001,0,AL20-(Z20+AB20+AF20+AH20))</f>
        <v>-116</v>
      </c>
      <c r="BD20" s="176">
        <f>IF(ABS(AK20-(AC20+AI20))&lt;0.001,0,AK20-(AC20+AI20))</f>
        <v>0</v>
      </c>
      <c r="BE20" s="176">
        <f>IF(ABS(AL20-(AD20+AJ20))&lt;0.001,0,AL20-(AD20+AJ20))</f>
        <v>0</v>
      </c>
      <c r="BF20" s="183"/>
      <c r="BH20" s="233"/>
      <c r="BI20" s="233"/>
    </row>
    <row r="21" spans="1:61" s="34" customFormat="1" ht="15" customHeight="1">
      <c r="A21" s="32"/>
      <c r="B21" s="32"/>
      <c r="C21" s="32" t="s">
        <v>19</v>
      </c>
      <c r="D21" s="32"/>
      <c r="E21" s="32"/>
      <c r="F21" s="32"/>
      <c r="G21" s="32"/>
      <c r="H21" s="33"/>
      <c r="I21" s="32"/>
      <c r="J21" s="50"/>
      <c r="K21" s="34">
        <v>8.1000000000000003E-2</v>
      </c>
      <c r="L21" s="50"/>
      <c r="M21" s="51">
        <v>4.3999999999999997E-2</v>
      </c>
      <c r="N21" s="50"/>
      <c r="O21" s="51">
        <v>6.3E-2</v>
      </c>
      <c r="P21" s="50"/>
      <c r="Q21" s="34">
        <v>5.5E-2</v>
      </c>
      <c r="R21" s="50"/>
      <c r="S21" s="51">
        <v>2.0112106042444955E-2</v>
      </c>
      <c r="T21" s="50"/>
      <c r="U21" s="52">
        <v>3.6856261950724001E-2</v>
      </c>
      <c r="V21" s="50"/>
      <c r="W21" s="34">
        <v>4.971980117587127E-2</v>
      </c>
      <c r="Y21" s="50"/>
      <c r="Z21" s="34">
        <v>-1.0999999999999999E-2</v>
      </c>
      <c r="AA21" s="50"/>
      <c r="AB21" s="51"/>
      <c r="AC21" s="50"/>
      <c r="AD21" s="51"/>
      <c r="AE21" s="50"/>
      <c r="AG21" s="50"/>
      <c r="AH21" s="51"/>
      <c r="AI21" s="50"/>
      <c r="AJ21" s="52"/>
      <c r="AK21" s="50"/>
      <c r="AN21" s="132"/>
      <c r="AO21" s="77"/>
      <c r="AP21" s="77"/>
      <c r="AQ21" s="77"/>
      <c r="AR21" s="77"/>
      <c r="AS21" s="77"/>
      <c r="AT21" s="77"/>
      <c r="AU21" s="77"/>
      <c r="AV21" s="77"/>
      <c r="AW21" s="78"/>
      <c r="AX21" s="77"/>
      <c r="AY21" s="77"/>
      <c r="AZ21" s="77"/>
      <c r="BA21" s="77"/>
      <c r="BB21" s="77"/>
      <c r="BC21" s="77"/>
      <c r="BD21" s="77"/>
      <c r="BE21" s="77"/>
      <c r="BF21" s="97"/>
      <c r="BI21" s="233"/>
    </row>
    <row r="22" spans="1:61" s="49" customFormat="1" ht="15" customHeight="1">
      <c r="B22" s="118"/>
      <c r="C22" s="118" t="s">
        <v>152</v>
      </c>
      <c r="D22" s="118"/>
      <c r="E22" s="118"/>
      <c r="F22" s="118"/>
      <c r="H22" s="119" t="s">
        <v>132</v>
      </c>
      <c r="J22" s="45">
        <v>9</v>
      </c>
      <c r="K22" s="46">
        <v>11</v>
      </c>
      <c r="L22" s="45">
        <v>9</v>
      </c>
      <c r="M22" s="47">
        <v>13</v>
      </c>
      <c r="N22" s="45">
        <v>18</v>
      </c>
      <c r="O22" s="47">
        <v>23</v>
      </c>
      <c r="P22" s="45">
        <v>12</v>
      </c>
      <c r="Q22" s="46">
        <v>19</v>
      </c>
      <c r="R22" s="45">
        <v>11.368000000000002</v>
      </c>
      <c r="S22" s="47">
        <v>15.844000000000001</v>
      </c>
      <c r="T22" s="45">
        <v>22.901</v>
      </c>
      <c r="U22" s="48">
        <v>34.741</v>
      </c>
      <c r="V22" s="45">
        <v>40.884</v>
      </c>
      <c r="W22" s="46">
        <v>58.023000000000003</v>
      </c>
      <c r="Y22" s="45">
        <v>11</v>
      </c>
      <c r="Z22" s="46">
        <v>16</v>
      </c>
      <c r="AA22" s="45"/>
      <c r="AB22" s="47"/>
      <c r="AC22" s="45"/>
      <c r="AD22" s="47"/>
      <c r="AE22" s="45"/>
      <c r="AF22" s="46"/>
      <c r="AG22" s="45"/>
      <c r="AH22" s="47"/>
      <c r="AI22" s="45"/>
      <c r="AJ22" s="48"/>
      <c r="AK22" s="45"/>
      <c r="AL22" s="46"/>
      <c r="AN22" s="164"/>
      <c r="AO22" s="176">
        <f>IF(ABS(N22-(J22+L22))&lt;0.001,0,N22-(J22+L22))</f>
        <v>0</v>
      </c>
      <c r="AP22" s="176">
        <f>IF(ABS(O22-(K22+M22))&lt;0.001,0,O22-(K22+M22))</f>
        <v>-1</v>
      </c>
      <c r="AQ22" s="176">
        <f>IF(ABS(T22-(P22+R22))&lt;0.001,0,T22-(P22+R22))</f>
        <v>-0.4670000000000023</v>
      </c>
      <c r="AR22" s="176">
        <f>IF(ABS(U22-(Q22+S22))&lt;0.001,0,U22-(Q22+S22))</f>
        <v>-0.10300000000000153</v>
      </c>
      <c r="AS22" s="176">
        <f>IF(ABS(V22-(J22+L22+P22+R22))&lt;0.001,0,V22-(J22+L22+P22+R22))</f>
        <v>-0.48400000000000176</v>
      </c>
      <c r="AT22" s="176">
        <f>IF(ABS(W22-(K22+M22+Q22+S22))&lt;0.001,0,W22-(K22+M22+Q22+S22))</f>
        <v>-0.82099999999999795</v>
      </c>
      <c r="AU22" s="176">
        <f>IF(ABS(V22-(N22+T22))&lt;0.001,0,V22-(N22+T22))</f>
        <v>-1.6999999999995907E-2</v>
      </c>
      <c r="AV22" s="176">
        <f>IF(ABS(W22-(O22+U22))&lt;0.001,0,W22-(O22+U22))</f>
        <v>0.28200000000000358</v>
      </c>
      <c r="AW22" s="58"/>
      <c r="AX22" s="176">
        <f>IF(ABS(AC22-(Y22+AA22))&lt;0.001,0,AC22-(Y22+AA22))</f>
        <v>-11</v>
      </c>
      <c r="AY22" s="176">
        <f>IF(ABS(AD22-(Z22+AB22))&lt;0.001,0,AD22-(Z22+AB22))</f>
        <v>-16</v>
      </c>
      <c r="AZ22" s="176">
        <f>IF(ABS(AI22-(AE22+AG22))&lt;0.001,0,AI22-(AE22+AG22))</f>
        <v>0</v>
      </c>
      <c r="BA22" s="176">
        <f>IF(ABS(AJ22-(AF22+AH22))&lt;0.001,0,AJ22-(AF22+AH22))</f>
        <v>0</v>
      </c>
      <c r="BB22" s="176">
        <f>IF(ABS(AK22-(Y22+AA22+AE22+AG22))&lt;0.001,0,AK22-(Y22+AA22+AE22+AG22))</f>
        <v>-11</v>
      </c>
      <c r="BC22" s="176">
        <f>IF(ABS(AL22-(Z22+AB22+AF22+AH22))&lt;0.001,0,AL22-(Z22+AB22+AF22+AH22))</f>
        <v>-16</v>
      </c>
      <c r="BD22" s="176">
        <f>IF(ABS(AK22-(AC22+AI22))&lt;0.001,0,AK22-(AC22+AI22))</f>
        <v>0</v>
      </c>
      <c r="BE22" s="176">
        <f>IF(ABS(AL22-(AD22+AJ22))&lt;0.001,0,AL22-(AD22+AJ22))</f>
        <v>0</v>
      </c>
      <c r="BF22" s="183"/>
      <c r="BH22" s="233"/>
      <c r="BI22" s="233"/>
    </row>
    <row r="23" spans="1:61" s="34" customFormat="1" ht="15" customHeight="1">
      <c r="A23" s="32"/>
      <c r="B23" s="32"/>
      <c r="C23" s="32" t="s">
        <v>19</v>
      </c>
      <c r="D23" s="32"/>
      <c r="E23" s="32"/>
      <c r="F23" s="32"/>
      <c r="G23" s="32"/>
      <c r="H23" s="33"/>
      <c r="I23" s="32"/>
      <c r="J23" s="50"/>
      <c r="K23" s="34">
        <v>0.189</v>
      </c>
      <c r="L23" s="50"/>
      <c r="M23" s="51">
        <v>0.39900000000000002</v>
      </c>
      <c r="N23" s="50"/>
      <c r="O23" s="51">
        <v>0.29499999999999998</v>
      </c>
      <c r="P23" s="50"/>
      <c r="Q23" s="34">
        <v>0.63900000000000001</v>
      </c>
      <c r="R23" s="50"/>
      <c r="S23" s="51">
        <v>0.39373680506685416</v>
      </c>
      <c r="T23" s="50"/>
      <c r="U23" s="52">
        <v>0.51700799091742722</v>
      </c>
      <c r="V23" s="50"/>
      <c r="W23" s="34">
        <v>0.41921044907543292</v>
      </c>
      <c r="Y23" s="50"/>
      <c r="Z23" s="34">
        <v>0.48499999999999999</v>
      </c>
      <c r="AA23" s="50"/>
      <c r="AB23" s="51"/>
      <c r="AC23" s="50"/>
      <c r="AD23" s="51"/>
      <c r="AE23" s="50"/>
      <c r="AG23" s="50"/>
      <c r="AH23" s="51"/>
      <c r="AI23" s="50"/>
      <c r="AJ23" s="52"/>
      <c r="AK23" s="50"/>
      <c r="AN23" s="132"/>
      <c r="AO23" s="77"/>
      <c r="AP23" s="77"/>
      <c r="AQ23" s="77"/>
      <c r="AR23" s="77"/>
      <c r="AS23" s="77"/>
      <c r="AT23" s="77"/>
      <c r="AU23" s="77"/>
      <c r="AV23" s="77"/>
      <c r="AW23" s="78"/>
      <c r="AX23" s="77"/>
      <c r="AY23" s="77"/>
      <c r="AZ23" s="77"/>
      <c r="BA23" s="77"/>
      <c r="BB23" s="77"/>
      <c r="BC23" s="77"/>
      <c r="BD23" s="77"/>
      <c r="BE23" s="77"/>
      <c r="BF23" s="97"/>
      <c r="BI23" s="233"/>
    </row>
    <row r="24" spans="1:61" s="49" customFormat="1" ht="15" customHeight="1">
      <c r="B24" s="118" t="s">
        <v>204</v>
      </c>
      <c r="C24" s="118"/>
      <c r="D24" s="118"/>
      <c r="E24" s="118"/>
      <c r="F24" s="118"/>
      <c r="H24" s="119" t="s">
        <v>133</v>
      </c>
      <c r="J24" s="45">
        <v>197</v>
      </c>
      <c r="K24" s="46">
        <v>192</v>
      </c>
      <c r="L24" s="45">
        <v>209</v>
      </c>
      <c r="M24" s="47">
        <v>192</v>
      </c>
      <c r="N24" s="45">
        <v>406</v>
      </c>
      <c r="O24" s="47">
        <v>384</v>
      </c>
      <c r="P24" s="45">
        <v>237</v>
      </c>
      <c r="Q24" s="46">
        <v>212</v>
      </c>
      <c r="R24" s="45">
        <v>234.2589999999999</v>
      </c>
      <c r="S24" s="47">
        <v>196.88199999999995</v>
      </c>
      <c r="T24" s="45">
        <v>471.51399999999995</v>
      </c>
      <c r="U24" s="48">
        <v>408.9020000000001</v>
      </c>
      <c r="V24" s="45">
        <v>877.98799999999994</v>
      </c>
      <c r="W24" s="46">
        <v>793.29100000000005</v>
      </c>
      <c r="Y24" s="45">
        <v>192</v>
      </c>
      <c r="Z24" s="46">
        <v>161</v>
      </c>
      <c r="AA24" s="45"/>
      <c r="AB24" s="47"/>
      <c r="AC24" s="45"/>
      <c r="AD24" s="47"/>
      <c r="AE24" s="45"/>
      <c r="AF24" s="46"/>
      <c r="AG24" s="45"/>
      <c r="AH24" s="47"/>
      <c r="AI24" s="45"/>
      <c r="AJ24" s="48"/>
      <c r="AK24" s="45"/>
      <c r="AL24" s="46"/>
      <c r="AN24" s="164"/>
      <c r="AO24" s="176">
        <f>IF(ABS(N24-(J24+L24))&lt;0.001,0,N24-(J24+L24))</f>
        <v>0</v>
      </c>
      <c r="AP24" s="176">
        <f>IF(ABS(O24-(K24+M24))&lt;0.001,0,O24-(K24+M24))</f>
        <v>0</v>
      </c>
      <c r="AQ24" s="176">
        <f>IF(ABS(T24-(P24+R24))&lt;0.001,0,T24-(P24+R24))</f>
        <v>0.2550000000000523</v>
      </c>
      <c r="AR24" s="176">
        <f>IF(ABS(U24-(Q24+S24))&lt;0.001,0,U24-(Q24+S24))</f>
        <v>2.000000000015234E-2</v>
      </c>
      <c r="AS24" s="176">
        <f>IF(ABS(V24-(J24+L24+P24+R24))&lt;0.001,0,V24-(J24+L24+P24+R24))</f>
        <v>0.72900000000004184</v>
      </c>
      <c r="AT24" s="176">
        <f>IF(ABS(W24-(K24+M24+Q24+S24))&lt;0.001,0,W24-(K24+M24+Q24+S24))</f>
        <v>0.4090000000001055</v>
      </c>
      <c r="AU24" s="176">
        <f>IF(ABS(V24-(N24+T24))&lt;0.001,0,V24-(N24+T24))</f>
        <v>0.47400000000004638</v>
      </c>
      <c r="AV24" s="176">
        <f>IF(ABS(W24-(O24+U24))&lt;0.001,0,W24-(O24+U24))</f>
        <v>0.38900000000001</v>
      </c>
      <c r="AW24" s="58"/>
      <c r="AX24" s="176">
        <f>IF(ABS(AC24-(Y24+AA24))&lt;0.001,0,AC24-(Y24+AA24))</f>
        <v>-192</v>
      </c>
      <c r="AY24" s="176">
        <f>IF(ABS(AD24-(Z24+AB24))&lt;0.001,0,AD24-(Z24+AB24))</f>
        <v>-161</v>
      </c>
      <c r="AZ24" s="176">
        <f>IF(ABS(AI24-(AE24+AG24))&lt;0.001,0,AI24-(AE24+AG24))</f>
        <v>0</v>
      </c>
      <c r="BA24" s="176">
        <f>IF(ABS(AJ24-(AF24+AH24))&lt;0.001,0,AJ24-(AF24+AH24))</f>
        <v>0</v>
      </c>
      <c r="BB24" s="176">
        <f>IF(ABS(AK24-(Y24+AA24+AE24+AG24))&lt;0.001,0,AK24-(Y24+AA24+AE24+AG24))</f>
        <v>-192</v>
      </c>
      <c r="BC24" s="176">
        <f>IF(ABS(AL24-(Z24+AB24+AF24+AH24))&lt;0.001,0,AL24-(Z24+AB24+AF24+AH24))</f>
        <v>-161</v>
      </c>
      <c r="BD24" s="176">
        <f>IF(ABS(AK24-(AC24+AI24))&lt;0.001,0,AK24-(AC24+AI24))</f>
        <v>0</v>
      </c>
      <c r="BE24" s="176">
        <f>IF(ABS(AL24-(AD24+AJ24))&lt;0.001,0,AL24-(AD24+AJ24))</f>
        <v>0</v>
      </c>
      <c r="BF24" s="183"/>
      <c r="BH24" s="233"/>
      <c r="BI24" s="233"/>
    </row>
    <row r="25" spans="1:61" s="34" customFormat="1" ht="15" customHeight="1">
      <c r="A25" s="32"/>
      <c r="B25" s="32" t="s">
        <v>19</v>
      </c>
      <c r="C25" s="32"/>
      <c r="D25" s="32"/>
      <c r="E25" s="32"/>
      <c r="F25" s="32"/>
      <c r="G25" s="32"/>
      <c r="H25" s="33"/>
      <c r="I25" s="32"/>
      <c r="J25" s="50"/>
      <c r="K25" s="34">
        <v>-2.5000000000000001E-2</v>
      </c>
      <c r="L25" s="50"/>
      <c r="M25" s="51">
        <v>-8.2000000000000003E-2</v>
      </c>
      <c r="N25" s="50"/>
      <c r="O25" s="51">
        <v>-5.3999999999999999E-2</v>
      </c>
      <c r="P25" s="50"/>
      <c r="Q25" s="34">
        <v>-0.106</v>
      </c>
      <c r="R25" s="50"/>
      <c r="S25" s="51">
        <v>-0.15955416867655015</v>
      </c>
      <c r="T25" s="50"/>
      <c r="U25" s="52">
        <v>-0.13278927030798626</v>
      </c>
      <c r="V25" s="50"/>
      <c r="W25" s="34">
        <v>-9.6467149892709103E-2</v>
      </c>
      <c r="Y25" s="50"/>
      <c r="Z25" s="34">
        <v>-0.16500000000000001</v>
      </c>
      <c r="AA25" s="50"/>
      <c r="AB25" s="51"/>
      <c r="AC25" s="50"/>
      <c r="AD25" s="51"/>
      <c r="AE25" s="50"/>
      <c r="AG25" s="50"/>
      <c r="AH25" s="51"/>
      <c r="AI25" s="50"/>
      <c r="AJ25" s="52"/>
      <c r="AK25" s="50"/>
      <c r="AN25" s="132"/>
      <c r="AO25" s="77"/>
      <c r="AP25" s="77"/>
      <c r="AQ25" s="77"/>
      <c r="AR25" s="77"/>
      <c r="AS25" s="77"/>
      <c r="AT25" s="77"/>
      <c r="AU25" s="77"/>
      <c r="AV25" s="77"/>
      <c r="AW25" s="78"/>
      <c r="AX25" s="77"/>
      <c r="AY25" s="77"/>
      <c r="AZ25" s="77"/>
      <c r="BA25" s="77"/>
      <c r="BB25" s="77"/>
      <c r="BC25" s="77"/>
      <c r="BD25" s="77"/>
      <c r="BE25" s="77"/>
      <c r="BF25" s="97"/>
      <c r="BI25" s="233"/>
    </row>
    <row r="26" spans="1:61" s="49" customFormat="1" ht="15" customHeight="1">
      <c r="B26" s="118" t="s">
        <v>205</v>
      </c>
      <c r="C26" s="118"/>
      <c r="D26" s="118"/>
      <c r="E26" s="118"/>
      <c r="F26" s="118"/>
      <c r="H26" s="119" t="s">
        <v>134</v>
      </c>
      <c r="J26" s="45">
        <v>150</v>
      </c>
      <c r="K26" s="46">
        <v>177</v>
      </c>
      <c r="L26" s="45">
        <v>143</v>
      </c>
      <c r="M26" s="47">
        <v>170</v>
      </c>
      <c r="N26" s="45">
        <v>293</v>
      </c>
      <c r="O26" s="47">
        <v>347</v>
      </c>
      <c r="P26" s="45">
        <v>159</v>
      </c>
      <c r="Q26" s="46">
        <v>166</v>
      </c>
      <c r="R26" s="45">
        <v>179.21300000000008</v>
      </c>
      <c r="S26" s="47">
        <v>197.83300000000008</v>
      </c>
      <c r="T26" s="45">
        <v>338.50100000000009</v>
      </c>
      <c r="U26" s="48">
        <v>363.67800000000005</v>
      </c>
      <c r="V26" s="45">
        <v>631.81900000000007</v>
      </c>
      <c r="W26" s="46">
        <v>710.505</v>
      </c>
      <c r="Y26" s="45">
        <v>177</v>
      </c>
      <c r="Z26" s="46">
        <v>178</v>
      </c>
      <c r="AA26" s="45"/>
      <c r="AB26" s="47"/>
      <c r="AC26" s="45"/>
      <c r="AD26" s="47"/>
      <c r="AE26" s="45"/>
      <c r="AF26" s="46"/>
      <c r="AG26" s="45"/>
      <c r="AH26" s="47"/>
      <c r="AI26" s="45"/>
      <c r="AJ26" s="48"/>
      <c r="AK26" s="45"/>
      <c r="AL26" s="46"/>
      <c r="AN26" s="164"/>
      <c r="AO26" s="176">
        <f>IF(ABS(N26-(J26+L26))&lt;0.001,0,N26-(J26+L26))</f>
        <v>0</v>
      </c>
      <c r="AP26" s="176">
        <f>IF(ABS(O26-(K26+M26))&lt;0.001,0,O26-(K26+M26))</f>
        <v>0</v>
      </c>
      <c r="AQ26" s="176">
        <f>IF(ABS(T26-(P26+R26))&lt;0.001,0,T26-(P26+R26))</f>
        <v>0.28800000000001091</v>
      </c>
      <c r="AR26" s="176">
        <f>IF(ABS(U26-(Q26+S26))&lt;0.001,0,U26-(Q26+S26))</f>
        <v>-0.15500000000002956</v>
      </c>
      <c r="AS26" s="176">
        <f>IF(ABS(V26-(J26+L26+P26+R26))&lt;0.001,0,V26-(J26+L26+P26+R26))</f>
        <v>0.60599999999999454</v>
      </c>
      <c r="AT26" s="176">
        <f>IF(ABS(W26-(K26+M26+Q26+S26))&lt;0.001,0,W26-(K26+M26+Q26+S26))</f>
        <v>-0.32800000000008822</v>
      </c>
      <c r="AU26" s="176">
        <f>IF(ABS(V26-(N26+T26))&lt;0.001,0,V26-(N26+T26))</f>
        <v>0.31799999999998363</v>
      </c>
      <c r="AV26" s="176">
        <f>IF(ABS(W26-(O26+U26))&lt;0.001,0,W26-(O26+U26))</f>
        <v>-0.17300000000011551</v>
      </c>
      <c r="AW26" s="58"/>
      <c r="AX26" s="176">
        <f>IF(ABS(AC26-(Y26+AA26))&lt;0.001,0,AC26-(Y26+AA26))</f>
        <v>-177</v>
      </c>
      <c r="AY26" s="176">
        <f>IF(ABS(AD26-(Z26+AB26))&lt;0.001,0,AD26-(Z26+AB26))</f>
        <v>-178</v>
      </c>
      <c r="AZ26" s="176">
        <f>IF(ABS(AI26-(AE26+AG26))&lt;0.001,0,AI26-(AE26+AG26))</f>
        <v>0</v>
      </c>
      <c r="BA26" s="176">
        <f>IF(ABS(AJ26-(AF26+AH26))&lt;0.001,0,AJ26-(AF26+AH26))</f>
        <v>0</v>
      </c>
      <c r="BB26" s="176">
        <f>IF(ABS(AK26-(Y26+AA26+AE26+AG26))&lt;0.001,0,AK26-(Y26+AA26+AE26+AG26))</f>
        <v>-177</v>
      </c>
      <c r="BC26" s="176">
        <f>IF(ABS(AL26-(Z26+AB26+AF26+AH26))&lt;0.001,0,AL26-(Z26+AB26+AF26+AH26))</f>
        <v>-178</v>
      </c>
      <c r="BD26" s="176">
        <f>IF(ABS(AK26-(AC26+AI26))&lt;0.001,0,AK26-(AC26+AI26))</f>
        <v>0</v>
      </c>
      <c r="BE26" s="176">
        <f>IF(ABS(AL26-(AD26+AJ26))&lt;0.001,0,AL26-(AD26+AJ26))</f>
        <v>0</v>
      </c>
      <c r="BF26" s="183"/>
      <c r="BH26" s="233"/>
      <c r="BI26" s="233"/>
    </row>
    <row r="27" spans="1:61" s="34" customFormat="1" ht="15" customHeight="1">
      <c r="A27" s="32"/>
      <c r="B27" s="32" t="s">
        <v>19</v>
      </c>
      <c r="C27" s="32"/>
      <c r="D27" s="32"/>
      <c r="E27" s="32"/>
      <c r="F27" s="32"/>
      <c r="G27" s="32"/>
      <c r="H27" s="33"/>
      <c r="I27" s="32"/>
      <c r="J27" s="50"/>
      <c r="K27" s="34">
        <v>0.18</v>
      </c>
      <c r="L27" s="50"/>
      <c r="M27" s="51">
        <v>0.185</v>
      </c>
      <c r="N27" s="50"/>
      <c r="O27" s="51">
        <v>0.182</v>
      </c>
      <c r="P27" s="50"/>
      <c r="Q27" s="34">
        <v>4.1000000000000002E-2</v>
      </c>
      <c r="R27" s="50"/>
      <c r="S27" s="51">
        <v>0.10389871270499351</v>
      </c>
      <c r="T27" s="50"/>
      <c r="U27" s="52">
        <v>7.4377919119884339E-2</v>
      </c>
      <c r="V27" s="50"/>
      <c r="W27" s="34">
        <v>0.12453883153244827</v>
      </c>
      <c r="Y27" s="50"/>
      <c r="Z27" s="34">
        <v>7.0000000000000001E-3</v>
      </c>
      <c r="AA27" s="50"/>
      <c r="AB27" s="51"/>
      <c r="AC27" s="50"/>
      <c r="AD27" s="51"/>
      <c r="AE27" s="50"/>
      <c r="AG27" s="50"/>
      <c r="AH27" s="51"/>
      <c r="AI27" s="50"/>
      <c r="AJ27" s="52"/>
      <c r="AK27" s="50"/>
      <c r="AN27" s="132"/>
      <c r="AO27" s="77"/>
      <c r="AP27" s="77"/>
      <c r="AQ27" s="77"/>
      <c r="AR27" s="77"/>
      <c r="AS27" s="77"/>
      <c r="AT27" s="77"/>
      <c r="AU27" s="77"/>
      <c r="AV27" s="77"/>
      <c r="AW27" s="78"/>
      <c r="AX27" s="77"/>
      <c r="AY27" s="77"/>
      <c r="AZ27" s="77"/>
      <c r="BA27" s="77"/>
      <c r="BB27" s="77"/>
      <c r="BC27" s="77"/>
      <c r="BD27" s="77"/>
      <c r="BE27" s="77"/>
      <c r="BF27" s="97"/>
      <c r="BI27" s="233"/>
    </row>
    <row r="28" spans="1:61" s="49" customFormat="1" ht="15" customHeight="1">
      <c r="B28" s="118" t="s">
        <v>206</v>
      </c>
      <c r="C28" s="118"/>
      <c r="D28" s="118"/>
      <c r="E28" s="118"/>
      <c r="F28" s="118"/>
      <c r="H28" s="119" t="s">
        <v>276</v>
      </c>
      <c r="J28" s="45">
        <v>0</v>
      </c>
      <c r="K28" s="46">
        <v>1</v>
      </c>
      <c r="L28" s="45">
        <v>0</v>
      </c>
      <c r="M28" s="47">
        <v>1</v>
      </c>
      <c r="N28" s="45">
        <v>0</v>
      </c>
      <c r="O28" s="47">
        <v>1</v>
      </c>
      <c r="P28" s="45">
        <v>0</v>
      </c>
      <c r="Q28" s="46">
        <v>1</v>
      </c>
      <c r="R28" s="1032">
        <v>0.39300000000000002</v>
      </c>
      <c r="S28" s="47">
        <v>0.66800000000000015</v>
      </c>
      <c r="T28" s="45">
        <v>0.63300000000000001</v>
      </c>
      <c r="U28" s="48">
        <v>1.2210000000000001</v>
      </c>
      <c r="V28" s="45">
        <v>1.085</v>
      </c>
      <c r="W28" s="46">
        <v>2.3140000000000001</v>
      </c>
      <c r="Y28" s="45">
        <v>1</v>
      </c>
      <c r="Z28" s="46">
        <v>1</v>
      </c>
      <c r="AA28" s="45"/>
      <c r="AB28" s="47"/>
      <c r="AC28" s="45"/>
      <c r="AD28" s="47"/>
      <c r="AE28" s="45"/>
      <c r="AF28" s="46"/>
      <c r="AG28" s="1032"/>
      <c r="AH28" s="47"/>
      <c r="AI28" s="45"/>
      <c r="AJ28" s="48"/>
      <c r="AK28" s="45"/>
      <c r="AL28" s="46"/>
      <c r="AN28" s="164"/>
      <c r="AO28" s="176">
        <f>IF(ABS(N28-(J28+L28))&lt;0.001,0,N28-(J28+L28))</f>
        <v>0</v>
      </c>
      <c r="AP28" s="176">
        <f>IF(ABS(O28-(K28+M28))&lt;0.001,0,O28-(K28+M28))</f>
        <v>-1</v>
      </c>
      <c r="AQ28" s="176">
        <f>IF(ABS(T28-(P28+R28))&lt;0.001,0,T28-(P28+R28))</f>
        <v>0.24</v>
      </c>
      <c r="AR28" s="176">
        <f>IF(ABS(U28-(Q28+S28))&lt;0.001,0,U28-(Q28+S28))</f>
        <v>-0.44700000000000006</v>
      </c>
      <c r="AS28" s="176">
        <f>IF(ABS(V28-(J28+L28+P28+R28))&lt;0.001,0,V28-(J28+L28+P28+R28))</f>
        <v>0.69199999999999995</v>
      </c>
      <c r="AT28" s="176">
        <f>IF(ABS(W28-(K28+M28+Q28+S28))&lt;0.001,0,W28-(K28+M28+Q28+S28))</f>
        <v>-1.3540000000000001</v>
      </c>
      <c r="AU28" s="176">
        <f>IF(ABS(V28-(N28+T28))&lt;0.001,0,V28-(N28+T28))</f>
        <v>0.45199999999999996</v>
      </c>
      <c r="AV28" s="176">
        <f>IF(ABS(W28-(O28+U28))&lt;0.001,0,W28-(O28+U28))</f>
        <v>9.2999999999999972E-2</v>
      </c>
      <c r="AW28" s="58"/>
      <c r="AX28" s="176">
        <f>IF(ABS(AC28-(Y28+AA28))&lt;0.001,0,AC28-(Y28+AA28))</f>
        <v>-1</v>
      </c>
      <c r="AY28" s="176">
        <f>IF(ABS(AD28-(Z28+AB28))&lt;0.001,0,AD28-(Z28+AB28))</f>
        <v>-1</v>
      </c>
      <c r="AZ28" s="176">
        <f>IF(ABS(AI28-(AE28+AG28))&lt;0.001,0,AI28-(AE28+AG28))</f>
        <v>0</v>
      </c>
      <c r="BA28" s="176">
        <f>IF(ABS(AJ28-(AF28+AH28))&lt;0.001,0,AJ28-(AF28+AH28))</f>
        <v>0</v>
      </c>
      <c r="BB28" s="176">
        <f>IF(ABS(AK28-(Y28+AA28+AE28+AG28))&lt;0.001,0,AK28-(Y28+AA28+AE28+AG28))</f>
        <v>-1</v>
      </c>
      <c r="BC28" s="176">
        <f>IF(ABS(AL28-(Z28+AB28+AF28+AH28))&lt;0.001,0,AL28-(Z28+AB28+AF28+AH28))</f>
        <v>-1</v>
      </c>
      <c r="BD28" s="176">
        <f>IF(ABS(AK28-(AC28+AI28))&lt;0.001,0,AK28-(AC28+AI28))</f>
        <v>0</v>
      </c>
      <c r="BE28" s="176">
        <f>IF(ABS(AL28-(AD28+AJ28))&lt;0.001,0,AL28-(AD28+AJ28))</f>
        <v>0</v>
      </c>
      <c r="BF28" s="183"/>
      <c r="BH28" s="233"/>
      <c r="BI28" s="233"/>
    </row>
    <row r="29" spans="1:61" s="339" customFormat="1" ht="15" customHeight="1" thickBot="1">
      <c r="B29" s="703" t="s">
        <v>19</v>
      </c>
      <c r="C29" s="703"/>
      <c r="D29" s="703"/>
      <c r="E29" s="703"/>
      <c r="F29" s="703"/>
      <c r="G29" s="55"/>
      <c r="H29" s="704"/>
      <c r="J29" s="705"/>
      <c r="K29" s="1033">
        <v>1.8160000000000001</v>
      </c>
      <c r="L29" s="705"/>
      <c r="M29" s="1034">
        <v>1.1000000000000001</v>
      </c>
      <c r="N29" s="705"/>
      <c r="O29" s="1034">
        <v>1.4179999999999999</v>
      </c>
      <c r="P29" s="705"/>
      <c r="Q29" s="1033">
        <v>1.304</v>
      </c>
      <c r="R29" s="705"/>
      <c r="S29" s="1034">
        <v>0.69974554707379166</v>
      </c>
      <c r="T29" s="705"/>
      <c r="U29" s="1035">
        <v>0.92890995260663511</v>
      </c>
      <c r="V29" s="705"/>
      <c r="W29" s="1033">
        <v>1.1327188940092165</v>
      </c>
      <c r="X29" s="325"/>
      <c r="Y29" s="705"/>
      <c r="Z29" s="1033">
        <v>0.438</v>
      </c>
      <c r="AA29" s="705"/>
      <c r="AB29" s="1034"/>
      <c r="AC29" s="705"/>
      <c r="AD29" s="1034"/>
      <c r="AE29" s="705"/>
      <c r="AF29" s="1033"/>
      <c r="AG29" s="705"/>
      <c r="AH29" s="1034"/>
      <c r="AI29" s="705"/>
      <c r="AJ29" s="1035"/>
      <c r="AK29" s="705"/>
      <c r="AL29" s="1033"/>
      <c r="AN29" s="710"/>
      <c r="AO29" s="667"/>
      <c r="AP29" s="667"/>
      <c r="AQ29" s="667"/>
      <c r="AR29" s="667"/>
      <c r="AS29" s="667"/>
      <c r="AT29" s="667"/>
      <c r="AU29" s="667"/>
      <c r="AV29" s="667"/>
      <c r="AW29" s="78"/>
      <c r="AX29" s="667"/>
      <c r="AY29" s="667"/>
      <c r="AZ29" s="667"/>
      <c r="BA29" s="667"/>
      <c r="BB29" s="667"/>
      <c r="BC29" s="667"/>
      <c r="BD29" s="667"/>
      <c r="BE29" s="667"/>
      <c r="BF29" s="711"/>
      <c r="BH29" s="34"/>
      <c r="BI29" s="233"/>
    </row>
    <row r="30" spans="1:61" s="49" customFormat="1" ht="15" customHeight="1" thickTop="1">
      <c r="B30" s="350"/>
      <c r="C30" s="350"/>
      <c r="D30" s="350"/>
      <c r="E30" s="350"/>
      <c r="F30" s="350"/>
      <c r="G30" s="670"/>
      <c r="H30" s="359"/>
      <c r="I30" s="53"/>
      <c r="J30" s="1036"/>
      <c r="K30" s="764"/>
      <c r="L30" s="1036"/>
      <c r="M30" s="764"/>
      <c r="N30" s="1036"/>
      <c r="O30" s="764"/>
      <c r="P30" s="1036"/>
      <c r="Q30" s="764"/>
      <c r="R30" s="1036"/>
      <c r="S30" s="764"/>
      <c r="T30" s="1036"/>
      <c r="U30" s="764"/>
      <c r="V30" s="1036"/>
      <c r="W30" s="764"/>
      <c r="Y30" s="1036"/>
      <c r="Z30" s="764"/>
      <c r="AA30" s="1036"/>
      <c r="AB30" s="764"/>
      <c r="AC30" s="1036"/>
      <c r="AD30" s="764"/>
      <c r="AE30" s="1036"/>
      <c r="AF30" s="764"/>
      <c r="AG30" s="1036"/>
      <c r="AH30" s="764"/>
      <c r="AI30" s="1036"/>
      <c r="AJ30" s="764"/>
      <c r="AK30" s="1036"/>
      <c r="AL30" s="764"/>
      <c r="AN30" s="619"/>
      <c r="AO30" s="129"/>
      <c r="AP30" s="129"/>
      <c r="AQ30" s="129"/>
      <c r="AR30" s="129"/>
      <c r="AS30" s="129"/>
      <c r="AT30" s="129"/>
      <c r="AU30" s="129"/>
      <c r="AV30" s="129"/>
      <c r="AW30" s="129"/>
      <c r="AX30" s="129"/>
      <c r="AY30" s="129"/>
      <c r="AZ30" s="129"/>
      <c r="BA30" s="129"/>
      <c r="BB30" s="129"/>
      <c r="BC30" s="129"/>
      <c r="BD30" s="129"/>
      <c r="BE30" s="129"/>
      <c r="BF30" s="58"/>
    </row>
    <row r="31" spans="1:61" s="49" customFormat="1" ht="15" customHeight="1">
      <c r="B31" s="316" t="s">
        <v>351</v>
      </c>
      <c r="C31" s="316"/>
      <c r="D31" s="316"/>
      <c r="E31" s="316"/>
      <c r="F31" s="316"/>
      <c r="G31" s="350"/>
      <c r="H31" s="351" t="s">
        <v>4</v>
      </c>
      <c r="J31" s="318"/>
      <c r="K31" s="319"/>
      <c r="L31" s="318"/>
      <c r="M31" s="320"/>
      <c r="N31" s="318">
        <v>524</v>
      </c>
      <c r="O31" s="320">
        <v>582</v>
      </c>
      <c r="P31" s="318"/>
      <c r="Q31" s="319"/>
      <c r="R31" s="318"/>
      <c r="S31" s="320"/>
      <c r="T31" s="318">
        <v>586</v>
      </c>
      <c r="U31" s="321">
        <v>664</v>
      </c>
      <c r="V31" s="318">
        <v>1111</v>
      </c>
      <c r="W31" s="319">
        <v>1246</v>
      </c>
      <c r="Y31" s="318"/>
      <c r="Z31" s="319"/>
      <c r="AA31" s="318"/>
      <c r="AB31" s="320"/>
      <c r="AC31" s="318"/>
      <c r="AD31" s="320"/>
      <c r="AE31" s="318"/>
      <c r="AF31" s="319"/>
      <c r="AG31" s="318"/>
      <c r="AH31" s="320"/>
      <c r="AI31" s="318"/>
      <c r="AJ31" s="321"/>
      <c r="AK31" s="318"/>
      <c r="AL31" s="319"/>
      <c r="AN31" s="164"/>
      <c r="AO31" s="355"/>
      <c r="AP31" s="355"/>
      <c r="AQ31" s="355"/>
      <c r="AR31" s="355"/>
      <c r="AS31" s="355"/>
      <c r="AT31" s="355"/>
      <c r="AU31" s="323">
        <f>IF(ABS(V31-(N31+T31))&lt;0.001,0,V31-(N31+T31))</f>
        <v>1</v>
      </c>
      <c r="AV31" s="323">
        <f>IF(ABS(W31-(O31+U31))&lt;0.001,0,W31-(O31+U31))</f>
        <v>0</v>
      </c>
      <c r="AW31" s="58"/>
      <c r="AX31" s="355"/>
      <c r="AY31" s="355"/>
      <c r="AZ31" s="355"/>
      <c r="BA31" s="355"/>
      <c r="BB31" s="355"/>
      <c r="BC31" s="355"/>
      <c r="BD31" s="323">
        <f>IF(ABS(AK31-(AC31+AI31))&lt;0.001,0,AK31-(AC31+AI31))</f>
        <v>0</v>
      </c>
      <c r="BE31" s="323">
        <f>IF(ABS(AL31-(AD31+AJ31))&lt;0.001,0,AL31-(AD31+AJ31))</f>
        <v>0</v>
      </c>
      <c r="BF31" s="183"/>
    </row>
    <row r="32" spans="1:61" s="325" customFormat="1" ht="15" customHeight="1" thickBot="1">
      <c r="B32" s="703" t="s">
        <v>0</v>
      </c>
      <c r="C32" s="703"/>
      <c r="D32" s="703"/>
      <c r="E32" s="703"/>
      <c r="F32" s="703"/>
      <c r="G32" s="55"/>
      <c r="H32" s="704"/>
      <c r="I32" s="53"/>
      <c r="J32" s="705"/>
      <c r="K32" s="706"/>
      <c r="L32" s="705"/>
      <c r="M32" s="357"/>
      <c r="N32" s="705">
        <v>0.23100000000000001</v>
      </c>
      <c r="O32" s="357">
        <v>0.251</v>
      </c>
      <c r="P32" s="705"/>
      <c r="Q32" s="706"/>
      <c r="R32" s="705"/>
      <c r="S32" s="357"/>
      <c r="T32" s="705">
        <v>0.246</v>
      </c>
      <c r="U32" s="361">
        <v>0.27900000000000003</v>
      </c>
      <c r="V32" s="705">
        <v>0.23899999999999999</v>
      </c>
      <c r="W32" s="706">
        <v>0.26500000000000001</v>
      </c>
      <c r="Y32" s="705"/>
      <c r="Z32" s="706"/>
      <c r="AA32" s="705"/>
      <c r="AB32" s="357"/>
      <c r="AC32" s="705"/>
      <c r="AD32" s="357"/>
      <c r="AE32" s="705"/>
      <c r="AF32" s="706"/>
      <c r="AG32" s="705"/>
      <c r="AH32" s="357"/>
      <c r="AI32" s="705"/>
      <c r="AJ32" s="361"/>
      <c r="AK32" s="705"/>
      <c r="AL32" s="706"/>
      <c r="AN32" s="504"/>
      <c r="AO32" s="667"/>
      <c r="AP32" s="667"/>
      <c r="AQ32" s="667"/>
      <c r="AR32" s="667"/>
      <c r="AS32" s="667"/>
      <c r="AT32" s="667"/>
      <c r="AU32" s="667"/>
      <c r="AV32" s="667"/>
      <c r="AW32" s="78"/>
      <c r="AX32" s="667"/>
      <c r="AY32" s="667"/>
      <c r="AZ32" s="667"/>
      <c r="BA32" s="667"/>
      <c r="BB32" s="667"/>
      <c r="BC32" s="667"/>
      <c r="BD32" s="667"/>
      <c r="BE32" s="667"/>
      <c r="BF32" s="505"/>
    </row>
    <row r="33" spans="1:58" s="49" customFormat="1" ht="15" customHeight="1" thickTop="1">
      <c r="B33" s="55"/>
      <c r="C33" s="55"/>
      <c r="D33" s="55"/>
      <c r="E33" s="55"/>
      <c r="F33" s="55"/>
      <c r="G33" s="55"/>
      <c r="H33" s="359"/>
      <c r="I33" s="53"/>
      <c r="J33" s="318"/>
      <c r="K33" s="318"/>
      <c r="L33" s="318"/>
      <c r="M33" s="318"/>
      <c r="N33" s="318"/>
      <c r="O33" s="318"/>
      <c r="P33" s="318"/>
      <c r="Q33" s="318"/>
      <c r="R33" s="318"/>
      <c r="S33" s="318"/>
      <c r="T33" s="318"/>
      <c r="U33" s="318"/>
      <c r="V33" s="318"/>
      <c r="W33" s="318"/>
      <c r="Y33" s="318"/>
      <c r="Z33" s="318"/>
      <c r="AA33" s="318"/>
      <c r="AB33" s="318"/>
      <c r="AC33" s="318"/>
      <c r="AD33" s="318"/>
      <c r="AE33" s="318"/>
      <c r="AF33" s="318"/>
      <c r="AG33" s="318"/>
      <c r="AH33" s="318"/>
      <c r="AI33" s="318"/>
      <c r="AJ33" s="318"/>
      <c r="AK33" s="318"/>
      <c r="AL33" s="318"/>
      <c r="AN33" s="619"/>
      <c r="AO33" s="129"/>
      <c r="AP33" s="129"/>
      <c r="AQ33" s="129"/>
      <c r="AR33" s="129"/>
      <c r="AS33" s="129"/>
      <c r="AT33" s="129"/>
      <c r="AU33" s="129"/>
      <c r="AV33" s="129"/>
      <c r="AW33" s="129"/>
      <c r="AX33" s="129"/>
      <c r="AY33" s="129"/>
      <c r="AZ33" s="129"/>
      <c r="BA33" s="129"/>
      <c r="BB33" s="129"/>
      <c r="BC33" s="129"/>
      <c r="BD33" s="129"/>
      <c r="BE33" s="129"/>
      <c r="BF33" s="58"/>
    </row>
    <row r="34" spans="1:58" s="49" customFormat="1" ht="15" customHeight="1">
      <c r="B34" s="316" t="s">
        <v>352</v>
      </c>
      <c r="C34" s="316"/>
      <c r="D34" s="316"/>
      <c r="E34" s="316"/>
      <c r="F34" s="316"/>
      <c r="G34" s="350"/>
      <c r="H34" s="351" t="s">
        <v>5</v>
      </c>
      <c r="I34" s="53"/>
      <c r="J34" s="318"/>
      <c r="K34" s="319"/>
      <c r="L34" s="318"/>
      <c r="M34" s="320"/>
      <c r="N34" s="318">
        <v>465</v>
      </c>
      <c r="O34" s="320">
        <v>347</v>
      </c>
      <c r="P34" s="318"/>
      <c r="Q34" s="319"/>
      <c r="R34" s="318"/>
      <c r="S34" s="320"/>
      <c r="T34" s="318">
        <v>398</v>
      </c>
      <c r="U34" s="321">
        <v>409</v>
      </c>
      <c r="V34" s="318">
        <v>863</v>
      </c>
      <c r="W34" s="319">
        <v>755</v>
      </c>
      <c r="Y34" s="318"/>
      <c r="Z34" s="319"/>
      <c r="AA34" s="318"/>
      <c r="AB34" s="320"/>
      <c r="AC34" s="318"/>
      <c r="AD34" s="320"/>
      <c r="AE34" s="318"/>
      <c r="AF34" s="319"/>
      <c r="AG34" s="318"/>
      <c r="AH34" s="320"/>
      <c r="AI34" s="318"/>
      <c r="AJ34" s="321"/>
      <c r="AK34" s="318"/>
      <c r="AL34" s="319"/>
      <c r="AN34" s="164"/>
      <c r="AO34" s="355"/>
      <c r="AP34" s="355"/>
      <c r="AQ34" s="355"/>
      <c r="AR34" s="355"/>
      <c r="AS34" s="355"/>
      <c r="AT34" s="355"/>
      <c r="AU34" s="323">
        <f>IF(ABS(V34-(N34+T34))&lt;0.001,0,V34-(N34+T34))</f>
        <v>0</v>
      </c>
      <c r="AV34" s="323">
        <f>IF(ABS(W34-(O34+U34))&lt;0.001,0,W34-(O34+U34))</f>
        <v>-1</v>
      </c>
      <c r="AW34" s="58"/>
      <c r="AX34" s="355"/>
      <c r="AY34" s="355"/>
      <c r="AZ34" s="355"/>
      <c r="BA34" s="355"/>
      <c r="BB34" s="355"/>
      <c r="BC34" s="355"/>
      <c r="BD34" s="323">
        <f>IF(ABS(AK34-(AC34+AI34))&lt;0.001,0,AK34-(AC34+AI34))</f>
        <v>0</v>
      </c>
      <c r="BE34" s="323">
        <f>IF(ABS(AL34-(AD34+AJ34))&lt;0.001,0,AL34-(AD34+AJ34))</f>
        <v>0</v>
      </c>
      <c r="BF34" s="183"/>
    </row>
    <row r="35" spans="1:58" s="325" customFormat="1" ht="15" customHeight="1" thickBot="1">
      <c r="B35" s="703" t="s">
        <v>0</v>
      </c>
      <c r="C35" s="703"/>
      <c r="D35" s="703"/>
      <c r="E35" s="703"/>
      <c r="F35" s="703"/>
      <c r="G35" s="55"/>
      <c r="H35" s="704"/>
      <c r="I35" s="53"/>
      <c r="J35" s="705"/>
      <c r="K35" s="706"/>
      <c r="L35" s="705"/>
      <c r="M35" s="357"/>
      <c r="N35" s="705">
        <v>0.20499999999999999</v>
      </c>
      <c r="O35" s="357">
        <v>0.14899999999999999</v>
      </c>
      <c r="P35" s="705"/>
      <c r="Q35" s="706"/>
      <c r="R35" s="705"/>
      <c r="S35" s="357"/>
      <c r="T35" s="705">
        <v>0.16700000000000001</v>
      </c>
      <c r="U35" s="361">
        <v>0.17199999999999999</v>
      </c>
      <c r="V35" s="705">
        <v>0.186</v>
      </c>
      <c r="W35" s="706">
        <v>0.161</v>
      </c>
      <c r="Y35" s="705"/>
      <c r="Z35" s="706"/>
      <c r="AA35" s="705"/>
      <c r="AB35" s="357"/>
      <c r="AC35" s="705"/>
      <c r="AD35" s="357"/>
      <c r="AE35" s="705"/>
      <c r="AF35" s="706"/>
      <c r="AG35" s="705"/>
      <c r="AH35" s="357"/>
      <c r="AI35" s="705"/>
      <c r="AJ35" s="361"/>
      <c r="AK35" s="705"/>
      <c r="AL35" s="706"/>
      <c r="AN35" s="504"/>
      <c r="AO35" s="667"/>
      <c r="AP35" s="667"/>
      <c r="AQ35" s="667"/>
      <c r="AR35" s="667"/>
      <c r="AS35" s="667"/>
      <c r="AT35" s="667"/>
      <c r="AU35" s="667"/>
      <c r="AV35" s="667"/>
      <c r="AW35" s="78"/>
      <c r="AX35" s="667"/>
      <c r="AY35" s="667"/>
      <c r="AZ35" s="667"/>
      <c r="BA35" s="667"/>
      <c r="BB35" s="667"/>
      <c r="BC35" s="667"/>
      <c r="BD35" s="667"/>
      <c r="BE35" s="667"/>
      <c r="BF35" s="505"/>
    </row>
    <row r="36" spans="1:58" s="339" customFormat="1" ht="23.25" customHeight="1" thickTop="1">
      <c r="H36" s="758"/>
      <c r="J36" s="755"/>
      <c r="K36" s="756"/>
      <c r="L36" s="755"/>
      <c r="M36" s="756"/>
      <c r="N36" s="755"/>
      <c r="O36" s="756"/>
      <c r="P36" s="755"/>
      <c r="Q36" s="756"/>
      <c r="R36" s="755"/>
      <c r="S36" s="756"/>
      <c r="T36" s="755"/>
      <c r="U36" s="756"/>
      <c r="V36" s="755"/>
      <c r="W36" s="756"/>
      <c r="Y36" s="755"/>
      <c r="Z36" s="756"/>
      <c r="AA36" s="755"/>
      <c r="AB36" s="756"/>
      <c r="AC36" s="755"/>
      <c r="AD36" s="756"/>
      <c r="AE36" s="755"/>
      <c r="AF36" s="756"/>
      <c r="AG36" s="755"/>
      <c r="AH36" s="756"/>
      <c r="AI36" s="755"/>
      <c r="AJ36" s="756"/>
      <c r="AK36" s="755"/>
      <c r="AL36" s="756"/>
      <c r="AN36" s="757"/>
      <c r="AO36" s="129"/>
      <c r="AP36" s="129"/>
      <c r="AQ36" s="129"/>
      <c r="AR36" s="129"/>
      <c r="AS36" s="129"/>
      <c r="AT36" s="129"/>
      <c r="AU36" s="129"/>
      <c r="AV36" s="129"/>
      <c r="AW36" s="129"/>
      <c r="AX36" s="129"/>
      <c r="AY36" s="129"/>
      <c r="AZ36" s="129"/>
      <c r="BA36" s="129"/>
      <c r="BB36" s="129"/>
      <c r="BC36" s="129"/>
      <c r="BD36" s="129"/>
      <c r="BE36" s="129"/>
      <c r="BF36" s="757"/>
    </row>
    <row r="37" spans="1:58" s="55" customFormat="1" ht="23.25" customHeight="1">
      <c r="A37" s="53"/>
      <c r="B37" s="993" t="s">
        <v>929</v>
      </c>
      <c r="C37" s="932"/>
      <c r="D37" s="932"/>
      <c r="E37" s="932"/>
      <c r="F37" s="932"/>
      <c r="G37" s="53"/>
      <c r="H37" s="56"/>
      <c r="I37" s="350"/>
      <c r="J37" s="736"/>
      <c r="L37" s="736"/>
      <c r="N37" s="736"/>
      <c r="P37" s="736"/>
      <c r="R37" s="736"/>
      <c r="S37" s="1268"/>
      <c r="T37" s="736"/>
      <c r="V37" s="736"/>
      <c r="Y37" s="736"/>
      <c r="AA37" s="736"/>
      <c r="AC37" s="736"/>
      <c r="AE37" s="736"/>
      <c r="AG37" s="736"/>
      <c r="AI37" s="736"/>
      <c r="AK37" s="736"/>
      <c r="AN37" s="129"/>
      <c r="AO37" s="129"/>
      <c r="AP37" s="129"/>
      <c r="AQ37" s="129"/>
      <c r="AR37" s="129"/>
      <c r="AS37" s="129"/>
      <c r="AT37" s="129"/>
      <c r="AU37" s="129"/>
      <c r="AV37" s="129"/>
      <c r="AW37" s="129"/>
      <c r="AX37" s="129"/>
      <c r="AY37" s="129"/>
      <c r="AZ37" s="129"/>
      <c r="BA37" s="129"/>
      <c r="BB37" s="129"/>
      <c r="BC37" s="129"/>
      <c r="BD37" s="129"/>
      <c r="BE37" s="129"/>
      <c r="BF37" s="129"/>
    </row>
    <row r="38" spans="1:58" s="55" customFormat="1" ht="15" customHeight="1">
      <c r="A38" s="53"/>
      <c r="B38" s="53"/>
      <c r="C38" s="53"/>
      <c r="D38" s="53"/>
      <c r="E38" s="53"/>
      <c r="F38" s="53"/>
      <c r="G38" s="53"/>
      <c r="H38" s="56"/>
      <c r="I38" s="350"/>
      <c r="J38" s="736"/>
      <c r="L38" s="736"/>
      <c r="N38" s="736"/>
      <c r="P38" s="736"/>
      <c r="R38" s="736"/>
      <c r="T38" s="736"/>
      <c r="V38" s="736"/>
      <c r="Y38" s="736"/>
      <c r="AA38" s="736"/>
      <c r="AC38" s="736"/>
      <c r="AE38" s="736"/>
      <c r="AG38" s="736"/>
      <c r="AI38" s="736"/>
      <c r="AK38" s="736"/>
      <c r="AN38" s="129"/>
      <c r="AO38" s="129"/>
      <c r="AP38" s="129"/>
      <c r="AQ38" s="129"/>
      <c r="AR38" s="129"/>
      <c r="AS38" s="129"/>
      <c r="AT38" s="129"/>
      <c r="AU38" s="129"/>
      <c r="AV38" s="129"/>
      <c r="AW38" s="129"/>
      <c r="AX38" s="129"/>
      <c r="AY38" s="129"/>
      <c r="AZ38" s="129"/>
      <c r="BA38" s="129"/>
      <c r="BB38" s="129"/>
      <c r="BC38" s="129"/>
      <c r="BD38" s="129"/>
      <c r="BE38" s="129"/>
      <c r="BF38" s="129"/>
    </row>
    <row r="39" spans="1:58" s="423" customFormat="1" ht="23.25" customHeight="1">
      <c r="A39" s="759"/>
      <c r="B39" s="760" t="s">
        <v>326</v>
      </c>
      <c r="C39" s="759"/>
      <c r="D39" s="759"/>
      <c r="E39" s="759"/>
      <c r="F39" s="759"/>
      <c r="H39" s="761"/>
      <c r="AM39" s="53"/>
    </row>
    <row r="40" spans="1:58" s="53" customFormat="1" ht="15" customHeight="1">
      <c r="B40" s="670"/>
      <c r="H40" s="56"/>
      <c r="J40" s="101"/>
      <c r="K40" s="101"/>
      <c r="L40" s="101"/>
      <c r="M40" s="101"/>
      <c r="N40" s="101"/>
      <c r="O40" s="101"/>
      <c r="P40" s="101"/>
      <c r="Q40" s="101"/>
      <c r="R40" s="101"/>
      <c r="S40" s="101"/>
      <c r="T40" s="101"/>
      <c r="U40" s="101"/>
      <c r="V40" s="101"/>
      <c r="W40" s="101"/>
      <c r="Y40" s="101"/>
      <c r="Z40" s="101"/>
      <c r="AA40" s="101"/>
      <c r="AB40" s="101"/>
      <c r="AC40" s="101"/>
      <c r="AD40" s="101"/>
      <c r="AE40" s="101"/>
      <c r="AF40" s="101"/>
      <c r="AG40" s="101"/>
      <c r="AH40" s="101"/>
      <c r="AI40" s="101"/>
      <c r="AJ40" s="101"/>
      <c r="AK40" s="101"/>
      <c r="AL40" s="101"/>
    </row>
    <row r="41" spans="1:58" s="53" customFormat="1" ht="15" customHeight="1">
      <c r="B41" s="686" t="s">
        <v>327</v>
      </c>
      <c r="C41" s="687"/>
      <c r="D41" s="687"/>
      <c r="E41" s="687"/>
      <c r="F41" s="687"/>
      <c r="H41" s="548"/>
      <c r="J41" s="732"/>
      <c r="K41" s="732"/>
      <c r="L41" s="732"/>
      <c r="M41" s="732"/>
      <c r="N41" s="732"/>
      <c r="O41" s="732"/>
      <c r="P41" s="732"/>
      <c r="Q41" s="732"/>
      <c r="R41" s="732"/>
      <c r="S41" s="732"/>
      <c r="T41" s="732"/>
      <c r="U41" s="732"/>
      <c r="V41" s="732"/>
      <c r="W41" s="732"/>
      <c r="Y41" s="732"/>
      <c r="Z41" s="732"/>
      <c r="AA41" s="732"/>
      <c r="AB41" s="732"/>
      <c r="AC41" s="732"/>
      <c r="AD41" s="732"/>
      <c r="AE41" s="732"/>
      <c r="AF41" s="732"/>
      <c r="AG41" s="732"/>
      <c r="AH41" s="732"/>
      <c r="AI41" s="732"/>
      <c r="AJ41" s="732"/>
      <c r="AK41" s="732"/>
      <c r="AL41" s="732"/>
    </row>
    <row r="42" spans="1:58" s="49" customFormat="1" ht="15" customHeight="1">
      <c r="B42" s="803" t="s">
        <v>525</v>
      </c>
      <c r="C42" s="486"/>
      <c r="D42" s="486"/>
      <c r="E42" s="674"/>
      <c r="F42" s="674"/>
      <c r="H42" s="529" t="s">
        <v>243</v>
      </c>
      <c r="J42" s="403"/>
      <c r="K42" s="403">
        <v>2929.0259999999998</v>
      </c>
      <c r="L42" s="403"/>
      <c r="M42" s="1149">
        <v>2912.0529999999999</v>
      </c>
      <c r="N42" s="403"/>
      <c r="O42" s="1149"/>
      <c r="P42" s="403"/>
      <c r="Q42" s="403">
        <v>2891.643</v>
      </c>
      <c r="R42" s="403"/>
      <c r="S42" s="1149">
        <v>2869.0390000000002</v>
      </c>
      <c r="T42" s="403"/>
      <c r="U42" s="1162"/>
      <c r="V42" s="403"/>
      <c r="W42" s="403"/>
      <c r="Y42" s="403"/>
      <c r="Z42" s="403">
        <v>2852.6120000000001</v>
      </c>
      <c r="AA42" s="403"/>
      <c r="AB42" s="1149"/>
      <c r="AC42" s="403"/>
      <c r="AD42" s="1149"/>
      <c r="AE42" s="403"/>
      <c r="AF42" s="403"/>
      <c r="AG42" s="403"/>
      <c r="AH42" s="1149"/>
      <c r="AI42" s="403"/>
      <c r="AJ42" s="1162"/>
      <c r="AK42" s="403"/>
      <c r="AL42" s="403"/>
      <c r="AM42" s="53"/>
    </row>
    <row r="43" spans="1:58" s="53" customFormat="1" ht="15" customHeight="1">
      <c r="B43" s="101" t="s">
        <v>521</v>
      </c>
      <c r="H43" s="56"/>
      <c r="J43" s="297"/>
      <c r="K43" s="297">
        <v>2.2000000000000002</v>
      </c>
      <c r="L43" s="297"/>
      <c r="M43" s="1150">
        <v>2.21</v>
      </c>
      <c r="N43" s="297"/>
      <c r="O43" s="1150"/>
      <c r="P43" s="297"/>
      <c r="Q43" s="297">
        <v>2.23</v>
      </c>
      <c r="R43" s="297"/>
      <c r="S43" s="1150">
        <v>2.2400000000000002</v>
      </c>
      <c r="T43" s="297"/>
      <c r="U43" s="1163"/>
      <c r="V43" s="297"/>
      <c r="W43" s="297"/>
      <c r="Y43" s="297"/>
      <c r="Z43" s="297">
        <v>2.2579127480358352</v>
      </c>
      <c r="AA43" s="297"/>
      <c r="AB43" s="1150"/>
      <c r="AC43" s="297"/>
      <c r="AD43" s="1150"/>
      <c r="AE43" s="297"/>
      <c r="AF43" s="297"/>
      <c r="AG43" s="297"/>
      <c r="AH43" s="1150"/>
      <c r="AI43" s="297"/>
      <c r="AJ43" s="1163"/>
      <c r="AK43" s="297"/>
      <c r="AL43" s="297"/>
    </row>
    <row r="44" spans="1:58" s="53" customFormat="1" ht="15" customHeight="1">
      <c r="B44" s="670" t="s">
        <v>332</v>
      </c>
      <c r="H44" s="56"/>
      <c r="M44" s="782"/>
      <c r="O44" s="782"/>
      <c r="S44" s="782"/>
      <c r="U44" s="1164"/>
      <c r="AB44" s="782"/>
      <c r="AD44" s="782"/>
      <c r="AH44" s="782"/>
      <c r="AJ44" s="1164"/>
    </row>
    <row r="45" spans="1:58" s="49" customFormat="1" ht="15" customHeight="1">
      <c r="B45" s="803" t="s">
        <v>340</v>
      </c>
      <c r="C45" s="486"/>
      <c r="D45" s="674"/>
      <c r="E45" s="674"/>
      <c r="F45" s="674"/>
      <c r="H45" s="529" t="s">
        <v>244</v>
      </c>
      <c r="J45" s="406"/>
      <c r="K45" s="406">
        <v>55.1</v>
      </c>
      <c r="L45" s="406"/>
      <c r="M45" s="1151">
        <v>55.9</v>
      </c>
      <c r="N45" s="406"/>
      <c r="O45" s="1151"/>
      <c r="P45" s="406"/>
      <c r="Q45" s="406">
        <v>56.1</v>
      </c>
      <c r="R45" s="406"/>
      <c r="S45" s="1151">
        <v>56.6</v>
      </c>
      <c r="T45" s="406"/>
      <c r="U45" s="1165"/>
      <c r="V45" s="406"/>
      <c r="W45" s="406"/>
      <c r="Y45" s="406"/>
      <c r="Z45" s="406">
        <v>57.538434913034706</v>
      </c>
      <c r="AA45" s="406"/>
      <c r="AB45" s="1151"/>
      <c r="AC45" s="406"/>
      <c r="AD45" s="1151"/>
      <c r="AE45" s="406"/>
      <c r="AF45" s="406"/>
      <c r="AG45" s="406"/>
      <c r="AH45" s="1151"/>
      <c r="AI45" s="406"/>
      <c r="AJ45" s="1165"/>
      <c r="AK45" s="406"/>
      <c r="AL45" s="406"/>
      <c r="AM45" s="53"/>
    </row>
    <row r="46" spans="1:58" s="325" customFormat="1" ht="15" customHeight="1" thickBot="1">
      <c r="B46" s="703" t="s">
        <v>19</v>
      </c>
      <c r="C46" s="703"/>
      <c r="D46" s="703"/>
      <c r="E46" s="703"/>
      <c r="F46" s="703"/>
      <c r="H46" s="704"/>
      <c r="J46" s="721"/>
      <c r="K46" s="417">
        <v>3.5000000000000003E-2</v>
      </c>
      <c r="L46" s="417"/>
      <c r="M46" s="1152">
        <v>4.9000000000000002E-2</v>
      </c>
      <c r="N46" s="721"/>
      <c r="O46" s="1152"/>
      <c r="P46" s="721"/>
      <c r="Q46" s="417">
        <v>3.9E-2</v>
      </c>
      <c r="R46" s="417"/>
      <c r="S46" s="1153">
        <v>3.5000000000000003E-2</v>
      </c>
      <c r="T46" s="721"/>
      <c r="U46" s="1166"/>
      <c r="V46" s="721"/>
      <c r="W46" s="721"/>
      <c r="Y46" s="721"/>
      <c r="Z46" s="417">
        <v>4.4909095975923741E-2</v>
      </c>
      <c r="AA46" s="417"/>
      <c r="AB46" s="1152"/>
      <c r="AC46" s="721"/>
      <c r="AD46" s="1152"/>
      <c r="AE46" s="721"/>
      <c r="AF46" s="417"/>
      <c r="AG46" s="417"/>
      <c r="AH46" s="1153"/>
      <c r="AI46" s="721"/>
      <c r="AJ46" s="1166"/>
      <c r="AK46" s="721"/>
      <c r="AL46" s="721"/>
      <c r="AM46" s="53"/>
    </row>
    <row r="47" spans="1:58" s="53" customFormat="1" ht="15" customHeight="1" thickTop="1">
      <c r="H47" s="362"/>
      <c r="J47" s="289"/>
      <c r="K47" s="289"/>
      <c r="L47" s="289"/>
      <c r="M47" s="289"/>
      <c r="N47" s="289"/>
      <c r="O47" s="289"/>
      <c r="P47" s="289"/>
      <c r="Q47" s="289"/>
      <c r="R47" s="289"/>
      <c r="S47" s="289"/>
      <c r="T47" s="289"/>
      <c r="U47" s="289"/>
      <c r="V47" s="289"/>
      <c r="W47" s="289"/>
      <c r="Y47" s="289"/>
      <c r="Z47" s="289"/>
      <c r="AA47" s="289"/>
      <c r="AB47" s="289"/>
      <c r="AC47" s="289"/>
      <c r="AD47" s="289"/>
      <c r="AE47" s="289"/>
      <c r="AF47" s="289"/>
      <c r="AG47" s="289"/>
      <c r="AH47" s="289"/>
      <c r="AI47" s="289"/>
      <c r="AJ47" s="289"/>
      <c r="AK47" s="289"/>
      <c r="AL47" s="289"/>
    </row>
    <row r="48" spans="1:58" s="423" customFormat="1" ht="23.25" customHeight="1">
      <c r="A48" s="759"/>
      <c r="B48" s="760" t="s">
        <v>927</v>
      </c>
      <c r="C48" s="759"/>
      <c r="D48" s="759"/>
      <c r="E48" s="759"/>
      <c r="F48" s="759"/>
      <c r="H48" s="761"/>
      <c r="AM48" s="53"/>
    </row>
    <row r="49" spans="2:39" s="53" customFormat="1" ht="15" customHeight="1">
      <c r="B49" s="670"/>
      <c r="H49" s="56"/>
      <c r="J49" s="101"/>
      <c r="K49" s="101"/>
      <c r="L49" s="101"/>
      <c r="M49" s="101"/>
      <c r="N49" s="101"/>
      <c r="O49" s="101"/>
      <c r="P49" s="101"/>
      <c r="Q49" s="101"/>
      <c r="R49" s="101"/>
      <c r="S49" s="101"/>
      <c r="T49" s="101"/>
      <c r="U49" s="101"/>
      <c r="V49" s="101"/>
      <c r="W49" s="101"/>
      <c r="Y49" s="101"/>
      <c r="Z49" s="101"/>
      <c r="AA49" s="101"/>
      <c r="AB49" s="101"/>
      <c r="AC49" s="101"/>
      <c r="AD49" s="101"/>
      <c r="AE49" s="101"/>
      <c r="AF49" s="101"/>
      <c r="AG49" s="101"/>
      <c r="AH49" s="101"/>
      <c r="AI49" s="101"/>
      <c r="AJ49" s="101"/>
      <c r="AK49" s="101"/>
      <c r="AL49" s="101"/>
    </row>
    <row r="50" spans="2:39" s="53" customFormat="1" ht="15" customHeight="1">
      <c r="B50" s="670" t="s">
        <v>327</v>
      </c>
      <c r="H50" s="56"/>
      <c r="J50" s="799"/>
      <c r="K50" s="799"/>
      <c r="L50" s="799"/>
      <c r="M50" s="799"/>
      <c r="N50" s="799"/>
      <c r="O50" s="799"/>
      <c r="P50" s="799"/>
      <c r="Q50" s="799"/>
      <c r="R50" s="799"/>
      <c r="S50" s="101"/>
      <c r="T50" s="799"/>
      <c r="U50" s="799"/>
      <c r="V50" s="799"/>
      <c r="W50" s="799"/>
      <c r="Y50" s="799"/>
      <c r="Z50" s="799"/>
      <c r="AA50" s="799"/>
      <c r="AB50" s="799"/>
      <c r="AC50" s="799"/>
      <c r="AD50" s="799"/>
      <c r="AE50" s="799"/>
      <c r="AF50" s="799"/>
      <c r="AG50" s="799"/>
      <c r="AH50" s="101"/>
      <c r="AI50" s="799"/>
      <c r="AJ50" s="799"/>
      <c r="AK50" s="799"/>
      <c r="AL50" s="799"/>
    </row>
    <row r="51" spans="2:39" s="49" customFormat="1" ht="15" customHeight="1">
      <c r="B51" s="674" t="s">
        <v>439</v>
      </c>
      <c r="C51" s="674"/>
      <c r="D51" s="674"/>
      <c r="E51" s="674"/>
      <c r="F51" s="674"/>
      <c r="G51" s="53"/>
      <c r="H51" s="529" t="s">
        <v>245</v>
      </c>
      <c r="I51" s="53"/>
      <c r="J51" s="403"/>
      <c r="K51" s="403">
        <v>17083.016</v>
      </c>
      <c r="L51" s="403"/>
      <c r="M51" s="1149">
        <v>17327.125</v>
      </c>
      <c r="N51" s="403"/>
      <c r="O51" s="1149"/>
      <c r="P51" s="403"/>
      <c r="Q51" s="403">
        <v>17652.46</v>
      </c>
      <c r="R51" s="403"/>
      <c r="S51" s="1149">
        <v>17714.916000000001</v>
      </c>
      <c r="T51" s="403"/>
      <c r="U51" s="1162"/>
      <c r="V51" s="403"/>
      <c r="W51" s="403"/>
      <c r="X51" s="53"/>
      <c r="Y51" s="403"/>
      <c r="Z51" s="403">
        <v>17891.812999999998</v>
      </c>
      <c r="AA51" s="403"/>
      <c r="AB51" s="1149"/>
      <c r="AC51" s="403"/>
      <c r="AD51" s="1149"/>
      <c r="AE51" s="403"/>
      <c r="AF51" s="403"/>
      <c r="AG51" s="403"/>
      <c r="AH51" s="1149"/>
      <c r="AI51" s="403"/>
      <c r="AJ51" s="1162"/>
      <c r="AK51" s="403"/>
      <c r="AL51" s="403"/>
      <c r="AM51" s="53"/>
    </row>
    <row r="52" spans="2:39" s="53" customFormat="1" ht="15" customHeight="1">
      <c r="C52" s="53" t="s">
        <v>212</v>
      </c>
      <c r="H52" s="56" t="s">
        <v>246</v>
      </c>
      <c r="J52" s="289"/>
      <c r="K52" s="289">
        <v>15486.468999999999</v>
      </c>
      <c r="L52" s="289"/>
      <c r="M52" s="290">
        <v>15733.583000000001</v>
      </c>
      <c r="N52" s="289"/>
      <c r="O52" s="290"/>
      <c r="P52" s="289"/>
      <c r="Q52" s="289">
        <v>16010.944</v>
      </c>
      <c r="R52" s="289"/>
      <c r="S52" s="290">
        <v>16112.468999999999</v>
      </c>
      <c r="T52" s="289"/>
      <c r="U52" s="545"/>
      <c r="V52" s="289"/>
      <c r="W52" s="289"/>
      <c r="Y52" s="289"/>
      <c r="Z52" s="289">
        <v>16421.678</v>
      </c>
      <c r="AA52" s="289"/>
      <c r="AB52" s="290"/>
      <c r="AC52" s="289"/>
      <c r="AD52" s="290"/>
      <c r="AE52" s="289"/>
      <c r="AF52" s="289"/>
      <c r="AG52" s="289"/>
      <c r="AH52" s="290"/>
      <c r="AI52" s="289"/>
      <c r="AJ52" s="545"/>
      <c r="AK52" s="289"/>
      <c r="AL52" s="289"/>
    </row>
    <row r="53" spans="2:39" s="53" customFormat="1" ht="15" customHeight="1">
      <c r="B53" s="496"/>
      <c r="C53" s="680"/>
      <c r="D53" s="496" t="s">
        <v>410</v>
      </c>
      <c r="E53" s="496"/>
      <c r="F53" s="496"/>
      <c r="H53" s="679" t="s">
        <v>248</v>
      </c>
      <c r="J53" s="86"/>
      <c r="K53" s="86">
        <v>3967.74</v>
      </c>
      <c r="L53" s="86"/>
      <c r="M53" s="85">
        <v>4163.43</v>
      </c>
      <c r="N53" s="86"/>
      <c r="O53" s="85"/>
      <c r="P53" s="86"/>
      <c r="Q53" s="86">
        <v>4437.4669999999996</v>
      </c>
      <c r="R53" s="86"/>
      <c r="S53" s="85">
        <v>4589.4210000000003</v>
      </c>
      <c r="T53" s="86"/>
      <c r="U53" s="163"/>
      <c r="V53" s="86"/>
      <c r="W53" s="86"/>
      <c r="Y53" s="86"/>
      <c r="Z53" s="86">
        <v>4863.5780000000004</v>
      </c>
      <c r="AA53" s="86"/>
      <c r="AB53" s="85"/>
      <c r="AC53" s="86"/>
      <c r="AD53" s="85"/>
      <c r="AE53" s="86"/>
      <c r="AF53" s="86"/>
      <c r="AG53" s="86"/>
      <c r="AH53" s="85"/>
      <c r="AI53" s="86"/>
      <c r="AJ53" s="163"/>
      <c r="AK53" s="86"/>
      <c r="AL53" s="86"/>
    </row>
    <row r="54" spans="2:39" s="53" customFormat="1" ht="15" customHeight="1">
      <c r="D54" s="53" t="s">
        <v>411</v>
      </c>
      <c r="H54" s="362"/>
      <c r="J54" s="289"/>
      <c r="K54" s="289">
        <v>11518.728999999999</v>
      </c>
      <c r="L54" s="289"/>
      <c r="M54" s="290">
        <v>11570.153</v>
      </c>
      <c r="N54" s="289"/>
      <c r="O54" s="290"/>
      <c r="P54" s="289"/>
      <c r="Q54" s="289">
        <v>11573.477000000001</v>
      </c>
      <c r="R54" s="289"/>
      <c r="S54" s="290">
        <v>11523.048000000001</v>
      </c>
      <c r="T54" s="289"/>
      <c r="U54" s="545"/>
      <c r="V54" s="289"/>
      <c r="W54" s="289"/>
      <c r="Y54" s="289"/>
      <c r="Z54" s="289">
        <v>11558.1</v>
      </c>
      <c r="AA54" s="289"/>
      <c r="AB54" s="290"/>
      <c r="AC54" s="289"/>
      <c r="AD54" s="290"/>
      <c r="AE54" s="289"/>
      <c r="AF54" s="289"/>
      <c r="AG54" s="289"/>
      <c r="AH54" s="290"/>
      <c r="AI54" s="289"/>
      <c r="AJ54" s="545"/>
      <c r="AK54" s="289"/>
      <c r="AL54" s="289"/>
    </row>
    <row r="55" spans="2:39" s="53" customFormat="1" ht="15" customHeight="1">
      <c r="B55" s="496"/>
      <c r="C55" s="680" t="s">
        <v>213</v>
      </c>
      <c r="D55" s="496"/>
      <c r="E55" s="496"/>
      <c r="F55" s="496"/>
      <c r="H55" s="724" t="s">
        <v>247</v>
      </c>
      <c r="J55" s="86"/>
      <c r="K55" s="86">
        <v>1596.547</v>
      </c>
      <c r="L55" s="86"/>
      <c r="M55" s="85">
        <v>1593.5419999999999</v>
      </c>
      <c r="N55" s="86"/>
      <c r="O55" s="85"/>
      <c r="P55" s="86"/>
      <c r="Q55" s="86">
        <v>1641.5160000000001</v>
      </c>
      <c r="R55" s="86"/>
      <c r="S55" s="85">
        <v>1602.4469999999999</v>
      </c>
      <c r="T55" s="86"/>
      <c r="U55" s="163"/>
      <c r="V55" s="86"/>
      <c r="W55" s="86"/>
      <c r="Y55" s="86"/>
      <c r="Z55" s="86">
        <v>1470.135</v>
      </c>
      <c r="AA55" s="86"/>
      <c r="AB55" s="85"/>
      <c r="AC55" s="86"/>
      <c r="AD55" s="85"/>
      <c r="AE55" s="86"/>
      <c r="AF55" s="86"/>
      <c r="AG55" s="86"/>
      <c r="AH55" s="85"/>
      <c r="AI55" s="86"/>
      <c r="AJ55" s="163"/>
      <c r="AK55" s="86"/>
      <c r="AL55" s="86"/>
    </row>
    <row r="56" spans="2:39" s="49" customFormat="1" ht="15" customHeight="1">
      <c r="B56" s="49" t="s">
        <v>437</v>
      </c>
      <c r="G56" s="53"/>
      <c r="H56" s="56" t="s">
        <v>245</v>
      </c>
      <c r="I56" s="53"/>
      <c r="J56" s="291"/>
      <c r="K56" s="291">
        <v>17083.016</v>
      </c>
      <c r="L56" s="291"/>
      <c r="M56" s="292">
        <v>17327.125</v>
      </c>
      <c r="N56" s="291"/>
      <c r="O56" s="292"/>
      <c r="P56" s="291"/>
      <c r="Q56" s="291">
        <v>17652.46</v>
      </c>
      <c r="R56" s="291"/>
      <c r="S56" s="292">
        <v>17714.916000000001</v>
      </c>
      <c r="T56" s="291"/>
      <c r="U56" s="1167"/>
      <c r="V56" s="291"/>
      <c r="W56" s="291"/>
      <c r="X56" s="53"/>
      <c r="Y56" s="291"/>
      <c r="Z56" s="291">
        <v>17891.812999999998</v>
      </c>
      <c r="AA56" s="291"/>
      <c r="AB56" s="292"/>
      <c r="AC56" s="291"/>
      <c r="AD56" s="292"/>
      <c r="AE56" s="291"/>
      <c r="AF56" s="291"/>
      <c r="AG56" s="291"/>
      <c r="AH56" s="292"/>
      <c r="AI56" s="291"/>
      <c r="AJ56" s="1167"/>
      <c r="AK56" s="291"/>
      <c r="AL56" s="291"/>
      <c r="AM56" s="53"/>
    </row>
    <row r="57" spans="2:39" s="53" customFormat="1" ht="15" customHeight="1">
      <c r="B57" s="496"/>
      <c r="C57" s="680" t="s">
        <v>413</v>
      </c>
      <c r="D57" s="496"/>
      <c r="E57" s="496"/>
      <c r="F57" s="496"/>
      <c r="H57" s="679" t="s">
        <v>249</v>
      </c>
      <c r="J57" s="86"/>
      <c r="K57" s="86">
        <v>6431.7520000000004</v>
      </c>
      <c r="L57" s="86"/>
      <c r="M57" s="85">
        <v>6447.5249999999996</v>
      </c>
      <c r="N57" s="86"/>
      <c r="O57" s="85"/>
      <c r="P57" s="86"/>
      <c r="Q57" s="86">
        <v>6444.6310000000003</v>
      </c>
      <c r="R57" s="86"/>
      <c r="S57" s="85">
        <v>6436.52</v>
      </c>
      <c r="T57" s="86"/>
      <c r="U57" s="163"/>
      <c r="V57" s="86"/>
      <c r="W57" s="86"/>
      <c r="Y57" s="86"/>
      <c r="Z57" s="86">
        <v>6440.9489999999996</v>
      </c>
      <c r="AA57" s="86"/>
      <c r="AB57" s="85"/>
      <c r="AC57" s="86"/>
      <c r="AD57" s="85"/>
      <c r="AE57" s="86"/>
      <c r="AF57" s="86"/>
      <c r="AG57" s="86"/>
      <c r="AH57" s="85"/>
      <c r="AI57" s="86"/>
      <c r="AJ57" s="163"/>
      <c r="AK57" s="86"/>
      <c r="AL57" s="86"/>
    </row>
    <row r="58" spans="2:39" s="53" customFormat="1" ht="15" customHeight="1">
      <c r="C58" s="491" t="s">
        <v>414</v>
      </c>
      <c r="H58" s="362" t="s">
        <v>250</v>
      </c>
      <c r="J58" s="289"/>
      <c r="K58" s="289">
        <v>10651.263999999999</v>
      </c>
      <c r="L58" s="289"/>
      <c r="M58" s="290">
        <v>10879.6</v>
      </c>
      <c r="N58" s="289"/>
      <c r="O58" s="290"/>
      <c r="P58" s="289"/>
      <c r="Q58" s="289">
        <v>11207.829</v>
      </c>
      <c r="R58" s="289"/>
      <c r="S58" s="290">
        <v>11278.396000000001</v>
      </c>
      <c r="T58" s="289"/>
      <c r="U58" s="545"/>
      <c r="V58" s="289"/>
      <c r="W58" s="289"/>
      <c r="Y58" s="289"/>
      <c r="Z58" s="289">
        <v>11450.864</v>
      </c>
      <c r="AA58" s="289"/>
      <c r="AB58" s="290"/>
      <c r="AC58" s="289"/>
      <c r="AD58" s="290"/>
      <c r="AE58" s="289"/>
      <c r="AF58" s="289"/>
      <c r="AG58" s="289"/>
      <c r="AH58" s="290"/>
      <c r="AI58" s="289"/>
      <c r="AJ58" s="545"/>
      <c r="AK58" s="289"/>
      <c r="AL58" s="289"/>
    </row>
    <row r="59" spans="2:39" s="53" customFormat="1" ht="15" customHeight="1">
      <c r="B59" s="496"/>
      <c r="C59" s="680"/>
      <c r="D59" s="496" t="s">
        <v>410</v>
      </c>
      <c r="E59" s="496"/>
      <c r="F59" s="496"/>
      <c r="H59" s="679" t="s">
        <v>248</v>
      </c>
      <c r="J59" s="86"/>
      <c r="K59" s="86">
        <v>3967.74</v>
      </c>
      <c r="L59" s="86"/>
      <c r="M59" s="85">
        <v>4163.43</v>
      </c>
      <c r="N59" s="86"/>
      <c r="O59" s="85"/>
      <c r="P59" s="86"/>
      <c r="Q59" s="86">
        <v>4437.4669999999996</v>
      </c>
      <c r="R59" s="86"/>
      <c r="S59" s="85">
        <v>4589.4210000000003</v>
      </c>
      <c r="T59" s="86"/>
      <c r="U59" s="163"/>
      <c r="V59" s="86"/>
      <c r="W59" s="86"/>
      <c r="Y59" s="86"/>
      <c r="Z59" s="86">
        <v>4863.5780000000004</v>
      </c>
      <c r="AA59" s="86"/>
      <c r="AB59" s="85"/>
      <c r="AC59" s="86"/>
      <c r="AD59" s="85"/>
      <c r="AE59" s="86"/>
      <c r="AF59" s="86"/>
      <c r="AG59" s="86"/>
      <c r="AH59" s="85"/>
      <c r="AI59" s="86"/>
      <c r="AJ59" s="163"/>
      <c r="AK59" s="86"/>
      <c r="AL59" s="86"/>
    </row>
    <row r="60" spans="2:39" s="53" customFormat="1" ht="15" customHeight="1">
      <c r="C60" s="491"/>
      <c r="D60" s="53" t="s">
        <v>415</v>
      </c>
      <c r="H60" s="362"/>
      <c r="J60" s="289"/>
      <c r="K60" s="289">
        <v>5086.9769999999999</v>
      </c>
      <c r="L60" s="289"/>
      <c r="M60" s="290">
        <v>5122.6279999999997</v>
      </c>
      <c r="N60" s="289"/>
      <c r="O60" s="290"/>
      <c r="P60" s="289"/>
      <c r="Q60" s="289">
        <v>5128.8459999999995</v>
      </c>
      <c r="R60" s="289"/>
      <c r="S60" s="290">
        <v>5086.5280000000002</v>
      </c>
      <c r="T60" s="289"/>
      <c r="U60" s="545"/>
      <c r="V60" s="289"/>
      <c r="W60" s="289"/>
      <c r="Y60" s="289"/>
      <c r="Z60" s="289">
        <v>5117.1509999999998</v>
      </c>
      <c r="AA60" s="289"/>
      <c r="AB60" s="290"/>
      <c r="AC60" s="289"/>
      <c r="AD60" s="290"/>
      <c r="AE60" s="289"/>
      <c r="AF60" s="289"/>
      <c r="AG60" s="289"/>
      <c r="AH60" s="290"/>
      <c r="AI60" s="289"/>
      <c r="AJ60" s="545"/>
      <c r="AK60" s="289"/>
      <c r="AL60" s="289"/>
    </row>
    <row r="61" spans="2:39" s="53" customFormat="1" ht="15" customHeight="1">
      <c r="B61" s="496"/>
      <c r="C61" s="680"/>
      <c r="D61" s="496" t="s">
        <v>213</v>
      </c>
      <c r="E61" s="496"/>
      <c r="F61" s="496"/>
      <c r="H61" s="679" t="s">
        <v>247</v>
      </c>
      <c r="J61" s="86"/>
      <c r="K61" s="86">
        <v>1596.547</v>
      </c>
      <c r="L61" s="86"/>
      <c r="M61" s="85">
        <v>1593.5419999999999</v>
      </c>
      <c r="N61" s="86"/>
      <c r="O61" s="85"/>
      <c r="P61" s="86"/>
      <c r="Q61" s="86">
        <v>1641.5160000000001</v>
      </c>
      <c r="R61" s="86"/>
      <c r="S61" s="85">
        <v>1602.4469999999999</v>
      </c>
      <c r="T61" s="86"/>
      <c r="U61" s="163"/>
      <c r="V61" s="86"/>
      <c r="W61" s="86"/>
      <c r="Y61" s="86"/>
      <c r="Z61" s="86">
        <v>1470.135</v>
      </c>
      <c r="AA61" s="86"/>
      <c r="AB61" s="85"/>
      <c r="AC61" s="86"/>
      <c r="AD61" s="85"/>
      <c r="AE61" s="86"/>
      <c r="AF61" s="86"/>
      <c r="AG61" s="86"/>
      <c r="AH61" s="85"/>
      <c r="AI61" s="86"/>
      <c r="AJ61" s="163"/>
      <c r="AK61" s="86"/>
      <c r="AL61" s="86"/>
    </row>
    <row r="62" spans="2:39" s="53" customFormat="1" ht="15" customHeight="1">
      <c r="B62" s="670" t="s">
        <v>329</v>
      </c>
      <c r="H62" s="56"/>
      <c r="J62" s="101"/>
      <c r="K62" s="101"/>
      <c r="L62" s="101"/>
      <c r="M62" s="296"/>
      <c r="N62" s="101"/>
      <c r="O62" s="296"/>
      <c r="P62" s="101"/>
      <c r="Q62" s="101"/>
      <c r="R62" s="101"/>
      <c r="S62" s="296"/>
      <c r="T62" s="101"/>
      <c r="U62" s="1168"/>
      <c r="V62" s="101"/>
      <c r="W62" s="101"/>
      <c r="Y62" s="101"/>
      <c r="Z62" s="101"/>
      <c r="AA62" s="101"/>
      <c r="AB62" s="296"/>
      <c r="AC62" s="101"/>
      <c r="AD62" s="296"/>
      <c r="AE62" s="101"/>
      <c r="AF62" s="101"/>
      <c r="AG62" s="101"/>
      <c r="AH62" s="296"/>
      <c r="AI62" s="101"/>
      <c r="AJ62" s="1168"/>
      <c r="AK62" s="101"/>
      <c r="AL62" s="101"/>
    </row>
    <row r="63" spans="2:39" s="53" customFormat="1" ht="15" customHeight="1">
      <c r="B63" s="534" t="s">
        <v>214</v>
      </c>
      <c r="C63" s="534"/>
      <c r="D63" s="534"/>
      <c r="E63" s="534"/>
      <c r="F63" s="534"/>
      <c r="H63" s="529" t="s">
        <v>252</v>
      </c>
      <c r="J63" s="1037"/>
      <c r="K63" s="1038">
        <v>0.24199999999999999</v>
      </c>
      <c r="L63" s="1038"/>
      <c r="M63" s="1154">
        <v>0.24199999999999999</v>
      </c>
      <c r="N63" s="1037"/>
      <c r="O63" s="1154"/>
      <c r="P63" s="1037"/>
      <c r="Q63" s="1039">
        <v>0.24299999999999999</v>
      </c>
      <c r="R63" s="1038"/>
      <c r="S63" s="1159">
        <v>0.24199999999999999</v>
      </c>
      <c r="T63" s="1037"/>
      <c r="U63" s="1169"/>
      <c r="V63" s="1037"/>
      <c r="W63" s="1037"/>
      <c r="Y63" s="1037"/>
      <c r="Z63" s="1038" t="s">
        <v>162</v>
      </c>
      <c r="AA63" s="1038"/>
      <c r="AB63" s="1154"/>
      <c r="AC63" s="1037"/>
      <c r="AD63" s="1154"/>
      <c r="AE63" s="1037"/>
      <c r="AF63" s="1039"/>
      <c r="AG63" s="1038"/>
      <c r="AH63" s="1159"/>
      <c r="AI63" s="1037"/>
      <c r="AJ63" s="1169"/>
      <c r="AK63" s="1037"/>
      <c r="AL63" s="1037"/>
    </row>
    <row r="64" spans="2:39" s="53" customFormat="1" ht="15" customHeight="1">
      <c r="B64" s="670" t="s">
        <v>334</v>
      </c>
      <c r="H64" s="56"/>
      <c r="J64" s="101"/>
      <c r="K64" s="101"/>
      <c r="L64" s="101"/>
      <c r="M64" s="296"/>
      <c r="N64" s="101"/>
      <c r="O64" s="296"/>
      <c r="P64" s="101"/>
      <c r="Q64" s="101"/>
      <c r="R64" s="101"/>
      <c r="S64" s="296"/>
      <c r="T64" s="101"/>
      <c r="U64" s="1168"/>
      <c r="V64" s="101"/>
      <c r="W64" s="101"/>
      <c r="Y64" s="101"/>
      <c r="Z64" s="101"/>
      <c r="AA64" s="101"/>
      <c r="AB64" s="296"/>
      <c r="AC64" s="101"/>
      <c r="AD64" s="296"/>
      <c r="AE64" s="101"/>
      <c r="AF64" s="101"/>
      <c r="AG64" s="101"/>
      <c r="AH64" s="296"/>
      <c r="AI64" s="101"/>
      <c r="AJ64" s="1168"/>
      <c r="AK64" s="101"/>
      <c r="AL64" s="101"/>
    </row>
    <row r="65" spans="1:39" s="53" customFormat="1" ht="15" customHeight="1">
      <c r="B65" s="1040" t="s">
        <v>335</v>
      </c>
      <c r="C65" s="697"/>
      <c r="D65" s="697"/>
      <c r="E65" s="697"/>
      <c r="F65" s="697"/>
      <c r="H65" s="726" t="s">
        <v>254</v>
      </c>
      <c r="J65" s="725"/>
      <c r="K65" s="725">
        <v>0.14499999999999999</v>
      </c>
      <c r="L65" s="725"/>
      <c r="M65" s="1155">
        <v>0.129</v>
      </c>
      <c r="N65" s="725"/>
      <c r="O65" s="1155"/>
      <c r="P65" s="725"/>
      <c r="Q65" s="725">
        <v>0.13</v>
      </c>
      <c r="R65" s="725"/>
      <c r="S65" s="1155">
        <v>0.153</v>
      </c>
      <c r="T65" s="725"/>
      <c r="U65" s="1170"/>
      <c r="V65" s="725"/>
      <c r="W65" s="725"/>
      <c r="Y65" s="725"/>
      <c r="Z65" s="725">
        <v>0.12803251654402847</v>
      </c>
      <c r="AA65" s="725"/>
      <c r="AB65" s="1155"/>
      <c r="AC65" s="725"/>
      <c r="AD65" s="1155"/>
      <c r="AE65" s="725"/>
      <c r="AF65" s="725"/>
      <c r="AG65" s="725"/>
      <c r="AH65" s="1155"/>
      <c r="AI65" s="725"/>
      <c r="AJ65" s="1170"/>
      <c r="AK65" s="725"/>
      <c r="AL65" s="725"/>
    </row>
    <row r="66" spans="1:39" s="53" customFormat="1" ht="15" customHeight="1">
      <c r="B66" s="670" t="s">
        <v>332</v>
      </c>
      <c r="H66" s="56"/>
      <c r="J66" s="101"/>
      <c r="K66" s="101"/>
      <c r="L66" s="101"/>
      <c r="M66" s="296"/>
      <c r="N66" s="101"/>
      <c r="O66" s="296"/>
      <c r="P66" s="101"/>
      <c r="Q66" s="101"/>
      <c r="R66" s="101"/>
      <c r="S66" s="295"/>
      <c r="T66" s="101"/>
      <c r="U66" s="1168"/>
      <c r="V66" s="101"/>
      <c r="W66" s="101"/>
      <c r="Y66" s="101"/>
      <c r="Z66" s="101"/>
      <c r="AA66" s="101"/>
      <c r="AB66" s="296"/>
      <c r="AC66" s="101"/>
      <c r="AD66" s="296"/>
      <c r="AE66" s="101"/>
      <c r="AF66" s="101"/>
      <c r="AG66" s="101"/>
      <c r="AH66" s="295"/>
      <c r="AI66" s="101"/>
      <c r="AJ66" s="1168"/>
      <c r="AK66" s="101"/>
      <c r="AL66" s="101"/>
    </row>
    <row r="67" spans="1:39" s="49" customFormat="1" ht="15" customHeight="1">
      <c r="B67" s="674" t="s">
        <v>336</v>
      </c>
      <c r="C67" s="674"/>
      <c r="D67" s="674"/>
      <c r="E67" s="674"/>
      <c r="F67" s="674"/>
      <c r="G67" s="53"/>
      <c r="H67" s="726" t="s">
        <v>253</v>
      </c>
      <c r="I67" s="53"/>
      <c r="J67" s="406"/>
      <c r="K67" s="406">
        <v>10.1</v>
      </c>
      <c r="L67" s="406"/>
      <c r="M67" s="1151">
        <v>10.1</v>
      </c>
      <c r="N67" s="406"/>
      <c r="O67" s="1151"/>
      <c r="P67" s="406"/>
      <c r="Q67" s="406">
        <v>10.199999999999999</v>
      </c>
      <c r="R67" s="406"/>
      <c r="S67" s="1151">
        <v>10.199999999999999</v>
      </c>
      <c r="T67" s="406"/>
      <c r="U67" s="1165"/>
      <c r="V67" s="406"/>
      <c r="W67" s="406"/>
      <c r="X67" s="53"/>
      <c r="Y67" s="406"/>
      <c r="Z67" s="406">
        <v>10.4</v>
      </c>
      <c r="AA67" s="406"/>
      <c r="AB67" s="1151"/>
      <c r="AC67" s="406"/>
      <c r="AD67" s="1151"/>
      <c r="AE67" s="406"/>
      <c r="AF67" s="406"/>
      <c r="AG67" s="406"/>
      <c r="AH67" s="1151"/>
      <c r="AI67" s="406"/>
      <c r="AJ67" s="1165"/>
      <c r="AK67" s="406"/>
      <c r="AL67" s="406"/>
      <c r="AM67" s="53"/>
    </row>
    <row r="68" spans="1:39" s="325" customFormat="1" ht="15" customHeight="1">
      <c r="B68" s="325" t="s">
        <v>19</v>
      </c>
      <c r="H68" s="500"/>
      <c r="J68" s="137"/>
      <c r="K68" s="138">
        <v>0</v>
      </c>
      <c r="L68" s="138"/>
      <c r="M68" s="1156">
        <v>2E-3</v>
      </c>
      <c r="N68" s="137"/>
      <c r="O68" s="1156"/>
      <c r="P68" s="137"/>
      <c r="Q68" s="138">
        <v>0.01</v>
      </c>
      <c r="R68" s="138"/>
      <c r="S68" s="139">
        <v>2.5999999999999999E-2</v>
      </c>
      <c r="T68" s="137"/>
      <c r="U68" s="1171"/>
      <c r="V68" s="137"/>
      <c r="W68" s="137"/>
      <c r="Y68" s="137"/>
      <c r="Z68" s="138">
        <v>3.1E-2</v>
      </c>
      <c r="AA68" s="138"/>
      <c r="AB68" s="1156"/>
      <c r="AC68" s="137"/>
      <c r="AD68" s="1156"/>
      <c r="AE68" s="137"/>
      <c r="AF68" s="138"/>
      <c r="AG68" s="138"/>
      <c r="AH68" s="139"/>
      <c r="AI68" s="137"/>
      <c r="AJ68" s="1171"/>
      <c r="AK68" s="137"/>
      <c r="AL68" s="137"/>
      <c r="AM68" s="53"/>
    </row>
    <row r="69" spans="1:39" s="53" customFormat="1" ht="15" customHeight="1">
      <c r="B69" s="496"/>
      <c r="C69" s="496" t="s">
        <v>416</v>
      </c>
      <c r="D69" s="496"/>
      <c r="E69" s="496"/>
      <c r="F69" s="496"/>
      <c r="H69" s="679"/>
      <c r="J69" s="141"/>
      <c r="K69" s="141">
        <v>11.9</v>
      </c>
      <c r="L69" s="141"/>
      <c r="M69" s="1157">
        <v>11.7</v>
      </c>
      <c r="N69" s="141"/>
      <c r="O69" s="1157"/>
      <c r="P69" s="141"/>
      <c r="Q69" s="141">
        <v>11.8</v>
      </c>
      <c r="R69" s="141"/>
      <c r="S69" s="1157">
        <v>11.9</v>
      </c>
      <c r="T69" s="141"/>
      <c r="U69" s="1172"/>
      <c r="V69" s="141"/>
      <c r="W69" s="141"/>
      <c r="Y69" s="141"/>
      <c r="Z69" s="141">
        <v>12.1</v>
      </c>
      <c r="AA69" s="141"/>
      <c r="AB69" s="1157"/>
      <c r="AC69" s="141"/>
      <c r="AD69" s="1157"/>
      <c r="AE69" s="141"/>
      <c r="AF69" s="141"/>
      <c r="AG69" s="141"/>
      <c r="AH69" s="1157"/>
      <c r="AI69" s="141"/>
      <c r="AJ69" s="1172"/>
      <c r="AK69" s="141"/>
      <c r="AL69" s="141"/>
    </row>
    <row r="70" spans="1:39" s="53" customFormat="1" ht="15" customHeight="1">
      <c r="C70" s="53" t="s">
        <v>417</v>
      </c>
      <c r="H70" s="362"/>
      <c r="J70" s="297"/>
      <c r="K70" s="297">
        <v>4.8</v>
      </c>
      <c r="L70" s="297"/>
      <c r="M70" s="1150">
        <v>5.0999999999999996</v>
      </c>
      <c r="N70" s="297"/>
      <c r="O70" s="1150"/>
      <c r="P70" s="297"/>
      <c r="Q70" s="297">
        <v>5.0999999999999996</v>
      </c>
      <c r="R70" s="297"/>
      <c r="S70" s="1150">
        <v>4.8</v>
      </c>
      <c r="T70" s="297"/>
      <c r="U70" s="1163"/>
      <c r="V70" s="297"/>
      <c r="W70" s="297"/>
      <c r="Y70" s="297"/>
      <c r="Z70" s="297">
        <v>4.8</v>
      </c>
      <c r="AA70" s="297"/>
      <c r="AB70" s="1150"/>
      <c r="AC70" s="297"/>
      <c r="AD70" s="1150"/>
      <c r="AE70" s="297"/>
      <c r="AF70" s="297"/>
      <c r="AG70" s="297"/>
      <c r="AH70" s="1150"/>
      <c r="AI70" s="297"/>
      <c r="AJ70" s="1163"/>
      <c r="AK70" s="297"/>
      <c r="AL70" s="297"/>
    </row>
    <row r="71" spans="1:39" s="53" customFormat="1" ht="15" customHeight="1">
      <c r="B71" s="670" t="s">
        <v>337</v>
      </c>
      <c r="H71" s="56"/>
      <c r="J71" s="101"/>
      <c r="K71" s="101"/>
      <c r="L71" s="101"/>
      <c r="M71" s="296"/>
      <c r="N71" s="101"/>
      <c r="O71" s="296"/>
      <c r="P71" s="101"/>
      <c r="Q71" s="101"/>
      <c r="R71" s="101"/>
      <c r="S71" s="296"/>
      <c r="T71" s="101"/>
      <c r="U71" s="1168"/>
      <c r="V71" s="101"/>
      <c r="W71" s="101"/>
      <c r="Y71" s="101"/>
      <c r="Z71" s="101"/>
      <c r="AA71" s="101"/>
      <c r="AB71" s="296"/>
      <c r="AC71" s="101"/>
      <c r="AD71" s="296"/>
      <c r="AE71" s="101"/>
      <c r="AF71" s="101"/>
      <c r="AG71" s="101"/>
      <c r="AH71" s="296"/>
      <c r="AI71" s="101"/>
      <c r="AJ71" s="1168"/>
      <c r="AK71" s="101"/>
      <c r="AL71" s="101"/>
    </row>
    <row r="72" spans="1:39" s="53" customFormat="1" ht="15" customHeight="1" thickBot="1">
      <c r="B72" s="1041" t="s">
        <v>33</v>
      </c>
      <c r="C72" s="1041"/>
      <c r="D72" s="1041"/>
      <c r="E72" s="1041"/>
      <c r="F72" s="1041"/>
      <c r="H72" s="1042"/>
      <c r="J72" s="940"/>
      <c r="K72" s="940">
        <v>0.99</v>
      </c>
      <c r="L72" s="940"/>
      <c r="M72" s="1158">
        <v>0.99</v>
      </c>
      <c r="N72" s="940"/>
      <c r="O72" s="1158"/>
      <c r="P72" s="940"/>
      <c r="Q72" s="940">
        <v>0.99</v>
      </c>
      <c r="R72" s="940"/>
      <c r="S72" s="1158">
        <v>0.99</v>
      </c>
      <c r="T72" s="940"/>
      <c r="U72" s="1173"/>
      <c r="V72" s="940"/>
      <c r="W72" s="940"/>
      <c r="Y72" s="940"/>
      <c r="Z72" s="940">
        <v>0.99</v>
      </c>
      <c r="AA72" s="940"/>
      <c r="AB72" s="1158"/>
      <c r="AC72" s="940"/>
      <c r="AD72" s="1158"/>
      <c r="AE72" s="940"/>
      <c r="AF72" s="940"/>
      <c r="AG72" s="940"/>
      <c r="AH72" s="1158"/>
      <c r="AI72" s="940"/>
      <c r="AJ72" s="1173"/>
      <c r="AK72" s="940"/>
      <c r="AL72" s="940"/>
    </row>
    <row r="73" spans="1:39" customFormat="1" ht="15" customHeight="1" thickTop="1">
      <c r="B73" s="28"/>
      <c r="C73" s="28"/>
      <c r="D73" s="28"/>
      <c r="E73" s="28"/>
      <c r="F73" s="28"/>
      <c r="G73" s="28"/>
      <c r="H73" s="57"/>
      <c r="I73" s="28"/>
      <c r="J73" s="151"/>
      <c r="K73" s="28"/>
      <c r="L73" s="28"/>
      <c r="M73" s="28"/>
      <c r="N73" s="28"/>
      <c r="O73" s="28"/>
      <c r="P73" s="28"/>
      <c r="Q73" s="28"/>
      <c r="R73" s="28"/>
      <c r="S73" s="28"/>
      <c r="T73" s="28"/>
      <c r="U73" s="28"/>
      <c r="V73" s="28"/>
      <c r="W73" s="28"/>
      <c r="X73" s="28"/>
      <c r="Y73" s="151"/>
      <c r="Z73" s="28"/>
      <c r="AA73" s="28"/>
      <c r="AB73" s="28"/>
      <c r="AC73" s="28"/>
      <c r="AD73" s="28"/>
      <c r="AE73" s="28"/>
      <c r="AF73" s="28"/>
      <c r="AG73" s="28"/>
      <c r="AH73" s="28"/>
      <c r="AI73" s="28"/>
      <c r="AJ73" s="28"/>
      <c r="AK73" s="28"/>
      <c r="AL73" s="28"/>
      <c r="AM73" s="53"/>
    </row>
    <row r="74" spans="1:39" s="423" customFormat="1" ht="23.25" customHeight="1">
      <c r="A74" s="759"/>
      <c r="B74" s="760" t="s">
        <v>928</v>
      </c>
      <c r="C74" s="759"/>
      <c r="D74" s="759"/>
      <c r="E74" s="759"/>
      <c r="F74" s="759"/>
      <c r="H74" s="761"/>
      <c r="AM74" s="53"/>
    </row>
    <row r="75" spans="1:39" s="53" customFormat="1" ht="15" customHeight="1">
      <c r="B75" s="670"/>
      <c r="H75" s="56"/>
      <c r="J75" s="101"/>
      <c r="K75" s="101"/>
      <c r="L75" s="101"/>
      <c r="M75" s="101"/>
      <c r="N75" s="101"/>
      <c r="O75" s="101"/>
      <c r="P75" s="101"/>
      <c r="Q75" s="101"/>
      <c r="R75" s="101"/>
      <c r="S75" s="101"/>
      <c r="T75" s="101"/>
      <c r="U75" s="101"/>
      <c r="V75" s="101"/>
      <c r="W75" s="101"/>
      <c r="Y75" s="101"/>
      <c r="Z75" s="101"/>
      <c r="AA75" s="101"/>
      <c r="AB75" s="101"/>
      <c r="AC75" s="101"/>
      <c r="AD75" s="101"/>
      <c r="AE75" s="101"/>
      <c r="AF75" s="101"/>
      <c r="AG75" s="101"/>
      <c r="AH75" s="101"/>
      <c r="AI75" s="101"/>
      <c r="AJ75" s="101"/>
      <c r="AK75" s="101"/>
      <c r="AL75" s="101"/>
    </row>
    <row r="76" spans="1:39" s="53" customFormat="1" ht="15" customHeight="1">
      <c r="B76" s="670" t="s">
        <v>327</v>
      </c>
      <c r="H76" s="56"/>
      <c r="J76" s="799"/>
      <c r="K76" s="799"/>
      <c r="L76" s="799"/>
      <c r="M76" s="799"/>
      <c r="N76" s="799"/>
      <c r="O76" s="799"/>
      <c r="P76" s="799"/>
      <c r="Q76" s="799"/>
      <c r="R76" s="799"/>
      <c r="S76" s="101"/>
      <c r="T76" s="799"/>
      <c r="U76" s="799"/>
      <c r="V76" s="799"/>
      <c r="W76" s="799"/>
      <c r="Y76" s="799"/>
      <c r="Z76" s="799"/>
      <c r="AA76" s="799"/>
      <c r="AB76" s="799"/>
      <c r="AC76" s="799"/>
      <c r="AD76" s="799"/>
      <c r="AE76" s="799"/>
      <c r="AF76" s="799"/>
      <c r="AG76" s="799"/>
      <c r="AH76" s="101"/>
      <c r="AI76" s="799"/>
      <c r="AJ76" s="799"/>
      <c r="AK76" s="799"/>
      <c r="AL76" s="799"/>
    </row>
    <row r="77" spans="1:39" s="49" customFormat="1" ht="15" customHeight="1">
      <c r="B77" s="674" t="s">
        <v>398</v>
      </c>
      <c r="C77" s="674"/>
      <c r="D77" s="674"/>
      <c r="E77" s="674"/>
      <c r="F77" s="674"/>
      <c r="G77" s="53"/>
      <c r="H77" s="529" t="s">
        <v>255</v>
      </c>
      <c r="I77" s="53"/>
      <c r="J77" s="403"/>
      <c r="K77" s="403">
        <v>4926.0240000000003</v>
      </c>
      <c r="L77" s="403"/>
      <c r="M77" s="1149">
        <v>4931.9399999999996</v>
      </c>
      <c r="N77" s="403"/>
      <c r="O77" s="1149"/>
      <c r="P77" s="403"/>
      <c r="Q77" s="403">
        <v>4944.9480000000003</v>
      </c>
      <c r="R77" s="403"/>
      <c r="S77" s="1149">
        <v>4939.3720000000003</v>
      </c>
      <c r="T77" s="403"/>
      <c r="U77" s="1162"/>
      <c r="V77" s="403"/>
      <c r="W77" s="403"/>
      <c r="X77" s="53"/>
      <c r="Y77" s="403"/>
      <c r="Z77" s="403">
        <v>4938.9620000000004</v>
      </c>
      <c r="AA77" s="403"/>
      <c r="AB77" s="1149"/>
      <c r="AC77" s="403"/>
      <c r="AD77" s="1149"/>
      <c r="AE77" s="403"/>
      <c r="AF77" s="403"/>
      <c r="AG77" s="403"/>
      <c r="AH77" s="1149"/>
      <c r="AI77" s="403"/>
      <c r="AJ77" s="1162"/>
      <c r="AK77" s="403"/>
      <c r="AL77" s="403"/>
      <c r="AM77" s="53"/>
    </row>
    <row r="78" spans="1:39" s="49" customFormat="1" ht="15" customHeight="1">
      <c r="C78" s="49" t="s">
        <v>432</v>
      </c>
      <c r="G78" s="53"/>
      <c r="H78" s="56" t="s">
        <v>256</v>
      </c>
      <c r="I78" s="53"/>
      <c r="J78" s="291"/>
      <c r="K78" s="291">
        <v>3969.8049999999998</v>
      </c>
      <c r="L78" s="291"/>
      <c r="M78" s="292">
        <v>3959.5219999999999</v>
      </c>
      <c r="N78" s="291"/>
      <c r="O78" s="292"/>
      <c r="P78" s="291"/>
      <c r="Q78" s="291">
        <v>3956.57</v>
      </c>
      <c r="R78" s="291"/>
      <c r="S78" s="292">
        <v>3937.5680000000002</v>
      </c>
      <c r="T78" s="291"/>
      <c r="U78" s="1167"/>
      <c r="V78" s="291"/>
      <c r="W78" s="291"/>
      <c r="X78" s="53"/>
      <c r="Y78" s="291"/>
      <c r="Z78" s="291">
        <v>3920.884</v>
      </c>
      <c r="AA78" s="291"/>
      <c r="AB78" s="292"/>
      <c r="AC78" s="291"/>
      <c r="AD78" s="292"/>
      <c r="AE78" s="291"/>
      <c r="AF78" s="291"/>
      <c r="AG78" s="291"/>
      <c r="AH78" s="292"/>
      <c r="AI78" s="291"/>
      <c r="AJ78" s="1167"/>
      <c r="AK78" s="291"/>
      <c r="AL78" s="291"/>
      <c r="AM78" s="53"/>
    </row>
    <row r="79" spans="1:39" s="49" customFormat="1" ht="15" customHeight="1">
      <c r="B79" s="118"/>
      <c r="C79" s="728"/>
      <c r="D79" s="727" t="s">
        <v>433</v>
      </c>
      <c r="E79" s="727"/>
      <c r="F79" s="727"/>
      <c r="H79" s="689" t="s">
        <v>257</v>
      </c>
      <c r="J79" s="146"/>
      <c r="K79" s="146">
        <v>3969.8049999999998</v>
      </c>
      <c r="L79" s="146"/>
      <c r="M79" s="150">
        <v>3959.5219999999999</v>
      </c>
      <c r="N79" s="146"/>
      <c r="O79" s="150"/>
      <c r="P79" s="146"/>
      <c r="Q79" s="146">
        <v>3956.57</v>
      </c>
      <c r="R79" s="146"/>
      <c r="S79" s="150">
        <v>3937.5680000000002</v>
      </c>
      <c r="T79" s="146"/>
      <c r="U79" s="162"/>
      <c r="V79" s="146"/>
      <c r="W79" s="146"/>
      <c r="Y79" s="146"/>
      <c r="Z79" s="146">
        <v>3920.884</v>
      </c>
      <c r="AA79" s="146"/>
      <c r="AB79" s="150"/>
      <c r="AC79" s="146"/>
      <c r="AD79" s="150"/>
      <c r="AE79" s="146"/>
      <c r="AF79" s="146"/>
      <c r="AG79" s="146"/>
      <c r="AH79" s="150"/>
      <c r="AI79" s="146"/>
      <c r="AJ79" s="162"/>
      <c r="AK79" s="146"/>
      <c r="AL79" s="146"/>
      <c r="AM79" s="53"/>
    </row>
    <row r="80" spans="1:39" s="53" customFormat="1" ht="15" customHeight="1">
      <c r="E80" s="53" t="s">
        <v>165</v>
      </c>
      <c r="G80" s="56"/>
      <c r="H80" s="362"/>
      <c r="I80" s="101"/>
      <c r="J80" s="289"/>
      <c r="K80" s="289">
        <v>3571.6129999999998</v>
      </c>
      <c r="L80" s="289"/>
      <c r="M80" s="290">
        <v>3577.8530000000001</v>
      </c>
      <c r="N80" s="289"/>
      <c r="O80" s="290"/>
      <c r="P80" s="289"/>
      <c r="Q80" s="289">
        <v>3586.4279999999999</v>
      </c>
      <c r="R80" s="289"/>
      <c r="S80" s="290">
        <v>3599.558</v>
      </c>
      <c r="T80" s="289"/>
      <c r="U80" s="545"/>
      <c r="V80" s="289"/>
      <c r="W80" s="289"/>
      <c r="X80" s="101"/>
      <c r="Y80" s="289"/>
      <c r="Z80" s="289">
        <v>3613.7890000000002</v>
      </c>
      <c r="AA80" s="289"/>
      <c r="AB80" s="290"/>
      <c r="AC80" s="289"/>
      <c r="AD80" s="290"/>
      <c r="AE80" s="289"/>
      <c r="AF80" s="289"/>
      <c r="AG80" s="289"/>
      <c r="AH80" s="290"/>
      <c r="AI80" s="289"/>
      <c r="AJ80" s="545"/>
      <c r="AK80" s="289"/>
      <c r="AL80" s="289"/>
    </row>
    <row r="81" spans="1:58" s="53" customFormat="1" ht="15" customHeight="1">
      <c r="B81" s="496"/>
      <c r="C81" s="730"/>
      <c r="D81" s="592"/>
      <c r="E81" s="592" t="s">
        <v>401</v>
      </c>
      <c r="F81" s="592"/>
      <c r="H81" s="689"/>
      <c r="J81" s="86"/>
      <c r="K81" s="86">
        <v>271.62599999999998</v>
      </c>
      <c r="L81" s="86"/>
      <c r="M81" s="85">
        <v>255.35400000000001</v>
      </c>
      <c r="N81" s="86"/>
      <c r="O81" s="85"/>
      <c r="P81" s="86"/>
      <c r="Q81" s="86">
        <v>241.38499999999999</v>
      </c>
      <c r="R81" s="86"/>
      <c r="S81" s="85">
        <v>214.05699999999999</v>
      </c>
      <c r="T81" s="86"/>
      <c r="U81" s="163"/>
      <c r="V81" s="86"/>
      <c r="W81" s="86"/>
      <c r="Y81" s="86"/>
      <c r="Z81" s="86">
        <v>186.14400000000001</v>
      </c>
      <c r="AA81" s="86"/>
      <c r="AB81" s="85"/>
      <c r="AC81" s="86"/>
      <c r="AD81" s="85"/>
      <c r="AE81" s="86"/>
      <c r="AF81" s="86"/>
      <c r="AG81" s="86"/>
      <c r="AH81" s="85"/>
      <c r="AI81" s="86"/>
      <c r="AJ81" s="163"/>
      <c r="AK81" s="86"/>
      <c r="AL81" s="86"/>
    </row>
    <row r="82" spans="1:58" s="53" customFormat="1" ht="15" customHeight="1">
      <c r="E82" s="53" t="s">
        <v>402</v>
      </c>
      <c r="G82" s="56"/>
      <c r="H82" s="362"/>
      <c r="I82" s="101"/>
      <c r="J82" s="289"/>
      <c r="K82" s="289">
        <v>126.566</v>
      </c>
      <c r="L82" s="289"/>
      <c r="M82" s="290">
        <v>126.315</v>
      </c>
      <c r="N82" s="289"/>
      <c r="O82" s="290"/>
      <c r="P82" s="289"/>
      <c r="Q82" s="289">
        <v>128.75700000000001</v>
      </c>
      <c r="R82" s="289"/>
      <c r="S82" s="290">
        <v>123.953</v>
      </c>
      <c r="T82" s="289"/>
      <c r="U82" s="545"/>
      <c r="V82" s="289"/>
      <c r="W82" s="289"/>
      <c r="X82" s="101"/>
      <c r="Y82" s="289"/>
      <c r="Z82" s="289">
        <v>120.95099999999999</v>
      </c>
      <c r="AA82" s="289"/>
      <c r="AB82" s="290"/>
      <c r="AC82" s="289"/>
      <c r="AD82" s="290"/>
      <c r="AE82" s="289"/>
      <c r="AF82" s="289"/>
      <c r="AG82" s="289"/>
      <c r="AH82" s="290"/>
      <c r="AI82" s="289"/>
      <c r="AJ82" s="545"/>
      <c r="AK82" s="289"/>
      <c r="AL82" s="289"/>
    </row>
    <row r="83" spans="1:58" s="49" customFormat="1" ht="15" customHeight="1">
      <c r="B83" s="118"/>
      <c r="C83" s="728"/>
      <c r="D83" s="727" t="s">
        <v>421</v>
      </c>
      <c r="E83" s="727"/>
      <c r="F83" s="727"/>
      <c r="H83" s="689" t="s">
        <v>257</v>
      </c>
      <c r="J83" s="146"/>
      <c r="K83" s="146">
        <v>3969.8049999999998</v>
      </c>
      <c r="L83" s="146"/>
      <c r="M83" s="150">
        <v>3959.5219999999999</v>
      </c>
      <c r="N83" s="146"/>
      <c r="O83" s="150"/>
      <c r="P83" s="146"/>
      <c r="Q83" s="146">
        <v>3956.57</v>
      </c>
      <c r="R83" s="146"/>
      <c r="S83" s="150">
        <v>3937.5680000000002</v>
      </c>
      <c r="T83" s="146"/>
      <c r="U83" s="162"/>
      <c r="V83" s="146"/>
      <c r="W83" s="146"/>
      <c r="Y83" s="146"/>
      <c r="Z83" s="146">
        <v>3920.884</v>
      </c>
      <c r="AA83" s="146"/>
      <c r="AB83" s="150"/>
      <c r="AC83" s="146"/>
      <c r="AD83" s="150"/>
      <c r="AE83" s="146"/>
      <c r="AF83" s="146"/>
      <c r="AG83" s="146"/>
      <c r="AH83" s="150"/>
      <c r="AI83" s="146"/>
      <c r="AJ83" s="162"/>
      <c r="AK83" s="146"/>
      <c r="AL83" s="146"/>
      <c r="AM83" s="53"/>
    </row>
    <row r="84" spans="1:58" s="53" customFormat="1" ht="15" customHeight="1">
      <c r="E84" s="53" t="s">
        <v>413</v>
      </c>
      <c r="G84" s="56"/>
      <c r="H84" s="362" t="s">
        <v>259</v>
      </c>
      <c r="I84" s="101"/>
      <c r="J84" s="289"/>
      <c r="K84" s="289">
        <v>2929.0259999999998</v>
      </c>
      <c r="L84" s="289"/>
      <c r="M84" s="290">
        <v>2912.0529999999999</v>
      </c>
      <c r="N84" s="289"/>
      <c r="O84" s="290"/>
      <c r="P84" s="289"/>
      <c r="Q84" s="289">
        <v>2891.643</v>
      </c>
      <c r="R84" s="289"/>
      <c r="S84" s="290">
        <v>2869.0390000000002</v>
      </c>
      <c r="T84" s="289"/>
      <c r="U84" s="545"/>
      <c r="V84" s="289"/>
      <c r="W84" s="289"/>
      <c r="X84" s="101"/>
      <c r="Y84" s="289"/>
      <c r="Z84" s="289">
        <v>2852.6120000000001</v>
      </c>
      <c r="AA84" s="289"/>
      <c r="AB84" s="290"/>
      <c r="AC84" s="289"/>
      <c r="AD84" s="290"/>
      <c r="AE84" s="289"/>
      <c r="AF84" s="289"/>
      <c r="AG84" s="289"/>
      <c r="AH84" s="290"/>
      <c r="AI84" s="289"/>
      <c r="AJ84" s="545"/>
      <c r="AK84" s="289"/>
      <c r="AL84" s="289"/>
    </row>
    <row r="85" spans="1:58" s="53" customFormat="1" ht="15" customHeight="1">
      <c r="B85" s="496"/>
      <c r="C85" s="730"/>
      <c r="D85" s="592"/>
      <c r="E85" s="592" t="s">
        <v>420</v>
      </c>
      <c r="F85" s="592"/>
      <c r="H85" s="689" t="s">
        <v>260</v>
      </c>
      <c r="J85" s="86"/>
      <c r="K85" s="86">
        <v>1040.779</v>
      </c>
      <c r="L85" s="86"/>
      <c r="M85" s="85">
        <v>1047.4690000000001</v>
      </c>
      <c r="N85" s="86"/>
      <c r="O85" s="85"/>
      <c r="P85" s="86"/>
      <c r="Q85" s="86">
        <v>1064.9269999999999</v>
      </c>
      <c r="R85" s="86"/>
      <c r="S85" s="85">
        <v>1068.529</v>
      </c>
      <c r="T85" s="86"/>
      <c r="U85" s="163"/>
      <c r="V85" s="86"/>
      <c r="W85" s="86"/>
      <c r="Y85" s="86"/>
      <c r="Z85" s="86">
        <v>1068.2719999999999</v>
      </c>
      <c r="AA85" s="86"/>
      <c r="AB85" s="85"/>
      <c r="AC85" s="86"/>
      <c r="AD85" s="85"/>
      <c r="AE85" s="86"/>
      <c r="AF85" s="86"/>
      <c r="AG85" s="86"/>
      <c r="AH85" s="85"/>
      <c r="AI85" s="86"/>
      <c r="AJ85" s="163"/>
      <c r="AK85" s="86"/>
      <c r="AL85" s="86"/>
    </row>
    <row r="86" spans="1:58" s="49" customFormat="1" ht="15" customHeight="1">
      <c r="C86" s="729" t="s">
        <v>403</v>
      </c>
      <c r="H86" s="362" t="s">
        <v>262</v>
      </c>
      <c r="J86" s="291"/>
      <c r="K86" s="291">
        <v>956.21900000000005</v>
      </c>
      <c r="L86" s="291"/>
      <c r="M86" s="292">
        <v>972.41800000000001</v>
      </c>
      <c r="N86" s="291"/>
      <c r="O86" s="292"/>
      <c r="P86" s="291"/>
      <c r="Q86" s="291">
        <v>988.37800000000004</v>
      </c>
      <c r="R86" s="291"/>
      <c r="S86" s="292">
        <v>1001.804</v>
      </c>
      <c r="T86" s="291"/>
      <c r="U86" s="1167"/>
      <c r="V86" s="291"/>
      <c r="W86" s="291"/>
      <c r="Y86" s="291"/>
      <c r="Z86" s="291">
        <v>1018.078</v>
      </c>
      <c r="AA86" s="291"/>
      <c r="AB86" s="292"/>
      <c r="AC86" s="291"/>
      <c r="AD86" s="292"/>
      <c r="AE86" s="291"/>
      <c r="AF86" s="291"/>
      <c r="AG86" s="291"/>
      <c r="AH86" s="292"/>
      <c r="AI86" s="291"/>
      <c r="AJ86" s="1167"/>
      <c r="AK86" s="291"/>
      <c r="AL86" s="291"/>
      <c r="AM86" s="53"/>
    </row>
    <row r="87" spans="1:58" s="53" customFormat="1" ht="15" customHeight="1">
      <c r="B87" s="670" t="s">
        <v>332</v>
      </c>
      <c r="H87" s="56"/>
      <c r="J87" s="101"/>
      <c r="K87" s="101"/>
      <c r="L87" s="101"/>
      <c r="M87" s="296"/>
      <c r="N87" s="101"/>
      <c r="O87" s="296"/>
      <c r="P87" s="101"/>
      <c r="Q87" s="101"/>
      <c r="R87" s="101"/>
      <c r="S87" s="296"/>
      <c r="T87" s="101"/>
      <c r="U87" s="1168"/>
      <c r="V87" s="101"/>
      <c r="W87" s="101"/>
      <c r="Y87" s="101"/>
      <c r="Z87" s="101"/>
      <c r="AA87" s="101"/>
      <c r="AB87" s="296"/>
      <c r="AC87" s="101"/>
      <c r="AD87" s="296"/>
      <c r="AE87" s="101"/>
      <c r="AF87" s="101"/>
      <c r="AG87" s="101"/>
      <c r="AH87" s="296"/>
      <c r="AI87" s="101"/>
      <c r="AJ87" s="1168"/>
      <c r="AK87" s="101"/>
      <c r="AL87" s="101"/>
    </row>
    <row r="88" spans="1:58" s="49" customFormat="1" ht="15" customHeight="1">
      <c r="B88" s="823" t="s">
        <v>338</v>
      </c>
      <c r="C88" s="674"/>
      <c r="D88" s="674"/>
      <c r="E88" s="674"/>
      <c r="F88" s="674"/>
      <c r="G88" s="53"/>
      <c r="H88" s="726" t="s">
        <v>264</v>
      </c>
      <c r="I88" s="53"/>
      <c r="J88" s="406"/>
      <c r="K88" s="406">
        <v>26.7</v>
      </c>
      <c r="L88" s="406"/>
      <c r="M88" s="1151">
        <v>26.3</v>
      </c>
      <c r="N88" s="406"/>
      <c r="O88" s="1151"/>
      <c r="P88" s="406"/>
      <c r="Q88" s="406">
        <v>25.7</v>
      </c>
      <c r="R88" s="406"/>
      <c r="S88" s="1151">
        <v>26.2</v>
      </c>
      <c r="T88" s="406"/>
      <c r="U88" s="1165"/>
      <c r="V88" s="406"/>
      <c r="W88" s="406"/>
      <c r="X88" s="53"/>
      <c r="Y88" s="406"/>
      <c r="Z88" s="406">
        <v>26</v>
      </c>
      <c r="AA88" s="406"/>
      <c r="AB88" s="1151"/>
      <c r="AC88" s="406"/>
      <c r="AD88" s="1151"/>
      <c r="AE88" s="406"/>
      <c r="AF88" s="406"/>
      <c r="AG88" s="406"/>
      <c r="AH88" s="1151"/>
      <c r="AI88" s="406"/>
      <c r="AJ88" s="1165"/>
      <c r="AK88" s="406"/>
      <c r="AL88" s="406"/>
      <c r="AM88" s="53"/>
    </row>
    <row r="89" spans="1:58" s="325" customFormat="1" ht="15" customHeight="1">
      <c r="B89" s="325" t="s">
        <v>19</v>
      </c>
      <c r="H89" s="500"/>
      <c r="J89" s="137"/>
      <c r="K89" s="138">
        <v>4.2999999999999997E-2</v>
      </c>
      <c r="L89" s="138"/>
      <c r="M89" s="1156">
        <v>2.1000000000000001E-2</v>
      </c>
      <c r="N89" s="137"/>
      <c r="O89" s="1156"/>
      <c r="P89" s="137"/>
      <c r="Q89" s="138">
        <v>8.0000000000000002E-3</v>
      </c>
      <c r="R89" s="138"/>
      <c r="S89" s="139">
        <v>-1.0999999999999999E-2</v>
      </c>
      <c r="T89" s="137"/>
      <c r="U89" s="1171"/>
      <c r="V89" s="137"/>
      <c r="W89" s="137"/>
      <c r="Y89" s="137"/>
      <c r="Z89" s="138">
        <v>-2.8000000000000001E-2</v>
      </c>
      <c r="AA89" s="138"/>
      <c r="AB89" s="1156"/>
      <c r="AC89" s="137"/>
      <c r="AD89" s="1156"/>
      <c r="AE89" s="137"/>
      <c r="AF89" s="138"/>
      <c r="AG89" s="138"/>
      <c r="AH89" s="139"/>
      <c r="AI89" s="137"/>
      <c r="AJ89" s="1171"/>
      <c r="AK89" s="137"/>
      <c r="AL89" s="137"/>
      <c r="AM89" s="53"/>
    </row>
    <row r="90" spans="1:58" s="53" customFormat="1" ht="15" customHeight="1">
      <c r="B90" s="670" t="s">
        <v>328</v>
      </c>
      <c r="H90" s="56"/>
      <c r="J90" s="101"/>
      <c r="K90" s="101"/>
      <c r="L90" s="101"/>
      <c r="M90" s="296"/>
      <c r="N90" s="101"/>
      <c r="O90" s="296"/>
      <c r="P90" s="101"/>
      <c r="Q90" s="101"/>
      <c r="R90" s="101"/>
      <c r="S90" s="296"/>
      <c r="T90" s="101"/>
      <c r="U90" s="1168"/>
      <c r="V90" s="101"/>
      <c r="W90" s="101"/>
      <c r="Y90" s="101"/>
      <c r="Z90" s="101"/>
      <c r="AA90" s="101"/>
      <c r="AB90" s="296"/>
      <c r="AC90" s="101"/>
      <c r="AD90" s="296"/>
      <c r="AE90" s="101"/>
      <c r="AF90" s="101"/>
      <c r="AG90" s="101"/>
      <c r="AH90" s="296"/>
      <c r="AI90" s="101"/>
      <c r="AJ90" s="1168"/>
      <c r="AK90" s="101"/>
      <c r="AL90" s="101"/>
    </row>
    <row r="91" spans="1:58" s="53" customFormat="1" ht="15" customHeight="1">
      <c r="A91" s="932"/>
      <c r="B91" s="534" t="s">
        <v>527</v>
      </c>
      <c r="C91" s="534"/>
      <c r="D91" s="534"/>
      <c r="E91" s="534"/>
      <c r="F91" s="534"/>
      <c r="H91" s="726" t="s">
        <v>263</v>
      </c>
      <c r="J91" s="827"/>
      <c r="K91" s="827">
        <v>1205.8820000000001</v>
      </c>
      <c r="L91" s="827"/>
      <c r="M91" s="1160">
        <v>1138.538</v>
      </c>
      <c r="N91" s="827"/>
      <c r="O91" s="1160"/>
      <c r="P91" s="827"/>
      <c r="Q91" s="827">
        <v>1297.8510000000001</v>
      </c>
      <c r="R91" s="827"/>
      <c r="S91" s="1160">
        <v>1312.7660000000001</v>
      </c>
      <c r="T91" s="827"/>
      <c r="U91" s="1174"/>
      <c r="V91" s="827"/>
      <c r="W91" s="827"/>
      <c r="Y91" s="827"/>
      <c r="Z91" s="827">
        <v>1344.432</v>
      </c>
      <c r="AA91" s="827"/>
      <c r="AB91" s="1160"/>
      <c r="AC91" s="827"/>
      <c r="AD91" s="1160"/>
      <c r="AE91" s="827"/>
      <c r="AF91" s="827"/>
      <c r="AG91" s="827"/>
      <c r="AH91" s="1160"/>
      <c r="AI91" s="827"/>
      <c r="AJ91" s="1174"/>
      <c r="AK91" s="827"/>
      <c r="AL91" s="827"/>
    </row>
    <row r="92" spans="1:58" s="53" customFormat="1" ht="15" customHeight="1">
      <c r="B92" s="670" t="s">
        <v>165</v>
      </c>
      <c r="H92" s="56"/>
      <c r="J92" s="101"/>
      <c r="K92" s="101"/>
      <c r="L92" s="101"/>
      <c r="M92" s="296"/>
      <c r="N92" s="101"/>
      <c r="O92" s="296"/>
      <c r="P92" s="101"/>
      <c r="Q92" s="101"/>
      <c r="R92" s="101"/>
      <c r="S92" s="296"/>
      <c r="T92" s="101"/>
      <c r="U92" s="1168"/>
      <c r="V92" s="101"/>
      <c r="W92" s="101"/>
      <c r="Y92" s="101"/>
      <c r="Z92" s="101"/>
      <c r="AA92" s="101"/>
      <c r="AB92" s="296"/>
      <c r="AC92" s="101"/>
      <c r="AD92" s="296"/>
      <c r="AE92" s="101"/>
      <c r="AF92" s="101"/>
      <c r="AG92" s="101"/>
      <c r="AH92" s="296"/>
      <c r="AI92" s="101"/>
      <c r="AJ92" s="1168"/>
      <c r="AK92" s="101"/>
      <c r="AL92" s="101"/>
    </row>
    <row r="93" spans="1:58" s="53" customFormat="1" ht="15" customHeight="1">
      <c r="B93" s="697" t="s">
        <v>277</v>
      </c>
      <c r="C93" s="697"/>
      <c r="D93" s="697"/>
      <c r="E93" s="697"/>
      <c r="F93" s="697"/>
      <c r="H93" s="726" t="s">
        <v>689</v>
      </c>
      <c r="J93" s="424"/>
      <c r="K93" s="424">
        <v>16900.155999999999</v>
      </c>
      <c r="L93" s="424"/>
      <c r="M93" s="1161">
        <v>17004.599999999999</v>
      </c>
      <c r="N93" s="424"/>
      <c r="O93" s="1161"/>
      <c r="P93" s="424"/>
      <c r="Q93" s="424">
        <v>17070.05</v>
      </c>
      <c r="R93" s="424"/>
      <c r="S93" s="1161">
        <v>17100.748</v>
      </c>
      <c r="T93" s="424"/>
      <c r="U93" s="1175"/>
      <c r="V93" s="424"/>
      <c r="W93" s="424"/>
      <c r="Y93" s="424"/>
      <c r="Z93" s="424">
        <v>17214.148000000001</v>
      </c>
      <c r="AA93" s="424"/>
      <c r="AB93" s="1161"/>
      <c r="AC93" s="424"/>
      <c r="AD93" s="1161"/>
      <c r="AE93" s="424"/>
      <c r="AF93" s="424"/>
      <c r="AG93" s="424"/>
      <c r="AH93" s="1161"/>
      <c r="AI93" s="424"/>
      <c r="AJ93" s="1175"/>
      <c r="AK93" s="424"/>
      <c r="AL93" s="424"/>
    </row>
    <row r="94" spans="1:58" s="53" customFormat="1" ht="15" customHeight="1" thickBot="1">
      <c r="B94" s="681"/>
      <c r="C94" s="681" t="s">
        <v>583</v>
      </c>
      <c r="D94" s="681"/>
      <c r="E94" s="681"/>
      <c r="F94" s="681"/>
      <c r="H94" s="683"/>
      <c r="J94" s="413"/>
      <c r="K94" s="413">
        <v>16547.5</v>
      </c>
      <c r="L94" s="413"/>
      <c r="M94" s="293">
        <v>16654.3</v>
      </c>
      <c r="N94" s="413"/>
      <c r="O94" s="293"/>
      <c r="P94" s="413"/>
      <c r="Q94" s="413">
        <v>16720</v>
      </c>
      <c r="R94" s="413"/>
      <c r="S94" s="293">
        <v>16752.3</v>
      </c>
      <c r="T94" s="413"/>
      <c r="U94" s="778"/>
      <c r="V94" s="413"/>
      <c r="W94" s="413"/>
      <c r="Y94" s="413"/>
      <c r="Z94" s="413">
        <v>16865.7</v>
      </c>
      <c r="AA94" s="413"/>
      <c r="AB94" s="293"/>
      <c r="AC94" s="413"/>
      <c r="AD94" s="293"/>
      <c r="AE94" s="413"/>
      <c r="AF94" s="413"/>
      <c r="AG94" s="413"/>
      <c r="AH94" s="293"/>
      <c r="AI94" s="413"/>
      <c r="AJ94" s="778"/>
      <c r="AK94" s="413"/>
      <c r="AL94" s="413"/>
    </row>
    <row r="95" spans="1:58" s="55" customFormat="1" ht="15" customHeight="1" thickTop="1">
      <c r="H95" s="359"/>
      <c r="I95" s="350"/>
      <c r="J95" s="736"/>
      <c r="L95" s="736"/>
      <c r="N95" s="736"/>
      <c r="P95" s="736"/>
      <c r="R95" s="736"/>
      <c r="T95" s="736"/>
      <c r="V95" s="736"/>
      <c r="Y95" s="736"/>
      <c r="AA95" s="736"/>
      <c r="AC95" s="736"/>
      <c r="AE95" s="736"/>
      <c r="AG95" s="736"/>
      <c r="AI95" s="736"/>
      <c r="AK95" s="736"/>
      <c r="AN95" s="129"/>
      <c r="AO95" s="129"/>
      <c r="AP95" s="129"/>
      <c r="AQ95" s="129"/>
      <c r="AR95" s="129"/>
      <c r="AS95" s="129"/>
      <c r="AT95" s="129"/>
      <c r="AU95" s="129"/>
      <c r="AV95" s="129"/>
      <c r="AW95" s="129"/>
      <c r="AX95" s="129"/>
      <c r="AY95" s="129"/>
      <c r="AZ95" s="129"/>
      <c r="BA95" s="129"/>
      <c r="BB95" s="129"/>
      <c r="BC95" s="129"/>
      <c r="BD95" s="129"/>
      <c r="BE95" s="129"/>
      <c r="BF95" s="129"/>
    </row>
    <row r="96" spans="1:58" s="736" customFormat="1" ht="15" customHeight="1">
      <c r="H96" s="737"/>
      <c r="I96" s="765"/>
      <c r="J96" s="766"/>
      <c r="Y96" s="766"/>
      <c r="AN96" s="767"/>
      <c r="AO96" s="767"/>
      <c r="AP96" s="767"/>
      <c r="AQ96" s="767"/>
      <c r="AR96" s="767"/>
      <c r="AS96" s="767"/>
      <c r="AT96" s="767"/>
      <c r="AU96" s="767"/>
      <c r="AV96" s="767"/>
      <c r="AW96" s="767"/>
      <c r="AX96" s="767"/>
      <c r="AY96" s="767"/>
      <c r="AZ96" s="767"/>
      <c r="BA96" s="767"/>
      <c r="BB96" s="767"/>
      <c r="BC96" s="767"/>
      <c r="BD96" s="767"/>
      <c r="BE96" s="767"/>
      <c r="BF96" s="767"/>
    </row>
    <row r="97" spans="1:58" s="736" customFormat="1" ht="12.75" customHeight="1">
      <c r="H97" s="737"/>
      <c r="I97" s="765"/>
      <c r="J97" s="766"/>
      <c r="Y97" s="766"/>
      <c r="AN97" s="767"/>
      <c r="AO97" s="767"/>
      <c r="AP97" s="767"/>
      <c r="AQ97" s="767"/>
      <c r="AR97" s="767"/>
      <c r="AS97" s="767"/>
      <c r="AT97" s="767"/>
      <c r="AU97" s="767"/>
      <c r="AV97" s="767"/>
      <c r="AW97" s="767"/>
      <c r="AX97" s="767"/>
      <c r="AY97" s="767"/>
      <c r="AZ97" s="767"/>
      <c r="BA97" s="767"/>
      <c r="BB97" s="767"/>
      <c r="BC97" s="767"/>
      <c r="BD97" s="767"/>
      <c r="BE97" s="767"/>
      <c r="BF97" s="767"/>
    </row>
    <row r="98" spans="1:58" s="736" customFormat="1" ht="12.75" hidden="1" customHeight="1">
      <c r="H98" s="737"/>
      <c r="I98" s="765"/>
      <c r="J98" s="766"/>
      <c r="Y98" s="766"/>
      <c r="AN98" s="767"/>
      <c r="AO98" s="767"/>
      <c r="AP98" s="767"/>
      <c r="AQ98" s="767"/>
      <c r="AR98" s="767"/>
      <c r="AS98" s="767"/>
      <c r="AT98" s="767"/>
      <c r="AU98" s="767"/>
      <c r="AV98" s="767"/>
      <c r="AW98" s="767"/>
      <c r="AX98" s="767"/>
      <c r="AY98" s="767"/>
      <c r="AZ98" s="767"/>
      <c r="BA98" s="767"/>
      <c r="BB98" s="767"/>
      <c r="BC98" s="767"/>
      <c r="BD98" s="767"/>
      <c r="BE98" s="767"/>
      <c r="BF98" s="767"/>
    </row>
    <row r="99" spans="1:58" s="58" customFormat="1" ht="12.75" hidden="1" customHeight="1">
      <c r="B99" s="789" t="s">
        <v>537</v>
      </c>
      <c r="H99" s="73"/>
    </row>
    <row r="100" spans="1:58" s="58" customFormat="1" ht="12.75" hidden="1" customHeight="1">
      <c r="B100" s="405"/>
      <c r="C100" s="405"/>
      <c r="D100" s="405"/>
      <c r="E100" s="405"/>
      <c r="F100" s="405"/>
      <c r="H100" s="611"/>
      <c r="J100" s="405"/>
      <c r="K100" s="405"/>
      <c r="L100" s="405"/>
      <c r="M100" s="405"/>
      <c r="N100" s="405"/>
      <c r="O100" s="405"/>
      <c r="P100" s="405"/>
      <c r="Q100" s="405"/>
      <c r="R100" s="405"/>
      <c r="S100" s="405"/>
      <c r="T100" s="405"/>
      <c r="U100" s="405"/>
      <c r="V100" s="405"/>
      <c r="W100" s="405"/>
      <c r="Y100" s="405"/>
      <c r="Z100" s="405"/>
      <c r="AA100" s="405"/>
      <c r="AB100" s="405"/>
      <c r="AC100" s="405"/>
      <c r="AD100" s="405"/>
      <c r="AE100" s="405"/>
      <c r="AF100" s="405"/>
      <c r="AG100" s="405"/>
      <c r="AH100" s="405"/>
      <c r="AI100" s="405"/>
      <c r="AJ100" s="405"/>
      <c r="AK100" s="405"/>
      <c r="AL100" s="405"/>
    </row>
    <row r="101" spans="1:58" s="58" customFormat="1" ht="12.75" hidden="1" customHeight="1">
      <c r="B101" s="59" t="s">
        <v>83</v>
      </c>
      <c r="C101" s="60"/>
      <c r="D101" s="60"/>
      <c r="E101" s="60"/>
      <c r="F101" s="60"/>
      <c r="G101" s="60"/>
      <c r="H101" s="61">
        <f>COUNTIF($107:$124,"&gt;2")+COUNTIF($107:$124,"&lt;-2")</f>
        <v>0</v>
      </c>
    </row>
    <row r="102" spans="1:58" s="58" customFormat="1" ht="12.75" hidden="1" customHeight="1">
      <c r="B102" s="59" t="s">
        <v>84</v>
      </c>
      <c r="C102" s="60"/>
      <c r="D102" s="60"/>
      <c r="E102" s="60"/>
      <c r="F102" s="60"/>
      <c r="G102" s="60"/>
      <c r="H102" s="61">
        <f>IF(TRIMESTRE=1,COUNTIF($AN:$AV,"&gt;2")+COUNTIF($AN:$AV,"&lt;-2"),IF(OR(TRIMESTRE=2,TRIMESTRE=3),COUNTIF($AN:$AY,"&gt;2")+COUNTIF($AN:$AY,"&lt;-2"),IF(TRIMESTRE=4,COUNTIF($AN:$BF,"&gt;2")+COUNTIF($AN:$BF,"&lt;-2"),"Trim. ?")))</f>
        <v>16</v>
      </c>
    </row>
    <row r="103" spans="1:58" s="60" customFormat="1" ht="12.75" hidden="1" customHeight="1">
      <c r="B103" s="59" t="s">
        <v>124</v>
      </c>
      <c r="H103" s="61">
        <f>COUNTIF($127:$128,"&gt;0")</f>
        <v>0</v>
      </c>
    </row>
    <row r="104" spans="1:58" s="58" customFormat="1" ht="12.75" hidden="1" customHeight="1">
      <c r="B104" s="59" t="s">
        <v>103</v>
      </c>
      <c r="C104" s="60"/>
      <c r="D104" s="60"/>
      <c r="E104" s="60"/>
      <c r="F104" s="60"/>
      <c r="G104" s="60"/>
      <c r="H104" s="63" t="str">
        <f>IF(ISERROR(SUM($106:$125)+SUM($AN:$BF)),"# ERREUR !","OK")</f>
        <v>OK</v>
      </c>
    </row>
    <row r="105" spans="1:58" s="58" customFormat="1" ht="12.75" hidden="1" customHeight="1">
      <c r="B105" s="64"/>
      <c r="C105" s="64"/>
      <c r="D105" s="64"/>
      <c r="E105" s="64"/>
      <c r="F105" s="64"/>
      <c r="G105" s="64"/>
      <c r="H105" s="65"/>
      <c r="AO105" s="60"/>
      <c r="AP105" s="60"/>
      <c r="AQ105" s="60"/>
      <c r="AR105" s="60"/>
      <c r="AS105" s="60"/>
      <c r="AT105" s="60"/>
      <c r="AU105" s="60"/>
      <c r="AV105" s="60"/>
      <c r="AX105" s="60"/>
      <c r="AY105" s="60"/>
      <c r="AZ105" s="60"/>
      <c r="BA105" s="60"/>
      <c r="BB105" s="60"/>
      <c r="BC105" s="60"/>
      <c r="BD105" s="60"/>
      <c r="BE105" s="60"/>
    </row>
    <row r="106" spans="1:58" s="58" customFormat="1" ht="12.75" hidden="1" customHeight="1">
      <c r="B106" s="405"/>
      <c r="C106" s="405"/>
      <c r="D106" s="405"/>
      <c r="E106" s="405"/>
      <c r="F106" s="405"/>
      <c r="H106" s="611"/>
      <c r="J106" s="405"/>
      <c r="K106" s="405"/>
      <c r="L106" s="405"/>
      <c r="M106" s="405"/>
      <c r="N106" s="405"/>
      <c r="O106" s="405"/>
      <c r="P106" s="405"/>
      <c r="Q106" s="405"/>
      <c r="R106" s="405"/>
      <c r="S106" s="405"/>
      <c r="T106" s="405"/>
      <c r="U106" s="405"/>
      <c r="V106" s="405"/>
      <c r="W106" s="405"/>
      <c r="Y106" s="405"/>
      <c r="Z106" s="405"/>
      <c r="AA106" s="405"/>
      <c r="AB106" s="405"/>
      <c r="AC106" s="405"/>
      <c r="AD106" s="405"/>
      <c r="AE106" s="405"/>
      <c r="AF106" s="405"/>
      <c r="AG106" s="405"/>
      <c r="AH106" s="405"/>
      <c r="AI106" s="405"/>
      <c r="AJ106" s="405"/>
      <c r="AK106" s="405"/>
      <c r="AL106" s="405"/>
      <c r="AO106" s="60"/>
      <c r="AP106" s="60"/>
      <c r="AQ106" s="60"/>
      <c r="AR106" s="60"/>
      <c r="AS106" s="60"/>
      <c r="AT106" s="60"/>
      <c r="AU106" s="60"/>
      <c r="AV106" s="60"/>
      <c r="AX106" s="60"/>
      <c r="AY106" s="60"/>
      <c r="AZ106" s="60"/>
      <c r="BA106" s="60"/>
      <c r="BB106" s="60"/>
      <c r="BC106" s="60"/>
      <c r="BD106" s="60"/>
      <c r="BE106" s="60"/>
    </row>
    <row r="107" spans="1:58" s="58" customFormat="1" ht="12.75" hidden="1" customHeight="1">
      <c r="B107" s="789" t="s">
        <v>930</v>
      </c>
      <c r="C107" s="952"/>
      <c r="D107" s="952"/>
      <c r="E107" s="952"/>
      <c r="F107" s="952"/>
      <c r="H107" s="1043"/>
      <c r="J107" s="952"/>
      <c r="K107" s="952"/>
      <c r="L107" s="952"/>
      <c r="M107" s="952"/>
      <c r="N107" s="952"/>
      <c r="O107" s="952"/>
      <c r="P107" s="952"/>
      <c r="Q107" s="952"/>
      <c r="R107" s="952"/>
      <c r="S107" s="952"/>
      <c r="T107" s="952"/>
      <c r="U107" s="952"/>
      <c r="V107" s="952"/>
      <c r="W107" s="952"/>
      <c r="Y107" s="952"/>
      <c r="Z107" s="952"/>
      <c r="AA107" s="952"/>
      <c r="AB107" s="952"/>
      <c r="AC107" s="952"/>
      <c r="AD107" s="952"/>
      <c r="AE107" s="952"/>
      <c r="AF107" s="952"/>
      <c r="AG107" s="952"/>
      <c r="AH107" s="952"/>
      <c r="AI107" s="952"/>
      <c r="AJ107" s="952"/>
      <c r="AK107" s="952"/>
      <c r="AL107" s="952"/>
      <c r="AO107" s="60"/>
      <c r="AP107" s="60"/>
      <c r="AQ107" s="60"/>
      <c r="AR107" s="60"/>
      <c r="AS107" s="60"/>
      <c r="AT107" s="60"/>
      <c r="AU107" s="60"/>
      <c r="AV107" s="60"/>
      <c r="AX107" s="60"/>
      <c r="AY107" s="60"/>
      <c r="AZ107" s="60"/>
      <c r="BA107" s="60"/>
      <c r="BB107" s="60"/>
      <c r="BC107" s="60"/>
      <c r="BD107" s="60"/>
      <c r="BE107" s="60"/>
    </row>
    <row r="108" spans="1:58" s="70" customFormat="1" ht="13.2" hidden="1">
      <c r="B108" s="70" t="s">
        <v>26</v>
      </c>
      <c r="H108" s="71" t="s">
        <v>81</v>
      </c>
      <c r="J108" s="72">
        <f t="shared" ref="J108:W108" si="0">IF(ABS(J12-(J14+J24+J26+J28))&lt;0.001,0,J12-(J14+J24+J26+J28))</f>
        <v>0</v>
      </c>
      <c r="K108" s="72">
        <f t="shared" si="0"/>
        <v>0</v>
      </c>
      <c r="L108" s="72">
        <f t="shared" si="0"/>
        <v>1</v>
      </c>
      <c r="M108" s="72">
        <f t="shared" si="0"/>
        <v>-1</v>
      </c>
      <c r="N108" s="72">
        <f t="shared" si="0"/>
        <v>1</v>
      </c>
      <c r="O108" s="72">
        <f t="shared" si="0"/>
        <v>0</v>
      </c>
      <c r="P108" s="72">
        <f t="shared" si="0"/>
        <v>1</v>
      </c>
      <c r="Q108" s="72">
        <f t="shared" si="0"/>
        <v>-1</v>
      </c>
      <c r="R108" s="72">
        <f t="shared" si="0"/>
        <v>0</v>
      </c>
      <c r="S108" s="72">
        <f t="shared" si="0"/>
        <v>0</v>
      </c>
      <c r="T108" s="72">
        <f t="shared" si="0"/>
        <v>0</v>
      </c>
      <c r="U108" s="72">
        <f t="shared" si="0"/>
        <v>0</v>
      </c>
      <c r="V108" s="72">
        <f t="shared" si="0"/>
        <v>0</v>
      </c>
      <c r="W108" s="72">
        <f t="shared" si="0"/>
        <v>0</v>
      </c>
      <c r="Y108" s="72">
        <f t="shared" ref="Y108:AL108" si="1">IF(ABS(Y12-(Y14+Y24+Y26+Y28))&lt;0.001,0,Y12-(Y14+Y24+Y26+Y28))</f>
        <v>0</v>
      </c>
      <c r="Z108" s="72">
        <f t="shared" si="1"/>
        <v>0</v>
      </c>
      <c r="AA108" s="72">
        <f t="shared" si="1"/>
        <v>0</v>
      </c>
      <c r="AB108" s="72">
        <f t="shared" si="1"/>
        <v>0</v>
      </c>
      <c r="AC108" s="72">
        <f t="shared" si="1"/>
        <v>0</v>
      </c>
      <c r="AD108" s="72">
        <f t="shared" si="1"/>
        <v>0</v>
      </c>
      <c r="AE108" s="72">
        <f t="shared" si="1"/>
        <v>0</v>
      </c>
      <c r="AF108" s="72">
        <f t="shared" si="1"/>
        <v>0</v>
      </c>
      <c r="AG108" s="72">
        <f t="shared" si="1"/>
        <v>0</v>
      </c>
      <c r="AH108" s="72">
        <f t="shared" si="1"/>
        <v>0</v>
      </c>
      <c r="AI108" s="72">
        <f t="shared" si="1"/>
        <v>0</v>
      </c>
      <c r="AJ108" s="72">
        <f t="shared" si="1"/>
        <v>0</v>
      </c>
      <c r="AK108" s="72">
        <f t="shared" si="1"/>
        <v>0</v>
      </c>
      <c r="AL108" s="72">
        <f t="shared" si="1"/>
        <v>0</v>
      </c>
    </row>
    <row r="109" spans="1:58" s="70" customFormat="1" ht="13.2" hidden="1">
      <c r="B109" s="70" t="s">
        <v>291</v>
      </c>
      <c r="H109" s="71" t="s">
        <v>81</v>
      </c>
      <c r="J109" s="72">
        <f t="shared" ref="J109:W109" si="2">IF(ABS(J14-(J16+J18+J20+J22))&lt;0.001,0,J14-(J16+J18+J20+J22))</f>
        <v>0</v>
      </c>
      <c r="K109" s="72">
        <f t="shared" si="2"/>
        <v>-1</v>
      </c>
      <c r="L109" s="72">
        <f t="shared" si="2"/>
        <v>0</v>
      </c>
      <c r="M109" s="72">
        <f t="shared" si="2"/>
        <v>0</v>
      </c>
      <c r="N109" s="72">
        <f t="shared" si="2"/>
        <v>0</v>
      </c>
      <c r="O109" s="72">
        <f t="shared" si="2"/>
        <v>0</v>
      </c>
      <c r="P109" s="72">
        <f t="shared" si="2"/>
        <v>-1</v>
      </c>
      <c r="Q109" s="72">
        <f t="shared" si="2"/>
        <v>0</v>
      </c>
      <c r="R109" s="72">
        <f t="shared" si="2"/>
        <v>0</v>
      </c>
      <c r="S109" s="72">
        <f t="shared" si="2"/>
        <v>0</v>
      </c>
      <c r="T109" s="72">
        <f t="shared" si="2"/>
        <v>0</v>
      </c>
      <c r="U109" s="72">
        <f t="shared" si="2"/>
        <v>0</v>
      </c>
      <c r="V109" s="72">
        <f t="shared" si="2"/>
        <v>0</v>
      </c>
      <c r="W109" s="72">
        <f t="shared" si="2"/>
        <v>0</v>
      </c>
      <c r="X109" s="72"/>
      <c r="Y109" s="72">
        <f t="shared" ref="Y109:AL109" si="3">IF(ABS(Y14-(Y16+Y18+Y20+Y22))&lt;0.001,0,Y14-(Y16+Y18+Y20+Y22))</f>
        <v>-1</v>
      </c>
      <c r="Z109" s="72">
        <f t="shared" si="3"/>
        <v>0</v>
      </c>
      <c r="AA109" s="72">
        <f t="shared" si="3"/>
        <v>0</v>
      </c>
      <c r="AB109" s="72">
        <f t="shared" si="3"/>
        <v>0</v>
      </c>
      <c r="AC109" s="72">
        <f t="shared" si="3"/>
        <v>0</v>
      </c>
      <c r="AD109" s="72">
        <f t="shared" si="3"/>
        <v>0</v>
      </c>
      <c r="AE109" s="72">
        <f t="shared" si="3"/>
        <v>0</v>
      </c>
      <c r="AF109" s="72">
        <f t="shared" si="3"/>
        <v>0</v>
      </c>
      <c r="AG109" s="72">
        <f t="shared" si="3"/>
        <v>0</v>
      </c>
      <c r="AH109" s="72">
        <f t="shared" si="3"/>
        <v>0</v>
      </c>
      <c r="AI109" s="72">
        <f t="shared" si="3"/>
        <v>0</v>
      </c>
      <c r="AJ109" s="72">
        <f t="shared" si="3"/>
        <v>0</v>
      </c>
      <c r="AK109" s="72">
        <f t="shared" si="3"/>
        <v>0</v>
      </c>
      <c r="AL109" s="72">
        <f t="shared" si="3"/>
        <v>0</v>
      </c>
    </row>
    <row r="110" spans="1:58" hidden="1"/>
    <row r="111" spans="1:58" hidden="1">
      <c r="B111" s="789" t="s">
        <v>931</v>
      </c>
    </row>
    <row r="112" spans="1:58" hidden="1">
      <c r="A112" s="60"/>
      <c r="B112" s="60" t="s">
        <v>606</v>
      </c>
      <c r="C112" s="60"/>
      <c r="D112" s="60"/>
      <c r="E112" s="60"/>
      <c r="F112" s="60"/>
      <c r="G112" s="60"/>
      <c r="H112" s="92" t="s">
        <v>81</v>
      </c>
      <c r="I112" s="60"/>
      <c r="J112" s="60"/>
      <c r="K112" s="72">
        <f>IF(ABS(K42-K84)&lt;0.001,0,K42-K84)</f>
        <v>0</v>
      </c>
      <c r="L112" s="72"/>
      <c r="M112" s="72">
        <f>IF(ABS(M42-M84)&lt;0.001,0,M42-M84)</f>
        <v>0</v>
      </c>
      <c r="N112" s="72"/>
      <c r="O112" s="72"/>
      <c r="P112" s="72"/>
      <c r="Q112" s="72">
        <f>IF(ABS(Q42-Q84)&lt;0.001,0,Q42-Q84)</f>
        <v>0</v>
      </c>
      <c r="R112" s="72"/>
      <c r="S112" s="72">
        <f>IF(ABS(S42-S84)&lt;0.001,0,S42-S84)</f>
        <v>0</v>
      </c>
      <c r="T112" s="72"/>
      <c r="U112" s="72"/>
      <c r="V112" s="72"/>
      <c r="W112" s="72"/>
      <c r="Z112" s="72">
        <f>IF(ABS(Z42-Z84)&lt;0.001,0,Z42-Z84)</f>
        <v>0</v>
      </c>
    </row>
    <row r="113" spans="1:38" hidden="1">
      <c r="A113" s="60"/>
      <c r="B113" s="60" t="s">
        <v>538</v>
      </c>
      <c r="C113" s="60"/>
      <c r="D113" s="60"/>
      <c r="E113" s="60"/>
      <c r="F113" s="60"/>
      <c r="G113" s="60"/>
      <c r="H113" s="92" t="s">
        <v>81</v>
      </c>
      <c r="I113" s="60"/>
      <c r="J113" s="60"/>
      <c r="K113" s="72">
        <f>IF(K42&lt;&gt;"",IF(ABS(K43-(K57/K42)&lt;0.001),0,K43-(K57/K42)),0)</f>
        <v>4.1328414291985638E-3</v>
      </c>
      <c r="L113" s="72"/>
      <c r="M113" s="72">
        <f>IF(M42&lt;&gt;"",IF(ABS(M43-(M57/M42)&lt;0.001),0,M43-(M57/M42)),0)</f>
        <v>0</v>
      </c>
      <c r="N113" s="72"/>
      <c r="O113" s="72"/>
      <c r="P113" s="72"/>
      <c r="Q113" s="72">
        <f>IF(Q42&lt;&gt;"",IF(ABS(Q43-(Q57/Q42)&lt;0.001),0,Q43-(Q57/Q42)),0)</f>
        <v>1.2909235337832392E-3</v>
      </c>
      <c r="R113" s="72"/>
      <c r="S113" s="72">
        <f>IF(S42&lt;&gt;"",IF(ABS(S43-(S57/S42)&lt;0.001),0,S43-(S57/S42)),0)</f>
        <v>0</v>
      </c>
      <c r="T113" s="72"/>
      <c r="U113" s="72"/>
      <c r="V113" s="72"/>
      <c r="W113" s="72"/>
      <c r="Z113" s="72">
        <f>IF(Z42&lt;&gt;"",IF(ABS(Z43-(Z57/Z42)&lt;0.001),0,Z43-(Z57/Z42)),0)</f>
        <v>0</v>
      </c>
    </row>
    <row r="114" spans="1:38" hidden="1">
      <c r="A114" s="60"/>
      <c r="B114" s="60" t="s">
        <v>539</v>
      </c>
      <c r="C114" s="60"/>
      <c r="D114" s="60"/>
      <c r="E114" s="60"/>
      <c r="F114" s="60"/>
      <c r="G114" s="60"/>
      <c r="H114" s="92" t="s">
        <v>81</v>
      </c>
      <c r="I114" s="60"/>
      <c r="J114" s="60"/>
      <c r="K114" s="72">
        <f>IF(ABS(K51-K56)&lt;0.001,0,K51-K56)</f>
        <v>0</v>
      </c>
      <c r="L114" s="72"/>
      <c r="M114" s="72">
        <f>IF(ABS(M51-M56)&lt;0.001,0,M51-M56)</f>
        <v>0</v>
      </c>
      <c r="N114" s="72"/>
      <c r="O114" s="72"/>
      <c r="P114" s="72"/>
      <c r="Q114" s="72">
        <f>IF(ABS(Q51-Q56)&lt;0.001,0,Q51-Q56)</f>
        <v>0</v>
      </c>
      <c r="R114" s="72"/>
      <c r="S114" s="72">
        <f>IF(ABS(S51-S56)&lt;0.001,0,S51-S56)</f>
        <v>0</v>
      </c>
      <c r="T114" s="72"/>
      <c r="U114" s="72"/>
      <c r="V114" s="72"/>
      <c r="W114" s="72"/>
      <c r="Z114" s="72">
        <f>IF(ABS(Z51-Z56)&lt;0.001,0,Z51-Z56)</f>
        <v>0</v>
      </c>
    </row>
    <row r="115" spans="1:38" hidden="1">
      <c r="A115" s="60"/>
      <c r="B115" s="60" t="s">
        <v>539</v>
      </c>
      <c r="C115" s="60"/>
      <c r="D115" s="60"/>
      <c r="E115" s="60"/>
      <c r="F115" s="60"/>
      <c r="G115" s="60"/>
      <c r="H115" s="92" t="s">
        <v>81</v>
      </c>
      <c r="I115" s="60"/>
      <c r="J115" s="60"/>
      <c r="K115" s="72">
        <f>IF(ABS(K51-(K52+K55))&lt;0.001,0,K51-(K52+K55))</f>
        <v>0</v>
      </c>
      <c r="L115" s="72"/>
      <c r="M115" s="72">
        <f>IF(ABS(M51-(M52+M55))&lt;0.001,0,M51-(M52+M55))</f>
        <v>0</v>
      </c>
      <c r="N115" s="72"/>
      <c r="O115" s="72"/>
      <c r="P115" s="72"/>
      <c r="Q115" s="72">
        <f>IF(ABS(Q51-(Q52+Q55))&lt;0.001,0,Q51-(Q52+Q55))</f>
        <v>0</v>
      </c>
      <c r="R115" s="72"/>
      <c r="S115" s="72">
        <f>IF(ABS(S51-(S52+S55))&lt;0.001,0,S51-(S52+S55))</f>
        <v>0</v>
      </c>
      <c r="T115" s="72"/>
      <c r="U115" s="72"/>
      <c r="V115" s="72"/>
      <c r="W115" s="72"/>
      <c r="Z115" s="72">
        <f>IF(ABS(Z51-(Z52+Z55))&lt;0.001,0,Z51-(Z52+Z55))</f>
        <v>0</v>
      </c>
    </row>
    <row r="116" spans="1:38" hidden="1">
      <c r="A116" s="60"/>
      <c r="B116" s="60" t="s">
        <v>540</v>
      </c>
      <c r="C116" s="60"/>
      <c r="D116" s="60"/>
      <c r="E116" s="60"/>
      <c r="F116" s="60"/>
      <c r="G116" s="60"/>
      <c r="H116" s="92" t="s">
        <v>81</v>
      </c>
      <c r="I116" s="60"/>
      <c r="J116" s="60"/>
      <c r="K116" s="72">
        <f>K52-SUM(K53:K54)</f>
        <v>0</v>
      </c>
      <c r="L116" s="72"/>
      <c r="M116" s="72">
        <f>M52-SUM(M53:M54)</f>
        <v>0</v>
      </c>
      <c r="N116" s="72"/>
      <c r="O116" s="72"/>
      <c r="P116" s="72"/>
      <c r="Q116" s="72">
        <f>Q52-SUM(Q53:Q54)</f>
        <v>0</v>
      </c>
      <c r="R116" s="72"/>
      <c r="S116" s="72">
        <f>S52-SUM(S53:S54)</f>
        <v>0</v>
      </c>
      <c r="T116" s="72"/>
      <c r="U116" s="72"/>
      <c r="V116" s="72"/>
      <c r="W116" s="72"/>
      <c r="Z116" s="72">
        <f>Z52-SUM(Z53:Z54)</f>
        <v>0</v>
      </c>
    </row>
    <row r="117" spans="1:38" hidden="1">
      <c r="A117" s="60"/>
      <c r="B117" s="60" t="s">
        <v>539</v>
      </c>
      <c r="C117" s="60"/>
      <c r="D117" s="60"/>
      <c r="E117" s="60"/>
      <c r="F117" s="60"/>
      <c r="G117" s="60"/>
      <c r="H117" s="92" t="s">
        <v>81</v>
      </c>
      <c r="I117" s="60"/>
      <c r="J117" s="60"/>
      <c r="K117" s="72">
        <f>IF(ABS(K56-SUM(K57:K58))&lt;0.001,0,K56-SUM(K57:K58))</f>
        <v>0</v>
      </c>
      <c r="L117" s="72"/>
      <c r="M117" s="72">
        <f>IF(ABS(M56-SUM(M57:M58))&lt;0.001,0,M56-SUM(M57:M58))</f>
        <v>0</v>
      </c>
      <c r="N117" s="72"/>
      <c r="O117" s="72"/>
      <c r="P117" s="72"/>
      <c r="Q117" s="72">
        <f>IF(ABS(Q56-SUM(Q57:Q58))&lt;0.001,0,Q56-SUM(Q57:Q58))</f>
        <v>0</v>
      </c>
      <c r="R117" s="72"/>
      <c r="S117" s="72">
        <f>IF(ABS(S56-SUM(S57:S58))&lt;0.001,0,S56-SUM(S57:S58))</f>
        <v>0</v>
      </c>
      <c r="T117" s="72"/>
      <c r="U117" s="72"/>
      <c r="V117" s="72"/>
      <c r="W117" s="72"/>
      <c r="Z117" s="72">
        <f>IF(ABS(Z56-SUM(Z57:Z58))&lt;0.001,0,Z56-SUM(Z57:Z58))</f>
        <v>0</v>
      </c>
    </row>
    <row r="118" spans="1:38" hidden="1">
      <c r="A118" s="60"/>
      <c r="B118" s="60" t="s">
        <v>541</v>
      </c>
      <c r="C118" s="60"/>
      <c r="D118" s="60"/>
      <c r="E118" s="60"/>
      <c r="F118" s="60"/>
      <c r="G118" s="60"/>
      <c r="H118" s="92" t="s">
        <v>81</v>
      </c>
      <c r="I118" s="60"/>
      <c r="J118" s="60"/>
      <c r="K118" s="72">
        <f>IF(ABS(K58-SUM(K59:K61))&lt;0.001,0,K58-SUM(K59:K61))</f>
        <v>0</v>
      </c>
      <c r="L118" s="72"/>
      <c r="M118" s="72">
        <f>IF(ABS(M58-SUM(M59:M61))&lt;0.001,0,M58-SUM(M59:M61))</f>
        <v>0</v>
      </c>
      <c r="N118" s="72"/>
      <c r="O118" s="72"/>
      <c r="P118" s="72"/>
      <c r="Q118" s="72">
        <f>IF(ABS(Q58-SUM(Q59:Q61))&lt;0.001,0,Q58-SUM(Q59:Q61))</f>
        <v>0</v>
      </c>
      <c r="R118" s="72"/>
      <c r="S118" s="72">
        <f>IF(ABS(S58-SUM(S59:S61))&lt;0.001,0,S58-SUM(S59:S61))</f>
        <v>0</v>
      </c>
      <c r="T118" s="72"/>
      <c r="U118" s="72"/>
      <c r="V118" s="72"/>
      <c r="W118" s="72"/>
      <c r="Z118" s="72">
        <f>IF(ABS(Z58-SUM(Z59:Z61))&lt;0.001,0,Z58-SUM(Z59:Z61))</f>
        <v>0</v>
      </c>
    </row>
    <row r="119" spans="1:38" hidden="1">
      <c r="A119" s="60"/>
      <c r="B119" s="60" t="s">
        <v>542</v>
      </c>
      <c r="C119" s="60"/>
      <c r="D119" s="60"/>
      <c r="E119" s="60"/>
      <c r="F119" s="60"/>
      <c r="G119" s="60"/>
      <c r="H119" s="92" t="s">
        <v>81</v>
      </c>
      <c r="I119" s="60"/>
      <c r="J119" s="60"/>
      <c r="K119" s="72">
        <f>IF(ABS(K53-K59)&lt;0.001,0,K53-K59)</f>
        <v>0</v>
      </c>
      <c r="L119" s="72"/>
      <c r="M119" s="72">
        <f>IF(ABS(M53-M59)&lt;0.001,0,M53-M59)</f>
        <v>0</v>
      </c>
      <c r="N119" s="72"/>
      <c r="O119" s="72"/>
      <c r="P119" s="72"/>
      <c r="Q119" s="72">
        <f>IF(ABS(Q53-Q59)&lt;0.001,0,Q53-Q59)</f>
        <v>0</v>
      </c>
      <c r="R119" s="72"/>
      <c r="S119" s="72">
        <f>IF(ABS(S53-S59)&lt;0.001,0,S53-S59)</f>
        <v>0</v>
      </c>
      <c r="T119" s="72"/>
      <c r="U119" s="72"/>
      <c r="V119" s="72"/>
      <c r="W119" s="72"/>
      <c r="Z119" s="72">
        <f>IF(ABS(Z53-Z59)&lt;0.001,0,Z53-Z59)</f>
        <v>0</v>
      </c>
    </row>
    <row r="120" spans="1:38" hidden="1">
      <c r="A120" s="60"/>
      <c r="B120" s="60" t="s">
        <v>543</v>
      </c>
      <c r="C120" s="60"/>
      <c r="D120" s="60"/>
      <c r="E120" s="60"/>
      <c r="F120" s="60"/>
      <c r="G120" s="60"/>
      <c r="H120" s="92" t="s">
        <v>81</v>
      </c>
      <c r="I120" s="60"/>
      <c r="J120" s="60"/>
      <c r="K120" s="72">
        <f>IF(ABS(K55-K61)&lt;0.001,0,K55-K61)</f>
        <v>0</v>
      </c>
      <c r="L120" s="72"/>
      <c r="M120" s="72">
        <f>IF(ABS(M55-M61)&lt;0.001,0,M55-M61)</f>
        <v>0</v>
      </c>
      <c r="N120" s="72"/>
      <c r="O120" s="72"/>
      <c r="P120" s="72"/>
      <c r="Q120" s="72">
        <f>IF(ABS(Q55-Q61)&lt;0.001,0,Q55-Q61)</f>
        <v>0</v>
      </c>
      <c r="R120" s="72"/>
      <c r="S120" s="72">
        <f>IF(ABS(S55-S61)&lt;0.001,0,S55-S61)</f>
        <v>0</v>
      </c>
      <c r="T120" s="72"/>
      <c r="U120" s="72"/>
      <c r="V120" s="72"/>
      <c r="W120" s="72"/>
      <c r="Z120" s="72">
        <f>IF(ABS(Z55-Z61)&lt;0.001,0,Z55-Z61)</f>
        <v>0</v>
      </c>
    </row>
    <row r="121" spans="1:38" hidden="1">
      <c r="A121" s="60"/>
      <c r="B121" s="60" t="s">
        <v>544</v>
      </c>
      <c r="C121" s="60"/>
      <c r="D121" s="60"/>
      <c r="E121" s="60"/>
      <c r="F121" s="60"/>
      <c r="G121" s="60"/>
      <c r="H121" s="92" t="s">
        <v>81</v>
      </c>
      <c r="I121" s="60"/>
      <c r="J121" s="60"/>
      <c r="K121" s="72">
        <f>IF(ABS(K77-(K78+K86))&lt;0.001,0,K77-(K78+K86))</f>
        <v>0</v>
      </c>
      <c r="L121" s="72"/>
      <c r="M121" s="72">
        <f>IF(ABS(M77-(M78+M86))&lt;0.001,0,M77-(M78+M86))</f>
        <v>0</v>
      </c>
      <c r="N121" s="72"/>
      <c r="O121" s="72"/>
      <c r="P121" s="72"/>
      <c r="Q121" s="72">
        <f>IF(ABS(Q77-(Q78+Q86))&lt;0.001,0,Q77-(Q78+Q86))</f>
        <v>0</v>
      </c>
      <c r="R121" s="72"/>
      <c r="S121" s="72">
        <f>IF(ABS(S77-(S78+S86))&lt;0.001,0,S77-(S78+S86))</f>
        <v>0</v>
      </c>
      <c r="T121" s="72"/>
      <c r="U121" s="72"/>
      <c r="V121" s="72"/>
      <c r="W121" s="72"/>
      <c r="Z121" s="72">
        <f>IF(ABS(Z77-(Z78+Z86))&lt;0.001,0,Z77-(Z78+Z86))</f>
        <v>0</v>
      </c>
    </row>
    <row r="122" spans="1:38" hidden="1">
      <c r="A122" s="60"/>
      <c r="B122" s="60" t="s">
        <v>545</v>
      </c>
      <c r="C122" s="60"/>
      <c r="D122" s="60"/>
      <c r="E122" s="60"/>
      <c r="F122" s="60"/>
      <c r="G122" s="60"/>
      <c r="H122" s="92" t="s">
        <v>81</v>
      </c>
      <c r="I122" s="60"/>
      <c r="J122" s="60"/>
      <c r="K122" s="72">
        <f>IF(ABS(K79-K83)&lt;0.001,0,K79-K83)</f>
        <v>0</v>
      </c>
      <c r="L122" s="72"/>
      <c r="M122" s="72">
        <f>IF(ABS(M79-M83)&lt;0.001,0,M79-M83)</f>
        <v>0</v>
      </c>
      <c r="N122" s="72"/>
      <c r="O122" s="72"/>
      <c r="P122" s="72"/>
      <c r="Q122" s="72">
        <f>IF(ABS(Q79-Q83)&lt;0.001,0,Q79-Q83)</f>
        <v>0</v>
      </c>
      <c r="R122" s="72"/>
      <c r="S122" s="72">
        <f>IF(ABS(S79-S83)&lt;0.001,0,S79-S83)</f>
        <v>0</v>
      </c>
      <c r="T122" s="72"/>
      <c r="U122" s="72"/>
      <c r="V122" s="72"/>
      <c r="W122" s="72"/>
      <c r="Z122" s="72">
        <f>IF(ABS(Z79-Z83)&lt;0.001,0,Z79-Z83)</f>
        <v>0</v>
      </c>
    </row>
    <row r="123" spans="1:38" hidden="1">
      <c r="A123" s="60"/>
      <c r="B123" s="60" t="s">
        <v>545</v>
      </c>
      <c r="C123" s="60"/>
      <c r="D123" s="60"/>
      <c r="E123" s="60"/>
      <c r="F123" s="60"/>
      <c r="G123" s="60"/>
      <c r="H123" s="92" t="s">
        <v>81</v>
      </c>
      <c r="I123" s="60"/>
      <c r="J123" s="60"/>
      <c r="K123" s="72">
        <f>IF(ABS(K79-(K80+K81+K82))&lt;0.001,0,K79-(K80+K81+K82))</f>
        <v>0</v>
      </c>
      <c r="L123" s="72"/>
      <c r="M123" s="72">
        <f>IF(ABS(M79-(M80+M81+M82))&lt;0.001,0,M79-(M80+M81+M82))</f>
        <v>0</v>
      </c>
      <c r="N123" s="72"/>
      <c r="O123" s="72"/>
      <c r="P123" s="72"/>
      <c r="Q123" s="72">
        <f>IF(ABS(Q79-(Q80+Q81+Q82))&lt;0.001,0,Q79-(Q80+Q81+Q82))</f>
        <v>0</v>
      </c>
      <c r="R123" s="72"/>
      <c r="S123" s="72">
        <f>IF(ABS(S79-(S80+S81+S82))&lt;0.001,0,S79-(S80+S81+S82))</f>
        <v>0</v>
      </c>
      <c r="T123" s="72"/>
      <c r="U123" s="72"/>
      <c r="V123" s="72"/>
      <c r="W123" s="72"/>
      <c r="Z123" s="72">
        <f>IF(ABS(Z79-(Z80+Z81+Z82))&lt;0.001,0,Z79-(Z80+Z81+Z82))</f>
        <v>0</v>
      </c>
    </row>
    <row r="124" spans="1:38" hidden="1">
      <c r="A124" s="60"/>
      <c r="B124" s="60" t="s">
        <v>545</v>
      </c>
      <c r="C124" s="60"/>
      <c r="D124" s="60"/>
      <c r="E124" s="60"/>
      <c r="F124" s="60"/>
      <c r="G124" s="60"/>
      <c r="H124" s="92" t="s">
        <v>81</v>
      </c>
      <c r="I124" s="60"/>
      <c r="J124" s="60"/>
      <c r="K124" s="72">
        <f>IF(ABS(K83-SUM(K84:K85))&lt;0.001,0,K83-SUM(K84:K85))</f>
        <v>0</v>
      </c>
      <c r="L124" s="72"/>
      <c r="M124" s="72">
        <f>IF(ABS(M83-SUM(M84:M85))&lt;0.001,0,M83-SUM(M84:M85))</f>
        <v>0</v>
      </c>
      <c r="N124" s="72"/>
      <c r="O124" s="72"/>
      <c r="P124" s="72"/>
      <c r="Q124" s="72">
        <f>IF(ABS(Q83-SUM(Q84:Q85))&lt;0.001,0,Q83-SUM(Q84:Q85))</f>
        <v>0</v>
      </c>
      <c r="R124" s="72"/>
      <c r="S124" s="72">
        <f>IF(ABS(S83-SUM(S84:S85))&lt;0.001,0,S83-SUM(S84:S85))</f>
        <v>0</v>
      </c>
      <c r="T124" s="72"/>
      <c r="U124" s="72"/>
      <c r="V124" s="72"/>
      <c r="W124" s="72"/>
      <c r="Z124" s="72">
        <f>IF(ABS(Z83-SUM(Z84:Z85))&lt;0.001,0,Z83-SUM(Z84:Z85))</f>
        <v>0</v>
      </c>
    </row>
    <row r="125" spans="1:38" s="58" customFormat="1" ht="12.75" hidden="1" customHeight="1">
      <c r="B125" s="64"/>
      <c r="C125" s="64"/>
      <c r="D125" s="64"/>
      <c r="E125" s="64"/>
      <c r="F125" s="64"/>
      <c r="H125" s="65"/>
      <c r="J125" s="64"/>
      <c r="K125" s="64"/>
      <c r="L125" s="64"/>
      <c r="M125" s="64"/>
      <c r="N125" s="64"/>
      <c r="O125" s="64"/>
      <c r="P125" s="64"/>
      <c r="Q125" s="64"/>
      <c r="R125" s="64"/>
      <c r="S125" s="64"/>
      <c r="T125" s="64"/>
      <c r="U125" s="64"/>
      <c r="V125" s="64"/>
      <c r="W125" s="64"/>
      <c r="Y125" s="64"/>
      <c r="Z125" s="64"/>
      <c r="AA125" s="64"/>
      <c r="AB125" s="64"/>
      <c r="AC125" s="64"/>
      <c r="AD125" s="64"/>
      <c r="AE125" s="64"/>
      <c r="AF125" s="64"/>
      <c r="AG125" s="64"/>
      <c r="AH125" s="64"/>
      <c r="AI125" s="64"/>
      <c r="AJ125" s="64"/>
      <c r="AK125" s="64"/>
      <c r="AL125" s="64"/>
    </row>
    <row r="126" spans="1:38" s="58" customFormat="1" ht="12.75" hidden="1" customHeight="1">
      <c r="H126" s="73"/>
    </row>
    <row r="127" spans="1:38" s="66" customFormat="1" ht="12.75" hidden="1" customHeight="1">
      <c r="B127" s="66" t="s">
        <v>126</v>
      </c>
      <c r="H127" s="67" t="s">
        <v>81</v>
      </c>
      <c r="J127" s="68">
        <f>IF(COUNT(J31:J32,J34:J35)=0,0,COUNT(J31:J32,J34:J35))</f>
        <v>0</v>
      </c>
      <c r="K127" s="68">
        <f>IF(COUNT(K31:K32,K34:K35)=0,0,COUNT(K31:K32,K34:K35))</f>
        <v>0</v>
      </c>
      <c r="L127" s="68">
        <f>IF(COUNT(L31:L32,L34:L35)=0,0,COUNT(L31:L32,L34:L35))</f>
        <v>0</v>
      </c>
      <c r="M127" s="68">
        <f>IF(COUNT(M31:M32,M34:M35)=0,0,COUNT(M31:M32,M34:M35))</f>
        <v>0</v>
      </c>
      <c r="N127" s="69"/>
      <c r="O127" s="69"/>
      <c r="P127" s="68">
        <f>IF(COUNT(P31:P32,P34:P35)=0,0,COUNT(P31:P32,P34:P35))</f>
        <v>0</v>
      </c>
      <c r="Q127" s="68">
        <f>IF(COUNT(Q31:Q32,Q34:Q35)=0,0,COUNT(Q31:Q32,Q34:Q35))</f>
        <v>0</v>
      </c>
      <c r="R127" s="68">
        <f>IF(COUNT(R31:R32,R34:R35)=0,0,COUNT(R31:R32,R34:R35))</f>
        <v>0</v>
      </c>
      <c r="S127" s="68">
        <f>IF(COUNT(S31:S32,S34:S35)=0,0,COUNT(S31:S32,S34:S35))</f>
        <v>0</v>
      </c>
      <c r="T127" s="69"/>
      <c r="U127" s="69"/>
      <c r="V127" s="69"/>
      <c r="W127" s="69"/>
      <c r="X127" s="68"/>
      <c r="Y127" s="68">
        <f>IF(COUNT(Y31:Y32,Y34:Y35)=0,0,COUNT(Y31:Y32,Y34:Y35))</f>
        <v>0</v>
      </c>
      <c r="Z127" s="68">
        <f>IF(COUNT(Z31:Z32,Z34:Z35)=0,0,COUNT(Z31:Z32,Z34:Z35))</f>
        <v>0</v>
      </c>
      <c r="AA127" s="68">
        <f>IF(COUNT(AA31:AA32,AA34:AA35)=0,0,COUNT(AA31:AA32,AA34:AA35))</f>
        <v>0</v>
      </c>
      <c r="AB127" s="68">
        <f>IF(COUNT(AB31:AB32,AB34:AB35)=0,0,COUNT(AB31:AB32,AB34:AB35))</f>
        <v>0</v>
      </c>
      <c r="AC127" s="69"/>
      <c r="AD127" s="69"/>
      <c r="AE127" s="68">
        <f>IF(COUNT(AE31:AE32,AE34:AE35)=0,0,COUNT(AE31:AE32,AE34:AE35))</f>
        <v>0</v>
      </c>
      <c r="AF127" s="68">
        <f>IF(COUNT(AF31:AF32,AF34:AF35)=0,0,COUNT(AF31:AF32,AF34:AF35))</f>
        <v>0</v>
      </c>
      <c r="AG127" s="68">
        <f>IF(COUNT(AG31:AG32,AG34:AG35)=0,0,COUNT(AG31:AG32,AG34:AG35))</f>
        <v>0</v>
      </c>
      <c r="AH127" s="68">
        <f>IF(COUNT(AH31:AH32,AH34:AH35)=0,0,COUNT(AH31:AH32,AH34:AH35))</f>
        <v>0</v>
      </c>
      <c r="AI127" s="69"/>
      <c r="AJ127" s="69"/>
      <c r="AK127" s="69"/>
      <c r="AL127" s="69"/>
    </row>
    <row r="128" spans="1:38" s="66" customFormat="1" ht="12.75" hidden="1" customHeight="1">
      <c r="B128" s="66" t="s">
        <v>126</v>
      </c>
      <c r="H128" s="67" t="s">
        <v>81</v>
      </c>
      <c r="J128" s="68">
        <f>IF(COUNT(J42:J46,J51:J72,J77:J94)=0,0,COUNT(J42:J46,J51:J72,J77:J94))</f>
        <v>0</v>
      </c>
      <c r="K128" s="69"/>
      <c r="L128" s="68">
        <f>IF(COUNT(L42:L46,L51:L72,L77:L94)=0,0,COUNT(L42:L46,L51:L72,L77:L94))</f>
        <v>0</v>
      </c>
      <c r="M128" s="69"/>
      <c r="N128" s="68">
        <f>IF(COUNT(N42:N46,N51:N72,N77:N94)=0,0,COUNT(N42:N46,N51:N72,N77:N94))</f>
        <v>0</v>
      </c>
      <c r="O128" s="68">
        <f t="shared" ref="O128:P128" si="4">IF(COUNT(O42:O46,O51:O72,O77:O94)=0,0,COUNT(O42:O46,O51:O72,O77:O94))</f>
        <v>0</v>
      </c>
      <c r="P128" s="68">
        <f t="shared" si="4"/>
        <v>0</v>
      </c>
      <c r="Q128" s="69"/>
      <c r="R128" s="68">
        <f>IF(COUNT(R42:R46,R51:R72,R77:R94)=0,0,COUNT(R42:R46,R51:R72,R77:R94))</f>
        <v>0</v>
      </c>
      <c r="S128" s="69"/>
      <c r="T128" s="68">
        <f t="shared" ref="T128:W128" si="5">IF(COUNT(T42:T46,T51:T72,T77:T94)=0,0,COUNT(T42:T46,T51:T72,T77:T94))</f>
        <v>0</v>
      </c>
      <c r="U128" s="68">
        <f t="shared" si="5"/>
        <v>0</v>
      </c>
      <c r="V128" s="68">
        <f t="shared" si="5"/>
        <v>0</v>
      </c>
      <c r="W128" s="68">
        <f t="shared" si="5"/>
        <v>0</v>
      </c>
      <c r="X128" s="68"/>
      <c r="Y128" s="68">
        <f>IF(COUNT(Y42:Y46,Y51:Y72,Y77:Y94)=0,0,COUNT(Y42:Y46,Y51:Y72,Y77:Y94))</f>
        <v>0</v>
      </c>
      <c r="Z128" s="69"/>
      <c r="AA128" s="68">
        <f>IF(COUNT(AA42:AA46,AA51:AA72,AA77:AA94)=0,0,COUNT(AA42:AA46,AA51:AA72,AA77:AA94))</f>
        <v>0</v>
      </c>
      <c r="AB128" s="69"/>
      <c r="AC128" s="68">
        <f>IF(COUNT(AC42:AC46,AC51:AC72,AC77:AC94)=0,0,COUNT(AC42:AC46,AC51:AC72,AC77:AC94))</f>
        <v>0</v>
      </c>
      <c r="AD128" s="68">
        <f t="shared" ref="AD128:AE128" si="6">IF(COUNT(AD42:AD46,AD51:AD72,AD77:AD94)=0,0,COUNT(AD42:AD46,AD51:AD72,AD77:AD94))</f>
        <v>0</v>
      </c>
      <c r="AE128" s="68">
        <f t="shared" si="6"/>
        <v>0</v>
      </c>
      <c r="AF128" s="69"/>
      <c r="AG128" s="68">
        <f>IF(COUNT(AG42:AG46,AG51:AG72,AG77:AG94)=0,0,COUNT(AG42:AG46,AG51:AG72,AG77:AG94))</f>
        <v>0</v>
      </c>
      <c r="AH128" s="69"/>
      <c r="AI128" s="68">
        <f t="shared" ref="AI128:AL128" si="7">IF(COUNT(AI42:AI46,AI51:AI72,AI77:AI94)=0,0,COUNT(AI42:AI46,AI51:AI72,AI77:AI94))</f>
        <v>0</v>
      </c>
      <c r="AJ128" s="68">
        <f t="shared" si="7"/>
        <v>0</v>
      </c>
      <c r="AK128" s="68">
        <f t="shared" si="7"/>
        <v>0</v>
      </c>
      <c r="AL128" s="68">
        <f t="shared" si="7"/>
        <v>0</v>
      </c>
    </row>
    <row r="129" spans="2:38" s="58" customFormat="1" ht="12.75" hidden="1" customHeight="1">
      <c r="B129" s="64"/>
      <c r="C129" s="64"/>
      <c r="D129" s="64"/>
      <c r="E129" s="64"/>
      <c r="F129" s="64"/>
      <c r="G129" s="64"/>
      <c r="H129" s="65"/>
    </row>
    <row r="130" spans="2:38" s="58" customFormat="1" ht="12.75" hidden="1" customHeight="1">
      <c r="B130" s="405"/>
      <c r="C130" s="405"/>
      <c r="D130" s="405"/>
      <c r="E130" s="405"/>
      <c r="F130" s="405"/>
      <c r="H130" s="611"/>
      <c r="J130" s="405"/>
      <c r="K130" s="405"/>
      <c r="L130" s="405"/>
      <c r="M130" s="405"/>
      <c r="N130" s="405"/>
      <c r="O130" s="405"/>
      <c r="P130" s="405"/>
      <c r="Q130" s="405"/>
      <c r="R130" s="405"/>
      <c r="S130" s="405"/>
      <c r="T130" s="405"/>
      <c r="U130" s="405"/>
      <c r="V130" s="405"/>
      <c r="W130" s="405"/>
      <c r="Y130" s="405"/>
      <c r="Z130" s="405"/>
      <c r="AA130" s="405"/>
      <c r="AB130" s="405"/>
      <c r="AC130" s="405"/>
      <c r="AD130" s="405"/>
      <c r="AE130" s="405"/>
      <c r="AF130" s="405"/>
      <c r="AG130" s="405"/>
      <c r="AH130" s="405"/>
      <c r="AI130" s="405"/>
      <c r="AJ130" s="405"/>
      <c r="AK130" s="405"/>
      <c r="AL130" s="405"/>
    </row>
    <row r="135" spans="2:38" s="151" customFormat="1">
      <c r="H135" s="152"/>
    </row>
  </sheetData>
  <sheetProtection algorithmName="SHA-512" hashValue="0u6RGtLXsd04TYKCESRDdQ94licWJvyRXotWKpmhT8BXI2DEHYLZho1o2VD2jkdW6E3T0b6oQKu+7ezU2JXfkw==" saltValue="460NLv2VZ95UFQZajNEd+g==" spinCount="100000" sheet="1" formatCells="0" selectLockedCells="1" pivotTables="0"/>
  <mergeCells count="3">
    <mergeCell ref="F1:F5"/>
    <mergeCell ref="B6:F7"/>
    <mergeCell ref="H6:H7"/>
  </mergeCells>
  <conditionalFormatting sqref="J109:AL109">
    <cfRule type="cellIs" dxfId="71" priority="357" operator="notBetween">
      <formula>-2</formula>
      <formula>2</formula>
    </cfRule>
  </conditionalFormatting>
  <conditionalFormatting sqref="AO13:AR13 AX12:BA13 AX18:BA19 AO18:AR19 AO22:AR25 AX22:BA25 AO28:AR29 AT28:AT29 AT22:AT25 AT18:AT19 AT13 AV12:AV13 AV18:AV19 AV22:AV25 AV28:AV29 AX28:BA29">
    <cfRule type="cellIs" dxfId="70" priority="290" operator="notBetween">
      <formula>-2</formula>
      <formula>2</formula>
    </cfRule>
  </conditionalFormatting>
  <conditionalFormatting sqref="AX16:BA17 AO16:AR17 AT16:AT17 AV16:AV17">
    <cfRule type="cellIs" dxfId="69" priority="289" operator="notBetween">
      <formula>-2</formula>
      <formula>2</formula>
    </cfRule>
  </conditionalFormatting>
  <conditionalFormatting sqref="AO20:AR21 AX20:BA21 AT20:AT21 AV20:AV21">
    <cfRule type="cellIs" dxfId="68" priority="288" operator="notBetween">
      <formula>-2</formula>
      <formula>2</formula>
    </cfRule>
  </conditionalFormatting>
  <conditionalFormatting sqref="AO26:AR27 AX26:BA27 AT26:AT27 AV26:AV27">
    <cfRule type="cellIs" dxfId="67" priority="287" operator="notBetween">
      <formula>-2</formula>
      <formula>2</formula>
    </cfRule>
  </conditionalFormatting>
  <conditionalFormatting sqref="AO12:AR12 AT12">
    <cfRule type="cellIs" dxfId="66" priority="286" operator="notBetween">
      <formula>-2</formula>
      <formula>2</formula>
    </cfRule>
  </conditionalFormatting>
  <conditionalFormatting sqref="AX14:BA15 AO14:AR15 AT14:AT15 AV14:AV15">
    <cfRule type="cellIs" dxfId="65" priority="285" operator="notBetween">
      <formula>-2</formula>
      <formula>2</formula>
    </cfRule>
  </conditionalFormatting>
  <conditionalFormatting sqref="AX31:BA32 AO31:AR32 AT31:AT32 AV32">
    <cfRule type="cellIs" dxfId="64" priority="284" operator="notBetween">
      <formula>-2</formula>
      <formula>2</formula>
    </cfRule>
  </conditionalFormatting>
  <conditionalFormatting sqref="AX34:BA35 AO34:AR35 AT34:AT35 AV35">
    <cfRule type="cellIs" dxfId="63" priority="283" operator="notBetween">
      <formula>-2</formula>
      <formula>2</formula>
    </cfRule>
  </conditionalFormatting>
  <conditionalFormatting sqref="H101:H102">
    <cfRule type="cellIs" dxfId="62" priority="282" operator="notEqual">
      <formula>0</formula>
    </cfRule>
  </conditionalFormatting>
  <conditionalFormatting sqref="H104">
    <cfRule type="cellIs" dxfId="61" priority="281" operator="notEqual">
      <formula>"OK"</formula>
    </cfRule>
  </conditionalFormatting>
  <conditionalFormatting sqref="H103">
    <cfRule type="cellIs" dxfId="60" priority="280" operator="notEqual">
      <formula>0</formula>
    </cfRule>
  </conditionalFormatting>
  <conditionalFormatting sqref="J127:W128">
    <cfRule type="cellIs" dxfId="59" priority="279" operator="greaterThan">
      <formula>0</formula>
    </cfRule>
  </conditionalFormatting>
  <conditionalFormatting sqref="Y127:AL127">
    <cfRule type="cellIs" dxfId="58" priority="278" operator="greaterThan">
      <formula>0</formula>
    </cfRule>
  </conditionalFormatting>
  <conditionalFormatting sqref="J108:W108 Y108:AL108">
    <cfRule type="cellIs" dxfId="57" priority="276" operator="notBetween">
      <formula>-2</formula>
      <formula>2</formula>
    </cfRule>
  </conditionalFormatting>
  <conditionalFormatting sqref="AV31">
    <cfRule type="cellIs" dxfId="56" priority="265" operator="notBetween">
      <formula>-2</formula>
      <formula>2</formula>
    </cfRule>
  </conditionalFormatting>
  <conditionalFormatting sqref="AV34">
    <cfRule type="cellIs" dxfId="55" priority="264" operator="notBetween">
      <formula>-2</formula>
      <formula>2</formula>
    </cfRule>
  </conditionalFormatting>
  <conditionalFormatting sqref="AS28:AS29 AS22:AS25 AS18:AS19 AS13">
    <cfRule type="cellIs" dxfId="54" priority="228" operator="notBetween">
      <formula>-2</formula>
      <formula>2</formula>
    </cfRule>
  </conditionalFormatting>
  <conditionalFormatting sqref="AS16:AS17">
    <cfRule type="cellIs" dxfId="53" priority="227" operator="notBetween">
      <formula>-2</formula>
      <formula>2</formula>
    </cfRule>
  </conditionalFormatting>
  <conditionalFormatting sqref="AS20:AS21">
    <cfRule type="cellIs" dxfId="52" priority="226" operator="notBetween">
      <formula>-2</formula>
      <formula>2</formula>
    </cfRule>
  </conditionalFormatting>
  <conditionalFormatting sqref="AS26:AS27">
    <cfRule type="cellIs" dxfId="51" priority="225" operator="notBetween">
      <formula>-2</formula>
      <formula>2</formula>
    </cfRule>
  </conditionalFormatting>
  <conditionalFormatting sqref="AS12">
    <cfRule type="cellIs" dxfId="50" priority="224" operator="notBetween">
      <formula>-2</formula>
      <formula>2</formula>
    </cfRule>
  </conditionalFormatting>
  <conditionalFormatting sqref="AS14:AS15">
    <cfRule type="cellIs" dxfId="49" priority="223" operator="notBetween">
      <formula>-2</formula>
      <formula>2</formula>
    </cfRule>
  </conditionalFormatting>
  <conditionalFormatting sqref="AS31:AS32">
    <cfRule type="cellIs" dxfId="48" priority="222" operator="notBetween">
      <formula>-2</formula>
      <formula>2</formula>
    </cfRule>
  </conditionalFormatting>
  <conditionalFormatting sqref="AS34:AS35">
    <cfRule type="cellIs" dxfId="47" priority="221" operator="notBetween">
      <formula>-2</formula>
      <formula>2</formula>
    </cfRule>
  </conditionalFormatting>
  <conditionalFormatting sqref="AU12:AU13 AU18:AU19 AU22:AU25 AU28:AU29">
    <cfRule type="cellIs" dxfId="46" priority="190" operator="notBetween">
      <formula>-2</formula>
      <formula>2</formula>
    </cfRule>
  </conditionalFormatting>
  <conditionalFormatting sqref="AU16:AU17">
    <cfRule type="cellIs" dxfId="45" priority="189" operator="notBetween">
      <formula>-2</formula>
      <formula>2</formula>
    </cfRule>
  </conditionalFormatting>
  <conditionalFormatting sqref="AU20:AU21">
    <cfRule type="cellIs" dxfId="44" priority="188" operator="notBetween">
      <formula>-2</formula>
      <formula>2</formula>
    </cfRule>
  </conditionalFormatting>
  <conditionalFormatting sqref="AU26:AU27">
    <cfRule type="cellIs" dxfId="43" priority="187" operator="notBetween">
      <formula>-2</formula>
      <formula>2</formula>
    </cfRule>
  </conditionalFormatting>
  <conditionalFormatting sqref="AU14:AU15">
    <cfRule type="cellIs" dxfId="42" priority="186" operator="notBetween">
      <formula>-2</formula>
      <formula>2</formula>
    </cfRule>
  </conditionalFormatting>
  <conditionalFormatting sqref="AU32">
    <cfRule type="cellIs" dxfId="41" priority="185" operator="notBetween">
      <formula>-2</formula>
      <formula>2</formula>
    </cfRule>
  </conditionalFormatting>
  <conditionalFormatting sqref="AU35">
    <cfRule type="cellIs" dxfId="40" priority="184" operator="notBetween">
      <formula>-2</formula>
      <formula>2</formula>
    </cfRule>
  </conditionalFormatting>
  <conditionalFormatting sqref="AU31">
    <cfRule type="cellIs" dxfId="39" priority="178" operator="notBetween">
      <formula>-2</formula>
      <formula>2</formula>
    </cfRule>
  </conditionalFormatting>
  <conditionalFormatting sqref="AU34">
    <cfRule type="cellIs" dxfId="38" priority="177" operator="notBetween">
      <formula>-2</formula>
      <formula>2</formula>
    </cfRule>
  </conditionalFormatting>
  <conditionalFormatting sqref="BB12:BE13 BB25:BE25 BB29:BE29 BB17:BE17">
    <cfRule type="cellIs" dxfId="37" priority="105" operator="notBetween">
      <formula>-2</formula>
      <formula>2</formula>
    </cfRule>
  </conditionalFormatting>
  <conditionalFormatting sqref="BB21:BE21">
    <cfRule type="cellIs" dxfId="36" priority="104" operator="notBetween">
      <formula>-2</formula>
      <formula>2</formula>
    </cfRule>
  </conditionalFormatting>
  <conditionalFormatting sqref="BB23:BE23">
    <cfRule type="cellIs" dxfId="35" priority="103" operator="notBetween">
      <formula>-2</formula>
      <formula>2</formula>
    </cfRule>
  </conditionalFormatting>
  <conditionalFormatting sqref="BB15:BE15">
    <cfRule type="cellIs" dxfId="34" priority="102" operator="notBetween">
      <formula>-2</formula>
      <formula>2</formula>
    </cfRule>
  </conditionalFormatting>
  <conditionalFormatting sqref="BB31:BE32">
    <cfRule type="cellIs" dxfId="33" priority="101" operator="notBetween">
      <formula>-2</formula>
      <formula>2</formula>
    </cfRule>
  </conditionalFormatting>
  <conditionalFormatting sqref="BB34:BE35">
    <cfRule type="cellIs" dxfId="32" priority="100" operator="notBetween">
      <formula>-2</formula>
      <formula>2</formula>
    </cfRule>
  </conditionalFormatting>
  <conditionalFormatting sqref="BB22:BE22">
    <cfRule type="cellIs" dxfId="31" priority="99" operator="notBetween">
      <formula>-2</formula>
      <formula>2</formula>
    </cfRule>
  </conditionalFormatting>
  <conditionalFormatting sqref="BB14:BE14">
    <cfRule type="cellIs" dxfId="30" priority="98" operator="notBetween">
      <formula>-2</formula>
      <formula>2</formula>
    </cfRule>
  </conditionalFormatting>
  <conditionalFormatting sqref="BB16:BE16">
    <cfRule type="cellIs" dxfId="29" priority="97" operator="notBetween">
      <formula>-2</formula>
      <formula>2</formula>
    </cfRule>
  </conditionalFormatting>
  <conditionalFormatting sqref="BB19:BE19">
    <cfRule type="cellIs" dxfId="28" priority="96" operator="notBetween">
      <formula>-2</formula>
      <formula>2</formula>
    </cfRule>
  </conditionalFormatting>
  <conditionalFormatting sqref="BB18:BE18">
    <cfRule type="cellIs" dxfId="27" priority="95" operator="notBetween">
      <formula>-2</formula>
      <formula>2</formula>
    </cfRule>
  </conditionalFormatting>
  <conditionalFormatting sqref="BB20:BE20">
    <cfRule type="cellIs" dxfId="26" priority="94" operator="notBetween">
      <formula>-2</formula>
      <formula>2</formula>
    </cfRule>
  </conditionalFormatting>
  <conditionalFormatting sqref="BB21:BE21">
    <cfRule type="cellIs" dxfId="25" priority="93" operator="notBetween">
      <formula>-2</formula>
      <formula>2</formula>
    </cfRule>
  </conditionalFormatting>
  <conditionalFormatting sqref="BB20:BE20">
    <cfRule type="cellIs" dxfId="24" priority="92" operator="notBetween">
      <formula>-2</formula>
      <formula>2</formula>
    </cfRule>
  </conditionalFormatting>
  <conditionalFormatting sqref="BB22:BE22">
    <cfRule type="cellIs" dxfId="23" priority="91" operator="notBetween">
      <formula>-2</formula>
      <formula>2</formula>
    </cfRule>
  </conditionalFormatting>
  <conditionalFormatting sqref="BB24:BE24">
    <cfRule type="cellIs" dxfId="22" priority="90" operator="notBetween">
      <formula>-2</formula>
      <formula>2</formula>
    </cfRule>
  </conditionalFormatting>
  <conditionalFormatting sqref="BB24:BE24">
    <cfRule type="cellIs" dxfId="21" priority="89" operator="notBetween">
      <formula>-2</formula>
      <formula>2</formula>
    </cfRule>
  </conditionalFormatting>
  <conditionalFormatting sqref="BB27:BE27">
    <cfRule type="cellIs" dxfId="20" priority="88" operator="notBetween">
      <formula>-2</formula>
      <formula>2</formula>
    </cfRule>
  </conditionalFormatting>
  <conditionalFormatting sqref="BB26:BE26">
    <cfRule type="cellIs" dxfId="19" priority="87" operator="notBetween">
      <formula>-2</formula>
      <formula>2</formula>
    </cfRule>
  </conditionalFormatting>
  <conditionalFormatting sqref="BB26:BE26">
    <cfRule type="cellIs" dxfId="18" priority="86" operator="notBetween">
      <formula>-2</formula>
      <formula>2</formula>
    </cfRule>
  </conditionalFormatting>
  <conditionalFormatting sqref="BB28:BE28">
    <cfRule type="cellIs" dxfId="17" priority="85" operator="notBetween">
      <formula>-2</formula>
      <formula>2</formula>
    </cfRule>
  </conditionalFormatting>
  <conditionalFormatting sqref="BB28:BE28">
    <cfRule type="cellIs" dxfId="16" priority="84" operator="notBetween">
      <formula>-2</formula>
      <formula>2</formula>
    </cfRule>
  </conditionalFormatting>
  <conditionalFormatting sqref="K112:S124">
    <cfRule type="cellIs" dxfId="15" priority="18" operator="notBetween">
      <formula>-2</formula>
      <formula>2</formula>
    </cfRule>
  </conditionalFormatting>
  <conditionalFormatting sqref="T117:W117">
    <cfRule type="cellIs" dxfId="14" priority="16" operator="notBetween">
      <formula>-2</formula>
      <formula>2</formula>
    </cfRule>
  </conditionalFormatting>
  <conditionalFormatting sqref="T114:W114">
    <cfRule type="cellIs" dxfId="13" priority="15" operator="notBetween">
      <formula>-2</formula>
      <formula>2</formula>
    </cfRule>
  </conditionalFormatting>
  <conditionalFormatting sqref="T113:W113">
    <cfRule type="cellIs" dxfId="12" priority="14" operator="notBetween">
      <formula>-2</formula>
      <formula>2</formula>
    </cfRule>
  </conditionalFormatting>
  <conditionalFormatting sqref="T116:W116">
    <cfRule type="cellIs" dxfId="11" priority="13" operator="notBetween">
      <formula>-2</formula>
      <formula>2</formula>
    </cfRule>
  </conditionalFormatting>
  <conditionalFormatting sqref="T112:W112">
    <cfRule type="cellIs" dxfId="10" priority="12" operator="notBetween">
      <formula>-2</formula>
      <formula>2</formula>
    </cfRule>
  </conditionalFormatting>
  <conditionalFormatting sqref="T118:W118">
    <cfRule type="cellIs" dxfId="9" priority="11" operator="notBetween">
      <formula>-2</formula>
      <formula>2</formula>
    </cfRule>
  </conditionalFormatting>
  <conditionalFormatting sqref="T122:W122">
    <cfRule type="cellIs" dxfId="8" priority="10" operator="notBetween">
      <formula>-2</formula>
      <formula>2</formula>
    </cfRule>
  </conditionalFormatting>
  <conditionalFormatting sqref="T115:W115">
    <cfRule type="cellIs" dxfId="7" priority="9" operator="notBetween">
      <formula>-2</formula>
      <formula>2</formula>
    </cfRule>
  </conditionalFormatting>
  <conditionalFormatting sqref="T123:W123">
    <cfRule type="cellIs" dxfId="6" priority="8" operator="notBetween">
      <formula>-2</formula>
      <formula>2</formula>
    </cfRule>
  </conditionalFormatting>
  <conditionalFormatting sqref="T119:W119">
    <cfRule type="cellIs" dxfId="5" priority="7" operator="notBetween">
      <formula>-2</formula>
      <formula>2</formula>
    </cfRule>
  </conditionalFormatting>
  <conditionalFormatting sqref="T120:W120">
    <cfRule type="cellIs" dxfId="4" priority="6" operator="notBetween">
      <formula>-2</formula>
      <formula>2</formula>
    </cfRule>
  </conditionalFormatting>
  <conditionalFormatting sqref="T121:W121">
    <cfRule type="cellIs" dxfId="3" priority="5" operator="notBetween">
      <formula>-2</formula>
      <formula>2</formula>
    </cfRule>
  </conditionalFormatting>
  <conditionalFormatting sqref="T124:W124">
    <cfRule type="cellIs" dxfId="2" priority="4" operator="notBetween">
      <formula>-2</formula>
      <formula>2</formula>
    </cfRule>
  </conditionalFormatting>
  <conditionalFormatting sqref="Y128:AL128">
    <cfRule type="cellIs" dxfId="1" priority="2" operator="greaterThan">
      <formula>0</formula>
    </cfRule>
  </conditionalFormatting>
  <conditionalFormatting sqref="Z112:Z124">
    <cfRule type="cellIs" dxfId="0" priority="1" operator="notBetween">
      <formula>-2</formula>
      <formula>2</formula>
    </cfRule>
  </conditionalFormatting>
  <hyperlinks>
    <hyperlink ref="A1" location="'Front page'!A1" display="'Front page'!A1" xr:uid="{7E75A002-EF88-42DE-AC16-470079FA7ACF}"/>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department&amp;C&amp;"Arial,Normal"&amp;10&amp;K000000&amp;F - &amp;A&amp;R&amp;"Arial,Normal"&amp;10&amp;P / &amp;N</oddFooter>
  </headerFooter>
  <rowBreaks count="2" manualBreakCount="2">
    <brk id="36" max="37" man="1"/>
    <brk id="73" max="37" man="1"/>
  </rowBreaks>
  <colBreaks count="1" manualBreakCount="1">
    <brk id="23" max="1048575" man="1"/>
  </colBreaks>
  <drawing r:id="rId2"/>
  <legacyDrawing r:id="rId3"/>
  <controls>
    <mc:AlternateContent xmlns:mc="http://schemas.openxmlformats.org/markup-compatibility/2006">
      <mc:Choice Requires="x14">
        <control shapeId="152577"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52577" r:id="rId4"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7900"/>
    <pageSetUpPr autoPageBreaks="0"/>
  </sheetPr>
  <dimension ref="A1:H108"/>
  <sheetViews>
    <sheetView showGridLines="0" zoomScale="80" zoomScaleNormal="80" zoomScaleSheetLayoutView="80" workbookViewId="0"/>
  </sheetViews>
  <sheetFormatPr baseColWidth="10" defaultColWidth="11.44140625" defaultRowHeight="13.8"/>
  <cols>
    <col min="1" max="1" width="2.6640625" style="371" customWidth="1"/>
    <col min="2" max="2" width="8" style="371" customWidth="1"/>
    <col min="3" max="3" width="2.6640625" style="2" customWidth="1"/>
    <col min="4" max="4" width="37.33203125" style="2" customWidth="1"/>
    <col min="5" max="5" width="2.6640625" style="371" customWidth="1"/>
    <col min="6" max="6" width="177.33203125" style="2" customWidth="1"/>
    <col min="7" max="7" width="2.6640625" style="371" customWidth="1"/>
    <col min="8" max="9" width="11.44140625" style="371" customWidth="1"/>
    <col min="10" max="16384" width="11.44140625" style="371"/>
  </cols>
  <sheetData>
    <row r="1" spans="1:8" ht="12" customHeight="1">
      <c r="A1" s="25" t="s">
        <v>585</v>
      </c>
      <c r="D1" s="1218" t="s">
        <v>691</v>
      </c>
      <c r="E1" s="1218"/>
      <c r="F1" s="1218"/>
    </row>
    <row r="2" spans="1:8" ht="12" customHeight="1">
      <c r="D2" s="1218"/>
      <c r="E2" s="1218"/>
      <c r="F2" s="1218"/>
      <c r="H2" s="24"/>
    </row>
    <row r="3" spans="1:8" ht="12" customHeight="1">
      <c r="D3" s="1218"/>
      <c r="E3" s="1218"/>
      <c r="F3" s="1218"/>
    </row>
    <row r="4" spans="1:8" ht="12" customHeight="1">
      <c r="D4" s="1218"/>
      <c r="E4" s="1218"/>
      <c r="F4" s="1218"/>
    </row>
    <row r="5" spans="1:8" ht="12" customHeight="1">
      <c r="D5" s="1218"/>
      <c r="E5" s="1218"/>
      <c r="F5" s="1218"/>
    </row>
    <row r="6" spans="1:8" ht="12" customHeight="1"/>
    <row r="7" spans="1:8" ht="21" customHeight="1">
      <c r="B7" s="272" t="s">
        <v>193</v>
      </c>
    </row>
    <row r="8" spans="1:8" ht="15" customHeight="1">
      <c r="C8" s="371"/>
    </row>
    <row r="9" spans="1:8" ht="15" customHeight="1">
      <c r="B9" s="273" t="s">
        <v>190</v>
      </c>
    </row>
    <row r="10" spans="1:8" ht="7.5" customHeight="1">
      <c r="B10" s="273"/>
    </row>
    <row r="11" spans="1:8" s="1" customFormat="1" ht="15" customHeight="1">
      <c r="B11" s="461" t="s">
        <v>128</v>
      </c>
      <c r="C11" s="3"/>
      <c r="D11" s="462" t="s">
        <v>200</v>
      </c>
      <c r="F11" s="462" t="s">
        <v>637</v>
      </c>
    </row>
    <row r="12" spans="1:8" s="1" customFormat="1" ht="26.7" customHeight="1">
      <c r="B12" s="21" t="s">
        <v>129</v>
      </c>
      <c r="C12" s="3"/>
      <c r="D12" s="20" t="s">
        <v>644</v>
      </c>
      <c r="F12" s="20" t="s">
        <v>598</v>
      </c>
    </row>
    <row r="13" spans="1:8" s="1" customFormat="1" ht="15.6" customHeight="1">
      <c r="B13" s="22" t="s">
        <v>130</v>
      </c>
      <c r="C13" s="3"/>
      <c r="D13" s="19" t="s">
        <v>202</v>
      </c>
      <c r="F13" s="19" t="s">
        <v>641</v>
      </c>
    </row>
    <row r="14" spans="1:8" s="1" customFormat="1" ht="39.6" customHeight="1">
      <c r="B14" s="21" t="s">
        <v>131</v>
      </c>
      <c r="C14" s="3"/>
      <c r="D14" s="20" t="s">
        <v>203</v>
      </c>
      <c r="F14" s="20" t="s">
        <v>868</v>
      </c>
    </row>
    <row r="15" spans="1:8" s="1" customFormat="1" ht="39.6" customHeight="1">
      <c r="B15" s="22" t="s">
        <v>132</v>
      </c>
      <c r="C15" s="3"/>
      <c r="D15" s="19" t="s">
        <v>218</v>
      </c>
      <c r="F15" s="19" t="s">
        <v>605</v>
      </c>
    </row>
    <row r="16" spans="1:8" s="1" customFormat="1" ht="39.6" customHeight="1">
      <c r="B16" s="21" t="s">
        <v>133</v>
      </c>
      <c r="C16" s="3"/>
      <c r="D16" s="20" t="s">
        <v>204</v>
      </c>
      <c r="F16" s="20" t="s">
        <v>728</v>
      </c>
    </row>
    <row r="17" spans="2:6" s="1" customFormat="1" ht="26.7" customHeight="1">
      <c r="B17" s="22" t="s">
        <v>134</v>
      </c>
      <c r="C17" s="3"/>
      <c r="D17" s="19" t="s">
        <v>205</v>
      </c>
      <c r="F17" s="19" t="s">
        <v>885</v>
      </c>
    </row>
    <row r="18" spans="2:6" s="1" customFormat="1" ht="15" customHeight="1">
      <c r="B18" s="21" t="s">
        <v>276</v>
      </c>
      <c r="C18" s="3"/>
      <c r="D18" s="20" t="s">
        <v>206</v>
      </c>
      <c r="F18" s="20" t="s">
        <v>597</v>
      </c>
    </row>
    <row r="19" spans="2:6" s="1" customFormat="1" ht="26.7" customHeight="1" thickBot="1">
      <c r="B19" s="463" t="s">
        <v>283</v>
      </c>
      <c r="C19" s="3"/>
      <c r="D19" s="464" t="s">
        <v>287</v>
      </c>
      <c r="F19" s="464" t="s">
        <v>642</v>
      </c>
    </row>
    <row r="20" spans="2:6" ht="15" customHeight="1" thickTop="1">
      <c r="B20" s="2"/>
    </row>
    <row r="21" spans="2:6" ht="15" customHeight="1">
      <c r="B21" s="273" t="s">
        <v>16</v>
      </c>
    </row>
    <row r="22" spans="2:6" ht="7.5" customHeight="1">
      <c r="B22" s="273"/>
    </row>
    <row r="23" spans="2:6" s="1" customFormat="1" ht="39.6" customHeight="1">
      <c r="B23" s="461" t="s">
        <v>166</v>
      </c>
      <c r="C23" s="3"/>
      <c r="D23" s="462" t="s">
        <v>207</v>
      </c>
      <c r="F23" s="465" t="s">
        <v>547</v>
      </c>
    </row>
    <row r="24" spans="2:6" s="1" customFormat="1" ht="26.4">
      <c r="B24" s="21" t="s">
        <v>167</v>
      </c>
      <c r="C24" s="3"/>
      <c r="D24" s="20" t="s">
        <v>565</v>
      </c>
      <c r="F24" s="20" t="s">
        <v>548</v>
      </c>
    </row>
    <row r="25" spans="2:6" s="1" customFormat="1" ht="15" customHeight="1">
      <c r="B25" s="22" t="s">
        <v>123</v>
      </c>
      <c r="C25" s="3"/>
      <c r="D25" s="6" t="s">
        <v>562</v>
      </c>
      <c r="F25" s="6" t="s">
        <v>566</v>
      </c>
    </row>
    <row r="26" spans="2:6" s="1" customFormat="1" ht="15" customHeight="1">
      <c r="B26" s="21" t="s">
        <v>3</v>
      </c>
      <c r="C26" s="3"/>
      <c r="D26" s="20" t="s">
        <v>567</v>
      </c>
      <c r="F26" s="20" t="s">
        <v>568</v>
      </c>
    </row>
    <row r="27" spans="2:6" s="1" customFormat="1" ht="15" customHeight="1">
      <c r="B27" s="22" t="s">
        <v>168</v>
      </c>
      <c r="C27" s="3"/>
      <c r="D27" s="6" t="s">
        <v>208</v>
      </c>
      <c r="F27" s="6" t="s">
        <v>273</v>
      </c>
    </row>
    <row r="28" spans="2:6" s="1" customFormat="1" ht="39.6" customHeight="1">
      <c r="B28" s="21" t="s">
        <v>4</v>
      </c>
      <c r="C28" s="3"/>
      <c r="D28" s="20" t="s">
        <v>351</v>
      </c>
      <c r="F28" s="20" t="s">
        <v>862</v>
      </c>
    </row>
    <row r="29" spans="2:6" s="1" customFormat="1" ht="15" customHeight="1" thickBot="1">
      <c r="B29" s="466" t="s">
        <v>680</v>
      </c>
      <c r="C29" s="3"/>
      <c r="D29" s="464" t="s">
        <v>681</v>
      </c>
      <c r="F29" s="464" t="s">
        <v>682</v>
      </c>
    </row>
    <row r="30" spans="2:6" ht="15" customHeight="1" thickTop="1">
      <c r="B30" s="2"/>
    </row>
    <row r="31" spans="2:6" ht="15" customHeight="1">
      <c r="B31" s="273" t="s">
        <v>191</v>
      </c>
    </row>
    <row r="32" spans="2:6" ht="7.5" customHeight="1">
      <c r="B32" s="273"/>
    </row>
    <row r="33" spans="2:6" s="1" customFormat="1" ht="26.7" customHeight="1">
      <c r="B33" s="461" t="s">
        <v>5</v>
      </c>
      <c r="C33" s="3"/>
      <c r="D33" s="462" t="s">
        <v>352</v>
      </c>
      <c r="F33" s="462" t="s">
        <v>392</v>
      </c>
    </row>
    <row r="34" spans="2:6" s="1" customFormat="1" ht="15" customHeight="1">
      <c r="B34" s="21" t="s">
        <v>7</v>
      </c>
      <c r="C34" s="3"/>
      <c r="D34" s="20" t="s">
        <v>197</v>
      </c>
      <c r="F34" s="20" t="s">
        <v>366</v>
      </c>
    </row>
    <row r="35" spans="2:6" s="1" customFormat="1" ht="26.7" customHeight="1">
      <c r="B35" s="23" t="s">
        <v>8</v>
      </c>
      <c r="C35" s="3"/>
      <c r="D35" s="19" t="s">
        <v>209</v>
      </c>
      <c r="F35" s="19" t="s">
        <v>350</v>
      </c>
    </row>
    <row r="36" spans="2:6" s="1" customFormat="1" ht="26.7" customHeight="1">
      <c r="B36" s="21" t="s">
        <v>169</v>
      </c>
      <c r="C36" s="3"/>
      <c r="D36" s="20" t="s">
        <v>210</v>
      </c>
      <c r="F36" s="20" t="s">
        <v>580</v>
      </c>
    </row>
    <row r="37" spans="2:6" s="1" customFormat="1" ht="26.7" customHeight="1">
      <c r="B37" s="23" t="s">
        <v>170</v>
      </c>
      <c r="C37" s="3"/>
      <c r="D37" s="19" t="s">
        <v>546</v>
      </c>
      <c r="F37" s="19" t="s">
        <v>815</v>
      </c>
    </row>
    <row r="38" spans="2:6" s="947" customFormat="1" ht="26.7" customHeight="1">
      <c r="B38" s="948" t="s">
        <v>171</v>
      </c>
      <c r="C38" s="949"/>
      <c r="D38" s="988" t="s">
        <v>865</v>
      </c>
      <c r="F38" s="988" t="s">
        <v>866</v>
      </c>
    </row>
    <row r="39" spans="2:6" s="1" customFormat="1" ht="15" customHeight="1" thickBot="1">
      <c r="B39" s="466" t="s">
        <v>172</v>
      </c>
      <c r="C39" s="3"/>
      <c r="D39" s="464" t="s">
        <v>549</v>
      </c>
      <c r="F39" s="464" t="s">
        <v>746</v>
      </c>
    </row>
    <row r="40" spans="2:6" ht="15" customHeight="1" thickTop="1">
      <c r="B40" s="2"/>
    </row>
    <row r="41" spans="2:6" ht="15" customHeight="1">
      <c r="B41" s="273" t="s">
        <v>192</v>
      </c>
    </row>
    <row r="42" spans="2:6" ht="7.5" customHeight="1">
      <c r="B42" s="273"/>
    </row>
    <row r="43" spans="2:6" s="1" customFormat="1" ht="52.2" customHeight="1" thickBot="1">
      <c r="B43" s="469" t="s">
        <v>747</v>
      </c>
      <c r="C43" s="3"/>
      <c r="D43" s="470" t="s">
        <v>192</v>
      </c>
      <c r="F43" s="470" t="s">
        <v>572</v>
      </c>
    </row>
    <row r="44" spans="2:6" ht="15" customHeight="1" thickTop="1">
      <c r="B44" s="2"/>
    </row>
    <row r="45" spans="2:6" ht="15" customHeight="1">
      <c r="B45" s="273" t="s">
        <v>860</v>
      </c>
    </row>
    <row r="46" spans="2:6" ht="7.5" customHeight="1">
      <c r="B46" s="273"/>
    </row>
    <row r="47" spans="2:6" s="1" customFormat="1" ht="39.6" customHeight="1">
      <c r="B47" s="461" t="s">
        <v>758</v>
      </c>
      <c r="C47" s="3"/>
      <c r="D47" s="465" t="s">
        <v>850</v>
      </c>
      <c r="F47" s="462" t="s">
        <v>867</v>
      </c>
    </row>
    <row r="48" spans="2:6" s="1" customFormat="1" ht="26.7" customHeight="1">
      <c r="B48" s="21" t="s">
        <v>759</v>
      </c>
      <c r="C48" s="3"/>
      <c r="D48" s="988" t="s">
        <v>853</v>
      </c>
      <c r="F48" s="988" t="s">
        <v>855</v>
      </c>
    </row>
    <row r="49" spans="1:6" s="1" customFormat="1" ht="26.7" customHeight="1" thickBot="1">
      <c r="B49" s="466" t="s">
        <v>173</v>
      </c>
      <c r="C49" s="3"/>
      <c r="D49" s="990" t="s">
        <v>852</v>
      </c>
      <c r="F49" s="464" t="s">
        <v>854</v>
      </c>
    </row>
    <row r="50" spans="1:6" ht="15" customHeight="1" thickTop="1">
      <c r="B50" s="2"/>
    </row>
    <row r="51" spans="1:6" ht="15" customHeight="1">
      <c r="B51" s="273" t="s">
        <v>748</v>
      </c>
    </row>
    <row r="52" spans="1:6" ht="7.5" customHeight="1">
      <c r="B52" s="273"/>
    </row>
    <row r="53" spans="1:6" s="1" customFormat="1" ht="26.7" customHeight="1">
      <c r="A53" s="947"/>
      <c r="B53" s="461" t="s">
        <v>856</v>
      </c>
      <c r="C53" s="3"/>
      <c r="D53" s="465" t="s">
        <v>760</v>
      </c>
      <c r="F53" s="462" t="s">
        <v>859</v>
      </c>
    </row>
    <row r="54" spans="1:6" s="1" customFormat="1" ht="39.6" customHeight="1" thickBot="1">
      <c r="A54" s="947"/>
      <c r="B54" s="467" t="s">
        <v>857</v>
      </c>
      <c r="C54" s="3"/>
      <c r="D54" s="989" t="s">
        <v>761</v>
      </c>
      <c r="F54" s="989" t="s">
        <v>762</v>
      </c>
    </row>
    <row r="55" spans="1:6" s="7" customFormat="1" ht="15" customHeight="1" thickTop="1">
      <c r="B55" s="8"/>
      <c r="C55" s="8"/>
      <c r="D55" s="8"/>
      <c r="F55" s="8"/>
    </row>
    <row r="56" spans="1:6" s="7" customFormat="1" ht="15" customHeight="1">
      <c r="B56" s="273" t="s">
        <v>199</v>
      </c>
      <c r="C56" s="8"/>
      <c r="D56" s="8"/>
      <c r="F56" s="8"/>
    </row>
    <row r="57" spans="1:6" s="7" customFormat="1" ht="7.5" customHeight="1">
      <c r="B57" s="273"/>
      <c r="C57" s="8"/>
      <c r="D57" s="8"/>
      <c r="F57" s="8"/>
    </row>
    <row r="58" spans="1:6" s="1" customFormat="1" ht="15" customHeight="1" thickBot="1">
      <c r="B58" s="469" t="s">
        <v>858</v>
      </c>
      <c r="C58" s="3"/>
      <c r="D58" s="470" t="s">
        <v>211</v>
      </c>
      <c r="F58" s="470" t="s">
        <v>30</v>
      </c>
    </row>
    <row r="59" spans="1:6" ht="30" customHeight="1" thickTop="1"/>
    <row r="60" spans="1:6" ht="21" customHeight="1">
      <c r="B60" s="272" t="s">
        <v>194</v>
      </c>
    </row>
    <row r="61" spans="1:6" ht="15" customHeight="1"/>
    <row r="62" spans="1:6" ht="15" customHeight="1">
      <c r="B62" s="273" t="s">
        <v>278</v>
      </c>
    </row>
    <row r="63" spans="1:6" ht="7.5" customHeight="1">
      <c r="B63" s="273"/>
    </row>
    <row r="64" spans="1:6" s="1" customFormat="1" ht="15" customHeight="1" thickBot="1">
      <c r="B64" s="471" t="s">
        <v>242</v>
      </c>
      <c r="C64" s="3"/>
      <c r="D64" s="470" t="s">
        <v>468</v>
      </c>
      <c r="F64" s="470" t="s">
        <v>469</v>
      </c>
    </row>
    <row r="65" spans="2:6" s="7" customFormat="1" ht="15" customHeight="1" thickTop="1">
      <c r="B65" s="8"/>
      <c r="C65" s="8"/>
      <c r="D65" s="8"/>
      <c r="F65" s="8"/>
    </row>
    <row r="66" spans="2:6" ht="15" customHeight="1">
      <c r="B66" s="273" t="s">
        <v>279</v>
      </c>
    </row>
    <row r="67" spans="2:6" ht="7.5" customHeight="1">
      <c r="B67" s="273"/>
    </row>
    <row r="68" spans="2:6" s="1" customFormat="1" ht="26.7" customHeight="1">
      <c r="B68" s="472" t="s">
        <v>243</v>
      </c>
      <c r="C68" s="3"/>
      <c r="D68" s="462" t="s">
        <v>645</v>
      </c>
      <c r="F68" s="462" t="s">
        <v>643</v>
      </c>
    </row>
    <row r="69" spans="2:6" s="1" customFormat="1" ht="39.6" customHeight="1" thickBot="1">
      <c r="B69" s="467" t="s">
        <v>244</v>
      </c>
      <c r="C69" s="3"/>
      <c r="D69" s="468" t="s">
        <v>227</v>
      </c>
      <c r="F69" s="468" t="s">
        <v>601</v>
      </c>
    </row>
    <row r="70" spans="2:6" ht="15" customHeight="1" thickTop="1">
      <c r="B70" s="2"/>
    </row>
    <row r="71" spans="2:6" ht="15" customHeight="1">
      <c r="B71" s="273" t="s">
        <v>281</v>
      </c>
    </row>
    <row r="72" spans="2:6" ht="7.5" customHeight="1">
      <c r="B72" s="273"/>
    </row>
    <row r="73" spans="2:6" s="1" customFormat="1" ht="15" customHeight="1">
      <c r="B73" s="461" t="s">
        <v>245</v>
      </c>
      <c r="C73" s="3"/>
      <c r="D73" s="462" t="s">
        <v>435</v>
      </c>
      <c r="F73" s="462" t="s">
        <v>515</v>
      </c>
    </row>
    <row r="74" spans="2:6" s="1" customFormat="1" ht="15" customHeight="1">
      <c r="B74" s="21" t="s">
        <v>246</v>
      </c>
      <c r="C74" s="3"/>
      <c r="D74" s="20" t="s">
        <v>212</v>
      </c>
      <c r="F74" s="20" t="s">
        <v>274</v>
      </c>
    </row>
    <row r="75" spans="2:6" s="1" customFormat="1" ht="15" customHeight="1">
      <c r="B75" s="22" t="s">
        <v>247</v>
      </c>
      <c r="C75" s="3"/>
      <c r="D75" s="6" t="s">
        <v>213</v>
      </c>
      <c r="F75" s="6" t="s">
        <v>533</v>
      </c>
    </row>
    <row r="76" spans="2:6" s="1" customFormat="1" ht="26.7" customHeight="1">
      <c r="B76" s="21" t="s">
        <v>248</v>
      </c>
      <c r="C76" s="3"/>
      <c r="D76" s="20" t="s">
        <v>164</v>
      </c>
      <c r="F76" s="20" t="s">
        <v>348</v>
      </c>
    </row>
    <row r="77" spans="2:6" s="1" customFormat="1" ht="15" customHeight="1">
      <c r="B77" s="22" t="s">
        <v>249</v>
      </c>
      <c r="C77" s="3"/>
      <c r="D77" s="19" t="s">
        <v>646</v>
      </c>
      <c r="F77" s="19" t="s">
        <v>600</v>
      </c>
    </row>
    <row r="78" spans="2:6" s="1" customFormat="1" ht="15" customHeight="1">
      <c r="B78" s="21" t="s">
        <v>250</v>
      </c>
      <c r="C78" s="3"/>
      <c r="D78" s="20" t="s">
        <v>516</v>
      </c>
      <c r="F78" s="20" t="s">
        <v>599</v>
      </c>
    </row>
    <row r="79" spans="2:6" s="1" customFormat="1" ht="15" customHeight="1">
      <c r="B79" s="23" t="s">
        <v>251</v>
      </c>
      <c r="C79" s="3"/>
      <c r="D79" s="19" t="s">
        <v>15</v>
      </c>
      <c r="F79" s="19" t="s">
        <v>148</v>
      </c>
    </row>
    <row r="80" spans="2:6" s="1" customFormat="1" ht="15" customHeight="1">
      <c r="B80" s="21" t="s">
        <v>252</v>
      </c>
      <c r="C80" s="3"/>
      <c r="D80" s="20" t="s">
        <v>214</v>
      </c>
      <c r="F80" s="20" t="s">
        <v>18</v>
      </c>
    </row>
    <row r="81" spans="2:6" s="1" customFormat="1" ht="52.95" customHeight="1">
      <c r="B81" s="23" t="s">
        <v>253</v>
      </c>
      <c r="C81" s="3"/>
      <c r="D81" s="19" t="s">
        <v>225</v>
      </c>
      <c r="F81" s="19" t="s">
        <v>602</v>
      </c>
    </row>
    <row r="82" spans="2:6" s="1" customFormat="1" ht="26.7" customHeight="1" thickBot="1">
      <c r="B82" s="467" t="s">
        <v>254</v>
      </c>
      <c r="C82" s="3"/>
      <c r="D82" s="468" t="s">
        <v>269</v>
      </c>
      <c r="F82" s="468" t="s">
        <v>275</v>
      </c>
    </row>
    <row r="83" spans="2:6" ht="15" customHeight="1" thickTop="1">
      <c r="B83" s="2"/>
    </row>
    <row r="84" spans="2:6" ht="15" customHeight="1">
      <c r="B84" s="273" t="s">
        <v>280</v>
      </c>
    </row>
    <row r="85" spans="2:6" ht="7.5" customHeight="1">
      <c r="B85" s="273"/>
    </row>
    <row r="86" spans="2:6" s="1" customFormat="1" ht="15" customHeight="1">
      <c r="B86" s="472" t="s">
        <v>255</v>
      </c>
      <c r="C86" s="3"/>
      <c r="D86" s="462" t="s">
        <v>398</v>
      </c>
      <c r="F86" s="473" t="s">
        <v>603</v>
      </c>
    </row>
    <row r="87" spans="2:6" s="1" customFormat="1" ht="15" customHeight="1">
      <c r="B87" s="21" t="s">
        <v>256</v>
      </c>
      <c r="C87" s="3"/>
      <c r="D87" s="20" t="s">
        <v>534</v>
      </c>
      <c r="F87" s="20" t="s">
        <v>648</v>
      </c>
    </row>
    <row r="88" spans="2:6" s="1" customFormat="1" ht="15" customHeight="1">
      <c r="B88" s="23" t="s">
        <v>257</v>
      </c>
      <c r="C88" s="3"/>
      <c r="D88" s="19" t="s">
        <v>423</v>
      </c>
      <c r="F88" s="19" t="s">
        <v>688</v>
      </c>
    </row>
    <row r="89" spans="2:6" s="474" customFormat="1" ht="26.7" hidden="1" customHeight="1">
      <c r="B89" s="475" t="s">
        <v>258</v>
      </c>
      <c r="C89" s="476"/>
      <c r="D89" s="477" t="s">
        <v>518</v>
      </c>
      <c r="F89" s="477" t="s">
        <v>39</v>
      </c>
    </row>
    <row r="90" spans="2:6" s="1" customFormat="1" ht="26.7" customHeight="1">
      <c r="B90" s="21" t="s">
        <v>259</v>
      </c>
      <c r="C90" s="3"/>
      <c r="D90" s="20" t="s">
        <v>647</v>
      </c>
      <c r="F90" s="20" t="s">
        <v>535</v>
      </c>
    </row>
    <row r="91" spans="2:6" s="1" customFormat="1" ht="15" customHeight="1">
      <c r="B91" s="23" t="s">
        <v>260</v>
      </c>
      <c r="C91" s="3"/>
      <c r="D91" s="19" t="s">
        <v>519</v>
      </c>
      <c r="F91" s="19" t="s">
        <v>649</v>
      </c>
    </row>
    <row r="92" spans="2:6" s="1" customFormat="1" ht="15" customHeight="1">
      <c r="B92" s="21" t="s">
        <v>261</v>
      </c>
      <c r="C92" s="3"/>
      <c r="D92" s="20" t="s">
        <v>399</v>
      </c>
      <c r="F92" s="20" t="s">
        <v>977</v>
      </c>
    </row>
    <row r="93" spans="2:6" s="1" customFormat="1" ht="15" customHeight="1">
      <c r="B93" s="23" t="s">
        <v>262</v>
      </c>
      <c r="C93" s="3"/>
      <c r="D93" s="19" t="s">
        <v>536</v>
      </c>
      <c r="F93" s="19" t="s">
        <v>440</v>
      </c>
    </row>
    <row r="94" spans="2:6" s="1" customFormat="1" ht="15" customHeight="1">
      <c r="B94" s="21" t="s">
        <v>263</v>
      </c>
      <c r="C94" s="3"/>
      <c r="D94" s="20" t="s">
        <v>527</v>
      </c>
      <c r="F94" s="20" t="s">
        <v>690</v>
      </c>
    </row>
    <row r="95" spans="2:6" s="1" customFormat="1" ht="39.6" customHeight="1">
      <c r="B95" s="23" t="s">
        <v>264</v>
      </c>
      <c r="C95" s="3"/>
      <c r="D95" s="19" t="s">
        <v>226</v>
      </c>
      <c r="F95" s="19" t="s">
        <v>604</v>
      </c>
    </row>
    <row r="96" spans="2:6" s="1" customFormat="1" ht="15" customHeight="1">
      <c r="B96" s="478" t="s">
        <v>265</v>
      </c>
      <c r="C96" s="26"/>
      <c r="D96" s="479" t="s">
        <v>271</v>
      </c>
      <c r="E96" s="480"/>
      <c r="F96" s="479" t="s">
        <v>517</v>
      </c>
    </row>
    <row r="97" spans="2:6" s="1" customFormat="1" ht="15" customHeight="1">
      <c r="B97" s="23" t="s">
        <v>526</v>
      </c>
      <c r="C97" s="3"/>
      <c r="D97" s="19" t="s">
        <v>215</v>
      </c>
      <c r="F97" s="19" t="s">
        <v>270</v>
      </c>
    </row>
    <row r="98" spans="2:6" s="481" customFormat="1" ht="26.7" customHeight="1" thickBot="1">
      <c r="B98" s="482" t="s">
        <v>689</v>
      </c>
      <c r="C98" s="483"/>
      <c r="D98" s="484" t="s">
        <v>277</v>
      </c>
      <c r="F98" s="484" t="s">
        <v>391</v>
      </c>
    </row>
    <row r="99" spans="2:6" s="7" customFormat="1" ht="15" customHeight="1" thickTop="1">
      <c r="C99" s="8"/>
      <c r="D99" s="8"/>
      <c r="F99" s="8"/>
    </row>
    <row r="100" spans="2:6" s="7" customFormat="1" ht="15" customHeight="1">
      <c r="B100" s="273" t="s">
        <v>120</v>
      </c>
      <c r="C100" s="8"/>
      <c r="D100" s="8"/>
      <c r="F100" s="8"/>
    </row>
    <row r="101" spans="2:6" s="7" customFormat="1" ht="7.5" customHeight="1">
      <c r="B101" s="273"/>
      <c r="C101" s="8"/>
      <c r="D101" s="8"/>
      <c r="F101" s="8"/>
    </row>
    <row r="102" spans="2:6" s="1" customFormat="1" ht="15" customHeight="1" thickBot="1">
      <c r="B102" s="469" t="s">
        <v>266</v>
      </c>
      <c r="C102" s="3"/>
      <c r="D102" s="470" t="s">
        <v>216</v>
      </c>
      <c r="F102" s="470" t="s">
        <v>32</v>
      </c>
    </row>
    <row r="103" spans="2:6" ht="15" customHeight="1" thickTop="1">
      <c r="B103" s="2"/>
    </row>
    <row r="104" spans="2:6" ht="15" customHeight="1">
      <c r="B104" s="273" t="s">
        <v>282</v>
      </c>
    </row>
    <row r="105" spans="2:6" ht="7.5" customHeight="1">
      <c r="B105" s="273"/>
    </row>
    <row r="106" spans="2:6" s="1" customFormat="1" ht="15" customHeight="1">
      <c r="B106" s="472" t="s">
        <v>267</v>
      </c>
      <c r="C106" s="3"/>
      <c r="D106" s="462" t="s">
        <v>217</v>
      </c>
      <c r="F106" s="462" t="s">
        <v>31</v>
      </c>
    </row>
    <row r="107" spans="2:6" s="1" customFormat="1" ht="15" customHeight="1" thickBot="1">
      <c r="B107" s="467" t="s">
        <v>268</v>
      </c>
      <c r="C107" s="3"/>
      <c r="D107" s="468" t="s">
        <v>349</v>
      </c>
      <c r="F107" s="468" t="s">
        <v>364</v>
      </c>
    </row>
    <row r="108" spans="2:6" ht="30" customHeight="1" thickTop="1">
      <c r="B108" s="272"/>
    </row>
  </sheetData>
  <sheetProtection algorithmName="SHA-512" hashValue="ZfwRm2asqhqTY9s3hIIT+IjjJxC/nObZrsGPAMPT7Rj+btEOO+kKPEhddT/caAmI3hUs4yfc4z/yznfH6jmKgQ==" saltValue="/8KcACibq1o+t4qmPCcRaQ==" spinCount="100000" sheet="1" objects="1" scenarios="1"/>
  <customSheetViews>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5"/>
      <headerFooter alignWithMargins="0">
        <oddFooter>&amp;L&amp;"Arial,Normal"&amp;10France Telecom - investor relations department&amp;C&amp;"Arial,Normal"&amp;10&amp;F - &amp;A&amp;R&amp;"Arial,Normal"&amp;10&amp;P / &amp;N</oddFooter>
      </headerFooter>
    </customSheetView>
  </customSheetViews>
  <mergeCells count="1">
    <mergeCell ref="D1:F5"/>
  </mergeCells>
  <phoneticPr fontId="213" type="noConversion"/>
  <hyperlinks>
    <hyperlink ref="A1" location="'Front page'!A1" display="'Front page'!A1" xr:uid="{00000000-0004-0000-0200-000000000000}"/>
  </hyperlinks>
  <pageMargins left="0.39370078740157483" right="0.39370078740157483" top="0.39370078740157483" bottom="0.39370078740157483" header="0.27559055118110237" footer="0.27559055118110237"/>
  <pageSetup paperSize="9" scale="59" orientation="landscape" r:id="rId6"/>
  <headerFooter alignWithMargins="0">
    <oddFooter>&amp;L&amp;"Arial,Normal"&amp;10Orange - investor relations department&amp;R&amp;"Arial,Normal"&amp;10&amp;P / &amp;N&amp;C&amp;"Calibri"&amp;11&amp;K000000&amp;"Arial,Normal"&amp;10&amp;F - &amp;A</oddFooter>
  </headerFooter>
  <rowBreaks count="2" manualBreakCount="2">
    <brk id="44" max="16383" man="1"/>
    <brk id="59" max="16383"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C3E2-B801-4B09-94DE-C8D79A8C7B3A}">
  <sheetPr codeName="Feuil4">
    <tabColor rgb="FFFF7900"/>
    <pageSetUpPr autoPageBreaks="0"/>
  </sheetPr>
  <dimension ref="A1:H20"/>
  <sheetViews>
    <sheetView showGridLines="0" zoomScale="80" zoomScaleNormal="80" zoomScaleSheetLayoutView="80" workbookViewId="0"/>
  </sheetViews>
  <sheetFormatPr baseColWidth="10" defaultColWidth="11.44140625" defaultRowHeight="13.8"/>
  <cols>
    <col min="1" max="1" width="2.6640625" style="371" customWidth="1"/>
    <col min="2" max="2" width="8" style="371" customWidth="1"/>
    <col min="3" max="3" width="2.6640625" style="2" customWidth="1"/>
    <col min="4" max="4" width="37.33203125" style="2" customWidth="1"/>
    <col min="5" max="5" width="2.6640625" style="371" customWidth="1"/>
    <col min="6" max="6" width="177.33203125" style="2" customWidth="1"/>
    <col min="7" max="7" width="2.6640625" style="371" customWidth="1"/>
    <col min="8" max="9" width="11.44140625" style="371" customWidth="1"/>
    <col min="10" max="16384" width="11.44140625" style="371"/>
  </cols>
  <sheetData>
    <row r="1" spans="1:8" ht="12" customHeight="1">
      <c r="A1" s="25" t="s">
        <v>585</v>
      </c>
      <c r="D1" s="1218" t="s">
        <v>634</v>
      </c>
      <c r="E1" s="1218"/>
      <c r="F1" s="1218"/>
    </row>
    <row r="2" spans="1:8" ht="12" customHeight="1">
      <c r="D2" s="1218"/>
      <c r="E2" s="1218"/>
      <c r="F2" s="1218"/>
      <c r="H2" s="24"/>
    </row>
    <row r="3" spans="1:8" ht="12" customHeight="1">
      <c r="D3" s="1218"/>
      <c r="E3" s="1218"/>
      <c r="F3" s="1218"/>
    </row>
    <row r="4" spans="1:8" ht="12" customHeight="1">
      <c r="D4" s="1218"/>
      <c r="E4" s="1218"/>
      <c r="F4" s="1218"/>
    </row>
    <row r="5" spans="1:8" ht="12" customHeight="1">
      <c r="D5" s="1218"/>
      <c r="E5" s="1218"/>
      <c r="F5" s="1218"/>
    </row>
    <row r="6" spans="1:8" ht="30" customHeight="1"/>
    <row r="7" spans="1:8" ht="22.8">
      <c r="B7" s="1053" t="s">
        <v>943</v>
      </c>
      <c r="C7" s="991"/>
      <c r="D7" s="991"/>
      <c r="E7" s="992"/>
      <c r="F7" s="991"/>
    </row>
    <row r="8" spans="1:8" ht="14.4" thickBot="1">
      <c r="B8" s="992"/>
      <c r="C8" s="991"/>
      <c r="D8" s="991"/>
      <c r="E8" s="992"/>
      <c r="F8" s="991"/>
    </row>
    <row r="9" spans="1:8" ht="125.1" customHeight="1" thickTop="1" thickBot="1">
      <c r="B9" s="1219" t="s">
        <v>1003</v>
      </c>
      <c r="C9" s="1220"/>
      <c r="D9" s="1220"/>
      <c r="E9" s="1220"/>
      <c r="F9" s="1221"/>
    </row>
    <row r="10" spans="1:8" ht="30" customHeight="1" thickTop="1"/>
    <row r="11" spans="1:8" ht="22.8">
      <c r="B11" s="1053" t="s">
        <v>967</v>
      </c>
      <c r="C11" s="991"/>
      <c r="D11" s="991"/>
      <c r="E11" s="992"/>
      <c r="F11" s="991"/>
    </row>
    <row r="12" spans="1:8" ht="14.4" thickBot="1">
      <c r="B12" s="992"/>
      <c r="C12" s="991"/>
      <c r="D12" s="991"/>
      <c r="E12" s="992"/>
      <c r="F12" s="991"/>
    </row>
    <row r="13" spans="1:8" ht="45" customHeight="1" thickTop="1" thickBot="1">
      <c r="B13" s="1219" t="s">
        <v>944</v>
      </c>
      <c r="C13" s="1220"/>
      <c r="D13" s="1220"/>
      <c r="E13" s="1220"/>
      <c r="F13" s="1221"/>
    </row>
    <row r="14" spans="1:8" ht="15" customHeight="1" thickTop="1"/>
    <row r="15" spans="1:8" ht="15" customHeight="1"/>
    <row r="16" spans="1:8" ht="15" customHeight="1"/>
    <row r="17" ht="15" customHeight="1"/>
    <row r="18" ht="15" customHeight="1"/>
    <row r="19" ht="15" customHeight="1"/>
    <row r="20" ht="15" customHeight="1"/>
  </sheetData>
  <sheetProtection algorithmName="SHA-512" hashValue="ND24wPlOdvyYObeonogCahDiqcpwArWS+TFRemFdb2xhpF8yaqyfEFT/o776Z2F4TQOsm/PrVZ8N+Z4vnd51nA==" saltValue="px9juWXlodQVeVUinPKgAQ==" spinCount="100000" sheet="1" objects="1" scenarios="1"/>
  <mergeCells count="3">
    <mergeCell ref="D1:F5"/>
    <mergeCell ref="B9:F9"/>
    <mergeCell ref="B13:F13"/>
  </mergeCells>
  <hyperlinks>
    <hyperlink ref="A1" location="'Front page'!A1" display="'Front page'!A1" xr:uid="{79A9896B-8B85-4A66-B4BF-EC70A0BA32C9}"/>
  </hyperlinks>
  <pageMargins left="0.39370078740157483" right="0.39370078740157483" top="0.39370078740157483" bottom="0.39370078740157483" header="0.27559055118110237" footer="0.27559055118110237"/>
  <pageSetup paperSize="9" scale="59"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1366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13665"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3">
    <tabColor rgb="FFFF7900"/>
    <pageSetUpPr autoPageBreaks="0"/>
  </sheetPr>
  <dimension ref="A1:CC151"/>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28" customWidth="1"/>
    <col min="6" max="6" width="50.6640625" style="28" customWidth="1"/>
    <col min="7" max="7" width="1.6640625" style="28" customWidth="1"/>
    <col min="8" max="8" width="10.6640625" style="57" customWidth="1"/>
    <col min="9" max="9" width="2.6640625" style="28" customWidth="1"/>
    <col min="10" max="23" width="10.6640625" style="28" customWidth="1"/>
    <col min="24" max="24" width="2.6640625" style="28" customWidth="1"/>
    <col min="25" max="38" width="10.6640625" style="28" customWidth="1"/>
    <col min="39" max="39" width="10.5546875" style="28" customWidth="1"/>
    <col min="40" max="40" width="5.5546875" style="151" hidden="1" customWidth="1"/>
    <col min="41" max="48" width="10.5546875" style="250" hidden="1" customWidth="1"/>
    <col min="49" max="49" width="5.5546875" style="151" hidden="1" customWidth="1"/>
    <col min="50" max="57" width="10.5546875" style="250" hidden="1" customWidth="1"/>
    <col min="58" max="58" width="5.5546875" style="151" hidden="1" customWidth="1"/>
    <col min="59" max="60" width="11.44140625" style="28" customWidth="1"/>
    <col min="61" max="16384" width="11.44140625" style="28"/>
  </cols>
  <sheetData>
    <row r="1" spans="1:61" ht="12" customHeight="1">
      <c r="A1" s="27" t="s">
        <v>585</v>
      </c>
      <c r="F1" s="1234" t="s">
        <v>195</v>
      </c>
    </row>
    <row r="2" spans="1:61" ht="12" customHeight="1">
      <c r="F2" s="1235"/>
      <c r="I2" s="307"/>
    </row>
    <row r="3" spans="1:61" ht="12" customHeight="1">
      <c r="F3" s="1235"/>
    </row>
    <row r="4" spans="1:61" ht="12" customHeight="1">
      <c r="F4" s="1235"/>
    </row>
    <row r="5" spans="1:61" ht="12" customHeight="1">
      <c r="F5" s="1236"/>
    </row>
    <row r="6" spans="1:61" ht="23.25" customHeight="1">
      <c r="B6" s="1237" t="s">
        <v>27</v>
      </c>
      <c r="C6" s="1238"/>
      <c r="D6" s="1238"/>
      <c r="E6" s="1238"/>
      <c r="F6" s="1238"/>
      <c r="G6" s="308"/>
      <c r="H6" s="1237" t="s">
        <v>186</v>
      </c>
      <c r="I6" s="207"/>
      <c r="J6" s="304">
        <v>2023</v>
      </c>
      <c r="K6" s="304"/>
      <c r="L6" s="304"/>
      <c r="M6" s="304"/>
      <c r="N6" s="304"/>
      <c r="O6" s="304"/>
      <c r="P6" s="304"/>
      <c r="Q6" s="304"/>
      <c r="R6" s="304"/>
      <c r="S6" s="304"/>
      <c r="T6" s="304"/>
      <c r="U6" s="304"/>
      <c r="V6" s="304"/>
      <c r="W6" s="304"/>
      <c r="X6" s="207"/>
      <c r="Y6" s="304">
        <v>2024</v>
      </c>
      <c r="Z6" s="304"/>
      <c r="AA6" s="304"/>
      <c r="AB6" s="304"/>
      <c r="AC6" s="304"/>
      <c r="AD6" s="304"/>
      <c r="AE6" s="304"/>
      <c r="AF6" s="304"/>
      <c r="AG6" s="304"/>
      <c r="AH6" s="304"/>
      <c r="AI6" s="304"/>
      <c r="AJ6" s="304"/>
      <c r="AK6" s="304"/>
      <c r="AL6" s="304"/>
    </row>
    <row r="7" spans="1:61" s="31" customFormat="1" ht="29.25" customHeight="1">
      <c r="B7" s="1239"/>
      <c r="C7" s="1239"/>
      <c r="D7" s="1239"/>
      <c r="E7" s="1239"/>
      <c r="F7" s="1239"/>
      <c r="H7" s="1240"/>
      <c r="J7" s="186" t="s">
        <v>697</v>
      </c>
      <c r="K7" s="187" t="s">
        <v>696</v>
      </c>
      <c r="L7" s="186" t="s">
        <v>698</v>
      </c>
      <c r="M7" s="309" t="s">
        <v>704</v>
      </c>
      <c r="N7" s="186" t="s">
        <v>699</v>
      </c>
      <c r="O7" s="309" t="s">
        <v>705</v>
      </c>
      <c r="P7" s="186" t="s">
        <v>700</v>
      </c>
      <c r="Q7" s="187" t="s">
        <v>706</v>
      </c>
      <c r="R7" s="186" t="s">
        <v>701</v>
      </c>
      <c r="S7" s="309" t="s">
        <v>707</v>
      </c>
      <c r="T7" s="186" t="s">
        <v>702</v>
      </c>
      <c r="U7" s="30" t="s">
        <v>708</v>
      </c>
      <c r="V7" s="186" t="s">
        <v>703</v>
      </c>
      <c r="W7" s="187" t="s">
        <v>709</v>
      </c>
      <c r="Y7" s="186" t="s">
        <v>896</v>
      </c>
      <c r="Z7" s="187" t="s">
        <v>889</v>
      </c>
      <c r="AA7" s="186" t="s">
        <v>897</v>
      </c>
      <c r="AB7" s="309" t="s">
        <v>890</v>
      </c>
      <c r="AC7" s="186" t="s">
        <v>898</v>
      </c>
      <c r="AD7" s="309" t="s">
        <v>891</v>
      </c>
      <c r="AE7" s="186" t="s">
        <v>899</v>
      </c>
      <c r="AF7" s="187" t="s">
        <v>892</v>
      </c>
      <c r="AG7" s="186" t="s">
        <v>900</v>
      </c>
      <c r="AH7" s="309" t="s">
        <v>893</v>
      </c>
      <c r="AI7" s="186" t="s">
        <v>901</v>
      </c>
      <c r="AJ7" s="30" t="s">
        <v>894</v>
      </c>
      <c r="AK7" s="186" t="s">
        <v>902</v>
      </c>
      <c r="AL7" s="187" t="s">
        <v>895</v>
      </c>
      <c r="AN7" s="179"/>
      <c r="AO7" s="180" t="s">
        <v>67</v>
      </c>
      <c r="AP7" s="180" t="s">
        <v>63</v>
      </c>
      <c r="AQ7" s="180" t="s">
        <v>68</v>
      </c>
      <c r="AR7" s="180" t="s">
        <v>64</v>
      </c>
      <c r="AS7" s="180" t="s">
        <v>69</v>
      </c>
      <c r="AT7" s="180" t="s">
        <v>65</v>
      </c>
      <c r="AU7" s="180" t="s">
        <v>70</v>
      </c>
      <c r="AV7" s="180" t="s">
        <v>66</v>
      </c>
      <c r="AW7" s="181"/>
      <c r="AX7" s="180" t="s">
        <v>59</v>
      </c>
      <c r="AY7" s="180" t="s">
        <v>55</v>
      </c>
      <c r="AZ7" s="180" t="s">
        <v>60</v>
      </c>
      <c r="BA7" s="180" t="s">
        <v>56</v>
      </c>
      <c r="BB7" s="180" t="s">
        <v>61</v>
      </c>
      <c r="BC7" s="180" t="s">
        <v>57</v>
      </c>
      <c r="BD7" s="180" t="s">
        <v>62</v>
      </c>
      <c r="BE7" s="180" t="s">
        <v>58</v>
      </c>
      <c r="BF7" s="182"/>
    </row>
    <row r="8" spans="1:61" s="53" customFormat="1" ht="15" customHeight="1">
      <c r="H8" s="56"/>
      <c r="AN8" s="58"/>
      <c r="AO8" s="60"/>
      <c r="AP8" s="60"/>
      <c r="AQ8" s="60"/>
      <c r="AR8" s="60"/>
      <c r="AS8" s="60"/>
      <c r="AT8" s="60"/>
      <c r="AU8" s="60"/>
      <c r="AV8" s="60"/>
      <c r="AW8" s="58"/>
      <c r="AX8" s="60"/>
      <c r="AY8" s="60"/>
      <c r="AZ8" s="60"/>
      <c r="BA8" s="60"/>
      <c r="BB8" s="60"/>
      <c r="BC8" s="60"/>
      <c r="BD8" s="60"/>
      <c r="BE8" s="60"/>
      <c r="BF8" s="58"/>
    </row>
    <row r="9" spans="1:61" s="53" customFormat="1" ht="23.25" customHeight="1">
      <c r="B9" s="485" t="s">
        <v>196</v>
      </c>
      <c r="H9" s="56"/>
      <c r="AN9" s="58"/>
      <c r="AO9" s="58"/>
      <c r="AP9" s="58"/>
      <c r="AQ9" s="58"/>
      <c r="AR9" s="58"/>
      <c r="AS9" s="58"/>
      <c r="AT9" s="58"/>
      <c r="AU9" s="58"/>
      <c r="AV9" s="58"/>
      <c r="AW9" s="58"/>
      <c r="AX9" s="58"/>
      <c r="AY9" s="58"/>
      <c r="AZ9" s="58"/>
      <c r="BA9" s="58"/>
      <c r="BB9" s="58"/>
      <c r="BC9" s="58"/>
      <c r="BD9" s="58"/>
      <c r="BE9" s="58"/>
      <c r="BF9" s="58"/>
    </row>
    <row r="10" spans="1:61" s="53" customFormat="1" ht="15" customHeight="1">
      <c r="H10" s="56"/>
      <c r="AN10" s="58"/>
      <c r="AO10" s="60"/>
      <c r="AP10" s="60"/>
      <c r="AQ10" s="60"/>
      <c r="AR10" s="60"/>
      <c r="AS10" s="60"/>
      <c r="AT10" s="60"/>
      <c r="AU10" s="60"/>
      <c r="AV10" s="60"/>
      <c r="AW10" s="58"/>
      <c r="AX10" s="60"/>
      <c r="AY10" s="60"/>
      <c r="AZ10" s="60"/>
      <c r="BA10" s="60"/>
      <c r="BB10" s="60"/>
      <c r="BC10" s="60"/>
      <c r="BD10" s="60"/>
      <c r="BE10" s="60"/>
      <c r="BF10" s="58"/>
    </row>
    <row r="11" spans="1:61" s="49" customFormat="1" ht="15" customHeight="1">
      <c r="A11" s="944"/>
      <c r="B11" s="486" t="s">
        <v>190</v>
      </c>
      <c r="C11" s="486"/>
      <c r="D11" s="486"/>
      <c r="E11" s="486"/>
      <c r="F11" s="486"/>
      <c r="H11" s="487"/>
      <c r="J11" s="488">
        <v>9415</v>
      </c>
      <c r="K11" s="489">
        <v>9517</v>
      </c>
      <c r="L11" s="488">
        <v>9592</v>
      </c>
      <c r="M11" s="490">
        <v>9835</v>
      </c>
      <c r="N11" s="488">
        <v>19007</v>
      </c>
      <c r="O11" s="490">
        <v>19352</v>
      </c>
      <c r="P11" s="488">
        <v>9713</v>
      </c>
      <c r="Q11" s="489">
        <v>9894</v>
      </c>
      <c r="R11" s="488">
        <v>10269</v>
      </c>
      <c r="S11" s="490">
        <v>10432</v>
      </c>
      <c r="T11" s="488">
        <v>19982</v>
      </c>
      <c r="U11" s="212">
        <v>20326</v>
      </c>
      <c r="V11" s="488">
        <v>38989</v>
      </c>
      <c r="W11" s="489">
        <v>39678</v>
      </c>
      <c r="Y11" s="488">
        <v>9649</v>
      </c>
      <c r="Z11" s="489">
        <v>9850</v>
      </c>
      <c r="AA11" s="488">
        <v>9903</v>
      </c>
      <c r="AB11" s="490">
        <v>9989</v>
      </c>
      <c r="AC11" s="488">
        <v>19552</v>
      </c>
      <c r="AD11" s="490">
        <v>19839</v>
      </c>
      <c r="AE11" s="488"/>
      <c r="AF11" s="489"/>
      <c r="AG11" s="488"/>
      <c r="AH11" s="490"/>
      <c r="AI11" s="488"/>
      <c r="AJ11" s="212"/>
      <c r="AK11" s="488"/>
      <c r="AL11" s="489"/>
      <c r="AN11" s="164"/>
      <c r="AO11" s="323">
        <f t="shared" ref="AO11:AO27" si="0">IF(ABS(N11-(J11+L11))&lt;0.001,0,N11-(J11+L11))</f>
        <v>0</v>
      </c>
      <c r="AP11" s="323">
        <f t="shared" ref="AP11:AP27" si="1">IF(ABS(O11-(K11+M11))&lt;0.001,0,O11-(K11+M11))</f>
        <v>0</v>
      </c>
      <c r="AQ11" s="323">
        <f t="shared" ref="AQ11:AQ27" si="2">IF(ABS(T11-(P11+R11))&lt;0.001,0,T11-(P11+R11))</f>
        <v>0</v>
      </c>
      <c r="AR11" s="323">
        <f t="shared" ref="AR11:AR27" si="3">IF(ABS(U11-(Q11+S11))&lt;0.001,0,U11-(Q11+S11))</f>
        <v>0</v>
      </c>
      <c r="AS11" s="323">
        <f>IF(ABS(V11-(J11+L11+P11+R11))&lt;0.001,0,V11-(J11+L11+P11+R11))</f>
        <v>0</v>
      </c>
      <c r="AT11" s="323">
        <f t="shared" ref="AT11:AT27" si="4">IF(ABS(W11-(K11+M11+Q11+S11))&lt;0.001,0,W11-(K11+M11+Q11+S11))</f>
        <v>0</v>
      </c>
      <c r="AU11" s="323">
        <f>IF(ABS(V11-(N11+T11))&lt;0.001,0,V11-(N11+T11))</f>
        <v>0</v>
      </c>
      <c r="AV11" s="323">
        <f t="shared" ref="AV11:AV27" si="5">IF(ABS(W11-(O11+U11))&lt;0.001,0,W11-(O11+U11))</f>
        <v>0</v>
      </c>
      <c r="AW11" s="58"/>
      <c r="AX11" s="323">
        <f t="shared" ref="AX11:AX27" si="6">IF(ABS(AC11-(Y11+AA11))&lt;0.001,0,AC11-(Y11+AA11))</f>
        <v>0</v>
      </c>
      <c r="AY11" s="323">
        <f t="shared" ref="AY11:AY27" si="7">IF(ABS(AD11-(Z11+AB11))&lt;0.001,0,AD11-(Z11+AB11))</f>
        <v>0</v>
      </c>
      <c r="AZ11" s="323">
        <f>IF(ABS(AI11-(AE11+AG11))&lt;0.001,0,AI11-(AE11+AG11))</f>
        <v>0</v>
      </c>
      <c r="BA11" s="323">
        <f t="shared" ref="BA11:BA27" si="8">IF(ABS(AJ11-(AF11+AH11))&lt;0.001,0,AJ11-(AF11+AH11))</f>
        <v>0</v>
      </c>
      <c r="BB11" s="323">
        <f t="shared" ref="BB11:BB27" si="9">IF(ABS(AK11-(Y11+AA11+AE11+AG11))&lt;0.001,0,AK11-(Y11+AA11+AE11+AG11))</f>
        <v>-19552</v>
      </c>
      <c r="BC11" s="323">
        <f t="shared" ref="BC11:BC27" si="10">IF(ABS(AL11-(Z11+AB11+AF11+AH11))&lt;0.001,0,AL11-(Z11+AB11+AF11+AH11))</f>
        <v>-19839</v>
      </c>
      <c r="BD11" s="323">
        <f t="shared" ref="BD11:BD27" si="11">IF(ABS(AK11-(AC11+AI11))&lt;0.001,0,AK11-(AC11+AI11))</f>
        <v>-19552</v>
      </c>
      <c r="BE11" s="323">
        <f t="shared" ref="BE11:BE27" si="12">IF(ABS(AL11-(AD11+AJ11))&lt;0.001,0,AL11-(AD11+AJ11))</f>
        <v>-19839</v>
      </c>
      <c r="BF11" s="183"/>
      <c r="BH11" s="233"/>
      <c r="BI11" s="233"/>
    </row>
    <row r="12" spans="1:61" s="53" customFormat="1" ht="15" customHeight="1">
      <c r="A12" s="932"/>
      <c r="C12" s="491" t="s">
        <v>769</v>
      </c>
      <c r="H12" s="56"/>
      <c r="J12" s="372">
        <v>9417</v>
      </c>
      <c r="K12" s="1002">
        <v>9518</v>
      </c>
      <c r="L12" s="372">
        <v>9593</v>
      </c>
      <c r="M12" s="998">
        <v>9837</v>
      </c>
      <c r="N12" s="372">
        <v>19010</v>
      </c>
      <c r="O12" s="998">
        <v>19355</v>
      </c>
      <c r="P12" s="372">
        <v>9715</v>
      </c>
      <c r="Q12" s="1002">
        <v>9895</v>
      </c>
      <c r="R12" s="372">
        <v>10272</v>
      </c>
      <c r="S12" s="998">
        <v>10435</v>
      </c>
      <c r="T12" s="372">
        <v>19987</v>
      </c>
      <c r="U12" s="374">
        <v>20331</v>
      </c>
      <c r="V12" s="372">
        <v>38997</v>
      </c>
      <c r="W12" s="1002">
        <v>39686</v>
      </c>
      <c r="Y12" s="372">
        <v>9650</v>
      </c>
      <c r="Z12" s="1012">
        <v>9851</v>
      </c>
      <c r="AA12" s="372">
        <v>9905</v>
      </c>
      <c r="AB12" s="1008">
        <v>9990</v>
      </c>
      <c r="AC12" s="372">
        <v>19555</v>
      </c>
      <c r="AD12" s="1008">
        <v>19841</v>
      </c>
      <c r="AE12" s="372"/>
      <c r="AF12" s="1012"/>
      <c r="AG12" s="372"/>
      <c r="AH12" s="1008"/>
      <c r="AI12" s="372"/>
      <c r="AJ12" s="374"/>
      <c r="AK12" s="372"/>
      <c r="AL12" s="1012"/>
      <c r="AN12" s="133"/>
      <c r="AO12" s="176">
        <f t="shared" si="0"/>
        <v>0</v>
      </c>
      <c r="AP12" s="176">
        <f t="shared" si="1"/>
        <v>0</v>
      </c>
      <c r="AQ12" s="176">
        <f t="shared" si="2"/>
        <v>0</v>
      </c>
      <c r="AR12" s="176">
        <f t="shared" si="3"/>
        <v>1</v>
      </c>
      <c r="AS12" s="176">
        <f t="shared" ref="AS12:AS27" si="13">IF(ABS(V12-(J12+L12+P12+R12))&lt;0.001,0,V12-(J12+L12+P12+R12))</f>
        <v>0</v>
      </c>
      <c r="AT12" s="176">
        <f t="shared" si="4"/>
        <v>1</v>
      </c>
      <c r="AU12" s="176">
        <f t="shared" ref="AU12:AU27" si="14">IF(ABS(V12-(N12+T12))&lt;0.001,0,V12-(N12+T12))</f>
        <v>0</v>
      </c>
      <c r="AV12" s="176">
        <f t="shared" si="5"/>
        <v>0</v>
      </c>
      <c r="AW12" s="58"/>
      <c r="AX12" s="176">
        <f t="shared" si="6"/>
        <v>0</v>
      </c>
      <c r="AY12" s="176">
        <f t="shared" si="7"/>
        <v>0</v>
      </c>
      <c r="AZ12" s="176">
        <f t="shared" ref="AZ12:AZ27" si="15">IF(ABS(AI12-(AE12+AG12))&lt;0.001,0,AI12-(AE12+AG12))</f>
        <v>0</v>
      </c>
      <c r="BA12" s="176">
        <f t="shared" si="8"/>
        <v>0</v>
      </c>
      <c r="BB12" s="176">
        <f t="shared" si="9"/>
        <v>-19555</v>
      </c>
      <c r="BC12" s="176">
        <f t="shared" si="10"/>
        <v>-19841</v>
      </c>
      <c r="BD12" s="176">
        <f t="shared" si="11"/>
        <v>-19555</v>
      </c>
      <c r="BE12" s="176">
        <f>IF(ABS(AL12-(AD12+AJ12))&lt;0.001,0,AL12-(AD12+AJ12))</f>
        <v>-19841</v>
      </c>
      <c r="BF12" s="183"/>
      <c r="BH12" s="233"/>
      <c r="BI12" s="233"/>
    </row>
    <row r="13" spans="1:61" s="53" customFormat="1" ht="15" customHeight="1">
      <c r="A13" s="932"/>
      <c r="C13" s="491" t="s">
        <v>561</v>
      </c>
      <c r="H13" s="56"/>
      <c r="J13" s="372">
        <v>0</v>
      </c>
      <c r="K13" s="1002">
        <v>0</v>
      </c>
      <c r="L13" s="372">
        <v>0</v>
      </c>
      <c r="M13" s="998">
        <v>0</v>
      </c>
      <c r="N13" s="372">
        <v>0</v>
      </c>
      <c r="O13" s="998">
        <v>0</v>
      </c>
      <c r="P13" s="372">
        <v>0</v>
      </c>
      <c r="Q13" s="933">
        <v>0</v>
      </c>
      <c r="R13" s="372">
        <v>0</v>
      </c>
      <c r="S13" s="998">
        <v>0</v>
      </c>
      <c r="T13" s="372">
        <v>0</v>
      </c>
      <c r="U13" s="374">
        <v>0</v>
      </c>
      <c r="V13" s="372">
        <v>0</v>
      </c>
      <c r="W13" s="1002">
        <v>0</v>
      </c>
      <c r="Y13" s="372">
        <v>0</v>
      </c>
      <c r="Z13" s="1012">
        <v>0</v>
      </c>
      <c r="AA13" s="372">
        <v>0</v>
      </c>
      <c r="AB13" s="1008">
        <v>0</v>
      </c>
      <c r="AC13" s="372">
        <v>0</v>
      </c>
      <c r="AD13" s="1008">
        <v>0</v>
      </c>
      <c r="AE13" s="372"/>
      <c r="AF13" s="933"/>
      <c r="AG13" s="372"/>
      <c r="AH13" s="1008"/>
      <c r="AI13" s="372"/>
      <c r="AJ13" s="374"/>
      <c r="AK13" s="372"/>
      <c r="AL13" s="1012"/>
      <c r="AM13" s="932"/>
      <c r="AN13" s="133"/>
      <c r="AO13" s="176">
        <f t="shared" si="0"/>
        <v>0</v>
      </c>
      <c r="AP13" s="176">
        <f t="shared" si="1"/>
        <v>0</v>
      </c>
      <c r="AQ13" s="176">
        <f t="shared" si="2"/>
        <v>0</v>
      </c>
      <c r="AR13" s="176">
        <f t="shared" si="3"/>
        <v>0</v>
      </c>
      <c r="AS13" s="176">
        <f t="shared" si="13"/>
        <v>0</v>
      </c>
      <c r="AT13" s="176">
        <f t="shared" si="4"/>
        <v>0</v>
      </c>
      <c r="AU13" s="176">
        <f t="shared" si="14"/>
        <v>0</v>
      </c>
      <c r="AV13" s="176">
        <f t="shared" si="5"/>
        <v>0</v>
      </c>
      <c r="AW13" s="58"/>
      <c r="AX13" s="176">
        <f t="shared" si="6"/>
        <v>0</v>
      </c>
      <c r="AY13" s="176">
        <f t="shared" si="7"/>
        <v>0</v>
      </c>
      <c r="AZ13" s="176">
        <f t="shared" si="15"/>
        <v>0</v>
      </c>
      <c r="BA13" s="176">
        <f t="shared" si="8"/>
        <v>0</v>
      </c>
      <c r="BB13" s="176">
        <f t="shared" si="9"/>
        <v>0</v>
      </c>
      <c r="BC13" s="176">
        <f t="shared" si="10"/>
        <v>0</v>
      </c>
      <c r="BD13" s="176">
        <f t="shared" si="11"/>
        <v>0</v>
      </c>
      <c r="BE13" s="176">
        <f t="shared" si="12"/>
        <v>0</v>
      </c>
      <c r="BF13" s="183"/>
      <c r="BH13" s="233"/>
      <c r="BI13" s="233"/>
    </row>
    <row r="14" spans="1:61" s="54" customFormat="1" ht="15" hidden="1" customHeight="1">
      <c r="A14" s="962"/>
      <c r="C14" s="492" t="s">
        <v>241</v>
      </c>
      <c r="H14" s="493"/>
      <c r="J14" s="282">
        <v>-2</v>
      </c>
      <c r="K14" s="282">
        <v>-1</v>
      </c>
      <c r="L14" s="282">
        <v>-1</v>
      </c>
      <c r="M14" s="494">
        <v>-2</v>
      </c>
      <c r="N14" s="282">
        <v>-3</v>
      </c>
      <c r="O14" s="494">
        <v>-3</v>
      </c>
      <c r="P14" s="282">
        <v>-2</v>
      </c>
      <c r="Q14" s="282">
        <v>-1</v>
      </c>
      <c r="R14" s="282">
        <v>-3</v>
      </c>
      <c r="S14" s="494">
        <v>-3</v>
      </c>
      <c r="T14" s="282">
        <v>-4</v>
      </c>
      <c r="U14" s="495">
        <v>-5</v>
      </c>
      <c r="V14" s="282">
        <v>-8</v>
      </c>
      <c r="W14" s="282">
        <v>-8</v>
      </c>
      <c r="Y14" s="282">
        <v>-1</v>
      </c>
      <c r="Z14" s="282">
        <v>-1</v>
      </c>
      <c r="AA14" s="282">
        <v>-2</v>
      </c>
      <c r="AB14" s="494">
        <v>-1</v>
      </c>
      <c r="AC14" s="282">
        <v>-3</v>
      </c>
      <c r="AD14" s="494">
        <v>-3</v>
      </c>
      <c r="AE14" s="282"/>
      <c r="AF14" s="282"/>
      <c r="AG14" s="282"/>
      <c r="AH14" s="494"/>
      <c r="AI14" s="282"/>
      <c r="AJ14" s="495"/>
      <c r="AK14" s="282"/>
      <c r="AL14" s="282"/>
      <c r="AN14" s="215"/>
      <c r="AO14" s="176">
        <f t="shared" si="0"/>
        <v>0</v>
      </c>
      <c r="AP14" s="176">
        <f t="shared" si="1"/>
        <v>0</v>
      </c>
      <c r="AQ14" s="176">
        <f t="shared" si="2"/>
        <v>1</v>
      </c>
      <c r="AR14" s="176">
        <f t="shared" si="3"/>
        <v>-1</v>
      </c>
      <c r="AS14" s="176">
        <f t="shared" si="13"/>
        <v>0</v>
      </c>
      <c r="AT14" s="176">
        <f t="shared" si="4"/>
        <v>-1</v>
      </c>
      <c r="AU14" s="176">
        <f t="shared" si="14"/>
        <v>-1</v>
      </c>
      <c r="AV14" s="176">
        <f t="shared" si="5"/>
        <v>0</v>
      </c>
      <c r="AW14" s="60"/>
      <c r="AX14" s="176">
        <f t="shared" si="6"/>
        <v>0</v>
      </c>
      <c r="AY14" s="176">
        <f t="shared" si="7"/>
        <v>-1</v>
      </c>
      <c r="AZ14" s="176">
        <f t="shared" si="15"/>
        <v>0</v>
      </c>
      <c r="BA14" s="176">
        <f t="shared" si="8"/>
        <v>0</v>
      </c>
      <c r="BB14" s="176">
        <f t="shared" si="9"/>
        <v>3</v>
      </c>
      <c r="BC14" s="176">
        <f t="shared" si="10"/>
        <v>2</v>
      </c>
      <c r="BD14" s="176">
        <f t="shared" si="11"/>
        <v>3</v>
      </c>
      <c r="BE14" s="176">
        <f t="shared" si="12"/>
        <v>3</v>
      </c>
      <c r="BF14" s="216"/>
      <c r="BH14" s="233"/>
      <c r="BI14" s="233"/>
    </row>
    <row r="15" spans="1:61" s="53" customFormat="1" ht="15" customHeight="1">
      <c r="A15" s="932"/>
      <c r="B15" s="496" t="s">
        <v>207</v>
      </c>
      <c r="C15" s="496"/>
      <c r="D15" s="496"/>
      <c r="E15" s="496"/>
      <c r="F15" s="496"/>
      <c r="H15" s="119" t="s">
        <v>166</v>
      </c>
      <c r="J15" s="93">
        <v>-3820</v>
      </c>
      <c r="K15" s="94">
        <v>-3998</v>
      </c>
      <c r="L15" s="93">
        <v>-3917</v>
      </c>
      <c r="M15" s="95">
        <v>-4050</v>
      </c>
      <c r="N15" s="93">
        <v>-7737</v>
      </c>
      <c r="O15" s="95">
        <v>-8049</v>
      </c>
      <c r="P15" s="93">
        <v>-3959</v>
      </c>
      <c r="Q15" s="94">
        <v>-4075</v>
      </c>
      <c r="R15" s="93">
        <v>-4478</v>
      </c>
      <c r="S15" s="95">
        <v>-4618</v>
      </c>
      <c r="T15" s="93">
        <v>-8437</v>
      </c>
      <c r="U15" s="96">
        <v>-8693</v>
      </c>
      <c r="V15" s="93">
        <v>-16175</v>
      </c>
      <c r="W15" s="94">
        <v>-16742</v>
      </c>
      <c r="Y15" s="93">
        <v>-4088</v>
      </c>
      <c r="Z15" s="94">
        <v>-4056</v>
      </c>
      <c r="AA15" s="93">
        <v>-4083</v>
      </c>
      <c r="AB15" s="95">
        <v>-4054</v>
      </c>
      <c r="AC15" s="93">
        <v>-8171</v>
      </c>
      <c r="AD15" s="95">
        <v>-8110</v>
      </c>
      <c r="AE15" s="93"/>
      <c r="AF15" s="94"/>
      <c r="AG15" s="93"/>
      <c r="AH15" s="95"/>
      <c r="AI15" s="93"/>
      <c r="AJ15" s="96"/>
      <c r="AK15" s="93"/>
      <c r="AL15" s="94"/>
      <c r="AN15" s="133"/>
      <c r="AO15" s="176">
        <f t="shared" si="0"/>
        <v>0</v>
      </c>
      <c r="AP15" s="176">
        <f t="shared" si="1"/>
        <v>-1</v>
      </c>
      <c r="AQ15" s="176">
        <f t="shared" si="2"/>
        <v>0</v>
      </c>
      <c r="AR15" s="176">
        <f t="shared" si="3"/>
        <v>0</v>
      </c>
      <c r="AS15" s="176">
        <f t="shared" si="13"/>
        <v>-1</v>
      </c>
      <c r="AT15" s="176">
        <f t="shared" si="4"/>
        <v>-1</v>
      </c>
      <c r="AU15" s="176">
        <f t="shared" si="14"/>
        <v>-1</v>
      </c>
      <c r="AV15" s="176">
        <f t="shared" si="5"/>
        <v>0</v>
      </c>
      <c r="AW15" s="58"/>
      <c r="AX15" s="176">
        <f t="shared" si="6"/>
        <v>0</v>
      </c>
      <c r="AY15" s="176">
        <f t="shared" si="7"/>
        <v>0</v>
      </c>
      <c r="AZ15" s="176">
        <f t="shared" si="15"/>
        <v>0</v>
      </c>
      <c r="BA15" s="176">
        <f t="shared" si="8"/>
        <v>0</v>
      </c>
      <c r="BB15" s="176">
        <f t="shared" si="9"/>
        <v>8171</v>
      </c>
      <c r="BC15" s="176">
        <f t="shared" si="10"/>
        <v>8110</v>
      </c>
      <c r="BD15" s="176">
        <f t="shared" si="11"/>
        <v>8171</v>
      </c>
      <c r="BE15" s="176">
        <f t="shared" si="12"/>
        <v>8110</v>
      </c>
      <c r="BF15" s="183"/>
      <c r="BH15" s="233"/>
      <c r="BI15" s="233"/>
    </row>
    <row r="16" spans="1:61" s="53" customFormat="1" ht="15" customHeight="1">
      <c r="A16" s="932"/>
      <c r="C16" s="53" t="s">
        <v>565</v>
      </c>
      <c r="H16" s="56" t="s">
        <v>167</v>
      </c>
      <c r="J16" s="372">
        <v>-1458</v>
      </c>
      <c r="K16" s="1002">
        <v>-1492</v>
      </c>
      <c r="L16" s="372">
        <v>-1431</v>
      </c>
      <c r="M16" s="998">
        <v>-1536</v>
      </c>
      <c r="N16" s="372">
        <v>-2889</v>
      </c>
      <c r="O16" s="998">
        <v>-3028</v>
      </c>
      <c r="P16" s="372">
        <v>-1503</v>
      </c>
      <c r="Q16" s="1002">
        <v>-1548</v>
      </c>
      <c r="R16" s="372">
        <v>-1791</v>
      </c>
      <c r="S16" s="998">
        <v>-1932</v>
      </c>
      <c r="T16" s="372">
        <v>-3294</v>
      </c>
      <c r="U16" s="374">
        <v>-3480</v>
      </c>
      <c r="V16" s="372">
        <v>-6183</v>
      </c>
      <c r="W16" s="1002">
        <v>-6507</v>
      </c>
      <c r="Y16" s="372">
        <v>-1518</v>
      </c>
      <c r="Z16" s="1012">
        <v>-1577</v>
      </c>
      <c r="AA16" s="372">
        <v>-1541</v>
      </c>
      <c r="AB16" s="1008">
        <v>-1571</v>
      </c>
      <c r="AC16" s="372">
        <v>-3059</v>
      </c>
      <c r="AD16" s="1008">
        <v>-3148</v>
      </c>
      <c r="AE16" s="372"/>
      <c r="AF16" s="1012"/>
      <c r="AG16" s="372"/>
      <c r="AH16" s="1008"/>
      <c r="AI16" s="372"/>
      <c r="AJ16" s="374"/>
      <c r="AK16" s="372"/>
      <c r="AL16" s="1012"/>
      <c r="AN16" s="133"/>
      <c r="AO16" s="176">
        <f t="shared" si="0"/>
        <v>0</v>
      </c>
      <c r="AP16" s="176">
        <f t="shared" si="1"/>
        <v>0</v>
      </c>
      <c r="AQ16" s="176">
        <f t="shared" si="2"/>
        <v>0</v>
      </c>
      <c r="AR16" s="176">
        <f t="shared" si="3"/>
        <v>0</v>
      </c>
      <c r="AS16" s="176">
        <f t="shared" si="13"/>
        <v>0</v>
      </c>
      <c r="AT16" s="176">
        <f t="shared" si="4"/>
        <v>1</v>
      </c>
      <c r="AU16" s="176">
        <f t="shared" si="14"/>
        <v>0</v>
      </c>
      <c r="AV16" s="176">
        <f t="shared" si="5"/>
        <v>1</v>
      </c>
      <c r="AW16" s="58"/>
      <c r="AX16" s="176">
        <f t="shared" si="6"/>
        <v>0</v>
      </c>
      <c r="AY16" s="176">
        <f t="shared" si="7"/>
        <v>0</v>
      </c>
      <c r="AZ16" s="176">
        <f t="shared" si="15"/>
        <v>0</v>
      </c>
      <c r="BA16" s="176">
        <f t="shared" si="8"/>
        <v>0</v>
      </c>
      <c r="BB16" s="176">
        <f t="shared" si="9"/>
        <v>3059</v>
      </c>
      <c r="BC16" s="176">
        <f t="shared" si="10"/>
        <v>3148</v>
      </c>
      <c r="BD16" s="176">
        <f t="shared" si="11"/>
        <v>3059</v>
      </c>
      <c r="BE16" s="176">
        <f t="shared" si="12"/>
        <v>3148</v>
      </c>
      <c r="BF16" s="183"/>
      <c r="BH16" s="233"/>
      <c r="BI16" s="233"/>
    </row>
    <row r="17" spans="1:61" s="53" customFormat="1" ht="15" customHeight="1">
      <c r="A17" s="932"/>
      <c r="C17" s="53" t="s">
        <v>562</v>
      </c>
      <c r="H17" s="56" t="s">
        <v>123</v>
      </c>
      <c r="J17" s="372">
        <v>-870</v>
      </c>
      <c r="K17" s="1002">
        <v>-791</v>
      </c>
      <c r="L17" s="372">
        <v>-898</v>
      </c>
      <c r="M17" s="998">
        <v>-882</v>
      </c>
      <c r="N17" s="372">
        <v>-1769</v>
      </c>
      <c r="O17" s="998">
        <v>-1673</v>
      </c>
      <c r="P17" s="372">
        <v>-913</v>
      </c>
      <c r="Q17" s="1002">
        <v>-876</v>
      </c>
      <c r="R17" s="372">
        <v>-896</v>
      </c>
      <c r="S17" s="998">
        <v>-889</v>
      </c>
      <c r="T17" s="372">
        <v>-1809</v>
      </c>
      <c r="U17" s="374">
        <v>-1765</v>
      </c>
      <c r="V17" s="372">
        <v>-3577</v>
      </c>
      <c r="W17" s="1002">
        <v>-3438</v>
      </c>
      <c r="Y17" s="372">
        <v>-788</v>
      </c>
      <c r="Z17" s="1012">
        <v>-737</v>
      </c>
      <c r="AA17" s="372">
        <v>-876</v>
      </c>
      <c r="AB17" s="1008">
        <v>-821</v>
      </c>
      <c r="AC17" s="372">
        <v>-1664</v>
      </c>
      <c r="AD17" s="1008">
        <v>-1558</v>
      </c>
      <c r="AE17" s="372"/>
      <c r="AF17" s="1012"/>
      <c r="AG17" s="372"/>
      <c r="AH17" s="1008"/>
      <c r="AI17" s="372"/>
      <c r="AJ17" s="374"/>
      <c r="AK17" s="372"/>
      <c r="AL17" s="1012"/>
      <c r="AN17" s="133"/>
      <c r="AO17" s="176">
        <f t="shared" si="0"/>
        <v>-1</v>
      </c>
      <c r="AP17" s="176">
        <f t="shared" si="1"/>
        <v>0</v>
      </c>
      <c r="AQ17" s="176">
        <f t="shared" si="2"/>
        <v>0</v>
      </c>
      <c r="AR17" s="176">
        <f t="shared" si="3"/>
        <v>0</v>
      </c>
      <c r="AS17" s="176">
        <f t="shared" si="13"/>
        <v>0</v>
      </c>
      <c r="AT17" s="176">
        <f t="shared" si="4"/>
        <v>0</v>
      </c>
      <c r="AU17" s="176">
        <f t="shared" si="14"/>
        <v>1</v>
      </c>
      <c r="AV17" s="176">
        <f t="shared" si="5"/>
        <v>0</v>
      </c>
      <c r="AW17" s="58"/>
      <c r="AX17" s="176">
        <f t="shared" si="6"/>
        <v>0</v>
      </c>
      <c r="AY17" s="176">
        <f t="shared" si="7"/>
        <v>0</v>
      </c>
      <c r="AZ17" s="176">
        <f t="shared" si="15"/>
        <v>0</v>
      </c>
      <c r="BA17" s="176">
        <f t="shared" si="8"/>
        <v>0</v>
      </c>
      <c r="BB17" s="176">
        <f t="shared" si="9"/>
        <v>1664</v>
      </c>
      <c r="BC17" s="176">
        <f t="shared" si="10"/>
        <v>1558</v>
      </c>
      <c r="BD17" s="176">
        <f t="shared" si="11"/>
        <v>1664</v>
      </c>
      <c r="BE17" s="176">
        <f t="shared" si="12"/>
        <v>1558</v>
      </c>
      <c r="BF17" s="183"/>
      <c r="BH17" s="233"/>
      <c r="BI17" s="233"/>
    </row>
    <row r="18" spans="1:61" s="53" customFormat="1" ht="15" customHeight="1">
      <c r="A18" s="932"/>
      <c r="C18" s="53" t="s">
        <v>564</v>
      </c>
      <c r="H18" s="56" t="s">
        <v>3</v>
      </c>
      <c r="J18" s="372">
        <v>-856</v>
      </c>
      <c r="K18" s="1002">
        <v>-951</v>
      </c>
      <c r="L18" s="372">
        <v>-827</v>
      </c>
      <c r="M18" s="998">
        <v>-903</v>
      </c>
      <c r="N18" s="372">
        <v>-1682</v>
      </c>
      <c r="O18" s="998">
        <v>-1854</v>
      </c>
      <c r="P18" s="372">
        <v>-839</v>
      </c>
      <c r="Q18" s="1002">
        <v>-906</v>
      </c>
      <c r="R18" s="372">
        <v>-912</v>
      </c>
      <c r="S18" s="998">
        <v>-1005</v>
      </c>
      <c r="T18" s="372">
        <v>-1751</v>
      </c>
      <c r="U18" s="374">
        <v>-1911</v>
      </c>
      <c r="V18" s="372">
        <v>-3434</v>
      </c>
      <c r="W18" s="1002">
        <v>-3765</v>
      </c>
      <c r="Y18" s="372">
        <v>-971</v>
      </c>
      <c r="Z18" s="1012">
        <v>-992</v>
      </c>
      <c r="AA18" s="372">
        <v>-920</v>
      </c>
      <c r="AB18" s="1008">
        <v>-972</v>
      </c>
      <c r="AC18" s="372">
        <v>-1891</v>
      </c>
      <c r="AD18" s="1008">
        <v>-1963</v>
      </c>
      <c r="AE18" s="372"/>
      <c r="AF18" s="1012"/>
      <c r="AG18" s="372"/>
      <c r="AH18" s="1008"/>
      <c r="AI18" s="372"/>
      <c r="AJ18" s="374"/>
      <c r="AK18" s="372"/>
      <c r="AL18" s="1012"/>
      <c r="AN18" s="133"/>
      <c r="AO18" s="176">
        <f t="shared" si="0"/>
        <v>1</v>
      </c>
      <c r="AP18" s="176">
        <f t="shared" si="1"/>
        <v>0</v>
      </c>
      <c r="AQ18" s="176">
        <f t="shared" si="2"/>
        <v>0</v>
      </c>
      <c r="AR18" s="176">
        <f t="shared" si="3"/>
        <v>0</v>
      </c>
      <c r="AS18" s="176">
        <f t="shared" si="13"/>
        <v>0</v>
      </c>
      <c r="AT18" s="176">
        <f t="shared" si="4"/>
        <v>0</v>
      </c>
      <c r="AU18" s="176">
        <f t="shared" si="14"/>
        <v>-1</v>
      </c>
      <c r="AV18" s="176">
        <f t="shared" si="5"/>
        <v>0</v>
      </c>
      <c r="AW18" s="58"/>
      <c r="AX18" s="176">
        <f t="shared" si="6"/>
        <v>0</v>
      </c>
      <c r="AY18" s="176">
        <f t="shared" si="7"/>
        <v>1</v>
      </c>
      <c r="AZ18" s="176">
        <f t="shared" si="15"/>
        <v>0</v>
      </c>
      <c r="BA18" s="176">
        <f t="shared" si="8"/>
        <v>0</v>
      </c>
      <c r="BB18" s="176">
        <f t="shared" si="9"/>
        <v>1891</v>
      </c>
      <c r="BC18" s="176">
        <f t="shared" si="10"/>
        <v>1964</v>
      </c>
      <c r="BD18" s="176">
        <f t="shared" si="11"/>
        <v>1891</v>
      </c>
      <c r="BE18" s="176">
        <f t="shared" si="12"/>
        <v>1963</v>
      </c>
      <c r="BF18" s="183"/>
      <c r="BH18" s="233"/>
      <c r="BI18" s="233"/>
    </row>
    <row r="19" spans="1:61" s="53" customFormat="1" ht="15" customHeight="1">
      <c r="A19" s="932"/>
      <c r="C19" s="53" t="s">
        <v>563</v>
      </c>
      <c r="H19" s="56"/>
      <c r="J19" s="372">
        <v>-636</v>
      </c>
      <c r="K19" s="1002">
        <v>-764</v>
      </c>
      <c r="L19" s="372">
        <v>-761</v>
      </c>
      <c r="M19" s="998">
        <v>-729</v>
      </c>
      <c r="N19" s="372">
        <v>-1397</v>
      </c>
      <c r="O19" s="998">
        <v>-1494</v>
      </c>
      <c r="P19" s="372">
        <v>-704</v>
      </c>
      <c r="Q19" s="1002">
        <v>-745</v>
      </c>
      <c r="R19" s="372">
        <v>-879</v>
      </c>
      <c r="S19" s="998">
        <v>-792</v>
      </c>
      <c r="T19" s="372">
        <v>-1583</v>
      </c>
      <c r="U19" s="374">
        <v>-1537</v>
      </c>
      <c r="V19" s="372">
        <v>-2981</v>
      </c>
      <c r="W19" s="1002">
        <v>-3031</v>
      </c>
      <c r="Y19" s="372">
        <v>-811</v>
      </c>
      <c r="Z19" s="1012">
        <v>-751</v>
      </c>
      <c r="AA19" s="372">
        <v>-746</v>
      </c>
      <c r="AB19" s="1008">
        <v>-689</v>
      </c>
      <c r="AC19" s="372">
        <v>-1557</v>
      </c>
      <c r="AD19" s="1008">
        <v>-1440</v>
      </c>
      <c r="AE19" s="372"/>
      <c r="AF19" s="1012"/>
      <c r="AG19" s="372"/>
      <c r="AH19" s="1008"/>
      <c r="AI19" s="372"/>
      <c r="AJ19" s="374"/>
      <c r="AK19" s="372"/>
      <c r="AL19" s="1012"/>
      <c r="AN19" s="133"/>
      <c r="AO19" s="176">
        <f t="shared" si="0"/>
        <v>0</v>
      </c>
      <c r="AP19" s="176">
        <f t="shared" si="1"/>
        <v>-1</v>
      </c>
      <c r="AQ19" s="176">
        <f t="shared" si="2"/>
        <v>0</v>
      </c>
      <c r="AR19" s="176">
        <f t="shared" si="3"/>
        <v>0</v>
      </c>
      <c r="AS19" s="176">
        <f t="shared" si="13"/>
        <v>-1</v>
      </c>
      <c r="AT19" s="176">
        <f t="shared" si="4"/>
        <v>-1</v>
      </c>
      <c r="AU19" s="176">
        <f t="shared" si="14"/>
        <v>-1</v>
      </c>
      <c r="AV19" s="176">
        <f t="shared" si="5"/>
        <v>0</v>
      </c>
      <c r="AW19" s="58"/>
      <c r="AX19" s="176">
        <f t="shared" si="6"/>
        <v>0</v>
      </c>
      <c r="AY19" s="176">
        <f t="shared" si="7"/>
        <v>0</v>
      </c>
      <c r="AZ19" s="176">
        <f t="shared" si="15"/>
        <v>0</v>
      </c>
      <c r="BA19" s="176">
        <f t="shared" si="8"/>
        <v>0</v>
      </c>
      <c r="BB19" s="176">
        <f t="shared" si="9"/>
        <v>1557</v>
      </c>
      <c r="BC19" s="176">
        <f t="shared" si="10"/>
        <v>1440</v>
      </c>
      <c r="BD19" s="176">
        <f t="shared" si="11"/>
        <v>1557</v>
      </c>
      <c r="BE19" s="176">
        <f t="shared" si="12"/>
        <v>1440</v>
      </c>
      <c r="BF19" s="183"/>
      <c r="BH19" s="233"/>
      <c r="BI19" s="233"/>
    </row>
    <row r="20" spans="1:61" s="53" customFormat="1" ht="15" customHeight="1">
      <c r="A20" s="932"/>
      <c r="B20" s="496" t="s">
        <v>220</v>
      </c>
      <c r="C20" s="496"/>
      <c r="D20" s="496"/>
      <c r="E20" s="496"/>
      <c r="F20" s="496"/>
      <c r="H20" s="119"/>
      <c r="J20" s="93">
        <v>81</v>
      </c>
      <c r="K20" s="94">
        <v>112</v>
      </c>
      <c r="L20" s="93">
        <v>101</v>
      </c>
      <c r="M20" s="95">
        <v>105</v>
      </c>
      <c r="N20" s="93">
        <v>183</v>
      </c>
      <c r="O20" s="95">
        <v>217</v>
      </c>
      <c r="P20" s="93">
        <v>116</v>
      </c>
      <c r="Q20" s="94">
        <v>110</v>
      </c>
      <c r="R20" s="93">
        <v>194</v>
      </c>
      <c r="S20" s="95">
        <v>152</v>
      </c>
      <c r="T20" s="93">
        <v>310</v>
      </c>
      <c r="U20" s="96">
        <v>262</v>
      </c>
      <c r="V20" s="93">
        <v>493</v>
      </c>
      <c r="W20" s="94">
        <v>480</v>
      </c>
      <c r="Y20" s="93">
        <v>141</v>
      </c>
      <c r="Z20" s="94">
        <v>112</v>
      </c>
      <c r="AA20" s="93">
        <v>105</v>
      </c>
      <c r="AB20" s="95">
        <v>81</v>
      </c>
      <c r="AC20" s="93">
        <v>246</v>
      </c>
      <c r="AD20" s="95">
        <v>193</v>
      </c>
      <c r="AE20" s="93"/>
      <c r="AF20" s="94"/>
      <c r="AG20" s="93"/>
      <c r="AH20" s="95"/>
      <c r="AI20" s="93"/>
      <c r="AJ20" s="96"/>
      <c r="AK20" s="93"/>
      <c r="AL20" s="94"/>
      <c r="AN20" s="133"/>
      <c r="AO20" s="176">
        <f t="shared" si="0"/>
        <v>1</v>
      </c>
      <c r="AP20" s="176">
        <f t="shared" si="1"/>
        <v>0</v>
      </c>
      <c r="AQ20" s="176">
        <f t="shared" si="2"/>
        <v>0</v>
      </c>
      <c r="AR20" s="176">
        <f t="shared" si="3"/>
        <v>0</v>
      </c>
      <c r="AS20" s="176">
        <f t="shared" si="13"/>
        <v>1</v>
      </c>
      <c r="AT20" s="176">
        <f t="shared" si="4"/>
        <v>1</v>
      </c>
      <c r="AU20" s="176">
        <f t="shared" si="14"/>
        <v>0</v>
      </c>
      <c r="AV20" s="176">
        <f t="shared" si="5"/>
        <v>1</v>
      </c>
      <c r="AW20" s="58"/>
      <c r="AX20" s="176">
        <f t="shared" si="6"/>
        <v>0</v>
      </c>
      <c r="AY20" s="176">
        <f t="shared" si="7"/>
        <v>0</v>
      </c>
      <c r="AZ20" s="176">
        <f t="shared" si="15"/>
        <v>0</v>
      </c>
      <c r="BA20" s="176">
        <f t="shared" si="8"/>
        <v>0</v>
      </c>
      <c r="BB20" s="176">
        <f t="shared" si="9"/>
        <v>-246</v>
      </c>
      <c r="BC20" s="176">
        <f t="shared" si="10"/>
        <v>-193</v>
      </c>
      <c r="BD20" s="176">
        <f t="shared" si="11"/>
        <v>-246</v>
      </c>
      <c r="BE20" s="176">
        <f t="shared" si="12"/>
        <v>-193</v>
      </c>
      <c r="BF20" s="183"/>
      <c r="BH20" s="233"/>
      <c r="BI20" s="233"/>
    </row>
    <row r="21" spans="1:61" s="53" customFormat="1" ht="15" customHeight="1">
      <c r="A21" s="932"/>
      <c r="B21" s="53" t="s">
        <v>208</v>
      </c>
      <c r="H21" s="56" t="s">
        <v>168</v>
      </c>
      <c r="J21" s="372">
        <v>-2126</v>
      </c>
      <c r="K21" s="1002">
        <v>-2062</v>
      </c>
      <c r="L21" s="372">
        <v>-2099</v>
      </c>
      <c r="M21" s="998">
        <v>-2162</v>
      </c>
      <c r="N21" s="372">
        <v>-4225</v>
      </c>
      <c r="O21" s="998">
        <v>-4224</v>
      </c>
      <c r="P21" s="372">
        <v>-1934</v>
      </c>
      <c r="Q21" s="1002">
        <v>-1939</v>
      </c>
      <c r="R21" s="372">
        <v>-2130</v>
      </c>
      <c r="S21" s="998">
        <v>-2084</v>
      </c>
      <c r="T21" s="372">
        <v>-4064</v>
      </c>
      <c r="U21" s="374">
        <v>-4024</v>
      </c>
      <c r="V21" s="372">
        <v>-8289</v>
      </c>
      <c r="W21" s="1002">
        <v>-8247</v>
      </c>
      <c r="Y21" s="372">
        <v>-2086</v>
      </c>
      <c r="Z21" s="1012">
        <v>-2184</v>
      </c>
      <c r="AA21" s="372">
        <v>-2180</v>
      </c>
      <c r="AB21" s="1008">
        <v>-2162</v>
      </c>
      <c r="AC21" s="372">
        <v>-4266</v>
      </c>
      <c r="AD21" s="1008">
        <v>-4346</v>
      </c>
      <c r="AE21" s="372"/>
      <c r="AF21" s="1012"/>
      <c r="AG21" s="372"/>
      <c r="AH21" s="1008"/>
      <c r="AI21" s="372"/>
      <c r="AJ21" s="374"/>
      <c r="AK21" s="372"/>
      <c r="AL21" s="1012"/>
      <c r="AN21" s="133"/>
      <c r="AO21" s="176">
        <f t="shared" si="0"/>
        <v>0</v>
      </c>
      <c r="AP21" s="176">
        <f t="shared" si="1"/>
        <v>0</v>
      </c>
      <c r="AQ21" s="176">
        <f t="shared" si="2"/>
        <v>0</v>
      </c>
      <c r="AR21" s="176">
        <f t="shared" si="3"/>
        <v>-1</v>
      </c>
      <c r="AS21" s="176">
        <f t="shared" si="13"/>
        <v>0</v>
      </c>
      <c r="AT21" s="176">
        <f t="shared" si="4"/>
        <v>0</v>
      </c>
      <c r="AU21" s="176">
        <f t="shared" si="14"/>
        <v>0</v>
      </c>
      <c r="AV21" s="176">
        <f t="shared" si="5"/>
        <v>1</v>
      </c>
      <c r="AW21" s="58"/>
      <c r="AX21" s="176">
        <f t="shared" si="6"/>
        <v>0</v>
      </c>
      <c r="AY21" s="176">
        <f t="shared" si="7"/>
        <v>0</v>
      </c>
      <c r="AZ21" s="176">
        <f t="shared" si="15"/>
        <v>0</v>
      </c>
      <c r="BA21" s="176">
        <f t="shared" si="8"/>
        <v>0</v>
      </c>
      <c r="BB21" s="176">
        <f t="shared" si="9"/>
        <v>4266</v>
      </c>
      <c r="BC21" s="176">
        <f t="shared" si="10"/>
        <v>4346</v>
      </c>
      <c r="BD21" s="176">
        <f t="shared" si="11"/>
        <v>4266</v>
      </c>
      <c r="BE21" s="176">
        <f t="shared" si="12"/>
        <v>4346</v>
      </c>
      <c r="BF21" s="183"/>
      <c r="BH21" s="233"/>
      <c r="BI21" s="233"/>
    </row>
    <row r="22" spans="1:61" s="53" customFormat="1" ht="15" customHeight="1">
      <c r="A22" s="932"/>
      <c r="B22" s="496" t="s">
        <v>219</v>
      </c>
      <c r="C22" s="496"/>
      <c r="D22" s="496"/>
      <c r="E22" s="496"/>
      <c r="F22" s="496"/>
      <c r="H22" s="119"/>
      <c r="J22" s="93">
        <v>-844</v>
      </c>
      <c r="K22" s="94">
        <v>-863</v>
      </c>
      <c r="L22" s="93">
        <v>-288</v>
      </c>
      <c r="M22" s="95">
        <v>-294</v>
      </c>
      <c r="N22" s="93">
        <v>-1132</v>
      </c>
      <c r="O22" s="95">
        <v>-1157</v>
      </c>
      <c r="P22" s="93">
        <v>-290</v>
      </c>
      <c r="Q22" s="94">
        <v>-289</v>
      </c>
      <c r="R22" s="93">
        <v>-276</v>
      </c>
      <c r="S22" s="95">
        <v>-225</v>
      </c>
      <c r="T22" s="93">
        <v>-567</v>
      </c>
      <c r="U22" s="96">
        <v>-515</v>
      </c>
      <c r="V22" s="93">
        <v>-1698</v>
      </c>
      <c r="W22" s="94">
        <v>-1672</v>
      </c>
      <c r="Y22" s="93">
        <v>-861</v>
      </c>
      <c r="Z22" s="94">
        <v>-875</v>
      </c>
      <c r="AA22" s="93">
        <v>-290</v>
      </c>
      <c r="AB22" s="95">
        <v>-289</v>
      </c>
      <c r="AC22" s="93">
        <v>-1151</v>
      </c>
      <c r="AD22" s="95">
        <v>-1164</v>
      </c>
      <c r="AE22" s="93"/>
      <c r="AF22" s="94"/>
      <c r="AG22" s="93"/>
      <c r="AH22" s="95"/>
      <c r="AI22" s="93"/>
      <c r="AJ22" s="96"/>
      <c r="AK22" s="93"/>
      <c r="AL22" s="94"/>
      <c r="AN22" s="133"/>
      <c r="AO22" s="176">
        <f t="shared" si="0"/>
        <v>0</v>
      </c>
      <c r="AP22" s="176">
        <f t="shared" si="1"/>
        <v>0</v>
      </c>
      <c r="AQ22" s="176">
        <f t="shared" si="2"/>
        <v>-1</v>
      </c>
      <c r="AR22" s="176">
        <f t="shared" si="3"/>
        <v>-1</v>
      </c>
      <c r="AS22" s="176">
        <f t="shared" si="13"/>
        <v>0</v>
      </c>
      <c r="AT22" s="176">
        <f t="shared" si="4"/>
        <v>-1</v>
      </c>
      <c r="AU22" s="176">
        <f t="shared" si="14"/>
        <v>1</v>
      </c>
      <c r="AV22" s="176">
        <f t="shared" si="5"/>
        <v>0</v>
      </c>
      <c r="AW22" s="58"/>
      <c r="AX22" s="176">
        <f t="shared" si="6"/>
        <v>0</v>
      </c>
      <c r="AY22" s="176">
        <f t="shared" si="7"/>
        <v>0</v>
      </c>
      <c r="AZ22" s="176">
        <f t="shared" si="15"/>
        <v>0</v>
      </c>
      <c r="BA22" s="176">
        <f t="shared" si="8"/>
        <v>0</v>
      </c>
      <c r="BB22" s="176">
        <f t="shared" si="9"/>
        <v>1151</v>
      </c>
      <c r="BC22" s="176">
        <f t="shared" si="10"/>
        <v>1164</v>
      </c>
      <c r="BD22" s="176">
        <f t="shared" si="11"/>
        <v>1151</v>
      </c>
      <c r="BE22" s="176">
        <f t="shared" si="12"/>
        <v>1164</v>
      </c>
      <c r="BF22" s="183"/>
      <c r="BH22" s="233"/>
      <c r="BI22" s="233"/>
    </row>
    <row r="23" spans="1:61" s="53" customFormat="1" ht="15" customHeight="1">
      <c r="A23" s="932"/>
      <c r="B23" s="53" t="s">
        <v>378</v>
      </c>
      <c r="H23" s="56"/>
      <c r="J23" s="372">
        <v>-23</v>
      </c>
      <c r="K23" s="1002">
        <v>-27</v>
      </c>
      <c r="L23" s="372">
        <v>-25</v>
      </c>
      <c r="M23" s="998">
        <v>-31</v>
      </c>
      <c r="N23" s="372">
        <v>-47</v>
      </c>
      <c r="O23" s="998">
        <v>-59</v>
      </c>
      <c r="P23" s="372">
        <v>-27</v>
      </c>
      <c r="Q23" s="1002">
        <v>-34</v>
      </c>
      <c r="R23" s="372">
        <v>-32</v>
      </c>
      <c r="S23" s="998">
        <v>-36</v>
      </c>
      <c r="T23" s="372">
        <v>-60</v>
      </c>
      <c r="U23" s="374">
        <v>-70</v>
      </c>
      <c r="V23" s="372">
        <v>-107</v>
      </c>
      <c r="W23" s="1002">
        <v>-129</v>
      </c>
      <c r="Y23" s="372">
        <v>-27</v>
      </c>
      <c r="Z23" s="1012">
        <v>-38</v>
      </c>
      <c r="AA23" s="372">
        <v>-31</v>
      </c>
      <c r="AB23" s="1008">
        <v>-40</v>
      </c>
      <c r="AC23" s="372">
        <v>-59</v>
      </c>
      <c r="AD23" s="1008">
        <v>-77</v>
      </c>
      <c r="AE23" s="372"/>
      <c r="AF23" s="1012"/>
      <c r="AG23" s="372"/>
      <c r="AH23" s="1008"/>
      <c r="AI23" s="372"/>
      <c r="AJ23" s="374"/>
      <c r="AK23" s="372"/>
      <c r="AL23" s="1012"/>
      <c r="AN23" s="133"/>
      <c r="AO23" s="176">
        <f t="shared" si="0"/>
        <v>1</v>
      </c>
      <c r="AP23" s="176">
        <f t="shared" si="1"/>
        <v>-1</v>
      </c>
      <c r="AQ23" s="176">
        <f t="shared" si="2"/>
        <v>-1</v>
      </c>
      <c r="AR23" s="176">
        <f t="shared" si="3"/>
        <v>0</v>
      </c>
      <c r="AS23" s="176">
        <f t="shared" si="13"/>
        <v>0</v>
      </c>
      <c r="AT23" s="176">
        <f t="shared" si="4"/>
        <v>-1</v>
      </c>
      <c r="AU23" s="176">
        <f t="shared" si="14"/>
        <v>0</v>
      </c>
      <c r="AV23" s="176">
        <f t="shared" si="5"/>
        <v>0</v>
      </c>
      <c r="AW23" s="58"/>
      <c r="AX23" s="176">
        <f t="shared" si="6"/>
        <v>-1</v>
      </c>
      <c r="AY23" s="176">
        <f t="shared" si="7"/>
        <v>1</v>
      </c>
      <c r="AZ23" s="176">
        <f t="shared" si="15"/>
        <v>0</v>
      </c>
      <c r="BA23" s="176">
        <f t="shared" si="8"/>
        <v>0</v>
      </c>
      <c r="BB23" s="176">
        <f t="shared" si="9"/>
        <v>58</v>
      </c>
      <c r="BC23" s="176">
        <f t="shared" si="10"/>
        <v>78</v>
      </c>
      <c r="BD23" s="176">
        <f t="shared" si="11"/>
        <v>59</v>
      </c>
      <c r="BE23" s="176">
        <f t="shared" si="12"/>
        <v>77</v>
      </c>
      <c r="BF23" s="183"/>
      <c r="BH23" s="233"/>
      <c r="BI23" s="233"/>
    </row>
    <row r="24" spans="1:61" s="53" customFormat="1" ht="15" customHeight="1">
      <c r="A24" s="932"/>
      <c r="B24" s="497" t="s">
        <v>380</v>
      </c>
      <c r="C24" s="497"/>
      <c r="D24" s="497"/>
      <c r="E24" s="497"/>
      <c r="F24" s="497"/>
      <c r="H24" s="119"/>
      <c r="J24" s="93">
        <v>-337</v>
      </c>
      <c r="K24" s="94">
        <v>-330</v>
      </c>
      <c r="L24" s="93">
        <v>-335</v>
      </c>
      <c r="M24" s="95">
        <v>-330</v>
      </c>
      <c r="N24" s="93">
        <v>-671</v>
      </c>
      <c r="O24" s="95">
        <v>-660</v>
      </c>
      <c r="P24" s="93">
        <v>-329</v>
      </c>
      <c r="Q24" s="94">
        <v>-333</v>
      </c>
      <c r="R24" s="93">
        <v>-327</v>
      </c>
      <c r="S24" s="95">
        <v>-350</v>
      </c>
      <c r="T24" s="93">
        <v>-656</v>
      </c>
      <c r="U24" s="96">
        <v>-683</v>
      </c>
      <c r="V24" s="93">
        <v>-1328</v>
      </c>
      <c r="W24" s="94">
        <v>-1343</v>
      </c>
      <c r="Y24" s="93">
        <v>-333</v>
      </c>
      <c r="Z24" s="94">
        <v>-338</v>
      </c>
      <c r="AA24" s="93">
        <v>-332</v>
      </c>
      <c r="AB24" s="95">
        <v>-352</v>
      </c>
      <c r="AC24" s="93">
        <v>-666</v>
      </c>
      <c r="AD24" s="95">
        <v>-690</v>
      </c>
      <c r="AE24" s="93"/>
      <c r="AF24" s="94"/>
      <c r="AG24" s="93"/>
      <c r="AH24" s="95"/>
      <c r="AI24" s="93"/>
      <c r="AJ24" s="96"/>
      <c r="AK24" s="93"/>
      <c r="AL24" s="94"/>
      <c r="AN24" s="133"/>
      <c r="AO24" s="176">
        <f t="shared" si="0"/>
        <v>1</v>
      </c>
      <c r="AP24" s="176">
        <f t="shared" si="1"/>
        <v>0</v>
      </c>
      <c r="AQ24" s="176">
        <f t="shared" si="2"/>
        <v>0</v>
      </c>
      <c r="AR24" s="176">
        <f t="shared" si="3"/>
        <v>0</v>
      </c>
      <c r="AS24" s="176">
        <f t="shared" si="13"/>
        <v>0</v>
      </c>
      <c r="AT24" s="176">
        <f t="shared" si="4"/>
        <v>0</v>
      </c>
      <c r="AU24" s="176">
        <f t="shared" si="14"/>
        <v>-1</v>
      </c>
      <c r="AV24" s="176">
        <f t="shared" si="5"/>
        <v>0</v>
      </c>
      <c r="AW24" s="58"/>
      <c r="AX24" s="176">
        <f t="shared" si="6"/>
        <v>-1</v>
      </c>
      <c r="AY24" s="176">
        <f t="shared" si="7"/>
        <v>0</v>
      </c>
      <c r="AZ24" s="176">
        <f t="shared" si="15"/>
        <v>0</v>
      </c>
      <c r="BA24" s="176">
        <f t="shared" si="8"/>
        <v>0</v>
      </c>
      <c r="BB24" s="176">
        <f t="shared" si="9"/>
        <v>665</v>
      </c>
      <c r="BC24" s="176">
        <f t="shared" si="10"/>
        <v>690</v>
      </c>
      <c r="BD24" s="176">
        <f t="shared" si="11"/>
        <v>666</v>
      </c>
      <c r="BE24" s="176">
        <f t="shared" si="12"/>
        <v>690</v>
      </c>
      <c r="BF24" s="183"/>
      <c r="BH24" s="233"/>
      <c r="BI24" s="233"/>
    </row>
    <row r="25" spans="1:61" s="53" customFormat="1" ht="15" customHeight="1">
      <c r="A25" s="932"/>
      <c r="B25" s="53" t="s">
        <v>379</v>
      </c>
      <c r="H25" s="56"/>
      <c r="J25" s="372">
        <v>-24</v>
      </c>
      <c r="K25" s="1002">
        <v>-42</v>
      </c>
      <c r="L25" s="372">
        <v>-27</v>
      </c>
      <c r="M25" s="998">
        <v>-65</v>
      </c>
      <c r="N25" s="372">
        <v>-52</v>
      </c>
      <c r="O25" s="998">
        <v>-108</v>
      </c>
      <c r="P25" s="372">
        <v>-33</v>
      </c>
      <c r="Q25" s="1002">
        <v>-63</v>
      </c>
      <c r="R25" s="372">
        <v>-41</v>
      </c>
      <c r="S25" s="998">
        <v>-64</v>
      </c>
      <c r="T25" s="372">
        <v>-74</v>
      </c>
      <c r="U25" s="374">
        <v>-128</v>
      </c>
      <c r="V25" s="372">
        <v>-126</v>
      </c>
      <c r="W25" s="1002">
        <v>-235</v>
      </c>
      <c r="Y25" s="372">
        <v>-43</v>
      </c>
      <c r="Z25" s="1012">
        <v>-66</v>
      </c>
      <c r="AA25" s="372">
        <v>-65</v>
      </c>
      <c r="AB25" s="1008">
        <v>-68</v>
      </c>
      <c r="AC25" s="372">
        <v>-108</v>
      </c>
      <c r="AD25" s="1008">
        <v>-134</v>
      </c>
      <c r="AE25" s="372"/>
      <c r="AF25" s="1012"/>
      <c r="AG25" s="372"/>
      <c r="AH25" s="1008"/>
      <c r="AI25" s="372"/>
      <c r="AJ25" s="374"/>
      <c r="AK25" s="372"/>
      <c r="AL25" s="1012"/>
      <c r="AN25" s="133"/>
      <c r="AO25" s="176">
        <f t="shared" si="0"/>
        <v>-1</v>
      </c>
      <c r="AP25" s="176">
        <f t="shared" si="1"/>
        <v>-1</v>
      </c>
      <c r="AQ25" s="176">
        <f t="shared" si="2"/>
        <v>0</v>
      </c>
      <c r="AR25" s="176">
        <f t="shared" si="3"/>
        <v>-1</v>
      </c>
      <c r="AS25" s="176">
        <f t="shared" si="13"/>
        <v>-1</v>
      </c>
      <c r="AT25" s="176">
        <f t="shared" si="4"/>
        <v>-1</v>
      </c>
      <c r="AU25" s="176">
        <f t="shared" si="14"/>
        <v>0</v>
      </c>
      <c r="AV25" s="176">
        <f t="shared" si="5"/>
        <v>1</v>
      </c>
      <c r="AW25" s="58"/>
      <c r="AX25" s="176">
        <f t="shared" si="6"/>
        <v>0</v>
      </c>
      <c r="AY25" s="176">
        <f t="shared" si="7"/>
        <v>0</v>
      </c>
      <c r="AZ25" s="176">
        <f t="shared" si="15"/>
        <v>0</v>
      </c>
      <c r="BA25" s="176">
        <f t="shared" si="8"/>
        <v>0</v>
      </c>
      <c r="BB25" s="176">
        <f t="shared" si="9"/>
        <v>108</v>
      </c>
      <c r="BC25" s="176">
        <f t="shared" si="10"/>
        <v>134</v>
      </c>
      <c r="BD25" s="176">
        <f t="shared" si="11"/>
        <v>108</v>
      </c>
      <c r="BE25" s="176">
        <f t="shared" si="12"/>
        <v>134</v>
      </c>
      <c r="BF25" s="183"/>
      <c r="BH25" s="233"/>
      <c r="BI25" s="233"/>
    </row>
    <row r="26" spans="1:61" s="49" customFormat="1" ht="15" customHeight="1">
      <c r="A26" s="944"/>
      <c r="B26" s="498" t="s">
        <v>351</v>
      </c>
      <c r="C26" s="498"/>
      <c r="D26" s="498"/>
      <c r="E26" s="498"/>
      <c r="F26" s="498"/>
      <c r="H26" s="499" t="s">
        <v>4</v>
      </c>
      <c r="J26" s="208">
        <v>2323</v>
      </c>
      <c r="K26" s="209">
        <v>2306</v>
      </c>
      <c r="L26" s="208">
        <v>3001</v>
      </c>
      <c r="M26" s="210">
        <v>3007</v>
      </c>
      <c r="N26" s="208">
        <v>5324</v>
      </c>
      <c r="O26" s="210">
        <v>5313</v>
      </c>
      <c r="P26" s="208">
        <v>3256</v>
      </c>
      <c r="Q26" s="209">
        <v>3270</v>
      </c>
      <c r="R26" s="208">
        <v>3179</v>
      </c>
      <c r="S26" s="210">
        <v>3206</v>
      </c>
      <c r="T26" s="208">
        <v>6435</v>
      </c>
      <c r="U26" s="211">
        <v>6476</v>
      </c>
      <c r="V26" s="208">
        <v>11759</v>
      </c>
      <c r="W26" s="209">
        <v>11789</v>
      </c>
      <c r="Y26" s="208">
        <v>2351</v>
      </c>
      <c r="Z26" s="209">
        <v>2406</v>
      </c>
      <c r="AA26" s="208">
        <v>3027</v>
      </c>
      <c r="AB26" s="210">
        <v>3106</v>
      </c>
      <c r="AC26" s="208">
        <v>5378</v>
      </c>
      <c r="AD26" s="210">
        <v>5511</v>
      </c>
      <c r="AE26" s="208"/>
      <c r="AF26" s="209"/>
      <c r="AG26" s="208"/>
      <c r="AH26" s="210"/>
      <c r="AI26" s="208"/>
      <c r="AJ26" s="211"/>
      <c r="AK26" s="208"/>
      <c r="AL26" s="209"/>
      <c r="AN26" s="164"/>
      <c r="AO26" s="176">
        <f t="shared" si="0"/>
        <v>0</v>
      </c>
      <c r="AP26" s="176">
        <f t="shared" si="1"/>
        <v>0</v>
      </c>
      <c r="AQ26" s="176">
        <f t="shared" si="2"/>
        <v>0</v>
      </c>
      <c r="AR26" s="176">
        <f t="shared" si="3"/>
        <v>0</v>
      </c>
      <c r="AS26" s="176">
        <f t="shared" si="13"/>
        <v>0</v>
      </c>
      <c r="AT26" s="176">
        <f t="shared" si="4"/>
        <v>0</v>
      </c>
      <c r="AU26" s="176">
        <f t="shared" si="14"/>
        <v>0</v>
      </c>
      <c r="AV26" s="176">
        <f t="shared" si="5"/>
        <v>0</v>
      </c>
      <c r="AW26" s="58"/>
      <c r="AX26" s="176">
        <f t="shared" si="6"/>
        <v>0</v>
      </c>
      <c r="AY26" s="176">
        <f t="shared" si="7"/>
        <v>-1</v>
      </c>
      <c r="AZ26" s="176">
        <f t="shared" si="15"/>
        <v>0</v>
      </c>
      <c r="BA26" s="176">
        <f t="shared" si="8"/>
        <v>0</v>
      </c>
      <c r="BB26" s="176">
        <f t="shared" si="9"/>
        <v>-5378</v>
      </c>
      <c r="BC26" s="176">
        <f t="shared" si="10"/>
        <v>-5512</v>
      </c>
      <c r="BD26" s="176">
        <f t="shared" si="11"/>
        <v>-5378</v>
      </c>
      <c r="BE26" s="176">
        <f t="shared" si="12"/>
        <v>-5511</v>
      </c>
      <c r="BF26" s="183"/>
      <c r="BH26" s="233"/>
      <c r="BI26" s="233"/>
    </row>
    <row r="27" spans="1:61" s="53" customFormat="1" ht="15" customHeight="1">
      <c r="A27" s="932"/>
      <c r="C27" s="491" t="s">
        <v>769</v>
      </c>
      <c r="H27" s="56"/>
      <c r="J27" s="372">
        <v>2349</v>
      </c>
      <c r="K27" s="1002">
        <v>2341</v>
      </c>
      <c r="L27" s="372">
        <v>3031</v>
      </c>
      <c r="M27" s="998">
        <v>3034</v>
      </c>
      <c r="N27" s="372">
        <v>5380</v>
      </c>
      <c r="O27" s="998">
        <v>5375</v>
      </c>
      <c r="P27" s="372">
        <v>3285</v>
      </c>
      <c r="Q27" s="1002">
        <v>3297</v>
      </c>
      <c r="R27" s="372">
        <v>3211</v>
      </c>
      <c r="S27" s="998">
        <v>3239</v>
      </c>
      <c r="T27" s="372">
        <v>6496</v>
      </c>
      <c r="U27" s="374">
        <v>6536</v>
      </c>
      <c r="V27" s="372">
        <v>11876</v>
      </c>
      <c r="W27" s="1002">
        <v>11911</v>
      </c>
      <c r="Y27" s="372">
        <v>2385</v>
      </c>
      <c r="Z27" s="1012">
        <v>2440</v>
      </c>
      <c r="AA27" s="372">
        <v>3058</v>
      </c>
      <c r="AB27" s="1008">
        <v>3133</v>
      </c>
      <c r="AC27" s="372">
        <v>5443</v>
      </c>
      <c r="AD27" s="1008">
        <v>5573</v>
      </c>
      <c r="AE27" s="372"/>
      <c r="AF27" s="1012"/>
      <c r="AG27" s="372"/>
      <c r="AH27" s="1008"/>
      <c r="AI27" s="372"/>
      <c r="AJ27" s="374"/>
      <c r="AK27" s="372"/>
      <c r="AL27" s="1012"/>
      <c r="AN27" s="133"/>
      <c r="AO27" s="176">
        <f t="shared" si="0"/>
        <v>0</v>
      </c>
      <c r="AP27" s="176">
        <f t="shared" si="1"/>
        <v>0</v>
      </c>
      <c r="AQ27" s="176">
        <f t="shared" si="2"/>
        <v>0</v>
      </c>
      <c r="AR27" s="176">
        <f t="shared" si="3"/>
        <v>0</v>
      </c>
      <c r="AS27" s="176">
        <f t="shared" si="13"/>
        <v>0</v>
      </c>
      <c r="AT27" s="176">
        <f t="shared" si="4"/>
        <v>0</v>
      </c>
      <c r="AU27" s="176">
        <f t="shared" si="14"/>
        <v>0</v>
      </c>
      <c r="AV27" s="176">
        <f t="shared" si="5"/>
        <v>0</v>
      </c>
      <c r="AW27" s="58"/>
      <c r="AX27" s="176">
        <f t="shared" si="6"/>
        <v>0</v>
      </c>
      <c r="AY27" s="176">
        <f t="shared" si="7"/>
        <v>0</v>
      </c>
      <c r="AZ27" s="176">
        <f t="shared" si="15"/>
        <v>0</v>
      </c>
      <c r="BA27" s="176">
        <f t="shared" si="8"/>
        <v>0</v>
      </c>
      <c r="BB27" s="176">
        <f t="shared" si="9"/>
        <v>-5443</v>
      </c>
      <c r="BC27" s="176">
        <f t="shared" si="10"/>
        <v>-5573</v>
      </c>
      <c r="BD27" s="176">
        <f t="shared" si="11"/>
        <v>-5443</v>
      </c>
      <c r="BE27" s="176">
        <f t="shared" si="12"/>
        <v>-5573</v>
      </c>
      <c r="BF27" s="183"/>
      <c r="BH27" s="233"/>
      <c r="BI27" s="233"/>
    </row>
    <row r="28" spans="1:61" s="325" customFormat="1" ht="15" customHeight="1">
      <c r="A28" s="932"/>
      <c r="C28" s="325" t="s">
        <v>0</v>
      </c>
      <c r="H28" s="500"/>
      <c r="J28" s="326">
        <v>0.249</v>
      </c>
      <c r="K28" s="327">
        <v>0.246</v>
      </c>
      <c r="L28" s="326">
        <v>0.316</v>
      </c>
      <c r="M28" s="501">
        <v>0.308</v>
      </c>
      <c r="N28" s="326">
        <v>0.28299999999999997</v>
      </c>
      <c r="O28" s="501">
        <v>0.27800000000000002</v>
      </c>
      <c r="P28" s="326">
        <v>0.33800000000000002</v>
      </c>
      <c r="Q28" s="327">
        <v>0.33300000000000002</v>
      </c>
      <c r="R28" s="326">
        <v>0.313</v>
      </c>
      <c r="S28" s="501">
        <v>0.31</v>
      </c>
      <c r="T28" s="326">
        <v>0.32500000000000001</v>
      </c>
      <c r="U28" s="502">
        <v>0.32100000000000001</v>
      </c>
      <c r="V28" s="326">
        <v>0.30499999999999999</v>
      </c>
      <c r="W28" s="503">
        <v>0.3</v>
      </c>
      <c r="Y28" s="326">
        <v>0.247</v>
      </c>
      <c r="Z28" s="327">
        <v>0.248</v>
      </c>
      <c r="AA28" s="326">
        <v>0.309</v>
      </c>
      <c r="AB28" s="501">
        <v>0.314</v>
      </c>
      <c r="AC28" s="326">
        <v>0.27800000000000002</v>
      </c>
      <c r="AD28" s="501">
        <v>0.28100000000000003</v>
      </c>
      <c r="AE28" s="326"/>
      <c r="AF28" s="327"/>
      <c r="AG28" s="326"/>
      <c r="AH28" s="501"/>
      <c r="AI28" s="326"/>
      <c r="AJ28" s="502"/>
      <c r="AK28" s="326"/>
      <c r="AL28" s="503"/>
      <c r="AN28" s="504"/>
      <c r="AO28" s="177"/>
      <c r="AP28" s="177"/>
      <c r="AQ28" s="177"/>
      <c r="AR28" s="177"/>
      <c r="AS28" s="177"/>
      <c r="AT28" s="177"/>
      <c r="AU28" s="177"/>
      <c r="AV28" s="177"/>
      <c r="AW28" s="337"/>
      <c r="AX28" s="177"/>
      <c r="AY28" s="177"/>
      <c r="AZ28" s="177"/>
      <c r="BA28" s="177"/>
      <c r="BB28" s="177"/>
      <c r="BC28" s="177"/>
      <c r="BD28" s="177"/>
      <c r="BE28" s="177"/>
      <c r="BF28" s="505"/>
      <c r="BH28" s="233"/>
      <c r="BI28" s="233"/>
    </row>
    <row r="29" spans="1:61" s="53" customFormat="1" ht="15" customHeight="1">
      <c r="A29" s="932"/>
      <c r="C29" s="491" t="s">
        <v>561</v>
      </c>
      <c r="H29" s="56"/>
      <c r="J29" s="372">
        <v>-26</v>
      </c>
      <c r="K29" s="1002">
        <v>-35</v>
      </c>
      <c r="L29" s="372">
        <v>-30</v>
      </c>
      <c r="M29" s="998">
        <v>-27</v>
      </c>
      <c r="N29" s="372">
        <v>-56</v>
      </c>
      <c r="O29" s="998">
        <v>-62</v>
      </c>
      <c r="P29" s="372">
        <v>-29</v>
      </c>
      <c r="Q29" s="1002">
        <v>-28</v>
      </c>
      <c r="R29" s="372">
        <v>-32</v>
      </c>
      <c r="S29" s="998">
        <v>-33</v>
      </c>
      <c r="T29" s="372">
        <v>-62</v>
      </c>
      <c r="U29" s="374">
        <v>-60</v>
      </c>
      <c r="V29" s="372">
        <v>-118</v>
      </c>
      <c r="W29" s="1002">
        <v>-122</v>
      </c>
      <c r="Y29" s="372">
        <v>-34</v>
      </c>
      <c r="Z29" s="1012">
        <v>-34</v>
      </c>
      <c r="AA29" s="372">
        <v>-31</v>
      </c>
      <c r="AB29" s="1008">
        <v>-28</v>
      </c>
      <c r="AC29" s="372">
        <v>-65</v>
      </c>
      <c r="AD29" s="1008">
        <v>-62</v>
      </c>
      <c r="AE29" s="372"/>
      <c r="AF29" s="1012"/>
      <c r="AG29" s="372"/>
      <c r="AH29" s="1008"/>
      <c r="AI29" s="372"/>
      <c r="AJ29" s="374"/>
      <c r="AK29" s="372"/>
      <c r="AL29" s="1012"/>
      <c r="AN29" s="133"/>
      <c r="AO29" s="176">
        <f t="shared" ref="AO29:AP31" si="16">IF(ABS(N29-(J29+L29))&lt;0.001,0,N29-(J29+L29))</f>
        <v>0</v>
      </c>
      <c r="AP29" s="176">
        <f t="shared" si="16"/>
        <v>0</v>
      </c>
      <c r="AQ29" s="176">
        <f t="shared" ref="AQ29:AR31" si="17">IF(ABS(T29-(P29+R29))&lt;0.001,0,T29-(P29+R29))</f>
        <v>-1</v>
      </c>
      <c r="AR29" s="176">
        <f t="shared" si="17"/>
        <v>1</v>
      </c>
      <c r="AS29" s="176">
        <f t="shared" ref="AS29:AS31" si="18">IF(ABS(V29-(J29+L29+P29+R29))&lt;0.001,0,V29-(J29+L29+P29+R29))</f>
        <v>-1</v>
      </c>
      <c r="AT29" s="176">
        <f>IF(ABS(W29-(K29+M29+Q29+S29))&lt;0.001,0,W29-(K29+M29+Q29+S29))</f>
        <v>1</v>
      </c>
      <c r="AU29" s="176">
        <f t="shared" ref="AU29:AU31" si="19">IF(ABS(V29-(N29+T29))&lt;0.001,0,V29-(N29+T29))</f>
        <v>0</v>
      </c>
      <c r="AV29" s="176">
        <f t="shared" ref="AU29:AV40" si="20">IF(ABS(W29-(O29+U29))&lt;0.001,0,W29-(O29+U29))</f>
        <v>0</v>
      </c>
      <c r="AW29" s="58"/>
      <c r="AX29" s="176">
        <f t="shared" ref="AX29:AY31" si="21">IF(ABS(AC29-(Y29+AA29))&lt;0.001,0,AC29-(Y29+AA29))</f>
        <v>0</v>
      </c>
      <c r="AY29" s="176">
        <f t="shared" si="21"/>
        <v>0</v>
      </c>
      <c r="AZ29" s="176">
        <f t="shared" ref="AZ29:BA31" si="22">IF(ABS(AI29-(AE29+AG29))&lt;0.001,0,AI29-(AE29+AG29))</f>
        <v>0</v>
      </c>
      <c r="BA29" s="176">
        <f t="shared" si="22"/>
        <v>0</v>
      </c>
      <c r="BB29" s="176">
        <f>IF(ABS(AK29-(Y29+AA29+AE29+AG29))&lt;0.001,0,AK29-(Y29+AA29+AE29+AG29))</f>
        <v>65</v>
      </c>
      <c r="BC29" s="176">
        <f>IF(ABS(AL29-(Z29+AB29+AF29+AH29))&lt;0.001,0,AL29-(Z29+AB29+AF29+AH29))</f>
        <v>62</v>
      </c>
      <c r="BD29" s="176">
        <f t="shared" ref="BD29:BE31" si="23">IF(ABS(AK29-(AC29+AI29))&lt;0.001,0,AK29-(AC29+AI29))</f>
        <v>65</v>
      </c>
      <c r="BE29" s="176">
        <f t="shared" si="23"/>
        <v>62</v>
      </c>
      <c r="BF29" s="183"/>
      <c r="BH29" s="233"/>
      <c r="BI29" s="233"/>
    </row>
    <row r="30" spans="1:61" s="54" customFormat="1" ht="15" hidden="1" customHeight="1">
      <c r="A30" s="932"/>
      <c r="C30" s="492" t="s">
        <v>241</v>
      </c>
      <c r="H30" s="493"/>
      <c r="J30" s="282">
        <v>0</v>
      </c>
      <c r="K30" s="282">
        <v>0</v>
      </c>
      <c r="L30" s="282">
        <v>0</v>
      </c>
      <c r="M30" s="494">
        <v>0</v>
      </c>
      <c r="N30" s="282">
        <v>0</v>
      </c>
      <c r="O30" s="494">
        <v>0</v>
      </c>
      <c r="P30" s="282">
        <v>0</v>
      </c>
      <c r="Q30" s="282">
        <v>0</v>
      </c>
      <c r="R30" s="282">
        <v>0</v>
      </c>
      <c r="S30" s="494">
        <v>0</v>
      </c>
      <c r="T30" s="282">
        <v>0</v>
      </c>
      <c r="U30" s="495">
        <v>0</v>
      </c>
      <c r="V30" s="282">
        <v>1</v>
      </c>
      <c r="W30" s="282">
        <v>1</v>
      </c>
      <c r="Y30" s="282">
        <v>0</v>
      </c>
      <c r="Z30" s="282">
        <v>0</v>
      </c>
      <c r="AA30" s="282">
        <v>0</v>
      </c>
      <c r="AB30" s="494">
        <v>0</v>
      </c>
      <c r="AC30" s="282">
        <v>0</v>
      </c>
      <c r="AD30" s="494">
        <v>0</v>
      </c>
      <c r="AE30" s="282"/>
      <c r="AF30" s="282"/>
      <c r="AG30" s="282"/>
      <c r="AH30" s="494"/>
      <c r="AI30" s="282"/>
      <c r="AJ30" s="495"/>
      <c r="AK30" s="282"/>
      <c r="AL30" s="282"/>
      <c r="AN30" s="215"/>
      <c r="AO30" s="176">
        <f t="shared" si="16"/>
        <v>0</v>
      </c>
      <c r="AP30" s="176">
        <f t="shared" si="16"/>
        <v>0</v>
      </c>
      <c r="AQ30" s="176">
        <f t="shared" si="17"/>
        <v>0</v>
      </c>
      <c r="AR30" s="176">
        <f t="shared" si="17"/>
        <v>0</v>
      </c>
      <c r="AS30" s="176">
        <f t="shared" si="18"/>
        <v>1</v>
      </c>
      <c r="AT30" s="176">
        <f>IF(ABS(W30-(K30+M30+Q30+S30))&lt;0.001,0,W30-(K30+M30+Q30+S30))</f>
        <v>1</v>
      </c>
      <c r="AU30" s="176">
        <f t="shared" si="19"/>
        <v>1</v>
      </c>
      <c r="AV30" s="176">
        <f t="shared" si="20"/>
        <v>1</v>
      </c>
      <c r="AW30" s="60"/>
      <c r="AX30" s="176">
        <f t="shared" si="21"/>
        <v>0</v>
      </c>
      <c r="AY30" s="176">
        <f t="shared" si="21"/>
        <v>0</v>
      </c>
      <c r="AZ30" s="176">
        <f t="shared" si="22"/>
        <v>0</v>
      </c>
      <c r="BA30" s="176">
        <f t="shared" si="22"/>
        <v>0</v>
      </c>
      <c r="BB30" s="176">
        <f>IF(ABS(AK30-(Y30+AA30+AE30+AG144))&lt;0.001,0,AK30-(Y30+AA30+AE30+AG30))</f>
        <v>0</v>
      </c>
      <c r="BC30" s="176">
        <f>IF(ABS(AL30-(Z30+AB30+AF30+AH30))&lt;0.001,0,AL30-(Z30+AB30+AF30+AH30))</f>
        <v>0</v>
      </c>
      <c r="BD30" s="176">
        <f t="shared" si="23"/>
        <v>0</v>
      </c>
      <c r="BE30" s="176">
        <f t="shared" si="23"/>
        <v>0</v>
      </c>
      <c r="BF30" s="216"/>
      <c r="BH30" s="233"/>
      <c r="BI30" s="233"/>
    </row>
    <row r="31" spans="1:61" s="53" customFormat="1" ht="15" customHeight="1">
      <c r="A31" s="932"/>
      <c r="B31" s="496" t="s">
        <v>376</v>
      </c>
      <c r="C31" s="496"/>
      <c r="D31" s="496"/>
      <c r="E31" s="496"/>
      <c r="F31" s="496"/>
      <c r="H31" s="119" t="s">
        <v>680</v>
      </c>
      <c r="J31" s="93">
        <v>-68</v>
      </c>
      <c r="K31" s="94">
        <v>88</v>
      </c>
      <c r="L31" s="93">
        <v>89</v>
      </c>
      <c r="M31" s="95">
        <v>-344</v>
      </c>
      <c r="N31" s="93">
        <v>21</v>
      </c>
      <c r="O31" s="95">
        <v>-256</v>
      </c>
      <c r="P31" s="93">
        <v>-124</v>
      </c>
      <c r="Q31" s="94">
        <v>-189</v>
      </c>
      <c r="R31" s="93">
        <v>-364</v>
      </c>
      <c r="S31" s="95">
        <v>-510</v>
      </c>
      <c r="T31" s="93">
        <v>-488</v>
      </c>
      <c r="U31" s="96">
        <v>-700</v>
      </c>
      <c r="V31" s="93">
        <v>-467</v>
      </c>
      <c r="W31" s="94">
        <v>-956</v>
      </c>
      <c r="Y31" s="93">
        <v>90</v>
      </c>
      <c r="Z31" s="94">
        <v>-212</v>
      </c>
      <c r="AA31" s="93">
        <v>-345</v>
      </c>
      <c r="AB31" s="95">
        <v>-65</v>
      </c>
      <c r="AC31" s="93">
        <v>-255</v>
      </c>
      <c r="AD31" s="95">
        <v>-276</v>
      </c>
      <c r="AE31" s="93"/>
      <c r="AF31" s="94"/>
      <c r="AG31" s="93"/>
      <c r="AH31" s="95"/>
      <c r="AI31" s="93"/>
      <c r="AJ31" s="96"/>
      <c r="AK31" s="93"/>
      <c r="AL31" s="94"/>
      <c r="AN31" s="133"/>
      <c r="AO31" s="176">
        <f t="shared" si="16"/>
        <v>0</v>
      </c>
      <c r="AP31" s="176">
        <f t="shared" si="16"/>
        <v>0</v>
      </c>
      <c r="AQ31" s="176">
        <f t="shared" si="17"/>
        <v>0</v>
      </c>
      <c r="AR31" s="176">
        <f t="shared" si="17"/>
        <v>-1</v>
      </c>
      <c r="AS31" s="176">
        <f t="shared" si="18"/>
        <v>0</v>
      </c>
      <c r="AT31" s="176">
        <f>IF(ABS(W31-(K31+M31+Q31+S31))&lt;0.001,0,W31-(K31+M31+Q31+S31))</f>
        <v>-1</v>
      </c>
      <c r="AU31" s="176">
        <f t="shared" si="19"/>
        <v>0</v>
      </c>
      <c r="AV31" s="176">
        <f t="shared" si="20"/>
        <v>0</v>
      </c>
      <c r="AW31" s="58"/>
      <c r="AX31" s="176">
        <f t="shared" si="21"/>
        <v>0</v>
      </c>
      <c r="AY31" s="176">
        <f t="shared" si="21"/>
        <v>1</v>
      </c>
      <c r="AZ31" s="176">
        <f t="shared" si="22"/>
        <v>0</v>
      </c>
      <c r="BA31" s="176">
        <f t="shared" si="22"/>
        <v>0</v>
      </c>
      <c r="BB31" s="176">
        <f>IF(ABS(AK31-(Y31+AA31+AE31+AG31))&lt;0.001,0,AK31-(Y31+AA31+AE31+AG31))</f>
        <v>255</v>
      </c>
      <c r="BC31" s="176">
        <f>IF(ABS(AL31-(Z31+AB31+AF31+AH31))&lt;0.001,0,AL31-(Z31+AB31+AF31+AH31))</f>
        <v>277</v>
      </c>
      <c r="BD31" s="176">
        <f t="shared" si="23"/>
        <v>255</v>
      </c>
      <c r="BE31" s="176">
        <f t="shared" si="23"/>
        <v>276</v>
      </c>
      <c r="BF31" s="183"/>
      <c r="BH31" s="233"/>
      <c r="BI31" s="233"/>
    </row>
    <row r="32" spans="1:61" s="53" customFormat="1" ht="15" customHeight="1">
      <c r="A32" s="932"/>
      <c r="B32" s="53" t="s">
        <v>381</v>
      </c>
      <c r="H32" s="56"/>
      <c r="J32" s="372"/>
      <c r="K32" s="1002"/>
      <c r="L32" s="372"/>
      <c r="M32" s="998"/>
      <c r="N32" s="372">
        <v>-2955</v>
      </c>
      <c r="O32" s="998">
        <v>-3091</v>
      </c>
      <c r="P32" s="372"/>
      <c r="Q32" s="1002"/>
      <c r="R32" s="372"/>
      <c r="S32" s="998"/>
      <c r="T32" s="372">
        <v>-2945</v>
      </c>
      <c r="U32" s="374">
        <v>-3181</v>
      </c>
      <c r="V32" s="372">
        <v>-5900</v>
      </c>
      <c r="W32" s="1002">
        <v>-6272</v>
      </c>
      <c r="Y32" s="372"/>
      <c r="Z32" s="1012"/>
      <c r="AA32" s="372"/>
      <c r="AB32" s="1008"/>
      <c r="AC32" s="372">
        <v>-3137</v>
      </c>
      <c r="AD32" s="1008">
        <v>-3102</v>
      </c>
      <c r="AE32" s="372"/>
      <c r="AF32" s="1012"/>
      <c r="AG32" s="372"/>
      <c r="AH32" s="1008"/>
      <c r="AI32" s="372"/>
      <c r="AJ32" s="374"/>
      <c r="AK32" s="372"/>
      <c r="AL32" s="1012"/>
      <c r="AN32" s="133"/>
      <c r="AO32" s="177"/>
      <c r="AP32" s="177"/>
      <c r="AQ32" s="177"/>
      <c r="AR32" s="177"/>
      <c r="AS32" s="177"/>
      <c r="AT32" s="177"/>
      <c r="AU32" s="176">
        <f t="shared" si="20"/>
        <v>0</v>
      </c>
      <c r="AV32" s="176">
        <f t="shared" si="20"/>
        <v>0</v>
      </c>
      <c r="AW32" s="58"/>
      <c r="AX32" s="177"/>
      <c r="AY32" s="177"/>
      <c r="AZ32" s="177"/>
      <c r="BA32" s="177"/>
      <c r="BB32" s="177"/>
      <c r="BC32" s="177"/>
      <c r="BD32" s="176">
        <f t="shared" ref="BD32:BE40" si="24">IF(ABS(AK32-(AC32+AI32))&lt;0.001,0,AK32-(AC32+AI32))</f>
        <v>3137</v>
      </c>
      <c r="BE32" s="176">
        <f t="shared" si="24"/>
        <v>3102</v>
      </c>
      <c r="BF32" s="183"/>
      <c r="BH32" s="233"/>
    </row>
    <row r="33" spans="1:60" s="53" customFormat="1" ht="15" customHeight="1">
      <c r="A33" s="932"/>
      <c r="B33" s="496" t="s">
        <v>920</v>
      </c>
      <c r="C33" s="496"/>
      <c r="D33" s="496"/>
      <c r="E33" s="496"/>
      <c r="F33" s="496"/>
      <c r="H33" s="119"/>
      <c r="J33" s="93"/>
      <c r="K33" s="94"/>
      <c r="L33" s="93"/>
      <c r="M33" s="95"/>
      <c r="N33" s="93">
        <v>3</v>
      </c>
      <c r="O33" s="95">
        <v>0</v>
      </c>
      <c r="P33" s="93"/>
      <c r="Q33" s="94"/>
      <c r="R33" s="93"/>
      <c r="S33" s="95"/>
      <c r="T33" s="93">
        <v>-3</v>
      </c>
      <c r="U33" s="96">
        <v>11</v>
      </c>
      <c r="V33" s="189">
        <v>0</v>
      </c>
      <c r="W33" s="94">
        <v>11</v>
      </c>
      <c r="Y33" s="93"/>
      <c r="Z33" s="94"/>
      <c r="AA33" s="93"/>
      <c r="AB33" s="95"/>
      <c r="AC33" s="93">
        <v>0</v>
      </c>
      <c r="AD33" s="95">
        <v>0</v>
      </c>
      <c r="AE33" s="93"/>
      <c r="AF33" s="94"/>
      <c r="AG33" s="93"/>
      <c r="AH33" s="95"/>
      <c r="AI33" s="93"/>
      <c r="AJ33" s="96"/>
      <c r="AK33" s="189"/>
      <c r="AL33" s="94"/>
      <c r="AN33" s="133"/>
      <c r="AO33" s="177"/>
      <c r="AP33" s="177"/>
      <c r="AQ33" s="177"/>
      <c r="AR33" s="177"/>
      <c r="AS33" s="177"/>
      <c r="AT33" s="177"/>
      <c r="AU33" s="176">
        <f t="shared" si="20"/>
        <v>0</v>
      </c>
      <c r="AV33" s="176">
        <f t="shared" si="20"/>
        <v>0</v>
      </c>
      <c r="AW33" s="58"/>
      <c r="AX33" s="177"/>
      <c r="AY33" s="177"/>
      <c r="AZ33" s="177"/>
      <c r="BA33" s="177"/>
      <c r="BB33" s="177"/>
      <c r="BC33" s="177"/>
      <c r="BD33" s="176">
        <f t="shared" si="24"/>
        <v>0</v>
      </c>
      <c r="BE33" s="176">
        <f t="shared" si="24"/>
        <v>0</v>
      </c>
      <c r="BF33" s="183"/>
      <c r="BH33" s="233"/>
    </row>
    <row r="34" spans="1:60" s="53" customFormat="1" ht="15" customHeight="1">
      <c r="A34" s="932"/>
      <c r="B34" s="53" t="s">
        <v>221</v>
      </c>
      <c r="H34" s="56"/>
      <c r="J34" s="506"/>
      <c r="K34" s="1002"/>
      <c r="L34" s="506"/>
      <c r="M34" s="998"/>
      <c r="N34" s="372">
        <v>-1</v>
      </c>
      <c r="O34" s="998">
        <v>-4</v>
      </c>
      <c r="P34" s="506"/>
      <c r="Q34" s="1002"/>
      <c r="R34" s="506"/>
      <c r="S34" s="998"/>
      <c r="T34" s="372">
        <v>-871</v>
      </c>
      <c r="U34" s="374">
        <v>-43</v>
      </c>
      <c r="V34" s="375">
        <v>-872</v>
      </c>
      <c r="W34" s="1002">
        <v>-47</v>
      </c>
      <c r="Y34" s="506"/>
      <c r="Z34" s="1012"/>
      <c r="AA34" s="506"/>
      <c r="AB34" s="1008"/>
      <c r="AC34" s="372">
        <v>-4</v>
      </c>
      <c r="AD34" s="1008">
        <v>-13</v>
      </c>
      <c r="AE34" s="506"/>
      <c r="AF34" s="1012"/>
      <c r="AG34" s="506"/>
      <c r="AH34" s="1008"/>
      <c r="AI34" s="372"/>
      <c r="AJ34" s="374"/>
      <c r="AK34" s="375"/>
      <c r="AL34" s="1012"/>
      <c r="AN34" s="133"/>
      <c r="AO34" s="177"/>
      <c r="AP34" s="177"/>
      <c r="AQ34" s="177"/>
      <c r="AR34" s="177"/>
      <c r="AS34" s="177"/>
      <c r="AT34" s="177"/>
      <c r="AU34" s="176">
        <f t="shared" si="20"/>
        <v>0</v>
      </c>
      <c r="AV34" s="176">
        <f t="shared" si="20"/>
        <v>0</v>
      </c>
      <c r="AW34" s="58"/>
      <c r="AX34" s="177"/>
      <c r="AY34" s="177"/>
      <c r="AZ34" s="177"/>
      <c r="BA34" s="177"/>
      <c r="BB34" s="177"/>
      <c r="BC34" s="177"/>
      <c r="BD34" s="176">
        <f t="shared" si="24"/>
        <v>4</v>
      </c>
      <c r="BE34" s="176">
        <f t="shared" si="24"/>
        <v>13</v>
      </c>
      <c r="BF34" s="183"/>
      <c r="BH34" s="233"/>
    </row>
    <row r="35" spans="1:60" s="53" customFormat="1" ht="15" customHeight="1">
      <c r="A35" s="932"/>
      <c r="B35" s="496" t="s">
        <v>230</v>
      </c>
      <c r="C35" s="496"/>
      <c r="D35" s="496"/>
      <c r="E35" s="496"/>
      <c r="F35" s="496"/>
      <c r="H35" s="119"/>
      <c r="J35" s="93"/>
      <c r="K35" s="94"/>
      <c r="L35" s="93"/>
      <c r="M35" s="95"/>
      <c r="N35" s="93">
        <v>-14</v>
      </c>
      <c r="O35" s="95">
        <v>-8</v>
      </c>
      <c r="P35" s="93"/>
      <c r="Q35" s="94"/>
      <c r="R35" s="93"/>
      <c r="S35" s="95"/>
      <c r="T35" s="93">
        <v>16</v>
      </c>
      <c r="U35" s="96">
        <v>-21</v>
      </c>
      <c r="V35" s="189">
        <v>2</v>
      </c>
      <c r="W35" s="94">
        <v>-29</v>
      </c>
      <c r="Y35" s="93"/>
      <c r="Z35" s="94"/>
      <c r="AA35" s="93"/>
      <c r="AB35" s="95"/>
      <c r="AC35" s="93">
        <v>-215</v>
      </c>
      <c r="AD35" s="95">
        <v>-222</v>
      </c>
      <c r="AE35" s="93"/>
      <c r="AF35" s="94"/>
      <c r="AG35" s="93"/>
      <c r="AH35" s="95"/>
      <c r="AI35" s="93"/>
      <c r="AJ35" s="96"/>
      <c r="AK35" s="189"/>
      <c r="AL35" s="94"/>
      <c r="AN35" s="133"/>
      <c r="AO35" s="177"/>
      <c r="AP35" s="177"/>
      <c r="AQ35" s="177"/>
      <c r="AR35" s="177"/>
      <c r="AS35" s="177"/>
      <c r="AT35" s="177"/>
      <c r="AU35" s="176">
        <f t="shared" si="20"/>
        <v>0</v>
      </c>
      <c r="AV35" s="176">
        <f t="shared" si="20"/>
        <v>0</v>
      </c>
      <c r="AW35" s="58"/>
      <c r="AX35" s="177"/>
      <c r="AY35" s="177"/>
      <c r="AZ35" s="177"/>
      <c r="BA35" s="177"/>
      <c r="BB35" s="177"/>
      <c r="BC35" s="177"/>
      <c r="BD35" s="176">
        <f t="shared" si="24"/>
        <v>215</v>
      </c>
      <c r="BE35" s="176">
        <f t="shared" si="24"/>
        <v>222</v>
      </c>
      <c r="BF35" s="183"/>
      <c r="BH35" s="233"/>
    </row>
    <row r="36" spans="1:60" s="53" customFormat="1" ht="15" customHeight="1">
      <c r="A36" s="932"/>
      <c r="B36" s="1243" t="s">
        <v>389</v>
      </c>
      <c r="C36" s="1244"/>
      <c r="D36" s="1244"/>
      <c r="E36" s="1244"/>
      <c r="F36" s="1244"/>
      <c r="H36" s="56"/>
      <c r="J36" s="506"/>
      <c r="K36" s="1002"/>
      <c r="L36" s="506"/>
      <c r="M36" s="998"/>
      <c r="N36" s="372">
        <v>52</v>
      </c>
      <c r="O36" s="998">
        <v>108</v>
      </c>
      <c r="P36" s="506"/>
      <c r="Q36" s="1002"/>
      <c r="R36" s="506"/>
      <c r="S36" s="998"/>
      <c r="T36" s="372">
        <v>74</v>
      </c>
      <c r="U36" s="374">
        <v>128</v>
      </c>
      <c r="V36" s="375">
        <v>126</v>
      </c>
      <c r="W36" s="1002">
        <v>235</v>
      </c>
      <c r="Y36" s="506"/>
      <c r="Z36" s="1012"/>
      <c r="AA36" s="506"/>
      <c r="AB36" s="1008"/>
      <c r="AC36" s="372">
        <v>108</v>
      </c>
      <c r="AD36" s="1008">
        <v>134</v>
      </c>
      <c r="AE36" s="506"/>
      <c r="AF36" s="1012"/>
      <c r="AG36" s="506"/>
      <c r="AH36" s="1008"/>
      <c r="AI36" s="372"/>
      <c r="AJ36" s="374"/>
      <c r="AK36" s="375"/>
      <c r="AL36" s="1012"/>
      <c r="AN36" s="133"/>
      <c r="AO36" s="177"/>
      <c r="AP36" s="177"/>
      <c r="AQ36" s="177"/>
      <c r="AR36" s="177"/>
      <c r="AS36" s="177"/>
      <c r="AT36" s="177"/>
      <c r="AU36" s="176">
        <f t="shared" si="20"/>
        <v>0</v>
      </c>
      <c r="AV36" s="176">
        <f t="shared" si="20"/>
        <v>-1</v>
      </c>
      <c r="AW36" s="58"/>
      <c r="AX36" s="177"/>
      <c r="AY36" s="177"/>
      <c r="AZ36" s="177"/>
      <c r="BA36" s="177"/>
      <c r="BB36" s="177"/>
      <c r="BC36" s="177"/>
      <c r="BD36" s="176">
        <f t="shared" si="24"/>
        <v>-108</v>
      </c>
      <c r="BE36" s="176">
        <f t="shared" si="24"/>
        <v>-134</v>
      </c>
      <c r="BF36" s="183"/>
      <c r="BH36" s="233"/>
    </row>
    <row r="37" spans="1:60" s="53" customFormat="1" ht="15" customHeight="1">
      <c r="A37" s="932"/>
      <c r="B37" s="118" t="s">
        <v>10</v>
      </c>
      <c r="C37" s="118"/>
      <c r="D37" s="118"/>
      <c r="E37" s="118"/>
      <c r="F37" s="118"/>
      <c r="G37" s="49"/>
      <c r="H37" s="507"/>
      <c r="I37" s="49"/>
      <c r="J37" s="45"/>
      <c r="K37" s="46"/>
      <c r="L37" s="45"/>
      <c r="M37" s="47"/>
      <c r="N37" s="45">
        <v>2430</v>
      </c>
      <c r="O37" s="47">
        <v>2061</v>
      </c>
      <c r="P37" s="45"/>
      <c r="Q37" s="46"/>
      <c r="R37" s="45"/>
      <c r="S37" s="47"/>
      <c r="T37" s="45">
        <v>2218</v>
      </c>
      <c r="U37" s="48">
        <v>2671</v>
      </c>
      <c r="V37" s="275">
        <v>4649</v>
      </c>
      <c r="W37" s="46">
        <v>4731</v>
      </c>
      <c r="X37" s="49"/>
      <c r="Y37" s="45"/>
      <c r="Z37" s="46"/>
      <c r="AA37" s="45"/>
      <c r="AB37" s="47"/>
      <c r="AC37" s="45">
        <v>1874</v>
      </c>
      <c r="AD37" s="47">
        <v>2032</v>
      </c>
      <c r="AE37" s="45"/>
      <c r="AF37" s="46"/>
      <c r="AG37" s="45"/>
      <c r="AH37" s="47"/>
      <c r="AI37" s="45"/>
      <c r="AJ37" s="48"/>
      <c r="AK37" s="275"/>
      <c r="AL37" s="46"/>
      <c r="AN37" s="133"/>
      <c r="AO37" s="177"/>
      <c r="AP37" s="177"/>
      <c r="AQ37" s="177"/>
      <c r="AR37" s="177"/>
      <c r="AS37" s="177"/>
      <c r="AT37" s="177"/>
      <c r="AU37" s="176">
        <f t="shared" si="20"/>
        <v>1</v>
      </c>
      <c r="AV37" s="176">
        <f t="shared" si="20"/>
        <v>-1</v>
      </c>
      <c r="AW37" s="58"/>
      <c r="AX37" s="177"/>
      <c r="AY37" s="177"/>
      <c r="AZ37" s="177"/>
      <c r="BA37" s="177"/>
      <c r="BB37" s="177"/>
      <c r="BC37" s="177"/>
      <c r="BD37" s="176">
        <f t="shared" si="24"/>
        <v>-1874</v>
      </c>
      <c r="BE37" s="176">
        <f t="shared" si="24"/>
        <v>-2032</v>
      </c>
      <c r="BF37" s="183"/>
      <c r="BH37" s="233"/>
    </row>
    <row r="38" spans="1:60" s="53" customFormat="1" ht="15" customHeight="1">
      <c r="A38" s="932"/>
      <c r="C38" s="491" t="s">
        <v>769</v>
      </c>
      <c r="H38" s="56"/>
      <c r="J38" s="372"/>
      <c r="K38" s="1002"/>
      <c r="L38" s="372"/>
      <c r="M38" s="998"/>
      <c r="N38" s="372">
        <v>2510</v>
      </c>
      <c r="O38" s="998">
        <v>2133</v>
      </c>
      <c r="P38" s="372"/>
      <c r="Q38" s="1002"/>
      <c r="R38" s="372"/>
      <c r="S38" s="998"/>
      <c r="T38" s="372">
        <v>2338</v>
      </c>
      <c r="U38" s="374">
        <v>2903</v>
      </c>
      <c r="V38" s="375">
        <v>4848</v>
      </c>
      <c r="W38" s="1002">
        <v>5037</v>
      </c>
      <c r="Y38" s="372"/>
      <c r="Z38" s="1012"/>
      <c r="AA38" s="372"/>
      <c r="AB38" s="1008"/>
      <c r="AC38" s="372">
        <v>1949</v>
      </c>
      <c r="AD38" s="1008">
        <v>2172</v>
      </c>
      <c r="AE38" s="372"/>
      <c r="AF38" s="1012"/>
      <c r="AG38" s="372"/>
      <c r="AH38" s="1008"/>
      <c r="AI38" s="372"/>
      <c r="AJ38" s="374"/>
      <c r="AK38" s="375"/>
      <c r="AL38" s="1012"/>
      <c r="AN38" s="133"/>
      <c r="AO38" s="177"/>
      <c r="AP38" s="177"/>
      <c r="AQ38" s="177"/>
      <c r="AR38" s="177"/>
      <c r="AS38" s="177"/>
      <c r="AT38" s="177"/>
      <c r="AU38" s="176">
        <f t="shared" si="20"/>
        <v>0</v>
      </c>
      <c r="AV38" s="176">
        <f t="shared" si="20"/>
        <v>1</v>
      </c>
      <c r="AW38" s="58"/>
      <c r="AX38" s="177"/>
      <c r="AY38" s="177"/>
      <c r="AZ38" s="177"/>
      <c r="BA38" s="177"/>
      <c r="BB38" s="177"/>
      <c r="BC38" s="177"/>
      <c r="BD38" s="176">
        <f t="shared" si="24"/>
        <v>-1949</v>
      </c>
      <c r="BE38" s="176">
        <f t="shared" si="24"/>
        <v>-2172</v>
      </c>
      <c r="BF38" s="183"/>
      <c r="BH38" s="233"/>
    </row>
    <row r="39" spans="1:60" s="53" customFormat="1" ht="15" customHeight="1">
      <c r="A39" s="932"/>
      <c r="C39" s="491" t="s">
        <v>561</v>
      </c>
      <c r="H39" s="56"/>
      <c r="J39" s="372"/>
      <c r="K39" s="1002"/>
      <c r="L39" s="372"/>
      <c r="M39" s="998"/>
      <c r="N39" s="372">
        <v>-80</v>
      </c>
      <c r="O39" s="998">
        <v>-73</v>
      </c>
      <c r="P39" s="372"/>
      <c r="Q39" s="1002"/>
      <c r="R39" s="372"/>
      <c r="S39" s="998"/>
      <c r="T39" s="372">
        <v>-120</v>
      </c>
      <c r="U39" s="374">
        <v>-233</v>
      </c>
      <c r="V39" s="375">
        <v>-200</v>
      </c>
      <c r="W39" s="1002">
        <v>-306</v>
      </c>
      <c r="Y39" s="372"/>
      <c r="Z39" s="1012"/>
      <c r="AA39" s="372"/>
      <c r="AB39" s="1008"/>
      <c r="AC39" s="372">
        <v>-75</v>
      </c>
      <c r="AD39" s="1008">
        <v>-140</v>
      </c>
      <c r="AE39" s="372"/>
      <c r="AF39" s="1012"/>
      <c r="AG39" s="372"/>
      <c r="AH39" s="1008"/>
      <c r="AI39" s="372"/>
      <c r="AJ39" s="374"/>
      <c r="AK39" s="375"/>
      <c r="AL39" s="1012"/>
      <c r="AN39" s="133"/>
      <c r="AO39" s="177"/>
      <c r="AP39" s="177"/>
      <c r="AQ39" s="177"/>
      <c r="AR39" s="177"/>
      <c r="AS39" s="177"/>
      <c r="AT39" s="177"/>
      <c r="AU39" s="176">
        <f t="shared" si="20"/>
        <v>0</v>
      </c>
      <c r="AV39" s="176">
        <f t="shared" si="20"/>
        <v>0</v>
      </c>
      <c r="AW39" s="58"/>
      <c r="AX39" s="177"/>
      <c r="AY39" s="177"/>
      <c r="AZ39" s="177"/>
      <c r="BA39" s="177"/>
      <c r="BB39" s="177"/>
      <c r="BC39" s="177"/>
      <c r="BD39" s="176">
        <f t="shared" si="24"/>
        <v>75</v>
      </c>
      <c r="BE39" s="176">
        <f t="shared" si="24"/>
        <v>140</v>
      </c>
      <c r="BF39" s="183"/>
      <c r="BH39" s="233"/>
    </row>
    <row r="40" spans="1:60" s="54" customFormat="1" ht="15" hidden="1" customHeight="1">
      <c r="A40" s="962"/>
      <c r="C40" s="492" t="s">
        <v>241</v>
      </c>
      <c r="H40" s="493"/>
      <c r="J40" s="282"/>
      <c r="K40" s="282"/>
      <c r="L40" s="282"/>
      <c r="M40" s="494"/>
      <c r="N40" s="282">
        <v>0</v>
      </c>
      <c r="O40" s="494">
        <v>0</v>
      </c>
      <c r="P40" s="282"/>
      <c r="Q40" s="282"/>
      <c r="R40" s="282"/>
      <c r="S40" s="494"/>
      <c r="T40" s="282">
        <v>0</v>
      </c>
      <c r="U40" s="495">
        <v>0</v>
      </c>
      <c r="V40" s="508">
        <v>1</v>
      </c>
      <c r="W40" s="282">
        <v>1</v>
      </c>
      <c r="Y40" s="282"/>
      <c r="Z40" s="282"/>
      <c r="AA40" s="282"/>
      <c r="AB40" s="494"/>
      <c r="AC40" s="282">
        <v>0</v>
      </c>
      <c r="AD40" s="494">
        <v>0</v>
      </c>
      <c r="AE40" s="282"/>
      <c r="AF40" s="282"/>
      <c r="AG40" s="282"/>
      <c r="AH40" s="494"/>
      <c r="AI40" s="282"/>
      <c r="AJ40" s="495"/>
      <c r="AK40" s="508"/>
      <c r="AL40" s="282"/>
      <c r="AN40" s="215"/>
      <c r="AO40" s="177"/>
      <c r="AP40" s="177"/>
      <c r="AQ40" s="177"/>
      <c r="AR40" s="177"/>
      <c r="AS40" s="177"/>
      <c r="AT40" s="177"/>
      <c r="AU40" s="176">
        <f>IF(ABS(X40-(L40+N40+R40+T40))&lt;0.001,0,X40-(L40+N40+R40+T40))</f>
        <v>0</v>
      </c>
      <c r="AV40" s="176">
        <f t="shared" si="20"/>
        <v>1</v>
      </c>
      <c r="AW40" s="60"/>
      <c r="AX40" s="177"/>
      <c r="AY40" s="177"/>
      <c r="AZ40" s="177"/>
      <c r="BA40" s="177"/>
      <c r="BB40" s="177"/>
      <c r="BC40" s="177"/>
      <c r="BD40" s="176">
        <f>IF(ABS(AK40-(AC40+AI40))&lt;0.001,0,AK40-(AC40+AI40))</f>
        <v>0</v>
      </c>
      <c r="BE40" s="176">
        <f t="shared" si="24"/>
        <v>0</v>
      </c>
      <c r="BF40" s="216"/>
      <c r="BH40" s="233"/>
    </row>
    <row r="41" spans="1:60" s="53" customFormat="1" ht="15" customHeight="1">
      <c r="A41" s="932"/>
      <c r="B41" s="1241" t="s">
        <v>387</v>
      </c>
      <c r="C41" s="1242"/>
      <c r="D41" s="1242"/>
      <c r="E41" s="1242"/>
      <c r="F41" s="1242"/>
      <c r="H41" s="119"/>
      <c r="J41" s="93"/>
      <c r="K41" s="94"/>
      <c r="L41" s="93"/>
      <c r="M41" s="95"/>
      <c r="N41" s="93"/>
      <c r="O41" s="95">
        <v>-577</v>
      </c>
      <c r="P41" s="93"/>
      <c r="Q41" s="94"/>
      <c r="R41" s="93"/>
      <c r="S41" s="95"/>
      <c r="T41" s="93"/>
      <c r="U41" s="96">
        <v>-591</v>
      </c>
      <c r="V41" s="93"/>
      <c r="W41" s="94">
        <v>-1168</v>
      </c>
      <c r="Y41" s="93"/>
      <c r="Z41" s="94"/>
      <c r="AA41" s="93"/>
      <c r="AB41" s="95"/>
      <c r="AC41" s="93"/>
      <c r="AD41" s="95">
        <v>-528</v>
      </c>
      <c r="AE41" s="93"/>
      <c r="AF41" s="94"/>
      <c r="AG41" s="93"/>
      <c r="AH41" s="95"/>
      <c r="AI41" s="93"/>
      <c r="AJ41" s="96"/>
      <c r="AK41" s="93"/>
      <c r="AL41" s="94"/>
      <c r="AN41" s="133"/>
      <c r="AO41" s="177"/>
      <c r="AP41" s="177"/>
      <c r="AQ41" s="177"/>
      <c r="AR41" s="177"/>
      <c r="AS41" s="177"/>
      <c r="AT41" s="177"/>
      <c r="AU41" s="177"/>
      <c r="AV41" s="176">
        <f t="shared" ref="AV41:AV47" si="25">IF(ABS(W41-(O41+U41))&lt;0.001,0,W41-(O41+U41))</f>
        <v>0</v>
      </c>
      <c r="AW41" s="58"/>
      <c r="AX41" s="177"/>
      <c r="AY41" s="177"/>
      <c r="AZ41" s="177"/>
      <c r="BA41" s="177"/>
      <c r="BB41" s="177"/>
      <c r="BC41" s="177"/>
      <c r="BD41" s="177"/>
      <c r="BE41" s="176">
        <f>IF(ABS(AL41-(AD41+AJ41))&lt;0.001,0,AL41-(AD41+AJ41))</f>
        <v>528</v>
      </c>
      <c r="BF41" s="183"/>
      <c r="BH41" s="233"/>
    </row>
    <row r="42" spans="1:60" s="53" customFormat="1" ht="15" customHeight="1">
      <c r="A42" s="932"/>
      <c r="B42" s="53" t="s">
        <v>222</v>
      </c>
      <c r="H42" s="56"/>
      <c r="J42" s="372"/>
      <c r="K42" s="1002"/>
      <c r="L42" s="372"/>
      <c r="M42" s="998"/>
      <c r="N42" s="372"/>
      <c r="O42" s="1050">
        <v>-428</v>
      </c>
      <c r="P42" s="372"/>
      <c r="Q42" s="1002"/>
      <c r="R42" s="372"/>
      <c r="S42" s="998"/>
      <c r="T42" s="372"/>
      <c r="U42" s="374">
        <v>-447</v>
      </c>
      <c r="V42" s="372"/>
      <c r="W42" s="1002">
        <v>-875</v>
      </c>
      <c r="Y42" s="372"/>
      <c r="Z42" s="1012"/>
      <c r="AA42" s="372"/>
      <c r="AB42" s="1008"/>
      <c r="AC42" s="372"/>
      <c r="AD42" s="1047">
        <v>-620</v>
      </c>
      <c r="AE42" s="372"/>
      <c r="AF42" s="1012"/>
      <c r="AG42" s="372"/>
      <c r="AH42" s="1008"/>
      <c r="AI42" s="372"/>
      <c r="AJ42" s="374"/>
      <c r="AK42" s="372"/>
      <c r="AL42" s="1012"/>
      <c r="AN42" s="133"/>
      <c r="AO42" s="177"/>
      <c r="AP42" s="177"/>
      <c r="AQ42" s="177"/>
      <c r="AR42" s="177"/>
      <c r="AS42" s="177"/>
      <c r="AT42" s="177"/>
      <c r="AU42" s="177"/>
      <c r="AV42" s="176">
        <f t="shared" si="25"/>
        <v>0</v>
      </c>
      <c r="AW42" s="58"/>
      <c r="AX42" s="177"/>
      <c r="AY42" s="177"/>
      <c r="AZ42" s="177"/>
      <c r="BA42" s="177"/>
      <c r="BB42" s="177"/>
      <c r="BC42" s="177"/>
      <c r="BD42" s="177"/>
      <c r="BE42" s="176">
        <f t="shared" ref="BE42:BE47" si="26">IF(ABS(AL42-(AD42+AJ42))&lt;0.001,0,AL42-(AD42+AJ42))</f>
        <v>620</v>
      </c>
      <c r="BF42" s="183"/>
      <c r="BH42" s="233"/>
    </row>
    <row r="43" spans="1:60" s="53" customFormat="1" ht="15" customHeight="1">
      <c r="A43" s="932"/>
      <c r="B43" s="496" t="s">
        <v>1004</v>
      </c>
      <c r="C43" s="496"/>
      <c r="D43" s="496"/>
      <c r="E43" s="496"/>
      <c r="F43" s="496"/>
      <c r="H43" s="119"/>
      <c r="J43" s="93"/>
      <c r="K43" s="94"/>
      <c r="L43" s="93"/>
      <c r="M43" s="95"/>
      <c r="N43" s="93"/>
      <c r="O43" s="85">
        <v>1055</v>
      </c>
      <c r="P43" s="93"/>
      <c r="Q43" s="94"/>
      <c r="R43" s="93"/>
      <c r="S43" s="95"/>
      <c r="T43" s="93"/>
      <c r="U43" s="96">
        <v>1633</v>
      </c>
      <c r="V43" s="93"/>
      <c r="W43" s="94">
        <v>2688</v>
      </c>
      <c r="Y43" s="93"/>
      <c r="Z43" s="94"/>
      <c r="AA43" s="93"/>
      <c r="AB43" s="95"/>
      <c r="AC43" s="93"/>
      <c r="AD43" s="95">
        <v>884</v>
      </c>
      <c r="AE43" s="93"/>
      <c r="AF43" s="94"/>
      <c r="AG43" s="93"/>
      <c r="AH43" s="95"/>
      <c r="AI43" s="93"/>
      <c r="AJ43" s="96"/>
      <c r="AK43" s="93"/>
      <c r="AL43" s="94"/>
      <c r="AN43" s="133"/>
      <c r="AO43" s="177"/>
      <c r="AP43" s="177"/>
      <c r="AQ43" s="177"/>
      <c r="AR43" s="177"/>
      <c r="AS43" s="177"/>
      <c r="AT43" s="177"/>
      <c r="AU43" s="177"/>
      <c r="AV43" s="176">
        <f t="shared" si="25"/>
        <v>0</v>
      </c>
      <c r="AW43" s="58"/>
      <c r="AX43" s="177"/>
      <c r="AY43" s="177"/>
      <c r="AZ43" s="177"/>
      <c r="BA43" s="177"/>
      <c r="BB43" s="177"/>
      <c r="BC43" s="177"/>
      <c r="BD43" s="177"/>
      <c r="BE43" s="176">
        <f t="shared" si="26"/>
        <v>-884</v>
      </c>
      <c r="BF43" s="183"/>
      <c r="BH43" s="233"/>
    </row>
    <row r="44" spans="1:60" s="53" customFormat="1" ht="15" customHeight="1">
      <c r="A44" s="932"/>
      <c r="B44" s="53" t="s">
        <v>1005</v>
      </c>
      <c r="H44" s="56"/>
      <c r="J44" s="372"/>
      <c r="K44" s="1051"/>
      <c r="L44" s="372"/>
      <c r="M44" s="1050"/>
      <c r="N44" s="372"/>
      <c r="O44" s="290">
        <v>33</v>
      </c>
      <c r="P44" s="372"/>
      <c r="Q44" s="1051"/>
      <c r="R44" s="372"/>
      <c r="S44" s="1050"/>
      <c r="T44" s="372"/>
      <c r="U44" s="374">
        <v>170</v>
      </c>
      <c r="V44" s="372"/>
      <c r="W44" s="1051">
        <v>203</v>
      </c>
      <c r="Y44" s="372"/>
      <c r="Z44" s="1051"/>
      <c r="AA44" s="372"/>
      <c r="AB44" s="1050"/>
      <c r="AC44" s="372"/>
      <c r="AD44" s="1050">
        <v>209</v>
      </c>
      <c r="AE44" s="372"/>
      <c r="AF44" s="1051"/>
      <c r="AG44" s="372"/>
      <c r="AH44" s="1050"/>
      <c r="AI44" s="372"/>
      <c r="AJ44" s="374"/>
      <c r="AK44" s="372"/>
      <c r="AL44" s="1051"/>
      <c r="AN44" s="133"/>
      <c r="AO44" s="177"/>
      <c r="AP44" s="177"/>
      <c r="AQ44" s="177"/>
      <c r="AR44" s="177"/>
      <c r="AS44" s="177"/>
      <c r="AT44" s="177"/>
      <c r="AU44" s="177"/>
      <c r="AV44" s="176">
        <f t="shared" si="25"/>
        <v>0</v>
      </c>
      <c r="AW44" s="58"/>
      <c r="AX44" s="177"/>
      <c r="AY44" s="177"/>
      <c r="AZ44" s="177"/>
      <c r="BA44" s="177"/>
      <c r="BB44" s="177"/>
      <c r="BC44" s="177"/>
      <c r="BD44" s="177"/>
      <c r="BE44" s="176">
        <f t="shared" si="26"/>
        <v>-209</v>
      </c>
      <c r="BF44" s="183"/>
      <c r="BH44" s="233"/>
    </row>
    <row r="45" spans="1:60" s="53" customFormat="1" ht="15" customHeight="1">
      <c r="A45" s="932"/>
      <c r="B45" s="496" t="s">
        <v>229</v>
      </c>
      <c r="C45" s="496"/>
      <c r="D45" s="496"/>
      <c r="E45" s="496"/>
      <c r="F45" s="496"/>
      <c r="H45" s="119"/>
      <c r="J45" s="93"/>
      <c r="K45" s="94"/>
      <c r="L45" s="93"/>
      <c r="M45" s="95"/>
      <c r="N45" s="93"/>
      <c r="O45" s="95">
        <v>1088</v>
      </c>
      <c r="P45" s="93"/>
      <c r="Q45" s="94"/>
      <c r="R45" s="93"/>
      <c r="S45" s="95"/>
      <c r="T45" s="93"/>
      <c r="U45" s="96">
        <v>1803</v>
      </c>
      <c r="V45" s="93"/>
      <c r="W45" s="94">
        <v>2892</v>
      </c>
      <c r="Y45" s="93"/>
      <c r="Z45" s="94"/>
      <c r="AA45" s="93"/>
      <c r="AB45" s="95"/>
      <c r="AC45" s="93"/>
      <c r="AD45" s="95">
        <v>1092</v>
      </c>
      <c r="AE45" s="93"/>
      <c r="AF45" s="94"/>
      <c r="AG45" s="93"/>
      <c r="AH45" s="95"/>
      <c r="AI45" s="93"/>
      <c r="AJ45" s="96"/>
      <c r="AK45" s="93"/>
      <c r="AL45" s="94"/>
      <c r="AN45" s="133"/>
      <c r="AO45" s="177"/>
      <c r="AP45" s="177"/>
      <c r="AQ45" s="177"/>
      <c r="AR45" s="177"/>
      <c r="AS45" s="177"/>
      <c r="AT45" s="177"/>
      <c r="AU45" s="177"/>
      <c r="AV45" s="176">
        <f t="shared" si="25"/>
        <v>1</v>
      </c>
      <c r="AW45" s="58"/>
      <c r="AX45" s="177"/>
      <c r="AY45" s="177"/>
      <c r="AZ45" s="177"/>
      <c r="BA45" s="177"/>
      <c r="BB45" s="177"/>
      <c r="BC45" s="177"/>
      <c r="BD45" s="177"/>
      <c r="BE45" s="176">
        <f>IF(ABS(AL45-(AD45+AJ45))&lt;0.001,0,AL45-(AD45+AJ45))</f>
        <v>-1092</v>
      </c>
      <c r="BF45" s="183"/>
      <c r="BH45" s="233"/>
    </row>
    <row r="46" spans="1:60" s="53" customFormat="1" ht="15" customHeight="1">
      <c r="A46" s="932"/>
      <c r="B46" s="53" t="s">
        <v>223</v>
      </c>
      <c r="H46" s="56"/>
      <c r="J46" s="372"/>
      <c r="K46" s="1002"/>
      <c r="L46" s="372"/>
      <c r="M46" s="998"/>
      <c r="N46" s="372"/>
      <c r="O46" s="1050">
        <v>211</v>
      </c>
      <c r="P46" s="372"/>
      <c r="Q46" s="1002"/>
      <c r="R46" s="372"/>
      <c r="S46" s="998"/>
      <c r="T46" s="372"/>
      <c r="U46" s="374">
        <v>240</v>
      </c>
      <c r="V46" s="372"/>
      <c r="W46" s="1002">
        <v>451</v>
      </c>
      <c r="Y46" s="372"/>
      <c r="Z46" s="1012"/>
      <c r="AA46" s="372"/>
      <c r="AB46" s="1008"/>
      <c r="AC46" s="372"/>
      <c r="AD46" s="1047">
        <v>268</v>
      </c>
      <c r="AE46" s="372"/>
      <c r="AF46" s="1012"/>
      <c r="AG46" s="372"/>
      <c r="AH46" s="1008"/>
      <c r="AI46" s="372"/>
      <c r="AJ46" s="374"/>
      <c r="AK46" s="372"/>
      <c r="AL46" s="1012"/>
      <c r="AN46" s="133"/>
      <c r="AO46" s="177"/>
      <c r="AP46" s="177"/>
      <c r="AQ46" s="177"/>
      <c r="AR46" s="177"/>
      <c r="AS46" s="177"/>
      <c r="AT46" s="177"/>
      <c r="AU46" s="177"/>
      <c r="AV46" s="176">
        <f t="shared" si="25"/>
        <v>0</v>
      </c>
      <c r="AW46" s="58"/>
      <c r="AX46" s="177"/>
      <c r="AY46" s="177"/>
      <c r="AZ46" s="177"/>
      <c r="BA46" s="177"/>
      <c r="BB46" s="177"/>
      <c r="BC46" s="177"/>
      <c r="BD46" s="177"/>
      <c r="BE46" s="176">
        <f t="shared" si="26"/>
        <v>-268</v>
      </c>
      <c r="BF46" s="183"/>
      <c r="BH46" s="233"/>
    </row>
    <row r="47" spans="1:60" s="49" customFormat="1" ht="15" customHeight="1" thickBot="1">
      <c r="A47" s="944"/>
      <c r="B47" s="981" t="s">
        <v>228</v>
      </c>
      <c r="C47" s="981"/>
      <c r="D47" s="981"/>
      <c r="E47" s="981"/>
      <c r="F47" s="981"/>
      <c r="H47" s="538"/>
      <c r="J47" s="1055"/>
      <c r="K47" s="630"/>
      <c r="L47" s="1055"/>
      <c r="M47" s="628"/>
      <c r="N47" s="1055"/>
      <c r="O47" s="628">
        <v>877</v>
      </c>
      <c r="P47" s="1055"/>
      <c r="Q47" s="630"/>
      <c r="R47" s="1055"/>
      <c r="S47" s="628"/>
      <c r="T47" s="1055"/>
      <c r="U47" s="1056">
        <v>1563</v>
      </c>
      <c r="V47" s="1055"/>
      <c r="W47" s="630">
        <v>2440</v>
      </c>
      <c r="Y47" s="1055"/>
      <c r="Z47" s="630"/>
      <c r="AA47" s="1055"/>
      <c r="AB47" s="628"/>
      <c r="AC47" s="1055"/>
      <c r="AD47" s="628">
        <v>824</v>
      </c>
      <c r="AE47" s="1055"/>
      <c r="AF47" s="630"/>
      <c r="AG47" s="1055"/>
      <c r="AH47" s="628"/>
      <c r="AI47" s="1055"/>
      <c r="AJ47" s="1056"/>
      <c r="AK47" s="1055"/>
      <c r="AL47" s="630"/>
      <c r="AN47" s="164"/>
      <c r="AO47" s="515"/>
      <c r="AP47" s="515"/>
      <c r="AQ47" s="515"/>
      <c r="AR47" s="515"/>
      <c r="AS47" s="515"/>
      <c r="AT47" s="515"/>
      <c r="AU47" s="515"/>
      <c r="AV47" s="516">
        <f t="shared" si="25"/>
        <v>0</v>
      </c>
      <c r="AW47" s="58"/>
      <c r="AX47" s="515"/>
      <c r="AY47" s="515"/>
      <c r="AZ47" s="515"/>
      <c r="BA47" s="515"/>
      <c r="BB47" s="515"/>
      <c r="BC47" s="515"/>
      <c r="BD47" s="515"/>
      <c r="BE47" s="516">
        <f t="shared" si="26"/>
        <v>-824</v>
      </c>
      <c r="BF47" s="183"/>
      <c r="BH47" s="233"/>
    </row>
    <row r="48" spans="1:60" s="53" customFormat="1" ht="23.25" customHeight="1" thickTop="1">
      <c r="A48" s="932"/>
      <c r="B48" s="55"/>
      <c r="H48" s="56"/>
      <c r="J48" s="517"/>
      <c r="K48" s="517"/>
      <c r="L48" s="517"/>
      <c r="M48" s="517"/>
      <c r="N48" s="517"/>
      <c r="O48" s="517"/>
      <c r="P48" s="517"/>
      <c r="Q48" s="517"/>
      <c r="R48" s="517"/>
      <c r="S48" s="517"/>
      <c r="T48" s="517"/>
      <c r="U48" s="517"/>
      <c r="V48" s="517"/>
      <c r="W48" s="517"/>
      <c r="Y48" s="517"/>
      <c r="Z48" s="517"/>
      <c r="AA48" s="517"/>
      <c r="AB48" s="517"/>
      <c r="AC48" s="517"/>
      <c r="AD48" s="517"/>
      <c r="AE48" s="517"/>
      <c r="AF48" s="517"/>
      <c r="AG48" s="517"/>
      <c r="AH48" s="517"/>
      <c r="AI48" s="517"/>
      <c r="AJ48" s="517"/>
      <c r="AK48" s="517"/>
      <c r="AL48" s="517"/>
      <c r="AM48" s="517"/>
      <c r="AN48" s="518"/>
      <c r="AO48" s="519"/>
      <c r="AP48" s="519"/>
      <c r="AQ48" s="519"/>
      <c r="AR48" s="519"/>
      <c r="AS48" s="519"/>
      <c r="AT48" s="519"/>
      <c r="AU48" s="519"/>
      <c r="AV48" s="519"/>
      <c r="AW48" s="58"/>
      <c r="AX48" s="519"/>
      <c r="AY48" s="519"/>
      <c r="AZ48" s="519"/>
      <c r="BA48" s="519"/>
      <c r="BB48" s="519"/>
      <c r="BC48" s="519"/>
      <c r="BD48" s="519"/>
      <c r="BE48" s="519"/>
      <c r="BF48" s="58"/>
    </row>
    <row r="49" spans="1:81" s="485" customFormat="1" ht="23.25" customHeight="1">
      <c r="A49" s="993"/>
      <c r="B49" s="993" t="s">
        <v>352</v>
      </c>
      <c r="C49" s="993"/>
      <c r="D49" s="993"/>
      <c r="E49" s="993"/>
      <c r="F49" s="993"/>
      <c r="G49" s="993"/>
      <c r="H49" s="1054"/>
      <c r="J49" s="521"/>
      <c r="K49" s="521"/>
      <c r="L49" s="521"/>
      <c r="M49" s="521"/>
      <c r="N49" s="521"/>
      <c r="O49" s="521"/>
      <c r="P49" s="521"/>
      <c r="Q49" s="521"/>
      <c r="R49" s="521"/>
      <c r="S49" s="521"/>
      <c r="T49" s="521"/>
      <c r="U49" s="521"/>
      <c r="V49" s="521"/>
      <c r="W49" s="521"/>
      <c r="X49" s="521"/>
      <c r="Y49" s="1072"/>
      <c r="Z49" s="521"/>
      <c r="AA49" s="521"/>
      <c r="AB49" s="521"/>
      <c r="AC49" s="521"/>
      <c r="AD49" s="521"/>
      <c r="AE49" s="521"/>
      <c r="AF49" s="521"/>
      <c r="AG49" s="521"/>
      <c r="AH49" s="521"/>
      <c r="AI49" s="521"/>
      <c r="AJ49" s="521"/>
      <c r="AK49" s="521"/>
      <c r="AL49" s="521"/>
      <c r="AM49" s="521"/>
      <c r="AN49" s="522"/>
      <c r="AO49" s="523"/>
      <c r="AP49" s="523"/>
      <c r="AQ49" s="523"/>
      <c r="AR49" s="523"/>
      <c r="AS49" s="523"/>
      <c r="AT49" s="523"/>
      <c r="AU49" s="524"/>
      <c r="AV49" s="524"/>
      <c r="AW49" s="525"/>
      <c r="AX49" s="523"/>
      <c r="AY49" s="523"/>
      <c r="AZ49" s="523"/>
      <c r="BA49" s="523"/>
      <c r="BB49" s="523"/>
      <c r="BC49" s="523"/>
      <c r="BD49" s="524"/>
      <c r="BE49" s="524"/>
      <c r="BF49" s="525"/>
      <c r="BG49" s="521"/>
      <c r="BH49" s="521"/>
      <c r="BI49" s="521"/>
      <c r="BJ49" s="521"/>
      <c r="BK49" s="521"/>
      <c r="BL49" s="521"/>
      <c r="BM49" s="526"/>
      <c r="BN49" s="521"/>
      <c r="BO49" s="521"/>
      <c r="BP49" s="521"/>
      <c r="BQ49" s="521"/>
      <c r="BR49" s="521"/>
      <c r="BS49" s="521"/>
      <c r="BT49" s="521"/>
      <c r="BU49" s="521"/>
      <c r="BV49" s="521"/>
      <c r="BW49" s="521"/>
      <c r="BX49" s="521"/>
      <c r="BY49" s="521"/>
      <c r="BZ49" s="521"/>
      <c r="CA49" s="521"/>
      <c r="CB49" s="521"/>
      <c r="CC49" s="521"/>
    </row>
    <row r="50" spans="1:81" s="53" customFormat="1" ht="15" customHeight="1">
      <c r="A50" s="932"/>
      <c r="H50" s="56"/>
      <c r="I50" s="314"/>
      <c r="J50" s="49"/>
      <c r="K50" s="352"/>
      <c r="L50" s="233"/>
      <c r="M50" s="352"/>
      <c r="N50" s="233"/>
      <c r="O50" s="352"/>
      <c r="P50" s="233"/>
      <c r="Q50" s="352"/>
      <c r="R50" s="233"/>
      <c r="S50" s="352"/>
      <c r="T50" s="233"/>
      <c r="U50" s="352"/>
      <c r="V50" s="233"/>
      <c r="W50" s="352"/>
      <c r="X50" s="372"/>
      <c r="Y50" s="49"/>
      <c r="Z50" s="352"/>
      <c r="AA50" s="233"/>
      <c r="AB50" s="352"/>
      <c r="AC50" s="233"/>
      <c r="AD50" s="352"/>
      <c r="AE50" s="233"/>
      <c r="AF50" s="352"/>
      <c r="AG50" s="233"/>
      <c r="AH50" s="352"/>
      <c r="AI50" s="233"/>
      <c r="AJ50" s="352"/>
      <c r="AK50" s="233"/>
      <c r="AL50" s="352"/>
      <c r="AM50" s="372"/>
      <c r="AN50" s="527"/>
      <c r="AO50" s="258"/>
      <c r="AP50" s="258"/>
      <c r="AQ50" s="258"/>
      <c r="AR50" s="258"/>
      <c r="AS50" s="258"/>
      <c r="AT50" s="258"/>
      <c r="AU50" s="61"/>
      <c r="AV50" s="61"/>
      <c r="AW50" s="527"/>
      <c r="AX50" s="258"/>
      <c r="AY50" s="258"/>
      <c r="AZ50" s="258"/>
      <c r="BA50" s="258"/>
      <c r="BB50" s="258"/>
      <c r="BC50" s="258"/>
      <c r="BD50" s="61"/>
      <c r="BE50" s="61"/>
      <c r="BF50" s="527"/>
      <c r="BG50" s="372"/>
      <c r="BH50" s="1022"/>
      <c r="BI50" s="372"/>
      <c r="BJ50" s="1022"/>
      <c r="BK50" s="372"/>
      <c r="BL50" s="1022"/>
      <c r="BM50" s="528"/>
      <c r="BN50" s="372"/>
      <c r="BO50" s="1022"/>
      <c r="BP50" s="372"/>
      <c r="BQ50" s="1022"/>
      <c r="BR50" s="372"/>
      <c r="BS50" s="1022"/>
      <c r="BT50" s="372"/>
      <c r="BU50" s="1022"/>
      <c r="BV50" s="372"/>
      <c r="BW50" s="1022"/>
      <c r="BX50" s="372"/>
      <c r="BY50" s="1022"/>
      <c r="BZ50" s="372"/>
      <c r="CA50" s="1022"/>
      <c r="CB50" s="372"/>
      <c r="CC50" s="1022"/>
    </row>
    <row r="51" spans="1:81" s="49" customFormat="1" ht="15" customHeight="1">
      <c r="A51" s="944"/>
      <c r="B51" s="486" t="s">
        <v>352</v>
      </c>
      <c r="C51" s="486"/>
      <c r="D51" s="486"/>
      <c r="E51" s="486"/>
      <c r="F51" s="486"/>
      <c r="H51" s="529" t="s">
        <v>5</v>
      </c>
      <c r="J51" s="488">
        <v>1570</v>
      </c>
      <c r="K51" s="489">
        <v>1493</v>
      </c>
      <c r="L51" s="488">
        <v>1775</v>
      </c>
      <c r="M51" s="490">
        <v>1661</v>
      </c>
      <c r="N51" s="488">
        <v>3344</v>
      </c>
      <c r="O51" s="490">
        <v>3154</v>
      </c>
      <c r="P51" s="488">
        <v>1717</v>
      </c>
      <c r="Q51" s="489">
        <v>1597</v>
      </c>
      <c r="R51" s="488">
        <v>2241</v>
      </c>
      <c r="S51" s="490">
        <v>2065</v>
      </c>
      <c r="T51" s="488">
        <v>3958</v>
      </c>
      <c r="U51" s="1023">
        <v>3661</v>
      </c>
      <c r="V51" s="213">
        <v>7303</v>
      </c>
      <c r="W51" s="489">
        <v>6815</v>
      </c>
      <c r="Y51" s="488">
        <v>1512</v>
      </c>
      <c r="Z51" s="489">
        <v>1550</v>
      </c>
      <c r="AA51" s="488">
        <v>1504</v>
      </c>
      <c r="AB51" s="490">
        <v>1537</v>
      </c>
      <c r="AC51" s="488">
        <v>3016</v>
      </c>
      <c r="AD51" s="490">
        <v>3087</v>
      </c>
      <c r="AE51" s="488"/>
      <c r="AF51" s="489"/>
      <c r="AG51" s="488"/>
      <c r="AH51" s="490"/>
      <c r="AI51" s="488"/>
      <c r="AJ51" s="1023"/>
      <c r="AK51" s="213"/>
      <c r="AL51" s="489"/>
      <c r="AN51" s="164"/>
      <c r="AO51" s="323">
        <v>0</v>
      </c>
      <c r="AP51" s="323">
        <v>0</v>
      </c>
      <c r="AQ51" s="323">
        <v>-1</v>
      </c>
      <c r="AR51" s="323">
        <v>0</v>
      </c>
      <c r="AS51" s="323">
        <v>-1</v>
      </c>
      <c r="AT51" s="323">
        <v>0</v>
      </c>
      <c r="AU51" s="323">
        <v>0</v>
      </c>
      <c r="AV51" s="323">
        <v>0</v>
      </c>
      <c r="AW51" s="58"/>
      <c r="AX51" s="323">
        <v>-1</v>
      </c>
      <c r="AY51" s="323">
        <v>0</v>
      </c>
      <c r="AZ51" s="323">
        <v>0</v>
      </c>
      <c r="BA51" s="323">
        <v>-1</v>
      </c>
      <c r="BB51" s="323">
        <v>0</v>
      </c>
      <c r="BC51" s="323">
        <v>-1</v>
      </c>
      <c r="BD51" s="323">
        <v>1</v>
      </c>
      <c r="BE51" s="323">
        <v>0</v>
      </c>
      <c r="BF51" s="183"/>
      <c r="BH51" s="233"/>
      <c r="BI51" s="233"/>
    </row>
    <row r="52" spans="1:81" s="49" customFormat="1" ht="15" customHeight="1">
      <c r="A52" s="944"/>
      <c r="C52" s="148" t="s">
        <v>1011</v>
      </c>
      <c r="D52" s="995"/>
      <c r="E52" s="995"/>
      <c r="F52" s="995"/>
      <c r="H52" s="56" t="s">
        <v>5</v>
      </c>
      <c r="J52" s="352">
        <v>1312</v>
      </c>
      <c r="K52" s="233">
        <v>1323</v>
      </c>
      <c r="L52" s="352">
        <v>1567</v>
      </c>
      <c r="M52" s="353">
        <v>1484</v>
      </c>
      <c r="N52" s="352">
        <v>2879</v>
      </c>
      <c r="O52" s="353">
        <v>2807</v>
      </c>
      <c r="P52" s="352">
        <v>1499</v>
      </c>
      <c r="Q52" s="233">
        <v>1405</v>
      </c>
      <c r="R52" s="352">
        <v>2062</v>
      </c>
      <c r="S52" s="353">
        <v>1847</v>
      </c>
      <c r="T52" s="352">
        <v>3561</v>
      </c>
      <c r="U52" s="354">
        <v>3253</v>
      </c>
      <c r="V52" s="530">
        <v>6440</v>
      </c>
      <c r="W52" s="233">
        <v>6060</v>
      </c>
      <c r="Y52" s="352">
        <v>1343</v>
      </c>
      <c r="Z52" s="233">
        <v>1384</v>
      </c>
      <c r="AA52" s="352">
        <v>1504</v>
      </c>
      <c r="AB52" s="353">
        <v>1537</v>
      </c>
      <c r="AC52" s="352">
        <v>2847</v>
      </c>
      <c r="AD52" s="353">
        <v>2921</v>
      </c>
      <c r="AE52" s="352"/>
      <c r="AF52" s="233"/>
      <c r="AG52" s="352"/>
      <c r="AH52" s="353"/>
      <c r="AI52" s="352"/>
      <c r="AJ52" s="354"/>
      <c r="AK52" s="530"/>
      <c r="AL52" s="233"/>
      <c r="AN52" s="164"/>
      <c r="AO52" s="176">
        <v>0</v>
      </c>
      <c r="AP52" s="176">
        <v>0</v>
      </c>
      <c r="AQ52" s="176">
        <v>-1</v>
      </c>
      <c r="AR52" s="176">
        <v>0</v>
      </c>
      <c r="AS52" s="176">
        <v>-1</v>
      </c>
      <c r="AT52" s="176">
        <v>0</v>
      </c>
      <c r="AU52" s="176">
        <v>0</v>
      </c>
      <c r="AV52" s="176">
        <v>0</v>
      </c>
      <c r="AW52" s="58"/>
      <c r="AX52" s="176">
        <v>-1</v>
      </c>
      <c r="AY52" s="176">
        <v>0</v>
      </c>
      <c r="AZ52" s="176">
        <v>0</v>
      </c>
      <c r="BA52" s="176">
        <v>-1</v>
      </c>
      <c r="BB52" s="176">
        <v>0</v>
      </c>
      <c r="BC52" s="176">
        <v>-1</v>
      </c>
      <c r="BD52" s="176">
        <v>1</v>
      </c>
      <c r="BE52" s="176">
        <v>0</v>
      </c>
      <c r="BF52" s="183"/>
      <c r="BH52" s="233"/>
      <c r="BI52" s="233"/>
    </row>
    <row r="53" spans="1:81" s="53" customFormat="1" ht="15" customHeight="1">
      <c r="A53" s="932"/>
      <c r="B53" s="496"/>
      <c r="C53" s="496"/>
      <c r="D53" s="496" t="s">
        <v>769</v>
      </c>
      <c r="E53" s="496"/>
      <c r="F53" s="496"/>
      <c r="H53" s="119"/>
      <c r="J53" s="93">
        <v>1306</v>
      </c>
      <c r="K53" s="94">
        <v>1315</v>
      </c>
      <c r="L53" s="93">
        <v>1559</v>
      </c>
      <c r="M53" s="95">
        <v>1472</v>
      </c>
      <c r="N53" s="93">
        <v>2865</v>
      </c>
      <c r="O53" s="95">
        <v>2787</v>
      </c>
      <c r="P53" s="93">
        <v>1493</v>
      </c>
      <c r="Q53" s="94">
        <v>1397</v>
      </c>
      <c r="R53" s="93">
        <v>2046</v>
      </c>
      <c r="S53" s="95">
        <v>1844</v>
      </c>
      <c r="T53" s="93">
        <v>3539</v>
      </c>
      <c r="U53" s="96">
        <v>3241</v>
      </c>
      <c r="V53" s="93">
        <v>6404</v>
      </c>
      <c r="W53" s="94">
        <v>6027</v>
      </c>
      <c r="Y53" s="93">
        <v>1335</v>
      </c>
      <c r="Z53" s="94">
        <v>1383</v>
      </c>
      <c r="AA53" s="93">
        <v>1492</v>
      </c>
      <c r="AB53" s="95">
        <v>1537</v>
      </c>
      <c r="AC53" s="93">
        <v>2828</v>
      </c>
      <c r="AD53" s="95">
        <v>2921</v>
      </c>
      <c r="AE53" s="93"/>
      <c r="AF53" s="94"/>
      <c r="AG53" s="93"/>
      <c r="AH53" s="95"/>
      <c r="AI53" s="93"/>
      <c r="AJ53" s="96"/>
      <c r="AK53" s="93"/>
      <c r="AL53" s="94"/>
      <c r="AN53" s="133"/>
      <c r="AO53" s="176">
        <v>0</v>
      </c>
      <c r="AP53" s="176">
        <v>0</v>
      </c>
      <c r="AQ53" s="176">
        <v>0</v>
      </c>
      <c r="AR53" s="176">
        <v>-1</v>
      </c>
      <c r="AS53" s="176">
        <v>0</v>
      </c>
      <c r="AT53" s="176">
        <v>-1</v>
      </c>
      <c r="AU53" s="176">
        <v>0</v>
      </c>
      <c r="AV53" s="176">
        <v>0</v>
      </c>
      <c r="AW53" s="58"/>
      <c r="AX53" s="176">
        <v>-1</v>
      </c>
      <c r="AY53" s="176">
        <v>0</v>
      </c>
      <c r="AZ53" s="176">
        <v>1</v>
      </c>
      <c r="BA53" s="176">
        <v>0</v>
      </c>
      <c r="BB53" s="176">
        <v>0</v>
      </c>
      <c r="BC53" s="176">
        <v>1</v>
      </c>
      <c r="BD53" s="176">
        <v>0</v>
      </c>
      <c r="BE53" s="176">
        <v>1</v>
      </c>
      <c r="BF53" s="183"/>
      <c r="BH53" s="233"/>
      <c r="BI53" s="233"/>
    </row>
    <row r="54" spans="1:81" s="325" customFormat="1" ht="15" customHeight="1">
      <c r="A54" s="932"/>
      <c r="D54" s="325" t="s">
        <v>0</v>
      </c>
      <c r="H54" s="500"/>
      <c r="J54" s="326">
        <v>0.13900000000000001</v>
      </c>
      <c r="K54" s="327">
        <v>0.13800000000000001</v>
      </c>
      <c r="L54" s="326">
        <v>0.16200000000000001</v>
      </c>
      <c r="M54" s="328">
        <v>0.15</v>
      </c>
      <c r="N54" s="326">
        <v>0.151</v>
      </c>
      <c r="O54" s="328">
        <v>0.14399999999999999</v>
      </c>
      <c r="P54" s="326">
        <v>0.154</v>
      </c>
      <c r="Q54" s="327">
        <v>0.14099999999999999</v>
      </c>
      <c r="R54" s="326">
        <v>0.19900000000000001</v>
      </c>
      <c r="S54" s="328">
        <v>0.17699999999999999</v>
      </c>
      <c r="T54" s="326">
        <v>0.17699999999999999</v>
      </c>
      <c r="U54" s="329">
        <v>0.159</v>
      </c>
      <c r="V54" s="326">
        <v>0.16400000000000001</v>
      </c>
      <c r="W54" s="327">
        <v>0.152</v>
      </c>
      <c r="Y54" s="326">
        <v>0.13800000000000001</v>
      </c>
      <c r="Z54" s="327">
        <v>0.14000000000000001</v>
      </c>
      <c r="AA54" s="326">
        <v>0.151</v>
      </c>
      <c r="AB54" s="328">
        <v>0.154</v>
      </c>
      <c r="AC54" s="326">
        <v>0.14499999999999999</v>
      </c>
      <c r="AD54" s="328">
        <v>0.14699999999999999</v>
      </c>
      <c r="AE54" s="326"/>
      <c r="AF54" s="327"/>
      <c r="AG54" s="326"/>
      <c r="AH54" s="328"/>
      <c r="AI54" s="326"/>
      <c r="AJ54" s="329"/>
      <c r="AK54" s="326"/>
      <c r="AL54" s="327"/>
      <c r="AN54" s="504"/>
      <c r="AO54" s="177"/>
      <c r="AP54" s="177"/>
      <c r="AQ54" s="177"/>
      <c r="AR54" s="177"/>
      <c r="AS54" s="177"/>
      <c r="AT54" s="177"/>
      <c r="AU54" s="177"/>
      <c r="AV54" s="177"/>
      <c r="AW54" s="337"/>
      <c r="AX54" s="177"/>
      <c r="AY54" s="177"/>
      <c r="AZ54" s="177"/>
      <c r="BA54" s="177"/>
      <c r="BB54" s="177"/>
      <c r="BC54" s="177"/>
      <c r="BD54" s="177"/>
      <c r="BE54" s="177"/>
      <c r="BF54" s="505"/>
      <c r="BH54" s="233"/>
      <c r="BI54" s="233"/>
    </row>
    <row r="55" spans="1:81" s="53" customFormat="1" ht="15" customHeight="1">
      <c r="A55" s="932"/>
      <c r="B55" s="496"/>
      <c r="C55" s="496"/>
      <c r="D55" s="496" t="s">
        <v>561</v>
      </c>
      <c r="E55" s="496"/>
      <c r="F55" s="496"/>
      <c r="H55" s="119"/>
      <c r="J55" s="93">
        <v>6</v>
      </c>
      <c r="K55" s="94">
        <v>8</v>
      </c>
      <c r="L55" s="93">
        <v>8</v>
      </c>
      <c r="M55" s="95">
        <v>12</v>
      </c>
      <c r="N55" s="93">
        <v>14</v>
      </c>
      <c r="O55" s="95">
        <v>20</v>
      </c>
      <c r="P55" s="93">
        <v>6</v>
      </c>
      <c r="Q55" s="94">
        <v>8</v>
      </c>
      <c r="R55" s="93">
        <v>16</v>
      </c>
      <c r="S55" s="95">
        <v>4</v>
      </c>
      <c r="T55" s="93">
        <v>22</v>
      </c>
      <c r="U55" s="96">
        <v>12</v>
      </c>
      <c r="V55" s="93">
        <v>35</v>
      </c>
      <c r="W55" s="94">
        <v>33</v>
      </c>
      <c r="Y55" s="93">
        <v>8</v>
      </c>
      <c r="Z55" s="94">
        <v>1</v>
      </c>
      <c r="AA55" s="93">
        <v>12</v>
      </c>
      <c r="AB55" s="95">
        <v>-1</v>
      </c>
      <c r="AC55" s="93">
        <v>19</v>
      </c>
      <c r="AD55" s="95">
        <v>0</v>
      </c>
      <c r="AE55" s="93"/>
      <c r="AF55" s="94"/>
      <c r="AG55" s="93"/>
      <c r="AH55" s="95"/>
      <c r="AI55" s="93"/>
      <c r="AJ55" s="96"/>
      <c r="AK55" s="93"/>
      <c r="AL55" s="94"/>
      <c r="AN55" s="133"/>
      <c r="AO55" s="176">
        <v>1</v>
      </c>
      <c r="AP55" s="176">
        <v>0</v>
      </c>
      <c r="AQ55" s="176">
        <v>0</v>
      </c>
      <c r="AR55" s="176">
        <v>0</v>
      </c>
      <c r="AS55" s="176">
        <v>1</v>
      </c>
      <c r="AT55" s="176">
        <v>-1</v>
      </c>
      <c r="AU55" s="176">
        <v>0</v>
      </c>
      <c r="AV55" s="176">
        <v>-1</v>
      </c>
      <c r="AW55" s="58"/>
      <c r="AX55" s="176">
        <v>0</v>
      </c>
      <c r="AY55" s="176">
        <v>0</v>
      </c>
      <c r="AZ55" s="176">
        <v>0</v>
      </c>
      <c r="BA55" s="176">
        <v>0</v>
      </c>
      <c r="BB55" s="176">
        <v>-1</v>
      </c>
      <c r="BC55" s="176">
        <v>1</v>
      </c>
      <c r="BD55" s="176">
        <v>-1</v>
      </c>
      <c r="BE55" s="176">
        <v>1</v>
      </c>
      <c r="BF55" s="183"/>
      <c r="BH55" s="233"/>
      <c r="BI55" s="233"/>
    </row>
    <row r="56" spans="1:81" s="49" customFormat="1" ht="15" customHeight="1" thickBot="1">
      <c r="A56" s="944"/>
      <c r="B56" s="1057"/>
      <c r="C56" s="1057" t="s">
        <v>1012</v>
      </c>
      <c r="D56" s="1057"/>
      <c r="E56" s="1057"/>
      <c r="F56" s="1057"/>
      <c r="H56" s="531" t="s">
        <v>7</v>
      </c>
      <c r="J56" s="1073">
        <v>257</v>
      </c>
      <c r="K56" s="1074">
        <v>169</v>
      </c>
      <c r="L56" s="1073">
        <v>208</v>
      </c>
      <c r="M56" s="1075">
        <v>177</v>
      </c>
      <c r="N56" s="1073">
        <v>465</v>
      </c>
      <c r="O56" s="1075">
        <v>347</v>
      </c>
      <c r="P56" s="1073">
        <v>218</v>
      </c>
      <c r="Q56" s="1074">
        <v>191</v>
      </c>
      <c r="R56" s="1073">
        <v>179</v>
      </c>
      <c r="S56" s="1075">
        <v>217</v>
      </c>
      <c r="T56" s="1073">
        <v>398</v>
      </c>
      <c r="U56" s="1076">
        <v>409</v>
      </c>
      <c r="V56" s="1077">
        <v>863</v>
      </c>
      <c r="W56" s="1074">
        <v>755</v>
      </c>
      <c r="Y56" s="1073">
        <v>169</v>
      </c>
      <c r="Z56" s="1074">
        <v>166</v>
      </c>
      <c r="AA56" s="511">
        <v>0</v>
      </c>
      <c r="AB56" s="513">
        <v>0</v>
      </c>
      <c r="AC56" s="511">
        <v>169</v>
      </c>
      <c r="AD56" s="513">
        <v>166</v>
      </c>
      <c r="AE56" s="511"/>
      <c r="AF56" s="512"/>
      <c r="AG56" s="511"/>
      <c r="AH56" s="513"/>
      <c r="AI56" s="511"/>
      <c r="AJ56" s="514"/>
      <c r="AK56" s="1024"/>
      <c r="AL56" s="512"/>
      <c r="AN56" s="164"/>
      <c r="AO56" s="516">
        <v>0</v>
      </c>
      <c r="AP56" s="516">
        <v>-1</v>
      </c>
      <c r="AQ56" s="516">
        <v>0</v>
      </c>
      <c r="AR56" s="516">
        <v>0</v>
      </c>
      <c r="AS56" s="516">
        <v>0</v>
      </c>
      <c r="AT56" s="516">
        <v>-1</v>
      </c>
      <c r="AU56" s="516">
        <v>0</v>
      </c>
      <c r="AV56" s="516">
        <v>0</v>
      </c>
      <c r="AW56" s="58"/>
      <c r="AX56" s="516">
        <v>0</v>
      </c>
      <c r="AY56" s="516">
        <v>0</v>
      </c>
      <c r="AZ56" s="516">
        <v>1</v>
      </c>
      <c r="BA56" s="516">
        <v>0</v>
      </c>
      <c r="BB56" s="516">
        <v>0</v>
      </c>
      <c r="BC56" s="516">
        <v>0</v>
      </c>
      <c r="BD56" s="516">
        <v>-1</v>
      </c>
      <c r="BE56" s="516">
        <v>0</v>
      </c>
      <c r="BF56" s="183"/>
      <c r="BH56" s="233"/>
      <c r="BI56" s="233"/>
    </row>
    <row r="57" spans="1:81" s="49" customFormat="1" ht="23.25" customHeight="1" thickTop="1">
      <c r="A57" s="944"/>
      <c r="B57" s="1025"/>
      <c r="C57" s="1031"/>
      <c r="D57" s="1031"/>
      <c r="E57" s="1031"/>
      <c r="F57" s="1031"/>
      <c r="H57" s="1026"/>
      <c r="J57" s="1027"/>
      <c r="K57" s="1028"/>
      <c r="L57" s="1027"/>
      <c r="M57" s="1028"/>
      <c r="N57" s="1027"/>
      <c r="O57" s="1028"/>
      <c r="P57" s="1027"/>
      <c r="Q57" s="1028"/>
      <c r="R57" s="1027"/>
      <c r="S57" s="1028"/>
      <c r="T57" s="1027"/>
      <c r="U57" s="1028"/>
      <c r="V57" s="1027"/>
      <c r="W57" s="1028"/>
      <c r="Y57" s="1027"/>
      <c r="Z57" s="1028"/>
      <c r="AA57" s="1027"/>
      <c r="AB57" s="1028"/>
      <c r="AC57" s="1027"/>
      <c r="AD57" s="1028"/>
      <c r="AE57" s="1027"/>
      <c r="AF57" s="1028"/>
      <c r="AG57" s="1027"/>
      <c r="AH57" s="1028"/>
      <c r="AI57" s="1027"/>
      <c r="AJ57" s="1028"/>
      <c r="AK57" s="1027"/>
      <c r="AL57" s="1028"/>
      <c r="AN57" s="1029"/>
      <c r="AO57" s="1030"/>
      <c r="AP57" s="1030"/>
      <c r="AQ57" s="1030"/>
      <c r="AR57" s="1030"/>
      <c r="AS57" s="1030"/>
      <c r="AT57" s="1030"/>
      <c r="AU57" s="1030"/>
      <c r="AV57" s="1030"/>
      <c r="AW57" s="58"/>
      <c r="AX57" s="1030"/>
      <c r="AY57" s="1030"/>
      <c r="AZ57" s="1030"/>
      <c r="BA57" s="1030"/>
      <c r="BB57" s="1030"/>
      <c r="BC57" s="1030"/>
      <c r="BD57" s="1030"/>
      <c r="BE57" s="1030"/>
      <c r="BF57" s="952"/>
      <c r="BH57" s="233"/>
      <c r="BI57" s="233"/>
    </row>
    <row r="58" spans="1:81" s="485" customFormat="1" ht="23.25" customHeight="1">
      <c r="A58" s="993"/>
      <c r="B58" s="485" t="s">
        <v>1006</v>
      </c>
      <c r="C58" s="993"/>
      <c r="D58" s="993"/>
      <c r="E58" s="993"/>
      <c r="F58" s="993"/>
      <c r="G58" s="993"/>
      <c r="H58" s="1054"/>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1"/>
      <c r="AK58" s="521"/>
      <c r="AL58" s="521"/>
      <c r="AM58" s="521"/>
      <c r="AN58" s="522"/>
      <c r="AO58" s="523"/>
      <c r="AP58" s="523"/>
      <c r="AQ58" s="523"/>
      <c r="AR58" s="523"/>
      <c r="AS58" s="523"/>
      <c r="AT58" s="523"/>
      <c r="AU58" s="524"/>
      <c r="AV58" s="524"/>
      <c r="AW58" s="525"/>
      <c r="AX58" s="523"/>
      <c r="AY58" s="523"/>
      <c r="AZ58" s="523"/>
      <c r="BA58" s="523"/>
      <c r="BB58" s="523"/>
      <c r="BC58" s="523"/>
      <c r="BD58" s="524"/>
      <c r="BE58" s="524"/>
      <c r="BF58" s="525"/>
      <c r="BG58" s="521"/>
      <c r="BH58" s="521"/>
      <c r="BI58" s="521"/>
      <c r="BJ58" s="521"/>
      <c r="BK58" s="521"/>
      <c r="BL58" s="521"/>
      <c r="BM58" s="526"/>
      <c r="BN58" s="521"/>
      <c r="BO58" s="521"/>
      <c r="BP58" s="521"/>
      <c r="BQ58" s="521"/>
      <c r="BR58" s="521"/>
      <c r="BS58" s="521"/>
      <c r="BT58" s="521"/>
      <c r="BU58" s="521"/>
      <c r="BV58" s="521"/>
      <c r="BW58" s="521"/>
      <c r="BX58" s="521"/>
      <c r="BY58" s="521"/>
      <c r="BZ58" s="521"/>
      <c r="CA58" s="521"/>
      <c r="CB58" s="521"/>
      <c r="CC58" s="521"/>
    </row>
    <row r="59" spans="1:81" s="53" customFormat="1" ht="15" customHeight="1">
      <c r="A59" s="932"/>
      <c r="H59" s="56"/>
      <c r="I59" s="314"/>
      <c r="J59" s="49"/>
      <c r="K59" s="352"/>
      <c r="L59" s="233"/>
      <c r="M59" s="352"/>
      <c r="N59" s="233"/>
      <c r="O59" s="352"/>
      <c r="P59" s="233"/>
      <c r="Q59" s="352"/>
      <c r="R59" s="233"/>
      <c r="S59" s="352"/>
      <c r="T59" s="233"/>
      <c r="U59" s="352"/>
      <c r="V59" s="233"/>
      <c r="W59" s="352"/>
      <c r="X59" s="372"/>
      <c r="Y59" s="49"/>
      <c r="Z59" s="352"/>
      <c r="AA59" s="233"/>
      <c r="AB59" s="352"/>
      <c r="AC59" s="233"/>
      <c r="AD59" s="352"/>
      <c r="AE59" s="233"/>
      <c r="AF59" s="352"/>
      <c r="AG59" s="233"/>
      <c r="AH59" s="352"/>
      <c r="AI59" s="233"/>
      <c r="AJ59" s="352"/>
      <c r="AK59" s="233"/>
      <c r="AL59" s="352"/>
      <c r="AM59" s="372"/>
      <c r="AN59" s="527"/>
      <c r="AO59" s="258"/>
      <c r="AP59" s="258"/>
      <c r="AQ59" s="258"/>
      <c r="AR59" s="258"/>
      <c r="AS59" s="258"/>
      <c r="AT59" s="258"/>
      <c r="AU59" s="61"/>
      <c r="AV59" s="61"/>
      <c r="AW59" s="527"/>
      <c r="AX59" s="258"/>
      <c r="AY59" s="258"/>
      <c r="AZ59" s="258"/>
      <c r="BA59" s="258"/>
      <c r="BB59" s="258"/>
      <c r="BC59" s="258"/>
      <c r="BD59" s="61"/>
      <c r="BE59" s="61"/>
      <c r="BF59" s="527"/>
      <c r="BG59" s="372"/>
      <c r="BH59" s="286"/>
      <c r="BI59" s="372"/>
      <c r="BJ59" s="286"/>
      <c r="BK59" s="372"/>
      <c r="BL59" s="286"/>
      <c r="BM59" s="528"/>
      <c r="BN59" s="372"/>
      <c r="BO59" s="286"/>
      <c r="BP59" s="372"/>
      <c r="BQ59" s="286"/>
      <c r="BR59" s="372"/>
      <c r="BS59" s="286"/>
      <c r="BT59" s="372"/>
      <c r="BU59" s="286"/>
      <c r="BV59" s="372"/>
      <c r="BW59" s="286"/>
      <c r="BX59" s="372"/>
      <c r="BY59" s="286"/>
      <c r="BZ59" s="372"/>
      <c r="CA59" s="286"/>
      <c r="CB59" s="372"/>
      <c r="CC59" s="286"/>
    </row>
    <row r="60" spans="1:81" s="53" customFormat="1" ht="15" customHeight="1">
      <c r="A60" s="932"/>
      <c r="B60" s="534" t="s">
        <v>351</v>
      </c>
      <c r="C60" s="534"/>
      <c r="D60" s="534"/>
      <c r="E60" s="534"/>
      <c r="F60" s="534"/>
      <c r="H60" s="529" t="s">
        <v>4</v>
      </c>
      <c r="J60" s="1063">
        <v>2323</v>
      </c>
      <c r="K60" s="1052">
        <v>2306</v>
      </c>
      <c r="L60" s="1063">
        <v>3001</v>
      </c>
      <c r="M60" s="1049">
        <v>3007</v>
      </c>
      <c r="N60" s="1063">
        <v>5324</v>
      </c>
      <c r="O60" s="1049">
        <v>5313</v>
      </c>
      <c r="P60" s="1063">
        <v>3256</v>
      </c>
      <c r="Q60" s="1052">
        <v>3270</v>
      </c>
      <c r="R60" s="1063">
        <v>3179</v>
      </c>
      <c r="S60" s="1049">
        <v>3206</v>
      </c>
      <c r="T60" s="1063">
        <v>6435</v>
      </c>
      <c r="U60" s="536">
        <v>6476</v>
      </c>
      <c r="V60" s="1064">
        <v>11759</v>
      </c>
      <c r="W60" s="1052">
        <v>11789</v>
      </c>
      <c r="Y60" s="1063">
        <v>2351</v>
      </c>
      <c r="Z60" s="1052">
        <v>2406</v>
      </c>
      <c r="AA60" s="1063">
        <v>3027</v>
      </c>
      <c r="AB60" s="1049">
        <v>3106</v>
      </c>
      <c r="AC60" s="1063">
        <v>5378</v>
      </c>
      <c r="AD60" s="1049">
        <v>5511</v>
      </c>
      <c r="AE60" s="1063"/>
      <c r="AF60" s="1052"/>
      <c r="AG60" s="1063"/>
      <c r="AH60" s="1049"/>
      <c r="AI60" s="1063"/>
      <c r="AJ60" s="536"/>
      <c r="AK60" s="1064"/>
      <c r="AL60" s="1052"/>
      <c r="AN60" s="133"/>
      <c r="AO60" s="323">
        <f t="shared" ref="AO60:AP61" si="27">IF(ABS(N60-(J60+L60))&lt;0.001,0,N60-(J60+L60))</f>
        <v>0</v>
      </c>
      <c r="AP60" s="323">
        <f t="shared" si="27"/>
        <v>0</v>
      </c>
      <c r="AQ60" s="323">
        <f t="shared" ref="AQ60:AR61" si="28">IF(ABS(T60-(P60+R60))&lt;0.001,0,T60-(P60+R60))</f>
        <v>0</v>
      </c>
      <c r="AR60" s="323">
        <f t="shared" si="28"/>
        <v>0</v>
      </c>
      <c r="AS60" s="323">
        <f t="shared" ref="AS60:AS61" si="29">IF(ABS(V60-(J60+L60+P60+R60))&lt;0.001,0,V60-(J60+L60+P60+R60))</f>
        <v>0</v>
      </c>
      <c r="AT60" s="323">
        <f>IF(ABS(W60-(K60+M60+Q60+S60))&lt;0.001,0,W60-(K60+M60+Q60+S60))</f>
        <v>0</v>
      </c>
      <c r="AU60" s="323">
        <f t="shared" ref="AU60:AU61" si="30">IF(ABS(V60-(N60+T60))&lt;0.001,0,V60-(N60+T60))</f>
        <v>0</v>
      </c>
      <c r="AV60" s="323">
        <f>IF(ABS(W60-(O60+U60))&lt;0.001,0,W60-(O60+U60))</f>
        <v>0</v>
      </c>
      <c r="AW60" s="58"/>
      <c r="AX60" s="323">
        <f t="shared" ref="AX60:AY61" si="31">IF(ABS(AC60-(Y60+AA60))&lt;0.001,0,AC60-(Y60+AA60))</f>
        <v>0</v>
      </c>
      <c r="AY60" s="323">
        <f t="shared" si="31"/>
        <v>-1</v>
      </c>
      <c r="AZ60" s="323">
        <f t="shared" ref="AZ60:BA61" si="32">IF(ABS(AI60-(AE60+AG60))&lt;0.001,0,AI60-(AE60+AG60))</f>
        <v>0</v>
      </c>
      <c r="BA60" s="323">
        <f t="shared" si="32"/>
        <v>0</v>
      </c>
      <c r="BB60" s="323">
        <f t="shared" ref="BB60:BC61" si="33">IF(ABS(AK60-(Y60+AA60+AE60+AG60))&lt;0.001,0,AK60-(Y60+AA60+AE60+AG60))</f>
        <v>-5378</v>
      </c>
      <c r="BC60" s="323">
        <f t="shared" si="33"/>
        <v>-5512</v>
      </c>
      <c r="BD60" s="323">
        <f t="shared" ref="BD60:BE61" si="34">IF(ABS(AK60-(AC60+AI60))&lt;0.001,0,AK60-(AC60+AI60))</f>
        <v>-5378</v>
      </c>
      <c r="BE60" s="323">
        <f t="shared" si="34"/>
        <v>-5511</v>
      </c>
      <c r="BF60" s="183"/>
      <c r="BH60" s="1051"/>
      <c r="BI60" s="1051"/>
    </row>
    <row r="61" spans="1:81" s="53" customFormat="1" ht="15" customHeight="1">
      <c r="A61" s="932"/>
      <c r="B61" s="101" t="s">
        <v>1011</v>
      </c>
      <c r="C61" s="1060"/>
      <c r="D61" s="1060"/>
      <c r="E61" s="1060"/>
      <c r="F61" s="1060"/>
      <c r="H61" s="56" t="s">
        <v>5</v>
      </c>
      <c r="J61" s="372">
        <v>1312</v>
      </c>
      <c r="K61" s="1051">
        <v>1323</v>
      </c>
      <c r="L61" s="372">
        <v>1567</v>
      </c>
      <c r="M61" s="1050">
        <v>1484</v>
      </c>
      <c r="N61" s="372">
        <v>2879</v>
      </c>
      <c r="O61" s="1050">
        <v>2807</v>
      </c>
      <c r="P61" s="372">
        <v>1499</v>
      </c>
      <c r="Q61" s="1051">
        <v>1405</v>
      </c>
      <c r="R61" s="372">
        <v>2062</v>
      </c>
      <c r="S61" s="1050">
        <v>1847</v>
      </c>
      <c r="T61" s="372">
        <v>3561</v>
      </c>
      <c r="U61" s="374">
        <v>3253</v>
      </c>
      <c r="V61" s="375">
        <v>6440</v>
      </c>
      <c r="W61" s="1051">
        <v>6060</v>
      </c>
      <c r="Y61" s="372">
        <v>1343</v>
      </c>
      <c r="Z61" s="1051">
        <v>1384</v>
      </c>
      <c r="AA61" s="372">
        <v>1504</v>
      </c>
      <c r="AB61" s="1050">
        <v>1537</v>
      </c>
      <c r="AC61" s="372">
        <v>2847</v>
      </c>
      <c r="AD61" s="1050">
        <v>2921</v>
      </c>
      <c r="AE61" s="372"/>
      <c r="AF61" s="1051"/>
      <c r="AG61" s="372"/>
      <c r="AH61" s="1050"/>
      <c r="AI61" s="372"/>
      <c r="AJ61" s="374"/>
      <c r="AK61" s="375"/>
      <c r="AL61" s="1051"/>
      <c r="AN61" s="133"/>
      <c r="AO61" s="176">
        <f t="shared" si="27"/>
        <v>0</v>
      </c>
      <c r="AP61" s="176">
        <f t="shared" si="27"/>
        <v>0</v>
      </c>
      <c r="AQ61" s="176">
        <f t="shared" si="28"/>
        <v>0</v>
      </c>
      <c r="AR61" s="176">
        <f t="shared" si="28"/>
        <v>1</v>
      </c>
      <c r="AS61" s="176">
        <f t="shared" si="29"/>
        <v>0</v>
      </c>
      <c r="AT61" s="176">
        <f>IF(ABS(W61-(K61+M61+Q61+S61))&lt;0.001,0,W61-(K61+M61+Q61+S61))</f>
        <v>1</v>
      </c>
      <c r="AU61" s="176">
        <f t="shared" si="30"/>
        <v>0</v>
      </c>
      <c r="AV61" s="176">
        <f>IF(ABS(W61-(O61+U61))&lt;0.001,0,W61-(O61+U61))</f>
        <v>0</v>
      </c>
      <c r="AW61" s="58"/>
      <c r="AX61" s="176">
        <f t="shared" si="31"/>
        <v>0</v>
      </c>
      <c r="AY61" s="176">
        <f t="shared" si="31"/>
        <v>0</v>
      </c>
      <c r="AZ61" s="176">
        <f t="shared" si="32"/>
        <v>0</v>
      </c>
      <c r="BA61" s="176">
        <f t="shared" si="32"/>
        <v>0</v>
      </c>
      <c r="BB61" s="176">
        <f t="shared" si="33"/>
        <v>-2847</v>
      </c>
      <c r="BC61" s="176">
        <f t="shared" si="33"/>
        <v>-2921</v>
      </c>
      <c r="BD61" s="176">
        <f t="shared" si="34"/>
        <v>-2847</v>
      </c>
      <c r="BE61" s="176">
        <f t="shared" si="34"/>
        <v>-2921</v>
      </c>
      <c r="BF61" s="183"/>
      <c r="BH61" s="1051"/>
      <c r="BI61" s="1051"/>
    </row>
    <row r="62" spans="1:81" s="49" customFormat="1" ht="15" customHeight="1" thickBot="1">
      <c r="A62" s="944"/>
      <c r="B62" s="1061" t="s">
        <v>993</v>
      </c>
      <c r="C62" s="1061"/>
      <c r="D62" s="1061"/>
      <c r="E62" s="1061"/>
      <c r="F62" s="1061"/>
      <c r="H62" s="538" t="s">
        <v>7</v>
      </c>
      <c r="J62" s="1055">
        <v>1011</v>
      </c>
      <c r="K62" s="630">
        <v>982</v>
      </c>
      <c r="L62" s="1055">
        <v>1435</v>
      </c>
      <c r="M62" s="628">
        <v>1524</v>
      </c>
      <c r="N62" s="1055">
        <v>2445</v>
      </c>
      <c r="O62" s="628">
        <v>2506</v>
      </c>
      <c r="P62" s="1055">
        <v>1757</v>
      </c>
      <c r="Q62" s="630">
        <v>1864</v>
      </c>
      <c r="R62" s="1055">
        <v>1117</v>
      </c>
      <c r="S62" s="628">
        <v>1359</v>
      </c>
      <c r="T62" s="1055">
        <v>2874</v>
      </c>
      <c r="U62" s="1056">
        <v>3223</v>
      </c>
      <c r="V62" s="1062">
        <v>5320</v>
      </c>
      <c r="W62" s="630">
        <v>5729</v>
      </c>
      <c r="Y62" s="1055">
        <v>1008</v>
      </c>
      <c r="Z62" s="630">
        <v>1022</v>
      </c>
      <c r="AA62" s="1055">
        <v>1523</v>
      </c>
      <c r="AB62" s="628">
        <v>1569</v>
      </c>
      <c r="AC62" s="1055">
        <v>2531</v>
      </c>
      <c r="AD62" s="628">
        <v>2590</v>
      </c>
      <c r="AE62" s="1055"/>
      <c r="AF62" s="630"/>
      <c r="AG62" s="1055"/>
      <c r="AH62" s="628"/>
      <c r="AI62" s="1055"/>
      <c r="AJ62" s="1056"/>
      <c r="AK62" s="1062"/>
      <c r="AL62" s="630"/>
      <c r="AN62" s="164"/>
      <c r="AO62" s="516">
        <f>IF(ABS(N62-(J62+L62))&lt;0.001,0,N62-(J62+L62))</f>
        <v>-1</v>
      </c>
      <c r="AP62" s="516">
        <f>IF(ABS(O62-(K62+M62))&lt;0.001,0,O62-(K62+M62))</f>
        <v>0</v>
      </c>
      <c r="AQ62" s="516">
        <f>IF(ABS(T62-(P62+R62))&lt;0.001,0,T62-(P62+R62))</f>
        <v>0</v>
      </c>
      <c r="AR62" s="516">
        <f>IF(ABS(U62-(Q62+S62))&lt;0.001,0,U62-(Q62+S62))</f>
        <v>0</v>
      </c>
      <c r="AS62" s="516">
        <f t="shared" ref="AS62" si="35">IF(ABS(V62-(J62+L62+P62+R62))&lt;0.001,0,V62-(J62+L62+P62+R62))</f>
        <v>0</v>
      </c>
      <c r="AT62" s="516">
        <f>IF(ABS(W62-(K62+M62+Q62+S62))&lt;0.001,0,W62-(K62+M62+Q62+S62))</f>
        <v>0</v>
      </c>
      <c r="AU62" s="516">
        <f t="shared" ref="AU62" si="36">IF(ABS(V62-(N62+T62))&lt;0.001,0,V62-(N62+T62))</f>
        <v>1</v>
      </c>
      <c r="AV62" s="516">
        <f>IF(ABS(W62-(O62+U62))&lt;0.001,0,W62-(O62+U62))</f>
        <v>0</v>
      </c>
      <c r="AW62" s="58"/>
      <c r="AX62" s="516">
        <f>IF(ABS(AC62-(Y62+AA62))&lt;0.001,0,AC62-(Y62+AA62))</f>
        <v>0</v>
      </c>
      <c r="AY62" s="516">
        <f>IF(ABS(AD62-(Z62+AB62))&lt;0.001,0,AD62-(Z62+AB62))</f>
        <v>-1</v>
      </c>
      <c r="AZ62" s="516">
        <f>IF(ABS(AI62-(AE62+AG62))&lt;0.001,0,AI62-(AE62+AG62))</f>
        <v>0</v>
      </c>
      <c r="BA62" s="516">
        <f>IF(ABS(AJ62-(AF62+AH62))&lt;0.001,0,AJ62-(AF62+AH62))</f>
        <v>0</v>
      </c>
      <c r="BB62" s="516">
        <f>IF(ABS(AK62-(Y62+AA62+AE62+AG62))&lt;0.001,0,AK62-(Y62+AA62+AE62+AG62))</f>
        <v>-2531</v>
      </c>
      <c r="BC62" s="516">
        <f>IF(ABS(AL62-(Z62+AB62+AF62+AH62))&lt;0.001,0,AL62-(Z62+AB62+AF62+AH62))</f>
        <v>-2591</v>
      </c>
      <c r="BD62" s="516">
        <f>IF(ABS(AK62-(AC62+AI62))&lt;0.001,0,AK62-(AC62+AI62))</f>
        <v>-2531</v>
      </c>
      <c r="BE62" s="516">
        <f>IF(ABS(AL62-(AD62+AJ62))&lt;0.001,0,AL62-(AD62+AJ62))</f>
        <v>-2590</v>
      </c>
      <c r="BF62" s="183"/>
      <c r="BH62" s="233"/>
      <c r="BI62" s="233"/>
    </row>
    <row r="63" spans="1:81" s="49" customFormat="1" ht="23.25" customHeight="1" thickTop="1">
      <c r="A63" s="944"/>
      <c r="H63" s="56"/>
      <c r="I63" s="532"/>
      <c r="J63" s="233"/>
      <c r="K63" s="352"/>
      <c r="L63" s="233"/>
      <c r="M63" s="233"/>
      <c r="N63" s="352"/>
      <c r="O63" s="233"/>
      <c r="P63" s="352"/>
      <c r="Q63" s="233"/>
      <c r="R63" s="352"/>
      <c r="S63" s="233"/>
      <c r="T63" s="352"/>
      <c r="U63" s="233"/>
      <c r="V63" s="352"/>
      <c r="W63" s="233"/>
      <c r="X63" s="352"/>
      <c r="Y63" s="233"/>
      <c r="Z63" s="352"/>
      <c r="AA63" s="233"/>
      <c r="AB63" s="233"/>
      <c r="AC63" s="352"/>
      <c r="AD63" s="233"/>
      <c r="AE63" s="352"/>
      <c r="AF63" s="233"/>
      <c r="AG63" s="352"/>
      <c r="AH63" s="233"/>
      <c r="AI63" s="352"/>
      <c r="AJ63" s="233"/>
      <c r="AK63" s="352"/>
      <c r="AL63" s="233"/>
      <c r="AM63" s="352"/>
      <c r="AN63" s="336"/>
      <c r="AO63" s="60"/>
      <c r="AP63" s="60"/>
      <c r="AQ63" s="60"/>
      <c r="AR63" s="60"/>
      <c r="AS63" s="60"/>
      <c r="AT63" s="60"/>
      <c r="AU63" s="61"/>
      <c r="AV63" s="61"/>
      <c r="AW63" s="527"/>
      <c r="AX63" s="60"/>
      <c r="AY63" s="60"/>
      <c r="AZ63" s="60"/>
      <c r="BA63" s="60"/>
      <c r="BB63" s="60"/>
      <c r="BC63" s="60"/>
      <c r="BD63" s="61"/>
      <c r="BE63" s="61"/>
      <c r="BF63" s="527"/>
      <c r="BG63" s="352"/>
      <c r="BH63" s="233"/>
      <c r="BI63" s="352"/>
      <c r="BJ63" s="233"/>
      <c r="BK63" s="352"/>
      <c r="BL63" s="233"/>
      <c r="BN63" s="352"/>
      <c r="BO63" s="233"/>
      <c r="BP63" s="352"/>
      <c r="BQ63" s="233"/>
      <c r="BR63" s="352"/>
      <c r="BS63" s="233"/>
      <c r="BT63" s="352"/>
      <c r="BU63" s="233"/>
      <c r="BV63" s="352"/>
      <c r="BW63" s="233"/>
      <c r="BX63" s="352"/>
      <c r="BY63" s="233"/>
      <c r="BZ63" s="352"/>
      <c r="CA63" s="233"/>
      <c r="CB63" s="352"/>
      <c r="CC63" s="233"/>
    </row>
    <row r="64" spans="1:81" s="485" customFormat="1" ht="23.25" customHeight="1">
      <c r="A64" s="993"/>
      <c r="B64" s="485" t="s">
        <v>198</v>
      </c>
      <c r="H64" s="520"/>
      <c r="J64" s="526"/>
      <c r="K64" s="521"/>
      <c r="L64" s="521"/>
      <c r="M64" s="521"/>
      <c r="N64" s="521"/>
      <c r="O64" s="521"/>
      <c r="P64" s="521"/>
      <c r="Q64" s="521"/>
      <c r="R64" s="521"/>
      <c r="S64" s="521"/>
      <c r="T64" s="521"/>
      <c r="U64" s="521"/>
      <c r="V64" s="521"/>
      <c r="W64" s="521"/>
      <c r="X64" s="521"/>
      <c r="Y64" s="526"/>
      <c r="Z64" s="521"/>
      <c r="AA64" s="521"/>
      <c r="AB64" s="521"/>
      <c r="AC64" s="521"/>
      <c r="AD64" s="521"/>
      <c r="AE64" s="521"/>
      <c r="AF64" s="521"/>
      <c r="AG64" s="521"/>
      <c r="AH64" s="521"/>
      <c r="AI64" s="521"/>
      <c r="AJ64" s="521"/>
      <c r="AK64" s="521"/>
      <c r="AL64" s="521"/>
      <c r="AM64" s="521"/>
      <c r="AN64" s="522"/>
      <c r="AO64" s="524"/>
      <c r="AP64" s="524"/>
      <c r="AQ64" s="524"/>
      <c r="AR64" s="524"/>
      <c r="AS64" s="524"/>
      <c r="AT64" s="524"/>
      <c r="AU64" s="524"/>
      <c r="AV64" s="524"/>
      <c r="AW64" s="525"/>
      <c r="AX64" s="524"/>
      <c r="AY64" s="524"/>
      <c r="AZ64" s="524"/>
      <c r="BA64" s="524"/>
      <c r="BB64" s="524"/>
      <c r="BC64" s="524"/>
      <c r="BD64" s="524"/>
      <c r="BE64" s="524"/>
      <c r="BF64" s="525"/>
      <c r="BG64" s="521"/>
      <c r="BH64" s="521"/>
      <c r="BI64" s="521"/>
      <c r="BJ64" s="526"/>
      <c r="BK64" s="521"/>
      <c r="BL64" s="521"/>
      <c r="BM64" s="521"/>
      <c r="BN64" s="521"/>
      <c r="BO64" s="521"/>
      <c r="BP64" s="521"/>
      <c r="BQ64" s="521"/>
      <c r="BR64" s="521"/>
      <c r="BS64" s="521"/>
      <c r="BT64" s="521"/>
      <c r="BU64" s="521"/>
      <c r="BV64" s="521"/>
      <c r="BW64" s="521"/>
      <c r="BX64" s="521"/>
      <c r="BY64" s="521"/>
      <c r="BZ64" s="521"/>
    </row>
    <row r="65" spans="1:81" s="49" customFormat="1" ht="15" customHeight="1">
      <c r="A65" s="944"/>
      <c r="H65" s="56"/>
      <c r="I65" s="532"/>
      <c r="K65" s="352"/>
      <c r="L65" s="233"/>
      <c r="M65" s="352"/>
      <c r="N65" s="233"/>
      <c r="O65" s="352"/>
      <c r="P65" s="233"/>
      <c r="Q65" s="352"/>
      <c r="R65" s="233"/>
      <c r="S65" s="352"/>
      <c r="T65" s="233"/>
      <c r="U65" s="352"/>
      <c r="V65" s="233"/>
      <c r="W65" s="352"/>
      <c r="X65" s="352"/>
      <c r="Z65" s="352"/>
      <c r="AA65" s="233"/>
      <c r="AB65" s="352"/>
      <c r="AC65" s="233"/>
      <c r="AD65" s="352"/>
      <c r="AE65" s="233"/>
      <c r="AF65" s="352"/>
      <c r="AG65" s="233"/>
      <c r="AH65" s="352"/>
      <c r="AI65" s="233"/>
      <c r="AJ65" s="352"/>
      <c r="AK65" s="233"/>
      <c r="AL65" s="352"/>
      <c r="AM65" s="233"/>
      <c r="AN65" s="336"/>
      <c r="AO65" s="61"/>
      <c r="AP65" s="61"/>
      <c r="AQ65" s="61"/>
      <c r="AR65" s="61"/>
      <c r="AS65" s="61"/>
      <c r="AT65" s="61"/>
      <c r="AU65" s="61"/>
      <c r="AV65" s="61"/>
      <c r="AW65" s="533"/>
      <c r="AX65" s="61"/>
      <c r="AY65" s="61"/>
      <c r="AZ65" s="61"/>
      <c r="BA65" s="61"/>
      <c r="BB65" s="61"/>
      <c r="BC65" s="61"/>
      <c r="BD65" s="61"/>
      <c r="BE65" s="61"/>
      <c r="BF65" s="533"/>
      <c r="BG65" s="233"/>
      <c r="BH65" s="352"/>
      <c r="BI65" s="233"/>
      <c r="BK65" s="352"/>
      <c r="BL65" s="233"/>
      <c r="BM65" s="352"/>
      <c r="BN65" s="233"/>
      <c r="BO65" s="352"/>
      <c r="BP65" s="233"/>
      <c r="BQ65" s="352"/>
      <c r="BR65" s="233"/>
      <c r="BS65" s="352"/>
      <c r="BT65" s="233"/>
      <c r="BU65" s="352"/>
      <c r="BV65" s="233"/>
      <c r="BW65" s="352"/>
      <c r="BX65" s="233"/>
      <c r="BY65" s="352"/>
      <c r="BZ65" s="233"/>
    </row>
    <row r="66" spans="1:81" s="53" customFormat="1" ht="15" customHeight="1">
      <c r="A66" s="932"/>
      <c r="B66" s="534" t="s">
        <v>224</v>
      </c>
      <c r="C66" s="534"/>
      <c r="D66" s="534"/>
      <c r="E66" s="534"/>
      <c r="F66" s="534"/>
      <c r="H66" s="529"/>
      <c r="J66" s="535"/>
      <c r="K66" s="1000"/>
      <c r="L66" s="535"/>
      <c r="M66" s="1001"/>
      <c r="N66" s="1228">
        <v>2660056599</v>
      </c>
      <c r="O66" s="1229">
        <v>2660056599</v>
      </c>
      <c r="P66" s="535"/>
      <c r="Q66" s="1000"/>
      <c r="R66" s="535"/>
      <c r="S66" s="1200"/>
      <c r="T66" s="535"/>
      <c r="U66" s="536"/>
      <c r="V66" s="1226">
        <v>2660056599</v>
      </c>
      <c r="W66" s="1227">
        <v>2660056599</v>
      </c>
      <c r="Y66" s="535"/>
      <c r="Z66" s="1010"/>
      <c r="AA66" s="535"/>
      <c r="AB66" s="1011"/>
      <c r="AC66" s="1228">
        <v>2660056599</v>
      </c>
      <c r="AD66" s="1229">
        <v>2660056599</v>
      </c>
      <c r="AE66" s="535"/>
      <c r="AF66" s="1045"/>
      <c r="AG66" s="535"/>
      <c r="AH66" s="1200"/>
      <c r="AI66" s="535"/>
      <c r="AJ66" s="536"/>
      <c r="AK66" s="1226"/>
      <c r="AL66" s="1227"/>
      <c r="AN66" s="164"/>
      <c r="AO66" s="355"/>
      <c r="AP66" s="355"/>
      <c r="AQ66" s="355"/>
      <c r="AR66" s="355"/>
      <c r="AS66" s="355"/>
      <c r="AT66" s="355"/>
      <c r="AU66" s="355"/>
      <c r="AV66" s="355"/>
      <c r="AW66" s="58"/>
      <c r="AX66" s="355"/>
      <c r="AY66" s="355"/>
      <c r="AZ66" s="355"/>
      <c r="BA66" s="355"/>
      <c r="BB66" s="355"/>
      <c r="BC66" s="355"/>
      <c r="BD66" s="355"/>
      <c r="BE66" s="355"/>
      <c r="BF66" s="183"/>
    </row>
    <row r="67" spans="1:81" s="53" customFormat="1" ht="15" customHeight="1">
      <c r="A67" s="932"/>
      <c r="B67" s="53" t="s">
        <v>750</v>
      </c>
      <c r="H67" s="56"/>
      <c r="J67" s="1002"/>
      <c r="K67" s="1002"/>
      <c r="L67" s="1002"/>
      <c r="M67" s="998"/>
      <c r="N67" s="1222">
        <v>2658987649</v>
      </c>
      <c r="O67" s="1223"/>
      <c r="P67" s="1002"/>
      <c r="Q67" s="1002"/>
      <c r="R67" s="1205"/>
      <c r="S67" s="1205"/>
      <c r="T67" s="1205"/>
      <c r="U67" s="374"/>
      <c r="V67" s="1230">
        <v>2659184216</v>
      </c>
      <c r="W67" s="1231"/>
      <c r="Y67" s="1012"/>
      <c r="Z67" s="1012"/>
      <c r="AA67" s="1012"/>
      <c r="AB67" s="1008"/>
      <c r="AC67" s="1222">
        <v>2658697670</v>
      </c>
      <c r="AD67" s="1223"/>
      <c r="AE67" s="1046"/>
      <c r="AF67" s="1046"/>
      <c r="AG67" s="1046"/>
      <c r="AH67" s="1205"/>
      <c r="AI67" s="1205"/>
      <c r="AJ67" s="374"/>
      <c r="AK67" s="1230"/>
      <c r="AL67" s="1231"/>
      <c r="AN67" s="133"/>
      <c r="AO67" s="177"/>
      <c r="AP67" s="177"/>
      <c r="AQ67" s="177"/>
      <c r="AR67" s="177"/>
      <c r="AS67" s="177"/>
      <c r="AT67" s="177"/>
      <c r="AU67" s="177"/>
      <c r="AV67" s="177"/>
      <c r="AW67" s="58"/>
      <c r="AX67" s="177"/>
      <c r="AY67" s="177"/>
      <c r="AZ67" s="177"/>
      <c r="BA67" s="177"/>
      <c r="BB67" s="177"/>
      <c r="BC67" s="177"/>
      <c r="BD67" s="177"/>
      <c r="BE67" s="177"/>
      <c r="BF67" s="183"/>
      <c r="BI67" s="284"/>
    </row>
    <row r="68" spans="1:81" s="53" customFormat="1" ht="15" customHeight="1" thickBot="1">
      <c r="A68" s="932"/>
      <c r="B68" s="537" t="s">
        <v>751</v>
      </c>
      <c r="C68" s="537"/>
      <c r="D68" s="537"/>
      <c r="E68" s="537"/>
      <c r="F68" s="537"/>
      <c r="H68" s="538"/>
      <c r="J68" s="539"/>
      <c r="K68" s="999"/>
      <c r="L68" s="539"/>
      <c r="M68" s="1003"/>
      <c r="N68" s="1232">
        <v>2660147224</v>
      </c>
      <c r="O68" s="1233"/>
      <c r="P68" s="539"/>
      <c r="Q68" s="999"/>
      <c r="R68" s="539"/>
      <c r="S68" s="1199"/>
      <c r="T68" s="539"/>
      <c r="U68" s="540"/>
      <c r="V68" s="1224">
        <v>2660521198</v>
      </c>
      <c r="W68" s="1225"/>
      <c r="Y68" s="539"/>
      <c r="Z68" s="1009"/>
      <c r="AA68" s="539"/>
      <c r="AB68" s="1013"/>
      <c r="AC68" s="1232">
        <v>2659550211</v>
      </c>
      <c r="AD68" s="1233"/>
      <c r="AE68" s="539"/>
      <c r="AF68" s="1044"/>
      <c r="AG68" s="539"/>
      <c r="AH68" s="1199"/>
      <c r="AI68" s="539"/>
      <c r="AJ68" s="540"/>
      <c r="AK68" s="1224"/>
      <c r="AL68" s="1225"/>
      <c r="AN68" s="164"/>
      <c r="AO68" s="515"/>
      <c r="AP68" s="515"/>
      <c r="AQ68" s="515"/>
      <c r="AR68" s="515"/>
      <c r="AS68" s="515"/>
      <c r="AT68" s="515"/>
      <c r="AU68" s="515"/>
      <c r="AV68" s="515"/>
      <c r="AW68" s="58"/>
      <c r="AX68" s="515"/>
      <c r="AY68" s="515"/>
      <c r="AZ68" s="515"/>
      <c r="BA68" s="515"/>
      <c r="BB68" s="515"/>
      <c r="BC68" s="515"/>
      <c r="BD68" s="515"/>
      <c r="BE68" s="515"/>
      <c r="BF68" s="183"/>
      <c r="BI68" s="285"/>
    </row>
    <row r="69" spans="1:81" s="53" customFormat="1" ht="23.25" customHeight="1" thickTop="1">
      <c r="A69" s="932"/>
      <c r="B69" s="55"/>
      <c r="H69" s="56"/>
      <c r="J69" s="517"/>
      <c r="K69" s="517"/>
      <c r="L69" s="517"/>
      <c r="M69" s="517"/>
      <c r="N69" s="517"/>
      <c r="O69" s="517"/>
      <c r="P69" s="517"/>
      <c r="Q69" s="517"/>
      <c r="R69" s="517"/>
      <c r="S69" s="517"/>
      <c r="T69" s="517"/>
      <c r="U69" s="517"/>
      <c r="V69" s="517"/>
      <c r="W69" s="517"/>
      <c r="Y69" s="517"/>
      <c r="Z69" s="517"/>
      <c r="AA69" s="517"/>
      <c r="AB69" s="517"/>
      <c r="AC69" s="517"/>
      <c r="AD69" s="517"/>
      <c r="AE69" s="517"/>
      <c r="AF69" s="517"/>
      <c r="AG69" s="517"/>
      <c r="AH69" s="517"/>
      <c r="AI69" s="517"/>
      <c r="AJ69" s="517"/>
      <c r="AK69" s="517"/>
      <c r="AL69" s="517"/>
      <c r="AM69" s="517"/>
      <c r="AN69" s="518"/>
      <c r="AO69" s="519"/>
      <c r="AP69" s="519"/>
      <c r="AQ69" s="519"/>
      <c r="AR69" s="519"/>
      <c r="AS69" s="519"/>
      <c r="AT69" s="519"/>
      <c r="AU69" s="519"/>
      <c r="AV69" s="519"/>
      <c r="AW69" s="58"/>
      <c r="AX69" s="519"/>
      <c r="AY69" s="519"/>
      <c r="AZ69" s="519"/>
      <c r="BA69" s="519"/>
      <c r="BB69" s="519"/>
      <c r="BC69" s="519"/>
      <c r="BD69" s="519"/>
      <c r="BE69" s="519"/>
      <c r="BF69" s="58"/>
    </row>
    <row r="70" spans="1:81" s="485" customFormat="1" ht="23.25" customHeight="1">
      <c r="A70" s="993"/>
      <c r="B70" s="993" t="s">
        <v>749</v>
      </c>
      <c r="C70" s="993"/>
      <c r="D70" s="993"/>
      <c r="E70" s="993"/>
      <c r="F70" s="993"/>
      <c r="H70" s="520"/>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2"/>
      <c r="AO70" s="523"/>
      <c r="AP70" s="523"/>
      <c r="AQ70" s="523"/>
      <c r="AR70" s="523"/>
      <c r="AS70" s="523"/>
      <c r="AT70" s="523"/>
      <c r="AU70" s="524"/>
      <c r="AV70" s="524"/>
      <c r="AW70" s="525"/>
      <c r="AX70" s="523"/>
      <c r="AY70" s="523"/>
      <c r="AZ70" s="523"/>
      <c r="BA70" s="523"/>
      <c r="BB70" s="523"/>
      <c r="BC70" s="523"/>
      <c r="BD70" s="524"/>
      <c r="BE70" s="524"/>
      <c r="BF70" s="525"/>
      <c r="BG70" s="521"/>
      <c r="BH70" s="521"/>
      <c r="BI70" s="521"/>
      <c r="BJ70" s="521"/>
      <c r="BK70" s="521"/>
      <c r="BL70" s="521"/>
      <c r="BM70" s="526"/>
      <c r="BN70" s="521"/>
      <c r="BO70" s="521"/>
      <c r="BP70" s="521"/>
      <c r="BQ70" s="521"/>
      <c r="BR70" s="521"/>
      <c r="BS70" s="521"/>
      <c r="BT70" s="521"/>
      <c r="BU70" s="521"/>
      <c r="BV70" s="521"/>
      <c r="BW70" s="521"/>
      <c r="BX70" s="521"/>
      <c r="BY70" s="521"/>
      <c r="BZ70" s="521"/>
      <c r="CA70" s="521"/>
      <c r="CB70" s="521"/>
      <c r="CC70" s="521"/>
    </row>
    <row r="71" spans="1:81" s="53" customFormat="1" ht="15" customHeight="1">
      <c r="A71" s="932"/>
      <c r="H71" s="56"/>
      <c r="I71" s="314"/>
      <c r="J71" s="49"/>
      <c r="K71" s="352"/>
      <c r="L71" s="233"/>
      <c r="M71" s="352"/>
      <c r="N71" s="233"/>
      <c r="O71" s="352"/>
      <c r="P71" s="233"/>
      <c r="Q71" s="352"/>
      <c r="R71" s="233"/>
      <c r="S71" s="352"/>
      <c r="T71" s="233"/>
      <c r="U71" s="352"/>
      <c r="V71" s="233"/>
      <c r="W71" s="352"/>
      <c r="X71" s="372"/>
      <c r="Y71" s="49"/>
      <c r="Z71" s="352"/>
      <c r="AA71" s="233"/>
      <c r="AB71" s="352"/>
      <c r="AC71" s="233"/>
      <c r="AD71" s="352"/>
      <c r="AE71" s="233"/>
      <c r="AF71" s="352"/>
      <c r="AG71" s="233"/>
      <c r="AH71" s="352"/>
      <c r="AI71" s="233"/>
      <c r="AJ71" s="352"/>
      <c r="AK71" s="233"/>
      <c r="AL71" s="352"/>
      <c r="AM71" s="372"/>
      <c r="AN71" s="527"/>
      <c r="AO71" s="258"/>
      <c r="AP71" s="258"/>
      <c r="AQ71" s="258"/>
      <c r="AR71" s="258"/>
      <c r="AS71" s="258"/>
      <c r="AT71" s="258"/>
      <c r="AU71" s="61"/>
      <c r="AV71" s="61"/>
      <c r="AW71" s="527"/>
      <c r="AX71" s="258"/>
      <c r="AY71" s="258"/>
      <c r="AZ71" s="258"/>
      <c r="BA71" s="258"/>
      <c r="BB71" s="258"/>
      <c r="BC71" s="258"/>
      <c r="BD71" s="61"/>
      <c r="BE71" s="61"/>
      <c r="BF71" s="527"/>
      <c r="BG71" s="372"/>
      <c r="BH71" s="950"/>
      <c r="BI71" s="372"/>
      <c r="BJ71" s="950"/>
      <c r="BK71" s="372"/>
      <c r="BL71" s="950"/>
      <c r="BM71" s="528"/>
      <c r="BN71" s="372"/>
      <c r="BO71" s="950"/>
      <c r="BP71" s="372"/>
      <c r="BQ71" s="950"/>
      <c r="BR71" s="372"/>
      <c r="BS71" s="950"/>
      <c r="BT71" s="372"/>
      <c r="BU71" s="950"/>
      <c r="BV71" s="372"/>
      <c r="BW71" s="950"/>
      <c r="BX71" s="372"/>
      <c r="BY71" s="950"/>
      <c r="BZ71" s="372"/>
      <c r="CA71" s="950"/>
      <c r="CB71" s="372"/>
      <c r="CC71" s="950"/>
    </row>
    <row r="72" spans="1:81" s="53" customFormat="1" ht="15" customHeight="1">
      <c r="A72" s="932"/>
      <c r="B72" s="534" t="s">
        <v>752</v>
      </c>
      <c r="C72" s="534"/>
      <c r="D72" s="534"/>
      <c r="E72" s="534"/>
      <c r="F72" s="534"/>
      <c r="H72" s="529" t="s">
        <v>856</v>
      </c>
      <c r="J72" s="955"/>
      <c r="K72" s="956"/>
      <c r="L72" s="955"/>
      <c r="M72" s="957"/>
      <c r="N72" s="955"/>
      <c r="O72" s="957">
        <v>0.3</v>
      </c>
      <c r="P72" s="955"/>
      <c r="Q72" s="956"/>
      <c r="R72" s="955"/>
      <c r="S72" s="956"/>
      <c r="T72" s="955"/>
      <c r="U72" s="1201"/>
      <c r="V72" s="955"/>
      <c r="W72" s="956">
        <v>0.85</v>
      </c>
      <c r="Y72" s="955"/>
      <c r="Z72" s="956"/>
      <c r="AA72" s="955"/>
      <c r="AB72" s="957"/>
      <c r="AC72" s="955"/>
      <c r="AD72" s="957">
        <v>0.28000000000000003</v>
      </c>
      <c r="AE72" s="955"/>
      <c r="AF72" s="956"/>
      <c r="AG72" s="955"/>
      <c r="AH72" s="956"/>
      <c r="AI72" s="955"/>
      <c r="AJ72" s="1201"/>
      <c r="AK72" s="955"/>
      <c r="AL72" s="956"/>
      <c r="AN72" s="133"/>
      <c r="AO72" s="355"/>
      <c r="AP72" s="355"/>
      <c r="AQ72" s="355"/>
      <c r="AR72" s="355"/>
      <c r="AS72" s="355"/>
      <c r="AT72" s="355"/>
      <c r="AU72" s="355"/>
      <c r="AV72" s="355"/>
      <c r="AW72" s="58"/>
      <c r="AX72" s="355"/>
      <c r="AY72" s="355"/>
      <c r="AZ72" s="355"/>
      <c r="BA72" s="355"/>
      <c r="BB72" s="355"/>
      <c r="BC72" s="355"/>
      <c r="BD72" s="355"/>
      <c r="BE72" s="355"/>
      <c r="BF72" s="183"/>
      <c r="BH72" s="950"/>
      <c r="BI72" s="950"/>
    </row>
    <row r="73" spans="1:81" s="54" customFormat="1" ht="15" hidden="1" customHeight="1">
      <c r="A73" s="962"/>
      <c r="C73" s="54" t="s">
        <v>754</v>
      </c>
      <c r="G73" s="962"/>
      <c r="H73" s="963"/>
      <c r="I73" s="962"/>
      <c r="J73" s="964"/>
      <c r="K73" s="964"/>
      <c r="L73" s="964"/>
      <c r="M73" s="965"/>
      <c r="N73" s="964"/>
      <c r="O73" s="965">
        <v>0.28000000000000003</v>
      </c>
      <c r="P73" s="964"/>
      <c r="Q73" s="964"/>
      <c r="R73" s="964"/>
      <c r="S73" s="964"/>
      <c r="T73" s="964"/>
      <c r="U73" s="1202"/>
      <c r="V73" s="964"/>
      <c r="W73" s="1148"/>
      <c r="X73" s="962"/>
      <c r="Y73" s="964"/>
      <c r="Z73" s="964"/>
      <c r="AA73" s="964"/>
      <c r="AB73" s="965"/>
      <c r="AC73" s="964"/>
      <c r="AD73" s="1192">
        <v>0.2</v>
      </c>
      <c r="AE73" s="964"/>
      <c r="AF73" s="964"/>
      <c r="AG73" s="964"/>
      <c r="AH73" s="964"/>
      <c r="AI73" s="964"/>
      <c r="AJ73" s="1202"/>
      <c r="AK73" s="964"/>
      <c r="AL73" s="964"/>
      <c r="AN73" s="215"/>
      <c r="AO73" s="951"/>
      <c r="AP73" s="951"/>
      <c r="AQ73" s="951"/>
      <c r="AR73" s="951"/>
      <c r="AS73" s="951"/>
      <c r="AT73" s="951"/>
      <c r="AU73" s="951"/>
      <c r="AV73" s="951"/>
      <c r="AW73" s="60"/>
      <c r="AX73" s="951"/>
      <c r="AY73" s="951"/>
      <c r="AZ73" s="951"/>
      <c r="BA73" s="951"/>
      <c r="BB73" s="951"/>
      <c r="BC73" s="951"/>
      <c r="BD73" s="951"/>
      <c r="BE73" s="951"/>
      <c r="BF73" s="216"/>
      <c r="BH73" s="282"/>
      <c r="BI73" s="282"/>
    </row>
    <row r="74" spans="1:81" s="54" customFormat="1" ht="15" hidden="1" customHeight="1">
      <c r="A74" s="962"/>
      <c r="C74" s="54" t="s">
        <v>756</v>
      </c>
      <c r="G74" s="962"/>
      <c r="H74" s="963"/>
      <c r="I74" s="962"/>
      <c r="J74" s="964"/>
      <c r="K74" s="964"/>
      <c r="L74" s="964"/>
      <c r="M74" s="965"/>
      <c r="N74" s="964"/>
      <c r="O74" s="965">
        <v>0.01</v>
      </c>
      <c r="P74" s="964"/>
      <c r="Q74" s="964"/>
      <c r="R74" s="964"/>
      <c r="S74" s="964"/>
      <c r="T74" s="964"/>
      <c r="U74" s="1202"/>
      <c r="V74" s="964"/>
      <c r="W74" s="1148"/>
      <c r="X74" s="962"/>
      <c r="Y74" s="964"/>
      <c r="Z74" s="964"/>
      <c r="AA74" s="964"/>
      <c r="AB74" s="965"/>
      <c r="AC74" s="964"/>
      <c r="AD74" s="1192">
        <v>0.08</v>
      </c>
      <c r="AE74" s="964"/>
      <c r="AF74" s="964"/>
      <c r="AG74" s="964"/>
      <c r="AH74" s="964"/>
      <c r="AI74" s="964"/>
      <c r="AJ74" s="1202"/>
      <c r="AK74" s="964"/>
      <c r="AL74" s="964"/>
      <c r="AN74" s="215"/>
      <c r="AO74" s="951"/>
      <c r="AP74" s="951"/>
      <c r="AQ74" s="951"/>
      <c r="AR74" s="951"/>
      <c r="AS74" s="951"/>
      <c r="AT74" s="951"/>
      <c r="AU74" s="951"/>
      <c r="AV74" s="951"/>
      <c r="AW74" s="60"/>
      <c r="AX74" s="951"/>
      <c r="AY74" s="951"/>
      <c r="AZ74" s="951"/>
      <c r="BA74" s="951"/>
      <c r="BB74" s="951"/>
      <c r="BC74" s="951"/>
      <c r="BD74" s="951"/>
      <c r="BE74" s="951"/>
      <c r="BF74" s="216"/>
      <c r="BH74" s="282"/>
      <c r="BI74" s="282"/>
    </row>
    <row r="75" spans="1:81" s="53" customFormat="1" ht="15" customHeight="1" thickBot="1">
      <c r="A75" s="932"/>
      <c r="B75" s="681" t="s">
        <v>753</v>
      </c>
      <c r="C75" s="681"/>
      <c r="D75" s="681"/>
      <c r="E75" s="681"/>
      <c r="F75" s="681"/>
      <c r="H75" s="510" t="s">
        <v>857</v>
      </c>
      <c r="J75" s="958"/>
      <c r="K75" s="959"/>
      <c r="L75" s="958"/>
      <c r="M75" s="960"/>
      <c r="N75" s="958"/>
      <c r="O75" s="960">
        <v>0.3</v>
      </c>
      <c r="P75" s="958"/>
      <c r="Q75" s="959"/>
      <c r="R75" s="958"/>
      <c r="S75" s="959"/>
      <c r="T75" s="958"/>
      <c r="U75" s="1203"/>
      <c r="V75" s="958"/>
      <c r="W75" s="959">
        <v>0.85</v>
      </c>
      <c r="Y75" s="958"/>
      <c r="Z75" s="959"/>
      <c r="AA75" s="958"/>
      <c r="AB75" s="960"/>
      <c r="AC75" s="958"/>
      <c r="AD75" s="960">
        <v>0.28000000000000003</v>
      </c>
      <c r="AE75" s="958"/>
      <c r="AF75" s="959"/>
      <c r="AG75" s="958"/>
      <c r="AH75" s="959"/>
      <c r="AI75" s="958"/>
      <c r="AJ75" s="1203"/>
      <c r="AK75" s="958"/>
      <c r="AL75" s="959"/>
      <c r="AN75" s="133"/>
      <c r="AO75" s="515"/>
      <c r="AP75" s="515"/>
      <c r="AQ75" s="515"/>
      <c r="AR75" s="515"/>
      <c r="AS75" s="515"/>
      <c r="AT75" s="515"/>
      <c r="AU75" s="515"/>
      <c r="AV75" s="515"/>
      <c r="AW75" s="58"/>
      <c r="AX75" s="515"/>
      <c r="AY75" s="515"/>
      <c r="AZ75" s="515"/>
      <c r="BA75" s="515"/>
      <c r="BB75" s="515"/>
      <c r="BC75" s="515"/>
      <c r="BD75" s="515"/>
      <c r="BE75" s="515"/>
      <c r="BF75" s="183"/>
      <c r="BH75" s="950"/>
      <c r="BI75" s="950"/>
    </row>
    <row r="76" spans="1:81" s="54" customFormat="1" ht="15" hidden="1" customHeight="1" thickTop="1">
      <c r="A76" s="1147"/>
      <c r="B76" s="961"/>
      <c r="C76" s="961" t="s">
        <v>757</v>
      </c>
      <c r="D76" s="961"/>
      <c r="E76" s="961"/>
      <c r="F76" s="961"/>
      <c r="G76" s="962"/>
      <c r="H76" s="963"/>
      <c r="I76" s="962"/>
      <c r="J76" s="964"/>
      <c r="K76" s="964"/>
      <c r="L76" s="964"/>
      <c r="M76" s="965"/>
      <c r="N76" s="964"/>
      <c r="O76" s="965">
        <v>0.28000000000000003</v>
      </c>
      <c r="P76" s="964"/>
      <c r="Q76" s="964"/>
      <c r="R76" s="964"/>
      <c r="S76" s="964"/>
      <c r="T76" s="964"/>
      <c r="U76" s="1202"/>
      <c r="V76" s="964"/>
      <c r="W76" s="1148"/>
      <c r="X76" s="962"/>
      <c r="Y76" s="964"/>
      <c r="Z76" s="964"/>
      <c r="AA76" s="964"/>
      <c r="AB76" s="965"/>
      <c r="AC76" s="964"/>
      <c r="AD76" s="1192">
        <v>0.2</v>
      </c>
      <c r="AE76" s="964"/>
      <c r="AF76" s="964"/>
      <c r="AG76" s="964"/>
      <c r="AH76" s="964"/>
      <c r="AI76" s="964"/>
      <c r="AJ76" s="1202"/>
      <c r="AK76" s="964"/>
      <c r="AL76" s="964"/>
      <c r="AN76" s="215"/>
      <c r="AO76" s="951"/>
      <c r="AP76" s="951"/>
      <c r="AQ76" s="951"/>
      <c r="AR76" s="951"/>
      <c r="AS76" s="951"/>
      <c r="AT76" s="951"/>
      <c r="AU76" s="951"/>
      <c r="AV76" s="951"/>
      <c r="AW76" s="60"/>
      <c r="AX76" s="951"/>
      <c r="AY76" s="951"/>
      <c r="AZ76" s="951"/>
      <c r="BA76" s="951"/>
      <c r="BB76" s="951"/>
      <c r="BC76" s="951"/>
      <c r="BD76" s="951"/>
      <c r="BE76" s="951"/>
      <c r="BF76" s="216"/>
      <c r="BH76" s="282"/>
      <c r="BI76" s="282"/>
    </row>
    <row r="77" spans="1:81" s="54" customFormat="1" ht="15" hidden="1" customHeight="1" thickBot="1">
      <c r="A77" s="997"/>
      <c r="B77" s="966"/>
      <c r="C77" s="966" t="s">
        <v>755</v>
      </c>
      <c r="D77" s="966"/>
      <c r="E77" s="966"/>
      <c r="F77" s="966"/>
      <c r="G77" s="962"/>
      <c r="H77" s="967"/>
      <c r="I77" s="962"/>
      <c r="J77" s="968"/>
      <c r="K77" s="968"/>
      <c r="L77" s="968"/>
      <c r="M77" s="969"/>
      <c r="N77" s="968"/>
      <c r="O77" s="969">
        <v>0.01</v>
      </c>
      <c r="P77" s="968"/>
      <c r="Q77" s="968"/>
      <c r="R77" s="968"/>
      <c r="S77" s="968"/>
      <c r="T77" s="968"/>
      <c r="U77" s="1204"/>
      <c r="V77" s="968"/>
      <c r="W77" s="1191"/>
      <c r="X77" s="962"/>
      <c r="Y77" s="968"/>
      <c r="Z77" s="968"/>
      <c r="AA77" s="968"/>
      <c r="AB77" s="969"/>
      <c r="AC77" s="968"/>
      <c r="AD77" s="1193">
        <v>0.08</v>
      </c>
      <c r="AE77" s="968"/>
      <c r="AF77" s="968"/>
      <c r="AG77" s="968"/>
      <c r="AH77" s="968"/>
      <c r="AI77" s="968"/>
      <c r="AJ77" s="1204"/>
      <c r="AK77" s="968"/>
      <c r="AL77" s="968"/>
      <c r="AN77" s="215"/>
      <c r="AO77" s="951"/>
      <c r="AP77" s="951"/>
      <c r="AQ77" s="951"/>
      <c r="AR77" s="951"/>
      <c r="AS77" s="951"/>
      <c r="AT77" s="951"/>
      <c r="AU77" s="951"/>
      <c r="AV77" s="951"/>
      <c r="AW77" s="60"/>
      <c r="AX77" s="951"/>
      <c r="AY77" s="951"/>
      <c r="AZ77" s="951"/>
      <c r="BA77" s="951"/>
      <c r="BB77" s="951"/>
      <c r="BC77" s="951"/>
      <c r="BD77" s="951"/>
      <c r="BE77" s="951"/>
      <c r="BF77" s="216"/>
      <c r="BH77" s="282"/>
      <c r="BI77" s="282"/>
    </row>
    <row r="78" spans="1:81" s="53" customFormat="1" ht="23.25" customHeight="1" thickTop="1">
      <c r="H78" s="56"/>
      <c r="AN78" s="58"/>
      <c r="AO78" s="60"/>
      <c r="AP78" s="60"/>
      <c r="AQ78" s="60"/>
      <c r="AR78" s="60"/>
      <c r="AS78" s="60"/>
      <c r="AT78" s="60"/>
      <c r="AU78" s="60"/>
      <c r="AV78" s="60"/>
      <c r="AW78" s="58"/>
      <c r="AX78" s="60"/>
      <c r="AY78" s="60"/>
      <c r="AZ78" s="60"/>
      <c r="BA78" s="60"/>
      <c r="BB78" s="60"/>
      <c r="BC78" s="60"/>
      <c r="BD78" s="60"/>
      <c r="BE78" s="60"/>
      <c r="BF78" s="58"/>
    </row>
    <row r="79" spans="1:81" s="53" customFormat="1" ht="12.75" customHeight="1">
      <c r="H79" s="56"/>
      <c r="O79" s="1213"/>
      <c r="AD79" s="1213"/>
      <c r="AN79" s="58"/>
      <c r="AO79" s="60"/>
      <c r="AP79" s="60"/>
      <c r="AQ79" s="60"/>
      <c r="AR79" s="60"/>
      <c r="AS79" s="60"/>
      <c r="AT79" s="60"/>
      <c r="AU79" s="60"/>
      <c r="AV79" s="60"/>
      <c r="AW79" s="58"/>
      <c r="AX79" s="60"/>
      <c r="AY79" s="60"/>
      <c r="AZ79" s="60"/>
      <c r="BA79" s="60"/>
      <c r="BB79" s="60"/>
      <c r="BC79" s="60"/>
      <c r="BD79" s="60"/>
      <c r="BE79" s="60"/>
      <c r="BF79" s="58"/>
    </row>
    <row r="80" spans="1:81" s="53" customFormat="1" ht="12.75" customHeight="1">
      <c r="H80" s="56"/>
      <c r="AN80" s="58"/>
      <c r="AO80" s="60"/>
      <c r="AP80" s="60"/>
      <c r="AQ80" s="60"/>
      <c r="AR80" s="60"/>
      <c r="AS80" s="60"/>
      <c r="AT80" s="60"/>
      <c r="AU80" s="60"/>
      <c r="AV80" s="60"/>
      <c r="AW80" s="58"/>
      <c r="AX80" s="60"/>
      <c r="AY80" s="60"/>
      <c r="AZ80" s="60"/>
      <c r="BA80" s="60"/>
      <c r="BB80" s="60"/>
      <c r="BC80" s="60"/>
      <c r="BD80" s="60"/>
      <c r="BE80" s="60"/>
      <c r="BF80" s="58"/>
    </row>
    <row r="81" spans="2:57" s="225" customFormat="1" ht="12.75" hidden="1" customHeight="1">
      <c r="B81" s="363"/>
      <c r="C81" s="363"/>
      <c r="D81" s="363"/>
      <c r="E81" s="363"/>
      <c r="F81" s="363"/>
      <c r="H81" s="364"/>
      <c r="J81" s="363"/>
      <c r="K81" s="363"/>
      <c r="L81" s="363"/>
      <c r="M81" s="363"/>
      <c r="N81" s="363"/>
      <c r="O81" s="363"/>
      <c r="P81" s="363"/>
      <c r="Q81" s="363"/>
      <c r="R81" s="363"/>
      <c r="S81" s="363"/>
      <c r="T81" s="363"/>
      <c r="U81" s="363"/>
      <c r="V81" s="363"/>
      <c r="W81" s="363"/>
      <c r="Y81" s="363"/>
      <c r="Z81" s="363"/>
      <c r="AA81" s="363"/>
      <c r="AB81" s="363"/>
      <c r="AC81" s="363"/>
      <c r="AD81" s="363"/>
      <c r="AE81" s="363"/>
      <c r="AF81" s="363"/>
      <c r="AG81" s="363"/>
      <c r="AH81" s="363"/>
      <c r="AI81" s="363"/>
      <c r="AJ81" s="363"/>
      <c r="AK81" s="363"/>
      <c r="AL81" s="363"/>
      <c r="AO81" s="176"/>
      <c r="AP81" s="176"/>
      <c r="AQ81" s="176"/>
      <c r="AR81" s="176"/>
      <c r="AS81" s="176"/>
      <c r="AT81" s="176"/>
      <c r="AU81" s="176"/>
      <c r="AV81" s="176"/>
      <c r="AX81" s="176"/>
      <c r="AY81" s="176"/>
      <c r="AZ81" s="176"/>
      <c r="BA81" s="176"/>
      <c r="BB81" s="176"/>
      <c r="BC81" s="176"/>
      <c r="BD81" s="176"/>
      <c r="BE81" s="176"/>
    </row>
    <row r="82" spans="2:57" s="176" customFormat="1" ht="12.75" hidden="1" customHeight="1">
      <c r="B82" s="226" t="s">
        <v>83</v>
      </c>
      <c r="H82" s="176">
        <f>COUNTIF($92:$109,"&gt;2")+COUNTIF($92:$109,"&lt;-2")</f>
        <v>0</v>
      </c>
    </row>
    <row r="83" spans="2:57" s="176" customFormat="1" ht="12.75" hidden="1" customHeight="1">
      <c r="B83" s="226" t="s">
        <v>84</v>
      </c>
      <c r="H83" s="176">
        <f>IF(TRIMESTRE=1,COUNTIF($AN:$AV,"&gt;2")+COUNTIF($AN:$AV,"&lt;-2"),IF(OR(TRIMESTRE=2,TRIMESTRE=3),COUNTIF($AN:$AY,"&gt;2")+COUNTIF($AN:$AY,"&lt;-2"),IF(TRIMESTRE=4,COUNTIF($AN:$BF,"&gt;2")+COUNTIF($AN:$BF,"&lt;-2"),"Trim. ?")))</f>
        <v>0</v>
      </c>
    </row>
    <row r="84" spans="2:57" s="176" customFormat="1" ht="12.75" hidden="1" customHeight="1">
      <c r="B84" s="226" t="s">
        <v>85</v>
      </c>
      <c r="H84" s="176">
        <f>COUNTIF($114:$144,"&gt;=1,001")+COUNTIF($114:$144,"&lt;=-1,001")+COUNTIF($145:$147,"&gt;=0,1%")+COUNTIF($145:$147,"&lt;=-0,1%")</f>
        <v>0</v>
      </c>
    </row>
    <row r="85" spans="2:57" s="176" customFormat="1" ht="12.75" hidden="1" customHeight="1">
      <c r="B85" s="226" t="s">
        <v>971</v>
      </c>
      <c r="H85" s="176">
        <f>COUNTIF($110:$113,"&gt;=0,1%")+COUNTIF($110:$113,"&lt;=-0,1%")</f>
        <v>0</v>
      </c>
    </row>
    <row r="86" spans="2:57" s="176" customFormat="1" ht="12.75" hidden="1" customHeight="1">
      <c r="B86" s="226" t="s">
        <v>124</v>
      </c>
      <c r="H86" s="176">
        <f>COUNTIF($90:$90,"&gt;0")</f>
        <v>0</v>
      </c>
    </row>
    <row r="87" spans="2:57" s="176" customFormat="1" ht="12.75" hidden="1" customHeight="1">
      <c r="B87" s="226" t="s">
        <v>377</v>
      </c>
      <c r="H87" s="227" t="str">
        <f>IF(ISERROR(SUM($92:$147)+SUM($AN:$BF)),"# ERREUR !","OK")</f>
        <v>OK</v>
      </c>
    </row>
    <row r="88" spans="2:57" s="225" customFormat="1" ht="12.75" hidden="1" customHeight="1">
      <c r="B88" s="228"/>
      <c r="C88" s="228"/>
      <c r="D88" s="228"/>
      <c r="E88" s="228"/>
      <c r="F88" s="228"/>
      <c r="G88" s="228"/>
      <c r="H88" s="229"/>
      <c r="AO88" s="176"/>
      <c r="AP88" s="176"/>
      <c r="AQ88" s="176"/>
      <c r="AR88" s="176"/>
      <c r="AS88" s="176"/>
      <c r="AT88" s="176"/>
      <c r="AU88" s="176"/>
      <c r="AV88" s="176"/>
      <c r="AX88" s="176"/>
      <c r="AY88" s="176"/>
      <c r="AZ88" s="176"/>
      <c r="BA88" s="176"/>
      <c r="BB88" s="176"/>
      <c r="BC88" s="176"/>
      <c r="BD88" s="176"/>
      <c r="BE88" s="176"/>
    </row>
    <row r="89" spans="2:57" s="225" customFormat="1" ht="12.75" hidden="1" customHeight="1">
      <c r="B89" s="363"/>
      <c r="C89" s="363"/>
      <c r="D89" s="363"/>
      <c r="E89" s="363"/>
      <c r="F89" s="363"/>
      <c r="H89" s="364"/>
      <c r="J89" s="363"/>
      <c r="K89" s="363"/>
      <c r="L89" s="363"/>
      <c r="M89" s="363"/>
      <c r="N89" s="363"/>
      <c r="O89" s="363"/>
      <c r="P89" s="363"/>
      <c r="Q89" s="363"/>
      <c r="R89" s="363"/>
      <c r="S89" s="363"/>
      <c r="T89" s="363"/>
      <c r="U89" s="363"/>
      <c r="V89" s="363"/>
      <c r="W89" s="363"/>
      <c r="Y89" s="363"/>
      <c r="Z89" s="363"/>
      <c r="AA89" s="363"/>
      <c r="AB89" s="363"/>
      <c r="AC89" s="363"/>
      <c r="AD89" s="363"/>
      <c r="AE89" s="363"/>
      <c r="AF89" s="363"/>
      <c r="AG89" s="363"/>
      <c r="AH89" s="363"/>
      <c r="AI89" s="363"/>
      <c r="AJ89" s="363"/>
      <c r="AK89" s="363"/>
      <c r="AL89" s="363"/>
      <c r="AO89" s="176"/>
      <c r="AP89" s="176"/>
      <c r="AQ89" s="176"/>
      <c r="AR89" s="176"/>
      <c r="AS89" s="176"/>
      <c r="AT89" s="176"/>
      <c r="AU89" s="176"/>
      <c r="AV89" s="176"/>
      <c r="AX89" s="176"/>
      <c r="AY89" s="176"/>
      <c r="AZ89" s="176"/>
      <c r="BA89" s="176"/>
      <c r="BB89" s="176"/>
      <c r="BC89" s="176"/>
      <c r="BD89" s="176"/>
      <c r="BE89" s="176"/>
    </row>
    <row r="90" spans="2:57" s="68" customFormat="1" ht="12.75" hidden="1" customHeight="1">
      <c r="B90" s="68" t="s">
        <v>126</v>
      </c>
      <c r="H90" s="230" t="s">
        <v>81</v>
      </c>
      <c r="J90" s="68">
        <f>IF(COUNT(J32:J47)=0,0,COUNT(J32:J47))</f>
        <v>0</v>
      </c>
      <c r="K90" s="68">
        <f>IF(COUNT(K32:K47)=0,0,COUNT(K32:K47))</f>
        <v>0</v>
      </c>
      <c r="L90" s="68">
        <f>IF(COUNT(L32:L47)=0,0,COUNT(L32:L47))</f>
        <v>0</v>
      </c>
      <c r="M90" s="68">
        <f>IF(COUNT(M32:M47)=0,0,COUNT(M32:M47))</f>
        <v>0</v>
      </c>
      <c r="N90" s="68">
        <f>IF(COUNT(N41:N47)=0,0,COUNT(N41:N47))</f>
        <v>0</v>
      </c>
      <c r="O90" s="69"/>
      <c r="P90" s="68">
        <f>IF(COUNT(P32:P47)=0,0,COUNT(P32:P47))</f>
        <v>0</v>
      </c>
      <c r="Q90" s="68">
        <f>IF(COUNT(Q32:Q47)=0,0,COUNT(Q32:Q47))</f>
        <v>0</v>
      </c>
      <c r="R90" s="68">
        <f>IF(COUNT(R32:R47)=0,0,COUNT(R32:R47))</f>
        <v>0</v>
      </c>
      <c r="S90" s="68">
        <f>IF(COUNT(S32:S47)=0,0,COUNT(S32:S47))</f>
        <v>0</v>
      </c>
      <c r="T90" s="68">
        <f>IF(COUNT(T41:T47)=0,0,COUNT(T41:T47))</f>
        <v>0</v>
      </c>
      <c r="U90" s="69"/>
      <c r="V90" s="68">
        <f>IF(COUNT(V41:V47)=0,0,COUNT(V41:V47))</f>
        <v>0</v>
      </c>
      <c r="W90" s="69"/>
      <c r="Y90" s="68">
        <f>IF(COUNT(Y32:Y47)=0,0,COUNT(Y32:Y47))</f>
        <v>0</v>
      </c>
      <c r="Z90" s="68">
        <f>IF(COUNT(Z32:Z47)=0,0,COUNT(Z32:Z47))</f>
        <v>0</v>
      </c>
      <c r="AA90" s="68">
        <f>IF(COUNT(AA32:AA47)=0,0,COUNT(AA32:AA47))</f>
        <v>0</v>
      </c>
      <c r="AB90" s="68">
        <f>IF(COUNT(AB32:AB47)=0,0,COUNT(AB32:AB47))</f>
        <v>0</v>
      </c>
      <c r="AC90" s="68">
        <f>IF(COUNT(AC41:AC47)=0,0,COUNT(AC41:AC47))</f>
        <v>0</v>
      </c>
      <c r="AD90" s="69"/>
      <c r="AE90" s="68">
        <f>IF(COUNT(AE32:AE47)=0,0,COUNT(AE32:AE47))</f>
        <v>0</v>
      </c>
      <c r="AF90" s="68">
        <f>IF(COUNT(AF32:AF47)=0,0,COUNT(AF32:AF47))</f>
        <v>0</v>
      </c>
      <c r="AG90" s="68">
        <f>IF(COUNT(AG32:AG47)=0,0,COUNT(AG32:AG47))</f>
        <v>0</v>
      </c>
      <c r="AH90" s="68">
        <f>IF(COUNT(AH32:AH47)=0,0,COUNT(AH32:AH47))</f>
        <v>0</v>
      </c>
      <c r="AI90" s="68">
        <f>IF(COUNT(AI41:AI47)=0,0,COUNT(AI41:AI47))</f>
        <v>0</v>
      </c>
      <c r="AJ90" s="69"/>
      <c r="AK90" s="68">
        <f>IF(COUNT(AK41:AK47)=0,0,COUNT(AK41:AK47))</f>
        <v>0</v>
      </c>
      <c r="AL90" s="69"/>
    </row>
    <row r="91" spans="2:57" s="225" customFormat="1" ht="12.75" hidden="1" customHeight="1">
      <c r="B91" s="228"/>
      <c r="C91" s="228"/>
      <c r="D91" s="228"/>
      <c r="E91" s="228"/>
      <c r="F91" s="228"/>
      <c r="G91" s="228"/>
      <c r="H91" s="229"/>
      <c r="AO91" s="176"/>
      <c r="AP91" s="176"/>
      <c r="AQ91" s="176"/>
      <c r="AR91" s="176"/>
      <c r="AS91" s="176"/>
      <c r="AT91" s="176"/>
      <c r="AU91" s="176"/>
      <c r="AV91" s="176"/>
      <c r="AX91" s="176"/>
      <c r="AY91" s="176"/>
      <c r="AZ91" s="176"/>
      <c r="BA91" s="176"/>
      <c r="BB91" s="176"/>
      <c r="BC91" s="176"/>
      <c r="BD91" s="176"/>
      <c r="BE91" s="176"/>
    </row>
    <row r="92" spans="2:57" s="225" customFormat="1" ht="12.75" hidden="1" customHeight="1">
      <c r="B92" s="363"/>
      <c r="C92" s="363"/>
      <c r="D92" s="363"/>
      <c r="E92" s="363"/>
      <c r="F92" s="363"/>
      <c r="H92" s="364"/>
      <c r="J92" s="363"/>
      <c r="K92" s="363"/>
      <c r="L92" s="363"/>
      <c r="M92" s="363"/>
      <c r="N92" s="363"/>
      <c r="O92" s="363"/>
      <c r="P92" s="363"/>
      <c r="Q92" s="363"/>
      <c r="R92" s="363"/>
      <c r="S92" s="363"/>
      <c r="T92" s="363"/>
      <c r="U92" s="363"/>
      <c r="V92" s="363"/>
      <c r="W92" s="363"/>
      <c r="Y92" s="363"/>
      <c r="Z92" s="363"/>
      <c r="AA92" s="363"/>
      <c r="AB92" s="363"/>
      <c r="AC92" s="363"/>
      <c r="AD92" s="363"/>
      <c r="AE92" s="363"/>
      <c r="AF92" s="363"/>
      <c r="AG92" s="363"/>
      <c r="AH92" s="363"/>
      <c r="AI92" s="363"/>
      <c r="AJ92" s="363"/>
      <c r="AK92" s="363"/>
      <c r="AL92" s="363"/>
      <c r="AO92" s="176"/>
      <c r="AP92" s="176"/>
      <c r="AQ92" s="176"/>
      <c r="AR92" s="176"/>
      <c r="AS92" s="176"/>
      <c r="AT92" s="176"/>
      <c r="AU92" s="176"/>
      <c r="AV92" s="176"/>
      <c r="AX92" s="176"/>
      <c r="AY92" s="176"/>
      <c r="AZ92" s="176"/>
      <c r="BA92" s="176"/>
      <c r="BB92" s="176"/>
      <c r="BC92" s="176"/>
      <c r="BD92" s="176"/>
      <c r="BE92" s="176"/>
    </row>
    <row r="93" spans="2:57" s="176" customFormat="1" ht="12.75" hidden="1" customHeight="1">
      <c r="B93" s="176" t="s">
        <v>958</v>
      </c>
      <c r="H93" s="227" t="s">
        <v>81</v>
      </c>
      <c r="J93" s="176">
        <f t="shared" ref="J93:W93" si="37">IF(ABS(J11-SUM(J12:J14))&lt;0.001,0,J11-SUM(J12:J14))</f>
        <v>0</v>
      </c>
      <c r="K93" s="176">
        <f t="shared" si="37"/>
        <v>0</v>
      </c>
      <c r="L93" s="176">
        <f t="shared" si="37"/>
        <v>0</v>
      </c>
      <c r="M93" s="176">
        <f t="shared" si="37"/>
        <v>0</v>
      </c>
      <c r="N93" s="176">
        <f t="shared" si="37"/>
        <v>0</v>
      </c>
      <c r="O93" s="176">
        <f t="shared" si="37"/>
        <v>0</v>
      </c>
      <c r="P93" s="176">
        <f t="shared" si="37"/>
        <v>0</v>
      </c>
      <c r="Q93" s="176">
        <f t="shared" si="37"/>
        <v>0</v>
      </c>
      <c r="R93" s="176">
        <f t="shared" si="37"/>
        <v>0</v>
      </c>
      <c r="S93" s="176">
        <f t="shared" si="37"/>
        <v>0</v>
      </c>
      <c r="T93" s="176">
        <f t="shared" si="37"/>
        <v>-1</v>
      </c>
      <c r="U93" s="176">
        <f t="shared" si="37"/>
        <v>0</v>
      </c>
      <c r="V93" s="176">
        <f t="shared" si="37"/>
        <v>0</v>
      </c>
      <c r="W93" s="176">
        <f t="shared" si="37"/>
        <v>0</v>
      </c>
      <c r="Y93" s="176">
        <f t="shared" ref="Y93:AL93" si="38">IF(ABS(Y11-SUM(Y12:Y14))&lt;0.001,0,Y11-SUM(Y12:Y14))</f>
        <v>0</v>
      </c>
      <c r="Z93" s="176">
        <f t="shared" si="38"/>
        <v>0</v>
      </c>
      <c r="AA93" s="176">
        <f t="shared" si="38"/>
        <v>0</v>
      </c>
      <c r="AB93" s="176">
        <f t="shared" si="38"/>
        <v>0</v>
      </c>
      <c r="AC93" s="176">
        <f t="shared" si="38"/>
        <v>0</v>
      </c>
      <c r="AD93" s="176">
        <f t="shared" si="38"/>
        <v>1</v>
      </c>
      <c r="AE93" s="176">
        <f t="shared" si="38"/>
        <v>0</v>
      </c>
      <c r="AF93" s="176">
        <f t="shared" si="38"/>
        <v>0</v>
      </c>
      <c r="AG93" s="176">
        <f t="shared" si="38"/>
        <v>0</v>
      </c>
      <c r="AH93" s="176">
        <f t="shared" si="38"/>
        <v>0</v>
      </c>
      <c r="AI93" s="176">
        <f t="shared" si="38"/>
        <v>0</v>
      </c>
      <c r="AJ93" s="176">
        <f t="shared" si="38"/>
        <v>0</v>
      </c>
      <c r="AK93" s="176">
        <f t="shared" si="38"/>
        <v>0</v>
      </c>
      <c r="AL93" s="176">
        <f t="shared" si="38"/>
        <v>0</v>
      </c>
    </row>
    <row r="94" spans="2:57" s="176" customFormat="1" ht="12.75" hidden="1" customHeight="1">
      <c r="B94" s="176" t="s">
        <v>959</v>
      </c>
      <c r="H94" s="227" t="s">
        <v>81</v>
      </c>
      <c r="J94" s="176">
        <f t="shared" ref="J94:W94" si="39">IF(ABS(J15-SUM(J16:J19))&lt;0.001,0,J15-SUM(J16:J19))</f>
        <v>0</v>
      </c>
      <c r="K94" s="176">
        <f t="shared" si="39"/>
        <v>0</v>
      </c>
      <c r="L94" s="176">
        <f t="shared" si="39"/>
        <v>0</v>
      </c>
      <c r="M94" s="176">
        <f t="shared" si="39"/>
        <v>0</v>
      </c>
      <c r="N94" s="176">
        <f t="shared" si="39"/>
        <v>0</v>
      </c>
      <c r="O94" s="176">
        <f t="shared" si="39"/>
        <v>0</v>
      </c>
      <c r="P94" s="176">
        <f t="shared" si="39"/>
        <v>0</v>
      </c>
      <c r="Q94" s="176">
        <f t="shared" si="39"/>
        <v>0</v>
      </c>
      <c r="R94" s="176">
        <f t="shared" si="39"/>
        <v>0</v>
      </c>
      <c r="S94" s="176">
        <f t="shared" si="39"/>
        <v>0</v>
      </c>
      <c r="T94" s="176">
        <f t="shared" si="39"/>
        <v>0</v>
      </c>
      <c r="U94" s="176">
        <f t="shared" si="39"/>
        <v>0</v>
      </c>
      <c r="V94" s="176">
        <f t="shared" si="39"/>
        <v>0</v>
      </c>
      <c r="W94" s="176">
        <f t="shared" si="39"/>
        <v>-1</v>
      </c>
      <c r="Y94" s="176">
        <f t="shared" ref="Y94:AL94" si="40">IF(ABS(Y15-SUM(Y16:Y19))&lt;0.001,0,Y15-SUM(Y16:Y19))</f>
        <v>0</v>
      </c>
      <c r="Z94" s="176">
        <f t="shared" si="40"/>
        <v>1</v>
      </c>
      <c r="AA94" s="176">
        <f t="shared" si="40"/>
        <v>0</v>
      </c>
      <c r="AB94" s="176">
        <f t="shared" si="40"/>
        <v>-1</v>
      </c>
      <c r="AC94" s="176">
        <f t="shared" si="40"/>
        <v>0</v>
      </c>
      <c r="AD94" s="176">
        <f t="shared" si="40"/>
        <v>-1</v>
      </c>
      <c r="AE94" s="176">
        <f t="shared" si="40"/>
        <v>0</v>
      </c>
      <c r="AF94" s="176">
        <f t="shared" si="40"/>
        <v>0</v>
      </c>
      <c r="AG94" s="176">
        <f t="shared" si="40"/>
        <v>0</v>
      </c>
      <c r="AH94" s="176">
        <f t="shared" si="40"/>
        <v>0</v>
      </c>
      <c r="AI94" s="176">
        <f t="shared" si="40"/>
        <v>0</v>
      </c>
      <c r="AJ94" s="176">
        <f t="shared" si="40"/>
        <v>0</v>
      </c>
      <c r="AK94" s="176">
        <f t="shared" si="40"/>
        <v>0</v>
      </c>
      <c r="AL94" s="176">
        <f t="shared" si="40"/>
        <v>0</v>
      </c>
    </row>
    <row r="95" spans="2:57" s="176" customFormat="1" ht="12.75" hidden="1" customHeight="1">
      <c r="B95" s="176" t="s">
        <v>368</v>
      </c>
      <c r="H95" s="227" t="s">
        <v>81</v>
      </c>
      <c r="J95" s="176">
        <f t="shared" ref="J95:W95" si="41">IF(ABS(J26-J60)&lt;0.001,0,J26-J60)</f>
        <v>0</v>
      </c>
      <c r="K95" s="176">
        <f t="shared" si="41"/>
        <v>0</v>
      </c>
      <c r="L95" s="176">
        <f t="shared" si="41"/>
        <v>0</v>
      </c>
      <c r="M95" s="176">
        <f t="shared" si="41"/>
        <v>0</v>
      </c>
      <c r="N95" s="176">
        <f t="shared" si="41"/>
        <v>0</v>
      </c>
      <c r="O95" s="176">
        <f t="shared" si="41"/>
        <v>0</v>
      </c>
      <c r="P95" s="176">
        <f t="shared" si="41"/>
        <v>0</v>
      </c>
      <c r="Q95" s="176">
        <f t="shared" si="41"/>
        <v>0</v>
      </c>
      <c r="R95" s="176">
        <f t="shared" si="41"/>
        <v>0</v>
      </c>
      <c r="S95" s="176">
        <f t="shared" si="41"/>
        <v>0</v>
      </c>
      <c r="T95" s="176">
        <f t="shared" si="41"/>
        <v>0</v>
      </c>
      <c r="U95" s="176">
        <f t="shared" si="41"/>
        <v>0</v>
      </c>
      <c r="V95" s="176">
        <f t="shared" si="41"/>
        <v>0</v>
      </c>
      <c r="W95" s="176">
        <f t="shared" si="41"/>
        <v>0</v>
      </c>
      <c r="Y95" s="176">
        <f>IF(ABS(Y26-Y60)&lt;0.001,0,Y26-Y60)</f>
        <v>0</v>
      </c>
      <c r="Z95" s="176">
        <f>IF(ABS(Z26-Z60)&lt;0.001,0,Z26-Z60)</f>
        <v>0</v>
      </c>
      <c r="AA95" s="176">
        <f>IF(ABS(AA26-AA60)&lt;0.001,0,AA26-AA60)</f>
        <v>0</v>
      </c>
      <c r="AB95" s="176">
        <f>IF(ABS(AB26-AB60)&lt;0.001,0,AB26-AB60)</f>
        <v>0</v>
      </c>
      <c r="AC95" s="176">
        <f>IF(ABS(AC26-AC585969)&lt;0.001,0,AC26-AC60)</f>
        <v>0</v>
      </c>
      <c r="AD95" s="176">
        <f t="shared" ref="AD95:AL95" si="42">IF(ABS(AD26-AD60)&lt;0.001,0,AD26-AD60)</f>
        <v>0</v>
      </c>
      <c r="AE95" s="176">
        <f t="shared" si="42"/>
        <v>0</v>
      </c>
      <c r="AF95" s="176">
        <f t="shared" si="42"/>
        <v>0</v>
      </c>
      <c r="AG95" s="176">
        <f t="shared" si="42"/>
        <v>0</v>
      </c>
      <c r="AH95" s="176">
        <f t="shared" si="42"/>
        <v>0</v>
      </c>
      <c r="AI95" s="176">
        <f t="shared" si="42"/>
        <v>0</v>
      </c>
      <c r="AJ95" s="176">
        <f t="shared" si="42"/>
        <v>0</v>
      </c>
      <c r="AK95" s="176">
        <f t="shared" si="42"/>
        <v>0</v>
      </c>
      <c r="AL95" s="176">
        <f t="shared" si="42"/>
        <v>0</v>
      </c>
    </row>
    <row r="96" spans="2:57" s="176" customFormat="1" ht="12.75" hidden="1" customHeight="1">
      <c r="B96" s="176" t="s">
        <v>368</v>
      </c>
      <c r="H96" s="227" t="s">
        <v>81</v>
      </c>
      <c r="J96" s="176">
        <f t="shared" ref="J96:W96" si="43">IF(ABS(J26-(J27+J29+J30))&lt;0.001,0,J26-(J27+J29+J30))</f>
        <v>0</v>
      </c>
      <c r="K96" s="176">
        <f t="shared" si="43"/>
        <v>0</v>
      </c>
      <c r="L96" s="176">
        <f t="shared" si="43"/>
        <v>0</v>
      </c>
      <c r="M96" s="176">
        <f t="shared" si="43"/>
        <v>0</v>
      </c>
      <c r="N96" s="176">
        <f t="shared" si="43"/>
        <v>0</v>
      </c>
      <c r="O96" s="176">
        <f t="shared" si="43"/>
        <v>0</v>
      </c>
      <c r="P96" s="176">
        <f t="shared" si="43"/>
        <v>0</v>
      </c>
      <c r="Q96" s="176">
        <f t="shared" si="43"/>
        <v>1</v>
      </c>
      <c r="R96" s="176">
        <f t="shared" si="43"/>
        <v>0</v>
      </c>
      <c r="S96" s="176">
        <f t="shared" si="43"/>
        <v>0</v>
      </c>
      <c r="T96" s="176">
        <f t="shared" si="43"/>
        <v>1</v>
      </c>
      <c r="U96" s="176">
        <f t="shared" si="43"/>
        <v>0</v>
      </c>
      <c r="V96" s="176">
        <f t="shared" si="43"/>
        <v>0</v>
      </c>
      <c r="W96" s="176">
        <f t="shared" si="43"/>
        <v>-1</v>
      </c>
      <c r="Y96" s="176">
        <f t="shared" ref="Y96:AL96" si="44">IF(ABS(Y26-(Y27+Y29+Y30))&lt;0.001,0,Y26-(Y27+Y29+Y30))</f>
        <v>0</v>
      </c>
      <c r="Z96" s="176">
        <f t="shared" si="44"/>
        <v>0</v>
      </c>
      <c r="AA96" s="176">
        <f t="shared" si="44"/>
        <v>0</v>
      </c>
      <c r="AB96" s="176">
        <f t="shared" si="44"/>
        <v>1</v>
      </c>
      <c r="AC96" s="176">
        <f t="shared" si="44"/>
        <v>0</v>
      </c>
      <c r="AD96" s="176">
        <f t="shared" si="44"/>
        <v>0</v>
      </c>
      <c r="AE96" s="176">
        <f t="shared" si="44"/>
        <v>0</v>
      </c>
      <c r="AF96" s="176">
        <f t="shared" si="44"/>
        <v>0</v>
      </c>
      <c r="AG96" s="176">
        <f t="shared" si="44"/>
        <v>0</v>
      </c>
      <c r="AH96" s="176">
        <f t="shared" si="44"/>
        <v>0</v>
      </c>
      <c r="AI96" s="176">
        <f t="shared" si="44"/>
        <v>0</v>
      </c>
      <c r="AJ96" s="176">
        <f t="shared" si="44"/>
        <v>0</v>
      </c>
      <c r="AK96" s="176">
        <f t="shared" si="44"/>
        <v>0</v>
      </c>
      <c r="AL96" s="176">
        <f t="shared" si="44"/>
        <v>0</v>
      </c>
    </row>
    <row r="97" spans="2:58" s="176" customFormat="1" ht="12.75" hidden="1" customHeight="1">
      <c r="B97" s="176" t="s">
        <v>368</v>
      </c>
      <c r="H97" s="227" t="s">
        <v>81</v>
      </c>
      <c r="J97" s="176">
        <f t="shared" ref="J97:W97" si="45">IF(ABS(J26-(J11+J15+SUM(J20:J25)))&lt;0.001,0,J26-(J11+J15+SUM(J20:J25)))</f>
        <v>1</v>
      </c>
      <c r="K97" s="176">
        <f t="shared" si="45"/>
        <v>-1</v>
      </c>
      <c r="L97" s="176">
        <f t="shared" si="45"/>
        <v>-1</v>
      </c>
      <c r="M97" s="176">
        <f t="shared" si="45"/>
        <v>-1</v>
      </c>
      <c r="N97" s="176">
        <f t="shared" si="45"/>
        <v>-2</v>
      </c>
      <c r="O97" s="176">
        <f t="shared" si="45"/>
        <v>1</v>
      </c>
      <c r="P97" s="176">
        <f t="shared" si="45"/>
        <v>-1</v>
      </c>
      <c r="Q97" s="176">
        <f t="shared" si="45"/>
        <v>-1</v>
      </c>
      <c r="R97" s="176">
        <f t="shared" si="45"/>
        <v>0</v>
      </c>
      <c r="S97" s="176">
        <f t="shared" si="45"/>
        <v>-1</v>
      </c>
      <c r="T97" s="176">
        <f t="shared" si="45"/>
        <v>1</v>
      </c>
      <c r="U97" s="176">
        <f t="shared" si="45"/>
        <v>1</v>
      </c>
      <c r="V97" s="176">
        <f t="shared" si="45"/>
        <v>0</v>
      </c>
      <c r="W97" s="176">
        <f t="shared" si="45"/>
        <v>-1</v>
      </c>
      <c r="Y97" s="176">
        <f t="shared" ref="Y97:AL97" si="46">IF(ABS(Y26-(Y11+Y15+SUM(Y20:Y25)))&lt;0.001,0,Y26-(Y11+Y15+SUM(Y20:Y25)))</f>
        <v>-1</v>
      </c>
      <c r="Z97" s="176">
        <f t="shared" si="46"/>
        <v>1</v>
      </c>
      <c r="AA97" s="176">
        <f t="shared" si="46"/>
        <v>0</v>
      </c>
      <c r="AB97" s="176">
        <f t="shared" si="46"/>
        <v>1</v>
      </c>
      <c r="AC97" s="176">
        <f t="shared" si="46"/>
        <v>1</v>
      </c>
      <c r="AD97" s="176">
        <f t="shared" si="46"/>
        <v>0</v>
      </c>
      <c r="AE97" s="176">
        <f t="shared" si="46"/>
        <v>0</v>
      </c>
      <c r="AF97" s="176">
        <f t="shared" si="46"/>
        <v>0</v>
      </c>
      <c r="AG97" s="176">
        <f t="shared" si="46"/>
        <v>0</v>
      </c>
      <c r="AH97" s="176">
        <f t="shared" si="46"/>
        <v>0</v>
      </c>
      <c r="AI97" s="176">
        <f t="shared" si="46"/>
        <v>0</v>
      </c>
      <c r="AJ97" s="176">
        <f t="shared" si="46"/>
        <v>0</v>
      </c>
      <c r="AK97" s="176">
        <f t="shared" si="46"/>
        <v>0</v>
      </c>
      <c r="AL97" s="176">
        <f t="shared" si="46"/>
        <v>0</v>
      </c>
    </row>
    <row r="98" spans="2:58" s="176" customFormat="1" ht="12.75" hidden="1" customHeight="1">
      <c r="B98" s="176" t="s">
        <v>23</v>
      </c>
      <c r="H98" s="227" t="s">
        <v>81</v>
      </c>
      <c r="J98" s="177"/>
      <c r="K98" s="177"/>
      <c r="L98" s="177"/>
      <c r="M98" s="177"/>
      <c r="N98" s="214">
        <f>IF(ABS(N37-(N38+N39+N40))&lt;0.001,0,N37-(N38+N39+N40))</f>
        <v>0</v>
      </c>
      <c r="O98" s="214">
        <f>IF(ABS(O37-(O38+O39+O40))&lt;0.001,0,O37-(O38+O39+O40))</f>
        <v>1</v>
      </c>
      <c r="P98" s="177"/>
      <c r="Q98" s="177"/>
      <c r="R98" s="177"/>
      <c r="S98" s="177"/>
      <c r="T98" s="214">
        <f>IF(ABS(T37-(T38+T39+T40))&lt;0.001,0,T37-(T38+T39+T40))</f>
        <v>0</v>
      </c>
      <c r="U98" s="214">
        <f>IF(ABS(U37-(U38+U39+U40))&lt;0.001,0,U37-(U38+U39+U40))</f>
        <v>1</v>
      </c>
      <c r="V98" s="214">
        <f>IF(ABS(V37-(V38+V39+V40))&lt;0.001,0,V37-(V38+V39+V40))</f>
        <v>0</v>
      </c>
      <c r="W98" s="214">
        <f>IF(ABS(W37-(W38+W39+W40))&lt;0.001,0,W37-(W38+W39+W40))</f>
        <v>-1</v>
      </c>
      <c r="Y98" s="177"/>
      <c r="Z98" s="177"/>
      <c r="AA98" s="177"/>
      <c r="AB98" s="177"/>
      <c r="AC98" s="214">
        <f>IF(ABS(AC37-(AC38+AC39+AC40))&lt;0.001,0,AC37-(AC38+AC39+AC40))</f>
        <v>0</v>
      </c>
      <c r="AD98" s="214">
        <f>IF(ABS(AD37-(AD38+AD39+AD40))&lt;0.001,0,AD37-(AD38+AD39+AD40))</f>
        <v>0</v>
      </c>
      <c r="AE98" s="177"/>
      <c r="AF98" s="177"/>
      <c r="AG98" s="177"/>
      <c r="AH98" s="177"/>
      <c r="AI98" s="214">
        <f>IF(ABS(AI37-(AI38+AI39+AI40))&lt;0.001,0,AI37-(AI38+AI39+AI40))</f>
        <v>0</v>
      </c>
      <c r="AJ98" s="214">
        <f>IF(ABS(AJ37-(AJ38+AJ39+AJ40))&lt;0.001,0,AJ37-(AJ38+AJ39+AJ40))</f>
        <v>0</v>
      </c>
      <c r="AK98" s="214">
        <f>IF(ABS(AK37-(AK38+AK39+AK40))&lt;0.001,0,AK37-(AK38+AK39+AK40))</f>
        <v>0</v>
      </c>
      <c r="AL98" s="214">
        <f>IF(ABS(AL37-(AL38+AL39+AL40))&lt;0.001,0,AL37-(AL38+AL39+AL40))</f>
        <v>0</v>
      </c>
    </row>
    <row r="99" spans="2:58" s="176" customFormat="1" ht="12.75" hidden="1" customHeight="1">
      <c r="B99" s="176" t="s">
        <v>23</v>
      </c>
      <c r="H99" s="227" t="s">
        <v>81</v>
      </c>
      <c r="J99" s="177"/>
      <c r="K99" s="177"/>
      <c r="L99" s="177"/>
      <c r="M99" s="177"/>
      <c r="O99" s="214">
        <f>IF(ABS(O37-(O11+O15+O20+O21+O22+O23+O24+O25+O31+O32+O33+O34+O35+O36))&lt;0.001,0,O37-(O11+O15+O20+O21+O22+O23+O24+O25+O31+O32+O33+O34+O35+O36))</f>
        <v>0</v>
      </c>
      <c r="P99" s="177"/>
      <c r="Q99" s="177"/>
      <c r="R99" s="177"/>
      <c r="S99" s="177"/>
      <c r="U99" s="214">
        <f>IF(ABS(U37-(U11+U15+U20+U21+U22+U23+U24+U25+U31+U32+U33+U34+U35+U36))&lt;0.001,0,U37-(U11+U15+U20+U21+U22+U23+U24+U25+U31+U32+U33+U34+U35+U36))</f>
        <v>2</v>
      </c>
      <c r="W99" s="214">
        <f>IF(ABS(W37-(W11+W15+W20+W21+W22+W23+W24+W25+W31+W32+W33+W34+W35+W36))&lt;0.001,0,W37-(W11+W15+W20+W21+W22+W23+W24+W25+W31+W32+W33+W34+W35+W36))</f>
        <v>-1</v>
      </c>
      <c r="Y99" s="177"/>
      <c r="Z99" s="177"/>
      <c r="AA99" s="177"/>
      <c r="AB99" s="177"/>
      <c r="AC99" s="214">
        <f>IF(ABS(AC37-(AC11+AC15+AC20+AC21+AC22+AC23+AC24+AC25+AC31+AC32+AC33+AC34+AC35+AC36))&lt;0.001,0,AC37-(AC11+AC15+AC20+AC21+AC22+AC23+AC24+AC25+AC31+AC32+AC33+AC34+AC35+AC36))</f>
        <v>0</v>
      </c>
      <c r="AD99" s="214">
        <f>IF(ABS(AD37-(AD11+AD15+AD20+AD21+AD22+AD23+AD24+AD25+AD31+AD32+AD33+AD34+AD35+AD36))&lt;0.001,0,AD37-(AD11+AD15+AD20+AD21+AD22+AD23+AD24+AD25+AD31+AD32+AD33+AD34+AD35+AD36))</f>
        <v>0</v>
      </c>
      <c r="AE99" s="177"/>
      <c r="AF99" s="177"/>
      <c r="AG99" s="177"/>
      <c r="AH99" s="177"/>
      <c r="AI99" s="214">
        <f>IF(ABS(AI37-(AI11+AI15+AI20+AI21+AI22+AI23+AI24+AI25+AI31+AI32+AI33+AI34+AI35+AI36))&lt;0.001,0,AI37-(AI11+AI15+AI20+AI21+AI22+AI23+AI24+AI25+AI31+AI32+AI33+AI34+AI35+AI36))</f>
        <v>0</v>
      </c>
      <c r="AJ99" s="214">
        <f>IF(ABS(AJ37-(AJ11+AJ15+AJ20+AJ21+AJ22+AJ23+AJ24+AJ25+AJ31+AJ32+AJ33+AJ34+AJ35+AJ36))&lt;0.001,0,AJ37-(AJ11+AJ15+AJ20+AJ21+AJ22+AJ23+AJ24+AJ25+AJ31+AJ32+AJ33+AJ34+AJ35+AJ36))</f>
        <v>0</v>
      </c>
      <c r="AK99" s="214">
        <f>IF(ABS(AK37-(AK11+AK15+AK20+AK21+AK22+AK23+AK24+AK25+AK31+AK32+AK33+AK34+AK35+AK36))&lt;0.001,0,AK37-(AK11+AK15+AK20+AK21+AK22+AK23+AK24+AK25+AK31+AK32+AK33+AK34+AK35+AK36))</f>
        <v>0</v>
      </c>
      <c r="AL99" s="214">
        <f>IF(ABS(AL37-(AL11+AL15+AL20+AL21+AL22+AL23+AL24+AL25+AL31+AL32+AL33+AL34+AL35+AL36))&lt;0.001,0,AL37-(AL11+AL15+AL20+AL21+AL22+AL23+AL24+AL25+AL31+AL32+AL33+AL34+AL35+AL36))</f>
        <v>0</v>
      </c>
    </row>
    <row r="100" spans="2:58" s="176" customFormat="1" ht="12.75" hidden="1" customHeight="1">
      <c r="B100" s="176" t="s">
        <v>960</v>
      </c>
      <c r="H100" s="227" t="s">
        <v>81</v>
      </c>
      <c r="J100" s="177"/>
      <c r="K100" s="177"/>
      <c r="L100" s="177"/>
      <c r="M100" s="177"/>
      <c r="N100" s="177"/>
      <c r="O100" s="214">
        <f>IF(ABS(O45-(O11+O21+O15+O20+O22+O24+O23+O25+O31+O32+O33+O34+O35+O36+O41+O42))&lt;0.001,0,O45-(O11+O21+O15+O20+O22+O24+O23+O25+O31+O32+O33+O34+O35+O36+O41+O42))-O44</f>
        <v>-1</v>
      </c>
      <c r="P100" s="177"/>
      <c r="Q100" s="177"/>
      <c r="R100" s="177"/>
      <c r="S100" s="177"/>
      <c r="T100" s="177"/>
      <c r="U100" s="214">
        <f>IF(ABS(U45-(U11+U21+U15+U20+U22+U24+U23+U25+U31+U32+U33+U34+U35+U36+U41+U42))&lt;0.001,0,U45-(U11+U21+U15+U20+U22+U24+U23+U25+U31+U32+U33+U34+U35+U36+U41+U42))-U44</f>
        <v>2</v>
      </c>
      <c r="V100" s="177"/>
      <c r="W100" s="214">
        <f>IF(ABS(W45-(W11+W21+W15+W20+W22+W24+W23+W25+W31+W32+W33+W34+W35+W36+W41+W42))&lt;0.001,0,W45-(W11+W21+W15+W20+W22+W24+W23+W25+W31+W32+W33+W34+W35+W36+W41+W42))-W44</f>
        <v>0</v>
      </c>
      <c r="Y100" s="177"/>
      <c r="Z100" s="177"/>
      <c r="AA100" s="177"/>
      <c r="AB100" s="177"/>
      <c r="AC100" s="177"/>
      <c r="AD100" s="214">
        <f>IF(ABS(AD45-(AD11+AD21+AD15+AD20+AD22+AD24+AD23+AD25+AD31+AD32+AD33+AD34+AD35+AD36+AD41+AD42))&lt;0.001,0,AD45-(AD11+AD21+AD15+AD20+AD22+AD24+AD23+AD25+AD31+AD32+AD33+AD34+AD35+AD36+AD41+AD42))-AD44</f>
        <v>-1</v>
      </c>
      <c r="AE100" s="177"/>
      <c r="AF100" s="177"/>
      <c r="AG100" s="177"/>
      <c r="AH100" s="177"/>
      <c r="AI100" s="177"/>
      <c r="AJ100" s="214">
        <f>IF(ABS(AJ45-(AJ11+AJ21+AJ15+AJ20+AJ22+AJ24+AJ23+AJ25+AJ31+AJ32+AJ33+AJ34+AJ35+AJ36+AJ41+AJ42))&lt;0.001,0,AJ45-(AJ11+AJ21+AJ15+AJ20+AJ22+AJ24+AJ23+AJ25+AJ31+AJ32+AJ33+AJ34+AJ35+AJ36+AJ41+AJ42))-AJ44</f>
        <v>0</v>
      </c>
      <c r="AK100" s="177"/>
      <c r="AL100" s="214">
        <f>IF(ABS(AL45-(AL11+AL21+AL15+AL20+AL22+AL24+AL23+AL25+AL31+AL32+AL33+AL34+AL35+AL36+AL41+AL42))&lt;0.001,0,AL45-(AL11+AL21+AL15+AL20+AL22+AL24+AL23+AL25+AL31+AL32+AL33+AL34+AL35+AL36+AL41+AL42))-AL44</f>
        <v>0</v>
      </c>
    </row>
    <row r="101" spans="2:58" s="176" customFormat="1" ht="12.75" hidden="1" customHeight="1">
      <c r="B101" s="176" t="s">
        <v>960</v>
      </c>
      <c r="H101" s="227" t="s">
        <v>81</v>
      </c>
      <c r="J101" s="177"/>
      <c r="K101" s="177"/>
      <c r="L101" s="177"/>
      <c r="M101" s="177"/>
      <c r="N101" s="177"/>
      <c r="O101" s="214">
        <f>IF(ABS(O45-SUM(O43:O44))&lt;0.001,0,O45-SUM(O43:O44))</f>
        <v>0</v>
      </c>
      <c r="P101" s="177"/>
      <c r="Q101" s="177"/>
      <c r="R101" s="177"/>
      <c r="S101" s="177"/>
      <c r="T101" s="177"/>
      <c r="U101" s="214">
        <f>IF(ABS(U45-SUM(U43:U44))&lt;0.001,0,U45-SUM(U43:U44))</f>
        <v>0</v>
      </c>
      <c r="V101" s="177"/>
      <c r="W101" s="214">
        <f>IF(ABS(W45-SUM(W43:W44))&lt;0.001,0,W45-SUM(W43:W44))</f>
        <v>1</v>
      </c>
      <c r="Y101" s="177"/>
      <c r="Z101" s="177"/>
      <c r="AA101" s="177"/>
      <c r="AB101" s="177"/>
      <c r="AC101" s="177"/>
      <c r="AD101" s="214">
        <f>IF(ABS(AD45-SUM(AD43:AD44))&lt;0.001,0,AD45-SUM(AD43:AD44))</f>
        <v>-1</v>
      </c>
      <c r="AE101" s="177"/>
      <c r="AF101" s="177"/>
      <c r="AG101" s="177"/>
      <c r="AH101" s="177"/>
      <c r="AI101" s="177"/>
      <c r="AJ101" s="214">
        <f>IF(ABS(AJ45-SUM(AJ43:AJ44))&lt;0.001,0,AJ45-SUM(AJ43:AJ44))</f>
        <v>0</v>
      </c>
      <c r="AK101" s="177"/>
      <c r="AL101" s="214">
        <f>IF(ABS(AL45-SUM(AL43:AL44))&lt;0.001,0,AL45-SUM(AL43:AL44))</f>
        <v>0</v>
      </c>
    </row>
    <row r="102" spans="2:58" s="176" customFormat="1" ht="12.75" hidden="1" customHeight="1">
      <c r="B102" s="176" t="s">
        <v>961</v>
      </c>
      <c r="H102" s="227" t="s">
        <v>81</v>
      </c>
      <c r="J102" s="177"/>
      <c r="K102" s="177"/>
      <c r="L102" s="177"/>
      <c r="M102" s="177"/>
      <c r="N102" s="177"/>
      <c r="O102" s="214">
        <f>IF(ABS(O47-(O11+O21+O15+O20+O22+O24+O23+O25+O31+O32+O33+O34+O35+O36+O41+O42-O46))&lt;0.001,0,O47-(O11+O21+O15+O20+O22+O24+O23+O25+O31+O32+O33+O34+O35+O36+O41+O42-O46))-O44</f>
        <v>-1</v>
      </c>
      <c r="P102" s="177"/>
      <c r="Q102" s="177"/>
      <c r="R102" s="177"/>
      <c r="S102" s="177"/>
      <c r="T102" s="177"/>
      <c r="U102" s="214">
        <f>IF(ABS(U47-(U11+U21+U15+U20+U22+U24+U23+U25+U31+U32+U33+U34+U35+U36+U41+U42-U46))&lt;0.001,0,U47-(U11+U21+U15+U20+U22+U24+U23+U25+U31+U32+U33+U34+U35+U36+U41+U42-U46))-U44</f>
        <v>2</v>
      </c>
      <c r="V102" s="177"/>
      <c r="W102" s="214">
        <f>IF(ABS(W47-(W11+W21+W15+W20+W22+W24+W23+W25+W31+W32+W33+W34+W35+W36+W41+W42-W46))&lt;0.001,0,W47-(W11+W21+W15+W20+W22+W24+W23+W25+W31+W32+W33+W34+W35+W36+W41+W42-W46))-W44</f>
        <v>-1</v>
      </c>
      <c r="Y102" s="177"/>
      <c r="Z102" s="177"/>
      <c r="AA102" s="177"/>
      <c r="AB102" s="177"/>
      <c r="AC102" s="177"/>
      <c r="AD102" s="214">
        <f>IF(ABS(AD47-(AD11+AD21+AD15+AD20+AD22+AD24+AD23+AD25+AD31+AD32+AD33+AD34+AD35+AD36+AD41+AD42-AD46))&lt;0.001,0,AD47-(AD11+AD21+AD15+AD20+AD22+AD24+AD23+AD25+AD31+AD32+AD33+AD34+AD35+AD36+AD41+AD42-AD46))-AD44</f>
        <v>-1</v>
      </c>
      <c r="AE102" s="177"/>
      <c r="AF102" s="177"/>
      <c r="AG102" s="177"/>
      <c r="AH102" s="177"/>
      <c r="AI102" s="177"/>
      <c r="AJ102" s="214">
        <f>IF(ABS(AJ47-(AJ11+AJ21+AJ15+AJ20+AJ22+AJ24+AJ23+AJ25+AJ31+AJ32+AJ33+AJ34+AJ35+AJ36+AJ41+AJ42-AJ46))&lt;0.001,0,AJ47-(AJ11+AJ21+AJ15+AJ20+AJ22+AJ24+AJ23+AJ25+AJ31+AJ32+AJ33+AJ34+AJ35+AJ36+AJ41+AJ42-AJ46))-AJ44</f>
        <v>0</v>
      </c>
      <c r="AK102" s="177"/>
      <c r="AL102" s="214">
        <f>IF(ABS(AL47-(AL11+AL21+AL15+AL20+AL22+AL24+AL23+AL25+AL31+AL32+AL33+AL34+AL35+AL36+AL41+AL42-AL46))&lt;0.001,0,AL47-(AL11+AL21+AL15+AL20+AL22+AL24+AL23+AL25+AL31+AL32+AL33+AL34+AL35+AL36+AL41+AL42-AL46))-AL44</f>
        <v>0</v>
      </c>
    </row>
    <row r="103" spans="2:58" s="225" customFormat="1" ht="12.75" hidden="1" customHeight="1">
      <c r="B103" s="176" t="s">
        <v>961</v>
      </c>
      <c r="H103" s="227" t="s">
        <v>81</v>
      </c>
      <c r="J103" s="177"/>
      <c r="K103" s="177"/>
      <c r="L103" s="177"/>
      <c r="M103" s="177"/>
      <c r="N103" s="177"/>
      <c r="O103" s="176">
        <f>IF(ABS(O45-(O47+O46))&lt;0.001,0,O45-(O47+O46))</f>
        <v>0</v>
      </c>
      <c r="P103" s="177"/>
      <c r="Q103" s="177"/>
      <c r="R103" s="177"/>
      <c r="S103" s="177"/>
      <c r="T103" s="177"/>
      <c r="U103" s="176">
        <f>IF(ABS(U45-(U47+U46))&lt;0.001,0,U45-(U47+U46))</f>
        <v>0</v>
      </c>
      <c r="V103" s="177"/>
      <c r="W103" s="176">
        <f>IF(ABS(W45-(W47+W46))&lt;0.001,0,W45-(W47+W46))</f>
        <v>1</v>
      </c>
      <c r="X103" s="176"/>
      <c r="Y103" s="177"/>
      <c r="Z103" s="177"/>
      <c r="AA103" s="177"/>
      <c r="AB103" s="177"/>
      <c r="AC103" s="177"/>
      <c r="AD103" s="176">
        <f>IF(ABS(AD45-(AD47+AD46))&lt;0.001,0,AD45-(AD47+AD46))</f>
        <v>0</v>
      </c>
      <c r="AE103" s="177"/>
      <c r="AF103" s="177"/>
      <c r="AG103" s="177"/>
      <c r="AH103" s="177"/>
      <c r="AI103" s="177"/>
      <c r="AJ103" s="176">
        <f>IF(ABS(AJ45-(AJ47+AJ46))&lt;0.001,0,AJ45-(AJ47+AJ46))</f>
        <v>0</v>
      </c>
      <c r="AK103" s="177"/>
      <c r="AL103" s="176">
        <f>IF(ABS(AL45-(AL47+AL46))&lt;0.001,0,AL45-(AL47+AL46))</f>
        <v>0</v>
      </c>
      <c r="AO103" s="176"/>
      <c r="AP103" s="176"/>
      <c r="AQ103" s="176"/>
      <c r="AR103" s="176"/>
      <c r="AS103" s="176"/>
      <c r="AT103" s="176"/>
      <c r="AU103" s="176"/>
      <c r="AV103" s="176"/>
      <c r="AX103" s="176"/>
      <c r="AY103" s="176"/>
      <c r="AZ103" s="176"/>
      <c r="BA103" s="176"/>
      <c r="BB103" s="176"/>
      <c r="BC103" s="176"/>
      <c r="BD103" s="176"/>
      <c r="BE103" s="176"/>
    </row>
    <row r="104" spans="2:58" s="225" customFormat="1" ht="12.75" hidden="1" customHeight="1">
      <c r="B104" s="176" t="s">
        <v>368</v>
      </c>
      <c r="H104" s="227" t="s">
        <v>81</v>
      </c>
      <c r="J104" s="176">
        <f t="shared" ref="J104:W104" si="47">IF(ABS(J26-J60)&lt;0.001,0,J26-J60)</f>
        <v>0</v>
      </c>
      <c r="K104" s="176">
        <f t="shared" si="47"/>
        <v>0</v>
      </c>
      <c r="L104" s="176">
        <f t="shared" si="47"/>
        <v>0</v>
      </c>
      <c r="M104" s="176">
        <f t="shared" si="47"/>
        <v>0</v>
      </c>
      <c r="N104" s="176">
        <f t="shared" si="47"/>
        <v>0</v>
      </c>
      <c r="O104" s="176">
        <f t="shared" si="47"/>
        <v>0</v>
      </c>
      <c r="P104" s="176">
        <f t="shared" si="47"/>
        <v>0</v>
      </c>
      <c r="Q104" s="176">
        <f t="shared" si="47"/>
        <v>0</v>
      </c>
      <c r="R104" s="176">
        <f t="shared" si="47"/>
        <v>0</v>
      </c>
      <c r="S104" s="176">
        <f t="shared" si="47"/>
        <v>0</v>
      </c>
      <c r="T104" s="176">
        <f t="shared" si="47"/>
        <v>0</v>
      </c>
      <c r="U104" s="176">
        <f t="shared" si="47"/>
        <v>0</v>
      </c>
      <c r="V104" s="176">
        <f t="shared" si="47"/>
        <v>0</v>
      </c>
      <c r="W104" s="176">
        <f t="shared" si="47"/>
        <v>0</v>
      </c>
      <c r="X104" s="176"/>
      <c r="Y104" s="176">
        <f t="shared" ref="Y104:AL104" si="48">IF(ABS(Y26-Y60)&lt;0.001,0,Y26-Y60)</f>
        <v>0</v>
      </c>
      <c r="Z104" s="176">
        <f t="shared" si="48"/>
        <v>0</v>
      </c>
      <c r="AA104" s="176">
        <f t="shared" si="48"/>
        <v>0</v>
      </c>
      <c r="AB104" s="176">
        <f t="shared" si="48"/>
        <v>0</v>
      </c>
      <c r="AC104" s="176">
        <f t="shared" si="48"/>
        <v>0</v>
      </c>
      <c r="AD104" s="176">
        <f t="shared" si="48"/>
        <v>0</v>
      </c>
      <c r="AE104" s="176">
        <f t="shared" si="48"/>
        <v>0</v>
      </c>
      <c r="AF104" s="176">
        <f t="shared" si="48"/>
        <v>0</v>
      </c>
      <c r="AG104" s="176">
        <f t="shared" si="48"/>
        <v>0</v>
      </c>
      <c r="AH104" s="176">
        <f t="shared" si="48"/>
        <v>0</v>
      </c>
      <c r="AI104" s="176">
        <f t="shared" si="48"/>
        <v>0</v>
      </c>
      <c r="AJ104" s="176">
        <f t="shared" si="48"/>
        <v>0</v>
      </c>
      <c r="AK104" s="176">
        <f t="shared" si="48"/>
        <v>0</v>
      </c>
      <c r="AL104" s="176">
        <f t="shared" si="48"/>
        <v>0</v>
      </c>
      <c r="AO104" s="176"/>
      <c r="AP104" s="176"/>
      <c r="AQ104" s="176"/>
      <c r="AR104" s="176"/>
      <c r="AS104" s="176"/>
      <c r="AT104" s="176"/>
      <c r="AU104" s="176"/>
      <c r="AV104" s="176"/>
      <c r="AX104" s="176"/>
      <c r="AY104" s="176"/>
      <c r="AZ104" s="176"/>
      <c r="BA104" s="176"/>
      <c r="BB104" s="176"/>
      <c r="BC104" s="176"/>
      <c r="BD104" s="176"/>
      <c r="BE104" s="176"/>
    </row>
    <row r="105" spans="2:58" s="225" customFormat="1" ht="12.75" hidden="1" customHeight="1">
      <c r="B105" s="176" t="s">
        <v>369</v>
      </c>
      <c r="H105" s="227" t="s">
        <v>81</v>
      </c>
      <c r="J105" s="176">
        <f>IF(ABS(J51-(J52+J56))&lt;0.001,0,J51-(J52+J56))</f>
        <v>1</v>
      </c>
      <c r="K105" s="176">
        <f t="shared" ref="K105:W105" si="49">IF(ABS(K51-(K52+K56))&lt;0.001,0,K51-(K52+K56))</f>
        <v>1</v>
      </c>
      <c r="L105" s="176">
        <f t="shared" si="49"/>
        <v>0</v>
      </c>
      <c r="M105" s="176">
        <f t="shared" si="49"/>
        <v>0</v>
      </c>
      <c r="N105" s="176">
        <f t="shared" si="49"/>
        <v>0</v>
      </c>
      <c r="O105" s="176">
        <f t="shared" si="49"/>
        <v>0</v>
      </c>
      <c r="P105" s="176">
        <f t="shared" si="49"/>
        <v>0</v>
      </c>
      <c r="Q105" s="176">
        <f t="shared" si="49"/>
        <v>1</v>
      </c>
      <c r="R105" s="176">
        <f t="shared" si="49"/>
        <v>0</v>
      </c>
      <c r="S105" s="176">
        <f t="shared" si="49"/>
        <v>1</v>
      </c>
      <c r="T105" s="176">
        <f t="shared" si="49"/>
        <v>-1</v>
      </c>
      <c r="U105" s="176">
        <f t="shared" si="49"/>
        <v>-1</v>
      </c>
      <c r="V105" s="176">
        <f t="shared" si="49"/>
        <v>0</v>
      </c>
      <c r="W105" s="176">
        <f t="shared" si="49"/>
        <v>0</v>
      </c>
      <c r="X105" s="176"/>
      <c r="Y105" s="176">
        <f t="shared" ref="Y105:AL105" si="50">IF(ABS(Y51-(Y52+Y56))&lt;0.001,0,Y51-(Y52+Y56))</f>
        <v>0</v>
      </c>
      <c r="Z105" s="176">
        <f t="shared" si="50"/>
        <v>0</v>
      </c>
      <c r="AA105" s="176">
        <f t="shared" si="50"/>
        <v>0</v>
      </c>
      <c r="AB105" s="176">
        <f t="shared" si="50"/>
        <v>0</v>
      </c>
      <c r="AC105" s="176">
        <f t="shared" si="50"/>
        <v>0</v>
      </c>
      <c r="AD105" s="176">
        <f t="shared" si="50"/>
        <v>0</v>
      </c>
      <c r="AE105" s="176">
        <f t="shared" si="50"/>
        <v>0</v>
      </c>
      <c r="AF105" s="176">
        <f t="shared" si="50"/>
        <v>0</v>
      </c>
      <c r="AG105" s="176">
        <f t="shared" si="50"/>
        <v>0</v>
      </c>
      <c r="AH105" s="176">
        <f t="shared" si="50"/>
        <v>0</v>
      </c>
      <c r="AI105" s="176">
        <f t="shared" si="50"/>
        <v>0</v>
      </c>
      <c r="AJ105" s="176">
        <f t="shared" si="50"/>
        <v>0</v>
      </c>
      <c r="AK105" s="176">
        <f t="shared" si="50"/>
        <v>0</v>
      </c>
      <c r="AL105" s="176">
        <f t="shared" si="50"/>
        <v>0</v>
      </c>
      <c r="AO105" s="176"/>
      <c r="AP105" s="176"/>
      <c r="AQ105" s="176"/>
      <c r="AR105" s="176"/>
      <c r="AS105" s="176"/>
      <c r="AT105" s="176"/>
      <c r="AU105" s="176"/>
      <c r="AV105" s="176"/>
      <c r="AX105" s="176"/>
      <c r="AY105" s="176"/>
      <c r="AZ105" s="176"/>
      <c r="BA105" s="176"/>
      <c r="BB105" s="176"/>
      <c r="BC105" s="176"/>
      <c r="BD105" s="176"/>
      <c r="BE105" s="176"/>
    </row>
    <row r="106" spans="2:58" s="225" customFormat="1" ht="12.75" hidden="1" customHeight="1">
      <c r="B106" s="176" t="s">
        <v>986</v>
      </c>
      <c r="H106" s="227" t="s">
        <v>81</v>
      </c>
      <c r="J106" s="176">
        <f>IF(ABS(J52-(J53+J55))&lt;0.001,0,J52-(J53+J55))</f>
        <v>0</v>
      </c>
      <c r="K106" s="176">
        <f t="shared" ref="K106:AL106" si="51">IF(ABS(K52-(K53+K55))&lt;0.001,0,K52-(K53+K55))</f>
        <v>0</v>
      </c>
      <c r="L106" s="176">
        <f t="shared" si="51"/>
        <v>0</v>
      </c>
      <c r="M106" s="176">
        <f t="shared" si="51"/>
        <v>0</v>
      </c>
      <c r="N106" s="176">
        <f t="shared" si="51"/>
        <v>0</v>
      </c>
      <c r="O106" s="176">
        <f t="shared" si="51"/>
        <v>0</v>
      </c>
      <c r="P106" s="176">
        <f t="shared" si="51"/>
        <v>0</v>
      </c>
      <c r="Q106" s="176">
        <f t="shared" si="51"/>
        <v>0</v>
      </c>
      <c r="R106" s="176">
        <f t="shared" si="51"/>
        <v>0</v>
      </c>
      <c r="S106" s="176">
        <f t="shared" si="51"/>
        <v>-1</v>
      </c>
      <c r="T106" s="176">
        <f t="shared" si="51"/>
        <v>0</v>
      </c>
      <c r="U106" s="176">
        <f t="shared" si="51"/>
        <v>0</v>
      </c>
      <c r="V106" s="176">
        <f t="shared" si="51"/>
        <v>1</v>
      </c>
      <c r="W106" s="176">
        <f t="shared" si="51"/>
        <v>0</v>
      </c>
      <c r="X106" s="176"/>
      <c r="Y106" s="176">
        <f t="shared" si="51"/>
        <v>0</v>
      </c>
      <c r="Z106" s="176">
        <f t="shared" si="51"/>
        <v>0</v>
      </c>
      <c r="AA106" s="176">
        <f t="shared" si="51"/>
        <v>0</v>
      </c>
      <c r="AB106" s="176">
        <f t="shared" si="51"/>
        <v>1</v>
      </c>
      <c r="AC106" s="176">
        <f t="shared" si="51"/>
        <v>0</v>
      </c>
      <c r="AD106" s="176">
        <f t="shared" si="51"/>
        <v>0</v>
      </c>
      <c r="AE106" s="176">
        <f t="shared" si="51"/>
        <v>0</v>
      </c>
      <c r="AF106" s="176">
        <f t="shared" si="51"/>
        <v>0</v>
      </c>
      <c r="AG106" s="176">
        <f t="shared" si="51"/>
        <v>0</v>
      </c>
      <c r="AH106" s="176">
        <f t="shared" si="51"/>
        <v>0</v>
      </c>
      <c r="AI106" s="176">
        <f t="shared" si="51"/>
        <v>0</v>
      </c>
      <c r="AJ106" s="176">
        <f t="shared" si="51"/>
        <v>0</v>
      </c>
      <c r="AK106" s="176">
        <f t="shared" si="51"/>
        <v>0</v>
      </c>
      <c r="AL106" s="176">
        <f t="shared" si="51"/>
        <v>0</v>
      </c>
      <c r="AO106" s="176"/>
      <c r="AP106" s="176"/>
      <c r="AQ106" s="176"/>
      <c r="AR106" s="176"/>
      <c r="AS106" s="176"/>
      <c r="AT106" s="176"/>
      <c r="AU106" s="176"/>
      <c r="AV106" s="176"/>
      <c r="AX106" s="176"/>
      <c r="AY106" s="176"/>
      <c r="AZ106" s="176"/>
      <c r="BA106" s="176"/>
      <c r="BB106" s="176"/>
      <c r="BC106" s="176"/>
      <c r="BD106" s="176"/>
      <c r="BE106" s="176"/>
    </row>
    <row r="107" spans="2:58" s="225" customFormat="1" ht="12.75" hidden="1" customHeight="1">
      <c r="B107" s="176" t="s">
        <v>986</v>
      </c>
      <c r="H107" s="227" t="s">
        <v>81</v>
      </c>
      <c r="J107" s="176">
        <f>IF(ABS(J52-J61)&lt;0.001,0,J52-J61)</f>
        <v>0</v>
      </c>
      <c r="K107" s="176">
        <f t="shared" ref="K107:W107" si="52">IF(ABS(K52-K61)&lt;0.001,0,K52-K61)</f>
        <v>0</v>
      </c>
      <c r="L107" s="176">
        <f t="shared" si="52"/>
        <v>0</v>
      </c>
      <c r="M107" s="176">
        <f t="shared" si="52"/>
        <v>0</v>
      </c>
      <c r="N107" s="176">
        <f t="shared" si="52"/>
        <v>0</v>
      </c>
      <c r="O107" s="176">
        <f t="shared" si="52"/>
        <v>0</v>
      </c>
      <c r="P107" s="176">
        <f t="shared" si="52"/>
        <v>0</v>
      </c>
      <c r="Q107" s="176">
        <f t="shared" si="52"/>
        <v>0</v>
      </c>
      <c r="R107" s="176">
        <f t="shared" si="52"/>
        <v>0</v>
      </c>
      <c r="S107" s="176">
        <f t="shared" si="52"/>
        <v>0</v>
      </c>
      <c r="T107" s="176">
        <f t="shared" si="52"/>
        <v>0</v>
      </c>
      <c r="U107" s="176">
        <f t="shared" si="52"/>
        <v>0</v>
      </c>
      <c r="V107" s="176">
        <f t="shared" si="52"/>
        <v>0</v>
      </c>
      <c r="W107" s="176">
        <f t="shared" si="52"/>
        <v>0</v>
      </c>
      <c r="X107" s="176"/>
      <c r="Y107" s="176">
        <f t="shared" ref="Y107:AL107" si="53">IF(ABS(Y52-Y61)&lt;0.001,0,Y52-Y61)</f>
        <v>0</v>
      </c>
      <c r="Z107" s="176">
        <f t="shared" si="53"/>
        <v>0</v>
      </c>
      <c r="AA107" s="176">
        <f t="shared" si="53"/>
        <v>0</v>
      </c>
      <c r="AB107" s="176">
        <f t="shared" si="53"/>
        <v>0</v>
      </c>
      <c r="AC107" s="176">
        <f t="shared" si="53"/>
        <v>0</v>
      </c>
      <c r="AD107" s="176">
        <f t="shared" si="53"/>
        <v>0</v>
      </c>
      <c r="AE107" s="176">
        <f t="shared" si="53"/>
        <v>0</v>
      </c>
      <c r="AF107" s="176">
        <f t="shared" si="53"/>
        <v>0</v>
      </c>
      <c r="AG107" s="176">
        <f t="shared" si="53"/>
        <v>0</v>
      </c>
      <c r="AH107" s="176">
        <f t="shared" si="53"/>
        <v>0</v>
      </c>
      <c r="AI107" s="176">
        <f t="shared" si="53"/>
        <v>0</v>
      </c>
      <c r="AJ107" s="176">
        <f t="shared" si="53"/>
        <v>0</v>
      </c>
      <c r="AK107" s="176">
        <f t="shared" si="53"/>
        <v>0</v>
      </c>
      <c r="AL107" s="176">
        <f t="shared" si="53"/>
        <v>0</v>
      </c>
      <c r="AO107" s="176"/>
      <c r="AP107" s="176"/>
      <c r="AQ107" s="176"/>
      <c r="AR107" s="176"/>
      <c r="AS107" s="176"/>
      <c r="AT107" s="176"/>
      <c r="AU107" s="176"/>
      <c r="AV107" s="176"/>
      <c r="AX107" s="176"/>
      <c r="AY107" s="176"/>
      <c r="AZ107" s="176"/>
      <c r="BA107" s="176"/>
      <c r="BB107" s="176"/>
      <c r="BC107" s="176"/>
      <c r="BD107" s="176"/>
      <c r="BE107" s="176"/>
    </row>
    <row r="108" spans="2:58" s="225" customFormat="1" ht="12.75" hidden="1" customHeight="1">
      <c r="B108" s="176" t="s">
        <v>987</v>
      </c>
      <c r="H108" s="227" t="s">
        <v>81</v>
      </c>
      <c r="J108" s="176">
        <f t="shared" ref="J108:W108" si="54">IF(ABS(J62-(J60-J61))&lt;0.001,0,J62-(J60-J61))</f>
        <v>0</v>
      </c>
      <c r="K108" s="176">
        <f t="shared" si="54"/>
        <v>-1</v>
      </c>
      <c r="L108" s="176">
        <f t="shared" si="54"/>
        <v>1</v>
      </c>
      <c r="M108" s="176">
        <f t="shared" si="54"/>
        <v>1</v>
      </c>
      <c r="N108" s="176">
        <f t="shared" si="54"/>
        <v>0</v>
      </c>
      <c r="O108" s="176">
        <f t="shared" si="54"/>
        <v>0</v>
      </c>
      <c r="P108" s="176">
        <f t="shared" si="54"/>
        <v>0</v>
      </c>
      <c r="Q108" s="176">
        <f t="shared" si="54"/>
        <v>-1</v>
      </c>
      <c r="R108" s="176">
        <f t="shared" si="54"/>
        <v>0</v>
      </c>
      <c r="S108" s="176">
        <f t="shared" si="54"/>
        <v>0</v>
      </c>
      <c r="T108" s="176">
        <f t="shared" si="54"/>
        <v>0</v>
      </c>
      <c r="U108" s="176">
        <f t="shared" si="54"/>
        <v>0</v>
      </c>
      <c r="V108" s="176">
        <f t="shared" si="54"/>
        <v>1</v>
      </c>
      <c r="W108" s="176">
        <f t="shared" si="54"/>
        <v>0</v>
      </c>
      <c r="X108" s="176"/>
      <c r="Y108" s="176">
        <f t="shared" ref="Y108:AL108" si="55">IF(ABS(Y62-(Y60-Y61))&lt;0.001,0,Y62-(Y60-Y61))</f>
        <v>0</v>
      </c>
      <c r="Z108" s="176">
        <f t="shared" si="55"/>
        <v>0</v>
      </c>
      <c r="AA108" s="176">
        <f t="shared" si="55"/>
        <v>0</v>
      </c>
      <c r="AB108" s="176">
        <f t="shared" si="55"/>
        <v>0</v>
      </c>
      <c r="AC108" s="176">
        <f t="shared" si="55"/>
        <v>0</v>
      </c>
      <c r="AD108" s="176">
        <f t="shared" si="55"/>
        <v>0</v>
      </c>
      <c r="AE108" s="176">
        <f t="shared" si="55"/>
        <v>0</v>
      </c>
      <c r="AF108" s="176">
        <f t="shared" si="55"/>
        <v>0</v>
      </c>
      <c r="AG108" s="176">
        <f t="shared" si="55"/>
        <v>0</v>
      </c>
      <c r="AH108" s="176">
        <f t="shared" si="55"/>
        <v>0</v>
      </c>
      <c r="AI108" s="176">
        <f t="shared" si="55"/>
        <v>0</v>
      </c>
      <c r="AJ108" s="176">
        <f t="shared" si="55"/>
        <v>0</v>
      </c>
      <c r="AK108" s="176">
        <f t="shared" si="55"/>
        <v>0</v>
      </c>
      <c r="AL108" s="176">
        <f t="shared" si="55"/>
        <v>0</v>
      </c>
      <c r="AO108" s="176"/>
      <c r="AP108" s="176"/>
      <c r="AQ108" s="176"/>
      <c r="AR108" s="176"/>
      <c r="AS108" s="176"/>
      <c r="AT108" s="176"/>
      <c r="AU108" s="176"/>
      <c r="AV108" s="176"/>
      <c r="AX108" s="176"/>
      <c r="AY108" s="176"/>
      <c r="AZ108" s="176"/>
      <c r="BA108" s="176"/>
      <c r="BB108" s="176"/>
      <c r="BC108" s="176"/>
      <c r="BD108" s="176"/>
      <c r="BE108" s="176"/>
    </row>
    <row r="109" spans="2:58" s="225" customFormat="1" ht="12.75" hidden="1" customHeight="1">
      <c r="B109" s="228"/>
      <c r="C109" s="228"/>
      <c r="D109" s="228"/>
      <c r="E109" s="228"/>
      <c r="F109" s="228"/>
      <c r="H109" s="229"/>
      <c r="J109" s="228"/>
      <c r="K109" s="228"/>
      <c r="L109" s="228"/>
      <c r="M109" s="228"/>
      <c r="N109" s="228"/>
      <c r="O109" s="228"/>
      <c r="P109" s="228"/>
      <c r="Q109" s="228"/>
      <c r="R109" s="228"/>
      <c r="S109" s="228"/>
      <c r="T109" s="228"/>
      <c r="U109" s="228"/>
      <c r="V109" s="228"/>
      <c r="W109" s="228"/>
      <c r="Y109" s="228"/>
      <c r="Z109" s="228"/>
      <c r="AA109" s="228"/>
      <c r="AB109" s="228"/>
      <c r="AC109" s="228"/>
      <c r="AD109" s="228"/>
      <c r="AE109" s="228"/>
      <c r="AF109" s="228"/>
      <c r="AG109" s="228"/>
      <c r="AH109" s="228"/>
      <c r="AI109" s="228"/>
      <c r="AJ109" s="228"/>
      <c r="AK109" s="228"/>
      <c r="AL109" s="228"/>
      <c r="AO109" s="176"/>
      <c r="AP109" s="176"/>
      <c r="AQ109" s="176"/>
      <c r="AR109" s="176"/>
      <c r="AS109" s="176"/>
      <c r="AT109" s="176"/>
      <c r="AU109" s="176"/>
      <c r="AV109" s="176"/>
      <c r="AX109" s="176"/>
      <c r="AY109" s="176"/>
      <c r="AZ109" s="176"/>
      <c r="BA109" s="176"/>
      <c r="BB109" s="176"/>
      <c r="BC109" s="176"/>
      <c r="BD109" s="176"/>
      <c r="BE109" s="176"/>
    </row>
    <row r="110" spans="2:58" s="53" customFormat="1" ht="13.2" hidden="1">
      <c r="H110" s="56"/>
      <c r="AN110" s="58"/>
      <c r="AO110" s="60"/>
      <c r="AP110" s="60"/>
      <c r="AQ110" s="60"/>
      <c r="AR110" s="60"/>
      <c r="AS110" s="60"/>
      <c r="AT110" s="60"/>
      <c r="AU110" s="60"/>
      <c r="AV110" s="60"/>
      <c r="AW110" s="58"/>
      <c r="AX110" s="60"/>
      <c r="AY110" s="60"/>
      <c r="AZ110" s="60"/>
      <c r="BA110" s="60"/>
      <c r="BB110" s="60"/>
      <c r="BC110" s="60"/>
      <c r="BD110" s="60"/>
      <c r="BE110" s="60"/>
      <c r="BF110" s="58"/>
    </row>
    <row r="111" spans="2:58" s="68" customFormat="1" ht="12.75" hidden="1" customHeight="1">
      <c r="B111" s="68" t="s">
        <v>969</v>
      </c>
      <c r="H111" s="230" t="s">
        <v>81</v>
      </c>
      <c r="J111" s="1177">
        <f t="shared" ref="J111:W111" si="56">IF(J12&lt;&gt;0,IF(ABS(J28-J27/J12)&lt;0.001,0,J28-J27/J12),0)</f>
        <v>0</v>
      </c>
      <c r="K111" s="1177">
        <f t="shared" si="56"/>
        <v>0</v>
      </c>
      <c r="L111" s="1177">
        <f t="shared" si="56"/>
        <v>0</v>
      </c>
      <c r="M111" s="1177">
        <f t="shared" si="56"/>
        <v>0</v>
      </c>
      <c r="N111" s="1177">
        <f t="shared" si="56"/>
        <v>0</v>
      </c>
      <c r="O111" s="1177">
        <f t="shared" si="56"/>
        <v>0</v>
      </c>
      <c r="P111" s="1177">
        <f t="shared" si="56"/>
        <v>0</v>
      </c>
      <c r="Q111" s="1177">
        <f t="shared" si="56"/>
        <v>0</v>
      </c>
      <c r="R111" s="1177">
        <f t="shared" si="56"/>
        <v>0</v>
      </c>
      <c r="S111" s="1177">
        <f t="shared" si="56"/>
        <v>0</v>
      </c>
      <c r="T111" s="1177">
        <f t="shared" si="56"/>
        <v>0</v>
      </c>
      <c r="U111" s="1177">
        <f t="shared" si="56"/>
        <v>0</v>
      </c>
      <c r="V111" s="1177">
        <f t="shared" si="56"/>
        <v>0</v>
      </c>
      <c r="W111" s="1177">
        <f t="shared" si="56"/>
        <v>0</v>
      </c>
      <c r="Y111" s="1177">
        <f t="shared" ref="Y111:AL111" si="57">IF(Y12&lt;&gt;0,IF(ABS(Y28-Y27/Y12)&lt;0.001,0,Y28-Y27/Y12),0)</f>
        <v>0</v>
      </c>
      <c r="Z111" s="1177">
        <f t="shared" si="57"/>
        <v>0</v>
      </c>
      <c r="AA111" s="1177">
        <f t="shared" si="57"/>
        <v>0</v>
      </c>
      <c r="AB111" s="1177">
        <f t="shared" si="57"/>
        <v>0</v>
      </c>
      <c r="AC111" s="1177">
        <f t="shared" si="57"/>
        <v>0</v>
      </c>
      <c r="AD111" s="1177">
        <f t="shared" si="57"/>
        <v>0</v>
      </c>
      <c r="AE111" s="1177">
        <f t="shared" si="57"/>
        <v>0</v>
      </c>
      <c r="AF111" s="1177">
        <f t="shared" si="57"/>
        <v>0</v>
      </c>
      <c r="AG111" s="1177">
        <f t="shared" si="57"/>
        <v>0</v>
      </c>
      <c r="AH111" s="1177">
        <f t="shared" si="57"/>
        <v>0</v>
      </c>
      <c r="AI111" s="1177">
        <f t="shared" si="57"/>
        <v>0</v>
      </c>
      <c r="AJ111" s="1177">
        <f t="shared" si="57"/>
        <v>0</v>
      </c>
      <c r="AK111" s="1177">
        <f t="shared" si="57"/>
        <v>0</v>
      </c>
      <c r="AL111" s="1177">
        <f t="shared" si="57"/>
        <v>0</v>
      </c>
    </row>
    <row r="112" spans="2:58" s="68" customFormat="1" ht="12.75" hidden="1" customHeight="1">
      <c r="B112" s="68" t="s">
        <v>968</v>
      </c>
      <c r="H112" s="230" t="s">
        <v>81</v>
      </c>
      <c r="J112" s="1177">
        <f t="shared" ref="J112:W112" si="58">IF(J12&lt;&gt;0,IF(ABS(J54-(J53/J12))&lt;0.001,0,J54-(J53/J12)),0)</f>
        <v>0</v>
      </c>
      <c r="K112" s="1177">
        <f t="shared" si="58"/>
        <v>0</v>
      </c>
      <c r="L112" s="1177">
        <f t="shared" si="58"/>
        <v>0</v>
      </c>
      <c r="M112" s="1177">
        <f t="shared" si="58"/>
        <v>0</v>
      </c>
      <c r="N112" s="1177">
        <f t="shared" si="58"/>
        <v>0</v>
      </c>
      <c r="O112" s="1177">
        <f t="shared" si="58"/>
        <v>0</v>
      </c>
      <c r="P112" s="1177">
        <f t="shared" si="58"/>
        <v>0</v>
      </c>
      <c r="Q112" s="1177">
        <f t="shared" si="58"/>
        <v>0</v>
      </c>
      <c r="R112" s="1177">
        <f t="shared" si="58"/>
        <v>0</v>
      </c>
      <c r="S112" s="1177">
        <f t="shared" si="58"/>
        <v>0</v>
      </c>
      <c r="T112" s="1177">
        <f t="shared" si="58"/>
        <v>0</v>
      </c>
      <c r="U112" s="1177">
        <f t="shared" si="58"/>
        <v>0</v>
      </c>
      <c r="V112" s="1177">
        <f t="shared" si="58"/>
        <v>0</v>
      </c>
      <c r="W112" s="1177">
        <f t="shared" si="58"/>
        <v>0</v>
      </c>
      <c r="Y112" s="1177">
        <f t="shared" ref="Y112:AL112" si="59">IF(Y12&lt;&gt;0,IF(ABS(Y54-(Y53/Y12))&lt;0.001,0,Y54-(Y53/Y12)),0)</f>
        <v>0</v>
      </c>
      <c r="Z112" s="1177">
        <f t="shared" si="59"/>
        <v>0</v>
      </c>
      <c r="AA112" s="1177">
        <f t="shared" si="59"/>
        <v>0</v>
      </c>
      <c r="AB112" s="1177">
        <f t="shared" si="59"/>
        <v>0</v>
      </c>
      <c r="AC112" s="1177">
        <f t="shared" si="59"/>
        <v>0</v>
      </c>
      <c r="AD112" s="1177">
        <f t="shared" si="59"/>
        <v>0</v>
      </c>
      <c r="AE112" s="1177">
        <f t="shared" si="59"/>
        <v>0</v>
      </c>
      <c r="AF112" s="1177">
        <f t="shared" si="59"/>
        <v>0</v>
      </c>
      <c r="AG112" s="1177">
        <f t="shared" si="59"/>
        <v>0</v>
      </c>
      <c r="AH112" s="1177">
        <f t="shared" si="59"/>
        <v>0</v>
      </c>
      <c r="AI112" s="1177">
        <f t="shared" si="59"/>
        <v>0</v>
      </c>
      <c r="AJ112" s="1177">
        <f t="shared" si="59"/>
        <v>0</v>
      </c>
      <c r="AK112" s="1177">
        <f t="shared" si="59"/>
        <v>0</v>
      </c>
      <c r="AL112" s="1177">
        <f t="shared" si="59"/>
        <v>0</v>
      </c>
    </row>
    <row r="113" spans="2:57" s="225" customFormat="1" ht="12.75" hidden="1" customHeight="1">
      <c r="B113" s="228"/>
      <c r="C113" s="228"/>
      <c r="D113" s="228"/>
      <c r="E113" s="228"/>
      <c r="F113" s="228"/>
      <c r="H113" s="229"/>
      <c r="J113" s="228"/>
      <c r="K113" s="228"/>
      <c r="L113" s="228"/>
      <c r="M113" s="228"/>
      <c r="N113" s="228"/>
      <c r="O113" s="228"/>
      <c r="P113" s="228"/>
      <c r="Q113" s="228"/>
      <c r="R113" s="228"/>
      <c r="S113" s="228"/>
      <c r="T113" s="228"/>
      <c r="U113" s="228"/>
      <c r="V113" s="228"/>
      <c r="W113" s="228"/>
      <c r="Y113" s="228"/>
      <c r="Z113" s="228"/>
      <c r="AA113" s="228"/>
      <c r="AB113" s="228"/>
      <c r="AC113" s="228"/>
      <c r="AD113" s="228"/>
      <c r="AE113" s="228"/>
      <c r="AF113" s="228"/>
      <c r="AG113" s="228"/>
      <c r="AH113" s="228"/>
      <c r="AI113" s="228"/>
      <c r="AJ113" s="228"/>
      <c r="AK113" s="228"/>
      <c r="AL113" s="228"/>
      <c r="AO113" s="176"/>
      <c r="AP113" s="176"/>
      <c r="AQ113" s="176"/>
      <c r="AR113" s="176"/>
      <c r="AS113" s="176"/>
      <c r="AT113" s="176"/>
      <c r="AU113" s="176"/>
      <c r="AV113" s="176"/>
      <c r="AX113" s="176"/>
      <c r="AY113" s="176"/>
      <c r="AZ113" s="176"/>
      <c r="BA113" s="176"/>
      <c r="BB113" s="176"/>
      <c r="BC113" s="176"/>
      <c r="BD113" s="176"/>
      <c r="BE113" s="176"/>
    </row>
    <row r="114" spans="2:57" s="225" customFormat="1" ht="12.75" hidden="1" customHeight="1">
      <c r="H114" s="231"/>
      <c r="AO114" s="176"/>
      <c r="AP114" s="176"/>
      <c r="AQ114" s="176"/>
      <c r="AR114" s="176"/>
      <c r="AS114" s="176"/>
      <c r="AT114" s="176"/>
      <c r="AU114" s="176"/>
      <c r="AV114" s="176"/>
      <c r="AX114" s="176"/>
      <c r="AY114" s="176"/>
      <c r="AZ114" s="176"/>
      <c r="BA114" s="176"/>
      <c r="BB114" s="176"/>
      <c r="BC114" s="176"/>
      <c r="BD114" s="176"/>
      <c r="BE114" s="176"/>
    </row>
    <row r="115" spans="2:57" s="176" customFormat="1" ht="12.75" hidden="1" customHeight="1">
      <c r="B115" s="176" t="s">
        <v>802</v>
      </c>
      <c r="H115" s="227" t="s">
        <v>82</v>
      </c>
      <c r="J115" s="177"/>
      <c r="K115" s="177"/>
      <c r="L115" s="177"/>
      <c r="M115" s="177"/>
      <c r="N115" s="177"/>
      <c r="O115" s="176">
        <f>IF(ABS(O27-'Group - Accounts (2)'!J13)&lt;0.001,0,O27-'Group - Accounts (2)'!J13)</f>
        <v>0</v>
      </c>
      <c r="P115" s="177"/>
      <c r="Q115" s="177"/>
      <c r="R115" s="177"/>
      <c r="S115" s="177"/>
      <c r="T115" s="177"/>
      <c r="U115" s="177"/>
      <c r="V115" s="177"/>
      <c r="W115" s="176">
        <f>IF(ABS(W27-'Group - Accounts (2)'!N13)&lt;0.001,0,W27-'Group - Accounts (2)'!N13)</f>
        <v>0</v>
      </c>
      <c r="Y115" s="177"/>
      <c r="Z115" s="177"/>
      <c r="AA115" s="177"/>
      <c r="AB115" s="177"/>
      <c r="AC115" s="177"/>
      <c r="AD115" s="176">
        <f>IF(ABS(AD27-'Group - Accounts (2)'!R13)&lt;0.001,0,AD27-'Group - Accounts (2)'!R13)</f>
        <v>0</v>
      </c>
      <c r="AE115" s="177"/>
      <c r="AF115" s="177"/>
      <c r="AG115" s="177"/>
      <c r="AH115" s="177"/>
      <c r="AI115" s="177"/>
      <c r="AJ115" s="177"/>
      <c r="AK115" s="177"/>
      <c r="AL115" s="176">
        <f>IF(ABS(AL27-'Group - Accounts (2)'!V13)&lt;0.001,0,AL27-'Group - Accounts (2)'!V13)</f>
        <v>0</v>
      </c>
    </row>
    <row r="116" spans="2:57" s="176" customFormat="1" ht="12.75" hidden="1" customHeight="1">
      <c r="B116" s="176" t="s">
        <v>803</v>
      </c>
      <c r="H116" s="227" t="s">
        <v>82</v>
      </c>
      <c r="J116" s="177"/>
      <c r="K116" s="177"/>
      <c r="L116" s="177"/>
      <c r="M116" s="177"/>
      <c r="N116" s="177"/>
      <c r="O116" s="176">
        <f>IF(ABS(O53-(-'Group - Accounts (2)'!J16))&lt;0.001,0,O53-(-'Group - Accounts (2)'!J16))</f>
        <v>0</v>
      </c>
      <c r="P116" s="177"/>
      <c r="Q116" s="177"/>
      <c r="R116" s="177"/>
      <c r="S116" s="177"/>
      <c r="T116" s="177"/>
      <c r="U116" s="177"/>
      <c r="V116" s="177"/>
      <c r="W116" s="176">
        <f>IF(ABS(W53-(-'Group - Accounts (2)'!N16))&lt;0.001,0,W53-(-'Group - Accounts (2)'!N16))</f>
        <v>0</v>
      </c>
      <c r="Y116" s="177"/>
      <c r="Z116" s="177"/>
      <c r="AA116" s="177"/>
      <c r="AB116" s="177"/>
      <c r="AC116" s="177"/>
      <c r="AD116" s="176">
        <f>IF(ABS(AD53-(-'Group - Accounts (2)'!R16))&lt;0.001,0,AD53-(-'Group - Accounts (2)'!R16))</f>
        <v>0</v>
      </c>
      <c r="AE116" s="177"/>
      <c r="AF116" s="177"/>
      <c r="AG116" s="177"/>
      <c r="AH116" s="177"/>
      <c r="AI116" s="177"/>
      <c r="AJ116" s="177"/>
      <c r="AK116" s="177"/>
      <c r="AL116" s="176">
        <f>IF(ABS(AL53-(-'Group - Accounts (2)'!V16))&lt;0.001,0,AL53-(-'Group - Accounts (2)'!V16))</f>
        <v>0</v>
      </c>
    </row>
    <row r="117" spans="2:57" s="176" customFormat="1" ht="12.75" hidden="1" customHeight="1">
      <c r="B117" s="176" t="s">
        <v>804</v>
      </c>
      <c r="H117" s="227" t="s">
        <v>82</v>
      </c>
      <c r="J117" s="177"/>
      <c r="K117" s="177"/>
      <c r="L117" s="177"/>
      <c r="M117" s="177"/>
      <c r="N117" s="177"/>
      <c r="O117" s="176">
        <f>IF(ABS((O27-O53)-('Group - Accounts (2)'!J11)-O149)&lt;0.001,0,(O27-O53)-('Group - Accounts (2)'!J11-O149))</f>
        <v>0</v>
      </c>
      <c r="P117" s="177"/>
      <c r="Q117" s="177"/>
      <c r="R117" s="177"/>
      <c r="S117" s="177"/>
      <c r="T117" s="177"/>
      <c r="U117" s="177"/>
      <c r="V117" s="177"/>
      <c r="W117" s="176">
        <f>IF(ABS((W27-W53)-('Group - Accounts (2)'!N11-W149))&lt;=1,0,(W27-W53)-('Group - Accounts (2)'!N11-W149))</f>
        <v>0</v>
      </c>
      <c r="Y117" s="177"/>
      <c r="Z117" s="177"/>
      <c r="AA117" s="177"/>
      <c r="AB117" s="177"/>
      <c r="AC117" s="177"/>
      <c r="AD117" s="176">
        <f>IF(ABS((AD27-AD53)-('Group - Accounts (2)'!R11-AD149))&lt;0.001,0,(AD27-AD53)-('Group - Accounts (2)'!R11-AD149))</f>
        <v>0</v>
      </c>
      <c r="AE117" s="177"/>
      <c r="AF117" s="177"/>
      <c r="AG117" s="177"/>
      <c r="AH117" s="177"/>
      <c r="AI117" s="177"/>
      <c r="AJ117" s="177"/>
      <c r="AK117" s="177"/>
      <c r="AL117" s="176">
        <f>IF(ABS((AL27-AL53)-('Group - Accounts (2)'!V11-AL149))&lt;=1,0,(AL27-AL53)-('Group - Accounts (2)'!V11-AL149))</f>
        <v>0</v>
      </c>
    </row>
    <row r="118" spans="2:57" s="225" customFormat="1" ht="12.75" hidden="1" customHeight="1">
      <c r="H118" s="231"/>
      <c r="AO118" s="176"/>
      <c r="AP118" s="176"/>
      <c r="AQ118" s="176"/>
      <c r="AR118" s="176"/>
      <c r="AS118" s="176"/>
      <c r="AT118" s="176"/>
      <c r="AU118" s="176"/>
      <c r="AV118" s="176"/>
      <c r="AX118" s="176"/>
      <c r="AY118" s="176"/>
      <c r="AZ118" s="176"/>
      <c r="BA118" s="176"/>
      <c r="BB118" s="176"/>
      <c r="BC118" s="176"/>
      <c r="BD118" s="176"/>
      <c r="BE118" s="176"/>
    </row>
    <row r="119" spans="2:57" s="176" customFormat="1" ht="12.75" hidden="1" customHeight="1">
      <c r="B119" s="176" t="s">
        <v>805</v>
      </c>
      <c r="H119" s="227" t="s">
        <v>82</v>
      </c>
      <c r="J119" s="176">
        <f>IF(ABS(J12-'Telecom - Financial'!J11)&lt;0.001,0,J12-'Telecom - Financial'!J11)</f>
        <v>0</v>
      </c>
      <c r="K119" s="176">
        <f>IF(ABS(K12-'Telecom - Financial'!K11)&lt;0.001,0,K12-'Telecom - Financial'!K11)</f>
        <v>0</v>
      </c>
      <c r="L119" s="176">
        <f>IF(ABS(L12-'Telecom - Financial'!L11)&lt;0.001,0,L12-'Telecom - Financial'!L11)</f>
        <v>0</v>
      </c>
      <c r="M119" s="176">
        <f>IF(ABS(M12-'Telecom - Financial'!M11)&lt;0.001,0,M12-'Telecom - Financial'!M11)</f>
        <v>0</v>
      </c>
      <c r="N119" s="176">
        <f>IF(ABS(N12-'Telecom - Financial'!N11)&lt;0.001,0,N12-'Telecom - Financial'!N11)</f>
        <v>0</v>
      </c>
      <c r="O119" s="176">
        <f>IF(ABS(O12-'Telecom - Financial'!O11)&lt;0.001,0,O12-'Telecom - Financial'!O11)</f>
        <v>0</v>
      </c>
      <c r="P119" s="176">
        <f>IF(ABS(P12-'Telecom - Financial'!P11)&lt;0.001,0,P12-'Telecom - Financial'!P11)</f>
        <v>0</v>
      </c>
      <c r="Q119" s="176">
        <f>IF(ABS(Q12-'Telecom - Financial'!Q11)&lt;0.001,0,Q12-'Telecom - Financial'!Q11)</f>
        <v>0</v>
      </c>
      <c r="R119" s="176">
        <f>IF(ABS(R12-'Telecom - Financial'!R11)&lt;0.001,0,R12-'Telecom - Financial'!R11)</f>
        <v>0</v>
      </c>
      <c r="S119" s="176">
        <f>IF(ABS(S12-'Telecom - Financial'!S11)&lt;0.001,0,S12-'Telecom - Financial'!S11)</f>
        <v>0</v>
      </c>
      <c r="T119" s="176">
        <f>IF(ABS(T12-'Telecom - Financial'!T11)&lt;0.001,0,T12-'Telecom - Financial'!T11)</f>
        <v>0</v>
      </c>
      <c r="U119" s="176">
        <f>IF(ABS(U12-'Telecom - Financial'!U11)&lt;0.001,0,U12-'Telecom - Financial'!U11)</f>
        <v>0</v>
      </c>
      <c r="V119" s="176">
        <f>IF(ABS(V12-'Telecom - Financial'!V11)&lt;0.001,0,V12-'Telecom - Financial'!V11)</f>
        <v>0</v>
      </c>
      <c r="W119" s="176">
        <f>IF(ABS(W12-'Telecom - Financial'!W11)&lt;0.001,0,W12-'Telecom - Financial'!W11)</f>
        <v>0</v>
      </c>
      <c r="Y119" s="176">
        <f>IF(ABS(Y12-'Telecom - Financial'!Y11)&lt;0.001,0,Y12-'Telecom - Financial'!Y11)</f>
        <v>0</v>
      </c>
      <c r="Z119" s="176">
        <f>IF(ABS(Z12-'Telecom - Financial'!Z11)&lt;0.001,0,Z12-'Telecom - Financial'!Z11)</f>
        <v>0</v>
      </c>
      <c r="AA119" s="176">
        <f>IF(ABS(AA12-'Telecom - Financial'!AA11)&lt;0.001,0,AA12-'Telecom - Financial'!AA11)</f>
        <v>0</v>
      </c>
      <c r="AB119" s="176">
        <f>IF(ABS(AB12-'Telecom - Financial'!AB11)&lt;0.001,0,AB12-'Telecom - Financial'!AB11)</f>
        <v>0</v>
      </c>
      <c r="AC119" s="176">
        <f>IF(ABS(AC12-'Telecom - Financial'!AC11)&lt;0.001,0,AC12-'Telecom - Financial'!AC11)</f>
        <v>0</v>
      </c>
      <c r="AD119" s="176">
        <f>IF(ABS(AD12-'Telecom - Financial'!AD11)&lt;0.001,0,AD12-'Telecom - Financial'!AD11)</f>
        <v>0</v>
      </c>
      <c r="AE119" s="176">
        <f>IF(ABS(AE12-'Telecom - Financial'!AE11)&lt;0.001,0,AE12-'Telecom - Financial'!AE11)</f>
        <v>0</v>
      </c>
      <c r="AF119" s="176">
        <f>IF(ABS(AF12-'Telecom - Financial'!AF11)&lt;0.001,0,AF12-'Telecom - Financial'!AF11)</f>
        <v>0</v>
      </c>
      <c r="AG119" s="176">
        <f>IF(ABS(AG12-'Telecom - Financial'!AG11)&lt;0.001,0,AG12-'Telecom - Financial'!AG11)</f>
        <v>0</v>
      </c>
      <c r="AH119" s="176">
        <f>IF(ABS(AH12-'Telecom - Financial'!AH11)&lt;0.001,0,AH12-'Telecom - Financial'!AH11)</f>
        <v>0</v>
      </c>
      <c r="AI119" s="176">
        <f>IF(ABS(AI12-'Telecom - Financial'!AI11)&lt;0.001,0,AI12-'Telecom - Financial'!AI11)</f>
        <v>0</v>
      </c>
      <c r="AJ119" s="176">
        <f>IF(ABS(AJ12-'Telecom - Financial'!AJ11)&lt;0.001,0,AJ12-'Telecom - Financial'!AJ11)</f>
        <v>0</v>
      </c>
      <c r="AK119" s="176">
        <f>IF(ABS(AK12-'Telecom - Financial'!AK11)&lt;0.001,0,AK12-'Telecom - Financial'!AK11)</f>
        <v>0</v>
      </c>
      <c r="AL119" s="176">
        <f>IF(ABS(AL12-'Telecom - Financial'!AL11)&lt;0.001,0,AL12-'Telecom - Financial'!AL11)</f>
        <v>0</v>
      </c>
    </row>
    <row r="120" spans="2:57" s="176" customFormat="1" ht="12.75" hidden="1" customHeight="1">
      <c r="B120" s="176" t="s">
        <v>806</v>
      </c>
      <c r="H120" s="227" t="s">
        <v>82</v>
      </c>
      <c r="J120" s="176">
        <f>IF(ABS(J27-'Telecom - Financial'!J50)&lt;0.001,0,J27-'Telecom - Financial'!J50)</f>
        <v>0</v>
      </c>
      <c r="K120" s="176">
        <f>IF(ABS(K27-'Telecom - Financial'!K50)&lt;0.001,0,K27-'Telecom - Financial'!K50)</f>
        <v>0</v>
      </c>
      <c r="L120" s="176">
        <f>IF(ABS(L27-'Telecom - Financial'!L50)&lt;0.001,0,L27-'Telecom - Financial'!L50)</f>
        <v>0</v>
      </c>
      <c r="M120" s="176">
        <f>IF(ABS(M27-'Telecom - Financial'!M50)&lt;0.001,0,M27-'Telecom - Financial'!M50)</f>
        <v>0</v>
      </c>
      <c r="N120" s="176">
        <f>IF(ABS(N27-'Telecom - Financial'!N50)&lt;0.001,0,N27-'Telecom - Financial'!N50)</f>
        <v>0</v>
      </c>
      <c r="O120" s="176">
        <f>IF(ABS(O27-'Telecom - Financial'!O50)&lt;0.001,0,O27-'Telecom - Financial'!O50)</f>
        <v>0</v>
      </c>
      <c r="P120" s="176">
        <f>IF(ABS(P27-'Telecom - Financial'!P50)&lt;0.001,0,P27-'Telecom - Financial'!P50)</f>
        <v>0</v>
      </c>
      <c r="Q120" s="176">
        <f>IF(ABS(Q27-'Telecom - Financial'!Q50)&lt;0.001,0,Q27-'Telecom - Financial'!Q50)</f>
        <v>0</v>
      </c>
      <c r="R120" s="176">
        <f>IF(ABS(R27-'Telecom - Financial'!R50)&lt;0.001,0,R27-'Telecom - Financial'!R50)</f>
        <v>0</v>
      </c>
      <c r="S120" s="176">
        <f>IF(ABS(S27-'Telecom - Financial'!S50)&lt;0.001,0,S27-'Telecom - Financial'!S50)</f>
        <v>0</v>
      </c>
      <c r="T120" s="176">
        <f>IF(ABS(T27-'Telecom - Financial'!T50)&lt;0.001,0,T27-'Telecom - Financial'!T50)</f>
        <v>0</v>
      </c>
      <c r="U120" s="176">
        <f>IF(ABS(U27-'Telecom - Financial'!U50)&lt;0.001,0,U27-'Telecom - Financial'!U50)</f>
        <v>0</v>
      </c>
      <c r="V120" s="176">
        <f>IF(ABS(V27-'Telecom - Financial'!V50)&lt;0.001,0,V27-'Telecom - Financial'!V50)</f>
        <v>0</v>
      </c>
      <c r="W120" s="176">
        <f>IF(ABS(W27-'Telecom - Financial'!W50)&lt;0.001,0,W27-'Telecom - Financial'!W50)</f>
        <v>0</v>
      </c>
      <c r="Y120" s="176">
        <f>IF(ABS(Y27-'Telecom - Financial'!Y50)&lt;0.001,0,Y27-'Telecom - Financial'!Y50)</f>
        <v>0</v>
      </c>
      <c r="Z120" s="176">
        <f>IF(ABS(Z27-'Telecom - Financial'!Z50)&lt;0.001,0,Z27-'Telecom - Financial'!Z50)</f>
        <v>0</v>
      </c>
      <c r="AA120" s="176">
        <f>IF(ABS(AA27-'Telecom - Financial'!AA50)&lt;0.001,0,AA27-'Telecom - Financial'!AA50)</f>
        <v>0</v>
      </c>
      <c r="AB120" s="176">
        <f>IF(ABS(AB27-'Telecom - Financial'!AB50)&lt;0.001,0,AB27-'Telecom - Financial'!AB50)</f>
        <v>0</v>
      </c>
      <c r="AC120" s="176">
        <f>IF(ABS(AC27-'Telecom - Financial'!AC50)&lt;0.001,0,AC27-'Telecom - Financial'!AC50)</f>
        <v>0</v>
      </c>
      <c r="AD120" s="176">
        <f>IF(ABS(AD27-'Telecom - Financial'!AD50)&lt;0.001,0,AD27-'Telecom - Financial'!AD50)</f>
        <v>0</v>
      </c>
      <c r="AE120" s="176">
        <f>IF(ABS(AE27-'Telecom - Financial'!AE50)&lt;0.001,0,AE27-'Telecom - Financial'!AE50)</f>
        <v>0</v>
      </c>
      <c r="AF120" s="176">
        <f>IF(ABS(AF27-'Telecom - Financial'!AF50)&lt;0.001,0,AF27-'Telecom - Financial'!AF50)</f>
        <v>0</v>
      </c>
      <c r="AG120" s="176">
        <f>IF(ABS(AG27-'Telecom - Financial'!AG50)&lt;0.001,0,AG27-'Telecom - Financial'!AG50)</f>
        <v>0</v>
      </c>
      <c r="AH120" s="176">
        <f>IF(ABS(AH27-'Telecom - Financial'!AH50)&lt;0.001,0,AH27-'Telecom - Financial'!AH50)</f>
        <v>0</v>
      </c>
      <c r="AI120" s="176">
        <f>IF(ABS(AI27-'Telecom - Financial'!AI50)&lt;0.001,0,AI27-'Telecom - Financial'!AI50)</f>
        <v>0</v>
      </c>
      <c r="AJ120" s="176">
        <f>IF(ABS(AJ27-'Telecom - Financial'!AJ50)&lt;0.001,0,AJ27-'Telecom - Financial'!AJ50)</f>
        <v>0</v>
      </c>
      <c r="AK120" s="176">
        <f>IF(ABS(AK27-'Telecom - Financial'!AK50)&lt;0.001,0,AK27-'Telecom - Financial'!AK50)</f>
        <v>0</v>
      </c>
      <c r="AL120" s="176">
        <f>IF(ABS(AL27-'Telecom - Financial'!AL50)&lt;0.001,0,AL27-'Telecom - Financial'!AL50)</f>
        <v>0</v>
      </c>
    </row>
    <row r="121" spans="2:57" s="176" customFormat="1" ht="12.75" hidden="1" customHeight="1">
      <c r="B121" s="176" t="s">
        <v>807</v>
      </c>
      <c r="H121" s="227" t="s">
        <v>82</v>
      </c>
      <c r="J121" s="176">
        <f>IF(ABS(J53-'Telecom - Financial'!J68)&lt;0.001,0,J53-'Telecom - Financial'!J68)</f>
        <v>0</v>
      </c>
      <c r="K121" s="176">
        <f>IF(ABS(K53-'Telecom - Financial'!K68)&lt;0.001,0,K53-'Telecom - Financial'!K68)</f>
        <v>0</v>
      </c>
      <c r="L121" s="176">
        <f>IF(ABS(L53-'Telecom - Financial'!L68)&lt;0.001,0,L53-'Telecom - Financial'!L68)</f>
        <v>0</v>
      </c>
      <c r="M121" s="176">
        <f>IF(ABS(M53-'Telecom - Financial'!M68)&lt;0.001,0,M53-'Telecom - Financial'!M68)</f>
        <v>0</v>
      </c>
      <c r="N121" s="176">
        <f>IF(ABS(N53-'Telecom - Financial'!N68)&lt;0.001,0,N53-'Telecom - Financial'!N68)</f>
        <v>0</v>
      </c>
      <c r="O121" s="176">
        <f>IF(ABS(O53-'Telecom - Financial'!O68)&lt;0.001,0,O53-'Telecom - Financial'!O68)</f>
        <v>0</v>
      </c>
      <c r="P121" s="176">
        <f>IF(ABS(P53-'Telecom - Financial'!P68)&lt;0.001,0,P53-'Telecom - Financial'!P68)</f>
        <v>0</v>
      </c>
      <c r="Q121" s="176">
        <f>IF(ABS(Q53-'Telecom - Financial'!Q68)&lt;0.001,0,Q53-'Telecom - Financial'!Q68)</f>
        <v>0</v>
      </c>
      <c r="R121" s="176">
        <f>IF(ABS(R53-'Telecom - Financial'!R68)&lt;0.001,0,R53-'Telecom - Financial'!R68)</f>
        <v>0</v>
      </c>
      <c r="S121" s="176">
        <f>IF(ABS(S53-'Telecom - Financial'!S68)&lt;0.001,0,S53-'Telecom - Financial'!S68)</f>
        <v>0</v>
      </c>
      <c r="T121" s="176">
        <f>IF(ABS(T53-'Telecom - Financial'!T68)&lt;0.001,0,T53-'Telecom - Financial'!T68)</f>
        <v>0</v>
      </c>
      <c r="U121" s="176">
        <f>IF(ABS(U53-'Telecom - Financial'!U68)&lt;0.001,0,U53-'Telecom - Financial'!U68)</f>
        <v>0</v>
      </c>
      <c r="V121" s="176">
        <f>IF(ABS(V53-'Telecom - Financial'!V68)&lt;0.001,0,V53-'Telecom - Financial'!V68)</f>
        <v>0</v>
      </c>
      <c r="W121" s="176">
        <f>IF(ABS(W53-'Telecom - Financial'!W68)&lt;0.001,0,W53-'Telecom - Financial'!W68)</f>
        <v>0</v>
      </c>
      <c r="Y121" s="176">
        <f>IF(ABS(Y53-'Telecom - Financial'!Y68)&lt;0.001,0,Y53-'Telecom - Financial'!Y68)</f>
        <v>0</v>
      </c>
      <c r="Z121" s="176">
        <f>IF(ABS(Z53-'Telecom - Financial'!Z68)&lt;0.001,0,Z53-'Telecom - Financial'!Z68)</f>
        <v>0</v>
      </c>
      <c r="AA121" s="176">
        <f>IF(ABS(AA53-'Telecom - Financial'!AA68)&lt;0.001,0,AA53-'Telecom - Financial'!AA68)</f>
        <v>0</v>
      </c>
      <c r="AB121" s="176">
        <f>IF(ABS(AB53-'Telecom - Financial'!AB68)&lt;0.001,0,AB53-'Telecom - Financial'!AB68)</f>
        <v>0</v>
      </c>
      <c r="AC121" s="176">
        <f>IF(ABS(AC53-'Telecom - Financial'!AC68)&lt;0.001,0,AC53-'Telecom - Financial'!AC68)</f>
        <v>0</v>
      </c>
      <c r="AD121" s="176">
        <f>IF(ABS(AD53-'Telecom - Financial'!AD68)&lt;0.001,0,AD53-'Telecom - Financial'!AD68)</f>
        <v>0</v>
      </c>
      <c r="AE121" s="176">
        <f>IF(ABS(AE53-'Telecom - Financial'!AE68)&lt;0.001,0,AE53-'Telecom - Financial'!AE68)</f>
        <v>0</v>
      </c>
      <c r="AF121" s="176">
        <f>IF(ABS(AF53-'Telecom - Financial'!AF68)&lt;0.001,0,AF53-'Telecom - Financial'!AF68)</f>
        <v>0</v>
      </c>
      <c r="AG121" s="176">
        <f>IF(ABS(AG53-'Telecom - Financial'!AG68)&lt;0.001,0,AG53-'Telecom - Financial'!AG68)</f>
        <v>0</v>
      </c>
      <c r="AH121" s="176">
        <f>IF(ABS(AH53-'Telecom - Financial'!AH68)&lt;0.001,0,AH53-'Telecom - Financial'!AH68)</f>
        <v>0</v>
      </c>
      <c r="AI121" s="176">
        <f>IF(ABS(AI53-'Telecom - Financial'!AI68)&lt;0.001,0,AI53-'Telecom - Financial'!AI68)</f>
        <v>0</v>
      </c>
      <c r="AJ121" s="176">
        <f>IF(ABS(AJ53-'Telecom - Financial'!AJ68)&lt;0.001,0,AJ53-'Telecom - Financial'!AJ68)</f>
        <v>0</v>
      </c>
      <c r="AK121" s="176">
        <f>IF(ABS(AK53-'Telecom - Financial'!AK68)&lt;0.001,0,AK53-'Telecom - Financial'!AK68)</f>
        <v>0</v>
      </c>
      <c r="AL121" s="176">
        <f>IF(ABS(AL53-'Telecom - Financial'!AL68)&lt;0.001,0,AL53-'Telecom - Financial'!AL68)</f>
        <v>0</v>
      </c>
    </row>
    <row r="122" spans="2:57" s="225" customFormat="1" ht="12.75" hidden="1" customHeight="1">
      <c r="H122" s="231"/>
      <c r="AO122" s="176"/>
      <c r="AP122" s="176"/>
      <c r="AQ122" s="176"/>
      <c r="AR122" s="176"/>
      <c r="AS122" s="176"/>
      <c r="AT122" s="176"/>
      <c r="AU122" s="176"/>
      <c r="AV122" s="176"/>
      <c r="AX122" s="176"/>
      <c r="AY122" s="176"/>
      <c r="AZ122" s="176"/>
      <c r="BA122" s="176"/>
      <c r="BB122" s="176"/>
      <c r="BC122" s="176"/>
      <c r="BD122" s="176"/>
      <c r="BE122" s="176"/>
    </row>
    <row r="123" spans="2:57" s="176" customFormat="1" ht="12.75" hidden="1" customHeight="1">
      <c r="B123" s="176" t="s">
        <v>161</v>
      </c>
      <c r="H123" s="227" t="s">
        <v>82</v>
      </c>
      <c r="J123" s="177"/>
      <c r="K123" s="177"/>
      <c r="L123" s="177"/>
      <c r="M123" s="177"/>
      <c r="N123" s="176">
        <f>IF(ABS(N11-'Group - Segment report'!X36)&lt;0.001,0,N11-'Group - Segment report'!X36)</f>
        <v>0</v>
      </c>
      <c r="O123" s="176">
        <f>IF(ABS(O11-'Group - Segment report'!Y36)&lt;0.001,0,O11-'Group - Segment report'!Y36)</f>
        <v>0</v>
      </c>
      <c r="P123" s="177"/>
      <c r="Q123" s="177"/>
      <c r="R123" s="177"/>
      <c r="S123" s="177"/>
      <c r="T123" s="177"/>
      <c r="U123" s="177"/>
      <c r="V123" s="176">
        <f>IF(ABS(V11-'Group - Segment report'!AO36)&lt;0.001,0,V11-'Group - Segment report'!AO36)</f>
        <v>0</v>
      </c>
      <c r="W123" s="176">
        <f>IF(ABS(W11-'Group - Segment report'!AP36)&lt;0.001,0,W11-'Group - Segment report'!AP36)</f>
        <v>0</v>
      </c>
      <c r="Y123" s="177"/>
      <c r="Z123" s="177"/>
      <c r="AA123" s="177"/>
      <c r="AB123" s="177"/>
      <c r="AC123" s="176">
        <f>IF(ABS(AC11-'Group - Segment report'!BF36)&lt;0.001,0,AC11-'Group - Segment report'!BF36)</f>
        <v>0</v>
      </c>
      <c r="AD123" s="176">
        <f>IF(ABS(AD11-'Group - Segment report'!BG36)&lt;0.001,0,AD11-'Group - Segment report'!BG36)</f>
        <v>0</v>
      </c>
      <c r="AE123" s="177"/>
      <c r="AF123" s="177"/>
      <c r="AG123" s="177"/>
      <c r="AH123" s="177"/>
      <c r="AI123" s="177"/>
      <c r="AJ123" s="177"/>
      <c r="AK123" s="176">
        <f>IF(ABS(AK11-'Group - Segment report'!BW36)&lt;0.001,0,AK11-'Group - Segment report'!BW36)</f>
        <v>0</v>
      </c>
      <c r="AL123" s="176">
        <f>IF(ABS(AL11-'Group - Segment report'!BX36)&lt;0.001,0,AL11-'Group - Segment report'!BX36)</f>
        <v>0</v>
      </c>
    </row>
    <row r="124" spans="2:57" s="176" customFormat="1" ht="12.75" hidden="1" customHeight="1">
      <c r="B124" s="176" t="s">
        <v>808</v>
      </c>
      <c r="H124" s="227" t="s">
        <v>82</v>
      </c>
      <c r="J124" s="177"/>
      <c r="K124" s="177"/>
      <c r="L124" s="177"/>
      <c r="M124" s="177"/>
      <c r="N124" s="176">
        <f>IF(ABS(N12-'Group - Segment report'!X12)&lt;0.001,0,N12-'Group - Segment report'!X12)</f>
        <v>0</v>
      </c>
      <c r="O124" s="176">
        <f>IF(ABS(O12-'Group - Segment report'!Y12)&lt;0.001,0,O12-'Group - Segment report'!Y12)</f>
        <v>0</v>
      </c>
      <c r="P124" s="177"/>
      <c r="Q124" s="177"/>
      <c r="R124" s="177"/>
      <c r="S124" s="177"/>
      <c r="T124" s="177"/>
      <c r="U124" s="177"/>
      <c r="V124" s="176">
        <f>IF(ABS(V12-'Group - Segment report'!AO12)&lt;0.001,0,V12-'Group - Segment report'!AO12)</f>
        <v>0</v>
      </c>
      <c r="W124" s="176">
        <f>IF(ABS(W12-'Group - Segment report'!AP12)&lt;0.001,0,W12-'Group - Segment report'!AP12)</f>
        <v>0</v>
      </c>
      <c r="Y124" s="177"/>
      <c r="Z124" s="177"/>
      <c r="AA124" s="177"/>
      <c r="AB124" s="177"/>
      <c r="AC124" s="176">
        <f>IF(ABS(AC12-'Group - Segment report'!BF12)&lt;0.001,0,AC12-'Group - Segment report'!BF12)</f>
        <v>0</v>
      </c>
      <c r="AD124" s="176">
        <f>IF(ABS(AD12-'Group - Segment report'!BG12)&lt;0.001,0,AD12-'Group - Segment report'!BG12)</f>
        <v>0</v>
      </c>
      <c r="AE124" s="177"/>
      <c r="AF124" s="177"/>
      <c r="AG124" s="177"/>
      <c r="AH124" s="177"/>
      <c r="AI124" s="177"/>
      <c r="AJ124" s="177"/>
      <c r="AK124" s="176">
        <f>IF(ABS(AK12-'Group - Segment report'!BW12)&lt;0.001,0,AK12-'Group - Segment report'!BW12)</f>
        <v>0</v>
      </c>
      <c r="AL124" s="176">
        <f>IF(ABS(AL12-'Group - Segment report'!BX12)&lt;0.001,0,AL12-'Group - Segment report'!BX12)</f>
        <v>0</v>
      </c>
    </row>
    <row r="125" spans="2:57" s="176" customFormat="1" ht="12.75" hidden="1" customHeight="1">
      <c r="B125" s="176" t="s">
        <v>569</v>
      </c>
      <c r="H125" s="227" t="s">
        <v>82</v>
      </c>
      <c r="J125" s="177"/>
      <c r="K125" s="177"/>
      <c r="L125" s="177"/>
      <c r="M125" s="177"/>
      <c r="N125" s="176">
        <f>IF(ABS(N13-'Group - Segment report'!T36)&lt;0.001,0,N13-'Group - Segment report'!T36)</f>
        <v>0</v>
      </c>
      <c r="O125" s="176">
        <f>IF(ABS(O13-'Group - Segment report'!U36)&lt;0.001,0,O13-'Group - Segment report'!U36)</f>
        <v>0</v>
      </c>
      <c r="P125" s="177"/>
      <c r="Q125" s="177"/>
      <c r="R125" s="177"/>
      <c r="S125" s="177"/>
      <c r="T125" s="177"/>
      <c r="U125" s="177"/>
      <c r="V125" s="176">
        <f>IF(ABS(V13-'Group - Segment report'!AK36)&lt;0.001,0,V13-'Group - Segment report'!AK36)</f>
        <v>0</v>
      </c>
      <c r="W125" s="176">
        <f>IF(ABS(W13-'Group - Segment report'!AL36)&lt;0.001,0,W13-'Group - Segment report'!AL36)</f>
        <v>0</v>
      </c>
      <c r="Y125" s="177"/>
      <c r="Z125" s="177"/>
      <c r="AA125" s="177"/>
      <c r="AB125" s="177"/>
      <c r="AC125" s="176">
        <f>IF(ABS(AC13-'Group - Segment report'!BB36)&lt;0.001,0,AC13-'Group - Segment report'!BB36)</f>
        <v>0</v>
      </c>
      <c r="AD125" s="176">
        <f>IF(ABS(AD13-'Group - Segment report'!BC36)&lt;0.001,0,AD13-'Group - Segment report'!BC36)</f>
        <v>0</v>
      </c>
      <c r="AE125" s="177"/>
      <c r="AF125" s="177"/>
      <c r="AG125" s="177"/>
      <c r="AH125" s="177"/>
      <c r="AI125" s="177"/>
      <c r="AJ125" s="177"/>
      <c r="AK125" s="176">
        <f>IF(ABS(AK13-'Group - Segment report'!BS36)&lt;0.001,0,AK13-'Group - Segment report'!BS36)</f>
        <v>0</v>
      </c>
      <c r="AL125" s="176">
        <f>IF(ABS(AL13-'Group - Segment report'!BT36)&lt;0.001,0,AL13-'Group - Segment report'!BT36)</f>
        <v>0</v>
      </c>
    </row>
    <row r="126" spans="2:57" s="176" customFormat="1" ht="12.75" hidden="1" customHeight="1">
      <c r="B126" s="176" t="s">
        <v>346</v>
      </c>
      <c r="H126" s="227" t="s">
        <v>82</v>
      </c>
      <c r="J126" s="177"/>
      <c r="K126" s="177"/>
      <c r="L126" s="177"/>
      <c r="M126" s="177"/>
      <c r="N126" s="176">
        <f>IF(ABS(N14-'Group - Segment report'!V36)&lt;0.001,0,N14-'Group - Segment report'!V36)</f>
        <v>0</v>
      </c>
      <c r="O126" s="176">
        <f>IF(ABS(O14-'Group - Segment report'!W36)&lt;0.001,0,O14-'Group - Segment report'!W36)</f>
        <v>0</v>
      </c>
      <c r="P126" s="177"/>
      <c r="Q126" s="177"/>
      <c r="R126" s="177"/>
      <c r="S126" s="177"/>
      <c r="T126" s="177"/>
      <c r="U126" s="177"/>
      <c r="V126" s="176">
        <f>IF(ABS(V14-'Group - Segment report'!AM36)&lt;0.001,0,V14-'Group - Segment report'!AM36)</f>
        <v>0</v>
      </c>
      <c r="W126" s="176">
        <f>IF(ABS(W14-'Group - Segment report'!AN36)&lt;0.001,0,W14-'Group - Segment report'!AN36)</f>
        <v>0</v>
      </c>
      <c r="Y126" s="177"/>
      <c r="Z126" s="177"/>
      <c r="AA126" s="177"/>
      <c r="AB126" s="177"/>
      <c r="AC126" s="176">
        <f>IF(ABS(AC14-'Group - Segment report'!BD36)&lt;0.001,0,AC14-'Group - Segment report'!BD36)</f>
        <v>0</v>
      </c>
      <c r="AD126" s="176">
        <f>IF(ABS(AD14-'Group - Segment report'!BE36)&lt;0.001,0,AD14-'Group - Segment report'!BE36)</f>
        <v>0</v>
      </c>
      <c r="AE126" s="177"/>
      <c r="AF126" s="177"/>
      <c r="AG126" s="177"/>
      <c r="AH126" s="177"/>
      <c r="AI126" s="177"/>
      <c r="AJ126" s="177"/>
      <c r="AK126" s="176">
        <f>IF(ABS(AK14-'Group - Segment report'!BU36)&lt;0.001,0,AK14-'Group - Segment report'!BU36)</f>
        <v>0</v>
      </c>
      <c r="AL126" s="176">
        <f>IF(ABS(AL14-'Group - Segment report'!BV36)&lt;0.001,0,AL14-'Group - Segment report'!BV36)</f>
        <v>0</v>
      </c>
    </row>
    <row r="127" spans="2:57" s="176" customFormat="1" ht="12.75" hidden="1" customHeight="1">
      <c r="B127" s="176" t="s">
        <v>160</v>
      </c>
      <c r="H127" s="227" t="s">
        <v>82</v>
      </c>
      <c r="J127" s="177"/>
      <c r="K127" s="177"/>
      <c r="L127" s="177"/>
      <c r="M127" s="177"/>
      <c r="N127" s="176">
        <f>IF(ABS(N15-'Group - Segment report'!X37)&lt;0.001,0,N15-'Group - Segment report'!X37)</f>
        <v>0</v>
      </c>
      <c r="O127" s="176">
        <f>IF(ABS(O15-'Group - Segment report'!Y37)&lt;0.001,0,O15-'Group - Segment report'!Y37)</f>
        <v>0</v>
      </c>
      <c r="P127" s="177"/>
      <c r="Q127" s="177"/>
      <c r="R127" s="177"/>
      <c r="S127" s="177"/>
      <c r="T127" s="177"/>
      <c r="U127" s="177"/>
      <c r="V127" s="176">
        <f>IF(ABS(V15-'Group - Segment report'!AO37)&lt;0.001,0,V15-'Group - Segment report'!AO37)</f>
        <v>0</v>
      </c>
      <c r="W127" s="176">
        <f>IF(ABS(W15-'Group - Segment report'!AP37)&lt;0.001,0,W15-'Group - Segment report'!AP37)</f>
        <v>0</v>
      </c>
      <c r="Y127" s="177"/>
      <c r="Z127" s="177"/>
      <c r="AA127" s="177"/>
      <c r="AB127" s="177"/>
      <c r="AC127" s="176">
        <f>IF(ABS(AC15-'Group - Segment report'!BF37)&lt;0.001,0,AC15-'Group - Segment report'!BF37)</f>
        <v>0</v>
      </c>
      <c r="AD127" s="176">
        <f>IF(ABS(AD15-'Group - Segment report'!BG37)&lt;0.001,0,AD15-'Group - Segment report'!BG37)</f>
        <v>0</v>
      </c>
      <c r="AE127" s="177"/>
      <c r="AF127" s="177"/>
      <c r="AG127" s="177"/>
      <c r="AH127" s="177"/>
      <c r="AI127" s="177"/>
      <c r="AJ127" s="177"/>
      <c r="AK127" s="176">
        <f>IF(ABS(AK15-'Group - Segment report'!BW37)&lt;0.001,0,AK15-'Group - Segment report'!BW37)</f>
        <v>0</v>
      </c>
      <c r="AL127" s="176">
        <f>IF(ABS(AL15-'Group - Segment report'!BX37)&lt;0.001,0,AL15-'Group - Segment report'!BX37)</f>
        <v>0</v>
      </c>
    </row>
    <row r="128" spans="2:57" s="176" customFormat="1" ht="12.75" hidden="1" customHeight="1">
      <c r="B128" s="176" t="s">
        <v>77</v>
      </c>
      <c r="H128" s="227" t="s">
        <v>82</v>
      </c>
      <c r="J128" s="177"/>
      <c r="K128" s="177"/>
      <c r="L128" s="177"/>
      <c r="M128" s="177"/>
      <c r="N128" s="176">
        <f>IF(ABS(N21-'Group - Segment report'!X39)&lt;0.001,0,N21-'Group - Segment report'!X39)</f>
        <v>0</v>
      </c>
      <c r="O128" s="176">
        <f>IF(ABS(O21-'Group - Segment report'!Y39)&lt;0.001,0,O21-'Group - Segment report'!Y39)</f>
        <v>0</v>
      </c>
      <c r="P128" s="177"/>
      <c r="Q128" s="177"/>
      <c r="R128" s="177"/>
      <c r="S128" s="177"/>
      <c r="T128" s="177"/>
      <c r="U128" s="177"/>
      <c r="V128" s="176">
        <f>IF(ABS(V21-'Group - Segment report'!AO39)&lt;0.001,0,V21-'Group - Segment report'!AO39)</f>
        <v>0</v>
      </c>
      <c r="W128" s="176">
        <f>IF(ABS(W21-'Group - Segment report'!AP39)&lt;0.001,0,W21-'Group - Segment report'!AP39)</f>
        <v>0</v>
      </c>
      <c r="Y128" s="177"/>
      <c r="Z128" s="177"/>
      <c r="AA128" s="177"/>
      <c r="AB128" s="177"/>
      <c r="AC128" s="176">
        <f>IF(ABS(AC21-'Group - Segment report'!BF39)&lt;0.001,0,AC21-'Group - Segment report'!BF39)</f>
        <v>0</v>
      </c>
      <c r="AD128" s="176">
        <f>IF(ABS(AD21-'Group - Segment report'!BG39)&lt;0.001,0,AD21-'Group - Segment report'!BG39)</f>
        <v>0</v>
      </c>
      <c r="AE128" s="177"/>
      <c r="AF128" s="177"/>
      <c r="AG128" s="177"/>
      <c r="AH128" s="177"/>
      <c r="AI128" s="177"/>
      <c r="AJ128" s="177"/>
      <c r="AK128" s="176">
        <f>IF(ABS(AK21-'Group - Segment report'!BW39)&lt;0.001,0,AK21-'Group - Segment report'!BW39)</f>
        <v>0</v>
      </c>
      <c r="AL128" s="176">
        <f>IF(ABS(AL21-'Group - Segment report'!BX39)&lt;0.001,0,AL21-'Group - Segment report'!BX39)</f>
        <v>0</v>
      </c>
    </row>
    <row r="129" spans="2:57" s="176" customFormat="1" ht="12.75" hidden="1" customHeight="1">
      <c r="B129" s="176" t="s">
        <v>78</v>
      </c>
      <c r="H129" s="227" t="s">
        <v>82</v>
      </c>
      <c r="J129" s="177"/>
      <c r="K129" s="177"/>
      <c r="L129" s="177"/>
      <c r="M129" s="177"/>
      <c r="N129" s="176">
        <f>IF(ABS(N20-'Group - Segment report'!X38)&lt;0.001,0,N20-'Group - Segment report'!X38)</f>
        <v>0</v>
      </c>
      <c r="O129" s="176">
        <f>IF(ABS(O20-'Group - Segment report'!Y38)&lt;0.001,0,O20-'Group - Segment report'!Y38)</f>
        <v>0</v>
      </c>
      <c r="P129" s="177"/>
      <c r="Q129" s="177"/>
      <c r="R129" s="177"/>
      <c r="S129" s="177"/>
      <c r="T129" s="177"/>
      <c r="U129" s="177"/>
      <c r="V129" s="176">
        <f>IF(ABS(V20-'Group - Segment report'!AO38)&lt;0.001,0,V20-'Group - Segment report'!AO38)</f>
        <v>0</v>
      </c>
      <c r="W129" s="176">
        <f>IF(ABS(W20-'Group - Segment report'!AP38)&lt;0.001,0,W20-'Group - Segment report'!AP38)</f>
        <v>0</v>
      </c>
      <c r="Y129" s="177"/>
      <c r="Z129" s="177"/>
      <c r="AA129" s="177"/>
      <c r="AB129" s="177"/>
      <c r="AC129" s="176">
        <f>IF(ABS(AC20-'Group - Segment report'!BF38)&lt;0.001,0,AC20-'Group - Segment report'!BF38)</f>
        <v>0</v>
      </c>
      <c r="AD129" s="176">
        <f>IF(ABS(AD20-'Group - Segment report'!BG38)&lt;0.001,0,AD20-'Group - Segment report'!BG38)</f>
        <v>0</v>
      </c>
      <c r="AE129" s="177"/>
      <c r="AF129" s="177"/>
      <c r="AG129" s="177"/>
      <c r="AH129" s="177"/>
      <c r="AI129" s="177"/>
      <c r="AJ129" s="177"/>
      <c r="AK129" s="176">
        <f>IF(ABS(AK20-'Group - Segment report'!BW38)&lt;0.001,0,AK20-'Group - Segment report'!BW38)</f>
        <v>0</v>
      </c>
      <c r="AL129" s="176">
        <f>IF(ABS(AL20-'Group - Segment report'!BX38)&lt;0.001,0,AL20-'Group - Segment report'!BX38)</f>
        <v>0</v>
      </c>
    </row>
    <row r="130" spans="2:57" s="176" customFormat="1" ht="12.75" hidden="1" customHeight="1">
      <c r="B130" s="176" t="s">
        <v>102</v>
      </c>
      <c r="H130" s="227" t="s">
        <v>82</v>
      </c>
      <c r="J130" s="177"/>
      <c r="K130" s="177"/>
      <c r="L130" s="177"/>
      <c r="M130" s="177"/>
      <c r="N130" s="176">
        <f>IF(ABS(N22-'Group - Segment report'!X40)&lt;0.001,0,N22-'Group - Segment report'!X40)</f>
        <v>0</v>
      </c>
      <c r="O130" s="176">
        <f>IF(ABS(O22-'Group - Segment report'!Y40)&lt;0.001,0,O22-'Group - Segment report'!Y40)</f>
        <v>0</v>
      </c>
      <c r="P130" s="177"/>
      <c r="Q130" s="177"/>
      <c r="R130" s="177"/>
      <c r="S130" s="177"/>
      <c r="T130" s="177"/>
      <c r="U130" s="177"/>
      <c r="V130" s="176">
        <f>IF(ABS(V22-'Group - Segment report'!AO40)&lt;0.001,0,V22-'Group - Segment report'!AO40)</f>
        <v>0</v>
      </c>
      <c r="W130" s="176">
        <f>IF(ABS(W22-'Group - Segment report'!AP40)&lt;0.001,0,W22-'Group - Segment report'!AP40)</f>
        <v>0</v>
      </c>
      <c r="Y130" s="177"/>
      <c r="Z130" s="177"/>
      <c r="AA130" s="177"/>
      <c r="AB130" s="177"/>
      <c r="AC130" s="176">
        <f>IF(ABS(AC22-'Group - Segment report'!BF40)&lt;0.001,0,AC22-'Group - Segment report'!BF40)</f>
        <v>0</v>
      </c>
      <c r="AD130" s="176">
        <f>IF(ABS(AD22-'Group - Segment report'!BG40)&lt;0.001,0,AD22-'Group - Segment report'!BG40)</f>
        <v>0</v>
      </c>
      <c r="AE130" s="177"/>
      <c r="AF130" s="177"/>
      <c r="AG130" s="177"/>
      <c r="AH130" s="177"/>
      <c r="AI130" s="177"/>
      <c r="AJ130" s="177"/>
      <c r="AK130" s="176">
        <f>IF(ABS(AK22-'Group - Segment report'!BW40)&lt;0.001,0,AK22-'Group - Segment report'!BW40)</f>
        <v>0</v>
      </c>
      <c r="AL130" s="176">
        <f>IF(ABS(AL22-'Group - Segment report'!BX40)&lt;0.001,0,AL22-'Group - Segment report'!BX40)</f>
        <v>0</v>
      </c>
    </row>
    <row r="131" spans="2:57" s="176" customFormat="1" ht="12.75" hidden="1" customHeight="1">
      <c r="B131" s="176" t="s">
        <v>370</v>
      </c>
      <c r="H131" s="227" t="s">
        <v>82</v>
      </c>
      <c r="J131" s="177"/>
      <c r="K131" s="177"/>
      <c r="L131" s="177"/>
      <c r="M131" s="177"/>
      <c r="N131" s="176">
        <f>IF(ABS(N26-'Group - Segment report'!X44)&lt;0.001,0,N26-'Group - Segment report'!X44)</f>
        <v>0</v>
      </c>
      <c r="O131" s="176">
        <f>IF(ABS(O26-'Group - Segment report'!Y44)&lt;0.001,0,O26-'Group - Segment report'!Y44)</f>
        <v>0</v>
      </c>
      <c r="P131" s="177"/>
      <c r="Q131" s="177"/>
      <c r="R131" s="177"/>
      <c r="S131" s="177"/>
      <c r="T131" s="177"/>
      <c r="U131" s="177"/>
      <c r="V131" s="176">
        <f>IF(ABS(V26-'Group - Segment report'!AO44)&lt;0.001,0,V26-'Group - Segment report'!AO44)</f>
        <v>0</v>
      </c>
      <c r="W131" s="176">
        <f>IF(ABS(W26-'Group - Segment report'!AP44)&lt;0.001,0,W26-'Group - Segment report'!AP44)</f>
        <v>0</v>
      </c>
      <c r="Y131" s="177"/>
      <c r="Z131" s="177"/>
      <c r="AA131" s="177"/>
      <c r="AB131" s="177"/>
      <c r="AC131" s="176">
        <f>IF(ABS(AC26-'Group - Segment report'!BF44)&lt;0.001,0,AC26-'Group - Segment report'!BF44)</f>
        <v>0</v>
      </c>
      <c r="AD131" s="176">
        <f>IF(ABS(AD26-'Group - Segment report'!BG44)&lt;0.001,0,AD26-'Group - Segment report'!BG44)</f>
        <v>0</v>
      </c>
      <c r="AE131" s="177"/>
      <c r="AF131" s="177"/>
      <c r="AG131" s="177"/>
      <c r="AH131" s="177"/>
      <c r="AI131" s="177"/>
      <c r="AJ131" s="177"/>
      <c r="AK131" s="176">
        <f>IF(ABS(AK26-'Group - Segment report'!BW44)&lt;0.001,0,AK26-'Group - Segment report'!BW44)</f>
        <v>0</v>
      </c>
      <c r="AL131" s="176">
        <f>IF(ABS(AL26-'Group - Segment report'!BX44)&lt;0.001,0,AL26-'Group - Segment report'!BX44)</f>
        <v>0</v>
      </c>
    </row>
    <row r="132" spans="2:57" s="176" customFormat="1" ht="12.75" hidden="1" customHeight="1">
      <c r="B132" s="176" t="s">
        <v>809</v>
      </c>
      <c r="H132" s="227" t="s">
        <v>82</v>
      </c>
      <c r="J132" s="177"/>
      <c r="K132" s="177"/>
      <c r="L132" s="177"/>
      <c r="M132" s="177"/>
      <c r="N132" s="176">
        <f>IF(ABS(N27-'Group - Segment report'!X20)&lt;0.001,0,N27-'Group - Segment report'!X20)</f>
        <v>0</v>
      </c>
      <c r="O132" s="176">
        <f>IF(ABS(O27-'Group - Segment report'!Y20)&lt;0.001,0,O27-'Group - Segment report'!Y20)</f>
        <v>0</v>
      </c>
      <c r="P132" s="177"/>
      <c r="Q132" s="177"/>
      <c r="R132" s="177"/>
      <c r="S132" s="177"/>
      <c r="T132" s="177"/>
      <c r="U132" s="177"/>
      <c r="V132" s="176">
        <f>IF(ABS(V27-'Group - Segment report'!AO20)&lt;0.001,0,V27-'Group - Segment report'!AO20)</f>
        <v>0</v>
      </c>
      <c r="W132" s="176">
        <f>IF(ABS(W27-'Group - Segment report'!AP20)&lt;0.001,0,W27-'Group - Segment report'!AP20)</f>
        <v>0</v>
      </c>
      <c r="Y132" s="177"/>
      <c r="Z132" s="177"/>
      <c r="AA132" s="177"/>
      <c r="AB132" s="177"/>
      <c r="AC132" s="176">
        <f>IF(ABS(AC27-'Group - Segment report'!BF20)&lt;0.001,0,AC27-'Group - Segment report'!BF20)</f>
        <v>0</v>
      </c>
      <c r="AD132" s="176">
        <f>IF(ABS(AD27-'Group - Segment report'!BG20)&lt;0.001,0,AD27-'Group - Segment report'!BG20)</f>
        <v>0</v>
      </c>
      <c r="AE132" s="177"/>
      <c r="AF132" s="177"/>
      <c r="AG132" s="177"/>
      <c r="AH132" s="177"/>
      <c r="AI132" s="177"/>
      <c r="AJ132" s="177"/>
      <c r="AK132" s="176">
        <f>IF(ABS(AK27-'Group - Segment report'!BW20)&lt;0.001,0,AK27-'Group - Segment report'!BW20)</f>
        <v>0</v>
      </c>
      <c r="AL132" s="176">
        <f>IF(ABS(AL27-'Group - Segment report'!BX20)&lt;0.001,0,AL27-'Group - Segment report'!BX20)</f>
        <v>0</v>
      </c>
    </row>
    <row r="133" spans="2:57" s="176" customFormat="1" ht="12.75" hidden="1" customHeight="1">
      <c r="B133" s="176" t="s">
        <v>570</v>
      </c>
      <c r="H133" s="227" t="s">
        <v>82</v>
      </c>
      <c r="J133" s="177"/>
      <c r="K133" s="177"/>
      <c r="L133" s="177"/>
      <c r="M133" s="177"/>
      <c r="N133" s="176">
        <f>IF(ABS(N29-'Group - Segment report'!T44)&lt;0.001,0,N29-'Group - Segment report'!T44)</f>
        <v>0</v>
      </c>
      <c r="O133" s="176">
        <f>IF(ABS(O29-'Group - Segment report'!U44)&lt;0.001,0,O29-'Group - Segment report'!U44)</f>
        <v>0</v>
      </c>
      <c r="P133" s="177"/>
      <c r="Q133" s="177"/>
      <c r="R133" s="177"/>
      <c r="S133" s="177"/>
      <c r="T133" s="177"/>
      <c r="U133" s="177"/>
      <c r="V133" s="176">
        <f>IF(ABS(V29-'Group - Segment report'!AK44)&lt;0.001,0,V29-'Group - Segment report'!AK44)</f>
        <v>0</v>
      </c>
      <c r="W133" s="176">
        <f>IF(ABS(W29-'Group - Segment report'!AL44)&lt;0.001,0,W29-'Group - Segment report'!AL44)</f>
        <v>0</v>
      </c>
      <c r="Y133" s="177"/>
      <c r="Z133" s="177"/>
      <c r="AA133" s="177"/>
      <c r="AB133" s="177"/>
      <c r="AC133" s="176">
        <f>IF(ABS(AC29-'Group - Segment report'!BB44)&lt;0.001,0,AC29-'Group - Segment report'!BB44)</f>
        <v>0</v>
      </c>
      <c r="AD133" s="176">
        <f>IF(ABS(AD29-'Group - Segment report'!BC44)&lt;0.001,0,AD29-'Group - Segment report'!BC44)</f>
        <v>0</v>
      </c>
      <c r="AE133" s="177"/>
      <c r="AF133" s="177"/>
      <c r="AG133" s="177"/>
      <c r="AH133" s="177"/>
      <c r="AI133" s="177"/>
      <c r="AJ133" s="177"/>
      <c r="AK133" s="176">
        <f>IF(ABS(AK29-'Group - Segment report'!BS44)&lt;0.001,0,AK29-'Group - Segment report'!BS44)</f>
        <v>0</v>
      </c>
      <c r="AL133" s="176">
        <f>IF(ABS(AL29-'Group - Segment report'!BT44)&lt;0.001,0,AL29-'Group - Segment report'!BT44)</f>
        <v>0</v>
      </c>
    </row>
    <row r="134" spans="2:57" s="176" customFormat="1" ht="12.75" hidden="1" customHeight="1">
      <c r="B134" s="176" t="s">
        <v>371</v>
      </c>
      <c r="H134" s="227" t="s">
        <v>82</v>
      </c>
      <c r="J134" s="177"/>
      <c r="K134" s="177"/>
      <c r="L134" s="177"/>
      <c r="M134" s="177"/>
      <c r="N134" s="176">
        <f>IF(ABS(N30-'Group - Segment report'!V44)&lt;0.001,0,N30-'Group - Segment report'!V44)</f>
        <v>0</v>
      </c>
      <c r="O134" s="176">
        <f>IF(ABS(O30-'Group - Segment report'!W44)&lt;0.001,0,O30-'Group - Segment report'!W44)</f>
        <v>0</v>
      </c>
      <c r="P134" s="177"/>
      <c r="Q134" s="177"/>
      <c r="R134" s="177"/>
      <c r="S134" s="177"/>
      <c r="T134" s="177"/>
      <c r="U134" s="177"/>
      <c r="V134" s="176">
        <f>IF(ABS(V30-'Group - Segment report'!AM44)&lt;0.001,0,V30-'Group - Segment report'!AM44)</f>
        <v>0</v>
      </c>
      <c r="W134" s="176">
        <f>IF(ABS(W30-'Group - Segment report'!AN44)&lt;0.001,0,W30-'Group - Segment report'!AN44)</f>
        <v>0</v>
      </c>
      <c r="Y134" s="177"/>
      <c r="Z134" s="177"/>
      <c r="AA134" s="177"/>
      <c r="AB134" s="177"/>
      <c r="AC134" s="176">
        <f>IF(ABS(AC30-'Group - Segment report'!BD44)&lt;0.001,0,AC30-'Group - Segment report'!BD44)</f>
        <v>0</v>
      </c>
      <c r="AD134" s="176">
        <f>IF(ABS(AD30-'Group - Segment report'!BE44)&lt;0.001,0,AD30-'Group - Segment report'!BE44)</f>
        <v>0</v>
      </c>
      <c r="AE134" s="177"/>
      <c r="AF134" s="177"/>
      <c r="AG134" s="177"/>
      <c r="AH134" s="177"/>
      <c r="AI134" s="177"/>
      <c r="AJ134" s="177"/>
      <c r="AK134" s="176">
        <f>IF(ABS(AK30-'Group - Segment report'!BU44)&lt;0.001,0,AK30-'Group - Segment report'!BU44)</f>
        <v>0</v>
      </c>
      <c r="AL134" s="176">
        <f>IF(ABS(AL30-'Group - Segment report'!BV44)&lt;0.001,0,AL30-'Group - Segment report'!BV44)</f>
        <v>0</v>
      </c>
    </row>
    <row r="135" spans="2:57" s="176" customFormat="1" ht="12.75" hidden="1" customHeight="1">
      <c r="B135" s="176" t="s">
        <v>116</v>
      </c>
      <c r="H135" s="227" t="s">
        <v>82</v>
      </c>
      <c r="J135" s="177"/>
      <c r="K135" s="177"/>
      <c r="L135" s="177"/>
      <c r="M135" s="177"/>
      <c r="N135" s="176">
        <f>IF(ABS(N31-'Group - Segment report'!X46)&lt;0.001,0,N31-'Group - Segment report'!X46)</f>
        <v>0</v>
      </c>
      <c r="O135" s="176">
        <f>IF(ABS(O31-'Group - Segment report'!Y46)&lt;0.001,0,O31-'Group - Segment report'!Y46)</f>
        <v>0</v>
      </c>
      <c r="P135" s="177"/>
      <c r="Q135" s="177"/>
      <c r="R135" s="177"/>
      <c r="S135" s="177"/>
      <c r="T135" s="177"/>
      <c r="U135" s="177"/>
      <c r="V135" s="176">
        <f>IF(ABS(V31-'Group - Segment report'!AO46)&lt;0.001,0,V31-'Group - Segment report'!AO46)</f>
        <v>0</v>
      </c>
      <c r="W135" s="176">
        <f>IF(ABS(W31-'Group - Segment report'!AP46)&lt;0.001,0,W31-'Group - Segment report'!AP46)</f>
        <v>0</v>
      </c>
      <c r="Y135" s="177"/>
      <c r="Z135" s="177"/>
      <c r="AA135" s="177"/>
      <c r="AB135" s="177"/>
      <c r="AC135" s="176">
        <f>IF(ABS(AC31-'Group - Segment report'!BF46)&lt;0.001,0,AC31-'Group - Segment report'!BF46)</f>
        <v>0</v>
      </c>
      <c r="AD135" s="176">
        <f>IF(ABS(AD31-'Group - Segment report'!BG46)&lt;0.001,0,AD31-'Group - Segment report'!BG46)</f>
        <v>0</v>
      </c>
      <c r="AE135" s="177"/>
      <c r="AF135" s="177"/>
      <c r="AG135" s="177"/>
      <c r="AH135" s="177"/>
      <c r="AI135" s="177"/>
      <c r="AJ135" s="177"/>
      <c r="AK135" s="176">
        <f>IF(ABS(AK31-'Group - Segment report'!BW46)&lt;0.001,0,AK31-'Group - Segment report'!BW46)</f>
        <v>0</v>
      </c>
      <c r="AL135" s="176">
        <f>IF(ABS(AL31-'Group - Segment report'!BX46)&lt;0.001,0,AL31-'Group - Segment report'!BX46)</f>
        <v>0</v>
      </c>
    </row>
    <row r="136" spans="2:57" s="176" customFormat="1" ht="12.75" hidden="1" customHeight="1">
      <c r="B136" s="176" t="s">
        <v>385</v>
      </c>
      <c r="H136" s="227" t="s">
        <v>82</v>
      </c>
      <c r="J136" s="177"/>
      <c r="K136" s="177"/>
      <c r="L136" s="177"/>
      <c r="M136" s="177"/>
      <c r="N136" s="176">
        <f>IF(ABS(N32-'Group - Segment report'!X47)&lt;0.001,0,N32-'Group - Segment report'!X47)</f>
        <v>0</v>
      </c>
      <c r="O136" s="176">
        <f>IF(ABS(O32-'Group - Segment report'!Y47)&lt;0.001,0,O32-'Group - Segment report'!Y47)</f>
        <v>0</v>
      </c>
      <c r="P136" s="177"/>
      <c r="Q136" s="177"/>
      <c r="R136" s="177"/>
      <c r="S136" s="177"/>
      <c r="T136" s="177"/>
      <c r="U136" s="177"/>
      <c r="V136" s="176">
        <f>IF(ABS(V32-'Group - Segment report'!AO47)&lt;0.001,0,V32-'Group - Segment report'!AO47)</f>
        <v>0</v>
      </c>
      <c r="W136" s="176">
        <f>IF(ABS(W32-'Group - Segment report'!AP47)&lt;0.001,0,W32-'Group - Segment report'!AP47)</f>
        <v>0</v>
      </c>
      <c r="Y136" s="177"/>
      <c r="Z136" s="177"/>
      <c r="AA136" s="177"/>
      <c r="AB136" s="177"/>
      <c r="AC136" s="176">
        <f>IF(ABS(AC32-'Group - Segment report'!BF47)&lt;0.001,0,AC32-'Group - Segment report'!BF47)</f>
        <v>0</v>
      </c>
      <c r="AD136" s="176">
        <f>IF(ABS(AD32-'Group - Segment report'!BG47)&lt;0.001,0,AD32-'Group - Segment report'!BG47)</f>
        <v>0</v>
      </c>
      <c r="AE136" s="177"/>
      <c r="AF136" s="177"/>
      <c r="AG136" s="177"/>
      <c r="AH136" s="177"/>
      <c r="AI136" s="177"/>
      <c r="AJ136" s="177"/>
      <c r="AK136" s="176">
        <f>IF(ABS(AK32-'Group - Segment report'!BW47)&lt;0.001,0,AK32-'Group - Segment report'!BW47)</f>
        <v>0</v>
      </c>
      <c r="AL136" s="176">
        <f>IF(ABS(AL32-'Group - Segment report'!BX47)&lt;0.001,0,AL32-'Group - Segment report'!BX47)</f>
        <v>0</v>
      </c>
    </row>
    <row r="137" spans="2:57" s="176" customFormat="1" ht="12.75" hidden="1" customHeight="1">
      <c r="B137" s="176" t="s">
        <v>383</v>
      </c>
      <c r="H137" s="227" t="s">
        <v>82</v>
      </c>
      <c r="J137" s="177"/>
      <c r="K137" s="177"/>
      <c r="L137" s="177"/>
      <c r="M137" s="177"/>
      <c r="N137" s="176">
        <f>IF(ABS(N33-'Group - Segment report'!X48)&lt;0.001,0,N33-'Group - Segment report'!X48)</f>
        <v>0</v>
      </c>
      <c r="O137" s="176">
        <f>IF(ABS(O33-'Group - Segment report'!Y48)&lt;0.001,0,O33-'Group - Segment report'!Y48)</f>
        <v>0</v>
      </c>
      <c r="P137" s="177"/>
      <c r="Q137" s="177"/>
      <c r="R137" s="177"/>
      <c r="S137" s="177"/>
      <c r="T137" s="177"/>
      <c r="U137" s="177"/>
      <c r="V137" s="176">
        <f>IF(ABS(V33-'Group - Segment report'!AO48)&lt;0.001,0,V33-'Group - Segment report'!AO48)</f>
        <v>0</v>
      </c>
      <c r="W137" s="176">
        <f>IF(ABS(W33-'Group - Segment report'!AP48)&lt;0.001,0,W33-'Group - Segment report'!AP48)</f>
        <v>0</v>
      </c>
      <c r="Y137" s="177"/>
      <c r="Z137" s="177"/>
      <c r="AA137" s="177"/>
      <c r="AB137" s="177"/>
      <c r="AC137" s="176">
        <f>IF(ABS(AC33-'Group - Segment report'!BF48)&lt;0.001,0,AC33-'Group - Segment report'!BF48)</f>
        <v>0</v>
      </c>
      <c r="AD137" s="176">
        <f>IF(ABS(AD33-'Group - Segment report'!BG48)&lt;0.001,0,AD33-'Group - Segment report'!BG48)</f>
        <v>0</v>
      </c>
      <c r="AE137" s="177"/>
      <c r="AF137" s="177"/>
      <c r="AG137" s="177"/>
      <c r="AH137" s="177"/>
      <c r="AI137" s="177"/>
      <c r="AJ137" s="177"/>
      <c r="AK137" s="176">
        <f>IF(ABS(AK33-'Group - Segment report'!BW48)&lt;0.001,0,AK33-'Group - Segment report'!BW48)</f>
        <v>0</v>
      </c>
      <c r="AL137" s="176">
        <f>IF(ABS(AL33-'Group - Segment report'!BX48)&lt;0.001,0,AL33-'Group - Segment report'!BX48)</f>
        <v>0</v>
      </c>
    </row>
    <row r="138" spans="2:57" s="176" customFormat="1" ht="12.75" hidden="1" customHeight="1">
      <c r="B138" s="176" t="s">
        <v>79</v>
      </c>
      <c r="H138" s="227" t="s">
        <v>82</v>
      </c>
      <c r="J138" s="177"/>
      <c r="K138" s="177"/>
      <c r="L138" s="177"/>
      <c r="M138" s="177"/>
      <c r="N138" s="176">
        <f>IF(ABS(N34-'Group - Segment report'!X49)&lt;0.001,0,N34-'Group - Segment report'!X49)</f>
        <v>0</v>
      </c>
      <c r="O138" s="176">
        <f>IF(ABS(O34-'Group - Segment report'!Y49)&lt;0.001,0,O34-'Group - Segment report'!Y49)</f>
        <v>0</v>
      </c>
      <c r="P138" s="177"/>
      <c r="Q138" s="177"/>
      <c r="R138" s="177"/>
      <c r="S138" s="177"/>
      <c r="T138" s="177"/>
      <c r="U138" s="177"/>
      <c r="V138" s="176">
        <f>IF(ABS(V34-'Group - Segment report'!AO49)&lt;0.001,0,V34-'Group - Segment report'!AO49)</f>
        <v>0</v>
      </c>
      <c r="W138" s="176">
        <f>IF(ABS(W34-'Group - Segment report'!AP49)&lt;0.001,0,W34-'Group - Segment report'!AP49)</f>
        <v>0</v>
      </c>
      <c r="Y138" s="177"/>
      <c r="Z138" s="177"/>
      <c r="AA138" s="177"/>
      <c r="AB138" s="177"/>
      <c r="AC138" s="176">
        <f>IF(ABS(AC34-'Group - Segment report'!BF49)&lt;0.001,0,AC34-'Group - Segment report'!BF49)</f>
        <v>0</v>
      </c>
      <c r="AD138" s="176">
        <f>IF(ABS(AD34-'Group - Segment report'!BG49)&lt;0.001,0,AD34-'Group - Segment report'!BG49)</f>
        <v>0</v>
      </c>
      <c r="AE138" s="177"/>
      <c r="AF138" s="177"/>
      <c r="AG138" s="177"/>
      <c r="AH138" s="177"/>
      <c r="AI138" s="177"/>
      <c r="AJ138" s="177"/>
      <c r="AK138" s="176">
        <f>IF(ABS(AK34-'Group - Segment report'!BW49)&lt;0.001,0,AK34-'Group - Segment report'!BW49)</f>
        <v>0</v>
      </c>
      <c r="AL138" s="176">
        <f>IF(ABS(AL34-'Group - Segment report'!BX49)&lt;0.001,0,AL34-'Group - Segment report'!BX49)</f>
        <v>0</v>
      </c>
    </row>
    <row r="139" spans="2:57" s="176" customFormat="1" ht="12.75" hidden="1" customHeight="1">
      <c r="B139" s="176" t="s">
        <v>80</v>
      </c>
      <c r="H139" s="227" t="s">
        <v>82</v>
      </c>
      <c r="J139" s="177"/>
      <c r="K139" s="177"/>
      <c r="L139" s="177"/>
      <c r="M139" s="177"/>
      <c r="N139" s="176">
        <f>IF(ABS(N35-'Group - Segment report'!X50)&lt;0.001,0,N35-'Group - Segment report'!X50)</f>
        <v>0</v>
      </c>
      <c r="O139" s="176">
        <f>IF(ABS(O35-'Group - Segment report'!Y50)&lt;0.001,0,O35-'Group - Segment report'!Y50)</f>
        <v>0</v>
      </c>
      <c r="P139" s="177"/>
      <c r="Q139" s="177"/>
      <c r="R139" s="177"/>
      <c r="S139" s="177"/>
      <c r="T139" s="177"/>
      <c r="U139" s="177"/>
      <c r="V139" s="176">
        <f>IF(ABS(V35-'Group - Segment report'!AO50)&lt;0.001,0,V35-'Group - Segment report'!AO50)</f>
        <v>0</v>
      </c>
      <c r="W139" s="176">
        <f>IF(ABS(W35-'Group - Segment report'!AP50)&lt;0.001,0,W35-'Group - Segment report'!AP50)</f>
        <v>0</v>
      </c>
      <c r="Y139" s="177"/>
      <c r="Z139" s="177"/>
      <c r="AA139" s="177"/>
      <c r="AB139" s="177"/>
      <c r="AC139" s="176">
        <f>IF(ABS(AC35-'Group - Segment report'!BF50)&lt;0.001,0,AC35-'Group - Segment report'!BF50)</f>
        <v>0</v>
      </c>
      <c r="AD139" s="176">
        <f>IF(ABS(AD35-'Group - Segment report'!BG50)&lt;0.001,0,AD35-'Group - Segment report'!BG50)</f>
        <v>0</v>
      </c>
      <c r="AE139" s="177"/>
      <c r="AF139" s="177"/>
      <c r="AG139" s="177"/>
      <c r="AH139" s="177"/>
      <c r="AI139" s="177"/>
      <c r="AJ139" s="177"/>
      <c r="AK139" s="176">
        <f>IF(ABS(AK35-'Group - Segment report'!BW50)&lt;0.001,0,AK35-'Group - Segment report'!BW50)</f>
        <v>0</v>
      </c>
      <c r="AL139" s="176">
        <f>IF(ABS(AL35-'Group - Segment report'!BX50)&lt;0.001,0,AL35-'Group - Segment report'!BX50)</f>
        <v>0</v>
      </c>
    </row>
    <row r="140" spans="2:57" s="176" customFormat="1" ht="12.75" hidden="1" customHeight="1">
      <c r="B140" s="176" t="s">
        <v>390</v>
      </c>
      <c r="H140" s="227" t="s">
        <v>82</v>
      </c>
      <c r="J140" s="177"/>
      <c r="K140" s="177"/>
      <c r="L140" s="177"/>
      <c r="M140" s="177"/>
      <c r="N140" s="176">
        <f>IF(ABS(N37-'Group - Segment report'!X52)&lt;0.001,0,N37-'Group - Segment report'!X52)</f>
        <v>0</v>
      </c>
      <c r="O140" s="176">
        <f>IF(ABS(O37-'Group - Segment report'!Y52)&lt;0.001,0,O37-'Group - Segment report'!Y52)</f>
        <v>0</v>
      </c>
      <c r="P140" s="177"/>
      <c r="Q140" s="177"/>
      <c r="R140" s="177"/>
      <c r="S140" s="177"/>
      <c r="T140" s="177"/>
      <c r="U140" s="177"/>
      <c r="V140" s="176">
        <f>IF(ABS(V37-'Group - Segment report'!AO52)&lt;0.001,0,V37-'Group - Segment report'!AO52)</f>
        <v>0</v>
      </c>
      <c r="W140" s="176">
        <f>IF(ABS(W37-'Group - Segment report'!AP52)&lt;0.001,0,W37-'Group - Segment report'!AP52)</f>
        <v>0</v>
      </c>
      <c r="Y140" s="177"/>
      <c r="Z140" s="177"/>
      <c r="AA140" s="177"/>
      <c r="AB140" s="177"/>
      <c r="AC140" s="176">
        <f>IF(ABS(AC37-'Group - Segment report'!BF52)&lt;0.001,0,AC37-'Group - Segment report'!BF52)</f>
        <v>0</v>
      </c>
      <c r="AD140" s="176">
        <f>IF(ABS(AD37-'Group - Segment report'!BG52)&lt;0.001,0,AD37-'Group - Segment report'!BG52)</f>
        <v>0</v>
      </c>
      <c r="AE140" s="177"/>
      <c r="AF140" s="177"/>
      <c r="AG140" s="177"/>
      <c r="AH140" s="177"/>
      <c r="AI140" s="177"/>
      <c r="AJ140" s="177"/>
      <c r="AK140" s="176">
        <f>IF(ABS(AK37-'Group - Segment report'!BW52)&lt;0.001,0,AK37-'Group - Segment report'!BW52)</f>
        <v>0</v>
      </c>
      <c r="AL140" s="176">
        <f>IF(ABS(AL37-'Group - Segment report'!BX52)&lt;0.001,0,AL37-'Group - Segment report'!BX52)</f>
        <v>0</v>
      </c>
    </row>
    <row r="141" spans="2:57" s="176" customFormat="1" ht="12.75" hidden="1" customHeight="1">
      <c r="B141" s="176" t="s">
        <v>810</v>
      </c>
      <c r="H141" s="227" t="s">
        <v>82</v>
      </c>
      <c r="J141" s="177"/>
      <c r="K141" s="177"/>
      <c r="L141" s="177"/>
      <c r="M141" s="177"/>
      <c r="N141" s="176">
        <f>IF(ABS(N38-'Group - Segment report'!X28)&lt;0.001,0,N38-'Group - Segment report'!X28)</f>
        <v>0</v>
      </c>
      <c r="O141" s="176">
        <f>IF(ABS(O38-'Group - Segment report'!Y28)&lt;0.001,0,O38-'Group - Segment report'!Y28)</f>
        <v>0</v>
      </c>
      <c r="P141" s="177"/>
      <c r="Q141" s="177"/>
      <c r="R141" s="177"/>
      <c r="S141" s="177"/>
      <c r="T141" s="177"/>
      <c r="U141" s="177"/>
      <c r="V141" s="176">
        <f>IF(ABS(V38-'Group - Segment report'!AO28)&lt;0.001,0,V38-'Group - Segment report'!AO28)</f>
        <v>0</v>
      </c>
      <c r="W141" s="176">
        <f>IF(ABS(W38-'Group - Segment report'!AP28)&lt;0.001,0,W38-'Group - Segment report'!AP28)</f>
        <v>0</v>
      </c>
      <c r="Y141" s="177"/>
      <c r="Z141" s="177"/>
      <c r="AA141" s="177"/>
      <c r="AB141" s="177"/>
      <c r="AC141" s="176">
        <f>IF(ABS(AC38-'Group - Segment report'!BF28)&lt;0.001,0,AC38-'Group - Segment report'!BF28)</f>
        <v>0</v>
      </c>
      <c r="AD141" s="176">
        <f>IF(ABS(AD38-'Group - Segment report'!BG28)&lt;0.001,0,AD38-'Group - Segment report'!BG28)</f>
        <v>0</v>
      </c>
      <c r="AE141" s="177"/>
      <c r="AF141" s="177"/>
      <c r="AG141" s="177"/>
      <c r="AH141" s="177"/>
      <c r="AI141" s="177"/>
      <c r="AJ141" s="177"/>
      <c r="AK141" s="176">
        <f>IF(ABS(AK38-'Group - Segment report'!BW28)&lt;0.001,0,AK38-'Group - Segment report'!BW28)</f>
        <v>0</v>
      </c>
      <c r="AL141" s="176">
        <f>IF(ABS(AL38-'Group - Segment report'!BX28)&lt;0.001,0,AL38-'Group - Segment report'!BX28)</f>
        <v>0</v>
      </c>
    </row>
    <row r="142" spans="2:57" s="176" customFormat="1" ht="12.75" hidden="1" customHeight="1">
      <c r="B142" s="176" t="s">
        <v>571</v>
      </c>
      <c r="H142" s="227" t="s">
        <v>82</v>
      </c>
      <c r="J142" s="177"/>
      <c r="K142" s="177"/>
      <c r="L142" s="177"/>
      <c r="M142" s="177"/>
      <c r="N142" s="176">
        <f>IF(ABS(N39-'Group - Segment report'!T52)&lt;0.001,0,N39-'Group - Segment report'!T52)</f>
        <v>0</v>
      </c>
      <c r="O142" s="176">
        <f>IF(ABS(O39-'Group - Segment report'!U52)&lt;0.001,0,O39-'Group - Segment report'!U52)</f>
        <v>0</v>
      </c>
      <c r="P142" s="177"/>
      <c r="Q142" s="177"/>
      <c r="R142" s="177"/>
      <c r="S142" s="177"/>
      <c r="T142" s="177"/>
      <c r="U142" s="177"/>
      <c r="V142" s="176">
        <f>IF(ABS(V39-'Group - Segment report'!AK52)&lt;0.001,0,V39-'Group - Segment report'!AK52)</f>
        <v>0</v>
      </c>
      <c r="W142" s="176">
        <f>IF(ABS(W39-'Group - Segment report'!AL52)&lt;0.001,0,W39-'Group - Segment report'!AL52)</f>
        <v>0</v>
      </c>
      <c r="Y142" s="177"/>
      <c r="Z142" s="177"/>
      <c r="AA142" s="177"/>
      <c r="AB142" s="177"/>
      <c r="AC142" s="176">
        <f>IF(ABS(AC39-'Group - Segment report'!BB52)&lt;0.001,0,AC39-'Group - Segment report'!BB52)</f>
        <v>0</v>
      </c>
      <c r="AD142" s="176">
        <f>IF(ABS(AD39-'Group - Segment report'!BC52)&lt;0.001,0,AD39-'Group - Segment report'!BC52)</f>
        <v>0</v>
      </c>
      <c r="AE142" s="177"/>
      <c r="AF142" s="177"/>
      <c r="AG142" s="177"/>
      <c r="AH142" s="177"/>
      <c r="AI142" s="177"/>
      <c r="AJ142" s="177"/>
      <c r="AK142" s="176">
        <f>IF(ABS(AK39-'Group - Segment report'!BS52)&lt;0.001,0,AK39-'Group - Segment report'!BS52)</f>
        <v>0</v>
      </c>
      <c r="AL142" s="176">
        <f>IF(ABS(AL39-'Group - Segment report'!BT52)&lt;0.001,0,AL39-'Group - Segment report'!BT52)</f>
        <v>0</v>
      </c>
    </row>
    <row r="143" spans="2:57" s="176" customFormat="1" ht="12.75" hidden="1" customHeight="1">
      <c r="B143" s="176" t="s">
        <v>347</v>
      </c>
      <c r="H143" s="227" t="s">
        <v>82</v>
      </c>
      <c r="J143" s="177"/>
      <c r="K143" s="177"/>
      <c r="L143" s="177"/>
      <c r="M143" s="177"/>
      <c r="N143" s="176">
        <f>IF(ABS(N40-'Group - Segment report'!V52)&lt;0.001,0,N40-'Group - Segment report'!V52)</f>
        <v>0</v>
      </c>
      <c r="O143" s="176">
        <f>IF(ABS(O40-'Group - Segment report'!W52)&lt;0.001,0,O40-'Group - Segment report'!W52)</f>
        <v>0</v>
      </c>
      <c r="P143" s="177"/>
      <c r="Q143" s="177"/>
      <c r="R143" s="177"/>
      <c r="S143" s="177"/>
      <c r="T143" s="177"/>
      <c r="U143" s="177"/>
      <c r="V143" s="176">
        <f>IF(ABS(V40-'Group - Segment report'!AM52)&lt;0.001,0,V40-'Group - Segment report'!AM52)</f>
        <v>0</v>
      </c>
      <c r="W143" s="176">
        <f>IF(ABS(W40-'Group - Segment report'!AN52)&lt;0.001,0,W40-'Group - Segment report'!AN52)</f>
        <v>0</v>
      </c>
      <c r="Y143" s="177"/>
      <c r="Z143" s="177"/>
      <c r="AA143" s="177"/>
      <c r="AB143" s="177"/>
      <c r="AC143" s="176">
        <f>IF(ABS(AC40-'Group - Segment report'!BD52)&lt;0.001,0,AC40-'Group - Segment report'!BD52)</f>
        <v>0</v>
      </c>
      <c r="AD143" s="176">
        <f>IF(ABS(AD40-'Group - Segment report'!BE52)&lt;0.001,0,AD40-'Group - Segment report'!BE52)</f>
        <v>0</v>
      </c>
      <c r="AE143" s="177"/>
      <c r="AF143" s="177"/>
      <c r="AG143" s="177"/>
      <c r="AH143" s="177"/>
      <c r="AI143" s="177"/>
      <c r="AJ143" s="177"/>
      <c r="AK143" s="176">
        <f>IF(ABS(AK40-'Group - Segment report'!BU52)&lt;0.001,0,AK40-'Group - Segment report'!BU52)</f>
        <v>0</v>
      </c>
      <c r="AL143" s="176">
        <f>IF(ABS(AL40-'Group - Segment report'!BV52)&lt;0.001,0,AL40-'Group - Segment report'!BV52)</f>
        <v>0</v>
      </c>
    </row>
    <row r="144" spans="2:57" s="225" customFormat="1" ht="12.75" hidden="1" customHeight="1">
      <c r="B144" s="228"/>
      <c r="C144" s="228"/>
      <c r="D144" s="228"/>
      <c r="E144" s="228"/>
      <c r="F144" s="228"/>
      <c r="H144" s="229"/>
      <c r="J144" s="228"/>
      <c r="K144" s="228"/>
      <c r="L144" s="228"/>
      <c r="M144" s="228"/>
      <c r="N144" s="228"/>
      <c r="O144" s="228"/>
      <c r="P144" s="228"/>
      <c r="Q144" s="228"/>
      <c r="R144" s="228"/>
      <c r="S144" s="228"/>
      <c r="T144" s="228"/>
      <c r="U144" s="228"/>
      <c r="V144" s="228"/>
      <c r="W144" s="228"/>
      <c r="Y144" s="228"/>
      <c r="Z144" s="228"/>
      <c r="AA144" s="228"/>
      <c r="AB144" s="228"/>
      <c r="AC144" s="228"/>
      <c r="AD144" s="228"/>
      <c r="AE144" s="228"/>
      <c r="AF144" s="228"/>
      <c r="AG144" s="228"/>
      <c r="AH144" s="228"/>
      <c r="AI144" s="228"/>
      <c r="AJ144" s="228"/>
      <c r="AK144" s="228"/>
      <c r="AL144" s="228"/>
      <c r="AO144" s="176"/>
      <c r="AP144" s="176"/>
      <c r="AQ144" s="176"/>
      <c r="AR144" s="176"/>
      <c r="AS144" s="176"/>
      <c r="AT144" s="176"/>
      <c r="AU144" s="176"/>
      <c r="AV144" s="176"/>
      <c r="AX144" s="176"/>
      <c r="AY144" s="176"/>
      <c r="AZ144" s="176"/>
      <c r="BA144" s="176"/>
      <c r="BB144" s="176"/>
      <c r="BC144" s="176"/>
      <c r="BD144" s="176"/>
      <c r="BE144" s="176"/>
    </row>
    <row r="145" spans="2:58" s="225" customFormat="1" ht="12.75" hidden="1" customHeight="1">
      <c r="H145" s="231"/>
      <c r="AO145" s="176"/>
      <c r="AP145" s="176"/>
      <c r="AQ145" s="176"/>
      <c r="AR145" s="176"/>
      <c r="AS145" s="176"/>
      <c r="AT145" s="176"/>
      <c r="AU145" s="176"/>
      <c r="AV145" s="176"/>
      <c r="AX145" s="176"/>
      <c r="AY145" s="176"/>
      <c r="AZ145" s="176"/>
      <c r="BA145" s="176"/>
      <c r="BB145" s="176"/>
      <c r="BC145" s="176"/>
      <c r="BD145" s="176"/>
      <c r="BE145" s="176"/>
    </row>
    <row r="146" spans="2:58" s="68" customFormat="1" ht="12.75" hidden="1" customHeight="1">
      <c r="B146" s="68" t="s">
        <v>811</v>
      </c>
      <c r="H146" s="230" t="s">
        <v>82</v>
      </c>
      <c r="J146" s="69"/>
      <c r="K146" s="69"/>
      <c r="L146" s="69"/>
      <c r="M146" s="69"/>
      <c r="N146" s="1177">
        <f>IF(ABS(N28-'Group - Segment report'!X21)&lt;0.001,0,N28-'Group - Segment report'!X21)</f>
        <v>0</v>
      </c>
      <c r="O146" s="1177">
        <f>IF(ABS(O28-'Group - Segment report'!Y21)&lt;0.001,0,O28-'Group - Segment report'!Y21)</f>
        <v>0</v>
      </c>
      <c r="P146" s="69"/>
      <c r="Q146" s="69"/>
      <c r="R146" s="69"/>
      <c r="S146" s="69"/>
      <c r="T146" s="69"/>
      <c r="U146" s="69"/>
      <c r="V146" s="1177">
        <f>IF(ABS(V28-'Group - Segment report'!AO21)&lt;0.001,0,V28-'Group - Segment report'!AO21)</f>
        <v>0</v>
      </c>
      <c r="W146" s="1177">
        <f>IF(ABS(W28-'Group - Segment report'!AP21)&lt;0.001,0,W28-'Group - Segment report'!AP21)</f>
        <v>0</v>
      </c>
      <c r="Y146" s="69"/>
      <c r="Z146" s="69"/>
      <c r="AA146" s="69"/>
      <c r="AB146" s="69"/>
      <c r="AC146" s="1177">
        <f>IF(ABS(AC28-'Group - Segment report'!BF21)&lt;0.001,0,AC28-'Group - Segment report'!BF21)</f>
        <v>0</v>
      </c>
      <c r="AD146" s="1177">
        <f>IF(ABS(AD28-'Group - Segment report'!BG21)&lt;0.001,0,AD28-'Group - Segment report'!BG21)</f>
        <v>0</v>
      </c>
      <c r="AE146" s="69"/>
      <c r="AF146" s="69"/>
      <c r="AG146" s="69"/>
      <c r="AH146" s="69"/>
      <c r="AI146" s="69"/>
      <c r="AJ146" s="69"/>
      <c r="AK146" s="1177">
        <f>IF(ABS(AK28-'Group - Segment report'!BW21)&lt;0.001,0,AK28-'Group - Segment report'!BW21)</f>
        <v>0</v>
      </c>
      <c r="AL146" s="1177">
        <f>IF(ABS(AL28-'Group - Segment report'!BX21)&lt;0.001,0,AL28-'Group - Segment report'!BX21)</f>
        <v>0</v>
      </c>
    </row>
    <row r="147" spans="2:58" s="225" customFormat="1" ht="12.75" hidden="1" customHeight="1">
      <c r="B147" s="228"/>
      <c r="C147" s="228"/>
      <c r="D147" s="228"/>
      <c r="E147" s="228"/>
      <c r="F147" s="228"/>
      <c r="H147" s="229"/>
      <c r="J147" s="228"/>
      <c r="K147" s="228"/>
      <c r="L147" s="228"/>
      <c r="M147" s="228"/>
      <c r="N147" s="228"/>
      <c r="O147" s="228"/>
      <c r="P147" s="228"/>
      <c r="Q147" s="228"/>
      <c r="R147" s="228"/>
      <c r="S147" s="228"/>
      <c r="T147" s="228"/>
      <c r="U147" s="228"/>
      <c r="V147" s="228"/>
      <c r="W147" s="228"/>
      <c r="Y147" s="228"/>
      <c r="Z147" s="228"/>
      <c r="AA147" s="228"/>
      <c r="AB147" s="228"/>
      <c r="AC147" s="228"/>
      <c r="AD147" s="228"/>
      <c r="AE147" s="228"/>
      <c r="AF147" s="228"/>
      <c r="AG147" s="228"/>
      <c r="AH147" s="228"/>
      <c r="AI147" s="228"/>
      <c r="AJ147" s="228"/>
      <c r="AK147" s="228"/>
      <c r="AL147" s="228"/>
      <c r="AO147" s="176"/>
      <c r="AP147" s="176"/>
      <c r="AQ147" s="176"/>
      <c r="AR147" s="176"/>
      <c r="AS147" s="176"/>
      <c r="AT147" s="176"/>
      <c r="AU147" s="176"/>
      <c r="AV147" s="176"/>
      <c r="AX147" s="176"/>
      <c r="AY147" s="176"/>
      <c r="AZ147" s="176"/>
      <c r="BA147" s="176"/>
      <c r="BB147" s="176"/>
      <c r="BC147" s="176"/>
      <c r="BD147" s="176"/>
      <c r="BE147" s="176"/>
    </row>
    <row r="148" spans="2:58" s="53" customFormat="1" ht="13.2" hidden="1">
      <c r="H148" s="56"/>
      <c r="AN148" s="58"/>
      <c r="AO148" s="60"/>
      <c r="AP148" s="60"/>
      <c r="AQ148" s="60"/>
      <c r="AR148" s="60"/>
      <c r="AS148" s="60"/>
      <c r="AT148" s="60"/>
      <c r="AU148" s="60"/>
      <c r="AV148" s="60"/>
      <c r="AW148" s="58"/>
      <c r="AX148" s="60"/>
      <c r="AY148" s="60"/>
      <c r="AZ148" s="60"/>
      <c r="BA148" s="60"/>
      <c r="BB148" s="60"/>
      <c r="BC148" s="60"/>
      <c r="BD148" s="60"/>
      <c r="BE148" s="60"/>
      <c r="BF148" s="58"/>
    </row>
    <row r="149" spans="2:58" s="1078" customFormat="1" ht="12.75" hidden="1" customHeight="1">
      <c r="B149" s="1081" t="s">
        <v>952</v>
      </c>
      <c r="C149" s="1081"/>
      <c r="D149" s="1081"/>
      <c r="E149" s="1081"/>
      <c r="F149" s="1081"/>
      <c r="H149" s="1082" t="s">
        <v>953</v>
      </c>
      <c r="J149" s="1079"/>
      <c r="K149" s="1079"/>
      <c r="L149" s="1079"/>
      <c r="M149" s="1079"/>
      <c r="N149" s="1079"/>
      <c r="O149" s="1078">
        <f>'Group - Accounts (2)'!J72</f>
        <v>235</v>
      </c>
      <c r="P149" s="1079"/>
      <c r="Q149" s="1079"/>
      <c r="R149" s="1079"/>
      <c r="S149" s="1079"/>
      <c r="T149" s="1079"/>
      <c r="U149" s="1079"/>
      <c r="V149" s="1079"/>
      <c r="W149" s="1078">
        <f>'Group - Accounts (2)'!N72</f>
        <v>491</v>
      </c>
      <c r="Y149" s="1079"/>
      <c r="Z149" s="1079"/>
      <c r="AA149" s="1079"/>
      <c r="AB149" s="1079"/>
      <c r="AC149" s="1079"/>
      <c r="AD149" s="1087">
        <f>'Group - Accounts (2)'!R72</f>
        <v>139</v>
      </c>
      <c r="AE149" s="1079"/>
      <c r="AF149" s="1079"/>
      <c r="AG149" s="1079"/>
      <c r="AH149" s="1079"/>
      <c r="AI149" s="1079"/>
      <c r="AJ149" s="1079"/>
      <c r="AK149" s="1079"/>
      <c r="AL149" s="1087">
        <f>'Group - Accounts (2)'!V72</f>
        <v>0</v>
      </c>
    </row>
    <row r="150" spans="2:58" s="225" customFormat="1" ht="12.75" hidden="1" customHeight="1">
      <c r="B150" s="228"/>
      <c r="C150" s="228"/>
      <c r="D150" s="228"/>
      <c r="E150" s="228"/>
      <c r="F150" s="228"/>
      <c r="H150" s="229"/>
      <c r="J150" s="228"/>
      <c r="K150" s="228"/>
      <c r="L150" s="228"/>
      <c r="M150" s="228"/>
      <c r="N150" s="228"/>
      <c r="O150" s="228"/>
      <c r="P150" s="228"/>
      <c r="Q150" s="228"/>
      <c r="R150" s="228"/>
      <c r="S150" s="228"/>
      <c r="T150" s="228"/>
      <c r="U150" s="228"/>
      <c r="V150" s="228"/>
      <c r="W150" s="228"/>
      <c r="Y150" s="228"/>
      <c r="Z150" s="228"/>
      <c r="AA150" s="228"/>
      <c r="AB150" s="228"/>
      <c r="AC150" s="228"/>
      <c r="AD150" s="228"/>
      <c r="AE150" s="228"/>
      <c r="AF150" s="228"/>
      <c r="AG150" s="228"/>
      <c r="AH150" s="228"/>
      <c r="AI150" s="228"/>
      <c r="AJ150" s="228"/>
      <c r="AK150" s="228"/>
      <c r="AL150" s="228"/>
      <c r="AO150" s="176"/>
      <c r="AP150" s="176"/>
      <c r="AQ150" s="176"/>
      <c r="AR150" s="176"/>
      <c r="AS150" s="176"/>
      <c r="AT150" s="176"/>
      <c r="AU150" s="176"/>
      <c r="AV150" s="176"/>
      <c r="AX150" s="176"/>
      <c r="AY150" s="176"/>
      <c r="AZ150" s="176"/>
      <c r="BA150" s="176"/>
      <c r="BB150" s="176"/>
      <c r="BC150" s="176"/>
      <c r="BD150" s="176"/>
      <c r="BE150" s="176"/>
    </row>
    <row r="151" spans="2:58" s="53" customFormat="1" ht="13.2">
      <c r="H151" s="56"/>
      <c r="AN151" s="58"/>
      <c r="AO151" s="60"/>
      <c r="AP151" s="60"/>
      <c r="AQ151" s="60"/>
      <c r="AR151" s="60"/>
      <c r="AS151" s="60"/>
      <c r="AT151" s="60"/>
      <c r="AU151" s="60"/>
      <c r="AV151" s="60"/>
      <c r="AW151" s="58"/>
      <c r="AX151" s="60"/>
      <c r="AY151" s="60"/>
      <c r="AZ151" s="60"/>
      <c r="BA151" s="60"/>
      <c r="BB151" s="60"/>
      <c r="BC151" s="60"/>
      <c r="BD151" s="60"/>
      <c r="BE151" s="60"/>
      <c r="BF151" s="58"/>
    </row>
  </sheetData>
  <sheetProtection algorithmName="SHA-512" hashValue="wBZvm9dBL+xJkM+6AHw1KH1x2xxFGo/jT12Me3UWvvndPd+NKCK1kqjVZfvm8dFjsvRM/+Ph5oWxTvtGONK6VQ==" saltValue="SvFJZQLQyt/BMc0ZcDDjBQ==" spinCount="100000" sheet="1" formatCells="0" selectLockedCells="1" pivotTables="0"/>
  <mergeCells count="17">
    <mergeCell ref="F1:F5"/>
    <mergeCell ref="B6:F7"/>
    <mergeCell ref="H6:H7"/>
    <mergeCell ref="B41:F41"/>
    <mergeCell ref="B36:F36"/>
    <mergeCell ref="N66:O66"/>
    <mergeCell ref="N68:O68"/>
    <mergeCell ref="V68:W68"/>
    <mergeCell ref="N67:O67"/>
    <mergeCell ref="V67:W67"/>
    <mergeCell ref="AC67:AD67"/>
    <mergeCell ref="AK68:AL68"/>
    <mergeCell ref="V66:W66"/>
    <mergeCell ref="AC66:AD66"/>
    <mergeCell ref="AK66:AL66"/>
    <mergeCell ref="AK67:AL67"/>
    <mergeCell ref="AC68:AD68"/>
  </mergeCells>
  <conditionalFormatting sqref="AX11:BE11 AO11:AV11 AO15:AV19 AX15:BE19 AO32:AT33 AX32:BC33 BE32:BE33 AV32:AV33 AO41:AT47 AX41:BC47 BE41:BE47 AV41:AV47 AO72:AV74 AX72:BE74">
    <cfRule type="cellIs" dxfId="2931" priority="183" operator="notBetween">
      <formula>-2</formula>
      <formula>2</formula>
    </cfRule>
  </conditionalFormatting>
  <conditionalFormatting sqref="AO66:AV68 AX66:BE68">
    <cfRule type="cellIs" dxfId="2930" priority="182" operator="notBetween">
      <formula>-2</formula>
      <formula>2</formula>
    </cfRule>
  </conditionalFormatting>
  <conditionalFormatting sqref="AX21:BE21 AO21:AV21 AO28:AV28 AX28:BE28 AX31:BE31 AO31:AV31 AO26:AV26 AX26:BE26">
    <cfRule type="cellIs" dxfId="2929" priority="181" operator="notBetween">
      <formula>-2</formula>
      <formula>2</formula>
    </cfRule>
  </conditionalFormatting>
  <conditionalFormatting sqref="AX20:BE20 AO20:AV20">
    <cfRule type="cellIs" dxfId="2928" priority="180" operator="notBetween">
      <formula>-2</formula>
      <formula>2</formula>
    </cfRule>
  </conditionalFormatting>
  <conditionalFormatting sqref="AX27:BE27 AO27:AV27">
    <cfRule type="cellIs" dxfId="2927" priority="179" operator="notBetween">
      <formula>-2</formula>
      <formula>2</formula>
    </cfRule>
  </conditionalFormatting>
  <conditionalFormatting sqref="AX29:BE29 AO29:AV29">
    <cfRule type="cellIs" dxfId="2926" priority="178" operator="notBetween">
      <formula>-2</formula>
      <formula>2</formula>
    </cfRule>
  </conditionalFormatting>
  <conditionalFormatting sqref="AO38:AT38 AX38:BC38 BE38 AV38">
    <cfRule type="cellIs" dxfId="2925" priority="177" operator="notBetween">
      <formula>-2</formula>
      <formula>2</formula>
    </cfRule>
  </conditionalFormatting>
  <conditionalFormatting sqref="AO39:AT39 AX39:BC39 BE39 AV39">
    <cfRule type="cellIs" dxfId="2924" priority="176" operator="notBetween">
      <formula>-2</formula>
      <formula>2</formula>
    </cfRule>
  </conditionalFormatting>
  <conditionalFormatting sqref="AO61:AV61 AX61:BE61">
    <cfRule type="cellIs" dxfId="2923" priority="175" operator="notBetween">
      <formula>-2</formula>
      <formula>2</formula>
    </cfRule>
  </conditionalFormatting>
  <conditionalFormatting sqref="AO60:AV60 AX60:BE60">
    <cfRule type="cellIs" dxfId="2922" priority="172" operator="notBetween">
      <formula>-2</formula>
      <formula>2</formula>
    </cfRule>
  </conditionalFormatting>
  <conditionalFormatting sqref="AO62:AV62 AX62:BE62">
    <cfRule type="cellIs" dxfId="2921" priority="171" operator="notBetween">
      <formula>-2</formula>
      <formula>2</formula>
    </cfRule>
  </conditionalFormatting>
  <conditionalFormatting sqref="AO12:AV12 AX12:BE12">
    <cfRule type="cellIs" dxfId="2920" priority="170" operator="notBetween">
      <formula>-2</formula>
      <formula>2</formula>
    </cfRule>
  </conditionalFormatting>
  <conditionalFormatting sqref="AO13:AV13 AX13:BE13">
    <cfRule type="cellIs" dxfId="2919" priority="169" operator="notBetween">
      <formula>-2</formula>
      <formula>2</formula>
    </cfRule>
  </conditionalFormatting>
  <conditionalFormatting sqref="AO14:AV14 AX14:BE14">
    <cfRule type="cellIs" dxfId="2918" priority="167" operator="notBetween">
      <formula>-2</formula>
      <formula>2</formula>
    </cfRule>
  </conditionalFormatting>
  <conditionalFormatting sqref="AO30:AV30 AX30:BE30">
    <cfRule type="cellIs" dxfId="2917" priority="166" operator="notBetween">
      <formula>-2</formula>
      <formula>2</formula>
    </cfRule>
  </conditionalFormatting>
  <conditionalFormatting sqref="BE40 AV40">
    <cfRule type="cellIs" dxfId="2916" priority="165" operator="notBetween">
      <formula>-2</formula>
      <formula>2</formula>
    </cfRule>
  </conditionalFormatting>
  <conditionalFormatting sqref="AX22:BE22 AO22:AV22">
    <cfRule type="cellIs" dxfId="2915" priority="164" operator="notBetween">
      <formula>-2</formula>
      <formula>2</formula>
    </cfRule>
  </conditionalFormatting>
  <conditionalFormatting sqref="AX25:BE25 AO25:AV25">
    <cfRule type="cellIs" dxfId="2914" priority="163" operator="notBetween">
      <formula>-2</formula>
      <formula>2</formula>
    </cfRule>
  </conditionalFormatting>
  <conditionalFormatting sqref="AX33:BC33 AO33:AT33 BE33 AV33">
    <cfRule type="cellIs" dxfId="2913" priority="162" operator="notBetween">
      <formula>-2</formula>
      <formula>2</formula>
    </cfRule>
  </conditionalFormatting>
  <conditionalFormatting sqref="AX24:BE24 AO24:AV24">
    <cfRule type="cellIs" dxfId="2912" priority="161" operator="notBetween">
      <formula>-2</formula>
      <formula>2</formula>
    </cfRule>
  </conditionalFormatting>
  <conditionalFormatting sqref="AX23:BE23 AO23:AV23">
    <cfRule type="cellIs" dxfId="2911" priority="160" operator="notBetween">
      <formula>-2</formula>
      <formula>2</formula>
    </cfRule>
  </conditionalFormatting>
  <conditionalFormatting sqref="BE34 AV34">
    <cfRule type="cellIs" dxfId="2910" priority="159" operator="notBetween">
      <formula>-2</formula>
      <formula>2</formula>
    </cfRule>
  </conditionalFormatting>
  <conditionalFormatting sqref="BE35 AV35">
    <cfRule type="cellIs" dxfId="2909" priority="158" operator="notBetween">
      <formula>-2</formula>
      <formula>2</formula>
    </cfRule>
  </conditionalFormatting>
  <conditionalFormatting sqref="AV36 BE36">
    <cfRule type="cellIs" dxfId="2908" priority="157" operator="notBetween">
      <formula>-2</formula>
      <formula>2</formula>
    </cfRule>
  </conditionalFormatting>
  <conditionalFormatting sqref="BE37 AV37">
    <cfRule type="cellIs" dxfId="2907" priority="156" operator="notBetween">
      <formula>-2</formula>
      <formula>2</formula>
    </cfRule>
  </conditionalFormatting>
  <conditionalFormatting sqref="AO34:AT37">
    <cfRule type="cellIs" dxfId="2906" priority="155" operator="notBetween">
      <formula>-2</formula>
      <formula>2</formula>
    </cfRule>
  </conditionalFormatting>
  <conditionalFormatting sqref="AX34:BC37">
    <cfRule type="cellIs" dxfId="2905" priority="154" operator="notBetween">
      <formula>-2</formula>
      <formula>2</formula>
    </cfRule>
  </conditionalFormatting>
  <conditionalFormatting sqref="BD41:BD47">
    <cfRule type="cellIs" dxfId="2904" priority="153" operator="notBetween">
      <formula>-2</formula>
      <formula>2</formula>
    </cfRule>
  </conditionalFormatting>
  <conditionalFormatting sqref="BD40">
    <cfRule type="cellIs" dxfId="2903" priority="152" operator="notBetween">
      <formula>-2</formula>
      <formula>2</formula>
    </cfRule>
  </conditionalFormatting>
  <conditionalFormatting sqref="BD32:BD33">
    <cfRule type="cellIs" dxfId="2902" priority="151" operator="notBetween">
      <formula>-2</formula>
      <formula>2</formula>
    </cfRule>
  </conditionalFormatting>
  <conditionalFormatting sqref="BD38">
    <cfRule type="cellIs" dxfId="2901" priority="150" operator="notBetween">
      <formula>-2</formula>
      <formula>2</formula>
    </cfRule>
  </conditionalFormatting>
  <conditionalFormatting sqref="BD39">
    <cfRule type="cellIs" dxfId="2900" priority="149" operator="notBetween">
      <formula>-2</formula>
      <formula>2</formula>
    </cfRule>
  </conditionalFormatting>
  <conditionalFormatting sqref="BD33">
    <cfRule type="cellIs" dxfId="2899" priority="148" operator="notBetween">
      <formula>-2</formula>
      <formula>2</formula>
    </cfRule>
  </conditionalFormatting>
  <conditionalFormatting sqref="BD34">
    <cfRule type="cellIs" dxfId="2898" priority="147" operator="notBetween">
      <formula>-2</formula>
      <formula>2</formula>
    </cfRule>
  </conditionalFormatting>
  <conditionalFormatting sqref="BD35">
    <cfRule type="cellIs" dxfId="2897" priority="146" operator="notBetween">
      <formula>-2</formula>
      <formula>2</formula>
    </cfRule>
  </conditionalFormatting>
  <conditionalFormatting sqref="BD36">
    <cfRule type="cellIs" dxfId="2896" priority="145" operator="notBetween">
      <formula>-2</formula>
      <formula>2</formula>
    </cfRule>
  </conditionalFormatting>
  <conditionalFormatting sqref="BD37">
    <cfRule type="cellIs" dxfId="2895" priority="144" operator="notBetween">
      <formula>-2</formula>
      <formula>2</formula>
    </cfRule>
  </conditionalFormatting>
  <conditionalFormatting sqref="AU41:AU47">
    <cfRule type="cellIs" dxfId="2894" priority="143" operator="notBetween">
      <formula>-2</formula>
      <formula>2</formula>
    </cfRule>
  </conditionalFormatting>
  <conditionalFormatting sqref="AU40">
    <cfRule type="cellIs" dxfId="2893" priority="142" operator="notBetween">
      <formula>-2</formula>
      <formula>2</formula>
    </cfRule>
  </conditionalFormatting>
  <conditionalFormatting sqref="AU32:AU33">
    <cfRule type="cellIs" dxfId="2892" priority="141" operator="notBetween">
      <formula>-2</formula>
      <formula>2</formula>
    </cfRule>
  </conditionalFormatting>
  <conditionalFormatting sqref="AU38">
    <cfRule type="cellIs" dxfId="2891" priority="140" operator="notBetween">
      <formula>-2</formula>
      <formula>2</formula>
    </cfRule>
  </conditionalFormatting>
  <conditionalFormatting sqref="AU39">
    <cfRule type="cellIs" dxfId="2890" priority="139" operator="notBetween">
      <formula>-2</formula>
      <formula>2</formula>
    </cfRule>
  </conditionalFormatting>
  <conditionalFormatting sqref="AU33">
    <cfRule type="cellIs" dxfId="2889" priority="138" operator="notBetween">
      <formula>-2</formula>
      <formula>2</formula>
    </cfRule>
  </conditionalFormatting>
  <conditionalFormatting sqref="AU34">
    <cfRule type="cellIs" dxfId="2888" priority="137" operator="notBetween">
      <formula>-2</formula>
      <formula>2</formula>
    </cfRule>
  </conditionalFormatting>
  <conditionalFormatting sqref="AU35">
    <cfRule type="cellIs" dxfId="2887" priority="136" operator="notBetween">
      <formula>-2</formula>
      <formula>2</formula>
    </cfRule>
  </conditionalFormatting>
  <conditionalFormatting sqref="AU36">
    <cfRule type="cellIs" dxfId="2886" priority="135" operator="notBetween">
      <formula>-2</formula>
      <formula>2</formula>
    </cfRule>
  </conditionalFormatting>
  <conditionalFormatting sqref="AU37">
    <cfRule type="cellIs" dxfId="2885" priority="134" operator="notBetween">
      <formula>-2</formula>
      <formula>2</formula>
    </cfRule>
  </conditionalFormatting>
  <conditionalFormatting sqref="AO40:AT40">
    <cfRule type="cellIs" dxfId="2884" priority="133" operator="notBetween">
      <formula>-2</formula>
      <formula>2</formula>
    </cfRule>
  </conditionalFormatting>
  <conditionalFormatting sqref="AX40:BC40">
    <cfRule type="cellIs" dxfId="2883" priority="132" operator="notBetween">
      <formula>-2</formula>
      <formula>2</formula>
    </cfRule>
  </conditionalFormatting>
  <conditionalFormatting sqref="Y94:AL94 AK100:AK103 Y100:AC103 AE100:AI103">
    <cfRule type="cellIs" dxfId="2882" priority="131" operator="notBetween">
      <formula>-2</formula>
      <formula>2</formula>
    </cfRule>
  </conditionalFormatting>
  <conditionalFormatting sqref="H82:H83">
    <cfRule type="cellIs" dxfId="2881" priority="130" operator="notEqual">
      <formula>0</formula>
    </cfRule>
  </conditionalFormatting>
  <conditionalFormatting sqref="J146:W146 Y146:AL146">
    <cfRule type="cellIs" dxfId="2880" priority="129" operator="notBetween">
      <formula>-0.0009999999</formula>
      <formula>0.0009999999</formula>
    </cfRule>
  </conditionalFormatting>
  <conditionalFormatting sqref="Y127:AL131 Y135:AL135 Y115:AL116 Y136:AB140 AD136:AJ140 AL136:AL140 Y117:AC117 AE117:AL117 J115:W116 Y118:AL123 J118:W122 J117:N117 P117:W117">
    <cfRule type="cellIs" dxfId="2879" priority="128" operator="notBetween">
      <formula>-0.9999999999</formula>
      <formula>0.9999999999</formula>
    </cfRule>
  </conditionalFormatting>
  <conditionalFormatting sqref="H87">
    <cfRule type="cellIs" dxfId="2878" priority="127" operator="notEqual">
      <formula>"OK"</formula>
    </cfRule>
  </conditionalFormatting>
  <conditionalFormatting sqref="H84:H85">
    <cfRule type="cellIs" dxfId="2877" priority="126" operator="notEqual">
      <formula>0</formula>
    </cfRule>
  </conditionalFormatting>
  <conditionalFormatting sqref="Y96:AL96">
    <cfRule type="cellIs" dxfId="2876" priority="125" operator="notBetween">
      <formula>-2</formula>
      <formula>2</formula>
    </cfRule>
  </conditionalFormatting>
  <conditionalFormatting sqref="Y97:AL97">
    <cfRule type="cellIs" dxfId="2875" priority="124" operator="notBetween">
      <formula>-2</formula>
      <formula>2</formula>
    </cfRule>
  </conditionalFormatting>
  <conditionalFormatting sqref="Y90:AL90">
    <cfRule type="cellIs" dxfId="2874" priority="122" operator="greaterThan">
      <formula>0</formula>
    </cfRule>
  </conditionalFormatting>
  <conditionalFormatting sqref="Z90">
    <cfRule type="expression" dxfId="2873" priority="121">
      <formula>OR(Z90&gt;0,Z90&lt;0)</formula>
    </cfRule>
  </conditionalFormatting>
  <conditionalFormatting sqref="H86">
    <cfRule type="cellIs" dxfId="2872" priority="120" operator="notEqual">
      <formula>0</formula>
    </cfRule>
  </conditionalFormatting>
  <conditionalFormatting sqref="Y104:AI104 AK104">
    <cfRule type="cellIs" dxfId="2871" priority="119" operator="notBetween">
      <formula>-2</formula>
      <formula>2</formula>
    </cfRule>
  </conditionalFormatting>
  <conditionalFormatting sqref="Y108:AI108 AK108">
    <cfRule type="cellIs" dxfId="2870" priority="118" operator="notBetween">
      <formula>-2</formula>
      <formula>2</formula>
    </cfRule>
  </conditionalFormatting>
  <conditionalFormatting sqref="Y124:AL124">
    <cfRule type="cellIs" dxfId="2869" priority="117" operator="notBetween">
      <formula>-0.9999999999</formula>
      <formula>0.9999999999</formula>
    </cfRule>
  </conditionalFormatting>
  <conditionalFormatting sqref="Y132:AL132">
    <cfRule type="cellIs" dxfId="2868" priority="116" operator="notBetween">
      <formula>-0.9999999999</formula>
      <formula>0.9999999999</formula>
    </cfRule>
  </conditionalFormatting>
  <conditionalFormatting sqref="Y141:AB141 AD141:AJ141 AL141">
    <cfRule type="cellIs" dxfId="2867" priority="115" operator="notBetween">
      <formula>-0.9999999999</formula>
      <formula>0.9999999999</formula>
    </cfRule>
  </conditionalFormatting>
  <conditionalFormatting sqref="Y125:AL125">
    <cfRule type="cellIs" dxfId="2866" priority="114" operator="notBetween">
      <formula>-0.9999999999</formula>
      <formula>0.9999999999</formula>
    </cfRule>
  </conditionalFormatting>
  <conditionalFormatting sqref="Y133:AL133">
    <cfRule type="cellIs" dxfId="2865" priority="113" operator="notBetween">
      <formula>-0.9999999999</formula>
      <formula>0.9999999999</formula>
    </cfRule>
  </conditionalFormatting>
  <conditionalFormatting sqref="Y126:AL126">
    <cfRule type="cellIs" dxfId="2864" priority="112" operator="notBetween">
      <formula>-0.9999999999</formula>
      <formula>0.9999999999</formula>
    </cfRule>
  </conditionalFormatting>
  <conditionalFormatting sqref="Y134:AL134">
    <cfRule type="cellIs" dxfId="2863" priority="111" operator="notBetween">
      <formula>-0.9999999999</formula>
      <formula>0.9999999999</formula>
    </cfRule>
  </conditionalFormatting>
  <conditionalFormatting sqref="Y142:AB142 AD142:AJ142 AL142">
    <cfRule type="cellIs" dxfId="2862" priority="110" operator="notBetween">
      <formula>-0.9999999999</formula>
      <formula>0.9999999999</formula>
    </cfRule>
  </conditionalFormatting>
  <conditionalFormatting sqref="Y143:AB143 AD143:AJ143 AL143">
    <cfRule type="cellIs" dxfId="2861" priority="109" operator="notBetween">
      <formula>-0.9999999999</formula>
      <formula>0.9999999999</formula>
    </cfRule>
  </conditionalFormatting>
  <conditionalFormatting sqref="Y95:AL95">
    <cfRule type="cellIs" dxfId="2860" priority="108" operator="notBetween">
      <formula>-2</formula>
      <formula>2</formula>
    </cfRule>
  </conditionalFormatting>
  <conditionalFormatting sqref="AJ104">
    <cfRule type="cellIs" dxfId="2859" priority="106" operator="notBetween">
      <formula>-2</formula>
      <formula>2</formula>
    </cfRule>
  </conditionalFormatting>
  <conditionalFormatting sqref="AJ108">
    <cfRule type="cellIs" dxfId="2858" priority="105" operator="notBetween">
      <formula>-2</formula>
      <formula>2</formula>
    </cfRule>
  </conditionalFormatting>
  <conditionalFormatting sqref="AL104">
    <cfRule type="cellIs" dxfId="2857" priority="103" operator="notBetween">
      <formula>-2</formula>
      <formula>2</formula>
    </cfRule>
  </conditionalFormatting>
  <conditionalFormatting sqref="AL108">
    <cfRule type="cellIs" dxfId="2856" priority="102" operator="notBetween">
      <formula>-2</formula>
      <formula>2</formula>
    </cfRule>
  </conditionalFormatting>
  <conditionalFormatting sqref="Y98:AB98 AE98:AH98">
    <cfRule type="cellIs" dxfId="2855" priority="101" operator="notBetween">
      <formula>-2</formula>
      <formula>2</formula>
    </cfRule>
  </conditionalFormatting>
  <conditionalFormatting sqref="Y99:AB99 AE99:AH99">
    <cfRule type="cellIs" dxfId="2854" priority="100" operator="notBetween">
      <formula>-2</formula>
      <formula>2</formula>
    </cfRule>
  </conditionalFormatting>
  <conditionalFormatting sqref="J108:T108 V108">
    <cfRule type="cellIs" dxfId="2853" priority="94" operator="notBetween">
      <formula>-2</formula>
      <formula>2</formula>
    </cfRule>
  </conditionalFormatting>
  <conditionalFormatting sqref="J94:W94 V100:V103 J100:T103">
    <cfRule type="cellIs" dxfId="2852" priority="99" operator="notBetween">
      <formula>-2</formula>
      <formula>2</formula>
    </cfRule>
  </conditionalFormatting>
  <conditionalFormatting sqref="J96:W96">
    <cfRule type="cellIs" dxfId="2851" priority="98" operator="notBetween">
      <formula>-2</formula>
      <formula>2</formula>
    </cfRule>
  </conditionalFormatting>
  <conditionalFormatting sqref="J97:W97">
    <cfRule type="cellIs" dxfId="2850" priority="97" operator="notBetween">
      <formula>-2</formula>
      <formula>2</formula>
    </cfRule>
  </conditionalFormatting>
  <conditionalFormatting sqref="J106:W107">
    <cfRule type="cellIs" dxfId="2849" priority="96" operator="notBetween">
      <formula>-2</formula>
      <formula>2</formula>
    </cfRule>
  </conditionalFormatting>
  <conditionalFormatting sqref="J104:T104 V104">
    <cfRule type="cellIs" dxfId="2848" priority="95" operator="notBetween">
      <formula>-2</formula>
      <formula>2</formula>
    </cfRule>
  </conditionalFormatting>
  <conditionalFormatting sqref="J93:N93 P93:W93">
    <cfRule type="cellIs" dxfId="2847" priority="93" operator="notBetween">
      <formula>-2</formula>
      <formula>2</formula>
    </cfRule>
  </conditionalFormatting>
  <conditionalFormatting sqref="J95:W95">
    <cfRule type="cellIs" dxfId="2846" priority="92" operator="notBetween">
      <formula>-2</formula>
      <formula>2</formula>
    </cfRule>
  </conditionalFormatting>
  <conditionalFormatting sqref="U104">
    <cfRule type="cellIs" dxfId="2845" priority="90" operator="notBetween">
      <formula>-2</formula>
      <formula>2</formula>
    </cfRule>
  </conditionalFormatting>
  <conditionalFormatting sqref="U108">
    <cfRule type="cellIs" dxfId="2844" priority="89" operator="notBetween">
      <formula>-2</formula>
      <formula>2</formula>
    </cfRule>
  </conditionalFormatting>
  <conditionalFormatting sqref="W104">
    <cfRule type="cellIs" dxfId="2843" priority="87" operator="notBetween">
      <formula>-2</formula>
      <formula>2</formula>
    </cfRule>
  </conditionalFormatting>
  <conditionalFormatting sqref="W108">
    <cfRule type="cellIs" dxfId="2842" priority="86" operator="notBetween">
      <formula>-2</formula>
      <formula>2</formula>
    </cfRule>
  </conditionalFormatting>
  <conditionalFormatting sqref="J98:M98 O98:S98">
    <cfRule type="cellIs" dxfId="2841" priority="85" operator="notBetween">
      <formula>-2</formula>
      <formula>2</formula>
    </cfRule>
  </conditionalFormatting>
  <conditionalFormatting sqref="J99:M99 V99 O99:T99">
    <cfRule type="cellIs" dxfId="2840" priority="84" operator="notBetween">
      <formula>-2</formula>
      <formula>2</formula>
    </cfRule>
  </conditionalFormatting>
  <conditionalFormatting sqref="U98">
    <cfRule type="cellIs" dxfId="2839" priority="72" operator="notBetween">
      <formula>-2</formula>
      <formula>2</formula>
    </cfRule>
  </conditionalFormatting>
  <conditionalFormatting sqref="J127:W131 J135:W135 J123:W123 J136:M140 O136:U140 W136:W140">
    <cfRule type="cellIs" dxfId="2838" priority="83" operator="notBetween">
      <formula>-0.9999999999</formula>
      <formula>0.9999999999</formula>
    </cfRule>
  </conditionalFormatting>
  <conditionalFormatting sqref="J124:W124">
    <cfRule type="cellIs" dxfId="2837" priority="82" operator="notBetween">
      <formula>-0.9999999999</formula>
      <formula>0.9999999999</formula>
    </cfRule>
  </conditionalFormatting>
  <conditionalFormatting sqref="J132:W132">
    <cfRule type="cellIs" dxfId="2836" priority="81" operator="notBetween">
      <formula>-0.9999999999</formula>
      <formula>0.9999999999</formula>
    </cfRule>
  </conditionalFormatting>
  <conditionalFormatting sqref="J141:M141 O141:U141 W141">
    <cfRule type="cellIs" dxfId="2835" priority="80" operator="notBetween">
      <formula>-0.9999999999</formula>
      <formula>0.9999999999</formula>
    </cfRule>
  </conditionalFormatting>
  <conditionalFormatting sqref="J125:W125">
    <cfRule type="cellIs" dxfId="2834" priority="79" operator="notBetween">
      <formula>-0.9999999999</formula>
      <formula>0.9999999999</formula>
    </cfRule>
  </conditionalFormatting>
  <conditionalFormatting sqref="J133:W133">
    <cfRule type="cellIs" dxfId="2833" priority="78" operator="notBetween">
      <formula>-0.9999999999</formula>
      <formula>0.9999999999</formula>
    </cfRule>
  </conditionalFormatting>
  <conditionalFormatting sqref="J126:W126">
    <cfRule type="cellIs" dxfId="2832" priority="77" operator="notBetween">
      <formula>-0.9999999999</formula>
      <formula>0.9999999999</formula>
    </cfRule>
  </conditionalFormatting>
  <conditionalFormatting sqref="J134:W134">
    <cfRule type="cellIs" dxfId="2831" priority="76" operator="notBetween">
      <formula>-0.9999999999</formula>
      <formula>0.9999999999</formula>
    </cfRule>
  </conditionalFormatting>
  <conditionalFormatting sqref="J142:M142 O142:U142 W142">
    <cfRule type="cellIs" dxfId="2830" priority="75" operator="notBetween">
      <formula>-0.9999999999</formula>
      <formula>0.9999999999</formula>
    </cfRule>
  </conditionalFormatting>
  <conditionalFormatting sqref="J143:M143 O143:U143 W143">
    <cfRule type="cellIs" dxfId="2829" priority="74" operator="notBetween">
      <formula>-0.9999999999</formula>
      <formula>0.9999999999</formula>
    </cfRule>
  </conditionalFormatting>
  <conditionalFormatting sqref="AL100:AL103">
    <cfRule type="cellIs" dxfId="2828" priority="61" operator="notBetween">
      <formula>-2</formula>
      <formula>2</formula>
    </cfRule>
  </conditionalFormatting>
  <conditionalFormatting sqref="AL98">
    <cfRule type="cellIs" dxfId="2827" priority="60" operator="notBetween">
      <formula>-2</formula>
      <formula>2</formula>
    </cfRule>
  </conditionalFormatting>
  <conditionalFormatting sqref="AL99">
    <cfRule type="cellIs" dxfId="2826" priority="59" operator="notBetween">
      <formula>-2</formula>
      <formula>2</formula>
    </cfRule>
  </conditionalFormatting>
  <conditionalFormatting sqref="U100:U103">
    <cfRule type="cellIs" dxfId="2825" priority="73" operator="notBetween">
      <formula>-2</formula>
      <formula>2</formula>
    </cfRule>
  </conditionalFormatting>
  <conditionalFormatting sqref="U99">
    <cfRule type="cellIs" dxfId="2824" priority="71" operator="notBetween">
      <formula>-2</formula>
      <formula>2</formula>
    </cfRule>
  </conditionalFormatting>
  <conditionalFormatting sqref="W100:W103">
    <cfRule type="cellIs" dxfId="2823" priority="70" operator="notBetween">
      <formula>-2</formula>
      <formula>2</formula>
    </cfRule>
  </conditionalFormatting>
  <conditionalFormatting sqref="W98">
    <cfRule type="cellIs" dxfId="2822" priority="69" operator="notBetween">
      <formula>-2</formula>
      <formula>2</formula>
    </cfRule>
  </conditionalFormatting>
  <conditionalFormatting sqref="W99">
    <cfRule type="cellIs" dxfId="2821" priority="68" operator="notBetween">
      <formula>-2</formula>
      <formula>2</formula>
    </cfRule>
  </conditionalFormatting>
  <conditionalFormatting sqref="AD100:AD103">
    <cfRule type="cellIs" dxfId="2820" priority="67" operator="notBetween">
      <formula>-2</formula>
      <formula>2</formula>
    </cfRule>
  </conditionalFormatting>
  <conditionalFormatting sqref="AD98">
    <cfRule type="cellIs" dxfId="2819" priority="66" operator="notBetween">
      <formula>-2</formula>
      <formula>2</formula>
    </cfRule>
  </conditionalFormatting>
  <conditionalFormatting sqref="AD99">
    <cfRule type="cellIs" dxfId="2818" priority="65" operator="notBetween">
      <formula>-2</formula>
      <formula>2</formula>
    </cfRule>
  </conditionalFormatting>
  <conditionalFormatting sqref="AJ100:AJ103">
    <cfRule type="cellIs" dxfId="2817" priority="64" operator="notBetween">
      <formula>-2</formula>
      <formula>2</formula>
    </cfRule>
  </conditionalFormatting>
  <conditionalFormatting sqref="AJ98">
    <cfRule type="cellIs" dxfId="2816" priority="63" operator="notBetween">
      <formula>-2</formula>
      <formula>2</formula>
    </cfRule>
  </conditionalFormatting>
  <conditionalFormatting sqref="AJ99:AK99">
    <cfRule type="cellIs" dxfId="2815" priority="62" operator="notBetween">
      <formula>-2</formula>
      <formula>2</formula>
    </cfRule>
  </conditionalFormatting>
  <conditionalFormatting sqref="N98">
    <cfRule type="cellIs" dxfId="2814" priority="58" operator="notBetween">
      <formula>-2</formula>
      <formula>2</formula>
    </cfRule>
  </conditionalFormatting>
  <conditionalFormatting sqref="N99">
    <cfRule type="cellIs" dxfId="2813" priority="57" operator="notBetween">
      <formula>-2</formula>
      <formula>2</formula>
    </cfRule>
  </conditionalFormatting>
  <conditionalFormatting sqref="V98">
    <cfRule type="cellIs" dxfId="2812" priority="56" operator="notBetween">
      <formula>-2</formula>
      <formula>2</formula>
    </cfRule>
  </conditionalFormatting>
  <conditionalFormatting sqref="T98">
    <cfRule type="cellIs" dxfId="2811" priority="55" operator="notBetween">
      <formula>-2</formula>
      <formula>2</formula>
    </cfRule>
  </conditionalFormatting>
  <conditionalFormatting sqref="AC98">
    <cfRule type="cellIs" dxfId="2810" priority="54" operator="notBetween">
      <formula>-2</formula>
      <formula>2</formula>
    </cfRule>
  </conditionalFormatting>
  <conditionalFormatting sqref="AC99">
    <cfRule type="cellIs" dxfId="2809" priority="53" operator="notBetween">
      <formula>-2</formula>
      <formula>2</formula>
    </cfRule>
  </conditionalFormatting>
  <conditionalFormatting sqref="AI98">
    <cfRule type="cellIs" dxfId="2808" priority="52" operator="notBetween">
      <formula>-2</formula>
      <formula>2</formula>
    </cfRule>
  </conditionalFormatting>
  <conditionalFormatting sqref="AI99">
    <cfRule type="cellIs" dxfId="2807" priority="51" operator="notBetween">
      <formula>-2</formula>
      <formula>2</formula>
    </cfRule>
  </conditionalFormatting>
  <conditionalFormatting sqref="AK98">
    <cfRule type="cellIs" dxfId="2806" priority="50" operator="notBetween">
      <formula>-2</formula>
      <formula>2</formula>
    </cfRule>
  </conditionalFormatting>
  <conditionalFormatting sqref="N136:N140">
    <cfRule type="cellIs" dxfId="2805" priority="49" operator="notBetween">
      <formula>-0.9999999999</formula>
      <formula>0.9999999999</formula>
    </cfRule>
  </conditionalFormatting>
  <conditionalFormatting sqref="N141">
    <cfRule type="cellIs" dxfId="2804" priority="48" operator="notBetween">
      <formula>-0.9999999999</formula>
      <formula>0.9999999999</formula>
    </cfRule>
  </conditionalFormatting>
  <conditionalFormatting sqref="N142">
    <cfRule type="cellIs" dxfId="2803" priority="47" operator="notBetween">
      <formula>-0.9999999999</formula>
      <formula>0.9999999999</formula>
    </cfRule>
  </conditionalFormatting>
  <conditionalFormatting sqref="N143">
    <cfRule type="cellIs" dxfId="2802" priority="46" operator="notBetween">
      <formula>-0.9999999999</formula>
      <formula>0.9999999999</formula>
    </cfRule>
  </conditionalFormatting>
  <conditionalFormatting sqref="V136:V140">
    <cfRule type="cellIs" dxfId="2801" priority="45" operator="notBetween">
      <formula>-0.9999999999</formula>
      <formula>0.9999999999</formula>
    </cfRule>
  </conditionalFormatting>
  <conditionalFormatting sqref="V141">
    <cfRule type="cellIs" dxfId="2800" priority="44" operator="notBetween">
      <formula>-0.9999999999</formula>
      <formula>0.9999999999</formula>
    </cfRule>
  </conditionalFormatting>
  <conditionalFormatting sqref="V142">
    <cfRule type="cellIs" dxfId="2799" priority="43" operator="notBetween">
      <formula>-0.9999999999</formula>
      <formula>0.9999999999</formula>
    </cfRule>
  </conditionalFormatting>
  <conditionalFormatting sqref="V143">
    <cfRule type="cellIs" dxfId="2798" priority="42" operator="notBetween">
      <formula>-0.9999999999</formula>
      <formula>0.9999999999</formula>
    </cfRule>
  </conditionalFormatting>
  <conditionalFormatting sqref="AC136:AC140">
    <cfRule type="cellIs" dxfId="2797" priority="41" operator="notBetween">
      <formula>-0.9999999999</formula>
      <formula>0.9999999999</formula>
    </cfRule>
  </conditionalFormatting>
  <conditionalFormatting sqref="AC141">
    <cfRule type="cellIs" dxfId="2796" priority="40" operator="notBetween">
      <formula>-0.9999999999</formula>
      <formula>0.9999999999</formula>
    </cfRule>
  </conditionalFormatting>
  <conditionalFormatting sqref="AC142">
    <cfRule type="cellIs" dxfId="2795" priority="39" operator="notBetween">
      <formula>-0.9999999999</formula>
      <formula>0.9999999999</formula>
    </cfRule>
  </conditionalFormatting>
  <conditionalFormatting sqref="AC143">
    <cfRule type="cellIs" dxfId="2794" priority="38" operator="notBetween">
      <formula>-0.9999999999</formula>
      <formula>0.9999999999</formula>
    </cfRule>
  </conditionalFormatting>
  <conditionalFormatting sqref="AK136:AK140">
    <cfRule type="cellIs" dxfId="2793" priority="37" operator="notBetween">
      <formula>-0.9999999999</formula>
      <formula>0.9999999999</formula>
    </cfRule>
  </conditionalFormatting>
  <conditionalFormatting sqref="AK141">
    <cfRule type="cellIs" dxfId="2792" priority="36" operator="notBetween">
      <formula>-0.9999999999</formula>
      <formula>0.9999999999</formula>
    </cfRule>
  </conditionalFormatting>
  <conditionalFormatting sqref="AK142">
    <cfRule type="cellIs" dxfId="2791" priority="35" operator="notBetween">
      <formula>-0.9999999999</formula>
      <formula>0.9999999999</formula>
    </cfRule>
  </conditionalFormatting>
  <conditionalFormatting sqref="AK143">
    <cfRule type="cellIs" dxfId="2790" priority="34" operator="notBetween">
      <formula>-0.9999999999</formula>
      <formula>0.9999999999</formula>
    </cfRule>
  </conditionalFormatting>
  <conditionalFormatting sqref="J90:W90">
    <cfRule type="cellIs" dxfId="2789" priority="33" operator="greaterThan">
      <formula>0</formula>
    </cfRule>
  </conditionalFormatting>
  <conditionalFormatting sqref="K90">
    <cfRule type="expression" dxfId="2788" priority="32">
      <formula>OR(K90&gt;0,K90&lt;0)</formula>
    </cfRule>
  </conditionalFormatting>
  <conditionalFormatting sqref="O93">
    <cfRule type="cellIs" dxfId="2787" priority="31" operator="notBetween">
      <formula>-2</formula>
      <formula>2</formula>
    </cfRule>
  </conditionalFormatting>
  <conditionalFormatting sqref="Y93:AC93 AE93:AL93">
    <cfRule type="cellIs" dxfId="2786" priority="30" operator="notBetween">
      <formula>-2</formula>
      <formula>2</formula>
    </cfRule>
  </conditionalFormatting>
  <conditionalFormatting sqref="AD93">
    <cfRule type="cellIs" dxfId="2785" priority="29" operator="notBetween">
      <formula>-2</formula>
      <formula>2</formula>
    </cfRule>
  </conditionalFormatting>
  <conditionalFormatting sqref="AD117">
    <cfRule type="cellIs" dxfId="2784" priority="28" operator="notBetween">
      <formula>-2</formula>
      <formula>2</formula>
    </cfRule>
  </conditionalFormatting>
  <conditionalFormatting sqref="AO75:AV75 AX75:BE75">
    <cfRule type="cellIs" dxfId="2783" priority="20" operator="notBetween">
      <formula>-2</formula>
      <formula>2</formula>
    </cfRule>
  </conditionalFormatting>
  <conditionalFormatting sqref="AO76:AV77 AX76:BE77">
    <cfRule type="cellIs" dxfId="2782" priority="19" operator="notBetween">
      <formula>-2</formula>
      <formula>2</formula>
    </cfRule>
  </conditionalFormatting>
  <conditionalFormatting sqref="AO52:AV52 AX52:BE52">
    <cfRule type="cellIs" dxfId="2781" priority="18" operator="notBetween">
      <formula>-2</formula>
      <formula>2</formula>
    </cfRule>
  </conditionalFormatting>
  <conditionalFormatting sqref="AX53:BE53 AO53:AV53">
    <cfRule type="cellIs" dxfId="2780" priority="17" operator="notBetween">
      <formula>-2</formula>
      <formula>2</formula>
    </cfRule>
  </conditionalFormatting>
  <conditionalFormatting sqref="AX55:BE55 AO55:AV55">
    <cfRule type="cellIs" dxfId="2779" priority="16" operator="notBetween">
      <formula>-2</formula>
      <formula>2</formula>
    </cfRule>
  </conditionalFormatting>
  <conditionalFormatting sqref="AO56:AV57 AX56:BE57">
    <cfRule type="cellIs" dxfId="2778" priority="15" operator="notBetween">
      <formula>-2</formula>
      <formula>2</formula>
    </cfRule>
  </conditionalFormatting>
  <conditionalFormatting sqref="AO54:AV54 AX54:BE54">
    <cfRule type="cellIs" dxfId="2777" priority="14" operator="notBetween">
      <formula>-2</formula>
      <formula>2</formula>
    </cfRule>
  </conditionalFormatting>
  <conditionalFormatting sqref="AO51:AV51 AX51:BE51">
    <cfRule type="cellIs" dxfId="2776" priority="13" operator="notBetween">
      <formula>-2</formula>
      <formula>2</formula>
    </cfRule>
  </conditionalFormatting>
  <conditionalFormatting sqref="Y106:AL106">
    <cfRule type="cellIs" dxfId="2775" priority="12" operator="notBetween">
      <formula>-2</formula>
      <formula>2</formula>
    </cfRule>
  </conditionalFormatting>
  <conditionalFormatting sqref="O117">
    <cfRule type="cellIs" dxfId="2774" priority="11" operator="notBetween">
      <formula>-2</formula>
      <formula>2</formula>
    </cfRule>
  </conditionalFormatting>
  <conditionalFormatting sqref="J105:W105">
    <cfRule type="cellIs" dxfId="2773" priority="10" operator="notBetween">
      <formula>-2</formula>
      <formula>2</formula>
    </cfRule>
  </conditionalFormatting>
  <conditionalFormatting sqref="Y105:AL105">
    <cfRule type="cellIs" dxfId="2772" priority="8" operator="notBetween">
      <formula>-2</formula>
      <formula>2</formula>
    </cfRule>
  </conditionalFormatting>
  <conditionalFormatting sqref="Y107:AL107">
    <cfRule type="cellIs" dxfId="2771" priority="7" operator="notBetween">
      <formula>-2</formula>
      <formula>2</formula>
    </cfRule>
  </conditionalFormatting>
  <conditionalFormatting sqref="J112:W112 Y112:AL112">
    <cfRule type="cellIs" dxfId="2770" priority="2" operator="notBetween">
      <formula>-0.0009999999</formula>
      <formula>0.0009999999</formula>
    </cfRule>
  </conditionalFormatting>
  <conditionalFormatting sqref="J111:W111 Y111:AL111">
    <cfRule type="cellIs" dxfId="2769" priority="1" operator="notBetween">
      <formula>-0.0009999999</formula>
      <formula>0.0009999999</formula>
    </cfRule>
  </conditionalFormatting>
  <hyperlinks>
    <hyperlink ref="A1" location="'Front page'!A1" display="'Front page'!A1" xr:uid="{00000000-0004-0000-03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department&amp;R&amp;"Arial,Normal"&amp;10&amp;P / &amp;N&amp;C&amp;"Calibri"&amp;11&amp;K000000&amp;"Arial,Normal"&amp;10&amp;F - &amp;A</oddFooter>
  </headerFooter>
  <rowBreaks count="1" manualBreakCount="1">
    <brk id="57" max="37" man="1"/>
  </rowBreaks>
  <colBreaks count="1" manualBreakCount="1">
    <brk id="23" max="81" man="1"/>
  </colBreaks>
  <drawing r:id="rId2"/>
  <legacyDrawing r:id="rId3"/>
  <controls>
    <mc:AlternateContent xmlns:mc="http://schemas.openxmlformats.org/markup-compatibility/2006">
      <mc:Choice Requires="x14">
        <control shapeId="7680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6801"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9">
    <tabColor rgb="FFFF7900"/>
    <pageSetUpPr autoPageBreaks="0"/>
  </sheetPr>
  <dimension ref="A1:AH75"/>
  <sheetViews>
    <sheetView showGridLines="0" zoomScale="80" zoomScaleNormal="80" zoomScaleSheetLayoutView="80" workbookViewId="0">
      <pane ySplit="7" topLeftCell="A8" activePane="bottomLeft" state="frozen"/>
      <selection pane="bottomLeft"/>
    </sheetView>
  </sheetViews>
  <sheetFormatPr baseColWidth="10" defaultColWidth="11.44140625" defaultRowHeight="13.8"/>
  <cols>
    <col min="1" max="5" width="2.6640625" style="28" customWidth="1"/>
    <col min="6" max="6" width="49" style="28" customWidth="1"/>
    <col min="7" max="7" width="1.6640625" style="28" customWidth="1"/>
    <col min="8" max="8" width="10.6640625" style="57" customWidth="1"/>
    <col min="9" max="9" width="2.6640625" style="28" customWidth="1"/>
    <col min="10" max="12" width="12.33203125" style="28" customWidth="1"/>
    <col min="13" max="13" width="1.6640625" style="28" customWidth="1"/>
    <col min="14" max="16" width="12.33203125" style="28" customWidth="1"/>
    <col min="17" max="17" width="2.6640625" style="28" customWidth="1"/>
    <col min="18" max="20" width="12.33203125" style="28" customWidth="1"/>
    <col min="21" max="21" width="1.6640625" style="28" customWidth="1"/>
    <col min="22" max="24" width="12.33203125" style="28" customWidth="1"/>
    <col min="25" max="25" width="10.6640625" style="28" customWidth="1"/>
    <col min="26" max="26" width="2.5546875" style="28" hidden="1" customWidth="1"/>
    <col min="27" max="30" width="11.44140625" style="28" hidden="1" customWidth="1"/>
    <col min="31" max="31" width="1.88671875" style="28" hidden="1" customWidth="1"/>
    <col min="32" max="34" width="11.44140625" style="28" customWidth="1"/>
    <col min="35" max="16384" width="11.44140625" style="28"/>
  </cols>
  <sheetData>
    <row r="1" spans="1:34" ht="12" customHeight="1">
      <c r="A1" s="27" t="s">
        <v>585</v>
      </c>
      <c r="F1" s="1234" t="s">
        <v>195</v>
      </c>
    </row>
    <row r="2" spans="1:34" ht="12" customHeight="1">
      <c r="F2" s="1234"/>
    </row>
    <row r="3" spans="1:34" ht="12" customHeight="1">
      <c r="F3" s="1234"/>
    </row>
    <row r="4" spans="1:34" ht="12" customHeight="1">
      <c r="F4" s="1234"/>
    </row>
    <row r="5" spans="1:34" ht="12" customHeight="1">
      <c r="F5" s="1246"/>
    </row>
    <row r="6" spans="1:34" ht="23.25" customHeight="1">
      <c r="B6" s="1237" t="s">
        <v>27</v>
      </c>
      <c r="C6" s="1237"/>
      <c r="D6" s="1237"/>
      <c r="E6" s="1237"/>
      <c r="F6" s="1237"/>
      <c r="G6" s="308"/>
      <c r="H6" s="1237" t="s">
        <v>186</v>
      </c>
      <c r="J6" s="304" t="s">
        <v>705</v>
      </c>
      <c r="K6" s="304"/>
      <c r="L6" s="304"/>
      <c r="N6" s="304" t="s">
        <v>709</v>
      </c>
      <c r="O6" s="304"/>
      <c r="P6" s="304"/>
      <c r="R6" s="304" t="s">
        <v>891</v>
      </c>
      <c r="S6" s="304"/>
      <c r="T6" s="304"/>
      <c r="V6" s="304" t="s">
        <v>895</v>
      </c>
      <c r="W6" s="304"/>
      <c r="X6" s="304"/>
    </row>
    <row r="7" spans="1:34" s="82" customFormat="1" ht="39.6" customHeight="1">
      <c r="B7" s="1245"/>
      <c r="C7" s="1245"/>
      <c r="D7" s="1245"/>
      <c r="E7" s="1245"/>
      <c r="F7" s="1245"/>
      <c r="H7" s="1245"/>
      <c r="I7" s="541"/>
      <c r="J7" s="1181" t="s">
        <v>1008</v>
      </c>
      <c r="K7" s="1212" t="s">
        <v>1007</v>
      </c>
      <c r="L7" s="1182" t="s">
        <v>994</v>
      </c>
      <c r="N7" s="1181" t="s">
        <v>1008</v>
      </c>
      <c r="O7" s="1212" t="s">
        <v>1007</v>
      </c>
      <c r="P7" s="1182" t="s">
        <v>994</v>
      </c>
      <c r="R7" s="1181" t="s">
        <v>1008</v>
      </c>
      <c r="S7" s="1212" t="s">
        <v>1007</v>
      </c>
      <c r="T7" s="1182" t="s">
        <v>994</v>
      </c>
      <c r="V7" s="1181" t="s">
        <v>1008</v>
      </c>
      <c r="W7" s="1212" t="s">
        <v>1007</v>
      </c>
      <c r="X7" s="1182" t="s">
        <v>994</v>
      </c>
      <c r="Z7" s="205"/>
      <c r="AA7" s="180" t="s">
        <v>47</v>
      </c>
      <c r="AB7" s="180" t="s">
        <v>48</v>
      </c>
      <c r="AC7" s="180" t="s">
        <v>52</v>
      </c>
      <c r="AD7" s="180" t="s">
        <v>50</v>
      </c>
      <c r="AE7" s="206"/>
      <c r="AF7" s="1190"/>
      <c r="AG7" s="1190"/>
      <c r="AH7" s="1190"/>
    </row>
    <row r="8" spans="1:34" s="53" customFormat="1" ht="15" customHeight="1">
      <c r="H8" s="56"/>
      <c r="I8" s="101"/>
      <c r="Z8" s="58"/>
      <c r="AA8" s="60"/>
      <c r="AB8" s="60"/>
      <c r="AC8" s="60"/>
      <c r="AD8" s="60"/>
      <c r="AE8" s="58"/>
      <c r="AF8" s="58"/>
      <c r="AG8" s="58"/>
      <c r="AH8" s="58"/>
    </row>
    <row r="9" spans="1:34" s="53" customFormat="1" ht="22.95" customHeight="1">
      <c r="B9" s="993" t="s">
        <v>816</v>
      </c>
      <c r="H9" s="56"/>
      <c r="I9" s="1059"/>
      <c r="Z9" s="58"/>
      <c r="AA9" s="60"/>
      <c r="AB9" s="60"/>
      <c r="AC9" s="60"/>
      <c r="AD9" s="60"/>
      <c r="AE9" s="58"/>
      <c r="AF9" s="58"/>
      <c r="AG9" s="58"/>
      <c r="AH9" s="58"/>
    </row>
    <row r="10" spans="1:34" s="53" customFormat="1" ht="15" customHeight="1">
      <c r="H10" s="56"/>
      <c r="I10" s="101"/>
      <c r="Z10" s="58"/>
      <c r="AA10" s="60"/>
      <c r="AB10" s="60"/>
      <c r="AC10" s="60"/>
      <c r="AD10" s="60"/>
      <c r="AE10" s="58"/>
      <c r="AF10" s="58"/>
      <c r="AG10" s="58"/>
      <c r="AH10" s="58"/>
    </row>
    <row r="11" spans="1:34" s="49" customFormat="1" ht="15" customHeight="1">
      <c r="A11" s="944"/>
      <c r="B11" s="1067" t="s">
        <v>988</v>
      </c>
      <c r="C11" s="1067"/>
      <c r="D11" s="1067"/>
      <c r="E11" s="1067"/>
      <c r="F11" s="1067"/>
      <c r="G11" s="944"/>
      <c r="H11" s="1068" t="s">
        <v>7</v>
      </c>
      <c r="I11" s="1060"/>
      <c r="J11" s="1070">
        <v>2823</v>
      </c>
      <c r="K11" s="1071">
        <v>235</v>
      </c>
      <c r="L11" s="1069">
        <v>2588</v>
      </c>
      <c r="M11" s="53"/>
      <c r="N11" s="1070">
        <v>6374</v>
      </c>
      <c r="O11" s="1071">
        <v>491</v>
      </c>
      <c r="P11" s="1069">
        <v>5883</v>
      </c>
      <c r="Q11" s="53"/>
      <c r="R11" s="1070">
        <v>2791</v>
      </c>
      <c r="S11" s="1071">
        <v>139</v>
      </c>
      <c r="T11" s="1069">
        <v>2652</v>
      </c>
      <c r="U11" s="53"/>
      <c r="V11" s="1070"/>
      <c r="W11" s="1071"/>
      <c r="X11" s="1069"/>
      <c r="Z11" s="164"/>
      <c r="AA11" s="543">
        <f t="shared" ref="AA11:AA37" si="0">IF(AND(ISBLANK(K11),ISBLANK(L11)),0,IF(ABS(J11-SUM(K11:L11))&lt;0.001,0,J11-SUM(K11:L11)))</f>
        <v>0</v>
      </c>
      <c r="AB11" s="543">
        <f t="shared" ref="AB11:AB37" si="1">IF(AND(ISBLANK(O11),ISBLANK(P11)),0,IF(ABS(N11-SUM(O11:P11))&lt;0.001,0,N11-SUM(O11:P11)))</f>
        <v>0</v>
      </c>
      <c r="AC11" s="543">
        <f t="shared" ref="AC11:AC37" si="2">IF(AND(ISBLANK(S11),ISBLANK(T11)),0,IF(ABS(R11-SUM(S11:T11))&lt;0.001,0,R11-SUM(S11:T11)))</f>
        <v>0</v>
      </c>
      <c r="AD11" s="543">
        <f t="shared" ref="AD11:AD37" si="3">IF(AND(ISBLANK(W11),ISBLANK(X11)),0,IF(ABS(V11-SUM(W11:X11))&lt;0.001,0,V11-SUM(W11:X11)))</f>
        <v>0</v>
      </c>
      <c r="AE11" s="544"/>
      <c r="AF11" s="1029"/>
      <c r="AG11" s="1029"/>
      <c r="AH11" s="1029"/>
    </row>
    <row r="12" spans="1:34" s="53" customFormat="1" ht="15" customHeight="1">
      <c r="A12" s="932"/>
      <c r="B12" s="592"/>
      <c r="C12" s="592" t="s">
        <v>989</v>
      </c>
      <c r="D12" s="592"/>
      <c r="E12" s="592"/>
      <c r="F12" s="496"/>
      <c r="H12" s="724" t="s">
        <v>4</v>
      </c>
      <c r="I12" s="101"/>
      <c r="J12" s="287">
        <v>5957</v>
      </c>
      <c r="K12" s="1066">
        <v>582</v>
      </c>
      <c r="L12" s="90">
        <v>5375</v>
      </c>
      <c r="N12" s="287">
        <v>13157</v>
      </c>
      <c r="O12" s="1066">
        <v>1246</v>
      </c>
      <c r="P12" s="90">
        <v>11911</v>
      </c>
      <c r="R12" s="287">
        <v>5878</v>
      </c>
      <c r="S12" s="1066">
        <v>305</v>
      </c>
      <c r="T12" s="90">
        <v>5573</v>
      </c>
      <c r="V12" s="287"/>
      <c r="W12" s="1066"/>
      <c r="X12" s="90"/>
      <c r="Z12" s="133"/>
      <c r="AA12" s="176">
        <f t="shared" si="0"/>
        <v>0</v>
      </c>
      <c r="AB12" s="176">
        <f t="shared" si="1"/>
        <v>0</v>
      </c>
      <c r="AC12" s="176">
        <f t="shared" si="2"/>
        <v>0</v>
      </c>
      <c r="AD12" s="176">
        <f t="shared" si="3"/>
        <v>0</v>
      </c>
      <c r="AE12" s="183"/>
      <c r="AF12" s="952"/>
      <c r="AG12" s="952"/>
      <c r="AH12" s="952"/>
    </row>
    <row r="13" spans="1:34" s="54" customFormat="1" ht="15" hidden="1" customHeight="1">
      <c r="A13" s="962"/>
      <c r="D13" s="962" t="s">
        <v>999</v>
      </c>
      <c r="E13" s="962"/>
      <c r="F13" s="962"/>
      <c r="H13" s="1194"/>
      <c r="I13" s="962"/>
      <c r="J13" s="1195">
        <v>5375</v>
      </c>
      <c r="K13" s="1196">
        <v>0</v>
      </c>
      <c r="L13" s="1197">
        <v>5375</v>
      </c>
      <c r="N13" s="1195">
        <v>11911</v>
      </c>
      <c r="O13" s="1196">
        <v>0</v>
      </c>
      <c r="P13" s="1197">
        <v>11911</v>
      </c>
      <c r="R13" s="1195">
        <v>5573</v>
      </c>
      <c r="S13" s="1196">
        <v>0</v>
      </c>
      <c r="T13" s="1197">
        <v>5573</v>
      </c>
      <c r="V13" s="1195"/>
      <c r="W13" s="1196"/>
      <c r="X13" s="1197"/>
      <c r="Z13" s="215"/>
      <c r="AA13" s="176">
        <f t="shared" si="0"/>
        <v>0</v>
      </c>
      <c r="AB13" s="176">
        <f t="shared" si="1"/>
        <v>0</v>
      </c>
      <c r="AC13" s="176">
        <f t="shared" si="2"/>
        <v>0</v>
      </c>
      <c r="AD13" s="176">
        <f t="shared" si="3"/>
        <v>0</v>
      </c>
      <c r="AE13" s="216"/>
      <c r="AF13" s="954"/>
      <c r="AG13" s="954"/>
      <c r="AH13" s="954"/>
    </row>
    <row r="14" spans="1:34" s="54" customFormat="1" ht="15" hidden="1" customHeight="1">
      <c r="A14" s="962"/>
      <c r="D14" s="962" t="s">
        <v>1000</v>
      </c>
      <c r="E14" s="962"/>
      <c r="F14" s="962"/>
      <c r="H14" s="1194"/>
      <c r="I14" s="962"/>
      <c r="J14" s="1195">
        <v>582</v>
      </c>
      <c r="K14" s="1196">
        <v>582</v>
      </c>
      <c r="L14" s="1197">
        <v>0</v>
      </c>
      <c r="N14" s="1195">
        <v>1246</v>
      </c>
      <c r="O14" s="1196">
        <v>1246</v>
      </c>
      <c r="P14" s="1197">
        <v>0</v>
      </c>
      <c r="R14" s="1195">
        <v>305</v>
      </c>
      <c r="S14" s="1196">
        <v>305</v>
      </c>
      <c r="T14" s="1197">
        <v>0</v>
      </c>
      <c r="V14" s="1195"/>
      <c r="W14" s="1196"/>
      <c r="X14" s="1197"/>
      <c r="Z14" s="215"/>
      <c r="AA14" s="176">
        <f t="shared" si="0"/>
        <v>0</v>
      </c>
      <c r="AB14" s="176">
        <f t="shared" si="1"/>
        <v>0</v>
      </c>
      <c r="AC14" s="176">
        <f t="shared" si="2"/>
        <v>0</v>
      </c>
      <c r="AD14" s="176">
        <f t="shared" si="3"/>
        <v>0</v>
      </c>
      <c r="AE14" s="216"/>
      <c r="AF14" s="954"/>
      <c r="AG14" s="954"/>
      <c r="AH14" s="954"/>
    </row>
    <row r="15" spans="1:34" s="53" customFormat="1" ht="15" customHeight="1">
      <c r="A15" s="932"/>
      <c r="B15" s="932"/>
      <c r="C15" s="932" t="s">
        <v>990</v>
      </c>
      <c r="D15" s="932"/>
      <c r="E15" s="932"/>
      <c r="F15" s="932"/>
      <c r="G15" s="932"/>
      <c r="H15" s="1058" t="s">
        <v>5</v>
      </c>
      <c r="I15" s="1060"/>
      <c r="J15" s="985">
        <v>-3133</v>
      </c>
      <c r="K15" s="1065">
        <v>-347</v>
      </c>
      <c r="L15" s="946">
        <v>-2787</v>
      </c>
      <c r="M15" s="932"/>
      <c r="N15" s="985">
        <v>-6783</v>
      </c>
      <c r="O15" s="1065">
        <v>-755</v>
      </c>
      <c r="P15" s="946">
        <v>-6027</v>
      </c>
      <c r="Q15" s="932"/>
      <c r="R15" s="985">
        <v>-3087</v>
      </c>
      <c r="S15" s="1065">
        <v>-166</v>
      </c>
      <c r="T15" s="946">
        <v>-2921</v>
      </c>
      <c r="U15" s="932"/>
      <c r="V15" s="985"/>
      <c r="W15" s="1065"/>
      <c r="X15" s="946"/>
      <c r="Z15" s="133"/>
      <c r="AA15" s="176">
        <f t="shared" si="0"/>
        <v>1</v>
      </c>
      <c r="AB15" s="176">
        <f t="shared" si="1"/>
        <v>-1</v>
      </c>
      <c r="AC15" s="176">
        <f t="shared" si="2"/>
        <v>0</v>
      </c>
      <c r="AD15" s="176">
        <f t="shared" si="3"/>
        <v>0</v>
      </c>
      <c r="AE15" s="183"/>
      <c r="AF15" s="952"/>
      <c r="AG15" s="952"/>
      <c r="AH15" s="952"/>
    </row>
    <row r="16" spans="1:34" s="54" customFormat="1" ht="15" hidden="1" customHeight="1">
      <c r="A16" s="962"/>
      <c r="D16" s="962" t="s">
        <v>980</v>
      </c>
      <c r="E16" s="962"/>
      <c r="F16" s="962"/>
      <c r="H16" s="1194"/>
      <c r="I16" s="962"/>
      <c r="J16" s="1195">
        <v>-2787</v>
      </c>
      <c r="K16" s="1196">
        <v>0</v>
      </c>
      <c r="L16" s="1197">
        <v>-2787</v>
      </c>
      <c r="N16" s="1195">
        <v>-6027</v>
      </c>
      <c r="O16" s="1196">
        <v>0</v>
      </c>
      <c r="P16" s="1197">
        <v>-6027</v>
      </c>
      <c r="R16" s="1195">
        <v>-2921</v>
      </c>
      <c r="S16" s="1196">
        <v>0</v>
      </c>
      <c r="T16" s="1197">
        <v>-2921</v>
      </c>
      <c r="V16" s="1195"/>
      <c r="W16" s="1196"/>
      <c r="X16" s="1197"/>
      <c r="Z16" s="215"/>
      <c r="AA16" s="176">
        <f t="shared" si="0"/>
        <v>0</v>
      </c>
      <c r="AB16" s="176">
        <f t="shared" si="1"/>
        <v>0</v>
      </c>
      <c r="AC16" s="176">
        <f t="shared" si="2"/>
        <v>0</v>
      </c>
      <c r="AD16" s="176">
        <f t="shared" si="3"/>
        <v>0</v>
      </c>
      <c r="AE16" s="216"/>
      <c r="AF16" s="954"/>
      <c r="AG16" s="954"/>
      <c r="AH16" s="954"/>
    </row>
    <row r="17" spans="1:34" s="54" customFormat="1" ht="15" hidden="1" customHeight="1">
      <c r="A17" s="962"/>
      <c r="D17" s="962" t="s">
        <v>1001</v>
      </c>
      <c r="E17" s="962"/>
      <c r="F17" s="962"/>
      <c r="H17" s="1194"/>
      <c r="I17" s="962"/>
      <c r="J17" s="1195">
        <v>-347</v>
      </c>
      <c r="K17" s="1196">
        <v>-347</v>
      </c>
      <c r="L17" s="1197">
        <v>0</v>
      </c>
      <c r="N17" s="1195">
        <v>-755</v>
      </c>
      <c r="O17" s="1196">
        <v>-755</v>
      </c>
      <c r="P17" s="1197">
        <v>0</v>
      </c>
      <c r="R17" s="1195">
        <v>-166</v>
      </c>
      <c r="S17" s="1196">
        <v>-166</v>
      </c>
      <c r="T17" s="1197">
        <v>0</v>
      </c>
      <c r="V17" s="1195"/>
      <c r="W17" s="1196"/>
      <c r="X17" s="1197"/>
      <c r="Z17" s="215"/>
      <c r="AA17" s="176">
        <f t="shared" si="0"/>
        <v>0</v>
      </c>
      <c r="AB17" s="176">
        <f t="shared" si="1"/>
        <v>0</v>
      </c>
      <c r="AC17" s="176">
        <f t="shared" si="2"/>
        <v>0</v>
      </c>
      <c r="AD17" s="176">
        <f t="shared" si="3"/>
        <v>0</v>
      </c>
      <c r="AE17" s="216"/>
      <c r="AF17" s="954"/>
      <c r="AG17" s="954"/>
      <c r="AH17" s="954"/>
    </row>
    <row r="18" spans="1:34" s="53" customFormat="1" ht="15" customHeight="1">
      <c r="A18" s="932"/>
      <c r="B18" s="496" t="s">
        <v>365</v>
      </c>
      <c r="C18" s="496"/>
      <c r="D18" s="496"/>
      <c r="E18" s="496"/>
      <c r="F18" s="496"/>
      <c r="H18" s="119"/>
      <c r="I18" s="101"/>
      <c r="J18" s="163">
        <v>-454</v>
      </c>
      <c r="K18" s="1184">
        <v>-67</v>
      </c>
      <c r="L18" s="86">
        <v>-386</v>
      </c>
      <c r="N18" s="163">
        <v>-290</v>
      </c>
      <c r="O18" s="1184">
        <v>-1</v>
      </c>
      <c r="P18" s="86">
        <v>-288</v>
      </c>
      <c r="R18" s="163">
        <v>-140</v>
      </c>
      <c r="S18" s="1184">
        <v>-51</v>
      </c>
      <c r="T18" s="86">
        <v>-89</v>
      </c>
      <c r="V18" s="163"/>
      <c r="W18" s="1184"/>
      <c r="X18" s="86"/>
      <c r="Z18" s="133"/>
      <c r="AA18" s="176">
        <f t="shared" si="0"/>
        <v>-1</v>
      </c>
      <c r="AB18" s="176">
        <f t="shared" si="1"/>
        <v>-1</v>
      </c>
      <c r="AC18" s="176">
        <f t="shared" si="2"/>
        <v>0</v>
      </c>
      <c r="AD18" s="176">
        <f t="shared" si="3"/>
        <v>0</v>
      </c>
      <c r="AE18" s="183"/>
      <c r="AF18" s="952"/>
      <c r="AG18" s="952"/>
      <c r="AH18" s="952"/>
    </row>
    <row r="19" spans="1:34" s="53" customFormat="1" ht="15" customHeight="1">
      <c r="A19" s="932"/>
      <c r="B19" s="53" t="s">
        <v>209</v>
      </c>
      <c r="H19" s="56" t="s">
        <v>8</v>
      </c>
      <c r="I19" s="101"/>
      <c r="J19" s="202">
        <v>252</v>
      </c>
      <c r="K19" s="1185">
        <v>52</v>
      </c>
      <c r="L19" s="203">
        <v>200</v>
      </c>
      <c r="N19" s="202">
        <v>319</v>
      </c>
      <c r="O19" s="1185">
        <v>16</v>
      </c>
      <c r="P19" s="203">
        <v>303</v>
      </c>
      <c r="R19" s="202">
        <v>-363</v>
      </c>
      <c r="S19" s="1185">
        <v>-226</v>
      </c>
      <c r="T19" s="203">
        <v>-137</v>
      </c>
      <c r="V19" s="202"/>
      <c r="W19" s="1185"/>
      <c r="X19" s="203"/>
      <c r="Z19" s="133"/>
      <c r="AA19" s="176">
        <f t="shared" si="0"/>
        <v>0</v>
      </c>
      <c r="AB19" s="176">
        <f t="shared" si="1"/>
        <v>0</v>
      </c>
      <c r="AC19" s="176">
        <f t="shared" si="2"/>
        <v>0</v>
      </c>
      <c r="AD19" s="176">
        <f t="shared" si="3"/>
        <v>0</v>
      </c>
      <c r="AE19" s="183"/>
      <c r="AF19" s="952"/>
      <c r="AG19" s="952"/>
      <c r="AH19" s="952"/>
    </row>
    <row r="20" spans="1:34" s="53" customFormat="1" ht="15" customHeight="1">
      <c r="A20" s="932"/>
      <c r="B20" s="546" t="s">
        <v>947</v>
      </c>
      <c r="C20" s="496"/>
      <c r="D20" s="496"/>
      <c r="E20" s="496"/>
      <c r="F20" s="496"/>
      <c r="H20" s="119"/>
      <c r="I20" s="101"/>
      <c r="J20" s="163">
        <v>-442</v>
      </c>
      <c r="K20" s="1184">
        <v>0</v>
      </c>
      <c r="L20" s="86">
        <v>-442</v>
      </c>
      <c r="N20" s="163">
        <v>-731</v>
      </c>
      <c r="O20" s="1184">
        <v>-1</v>
      </c>
      <c r="P20" s="86">
        <v>-730</v>
      </c>
      <c r="R20" s="163">
        <v>-390</v>
      </c>
      <c r="S20" s="1184">
        <v>-1</v>
      </c>
      <c r="T20" s="86">
        <v>-390</v>
      </c>
      <c r="V20" s="163"/>
      <c r="W20" s="1184"/>
      <c r="X20" s="86"/>
      <c r="Z20" s="133"/>
      <c r="AA20" s="176">
        <f t="shared" si="0"/>
        <v>0</v>
      </c>
      <c r="AB20" s="176">
        <f t="shared" si="1"/>
        <v>0</v>
      </c>
      <c r="AC20" s="176">
        <f t="shared" si="2"/>
        <v>1</v>
      </c>
      <c r="AD20" s="176">
        <f t="shared" si="3"/>
        <v>0</v>
      </c>
      <c r="AE20" s="183"/>
      <c r="AF20" s="952"/>
      <c r="AG20" s="952"/>
      <c r="AH20" s="952"/>
    </row>
    <row r="21" spans="1:34" s="53" customFormat="1" ht="15" customHeight="1">
      <c r="A21" s="932"/>
      <c r="B21" s="101" t="s">
        <v>655</v>
      </c>
      <c r="H21" s="56"/>
      <c r="I21" s="101"/>
      <c r="J21" s="202">
        <v>-647</v>
      </c>
      <c r="K21" s="1185">
        <v>-2</v>
      </c>
      <c r="L21" s="203">
        <v>-645</v>
      </c>
      <c r="N21" s="202">
        <v>-1128</v>
      </c>
      <c r="O21" s="1185">
        <v>7</v>
      </c>
      <c r="P21" s="203">
        <v>-1135</v>
      </c>
      <c r="R21" s="202">
        <v>-511</v>
      </c>
      <c r="S21" s="1185">
        <v>0</v>
      </c>
      <c r="T21" s="203">
        <v>-511</v>
      </c>
      <c r="V21" s="202"/>
      <c r="W21" s="1185"/>
      <c r="X21" s="203"/>
      <c r="Z21" s="133"/>
      <c r="AA21" s="176">
        <f t="shared" si="0"/>
        <v>0</v>
      </c>
      <c r="AB21" s="176">
        <f t="shared" si="1"/>
        <v>0</v>
      </c>
      <c r="AC21" s="176">
        <f t="shared" si="2"/>
        <v>0</v>
      </c>
      <c r="AD21" s="176">
        <f t="shared" si="3"/>
        <v>0</v>
      </c>
      <c r="AE21" s="183"/>
      <c r="AF21" s="952"/>
      <c r="AG21" s="952"/>
      <c r="AH21" s="952"/>
    </row>
    <row r="22" spans="1:34" s="53" customFormat="1" ht="15" customHeight="1">
      <c r="A22" s="932"/>
      <c r="B22" s="496" t="s">
        <v>210</v>
      </c>
      <c r="C22" s="496"/>
      <c r="D22" s="496"/>
      <c r="E22" s="496"/>
      <c r="F22" s="496"/>
      <c r="H22" s="119" t="s">
        <v>169</v>
      </c>
      <c r="I22" s="101"/>
      <c r="J22" s="163">
        <v>-56</v>
      </c>
      <c r="K22" s="1184">
        <v>-61</v>
      </c>
      <c r="L22" s="86">
        <v>6</v>
      </c>
      <c r="N22" s="163">
        <v>-883</v>
      </c>
      <c r="O22" s="1184">
        <v>-34</v>
      </c>
      <c r="P22" s="86">
        <v>-850</v>
      </c>
      <c r="R22" s="163">
        <v>50</v>
      </c>
      <c r="S22" s="1184">
        <v>25</v>
      </c>
      <c r="T22" s="86">
        <v>25</v>
      </c>
      <c r="V22" s="163"/>
      <c r="W22" s="1184"/>
      <c r="X22" s="86"/>
      <c r="Z22" s="133"/>
      <c r="AA22" s="176">
        <f t="shared" si="0"/>
        <v>-1</v>
      </c>
      <c r="AB22" s="176">
        <f t="shared" si="1"/>
        <v>1</v>
      </c>
      <c r="AC22" s="176">
        <f t="shared" si="2"/>
        <v>0</v>
      </c>
      <c r="AD22" s="176">
        <f t="shared" si="3"/>
        <v>0</v>
      </c>
      <c r="AE22" s="183"/>
      <c r="AF22" s="952"/>
      <c r="AG22" s="952"/>
      <c r="AH22" s="952"/>
    </row>
    <row r="23" spans="1:34" s="53" customFormat="1" ht="15" customHeight="1">
      <c r="A23" s="932"/>
      <c r="B23" s="1083" t="s">
        <v>991</v>
      </c>
      <c r="C23" s="1083"/>
      <c r="D23" s="1083"/>
      <c r="E23" s="1083"/>
      <c r="F23" s="1083"/>
      <c r="H23" s="548" t="s">
        <v>170</v>
      </c>
      <c r="I23" s="101"/>
      <c r="J23" s="204">
        <v>1477</v>
      </c>
      <c r="K23" s="1186">
        <v>156</v>
      </c>
      <c r="L23" s="549">
        <v>1320</v>
      </c>
      <c r="N23" s="204">
        <v>3661</v>
      </c>
      <c r="O23" s="1186">
        <v>477</v>
      </c>
      <c r="P23" s="549">
        <v>3184</v>
      </c>
      <c r="R23" s="204">
        <v>1437</v>
      </c>
      <c r="S23" s="1186">
        <v>-113</v>
      </c>
      <c r="T23" s="549">
        <v>1551</v>
      </c>
      <c r="V23" s="204"/>
      <c r="W23" s="1186"/>
      <c r="X23" s="549"/>
      <c r="Z23" s="133"/>
      <c r="AA23" s="176">
        <f t="shared" si="0"/>
        <v>1</v>
      </c>
      <c r="AB23" s="176">
        <f t="shared" si="1"/>
        <v>0</v>
      </c>
      <c r="AC23" s="176">
        <f t="shared" si="2"/>
        <v>-1</v>
      </c>
      <c r="AD23" s="176">
        <f t="shared" si="3"/>
        <v>0</v>
      </c>
      <c r="AE23" s="183"/>
      <c r="AF23" s="952"/>
      <c r="AG23" s="952"/>
      <c r="AH23" s="952"/>
    </row>
    <row r="24" spans="1:34" s="54" customFormat="1" ht="15" hidden="1" customHeight="1">
      <c r="A24" s="962"/>
      <c r="C24" s="962" t="s">
        <v>998</v>
      </c>
      <c r="D24" s="962"/>
      <c r="E24" s="962"/>
      <c r="F24" s="962"/>
      <c r="H24" s="1194"/>
      <c r="I24" s="962"/>
      <c r="J24" s="1195">
        <v>1320</v>
      </c>
      <c r="K24" s="1196">
        <v>0</v>
      </c>
      <c r="L24" s="1197">
        <v>1320</v>
      </c>
      <c r="N24" s="1195">
        <v>3184</v>
      </c>
      <c r="O24" s="1196">
        <v>0</v>
      </c>
      <c r="P24" s="1197">
        <v>3184</v>
      </c>
      <c r="R24" s="1195">
        <v>1551</v>
      </c>
      <c r="S24" s="1196">
        <v>0</v>
      </c>
      <c r="T24" s="1197">
        <v>1551</v>
      </c>
      <c r="V24" s="1195"/>
      <c r="W24" s="1196"/>
      <c r="X24" s="1197"/>
      <c r="Z24" s="215"/>
      <c r="AA24" s="176">
        <f t="shared" si="0"/>
        <v>0</v>
      </c>
      <c r="AB24" s="176">
        <f t="shared" si="1"/>
        <v>0</v>
      </c>
      <c r="AC24" s="176">
        <f t="shared" si="2"/>
        <v>0</v>
      </c>
      <c r="AD24" s="176">
        <f t="shared" si="3"/>
        <v>0</v>
      </c>
      <c r="AE24" s="216"/>
      <c r="AF24" s="954"/>
      <c r="AG24" s="954"/>
      <c r="AH24" s="954"/>
    </row>
    <row r="25" spans="1:34" s="54" customFormat="1" ht="15" hidden="1" customHeight="1">
      <c r="A25" s="962"/>
      <c r="C25" s="962" t="s">
        <v>995</v>
      </c>
      <c r="D25" s="962"/>
      <c r="E25" s="962"/>
      <c r="F25" s="962"/>
      <c r="H25" s="1194"/>
      <c r="I25" s="962"/>
      <c r="J25" s="1195">
        <v>156</v>
      </c>
      <c r="K25" s="1196">
        <v>156</v>
      </c>
      <c r="L25" s="1197">
        <v>0</v>
      </c>
      <c r="N25" s="1195">
        <v>477</v>
      </c>
      <c r="O25" s="1196">
        <v>477</v>
      </c>
      <c r="P25" s="1197">
        <v>0</v>
      </c>
      <c r="R25" s="1195">
        <v>-113</v>
      </c>
      <c r="S25" s="1196">
        <v>-113</v>
      </c>
      <c r="T25" s="1197">
        <v>0</v>
      </c>
      <c r="V25" s="1195"/>
      <c r="W25" s="1196"/>
      <c r="X25" s="1197"/>
      <c r="Z25" s="215"/>
      <c r="AA25" s="176">
        <f t="shared" si="0"/>
        <v>0</v>
      </c>
      <c r="AB25" s="176">
        <f t="shared" si="1"/>
        <v>0</v>
      </c>
      <c r="AC25" s="176">
        <f t="shared" si="2"/>
        <v>0</v>
      </c>
      <c r="AD25" s="176">
        <f t="shared" si="3"/>
        <v>0</v>
      </c>
      <c r="AE25" s="216"/>
      <c r="AF25" s="954"/>
      <c r="AG25" s="954"/>
      <c r="AH25" s="954"/>
    </row>
    <row r="26" spans="1:34" s="53" customFormat="1" ht="15" customHeight="1">
      <c r="A26" s="932"/>
      <c r="B26" s="496" t="s">
        <v>397</v>
      </c>
      <c r="C26" s="496"/>
      <c r="D26" s="496"/>
      <c r="E26" s="496"/>
      <c r="F26" s="496"/>
      <c r="H26" s="119"/>
      <c r="I26" s="101"/>
      <c r="J26" s="163">
        <v>-202</v>
      </c>
      <c r="K26" s="1184">
        <v>-41</v>
      </c>
      <c r="L26" s="86">
        <v>-160</v>
      </c>
      <c r="N26" s="163">
        <v>-521</v>
      </c>
      <c r="O26" s="1184">
        <v>-49</v>
      </c>
      <c r="P26" s="86">
        <v>-472</v>
      </c>
      <c r="R26" s="163">
        <v>-177</v>
      </c>
      <c r="S26" s="1184">
        <v>-3</v>
      </c>
      <c r="T26" s="86">
        <v>-174</v>
      </c>
      <c r="V26" s="163"/>
      <c r="W26" s="1184"/>
      <c r="X26" s="86"/>
      <c r="Z26" s="133"/>
      <c r="AA26" s="176">
        <f t="shared" si="0"/>
        <v>-1</v>
      </c>
      <c r="AB26" s="176">
        <f t="shared" si="1"/>
        <v>0</v>
      </c>
      <c r="AC26" s="176">
        <f t="shared" si="2"/>
        <v>0</v>
      </c>
      <c r="AD26" s="176">
        <f t="shared" si="3"/>
        <v>0</v>
      </c>
      <c r="AE26" s="183"/>
      <c r="AF26" s="952"/>
      <c r="AG26" s="952"/>
      <c r="AH26" s="952"/>
    </row>
    <row r="27" spans="1:34" s="53" customFormat="1" ht="15" customHeight="1">
      <c r="A27" s="932"/>
      <c r="B27" s="53" t="s">
        <v>393</v>
      </c>
      <c r="H27" s="56"/>
      <c r="I27" s="101"/>
      <c r="J27" s="202">
        <v>-22</v>
      </c>
      <c r="K27" s="1185">
        <v>0</v>
      </c>
      <c r="L27" s="203">
        <v>-22</v>
      </c>
      <c r="N27" s="202">
        <v>-23</v>
      </c>
      <c r="O27" s="1185">
        <v>0</v>
      </c>
      <c r="P27" s="203">
        <v>-23</v>
      </c>
      <c r="R27" s="202">
        <v>-15</v>
      </c>
      <c r="S27" s="1185">
        <v>0</v>
      </c>
      <c r="T27" s="203">
        <v>-15</v>
      </c>
      <c r="V27" s="202"/>
      <c r="W27" s="1185"/>
      <c r="X27" s="203"/>
      <c r="Z27" s="133"/>
      <c r="AA27" s="176">
        <f t="shared" si="0"/>
        <v>0</v>
      </c>
      <c r="AB27" s="176">
        <f t="shared" si="1"/>
        <v>0</v>
      </c>
      <c r="AC27" s="176">
        <f t="shared" si="2"/>
        <v>0</v>
      </c>
      <c r="AD27" s="176">
        <f t="shared" si="3"/>
        <v>0</v>
      </c>
      <c r="AE27" s="183"/>
      <c r="AF27" s="952"/>
      <c r="AG27" s="952"/>
      <c r="AH27" s="952"/>
    </row>
    <row r="28" spans="1:34" s="53" customFormat="1" ht="15" customHeight="1">
      <c r="A28" s="932"/>
      <c r="B28" s="496" t="s">
        <v>863</v>
      </c>
      <c r="C28" s="496"/>
      <c r="D28" s="496"/>
      <c r="E28" s="496"/>
      <c r="F28" s="496"/>
      <c r="H28" s="119"/>
      <c r="I28" s="101"/>
      <c r="J28" s="986">
        <v>-102</v>
      </c>
      <c r="K28" s="1187">
        <v>0</v>
      </c>
      <c r="L28" s="400">
        <v>-102</v>
      </c>
      <c r="N28" s="986">
        <v>-177</v>
      </c>
      <c r="O28" s="1187">
        <v>0</v>
      </c>
      <c r="P28" s="400">
        <v>-177</v>
      </c>
      <c r="R28" s="986">
        <v>-107</v>
      </c>
      <c r="S28" s="1187">
        <v>0</v>
      </c>
      <c r="T28" s="400">
        <v>-107</v>
      </c>
      <c r="V28" s="986"/>
      <c r="W28" s="1187"/>
      <c r="X28" s="400"/>
      <c r="Z28" s="133"/>
      <c r="AA28" s="176">
        <f t="shared" si="0"/>
        <v>0</v>
      </c>
      <c r="AB28" s="176">
        <f t="shared" si="1"/>
        <v>0</v>
      </c>
      <c r="AC28" s="176">
        <f t="shared" si="2"/>
        <v>0</v>
      </c>
      <c r="AD28" s="176">
        <f t="shared" si="3"/>
        <v>0</v>
      </c>
      <c r="AE28" s="183"/>
      <c r="AF28" s="952"/>
      <c r="AG28" s="952"/>
      <c r="AH28" s="952"/>
    </row>
    <row r="29" spans="1:34" s="53" customFormat="1" ht="15" customHeight="1">
      <c r="A29" s="932"/>
      <c r="B29" s="1083" t="s">
        <v>992</v>
      </c>
      <c r="C29" s="1083"/>
      <c r="D29" s="1083"/>
      <c r="E29" s="1083"/>
      <c r="F29" s="1083"/>
      <c r="H29" s="548" t="s">
        <v>171</v>
      </c>
      <c r="I29" s="101"/>
      <c r="J29" s="1015">
        <v>1151</v>
      </c>
      <c r="K29" s="1188">
        <v>115</v>
      </c>
      <c r="L29" s="550">
        <v>1036</v>
      </c>
      <c r="N29" s="1015">
        <v>2940</v>
      </c>
      <c r="O29" s="1188">
        <v>428</v>
      </c>
      <c r="P29" s="550">
        <v>2512</v>
      </c>
      <c r="R29" s="1015">
        <v>1138</v>
      </c>
      <c r="S29" s="1188">
        <v>-117</v>
      </c>
      <c r="T29" s="550">
        <v>1255</v>
      </c>
      <c r="V29" s="1015"/>
      <c r="W29" s="1188"/>
      <c r="X29" s="550"/>
      <c r="Z29" s="133"/>
      <c r="AA29" s="176">
        <f t="shared" si="0"/>
        <v>0</v>
      </c>
      <c r="AB29" s="176">
        <f t="shared" si="1"/>
        <v>0</v>
      </c>
      <c r="AC29" s="176">
        <f t="shared" si="2"/>
        <v>0</v>
      </c>
      <c r="AD29" s="176">
        <f t="shared" si="3"/>
        <v>0</v>
      </c>
      <c r="AE29" s="183"/>
      <c r="AF29" s="952"/>
      <c r="AG29" s="952"/>
      <c r="AH29" s="952"/>
    </row>
    <row r="30" spans="1:34" s="54" customFormat="1" ht="15" hidden="1" customHeight="1">
      <c r="A30" s="962"/>
      <c r="C30" s="962" t="s">
        <v>997</v>
      </c>
      <c r="D30" s="962"/>
      <c r="E30" s="962"/>
      <c r="F30" s="962"/>
      <c r="H30" s="1194"/>
      <c r="I30" s="962"/>
      <c r="J30" s="1195">
        <v>1036</v>
      </c>
      <c r="K30" s="1196">
        <v>0</v>
      </c>
      <c r="L30" s="1197">
        <v>1036</v>
      </c>
      <c r="N30" s="1195">
        <v>2512</v>
      </c>
      <c r="O30" s="1196">
        <v>0</v>
      </c>
      <c r="P30" s="1197">
        <v>2512</v>
      </c>
      <c r="R30" s="1195">
        <v>1255</v>
      </c>
      <c r="S30" s="1196">
        <v>0</v>
      </c>
      <c r="T30" s="1197">
        <v>1255</v>
      </c>
      <c r="V30" s="1195"/>
      <c r="W30" s="1196"/>
      <c r="X30" s="1197"/>
      <c r="Z30" s="215"/>
      <c r="AA30" s="176">
        <f t="shared" si="0"/>
        <v>0</v>
      </c>
      <c r="AB30" s="176">
        <f t="shared" si="1"/>
        <v>0</v>
      </c>
      <c r="AC30" s="176">
        <f t="shared" si="2"/>
        <v>0</v>
      </c>
      <c r="AD30" s="176">
        <f t="shared" si="3"/>
        <v>0</v>
      </c>
      <c r="AE30" s="216"/>
      <c r="AF30" s="954"/>
      <c r="AG30" s="954"/>
      <c r="AH30" s="954"/>
    </row>
    <row r="31" spans="1:34" s="54" customFormat="1" ht="15" hidden="1" customHeight="1">
      <c r="A31" s="962"/>
      <c r="C31" s="962" t="s">
        <v>996</v>
      </c>
      <c r="D31" s="962"/>
      <c r="E31" s="962"/>
      <c r="F31" s="962"/>
      <c r="H31" s="1194"/>
      <c r="I31" s="962"/>
      <c r="J31" s="1195">
        <v>115</v>
      </c>
      <c r="K31" s="1196">
        <v>115</v>
      </c>
      <c r="L31" s="1197">
        <v>0</v>
      </c>
      <c r="N31" s="1195">
        <v>428</v>
      </c>
      <c r="O31" s="1196">
        <v>429</v>
      </c>
      <c r="P31" s="1197">
        <v>0</v>
      </c>
      <c r="R31" s="1195">
        <v>-117</v>
      </c>
      <c r="S31" s="1196">
        <v>-117</v>
      </c>
      <c r="T31" s="1197">
        <v>0</v>
      </c>
      <c r="V31" s="1195"/>
      <c r="W31" s="1196"/>
      <c r="X31" s="1197"/>
      <c r="Z31" s="215"/>
      <c r="AA31" s="176">
        <f t="shared" si="0"/>
        <v>0</v>
      </c>
      <c r="AB31" s="176">
        <f t="shared" si="1"/>
        <v>-1</v>
      </c>
      <c r="AC31" s="176">
        <f t="shared" si="2"/>
        <v>0</v>
      </c>
      <c r="AD31" s="176">
        <f t="shared" si="3"/>
        <v>0</v>
      </c>
      <c r="AE31" s="216"/>
      <c r="AF31" s="954"/>
      <c r="AG31" s="954"/>
      <c r="AH31" s="954"/>
    </row>
    <row r="32" spans="1:34" s="53" customFormat="1" ht="15" customHeight="1">
      <c r="A32" s="932"/>
      <c r="B32" s="496" t="s">
        <v>1015</v>
      </c>
      <c r="C32" s="496"/>
      <c r="D32" s="496"/>
      <c r="E32" s="496"/>
      <c r="F32" s="496"/>
      <c r="H32" s="119"/>
      <c r="I32" s="101"/>
      <c r="J32" s="287">
        <v>-1851</v>
      </c>
      <c r="K32" s="400"/>
      <c r="L32" s="400"/>
      <c r="N32" s="287">
        <v>-1959</v>
      </c>
      <c r="O32" s="400"/>
      <c r="P32" s="400"/>
      <c r="R32" s="287">
        <v>4346</v>
      </c>
      <c r="S32" s="400"/>
      <c r="T32" s="400"/>
      <c r="V32" s="287"/>
      <c r="W32" s="400"/>
      <c r="X32" s="400"/>
      <c r="Z32" s="133"/>
      <c r="AA32" s="176">
        <f t="shared" si="0"/>
        <v>0</v>
      </c>
      <c r="AB32" s="176">
        <f t="shared" si="1"/>
        <v>0</v>
      </c>
      <c r="AC32" s="176">
        <f t="shared" si="2"/>
        <v>0</v>
      </c>
      <c r="AD32" s="176">
        <f t="shared" si="3"/>
        <v>0</v>
      </c>
      <c r="AE32" s="183"/>
      <c r="AF32" s="952"/>
      <c r="AG32" s="952"/>
      <c r="AH32" s="952"/>
    </row>
    <row r="33" spans="1:34" s="53" customFormat="1" ht="15" customHeight="1">
      <c r="A33" s="932"/>
      <c r="B33" s="53" t="s">
        <v>1014</v>
      </c>
      <c r="H33" s="56"/>
      <c r="I33" s="101"/>
      <c r="J33" s="545">
        <v>177</v>
      </c>
      <c r="K33" s="400"/>
      <c r="L33" s="400"/>
      <c r="N33" s="545">
        <v>-22</v>
      </c>
      <c r="O33" s="400"/>
      <c r="P33" s="400"/>
      <c r="R33" s="545">
        <v>-4</v>
      </c>
      <c r="S33" s="400"/>
      <c r="T33" s="400"/>
      <c r="V33" s="545"/>
      <c r="W33" s="400"/>
      <c r="X33" s="400"/>
      <c r="Z33" s="133"/>
      <c r="AA33" s="176">
        <f t="shared" si="0"/>
        <v>0</v>
      </c>
      <c r="AB33" s="176">
        <f t="shared" si="1"/>
        <v>0</v>
      </c>
      <c r="AC33" s="176">
        <f t="shared" si="2"/>
        <v>0</v>
      </c>
      <c r="AD33" s="176">
        <f t="shared" si="3"/>
        <v>0</v>
      </c>
      <c r="AE33" s="183"/>
      <c r="AF33" s="952"/>
      <c r="AG33" s="952"/>
      <c r="AH33" s="952"/>
    </row>
    <row r="34" spans="1:34" s="53" customFormat="1" ht="15" customHeight="1">
      <c r="A34" s="932"/>
      <c r="B34" s="496" t="s">
        <v>231</v>
      </c>
      <c r="C34" s="496"/>
      <c r="D34" s="496"/>
      <c r="E34" s="496"/>
      <c r="F34" s="496"/>
      <c r="H34" s="119"/>
      <c r="I34" s="101"/>
      <c r="J34" s="163">
        <v>-1064</v>
      </c>
      <c r="K34" s="400"/>
      <c r="L34" s="400"/>
      <c r="N34" s="163">
        <v>-1862</v>
      </c>
      <c r="O34" s="400"/>
      <c r="P34" s="400"/>
      <c r="R34" s="163">
        <v>-1117</v>
      </c>
      <c r="S34" s="400"/>
      <c r="T34" s="400"/>
      <c r="V34" s="163"/>
      <c r="W34" s="400"/>
      <c r="X34" s="400"/>
      <c r="Z34" s="133"/>
      <c r="AA34" s="176">
        <f t="shared" si="0"/>
        <v>0</v>
      </c>
      <c r="AB34" s="176">
        <f t="shared" si="1"/>
        <v>0</v>
      </c>
      <c r="AC34" s="176">
        <f t="shared" si="2"/>
        <v>0</v>
      </c>
      <c r="AD34" s="176">
        <f t="shared" si="3"/>
        <v>0</v>
      </c>
      <c r="AE34" s="183"/>
      <c r="AF34" s="952"/>
      <c r="AG34" s="952"/>
      <c r="AH34" s="952"/>
    </row>
    <row r="35" spans="1:34" s="53" customFormat="1" ht="15" customHeight="1">
      <c r="A35" s="932"/>
      <c r="B35" s="53" t="s">
        <v>232</v>
      </c>
      <c r="H35" s="56"/>
      <c r="I35" s="101"/>
      <c r="J35" s="202">
        <v>-222</v>
      </c>
      <c r="K35" s="400"/>
      <c r="L35" s="400"/>
      <c r="N35" s="202">
        <v>-368</v>
      </c>
      <c r="O35" s="400"/>
      <c r="P35" s="400"/>
      <c r="R35" s="202">
        <v>-213</v>
      </c>
      <c r="S35" s="400"/>
      <c r="T35" s="400"/>
      <c r="V35" s="202"/>
      <c r="W35" s="400"/>
      <c r="X35" s="400"/>
      <c r="Z35" s="133"/>
      <c r="AA35" s="176">
        <f t="shared" si="0"/>
        <v>0</v>
      </c>
      <c r="AB35" s="176">
        <f t="shared" si="1"/>
        <v>0</v>
      </c>
      <c r="AC35" s="176">
        <f t="shared" si="2"/>
        <v>0</v>
      </c>
      <c r="AD35" s="176">
        <f t="shared" si="3"/>
        <v>0</v>
      </c>
      <c r="AE35" s="183"/>
      <c r="AF35" s="952"/>
      <c r="AG35" s="952"/>
      <c r="AH35" s="952"/>
    </row>
    <row r="36" spans="1:34" s="53" customFormat="1" ht="15" customHeight="1">
      <c r="A36" s="932"/>
      <c r="B36" s="496" t="s">
        <v>727</v>
      </c>
      <c r="C36" s="496"/>
      <c r="D36" s="496"/>
      <c r="E36" s="496"/>
      <c r="F36" s="496"/>
      <c r="H36" s="119"/>
      <c r="I36" s="101"/>
      <c r="J36" s="287">
        <v>-168</v>
      </c>
      <c r="K36" s="400"/>
      <c r="L36" s="400"/>
      <c r="N36" s="287">
        <v>-433</v>
      </c>
      <c r="O36" s="400"/>
      <c r="P36" s="400"/>
      <c r="R36" s="287">
        <v>-159</v>
      </c>
      <c r="S36" s="400"/>
      <c r="T36" s="400"/>
      <c r="V36" s="287"/>
      <c r="W36" s="400"/>
      <c r="X36" s="400"/>
      <c r="Z36" s="133"/>
      <c r="AA36" s="176">
        <f t="shared" si="0"/>
        <v>0</v>
      </c>
      <c r="AB36" s="176">
        <f t="shared" si="1"/>
        <v>0</v>
      </c>
      <c r="AC36" s="176">
        <f t="shared" si="2"/>
        <v>0</v>
      </c>
      <c r="AD36" s="176">
        <f t="shared" si="3"/>
        <v>0</v>
      </c>
      <c r="AE36" s="183"/>
      <c r="AF36" s="952"/>
      <c r="AG36" s="952"/>
      <c r="AH36" s="952"/>
    </row>
    <row r="37" spans="1:34" s="49" customFormat="1" ht="15" customHeight="1" thickBot="1">
      <c r="A37" s="944"/>
      <c r="B37" s="509" t="s">
        <v>550</v>
      </c>
      <c r="C37" s="509"/>
      <c r="D37" s="509"/>
      <c r="E37" s="509"/>
      <c r="F37" s="509"/>
      <c r="H37" s="510" t="s">
        <v>172</v>
      </c>
      <c r="I37" s="148"/>
      <c r="J37" s="551">
        <v>-1976</v>
      </c>
      <c r="K37" s="1183"/>
      <c r="L37" s="1183"/>
      <c r="N37" s="551">
        <v>-1704</v>
      </c>
      <c r="O37" s="1183"/>
      <c r="P37" s="1183"/>
      <c r="R37" s="551">
        <v>3991</v>
      </c>
      <c r="S37" s="1183"/>
      <c r="T37" s="1183"/>
      <c r="V37" s="551"/>
      <c r="W37" s="1183"/>
      <c r="X37" s="1183"/>
      <c r="Z37" s="164"/>
      <c r="AA37" s="552">
        <f t="shared" si="0"/>
        <v>0</v>
      </c>
      <c r="AB37" s="552">
        <f t="shared" si="1"/>
        <v>0</v>
      </c>
      <c r="AC37" s="552">
        <f t="shared" si="2"/>
        <v>0</v>
      </c>
      <c r="AD37" s="552">
        <f t="shared" si="3"/>
        <v>0</v>
      </c>
      <c r="AE37" s="544"/>
      <c r="AF37" s="1029"/>
      <c r="AG37" s="1029"/>
      <c r="AH37" s="1029"/>
    </row>
    <row r="38" spans="1:34" s="53" customFormat="1" ht="15" customHeight="1" thickTop="1">
      <c r="A38" s="932"/>
      <c r="H38" s="56"/>
      <c r="I38" s="101"/>
      <c r="J38" s="202"/>
      <c r="K38" s="203"/>
      <c r="L38" s="203"/>
      <c r="N38" s="202"/>
      <c r="O38" s="203"/>
      <c r="P38" s="203"/>
      <c r="R38" s="202"/>
      <c r="S38" s="203"/>
      <c r="T38" s="203"/>
      <c r="V38" s="202"/>
      <c r="W38" s="203"/>
      <c r="X38" s="203"/>
      <c r="Z38" s="58"/>
      <c r="AA38" s="554"/>
      <c r="AB38" s="554"/>
      <c r="AC38" s="554"/>
      <c r="AD38" s="554"/>
      <c r="AE38" s="58"/>
      <c r="AF38" s="58"/>
      <c r="AG38" s="58"/>
      <c r="AH38" s="58"/>
    </row>
    <row r="39" spans="1:34" s="53" customFormat="1" ht="15" customHeight="1" thickBot="1">
      <c r="A39" s="932"/>
      <c r="B39" s="555" t="s">
        <v>192</v>
      </c>
      <c r="C39" s="555"/>
      <c r="D39" s="555"/>
      <c r="E39" s="555"/>
      <c r="F39" s="555"/>
      <c r="G39" s="556"/>
      <c r="H39" s="557" t="s">
        <v>747</v>
      </c>
      <c r="I39" s="556"/>
      <c r="J39" s="559">
        <v>-27274</v>
      </c>
      <c r="K39" s="1189"/>
      <c r="L39" s="558"/>
      <c r="N39" s="559">
        <v>-27002</v>
      </c>
      <c r="O39" s="1189"/>
      <c r="P39" s="558"/>
      <c r="R39" s="559">
        <v>-23011</v>
      </c>
      <c r="S39" s="1189"/>
      <c r="T39" s="558"/>
      <c r="V39" s="559"/>
      <c r="W39" s="1189"/>
      <c r="X39" s="558"/>
      <c r="Z39" s="133"/>
      <c r="AA39" s="553"/>
      <c r="AB39" s="553"/>
      <c r="AC39" s="553"/>
      <c r="AD39" s="553"/>
      <c r="AE39" s="183"/>
      <c r="AF39" s="952"/>
      <c r="AG39" s="952"/>
      <c r="AH39" s="952"/>
    </row>
    <row r="40" spans="1:34" s="53" customFormat="1" ht="15" customHeight="1" thickTop="1">
      <c r="H40" s="56"/>
    </row>
    <row r="41" spans="1:34" s="53" customFormat="1" ht="15" customHeight="1">
      <c r="A41" s="932"/>
      <c r="B41" s="1060" t="s">
        <v>1009</v>
      </c>
      <c r="C41" s="932"/>
      <c r="D41" s="932"/>
      <c r="E41" s="932"/>
      <c r="F41" s="932"/>
      <c r="H41" s="56"/>
    </row>
    <row r="42" spans="1:34" s="53" customFormat="1" ht="15" customHeight="1">
      <c r="B42" s="101" t="s">
        <v>956</v>
      </c>
      <c r="H42" s="56"/>
      <c r="R42" s="1198"/>
    </row>
    <row r="43" spans="1:34" s="53" customFormat="1" ht="15" customHeight="1">
      <c r="B43" s="101" t="s">
        <v>1019</v>
      </c>
      <c r="H43" s="56"/>
      <c r="R43" s="1211"/>
    </row>
    <row r="44" spans="1:34" s="53" customFormat="1" ht="15" customHeight="1">
      <c r="B44" s="1060" t="s">
        <v>1013</v>
      </c>
      <c r="C44" s="932"/>
      <c r="D44" s="932"/>
      <c r="E44" s="932"/>
      <c r="F44" s="932"/>
      <c r="G44" s="932"/>
      <c r="H44" s="1058"/>
    </row>
    <row r="45" spans="1:34" s="53" customFormat="1" ht="15" customHeight="1">
      <c r="H45" s="56"/>
      <c r="I45" s="101"/>
      <c r="J45" s="101"/>
      <c r="K45" s="101"/>
      <c r="L45" s="101"/>
      <c r="M45" s="101"/>
      <c r="N45" s="101"/>
      <c r="O45" s="101"/>
      <c r="P45" s="101"/>
      <c r="Q45" s="101"/>
      <c r="R45" s="101"/>
      <c r="S45" s="101"/>
      <c r="T45" s="101"/>
      <c r="U45" s="101"/>
      <c r="V45" s="101"/>
      <c r="W45" s="101"/>
      <c r="X45" s="101"/>
    </row>
    <row r="46" spans="1:34" s="53" customFormat="1" ht="12" customHeight="1">
      <c r="H46" s="56"/>
    </row>
    <row r="47" spans="1:34" s="528" customFormat="1" ht="12.75" customHeight="1">
      <c r="A47" s="53"/>
      <c r="B47" s="55"/>
      <c r="C47" s="53"/>
      <c r="D47" s="53"/>
      <c r="E47" s="53"/>
      <c r="F47" s="53"/>
      <c r="G47" s="53"/>
      <c r="H47" s="56"/>
      <c r="I47" s="53"/>
    </row>
    <row r="48" spans="1:34" s="257" customFormat="1" ht="12.75" hidden="1" customHeight="1">
      <c r="B48" s="560"/>
      <c r="C48" s="560"/>
      <c r="D48" s="560"/>
      <c r="E48" s="560"/>
      <c r="F48" s="560"/>
      <c r="H48" s="561"/>
      <c r="J48" s="560"/>
      <c r="K48" s="560"/>
      <c r="L48" s="560"/>
      <c r="N48" s="560"/>
      <c r="O48" s="560"/>
      <c r="P48" s="560"/>
      <c r="Q48" s="1179"/>
      <c r="R48" s="560"/>
      <c r="S48" s="560"/>
      <c r="T48" s="560"/>
      <c r="U48" s="1179"/>
      <c r="V48" s="560"/>
      <c r="W48" s="560"/>
      <c r="X48" s="560"/>
    </row>
    <row r="49" spans="1:24" s="257" customFormat="1" ht="12.75" hidden="1" customHeight="1">
      <c r="B49" s="59" t="s">
        <v>83</v>
      </c>
      <c r="C49" s="60"/>
      <c r="D49" s="60"/>
      <c r="E49" s="60"/>
      <c r="F49" s="60"/>
      <c r="G49" s="60"/>
      <c r="H49" s="61">
        <f>COUNTIF($54:$63,"&gt;2")+COUNTIF($54:$63,"&lt;-2")</f>
        <v>0</v>
      </c>
    </row>
    <row r="50" spans="1:24" s="58" customFormat="1" ht="12.75" hidden="1" customHeight="1">
      <c r="B50" s="59" t="s">
        <v>84</v>
      </c>
      <c r="C50" s="60"/>
      <c r="D50" s="60"/>
      <c r="E50" s="60"/>
      <c r="F50" s="60"/>
      <c r="G50" s="60"/>
      <c r="H50" s="61">
        <f>IF(TRIMESTRE&lt;=3,COUNTIF($AA:$AB,"&gt;2")+COUNTIF($AA:$AB,"&lt;-2"),IF(TRIMESTRE=4,COUNTIF($AA:$AD,"&gt;2")+COUNTIF($AA:$AD,"&lt;-2"),"Trim. ?"))</f>
        <v>0</v>
      </c>
    </row>
    <row r="51" spans="1:24" s="58" customFormat="1" ht="12.75" hidden="1" customHeight="1">
      <c r="B51" s="59" t="s">
        <v>85</v>
      </c>
      <c r="C51" s="60"/>
      <c r="D51" s="60"/>
      <c r="E51" s="60"/>
      <c r="F51" s="60"/>
      <c r="G51" s="60"/>
      <c r="H51" s="61">
        <f>COUNTIF($64:$70,"&gt;=1,0001")+COUNTIF($64:$70,"&lt;=-1,0001")</f>
        <v>0</v>
      </c>
    </row>
    <row r="52" spans="1:24" s="58" customFormat="1" ht="12.75" hidden="1" customHeight="1">
      <c r="B52" s="59" t="s">
        <v>377</v>
      </c>
      <c r="C52" s="60"/>
      <c r="D52" s="60"/>
      <c r="E52" s="60"/>
      <c r="F52" s="60"/>
      <c r="G52" s="60"/>
      <c r="H52" s="63" t="str">
        <f>IF(ISERROR(SUM($54:$70)+SUM($Z:$AE)),"# ERREUR !","OK")</f>
        <v>OK</v>
      </c>
    </row>
    <row r="53" spans="1:24" s="58" customFormat="1" ht="12.75" hidden="1" customHeight="1">
      <c r="B53" s="64"/>
      <c r="C53" s="64"/>
      <c r="D53" s="64"/>
      <c r="E53" s="64"/>
      <c r="F53" s="64"/>
      <c r="G53" s="64"/>
      <c r="H53" s="65"/>
    </row>
    <row r="54" spans="1:24" s="257" customFormat="1" ht="12.75" hidden="1" customHeight="1">
      <c r="B54" s="560"/>
      <c r="C54" s="560"/>
      <c r="D54" s="560"/>
      <c r="E54" s="560"/>
      <c r="F54" s="560"/>
      <c r="H54" s="561"/>
      <c r="J54" s="560"/>
      <c r="K54" s="560"/>
      <c r="L54" s="560"/>
      <c r="N54" s="560"/>
      <c r="O54" s="560"/>
      <c r="P54" s="560"/>
      <c r="Q54" s="1179"/>
      <c r="R54" s="560"/>
      <c r="S54" s="560"/>
      <c r="T54" s="560"/>
      <c r="U54" s="1179"/>
      <c r="V54" s="560"/>
      <c r="W54" s="560"/>
      <c r="X54" s="560"/>
    </row>
    <row r="55" spans="1:24" s="259" customFormat="1" ht="12.75" hidden="1" customHeight="1">
      <c r="B55" s="259" t="s">
        <v>362</v>
      </c>
      <c r="F55" s="562"/>
      <c r="G55" s="258"/>
      <c r="H55" s="563" t="s">
        <v>81</v>
      </c>
      <c r="I55" s="60"/>
      <c r="J55" s="178">
        <f>IF(ABS(J11-(J12+J15))&lt;0.001,0,J11-(J12+J15))</f>
        <v>-1</v>
      </c>
      <c r="K55" s="178">
        <f>IF(ABS(K11-(K12+K15))&lt;0.001,0,K11-(K12+K15))</f>
        <v>0</v>
      </c>
      <c r="L55" s="178">
        <f>IF(ABS(L11-(L12+L15))&lt;0.001,0,L11-(L12+L15))</f>
        <v>0</v>
      </c>
      <c r="M55" s="176"/>
      <c r="N55" s="178">
        <f>IF(ABS(N11-(N12+N15))&lt;0.001,0,N11-(N12+N15))</f>
        <v>0</v>
      </c>
      <c r="O55" s="178">
        <f>IF(ABS(O11-(O12+O15))&lt;0.001,0,O11-(O12+O15))</f>
        <v>0</v>
      </c>
      <c r="P55" s="178">
        <f>IF(ABS(P11-(P12+P15))&lt;0.001,0,P11-(P12+P15))</f>
        <v>-1</v>
      </c>
      <c r="Q55" s="178"/>
      <c r="R55" s="178">
        <f>IF(ABS(R11-(R12+R15))&lt;0.001,0,R11-(R12+R15))</f>
        <v>0</v>
      </c>
      <c r="S55" s="178">
        <f>IF(ABS(S11-(S12+S15))&lt;0.001,0,S11-(S12+S15))</f>
        <v>0</v>
      </c>
      <c r="T55" s="178">
        <f>IF(ABS(T11-(T12+T15))&lt;0.001,0,T11-(T12+T15))</f>
        <v>0</v>
      </c>
      <c r="U55" s="178"/>
      <c r="V55" s="178">
        <f>IF(ABS(V11-(V12+V15))&lt;0.001,0,V11-(V12+V15))</f>
        <v>0</v>
      </c>
      <c r="W55" s="178">
        <f>IF(ABS(W11-(W12+W15))&lt;0.001,0,W11-(W12+W15))</f>
        <v>0</v>
      </c>
      <c r="X55" s="178">
        <f>IF(ABS(X11-(X12+X15))&lt;0.001,0,X11-(X12+X15))</f>
        <v>0</v>
      </c>
    </row>
    <row r="56" spans="1:24" s="259" customFormat="1" ht="12.75" hidden="1" customHeight="1">
      <c r="B56" s="259" t="s">
        <v>945</v>
      </c>
      <c r="F56" s="562"/>
      <c r="G56" s="258"/>
      <c r="H56" s="563" t="s">
        <v>81</v>
      </c>
      <c r="I56" s="60"/>
      <c r="J56" s="176">
        <f>IF(ABS(J12-SUM(J13:J14))&lt;0.001,0,J12-SUM(J13:J14))</f>
        <v>0</v>
      </c>
      <c r="K56" s="176">
        <f>IF(ABS(K12-SUM(K13:K14))&lt;0.001,0,K12-SUM(K13:K14))</f>
        <v>0</v>
      </c>
      <c r="L56" s="176">
        <f>IF(ABS(L12-SUM(L13:L14))&lt;0.001,0,L12-SUM(L13:L14))</f>
        <v>0</v>
      </c>
      <c r="M56" s="176"/>
      <c r="N56" s="176">
        <f>IF(ABS(N12-SUM(N13:N14))&lt;0.001,0,N12-SUM(N13:N14))</f>
        <v>0</v>
      </c>
      <c r="O56" s="176">
        <f>IF(ABS(O12-SUM(O13:O14))&lt;0.001,0,O12-SUM(O13:O14))</f>
        <v>0</v>
      </c>
      <c r="P56" s="176">
        <f>IF(ABS(P12-SUM(P13:P14))&lt;0.001,0,P12-SUM(P13:P14))</f>
        <v>0</v>
      </c>
      <c r="Q56" s="176"/>
      <c r="R56" s="176">
        <f>IF(ABS(R12-SUM(R13:R14))&lt;0.001,0,R12-SUM(R13:R14))</f>
        <v>0</v>
      </c>
      <c r="S56" s="176">
        <f>IF(ABS(S12-SUM(S13:S14))&lt;0.001,0,S12-SUM(S13:S14))</f>
        <v>0</v>
      </c>
      <c r="T56" s="176">
        <f>IF(ABS(T12-SUM(T13:T14))&lt;0.001,0,T12-SUM(T13:T14))</f>
        <v>0</v>
      </c>
      <c r="U56" s="176"/>
      <c r="V56" s="176">
        <f>IF(ABS(V12-SUM(V13:V14))&lt;0.001,0,V12-SUM(V13:V14))</f>
        <v>0</v>
      </c>
      <c r="W56" s="176">
        <f>IF(ABS(W12-SUM(W13:W14))&lt;0.001,0,W12-SUM(W13:W14))</f>
        <v>0</v>
      </c>
      <c r="X56" s="176">
        <f>IF(ABS(X12-SUM(X13:X14))&lt;0.001,0,X12-SUM(X13:X14))</f>
        <v>0</v>
      </c>
    </row>
    <row r="57" spans="1:24" s="259" customFormat="1" ht="12.75" hidden="1" customHeight="1">
      <c r="B57" s="259" t="s">
        <v>946</v>
      </c>
      <c r="F57" s="562"/>
      <c r="G57" s="258"/>
      <c r="H57" s="563" t="s">
        <v>81</v>
      </c>
      <c r="I57" s="60"/>
      <c r="J57" s="176">
        <f>IF(ABS(J15-SUM(J16:J17))&lt;0.001,0,J15-SUM(J16:J17))</f>
        <v>1</v>
      </c>
      <c r="K57" s="176">
        <f>IF(ABS(K15-SUM(K16:K17))&lt;0.001,0,K15-SUM(K16:K17))</f>
        <v>0</v>
      </c>
      <c r="L57" s="176">
        <f>IF(ABS(L15-SUM(L16:L17))&lt;0.001,0,L15-SUM(L16:L17))</f>
        <v>0</v>
      </c>
      <c r="M57" s="176"/>
      <c r="N57" s="176">
        <f>IF(ABS(N15-SUM(N16:N17))&lt;0.001,0,N15-SUM(N16:N17))</f>
        <v>-1</v>
      </c>
      <c r="O57" s="176">
        <f>IF(ABS(O15-SUM(O16:O17))&lt;0.001,0,O15-SUM(O16:O17))</f>
        <v>0</v>
      </c>
      <c r="P57" s="176">
        <f>IF(ABS(P15-SUM(P16:P17))&lt;0.001,0,P15-SUM(P16:P17))</f>
        <v>0</v>
      </c>
      <c r="Q57" s="176"/>
      <c r="R57" s="176">
        <f>IF(ABS(R15-SUM(R16:R17))&lt;0.001,0,R15-SUM(R16:R17))</f>
        <v>0</v>
      </c>
      <c r="S57" s="176">
        <f>IF(ABS(S15-SUM(S16:S17))&lt;0.001,0,S15-SUM(S16:S17))</f>
        <v>0</v>
      </c>
      <c r="T57" s="176">
        <f>IF(ABS(T15-SUM(T16:T17))&lt;0.001,0,T15-SUM(T16:T17))</f>
        <v>0</v>
      </c>
      <c r="U57" s="176"/>
      <c r="V57" s="176">
        <f>IF(ABS(V15-SUM(V16:V17))&lt;0.001,0,V15-SUM(V16:V17))</f>
        <v>0</v>
      </c>
      <c r="W57" s="176">
        <f>IF(ABS(W15-SUM(W16:W17))&lt;0.001,0,W15-SUM(W16:W17))</f>
        <v>0</v>
      </c>
      <c r="X57" s="176">
        <f>IF(ABS(X15-SUM(X16:X17))&lt;0.001,0,X15-SUM(X16:X17))</f>
        <v>0</v>
      </c>
    </row>
    <row r="58" spans="1:24" s="259" customFormat="1" ht="12.75" hidden="1" customHeight="1">
      <c r="B58" s="259" t="s">
        <v>745</v>
      </c>
      <c r="F58" s="562"/>
      <c r="G58" s="258"/>
      <c r="H58" s="563" t="s">
        <v>81</v>
      </c>
      <c r="I58" s="60"/>
      <c r="J58" s="176">
        <f>IF(ABS(J23-(J11+SUM(J18:J22)))&lt;0.001,0,J23-(J11+SUM(J18:J22)))</f>
        <v>1</v>
      </c>
      <c r="K58" s="176">
        <f>IF(ABS(K23-(K11+SUM(K18:K22)))&lt;0.001,0,K23-(K11+SUM(K18:K22)))</f>
        <v>-1</v>
      </c>
      <c r="L58" s="176">
        <f>IF(ABS(L23-(L11+SUM(L18:L22)))&lt;0.001,0,L23-(L11+SUM(L18:L22)))</f>
        <v>-1</v>
      </c>
      <c r="M58" s="176"/>
      <c r="N58" s="178">
        <f>IF(ABS(N23-(N11+SUM(N18:N22)))&lt;0.001,0,N23-(N11+SUM(N18:N22)))</f>
        <v>0</v>
      </c>
      <c r="O58" s="178">
        <f>IF(ABS(O23-(O11+SUM(O18:O22)))&lt;0.001,0,O23-(O11+SUM(O18:O22)))</f>
        <v>-1</v>
      </c>
      <c r="P58" s="178">
        <f>IF(ABS(P23-(P11+SUM(P18:P22)))&lt;0.001,0,P23-(P11+SUM(P18:P22)))</f>
        <v>1</v>
      </c>
      <c r="Q58" s="178"/>
      <c r="R58" s="178">
        <f>IF(ABS(R23-(R11+SUM(R18:R22)))&lt;0.001,0,R23-(R11+SUM(R18:R22)))</f>
        <v>0</v>
      </c>
      <c r="S58" s="178">
        <f>IF(ABS(S23-(S11+SUM(S18:S22)))&lt;0.001,0,S23-(S11+SUM(S18:S22)))</f>
        <v>1</v>
      </c>
      <c r="T58" s="178">
        <f>IF(ABS(T23-(T11+SUM(T18:T22)))&lt;0.001,0,T23-(T11+SUM(T18:T22)))</f>
        <v>1</v>
      </c>
      <c r="U58" s="178"/>
      <c r="V58" s="178">
        <f>IF(ABS(V23-(V11+SUM(V18:V22)))&lt;0.001,0,V23-(V11+SUM(V18:V22)))</f>
        <v>0</v>
      </c>
      <c r="W58" s="178">
        <f>IF(ABS(W23-(W11+SUM(W18:W22)))&lt;0.001,0,W23-(W11+SUM(W18:W22)))</f>
        <v>0</v>
      </c>
      <c r="X58" s="178">
        <f>IF(ABS(X23-(X11+SUM(X18:X22)))&lt;0.001,0,X23-(X11+SUM(X18:X22)))</f>
        <v>0</v>
      </c>
    </row>
    <row r="59" spans="1:24" s="259" customFormat="1" ht="12.75" hidden="1" customHeight="1">
      <c r="B59" s="259" t="s">
        <v>745</v>
      </c>
      <c r="F59" s="562"/>
      <c r="G59" s="258"/>
      <c r="H59" s="563" t="s">
        <v>81</v>
      </c>
      <c r="I59" s="60"/>
      <c r="J59" s="176">
        <f>IF(ABS(J23-SUM(J24:J25))&lt;0.001,0,J23-SUM(J24:J25))</f>
        <v>1</v>
      </c>
      <c r="K59" s="176">
        <f t="shared" ref="K59:L59" si="4">IF(ABS(K23-SUM(K24:K25))&lt;0.001,0,K23-SUM(K24:K25))</f>
        <v>0</v>
      </c>
      <c r="L59" s="176">
        <f t="shared" si="4"/>
        <v>0</v>
      </c>
      <c r="M59" s="176"/>
      <c r="N59" s="176">
        <f>IF(ABS(N23-SUM(N24:N25))&lt;0.001,0,N23-SUM(N24:N25))</f>
        <v>0</v>
      </c>
      <c r="O59" s="176">
        <f t="shared" ref="O59:P59" si="5">IF(ABS(O23-SUM(O24:O25))&lt;0.001,0,O23-SUM(O24:O25))</f>
        <v>0</v>
      </c>
      <c r="P59" s="176">
        <f t="shared" si="5"/>
        <v>0</v>
      </c>
      <c r="Q59" s="176"/>
      <c r="R59" s="176">
        <f>IF(ABS(R23-SUM(R24:R25))&lt;0.001,0,R23-SUM(R24:R25))</f>
        <v>-1</v>
      </c>
      <c r="S59" s="176">
        <f t="shared" ref="S59:T59" si="6">IF(ABS(S23-SUM(S24:S25))&lt;0.001,0,S23-SUM(S24:S25))</f>
        <v>0</v>
      </c>
      <c r="T59" s="176">
        <f t="shared" si="6"/>
        <v>0</v>
      </c>
      <c r="U59" s="176"/>
      <c r="V59" s="176">
        <f>IF(ABS(V23-SUM(V24:V25))&lt;0.001,0,V23-SUM(V24:V25))</f>
        <v>0</v>
      </c>
      <c r="W59" s="176">
        <f t="shared" ref="W59:X59" si="7">IF(ABS(W23-SUM(W24:W25))&lt;0.001,0,W23-SUM(W24:W25))</f>
        <v>0</v>
      </c>
      <c r="X59" s="176">
        <f t="shared" si="7"/>
        <v>0</v>
      </c>
    </row>
    <row r="60" spans="1:24" s="259" customFormat="1" ht="12.75" hidden="1" customHeight="1">
      <c r="B60" s="259" t="s">
        <v>948</v>
      </c>
      <c r="F60" s="562"/>
      <c r="G60" s="258"/>
      <c r="H60" s="563" t="s">
        <v>81</v>
      </c>
      <c r="I60" s="60"/>
      <c r="J60" s="176">
        <f>IF(ABS(J29-(J23+SUM(J26:J28)))&lt;0.001,0,J29-(J23+SUM(J26:J28)))</f>
        <v>0</v>
      </c>
      <c r="K60" s="176">
        <f t="shared" ref="K60:L60" si="8">IF(ABS(K29-(K23+SUM(K26:K28)))&lt;0.001,0,K29-(K23+SUM(K26:K28)))</f>
        <v>0</v>
      </c>
      <c r="L60" s="176">
        <f t="shared" si="8"/>
        <v>0</v>
      </c>
      <c r="M60" s="176"/>
      <c r="N60" s="176">
        <f>IF(ABS(N29-(N23+SUM(N26:N28)))&lt;0.001,0,N29-(N23+SUM(N26:N28)))</f>
        <v>0</v>
      </c>
      <c r="O60" s="176">
        <f t="shared" ref="O60:P60" si="9">IF(ABS(O29-(O23+SUM(O26:O28)))&lt;0.001,0,O29-(O23+SUM(O26:O28)))</f>
        <v>0</v>
      </c>
      <c r="P60" s="176">
        <f t="shared" si="9"/>
        <v>0</v>
      </c>
      <c r="Q60" s="176"/>
      <c r="R60" s="176">
        <f>IF(ABS(R29-(R23+SUM(R26:R28)))&lt;0.001,0,R29-(R23+SUM(R26:R28)))</f>
        <v>0</v>
      </c>
      <c r="S60" s="176">
        <f t="shared" ref="S60:T60" si="10">IF(ABS(S29-(S23+SUM(S26:S28)))&lt;0.001,0,S29-(S23+SUM(S26:S28)))</f>
        <v>-1</v>
      </c>
      <c r="T60" s="176">
        <f t="shared" si="10"/>
        <v>0</v>
      </c>
      <c r="U60" s="176"/>
      <c r="V60" s="176">
        <f>IF(ABS(V29-(V23+SUM(V26:V28)))&lt;0.001,0,V29-(V23+SUM(V26:V28)))</f>
        <v>0</v>
      </c>
      <c r="W60" s="176">
        <f t="shared" ref="W60:X60" si="11">IF(ABS(W29-(W23+SUM(W26:W28)))&lt;0.001,0,W29-(W23+SUM(W26:W28)))</f>
        <v>0</v>
      </c>
      <c r="X60" s="176">
        <f t="shared" si="11"/>
        <v>0</v>
      </c>
    </row>
    <row r="61" spans="1:24" s="259" customFormat="1" ht="12.75" hidden="1" customHeight="1">
      <c r="B61" s="259" t="s">
        <v>948</v>
      </c>
      <c r="F61" s="562"/>
      <c r="G61" s="258"/>
      <c r="H61" s="563" t="s">
        <v>81</v>
      </c>
      <c r="I61" s="60"/>
      <c r="J61" s="176">
        <f>IF(ABS(J29-SUM(J30:J31))&lt;0.001,0,J29-SUM(J30:J31))</f>
        <v>0</v>
      </c>
      <c r="K61" s="176">
        <f t="shared" ref="K61:L61" si="12">IF(ABS(K29-SUM(K30:K31))&lt;0.001,0,K29-SUM(K30:K31))</f>
        <v>0</v>
      </c>
      <c r="L61" s="176">
        <f t="shared" si="12"/>
        <v>0</v>
      </c>
      <c r="M61" s="176"/>
      <c r="N61" s="176">
        <f>IF(ABS(N29-SUM(N30:N31))&lt;0.001,0,N29-SUM(N30:N31))</f>
        <v>0</v>
      </c>
      <c r="O61" s="176">
        <f t="shared" ref="O61:P61" si="13">IF(ABS(O29-SUM(O30:O31))&lt;0.001,0,O29-SUM(O30:O31))</f>
        <v>-1</v>
      </c>
      <c r="P61" s="176">
        <f t="shared" si="13"/>
        <v>0</v>
      </c>
      <c r="Q61" s="176"/>
      <c r="R61" s="176">
        <f>IF(ABS(R29-SUM(R30:R31))&lt;0.001,0,R29-SUM(R30:R31))</f>
        <v>0</v>
      </c>
      <c r="S61" s="176">
        <f t="shared" ref="S61:T61" si="14">IF(ABS(S29-SUM(S30:S31))&lt;0.001,0,S29-SUM(S30:S31))</f>
        <v>0</v>
      </c>
      <c r="T61" s="176">
        <f t="shared" si="14"/>
        <v>0</v>
      </c>
      <c r="U61" s="176"/>
      <c r="V61" s="176">
        <f>IF(ABS(V29-SUM(V30:V31))&lt;0.001,0,V29-SUM(V30:V31))</f>
        <v>0</v>
      </c>
      <c r="W61" s="176">
        <f t="shared" ref="W61:X61" si="15">IF(ABS(W29-SUM(W30:W31))&lt;0.001,0,W29-SUM(W30:W31))</f>
        <v>0</v>
      </c>
      <c r="X61" s="176">
        <f t="shared" si="15"/>
        <v>0</v>
      </c>
    </row>
    <row r="62" spans="1:24" s="256" customFormat="1" ht="12.75" hidden="1" customHeight="1">
      <c r="A62" s="238"/>
      <c r="B62" s="259" t="s">
        <v>957</v>
      </c>
      <c r="C62" s="260"/>
      <c r="D62" s="261"/>
      <c r="E62" s="261"/>
      <c r="F62" s="262"/>
      <c r="G62" s="262"/>
      <c r="H62" s="263" t="s">
        <v>81</v>
      </c>
      <c r="I62" s="259"/>
      <c r="J62" s="176">
        <f>IF(ABS(J37-(J11+SUM(J18:J22)+SUM(J26:J28)+SUM(J32:J36)))&lt;0.001,0,J37-(J11+SUM(J18:J22)+SUM(J26:J28)+SUM(J32:J36)))</f>
        <v>2</v>
      </c>
      <c r="K62" s="177"/>
      <c r="L62" s="177"/>
      <c r="M62" s="176"/>
      <c r="N62" s="176">
        <f>IF(ABS(N37-(N11+SUM(N18:N22)+SUM(N26:N28)+SUM(N32:N36)))&lt;0.001,0,N37-(N11+SUM(N18:N22)+SUM(N26:N28)+SUM(N32:N36)))</f>
        <v>0</v>
      </c>
      <c r="O62" s="177"/>
      <c r="P62" s="177"/>
      <c r="Q62" s="176"/>
      <c r="R62" s="176">
        <f>IF(ABS(R37-(R11+SUM(R18:R22)+SUM(R26:R28)+SUM(R32:R36)))&lt;0.001,0,R37-(R11+SUM(R18:R22)+SUM(R26:R28)+SUM(R32:R36)))</f>
        <v>0</v>
      </c>
      <c r="S62" s="177"/>
      <c r="T62" s="177"/>
      <c r="U62" s="176"/>
      <c r="V62" s="176">
        <f>IF(ABS(V37-(V11+SUM(V18:V22)+SUM(V26:V28)+SUM(V32:V36)))&lt;0.001,0,V37-(V11+SUM(V18:V22)+SUM(V26:V28)+SUM(V32:V36)))</f>
        <v>0</v>
      </c>
      <c r="W62" s="177"/>
      <c r="X62" s="177"/>
    </row>
    <row r="63" spans="1:24" s="256" customFormat="1" ht="12.75" hidden="1" customHeight="1">
      <c r="B63" s="264"/>
      <c r="C63" s="265"/>
      <c r="D63" s="266"/>
      <c r="E63" s="266"/>
      <c r="F63" s="267"/>
      <c r="G63" s="262"/>
      <c r="H63" s="268"/>
      <c r="I63" s="259"/>
      <c r="J63" s="564"/>
      <c r="K63" s="564"/>
      <c r="L63" s="564"/>
      <c r="M63" s="176"/>
      <c r="N63" s="269"/>
      <c r="O63" s="269"/>
      <c r="P63" s="269"/>
      <c r="Q63" s="1180"/>
      <c r="R63" s="269"/>
      <c r="S63" s="269"/>
      <c r="T63" s="269"/>
      <c r="U63" s="1180"/>
      <c r="V63" s="269"/>
      <c r="W63" s="269"/>
      <c r="X63" s="269"/>
    </row>
    <row r="64" spans="1:24" s="257" customFormat="1" ht="12.75" hidden="1" customHeight="1">
      <c r="B64" s="58"/>
      <c r="C64" s="58"/>
      <c r="D64" s="58"/>
      <c r="E64" s="58"/>
      <c r="F64" s="58"/>
      <c r="G64" s="58"/>
      <c r="H64" s="73"/>
      <c r="I64" s="270"/>
    </row>
    <row r="65" spans="2:24" s="259" customFormat="1" ht="12.75" hidden="1" customHeight="1">
      <c r="B65" s="60" t="s">
        <v>812</v>
      </c>
      <c r="F65" s="562"/>
      <c r="G65" s="258"/>
      <c r="H65" s="563" t="s">
        <v>82</v>
      </c>
      <c r="I65" s="60"/>
      <c r="J65" s="176">
        <f>IF(ABS(J13-'Group - Accounts (1)'!O27)&lt;0.001,0,J13-'Group - Accounts (1)'!O27)</f>
        <v>0</v>
      </c>
      <c r="K65" s="177"/>
      <c r="L65" s="176">
        <f>IF(ABS(L13-'Group - Accounts (1)'!O27)&lt;0.001,0,L13-'Group - Accounts (1)'!O27)</f>
        <v>0</v>
      </c>
      <c r="M65" s="176"/>
      <c r="N65" s="176">
        <f>IF(ABS(N13-'Group - Accounts (1)'!W27)&lt;0.001,0,N13-'Group - Accounts (1)'!W27)</f>
        <v>0</v>
      </c>
      <c r="O65" s="177"/>
      <c r="P65" s="176">
        <f>IF(ABS(P13-'Group - Accounts (1)'!W27)&lt;0.001,0,P13-'Group - Accounts (1)'!W27)</f>
        <v>0</v>
      </c>
      <c r="Q65" s="176"/>
      <c r="R65" s="176">
        <f>IF(ABS(R13-'Group - Accounts (1)'!AD27)&lt;0.001,0,R13-'Group - Accounts (1)'!AD27)</f>
        <v>0</v>
      </c>
      <c r="S65" s="177"/>
      <c r="T65" s="176">
        <f>IF(ABS(T13-'Group - Accounts (1)'!AD27)&lt;0.001,0,T13-'Group - Accounts (1)'!AD27)</f>
        <v>0</v>
      </c>
      <c r="U65" s="176"/>
      <c r="V65" s="176">
        <f>IF(ABS(V13-'Group - Accounts (1)'!AH27)&lt;0.001,0,V13-'Group - Accounts (1)'!AH27)</f>
        <v>0</v>
      </c>
      <c r="W65" s="177"/>
      <c r="X65" s="176">
        <f>IF(ABS(X13-'Group - Accounts (1)'!AH27)&lt;0.001,0,X13-'Group - Accounts (1)'!AH27)</f>
        <v>0</v>
      </c>
    </row>
    <row r="66" spans="2:24" s="256" customFormat="1" ht="12.75" hidden="1" customHeight="1">
      <c r="B66" s="60" t="s">
        <v>813</v>
      </c>
      <c r="C66" s="260"/>
      <c r="D66" s="261"/>
      <c r="E66" s="261"/>
      <c r="F66" s="262"/>
      <c r="G66" s="262"/>
      <c r="H66" s="263" t="s">
        <v>82</v>
      </c>
      <c r="I66" s="259"/>
      <c r="J66" s="176">
        <f>IF(ABS(J16-(-'Group - Accounts (1)'!O53))&lt;0.001,0,J16-(-'Group - Accounts (1)'!O53))</f>
        <v>0</v>
      </c>
      <c r="K66" s="177"/>
      <c r="L66" s="176">
        <f>IF(ABS(L16-(-'Group - Accounts (1)'!O53))&lt;0.001,0,L16-(-'Group - Accounts (1)'!O53))</f>
        <v>0</v>
      </c>
      <c r="M66" s="176"/>
      <c r="N66" s="176">
        <f>IF(ABS(N16-(-'Group - Accounts (1)'!W53))&lt;0.001,0,N16-(-'Group - Accounts (1)'!W53))</f>
        <v>0</v>
      </c>
      <c r="O66" s="177"/>
      <c r="P66" s="176">
        <f>IF(ABS(P16-(-'Group - Accounts (1)'!W53))&lt;0.001,0,P16-(-'Group - Accounts (1)'!W53))</f>
        <v>0</v>
      </c>
      <c r="Q66" s="176"/>
      <c r="R66" s="176">
        <f>IF(ABS(R16-(-'Group - Accounts (1)'!AD53))&lt;0.001,0,R16-(-'Group - Accounts (1)'!AD53))</f>
        <v>0</v>
      </c>
      <c r="S66" s="177"/>
      <c r="T66" s="176">
        <f>IF(ABS(T16-(-'Group - Accounts (1)'!AD53))&lt;0.001,0,T16-(-'Group - Accounts (1)'!AD53))</f>
        <v>0</v>
      </c>
      <c r="U66" s="176"/>
      <c r="V66" s="176">
        <f>IF(ABS(V16-(-'Group - Accounts (1)'!AH53))&lt;0.001,0,V16-(-'Group - Accounts (1)'!AH53))</f>
        <v>0</v>
      </c>
      <c r="W66" s="177"/>
      <c r="X66" s="176">
        <f>IF(ABS(X16-(-'Group - Accounts (1)'!AH53))&lt;0.001,0,X16-(-'Group - Accounts (1)'!AH53))</f>
        <v>0</v>
      </c>
    </row>
    <row r="67" spans="2:24" s="256" customFormat="1" ht="12.75" hidden="1" customHeight="1">
      <c r="B67" s="60" t="s">
        <v>984</v>
      </c>
      <c r="C67" s="260"/>
      <c r="D67" s="261"/>
      <c r="E67" s="261"/>
      <c r="F67" s="262"/>
      <c r="G67" s="262"/>
      <c r="H67" s="263" t="s">
        <v>82</v>
      </c>
      <c r="I67" s="259"/>
      <c r="J67" s="176">
        <f>IF(ABS(J16-(-'Group - Accounts (1)'!O53))&lt;0.001,0,J16-(-'Group - Accounts (1)'!O53))</f>
        <v>0</v>
      </c>
      <c r="K67" s="177"/>
      <c r="L67" s="176">
        <f>IF(ABS(L16-(-'Group - Accounts (1)'!O53))&lt;0.001,0,L16-(-'Group - Accounts (1)'!O53))</f>
        <v>0</v>
      </c>
      <c r="M67" s="176"/>
      <c r="N67" s="176">
        <f>IF(ABS(N16-(-'Group - Accounts (1)'!W53))&lt;0.001,0,N16-(-'Group - Accounts (1)'!W53))</f>
        <v>0</v>
      </c>
      <c r="O67" s="177"/>
      <c r="P67" s="176">
        <f>IF(ABS(P16-(-'Group - Accounts (1)'!W53))&lt;0.001,0,P16-(-'Group - Accounts (1)'!W53))</f>
        <v>0</v>
      </c>
      <c r="Q67" s="176"/>
      <c r="R67" s="176">
        <f>IF(ABS(R16-(-'Group - Accounts (1)'!AD53))&lt;0.001,0,R16-(-'Group - Accounts (1)'!AD53))</f>
        <v>0</v>
      </c>
      <c r="S67" s="177"/>
      <c r="T67" s="176">
        <f>IF(ABS(T16-(-'Group - Accounts (1)'!AD53))&lt;0.001,0,T16-(-'Group - Accounts (1)'!AD53))</f>
        <v>0</v>
      </c>
      <c r="U67" s="176"/>
      <c r="V67" s="176">
        <f>IF(ABS(V16-(-'Group - Accounts (1)'!AH53))&lt;0.001,0,V16-(-'Group - Accounts (1)'!AH53))</f>
        <v>0</v>
      </c>
      <c r="W67" s="177"/>
      <c r="X67" s="176">
        <f>IF(ABS(X16-(-'Group - Accounts (1)'!AH53))&lt;0.001,0,X16-(-'Group - Accounts (1)'!AH53))</f>
        <v>0</v>
      </c>
    </row>
    <row r="68" spans="2:24" s="256" customFormat="1" ht="12.75" hidden="1" customHeight="1">
      <c r="B68" s="60" t="s">
        <v>985</v>
      </c>
      <c r="C68" s="260"/>
      <c r="D68" s="261"/>
      <c r="E68" s="261"/>
      <c r="F68" s="262"/>
      <c r="G68" s="262"/>
      <c r="H68" s="263" t="s">
        <v>82</v>
      </c>
      <c r="I68" s="259"/>
      <c r="J68" s="176">
        <f>IF(ABS(J17-(-'Group - Accounts (1)'!O56))&lt;0.001,0,J17-(-'Group - Accounts (1)'!O56))</f>
        <v>0</v>
      </c>
      <c r="K68" s="176">
        <f>IF(ABS(K17-(-'Group - Accounts (1)'!O56))&lt;0.001,0,K17-(-'Group - Accounts (1)'!O56))</f>
        <v>0</v>
      </c>
      <c r="L68" s="177"/>
      <c r="M68" s="176"/>
      <c r="N68" s="176">
        <f>IF(ABS(N17-(-'Group - Accounts (1)'!W56))&lt;0.001,0,N17-(-'Group - Accounts (1)'!W56))</f>
        <v>0</v>
      </c>
      <c r="O68" s="176">
        <f>IF(ABS(O17-(-'Group - Accounts (1)'!W56))&lt;0.001,0,O17-(-'Group - Accounts (1)'!W56))</f>
        <v>0</v>
      </c>
      <c r="P68" s="177"/>
      <c r="Q68" s="176"/>
      <c r="R68" s="176">
        <f>IF(ABS(R17-(-'Group - Accounts (1)'!AD56))&lt;0.001,0,R17-(-'Group - Accounts (1)'!AD56))</f>
        <v>0</v>
      </c>
      <c r="S68" s="176">
        <f>IF(ABS(S17-(-'Group - Accounts (1)'!AD56))&lt;0.001,0,S17-(-'Group - Accounts (1)'!AD56))</f>
        <v>0</v>
      </c>
      <c r="T68" s="177"/>
      <c r="U68" s="176"/>
      <c r="V68" s="176">
        <f>IF(ABS(V17-(-'Group - Accounts (1)'!AH56))&lt;0.001,0,V17-(-'Group - Accounts (1)'!AH56))</f>
        <v>0</v>
      </c>
      <c r="W68" s="176">
        <f>IF(ABS(W17-(-'Group - Accounts (1)'!AH56))&lt;0.001,0,W17-(-'Group - Accounts (1)'!AH56))</f>
        <v>0</v>
      </c>
      <c r="X68" s="177"/>
    </row>
    <row r="69" spans="2:24" s="256" customFormat="1" ht="12.75" hidden="1" customHeight="1">
      <c r="B69" s="60" t="s">
        <v>814</v>
      </c>
      <c r="C69" s="260"/>
      <c r="D69" s="261"/>
      <c r="E69" s="261"/>
      <c r="F69" s="262"/>
      <c r="G69" s="262"/>
      <c r="H69" s="263" t="s">
        <v>82</v>
      </c>
      <c r="I69" s="259"/>
      <c r="J69" s="176">
        <f>IF(ABS((J11-J72)-('Group - Accounts (1)'!O27-'Group - Accounts (1)'!O53))&lt;0.001,0,(J11-J72)-('Group - Accounts (1)'!O27-'Group - Accounts (1)'!O53))</f>
        <v>0</v>
      </c>
      <c r="K69" s="177"/>
      <c r="L69" s="176">
        <f>IF(ABS((L11-L72)-('Group - Accounts (1)'!O27-'Group - Accounts (1)'!O53))&lt;0.001,0,(L11-L72)-('Group - Accounts (1)'!O27-'Group - Accounts (1)'!O53))</f>
        <v>0</v>
      </c>
      <c r="M69" s="176"/>
      <c r="N69" s="176">
        <f>IF(ABS((N11-N72)-('Group - Accounts (1)'!W27-'Group - Accounts (1)'!W53))&lt;0.001,0,(N11-N72)-('Group - Accounts (1)'!W27-'Group - Accounts (1)'!W53))</f>
        <v>-1</v>
      </c>
      <c r="O69" s="177"/>
      <c r="P69" s="176">
        <f>IF(ABS((P11-P72)-('Group - Accounts (1)'!W27-'Group - Accounts (1)'!W53))&lt;0.001,0,(P11-P72)-('Group - Accounts (1)'!W27-'Group - Accounts (1)'!W53))</f>
        <v>-1</v>
      </c>
      <c r="Q69" s="176"/>
      <c r="R69" s="176">
        <f>IF(ABS((R11-R72)-('Group - Accounts (1)'!AD27-'Group - Accounts (1)'!AD53))&lt;0.001,0,(R11-R72)-('Group - Accounts (1)'!AD27-'Group - Accounts (1)'!AD53))</f>
        <v>0</v>
      </c>
      <c r="S69" s="177"/>
      <c r="T69" s="176">
        <f>IF(ABS((T11-T72)-('Group - Accounts (1)'!AD27-'Group - Accounts (1)'!AD53))&lt;0.001,0,(T11-T72)-('Group - Accounts (1)'!AD27-'Group - Accounts (1)'!AD53))</f>
        <v>0</v>
      </c>
      <c r="U69" s="176"/>
      <c r="V69" s="176">
        <f>IF(ABS((V11-V72)-('Group - Accounts (1)'!AH27-'Group - Accounts (1)'!AH53))&lt;0.001,0,(V11-V72)-('Group - Accounts (1)'!AH27-'Group - Accounts (1)'!AH53))</f>
        <v>0</v>
      </c>
      <c r="W69" s="177"/>
      <c r="X69" s="176">
        <f>IF(ABS((X11-X72)-('Group - Accounts (1)'!AH27-'Group - Accounts (1)'!AH53))&lt;0.001,0,(X11-X72)-('Group - Accounts (1)'!AH27-'Group - Accounts (1)'!AH53))</f>
        <v>0</v>
      </c>
    </row>
    <row r="70" spans="2:24" s="256" customFormat="1" ht="12.75" hidden="1" customHeight="1">
      <c r="B70" s="264"/>
      <c r="C70" s="265"/>
      <c r="D70" s="266"/>
      <c r="E70" s="266"/>
      <c r="F70" s="267"/>
      <c r="G70" s="262"/>
      <c r="H70" s="268"/>
      <c r="I70" s="259"/>
      <c r="J70" s="564"/>
      <c r="K70" s="564"/>
      <c r="L70" s="564"/>
      <c r="M70" s="176"/>
      <c r="N70" s="269"/>
      <c r="O70" s="269"/>
      <c r="P70" s="269"/>
      <c r="Q70" s="1180"/>
      <c r="R70" s="269"/>
      <c r="S70" s="269"/>
      <c r="T70" s="269"/>
      <c r="U70" s="1180"/>
      <c r="V70" s="269"/>
      <c r="W70" s="269"/>
      <c r="X70" s="269"/>
    </row>
    <row r="71" spans="2:24" s="53" customFormat="1" ht="13.2" hidden="1">
      <c r="H71" s="56"/>
    </row>
    <row r="72" spans="2:24" s="1084" customFormat="1" ht="12.75" hidden="1" customHeight="1">
      <c r="B72" s="1081" t="s">
        <v>952</v>
      </c>
      <c r="C72" s="1081"/>
      <c r="D72" s="1081"/>
      <c r="E72" s="1081"/>
      <c r="F72" s="1081"/>
      <c r="G72" s="1085"/>
      <c r="H72" s="1082" t="s">
        <v>953</v>
      </c>
      <c r="I72" s="1086"/>
      <c r="J72" s="1078">
        <f>J14+J17</f>
        <v>235</v>
      </c>
      <c r="K72" s="1078">
        <f>K14+K17</f>
        <v>235</v>
      </c>
      <c r="L72" s="1078">
        <f>L14+L17</f>
        <v>0</v>
      </c>
      <c r="M72" s="1078"/>
      <c r="N72" s="1078">
        <f>N14+N17</f>
        <v>491</v>
      </c>
      <c r="O72" s="1078">
        <f>O14+O17</f>
        <v>491</v>
      </c>
      <c r="P72" s="1078">
        <f>P14+P17</f>
        <v>0</v>
      </c>
      <c r="Q72" s="1078"/>
      <c r="R72" s="1078">
        <f>R14+R17</f>
        <v>139</v>
      </c>
      <c r="S72" s="1078">
        <f>S14+S17</f>
        <v>139</v>
      </c>
      <c r="T72" s="1078">
        <f>T14+T17</f>
        <v>0</v>
      </c>
      <c r="U72" s="1078"/>
      <c r="V72" s="1078">
        <f>V14+V17</f>
        <v>0</v>
      </c>
      <c r="W72" s="1078">
        <f>W14+W17</f>
        <v>0</v>
      </c>
      <c r="X72" s="1078">
        <f>X14+X17</f>
        <v>0</v>
      </c>
    </row>
    <row r="73" spans="2:24" s="256" customFormat="1" ht="12.75" hidden="1" customHeight="1">
      <c r="B73" s="264"/>
      <c r="C73" s="265"/>
      <c r="D73" s="266"/>
      <c r="E73" s="266"/>
      <c r="F73" s="267"/>
      <c r="G73" s="262"/>
      <c r="H73" s="268"/>
      <c r="I73" s="259"/>
      <c r="J73" s="564"/>
      <c r="K73" s="564"/>
      <c r="L73" s="564"/>
      <c r="M73" s="176"/>
      <c r="N73" s="269"/>
      <c r="O73" s="269"/>
      <c r="P73" s="269"/>
      <c r="Q73" s="1180"/>
      <c r="R73" s="269"/>
      <c r="S73" s="269"/>
      <c r="T73" s="269"/>
      <c r="U73" s="1180"/>
      <c r="V73" s="269"/>
      <c r="W73" s="269"/>
      <c r="X73" s="269"/>
    </row>
    <row r="74" spans="2:24" s="53" customFormat="1" ht="13.2">
      <c r="H74" s="56"/>
    </row>
    <row r="75" spans="2:24" s="53" customFormat="1" ht="13.2">
      <c r="H75" s="56"/>
    </row>
  </sheetData>
  <sheetProtection algorithmName="SHA-512" hashValue="zvb++FSAGM9sXq2AD/ooHNWjhk/UaLc5H0xs5Zfvs314ufjAtX3+32xm4u1zV6nENiDf2rMzf2AwOi12l+oiKA==" saltValue="fV6JyqQq0Pr3f0W0PEbhQA==" spinCount="100000" sheet="1" formatCells="0" selectLockedCells="1"/>
  <mergeCells count="3">
    <mergeCell ref="H6:H7"/>
    <mergeCell ref="F1:F5"/>
    <mergeCell ref="B6:F7"/>
  </mergeCells>
  <conditionalFormatting sqref="AA39:AD39 AA11:AD37">
    <cfRule type="cellIs" dxfId="2768" priority="155" operator="notBetween">
      <formula>-2</formula>
      <formula>2</formula>
    </cfRule>
  </conditionalFormatting>
  <conditionalFormatting sqref="H49:H50">
    <cfRule type="cellIs" dxfId="2767" priority="133" operator="notEqual">
      <formula>0</formula>
    </cfRule>
  </conditionalFormatting>
  <conditionalFormatting sqref="N65:X69 J65:L69">
    <cfRule type="cellIs" dxfId="2766" priority="132" operator="notBetween">
      <formula>-0.9999999999</formula>
      <formula>0.9999999999</formula>
    </cfRule>
  </conditionalFormatting>
  <conditionalFormatting sqref="H51">
    <cfRule type="cellIs" dxfId="2765" priority="131" operator="notEqual">
      <formula>0</formula>
    </cfRule>
  </conditionalFormatting>
  <conditionalFormatting sqref="H52">
    <cfRule type="cellIs" dxfId="2764" priority="130" operator="notEqual">
      <formula>"OK"</formula>
    </cfRule>
  </conditionalFormatting>
  <conditionalFormatting sqref="P55:Q55 T55:U55 X55">
    <cfRule type="cellIs" dxfId="2763" priority="120" operator="notBetween">
      <formula>-2</formula>
      <formula>2</formula>
    </cfRule>
  </conditionalFormatting>
  <conditionalFormatting sqref="P58:Q58 T58:U58 X58">
    <cfRule type="cellIs" dxfId="2762" priority="119" operator="notBetween">
      <formula>-2</formula>
      <formula>2</formula>
    </cfRule>
  </conditionalFormatting>
  <conditionalFormatting sqref="N56:X57">
    <cfRule type="cellIs" dxfId="2761" priority="55" operator="notBetween">
      <formula>-2</formula>
      <formula>2</formula>
    </cfRule>
  </conditionalFormatting>
  <conditionalFormatting sqref="N62 Q62:R62">
    <cfRule type="cellIs" dxfId="2760" priority="53" operator="notBetween">
      <formula>-2</formula>
      <formula>2</formula>
    </cfRule>
  </conditionalFormatting>
  <conditionalFormatting sqref="N60:X60">
    <cfRule type="cellIs" dxfId="2759" priority="48" operator="notBetween">
      <formula>-2</formula>
      <formula>2</formula>
    </cfRule>
  </conditionalFormatting>
  <conditionalFormatting sqref="N59:X59">
    <cfRule type="cellIs" dxfId="2758" priority="46" operator="notBetween">
      <formula>-2</formula>
      <formula>2</formula>
    </cfRule>
  </conditionalFormatting>
  <conditionalFormatting sqref="N61:X61">
    <cfRule type="cellIs" dxfId="2757" priority="42" operator="notBetween">
      <formula>-2</formula>
      <formula>2</formula>
    </cfRule>
  </conditionalFormatting>
  <conditionalFormatting sqref="K56:K61">
    <cfRule type="cellIs" dxfId="2756" priority="41" operator="notBetween">
      <formula>-2</formula>
      <formula>2</formula>
    </cfRule>
  </conditionalFormatting>
  <conditionalFormatting sqref="J55 L55">
    <cfRule type="cellIs" dxfId="2755" priority="40" operator="notBetween">
      <formula>-2</formula>
      <formula>2</formula>
    </cfRule>
  </conditionalFormatting>
  <conditionalFormatting sqref="N55">
    <cfRule type="cellIs" dxfId="2754" priority="39" operator="notBetween">
      <formula>-2</formula>
      <formula>2</formula>
    </cfRule>
  </conditionalFormatting>
  <conditionalFormatting sqref="N58">
    <cfRule type="cellIs" dxfId="2753" priority="38" operator="notBetween">
      <formula>-2</formula>
      <formula>2</formula>
    </cfRule>
  </conditionalFormatting>
  <conditionalFormatting sqref="J62">
    <cfRule type="cellIs" dxfId="2752" priority="37" operator="notBetween">
      <formula>-2</formula>
      <formula>2</formula>
    </cfRule>
  </conditionalFormatting>
  <conditionalFormatting sqref="J56:L57 J58:J61 L58:L61 K59:K61">
    <cfRule type="cellIs" dxfId="2751" priority="36" operator="notBetween">
      <formula>-2</formula>
      <formula>2</formula>
    </cfRule>
  </conditionalFormatting>
  <conditionalFormatting sqref="K55">
    <cfRule type="cellIs" dxfId="2750" priority="35" operator="notBetween">
      <formula>-2</formula>
      <formula>2</formula>
    </cfRule>
  </conditionalFormatting>
  <conditionalFormatting sqref="O55">
    <cfRule type="cellIs" dxfId="2749" priority="33" operator="notBetween">
      <formula>-2</formula>
      <formula>2</formula>
    </cfRule>
  </conditionalFormatting>
  <conditionalFormatting sqref="O58">
    <cfRule type="cellIs" dxfId="2748" priority="32" operator="notBetween">
      <formula>-2</formula>
      <formula>2</formula>
    </cfRule>
  </conditionalFormatting>
  <conditionalFormatting sqref="O56:O57">
    <cfRule type="cellIs" dxfId="2747" priority="31" operator="notBetween">
      <formula>-2</formula>
      <formula>2</formula>
    </cfRule>
  </conditionalFormatting>
  <conditionalFormatting sqref="O60">
    <cfRule type="cellIs" dxfId="2746" priority="29" operator="notBetween">
      <formula>-2</formula>
      <formula>2</formula>
    </cfRule>
  </conditionalFormatting>
  <conditionalFormatting sqref="O59">
    <cfRule type="cellIs" dxfId="2745" priority="28" operator="notBetween">
      <formula>-2</formula>
      <formula>2</formula>
    </cfRule>
  </conditionalFormatting>
  <conditionalFormatting sqref="O61">
    <cfRule type="cellIs" dxfId="2744" priority="27" operator="notBetween">
      <formula>-2</formula>
      <formula>2</formula>
    </cfRule>
  </conditionalFormatting>
  <conditionalFormatting sqref="R55">
    <cfRule type="cellIs" dxfId="2743" priority="26" operator="notBetween">
      <formula>-2</formula>
      <formula>2</formula>
    </cfRule>
  </conditionalFormatting>
  <conditionalFormatting sqref="R58">
    <cfRule type="cellIs" dxfId="2742" priority="25" operator="notBetween">
      <formula>-2</formula>
      <formula>2</formula>
    </cfRule>
  </conditionalFormatting>
  <conditionalFormatting sqref="S55">
    <cfRule type="cellIs" dxfId="2741" priority="24" operator="notBetween">
      <formula>-2</formula>
      <formula>2</formula>
    </cfRule>
  </conditionalFormatting>
  <conditionalFormatting sqref="S58">
    <cfRule type="cellIs" dxfId="2740" priority="23" operator="notBetween">
      <formula>-2</formula>
      <formula>2</formula>
    </cfRule>
  </conditionalFormatting>
  <conditionalFormatting sqref="S56:S57">
    <cfRule type="cellIs" dxfId="2739" priority="22" operator="notBetween">
      <formula>-2</formula>
      <formula>2</formula>
    </cfRule>
  </conditionalFormatting>
  <conditionalFormatting sqref="S60">
    <cfRule type="cellIs" dxfId="2738" priority="20" operator="notBetween">
      <formula>-2</formula>
      <formula>2</formula>
    </cfRule>
  </conditionalFormatting>
  <conditionalFormatting sqref="S59">
    <cfRule type="cellIs" dxfId="2737" priority="19" operator="notBetween">
      <formula>-2</formula>
      <formula>2</formula>
    </cfRule>
  </conditionalFormatting>
  <conditionalFormatting sqref="S61">
    <cfRule type="cellIs" dxfId="2736" priority="18" operator="notBetween">
      <formula>-2</formula>
      <formula>2</formula>
    </cfRule>
  </conditionalFormatting>
  <conditionalFormatting sqref="K62:L62">
    <cfRule type="cellIs" dxfId="2735" priority="17" operator="notBetween">
      <formula>-0.9999999999</formula>
      <formula>0.9999999999</formula>
    </cfRule>
  </conditionalFormatting>
  <conditionalFormatting sqref="O62:P62">
    <cfRule type="cellIs" dxfId="2734" priority="16" operator="notBetween">
      <formula>-0.9999999999</formula>
      <formula>0.9999999999</formula>
    </cfRule>
  </conditionalFormatting>
  <conditionalFormatting sqref="S62:T62 W62:X62">
    <cfRule type="cellIs" dxfId="2733" priority="15" operator="notBetween">
      <formula>-0.9999999999</formula>
      <formula>0.9999999999</formula>
    </cfRule>
  </conditionalFormatting>
  <conditionalFormatting sqref="U62:V62">
    <cfRule type="cellIs" dxfId="2732" priority="9" operator="notBetween">
      <formula>-2</formula>
      <formula>2</formula>
    </cfRule>
  </conditionalFormatting>
  <conditionalFormatting sqref="V55">
    <cfRule type="cellIs" dxfId="2731" priority="8" operator="notBetween">
      <formula>-2</formula>
      <formula>2</formula>
    </cfRule>
  </conditionalFormatting>
  <conditionalFormatting sqref="V58">
    <cfRule type="cellIs" dxfId="2730" priority="7" operator="notBetween">
      <formula>-2</formula>
      <formula>2</formula>
    </cfRule>
  </conditionalFormatting>
  <conditionalFormatting sqref="W55">
    <cfRule type="cellIs" dxfId="2729" priority="6" operator="notBetween">
      <formula>-2</formula>
      <formula>2</formula>
    </cfRule>
  </conditionalFormatting>
  <conditionalFormatting sqref="W58">
    <cfRule type="cellIs" dxfId="2728" priority="5" operator="notBetween">
      <formula>-2</formula>
      <formula>2</formula>
    </cfRule>
  </conditionalFormatting>
  <conditionalFormatting sqref="W56:W57">
    <cfRule type="cellIs" dxfId="2727" priority="4" operator="notBetween">
      <formula>-2</formula>
      <formula>2</formula>
    </cfRule>
  </conditionalFormatting>
  <conditionalFormatting sqref="W60">
    <cfRule type="cellIs" dxfId="2726" priority="3" operator="notBetween">
      <formula>-2</formula>
      <formula>2</formula>
    </cfRule>
  </conditionalFormatting>
  <conditionalFormatting sqref="W59">
    <cfRule type="cellIs" dxfId="2725" priority="2" operator="notBetween">
      <formula>-2</formula>
      <formula>2</formula>
    </cfRule>
  </conditionalFormatting>
  <conditionalFormatting sqref="W61">
    <cfRule type="cellIs" dxfId="2724" priority="1" operator="notBetween">
      <formula>-2</formula>
      <formula>2</formula>
    </cfRule>
  </conditionalFormatting>
  <hyperlinks>
    <hyperlink ref="A1" location="'Front page'!A1" display="'Front page'!A1" xr:uid="{00000000-0004-0000-04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9728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97281"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F2B12-F15B-4D32-A20E-D95ABEDBC38B}">
  <sheetPr codeName="Feuil20">
    <tabColor rgb="FFFF7900"/>
    <pageSetUpPr autoPageBreaks="0"/>
  </sheetPr>
  <dimension ref="A1:P68"/>
  <sheetViews>
    <sheetView showGridLines="0" zoomScale="80" zoomScaleNormal="80" zoomScaleSheetLayoutView="80" workbookViewId="0">
      <pane ySplit="7" topLeftCell="A8" activePane="bottomLeft" state="frozen"/>
      <selection pane="bottomLeft"/>
    </sheetView>
  </sheetViews>
  <sheetFormatPr baseColWidth="10" defaultColWidth="11.44140625" defaultRowHeight="13.8"/>
  <cols>
    <col min="1" max="5" width="2.6640625" style="28" customWidth="1"/>
    <col min="6" max="6" width="135.6640625" style="28" customWidth="1"/>
    <col min="7" max="7" width="1.6640625" style="28" customWidth="1"/>
    <col min="8" max="8" width="10.6640625" style="57" customWidth="1"/>
    <col min="9" max="9" width="1.6640625" style="28" customWidth="1"/>
    <col min="10" max="10" width="15.6640625" style="57" customWidth="1"/>
    <col min="11" max="11" width="2.6640625" style="28" customWidth="1"/>
    <col min="12" max="12" width="12.33203125" style="28" customWidth="1"/>
    <col min="13" max="13" width="2.6640625" style="28" customWidth="1"/>
    <col min="14" max="14" width="12.33203125" style="28" customWidth="1"/>
    <col min="15" max="15" width="10.6640625" style="28" customWidth="1"/>
    <col min="16" max="16" width="11.44140625" style="28" customWidth="1"/>
    <col min="17" max="16384" width="11.44140625" style="28"/>
  </cols>
  <sheetData>
    <row r="1" spans="1:16" ht="12" customHeight="1">
      <c r="A1" s="27" t="s">
        <v>585</v>
      </c>
      <c r="F1" s="1234" t="s">
        <v>195</v>
      </c>
    </row>
    <row r="2" spans="1:16" ht="12" customHeight="1">
      <c r="F2" s="1234"/>
    </row>
    <row r="3" spans="1:16" ht="12" customHeight="1">
      <c r="F3" s="1234"/>
    </row>
    <row r="4" spans="1:16" ht="12" customHeight="1">
      <c r="F4" s="1234"/>
    </row>
    <row r="5" spans="1:16" ht="12" customHeight="1">
      <c r="F5" s="1246"/>
    </row>
    <row r="6" spans="1:16" ht="23.25" customHeight="1">
      <c r="B6" s="1237" t="s">
        <v>27</v>
      </c>
      <c r="C6" s="1237"/>
      <c r="D6" s="1237"/>
      <c r="E6" s="1237"/>
      <c r="F6" s="1237"/>
      <c r="G6" s="308"/>
      <c r="H6" s="1237" t="s">
        <v>186</v>
      </c>
      <c r="I6" s="308"/>
      <c r="J6" s="1237" t="s">
        <v>861</v>
      </c>
      <c r="L6" s="304">
        <v>2023</v>
      </c>
      <c r="N6" s="304">
        <v>2024</v>
      </c>
    </row>
    <row r="7" spans="1:16" s="82" customFormat="1" ht="29.25" customHeight="1">
      <c r="B7" s="1245"/>
      <c r="C7" s="1245"/>
      <c r="D7" s="1245"/>
      <c r="E7" s="1245"/>
      <c r="F7" s="1245"/>
      <c r="H7" s="1245"/>
      <c r="J7" s="1245"/>
      <c r="K7" s="541"/>
      <c r="L7" s="80" t="s">
        <v>709</v>
      </c>
      <c r="N7" s="80" t="s">
        <v>895</v>
      </c>
    </row>
    <row r="8" spans="1:16" s="53" customFormat="1" ht="15" customHeight="1">
      <c r="H8" s="56"/>
      <c r="J8" s="56"/>
      <c r="K8" s="101"/>
      <c r="L8" s="101"/>
      <c r="N8" s="101"/>
    </row>
    <row r="9" spans="1:16" s="53" customFormat="1" ht="23.25" customHeight="1">
      <c r="A9" s="932"/>
      <c r="B9" s="993" t="s">
        <v>954</v>
      </c>
      <c r="C9" s="932"/>
      <c r="D9" s="932"/>
      <c r="E9" s="932"/>
      <c r="F9" s="932"/>
      <c r="H9" s="56"/>
      <c r="J9" s="56"/>
      <c r="K9" s="542"/>
      <c r="L9" s="101"/>
      <c r="N9" s="101"/>
    </row>
    <row r="10" spans="1:16" s="53" customFormat="1" ht="15" customHeight="1">
      <c r="H10" s="56"/>
      <c r="J10" s="56"/>
      <c r="K10" s="101"/>
      <c r="L10" s="101"/>
      <c r="N10" s="101"/>
    </row>
    <row r="11" spans="1:16" s="953" customFormat="1" ht="15" customHeight="1">
      <c r="A11" s="53"/>
      <c r="B11" s="486" t="s">
        <v>886</v>
      </c>
      <c r="C11" s="486"/>
      <c r="D11" s="486"/>
      <c r="E11" s="486"/>
      <c r="F11" s="486"/>
      <c r="H11" s="529"/>
      <c r="J11" s="529" t="s">
        <v>819</v>
      </c>
      <c r="K11" s="976"/>
      <c r="L11" s="408">
        <v>5003</v>
      </c>
      <c r="M11" s="977"/>
      <c r="N11" s="408"/>
    </row>
    <row r="12" spans="1:16" s="53" customFormat="1" ht="15" customHeight="1">
      <c r="B12" s="977"/>
      <c r="C12" s="977" t="s">
        <v>951</v>
      </c>
      <c r="D12" s="977"/>
      <c r="E12" s="977"/>
      <c r="F12" s="977"/>
      <c r="G12" s="932"/>
      <c r="H12" s="978"/>
      <c r="I12" s="932"/>
      <c r="J12" s="978"/>
      <c r="K12" s="1060"/>
      <c r="L12" s="946">
        <v>5274</v>
      </c>
      <c r="M12" s="932"/>
      <c r="N12" s="983"/>
      <c r="P12" s="970"/>
    </row>
    <row r="13" spans="1:16" s="53" customFormat="1" ht="15" customHeight="1">
      <c r="C13" s="53" t="s">
        <v>875</v>
      </c>
      <c r="H13" s="56"/>
      <c r="J13" s="56"/>
      <c r="K13" s="101"/>
      <c r="L13" s="289">
        <v>-272</v>
      </c>
      <c r="M13" s="932"/>
      <c r="N13" s="946"/>
    </row>
    <row r="14" spans="1:16" s="953" customFormat="1" ht="15" customHeight="1">
      <c r="A14" s="53"/>
      <c r="B14" s="975" t="s">
        <v>825</v>
      </c>
      <c r="C14" s="975"/>
      <c r="D14" s="975"/>
      <c r="E14" s="975"/>
      <c r="F14" s="975"/>
      <c r="H14" s="971"/>
      <c r="J14" s="971" t="s">
        <v>826</v>
      </c>
      <c r="K14" s="976"/>
      <c r="L14" s="99">
        <v>-1112</v>
      </c>
      <c r="M14" s="977"/>
      <c r="N14" s="918"/>
    </row>
    <row r="15" spans="1:16" s="53" customFormat="1" ht="15" customHeight="1">
      <c r="C15" s="53" t="s">
        <v>962</v>
      </c>
      <c r="H15" s="56"/>
      <c r="J15" s="56" t="s">
        <v>820</v>
      </c>
      <c r="K15" s="101"/>
      <c r="L15" s="289">
        <v>-871</v>
      </c>
      <c r="M15" s="932"/>
      <c r="N15" s="946"/>
    </row>
    <row r="16" spans="1:16" s="953" customFormat="1" ht="15" customHeight="1">
      <c r="B16" s="977"/>
      <c r="C16" s="1248" t="s">
        <v>818</v>
      </c>
      <c r="D16" s="1248"/>
      <c r="E16" s="1248"/>
      <c r="F16" s="1248"/>
      <c r="G16" s="977"/>
      <c r="H16" s="978"/>
      <c r="I16" s="977"/>
      <c r="J16" s="500"/>
      <c r="K16" s="980"/>
      <c r="L16" s="289">
        <v>-241</v>
      </c>
      <c r="M16" s="977"/>
      <c r="N16" s="983"/>
    </row>
    <row r="17" spans="2:14" s="53" customFormat="1" ht="15" customHeight="1">
      <c r="B17" s="325"/>
      <c r="C17" s="325"/>
      <c r="D17" s="325" t="s">
        <v>876</v>
      </c>
      <c r="E17" s="325"/>
      <c r="F17" s="325"/>
      <c r="H17" s="500"/>
      <c r="J17" s="500" t="s">
        <v>821</v>
      </c>
      <c r="K17" s="101"/>
      <c r="L17" s="1016">
        <v>0.25829999999999997</v>
      </c>
      <c r="N17" s="987"/>
    </row>
    <row r="18" spans="2:14" s="53" customFormat="1" ht="15" customHeight="1">
      <c r="B18" s="325"/>
      <c r="C18" s="325"/>
      <c r="D18" s="1247" t="s">
        <v>877</v>
      </c>
      <c r="E18" s="1247"/>
      <c r="F18" s="1247"/>
      <c r="H18" s="500"/>
      <c r="J18" s="500" t="s">
        <v>822</v>
      </c>
      <c r="K18" s="101"/>
      <c r="L18" s="979">
        <v>-933</v>
      </c>
      <c r="N18" s="979"/>
    </row>
    <row r="19" spans="2:14" s="53" customFormat="1" ht="15" customHeight="1">
      <c r="B19" s="325"/>
      <c r="C19" s="325"/>
      <c r="D19" s="1247" t="s">
        <v>823</v>
      </c>
      <c r="E19" s="1247"/>
      <c r="F19" s="1247"/>
      <c r="H19" s="500"/>
      <c r="J19" s="500" t="s">
        <v>824</v>
      </c>
      <c r="K19" s="101"/>
      <c r="L19" s="979">
        <v>241</v>
      </c>
      <c r="N19" s="979"/>
    </row>
    <row r="20" spans="2:14" s="953" customFormat="1" ht="15" customHeight="1">
      <c r="B20" s="972" t="s">
        <v>841</v>
      </c>
      <c r="C20" s="972"/>
      <c r="D20" s="972"/>
      <c r="E20" s="972"/>
      <c r="F20" s="972"/>
      <c r="H20" s="973" t="s">
        <v>758</v>
      </c>
      <c r="J20" s="973" t="s">
        <v>828</v>
      </c>
      <c r="K20" s="976"/>
      <c r="L20" s="974">
        <v>3890</v>
      </c>
      <c r="M20" s="977"/>
      <c r="N20" s="974"/>
    </row>
    <row r="21" spans="2:14" s="53" customFormat="1" ht="15" customHeight="1">
      <c r="H21" s="56"/>
      <c r="J21" s="56"/>
    </row>
    <row r="22" spans="2:14" s="953" customFormat="1" ht="15" customHeight="1">
      <c r="B22" s="975" t="s">
        <v>878</v>
      </c>
      <c r="C22" s="975"/>
      <c r="D22" s="975"/>
      <c r="E22" s="975"/>
      <c r="F22" s="975"/>
      <c r="H22" s="971"/>
      <c r="J22" s="971" t="s">
        <v>829</v>
      </c>
      <c r="K22" s="976"/>
      <c r="L22" s="99">
        <v>35589</v>
      </c>
      <c r="M22" s="977"/>
      <c r="N22" s="918"/>
    </row>
    <row r="23" spans="2:14" s="953" customFormat="1" ht="15" customHeight="1">
      <c r="B23" s="975" t="s">
        <v>879</v>
      </c>
      <c r="C23" s="975"/>
      <c r="D23" s="975"/>
      <c r="E23" s="975"/>
      <c r="F23" s="975"/>
      <c r="H23" s="971"/>
      <c r="J23" s="971" t="s">
        <v>830</v>
      </c>
      <c r="K23" s="976"/>
      <c r="L23" s="99">
        <v>36708</v>
      </c>
      <c r="M23" s="977"/>
      <c r="N23" s="918"/>
    </row>
    <row r="24" spans="2:14" s="53" customFormat="1" ht="15" customHeight="1">
      <c r="C24" s="53" t="s">
        <v>880</v>
      </c>
      <c r="H24" s="56"/>
      <c r="J24" s="56"/>
      <c r="K24" s="101"/>
      <c r="L24" s="289">
        <v>37024</v>
      </c>
      <c r="M24" s="932"/>
      <c r="N24" s="946"/>
    </row>
    <row r="25" spans="2:14" s="53" customFormat="1" ht="15" customHeight="1">
      <c r="C25" s="53" t="s">
        <v>881</v>
      </c>
      <c r="H25" s="56"/>
      <c r="J25" s="56"/>
      <c r="K25" s="101"/>
      <c r="L25" s="289">
        <v>-316</v>
      </c>
      <c r="M25" s="932"/>
      <c r="N25" s="946"/>
    </row>
    <row r="26" spans="2:14" s="953" customFormat="1" ht="15" customHeight="1">
      <c r="B26" s="975" t="s">
        <v>882</v>
      </c>
      <c r="C26" s="975"/>
      <c r="D26" s="975"/>
      <c r="E26" s="975"/>
      <c r="F26" s="975"/>
      <c r="H26" s="971"/>
      <c r="J26" s="971" t="s">
        <v>831</v>
      </c>
      <c r="K26" s="976"/>
      <c r="L26" s="99">
        <v>-13967</v>
      </c>
      <c r="M26" s="977"/>
      <c r="N26" s="918"/>
    </row>
    <row r="27" spans="2:14" s="53" customFormat="1" ht="15" customHeight="1">
      <c r="C27" s="53" t="s">
        <v>883</v>
      </c>
      <c r="H27" s="56"/>
      <c r="J27" s="56"/>
      <c r="K27" s="101"/>
      <c r="L27" s="289">
        <v>-12846</v>
      </c>
      <c r="M27" s="932"/>
      <c r="N27" s="946"/>
    </row>
    <row r="28" spans="2:14" s="53" customFormat="1" ht="15" customHeight="1">
      <c r="C28" s="53" t="s">
        <v>884</v>
      </c>
      <c r="H28" s="56"/>
      <c r="J28" s="56"/>
      <c r="K28" s="101"/>
      <c r="L28" s="289">
        <v>-1121</v>
      </c>
      <c r="M28" s="932"/>
      <c r="N28" s="946"/>
    </row>
    <row r="29" spans="2:14" s="953" customFormat="1" ht="15" customHeight="1">
      <c r="B29" s="972" t="s">
        <v>827</v>
      </c>
      <c r="C29" s="972"/>
      <c r="D29" s="972"/>
      <c r="E29" s="972"/>
      <c r="F29" s="972"/>
      <c r="H29" s="973" t="s">
        <v>759</v>
      </c>
      <c r="J29" s="973" t="s">
        <v>832</v>
      </c>
      <c r="K29" s="976"/>
      <c r="L29" s="974">
        <v>58330</v>
      </c>
      <c r="M29" s="977"/>
      <c r="N29" s="974"/>
    </row>
    <row r="30" spans="2:14" s="53" customFormat="1" ht="15" customHeight="1">
      <c r="H30" s="56"/>
      <c r="J30" s="56"/>
    </row>
    <row r="31" spans="2:14" s="49" customFormat="1" ht="15" customHeight="1" thickBot="1">
      <c r="B31" s="981" t="s">
        <v>851</v>
      </c>
      <c r="C31" s="981"/>
      <c r="D31" s="981"/>
      <c r="E31" s="981"/>
      <c r="F31" s="981"/>
      <c r="H31" s="538" t="s">
        <v>173</v>
      </c>
      <c r="J31" s="538" t="s">
        <v>833</v>
      </c>
      <c r="K31" s="148"/>
      <c r="L31" s="982">
        <v>6.7000000000000004E-2</v>
      </c>
      <c r="N31" s="982"/>
    </row>
    <row r="32" spans="2:14" s="53" customFormat="1" ht="15" customHeight="1" thickTop="1">
      <c r="H32" s="56"/>
      <c r="J32" s="56"/>
    </row>
    <row r="33" spans="1:14" s="53" customFormat="1" ht="15" customHeight="1">
      <c r="B33" s="53" t="s">
        <v>869</v>
      </c>
      <c r="H33" s="56"/>
      <c r="J33" s="56"/>
    </row>
    <row r="34" spans="1:14" s="53" customFormat="1" ht="15" customHeight="1">
      <c r="B34" s="53" t="s">
        <v>870</v>
      </c>
      <c r="H34" s="56"/>
      <c r="J34" s="56"/>
    </row>
    <row r="35" spans="1:14" s="53" customFormat="1" ht="15" customHeight="1">
      <c r="B35" s="53" t="s">
        <v>871</v>
      </c>
      <c r="H35" s="56"/>
      <c r="J35" s="56"/>
    </row>
    <row r="36" spans="1:14" s="53" customFormat="1" ht="15" customHeight="1">
      <c r="B36" s="53" t="s">
        <v>872</v>
      </c>
      <c r="H36" s="56"/>
      <c r="J36" s="56"/>
    </row>
    <row r="37" spans="1:14" s="53" customFormat="1" ht="15" customHeight="1">
      <c r="B37" s="53" t="s">
        <v>888</v>
      </c>
      <c r="H37" s="56"/>
      <c r="J37" s="56"/>
    </row>
    <row r="38" spans="1:14" s="53" customFormat="1" ht="15" customHeight="1">
      <c r="B38" s="53" t="s">
        <v>873</v>
      </c>
      <c r="H38" s="56"/>
      <c r="J38" s="56"/>
    </row>
    <row r="39" spans="1:14" s="53" customFormat="1" ht="15" customHeight="1">
      <c r="B39" s="53" t="s">
        <v>887</v>
      </c>
      <c r="H39" s="56"/>
      <c r="J39" s="56"/>
    </row>
    <row r="40" spans="1:14" s="53" customFormat="1" ht="15" customHeight="1">
      <c r="B40" s="53" t="s">
        <v>874</v>
      </c>
      <c r="H40" s="56"/>
      <c r="J40" s="56"/>
    </row>
    <row r="41" spans="1:14" s="53" customFormat="1" ht="15" customHeight="1">
      <c r="H41" s="56"/>
      <c r="J41" s="56"/>
    </row>
    <row r="42" spans="1:14" s="53" customFormat="1" ht="15" customHeight="1">
      <c r="H42" s="56"/>
      <c r="J42" s="56"/>
    </row>
    <row r="43" spans="1:14" s="528" customFormat="1" ht="15" customHeight="1">
      <c r="A43" s="53"/>
      <c r="B43" s="55"/>
      <c r="C43" s="53"/>
      <c r="D43" s="53"/>
      <c r="E43" s="53"/>
      <c r="F43" s="53"/>
      <c r="G43" s="53"/>
      <c r="H43" s="56"/>
      <c r="I43" s="53"/>
      <c r="J43" s="56"/>
      <c r="K43" s="53"/>
    </row>
    <row r="44" spans="1:14" s="257" customFormat="1" ht="12.75" hidden="1" customHeight="1">
      <c r="B44" s="560"/>
      <c r="C44" s="560"/>
      <c r="D44" s="560"/>
      <c r="E44" s="560"/>
      <c r="F44" s="560"/>
      <c r="H44" s="561"/>
      <c r="J44" s="561"/>
      <c r="L44" s="560"/>
      <c r="N44" s="560"/>
    </row>
    <row r="45" spans="1:14" s="257" customFormat="1" ht="12.75" hidden="1" customHeight="1">
      <c r="B45" s="59" t="s">
        <v>83</v>
      </c>
      <c r="C45" s="60"/>
      <c r="D45" s="60"/>
      <c r="E45" s="60"/>
      <c r="F45" s="60"/>
      <c r="G45" s="60"/>
      <c r="H45" s="61">
        <f>COUNTIF($49:$60,"&gt;2")+COUNTIF($49:$60,"&lt;-2")</f>
        <v>0</v>
      </c>
      <c r="I45" s="60"/>
      <c r="J45" s="563"/>
    </row>
    <row r="46" spans="1:14" s="58" customFormat="1" ht="12.75" hidden="1" customHeight="1">
      <c r="B46" s="59" t="s">
        <v>85</v>
      </c>
      <c r="C46" s="60"/>
      <c r="D46" s="60"/>
      <c r="E46" s="60"/>
      <c r="F46" s="60"/>
      <c r="G46" s="60"/>
      <c r="H46" s="61">
        <f>COUNTIF($61:$63,"&gt;=1,0001")+COUNTIF($61:$63,"&lt;=-1,0001")</f>
        <v>0</v>
      </c>
      <c r="I46" s="60"/>
      <c r="J46" s="563"/>
    </row>
    <row r="47" spans="1:14" s="58" customFormat="1" ht="12.75" hidden="1" customHeight="1">
      <c r="B47" s="59" t="s">
        <v>377</v>
      </c>
      <c r="C47" s="60"/>
      <c r="D47" s="60"/>
      <c r="E47" s="60"/>
      <c r="F47" s="60"/>
      <c r="G47" s="60"/>
      <c r="H47" s="63" t="str">
        <f>IF(ISERROR(SUM($49:$63)),"# ERREUR !","OK")</f>
        <v>OK</v>
      </c>
      <c r="I47" s="60"/>
      <c r="J47" s="563"/>
    </row>
    <row r="48" spans="1:14" s="58" customFormat="1" ht="12.75" hidden="1" customHeight="1">
      <c r="B48" s="64"/>
      <c r="C48" s="64"/>
      <c r="D48" s="64"/>
      <c r="E48" s="64"/>
      <c r="F48" s="64"/>
      <c r="G48" s="64"/>
      <c r="H48" s="65"/>
      <c r="I48" s="64"/>
      <c r="J48" s="65"/>
    </row>
    <row r="49" spans="1:14" s="257" customFormat="1" ht="12.75" hidden="1" customHeight="1">
      <c r="B49" s="560"/>
      <c r="C49" s="560"/>
      <c r="D49" s="560"/>
      <c r="E49" s="560"/>
      <c r="F49" s="560"/>
      <c r="H49" s="561"/>
      <c r="J49" s="561"/>
      <c r="L49" s="560"/>
      <c r="N49" s="560"/>
    </row>
    <row r="50" spans="1:14" s="259" customFormat="1" ht="12.75" hidden="1" customHeight="1">
      <c r="B50" s="259" t="s">
        <v>834</v>
      </c>
      <c r="F50" s="562"/>
      <c r="G50" s="258"/>
      <c r="H50" s="563" t="s">
        <v>81</v>
      </c>
      <c r="I50" s="258"/>
      <c r="J50" s="563"/>
      <c r="K50" s="60"/>
      <c r="L50" s="178">
        <f>IF(ABS(L11-SUM(L12:L13))&lt;0.001,0,L11-SUM(L12:L13))</f>
        <v>1</v>
      </c>
      <c r="M50" s="176"/>
      <c r="N50" s="178">
        <f>IF(ABS(N11-SUM(N12:N13))&lt;0.001,0,N11-SUM(N12:N13))</f>
        <v>0</v>
      </c>
    </row>
    <row r="51" spans="1:14" s="259" customFormat="1" ht="12.75" hidden="1" customHeight="1">
      <c r="B51" s="259" t="s">
        <v>835</v>
      </c>
      <c r="F51" s="562"/>
      <c r="G51" s="258"/>
      <c r="H51" s="563" t="s">
        <v>81</v>
      </c>
      <c r="I51" s="258"/>
      <c r="J51" s="563"/>
      <c r="K51" s="60"/>
      <c r="L51" s="176">
        <f>IF(ABS(L14-SUM(L15:L16))&lt;0.001,0,L14-SUM(L15:L16))</f>
        <v>0</v>
      </c>
      <c r="M51" s="176"/>
      <c r="N51" s="176">
        <f>IF(ABS(N14-SUM(N15:N16))&lt;0.001,0,N14-SUM(N15:N16))</f>
        <v>0</v>
      </c>
    </row>
    <row r="52" spans="1:14" s="259" customFormat="1" ht="12.75" hidden="1" customHeight="1">
      <c r="B52" s="259" t="s">
        <v>836</v>
      </c>
      <c r="F52" s="562"/>
      <c r="G52" s="258"/>
      <c r="H52" s="563" t="s">
        <v>81</v>
      </c>
      <c r="I52" s="258"/>
      <c r="J52" s="563"/>
      <c r="K52" s="60"/>
      <c r="L52" s="176">
        <f>IF(ABS(L16+L19)&lt;0.001,0,L16+L19)</f>
        <v>0</v>
      </c>
      <c r="M52" s="176"/>
      <c r="N52" s="176">
        <f>IF(ABS(N16+N19)&lt;0.001,0,N16+N19)</f>
        <v>0</v>
      </c>
    </row>
    <row r="53" spans="1:14" s="256" customFormat="1" ht="12.75" hidden="1" customHeight="1">
      <c r="A53" s="238"/>
      <c r="B53" s="259" t="s">
        <v>837</v>
      </c>
      <c r="C53" s="260"/>
      <c r="D53" s="261"/>
      <c r="E53" s="261"/>
      <c r="F53" s="262"/>
      <c r="G53" s="262"/>
      <c r="H53" s="263" t="s">
        <v>81</v>
      </c>
      <c r="I53" s="262"/>
      <c r="J53" s="263"/>
      <c r="K53" s="259"/>
      <c r="L53" s="176">
        <f>IF(ABS(L19-(-L17*L18))&lt;1,0,L19-(-L17*L18))</f>
        <v>0</v>
      </c>
      <c r="M53" s="176"/>
      <c r="N53" s="176">
        <f>IF(ABS(N19-(-N17*N18))&lt;1,0,N19-(-N17*N18))</f>
        <v>0</v>
      </c>
    </row>
    <row r="54" spans="1:14" s="259" customFormat="1" ht="12.75" hidden="1" customHeight="1">
      <c r="B54" s="259" t="s">
        <v>838</v>
      </c>
      <c r="F54" s="562"/>
      <c r="G54" s="258"/>
      <c r="H54" s="563" t="s">
        <v>81</v>
      </c>
      <c r="I54" s="258"/>
      <c r="J54" s="563"/>
      <c r="K54" s="60"/>
      <c r="L54" s="176">
        <f>IF(ABS(L20-(L11+L14))&lt;0.001,0,L20-(L11+L14))</f>
        <v>-1</v>
      </c>
      <c r="M54" s="176"/>
      <c r="N54" s="176">
        <f>IF(ABS(N20-(N11+N14))&lt;0.001,0,N20-(N11+N14))</f>
        <v>0</v>
      </c>
    </row>
    <row r="55" spans="1:14" s="256" customFormat="1" ht="12.75" hidden="1" customHeight="1">
      <c r="A55" s="238"/>
      <c r="B55" s="259" t="s">
        <v>839</v>
      </c>
      <c r="C55" s="260"/>
      <c r="D55" s="261"/>
      <c r="E55" s="261"/>
      <c r="F55" s="262"/>
      <c r="G55" s="262"/>
      <c r="H55" s="263" t="s">
        <v>81</v>
      </c>
      <c r="I55" s="262"/>
      <c r="J55" s="263"/>
      <c r="K55" s="259"/>
      <c r="L55" s="176">
        <f>IF(ABS(L23-SUM(L24:L25))&lt;0.001,0,L23-SUM(L24:L25))</f>
        <v>0</v>
      </c>
      <c r="M55" s="176"/>
      <c r="N55" s="176">
        <f>IF(ABS(N23-SUM(N24:N25))&lt;0.001,0,N23-SUM(N24:N25))</f>
        <v>0</v>
      </c>
    </row>
    <row r="56" spans="1:14" s="259" customFormat="1" ht="12.75" hidden="1" customHeight="1">
      <c r="B56" s="259" t="s">
        <v>840</v>
      </c>
      <c r="F56" s="562"/>
      <c r="G56" s="258"/>
      <c r="H56" s="563" t="s">
        <v>81</v>
      </c>
      <c r="I56" s="258"/>
      <c r="J56" s="563"/>
      <c r="K56" s="60"/>
      <c r="L56" s="176">
        <f>IF(ABS(L26-SUM(L27:L28))&lt;0.001,0,L26-SUM(L27:L28))</f>
        <v>0</v>
      </c>
      <c r="M56" s="176"/>
      <c r="N56" s="176">
        <f>IF(ABS(N26-SUM(N27:N28))&lt;0.001,0,N26-SUM(N27:N28))</f>
        <v>0</v>
      </c>
    </row>
    <row r="57" spans="1:14" s="256" customFormat="1" ht="12.75" hidden="1" customHeight="1">
      <c r="A57" s="238"/>
      <c r="B57" s="259" t="s">
        <v>842</v>
      </c>
      <c r="C57" s="260"/>
      <c r="D57" s="261"/>
      <c r="E57" s="261"/>
      <c r="F57" s="262"/>
      <c r="G57" s="262"/>
      <c r="H57" s="263" t="s">
        <v>81</v>
      </c>
      <c r="I57" s="262"/>
      <c r="J57" s="263"/>
      <c r="K57" s="259"/>
      <c r="L57" s="176">
        <f>IF(ABS(L29-(L22+L23+L26))&lt;0.001,0,L29-(L22+L23+L26))</f>
        <v>0</v>
      </c>
      <c r="M57" s="176"/>
      <c r="N57" s="176">
        <f>IF(ABS(N29-(N22+N23+N26))&lt;0.001,0,N29-(N22+N23+N26))</f>
        <v>0</v>
      </c>
    </row>
    <row r="58" spans="1:14" s="259" customFormat="1" ht="12.75" hidden="1" customHeight="1">
      <c r="B58" s="259" t="s">
        <v>843</v>
      </c>
      <c r="F58" s="562"/>
      <c r="G58" s="258"/>
      <c r="H58" s="563" t="s">
        <v>81</v>
      </c>
      <c r="I58" s="258"/>
      <c r="J58" s="563"/>
      <c r="K58" s="60"/>
      <c r="L58" s="176">
        <f>IF(TRIMESTRE=4,IF(ABS(L31-(L20/L29))&lt;0.001,0,L31-(L20/L29)),0)</f>
        <v>0</v>
      </c>
      <c r="M58" s="176"/>
      <c r="N58" s="176">
        <f>IF(TRIMESTRE=4,IF(ABS(N31-(N20/N29))&lt;0.001,0,N31-(N20/N29)),0)</f>
        <v>0</v>
      </c>
    </row>
    <row r="59" spans="1:14" s="256" customFormat="1" ht="12.75" hidden="1" customHeight="1">
      <c r="A59" s="238"/>
      <c r="B59" s="259" t="s">
        <v>844</v>
      </c>
      <c r="C59" s="260"/>
      <c r="D59" s="261"/>
      <c r="E59" s="261"/>
      <c r="F59" s="262"/>
      <c r="G59" s="262"/>
      <c r="H59" s="263" t="s">
        <v>81</v>
      </c>
      <c r="I59" s="262"/>
      <c r="J59" s="263"/>
      <c r="K59" s="259"/>
      <c r="L59" s="176">
        <f>IF(TRIMESTRE=4,IF(LEN(L$31)=5,0,100),0)</f>
        <v>0</v>
      </c>
      <c r="M59" s="176"/>
      <c r="N59" s="176">
        <f>IF(TRIMESTRE=4,IF(LEN(N$31)=5,0,100),0)</f>
        <v>0</v>
      </c>
    </row>
    <row r="60" spans="1:14" s="256" customFormat="1" ht="12.75" hidden="1" customHeight="1">
      <c r="B60" s="264"/>
      <c r="C60" s="265"/>
      <c r="D60" s="266"/>
      <c r="E60" s="266"/>
      <c r="F60" s="267"/>
      <c r="G60" s="262"/>
      <c r="H60" s="268"/>
      <c r="I60" s="262"/>
      <c r="J60" s="268"/>
      <c r="K60" s="259"/>
      <c r="L60" s="564"/>
      <c r="M60" s="176"/>
      <c r="N60" s="564"/>
    </row>
    <row r="61" spans="1:14" s="257" customFormat="1" ht="12.75" hidden="1" customHeight="1">
      <c r="B61" s="58"/>
      <c r="C61" s="58"/>
      <c r="D61" s="58"/>
      <c r="E61" s="58"/>
      <c r="F61" s="58"/>
      <c r="G61" s="58"/>
      <c r="H61" s="73"/>
      <c r="I61" s="58"/>
      <c r="J61" s="73"/>
      <c r="K61" s="270"/>
    </row>
    <row r="62" spans="1:14" s="259" customFormat="1" ht="12.75" hidden="1" customHeight="1">
      <c r="B62" s="60" t="s">
        <v>845</v>
      </c>
      <c r="F62" s="562"/>
      <c r="G62" s="258"/>
      <c r="H62" s="563" t="s">
        <v>82</v>
      </c>
      <c r="I62" s="258"/>
      <c r="J62" s="563"/>
      <c r="K62" s="60"/>
      <c r="L62" s="176">
        <f>IF(ABS(('Group - Accounts (1)'!$W$38+L65)-L12)&lt;0.001,0,('Group - Accounts (1)'!$W$38+L65)-L12)</f>
        <v>1</v>
      </c>
      <c r="M62" s="176"/>
      <c r="N62" s="176">
        <f>IF(ABS(('Group - Accounts (1)'!$AL$38+N65)-N12)&lt;0.001,0,('Group - Accounts (1)'!$AL$38+N65)-N12)</f>
        <v>0</v>
      </c>
    </row>
    <row r="63" spans="1:14" s="256" customFormat="1" ht="12.75" hidden="1" customHeight="1">
      <c r="B63" s="264"/>
      <c r="C63" s="265"/>
      <c r="D63" s="266"/>
      <c r="E63" s="266"/>
      <c r="F63" s="267"/>
      <c r="G63" s="262"/>
      <c r="H63" s="268"/>
      <c r="I63" s="262"/>
      <c r="J63" s="268"/>
      <c r="K63" s="259"/>
      <c r="L63" s="564"/>
      <c r="M63" s="176"/>
      <c r="N63" s="269"/>
    </row>
    <row r="64" spans="1:14" s="53" customFormat="1" ht="13.2" hidden="1">
      <c r="H64" s="56"/>
      <c r="J64" s="56"/>
    </row>
    <row r="65" spans="2:14" s="1086" customFormat="1" ht="12.75" hidden="1" customHeight="1">
      <c r="B65" s="1088" t="s">
        <v>955</v>
      </c>
      <c r="C65" s="1088"/>
      <c r="D65" s="1088"/>
      <c r="E65" s="1088"/>
      <c r="F65" s="1089"/>
      <c r="G65" s="270"/>
      <c r="H65" s="1090" t="s">
        <v>953</v>
      </c>
      <c r="I65" s="270"/>
      <c r="J65" s="1091"/>
      <c r="K65" s="288"/>
      <c r="L65" s="1078">
        <v>238</v>
      </c>
      <c r="M65" s="1078"/>
      <c r="N65" s="1080">
        <v>0</v>
      </c>
    </row>
    <row r="66" spans="2:14" s="256" customFormat="1" ht="12.75" hidden="1" customHeight="1">
      <c r="B66" s="264"/>
      <c r="C66" s="265"/>
      <c r="D66" s="266"/>
      <c r="E66" s="266"/>
      <c r="F66" s="267"/>
      <c r="G66" s="262"/>
      <c r="H66" s="268"/>
      <c r="I66" s="262"/>
      <c r="J66" s="268"/>
      <c r="K66" s="259"/>
      <c r="L66" s="564"/>
      <c r="M66" s="176"/>
      <c r="N66" s="269"/>
    </row>
    <row r="67" spans="2:14" s="53" customFormat="1" ht="13.2">
      <c r="H67" s="56"/>
      <c r="J67" s="56"/>
    </row>
    <row r="68" spans="2:14" s="53" customFormat="1" ht="13.2">
      <c r="H68" s="56"/>
      <c r="J68" s="56"/>
    </row>
  </sheetData>
  <sheetProtection algorithmName="SHA-512" hashValue="sclOHK/oyXqd04WRlCptedERP1hVmuMZNWVdoAoZRfCROuf3UA5g0hQdKs3Rohz6OAQ8zCSpYK0fCNyGcX4u5Q==" saltValue="8ixT1IHxW/pwgIlWJGJkNg==" spinCount="100000" sheet="1" formatCells="0" selectLockedCells="1"/>
  <mergeCells count="7">
    <mergeCell ref="J6:J7"/>
    <mergeCell ref="D19:F19"/>
    <mergeCell ref="F1:F5"/>
    <mergeCell ref="B6:F7"/>
    <mergeCell ref="H6:H7"/>
    <mergeCell ref="C16:F16"/>
    <mergeCell ref="D18:F18"/>
  </mergeCells>
  <conditionalFormatting sqref="L50 L52:L57">
    <cfRule type="cellIs" dxfId="2723" priority="93" operator="notBetween">
      <formula>-2</formula>
      <formula>2</formula>
    </cfRule>
  </conditionalFormatting>
  <conditionalFormatting sqref="H45">
    <cfRule type="cellIs" dxfId="2722" priority="92" operator="notEqual">
      <formula>0</formula>
    </cfRule>
  </conditionalFormatting>
  <conditionalFormatting sqref="L62 N62">
    <cfRule type="cellIs" dxfId="2721" priority="91" operator="notBetween">
      <formula>-0.9999999999</formula>
      <formula>0.9999999999</formula>
    </cfRule>
  </conditionalFormatting>
  <conditionalFormatting sqref="H46">
    <cfRule type="cellIs" dxfId="2720" priority="90" operator="notEqual">
      <formula>0</formula>
    </cfRule>
  </conditionalFormatting>
  <conditionalFormatting sqref="H47">
    <cfRule type="cellIs" dxfId="2719" priority="89" operator="notEqual">
      <formula>"OK"</formula>
    </cfRule>
  </conditionalFormatting>
  <conditionalFormatting sqref="L51">
    <cfRule type="cellIs" dxfId="2718" priority="85" operator="notBetween">
      <formula>-2</formula>
      <formula>2</formula>
    </cfRule>
  </conditionalFormatting>
  <conditionalFormatting sqref="N50">
    <cfRule type="cellIs" dxfId="2717" priority="11" operator="notBetween">
      <formula>-2</formula>
      <formula>2</formula>
    </cfRule>
  </conditionalFormatting>
  <conditionalFormatting sqref="N59">
    <cfRule type="cellIs" dxfId="2716" priority="10" operator="notBetween">
      <formula>-2</formula>
      <formula>2</formula>
    </cfRule>
  </conditionalFormatting>
  <conditionalFormatting sqref="N58 N51:N52">
    <cfRule type="cellIs" dxfId="2715" priority="9" operator="notBetween">
      <formula>-2</formula>
      <formula>2</formula>
    </cfRule>
  </conditionalFormatting>
  <conditionalFormatting sqref="N53">
    <cfRule type="cellIs" dxfId="2714" priority="8" operator="notBetween">
      <formula>-2</formula>
      <formula>2</formula>
    </cfRule>
  </conditionalFormatting>
  <conditionalFormatting sqref="N57">
    <cfRule type="cellIs" dxfId="2713" priority="7" operator="notBetween">
      <formula>-2</formula>
      <formula>2</formula>
    </cfRule>
  </conditionalFormatting>
  <conditionalFormatting sqref="N56">
    <cfRule type="cellIs" dxfId="2712" priority="6" operator="notBetween">
      <formula>-2</formula>
      <formula>2</formula>
    </cfRule>
  </conditionalFormatting>
  <conditionalFormatting sqref="N55">
    <cfRule type="cellIs" dxfId="2711" priority="5" operator="notBetween">
      <formula>-2</formula>
      <formula>2</formula>
    </cfRule>
  </conditionalFormatting>
  <conditionalFormatting sqref="N54">
    <cfRule type="cellIs" dxfId="2710" priority="4" operator="notBetween">
      <formula>-2</formula>
      <formula>2</formula>
    </cfRule>
  </conditionalFormatting>
  <conditionalFormatting sqref="L59">
    <cfRule type="cellIs" dxfId="2709" priority="3" operator="notBetween">
      <formula>-2</formula>
      <formula>2</formula>
    </cfRule>
  </conditionalFormatting>
  <conditionalFormatting sqref="L58">
    <cfRule type="cellIs" dxfId="2708" priority="2" operator="notBetween">
      <formula>-2</formula>
      <formula>2</formula>
    </cfRule>
  </conditionalFormatting>
  <hyperlinks>
    <hyperlink ref="A1" location="'Front page'!A1" display="'Front page'!A1" xr:uid="{6180496D-5CCA-484C-8CE1-1B779E3C5E5D}"/>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32097"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32097"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FF7900"/>
    <pageSetUpPr autoPageBreaks="0"/>
  </sheetPr>
  <dimension ref="A1:CC9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2"/>
  <cols>
    <col min="1" max="1" width="2.6640625" style="571" customWidth="1"/>
    <col min="2" max="2" width="2.6640625" style="608" customWidth="1"/>
    <col min="3" max="3" width="2.6640625" style="585" customWidth="1"/>
    <col min="4" max="5" width="2.6640625" style="583" customWidth="1"/>
    <col min="6" max="6" width="20.6640625" style="571" customWidth="1"/>
    <col min="7" max="7" width="1.6640625" style="571" customWidth="1"/>
    <col min="8" max="8" width="10.6640625" style="571" customWidth="1"/>
    <col min="9" max="9" width="2.6640625" style="571" customWidth="1"/>
    <col min="10" max="13" width="10.109375" style="609" customWidth="1"/>
    <col min="14" max="14" width="10.109375" style="571" customWidth="1"/>
    <col min="15" max="15" width="2.6640625" style="571" customWidth="1"/>
    <col min="16" max="19" width="10.109375" style="609" customWidth="1"/>
    <col min="20" max="20" width="10.109375" style="571" customWidth="1"/>
    <col min="21" max="21" width="2.6640625" style="571" customWidth="1"/>
    <col min="22" max="26" width="10.109375" style="571" customWidth="1"/>
    <col min="27" max="27" width="2.6640625" style="571" customWidth="1"/>
    <col min="28" max="29" width="10.109375" style="571" customWidth="1"/>
    <col min="30" max="30" width="2.33203125" style="571" customWidth="1"/>
    <col min="31" max="16384" width="11.44140625" style="571"/>
  </cols>
  <sheetData>
    <row r="1" spans="1:48" s="568" customFormat="1" ht="12" customHeight="1">
      <c r="A1" s="27" t="s">
        <v>585</v>
      </c>
      <c r="B1" s="565"/>
      <c r="C1" s="566"/>
      <c r="D1" s="567"/>
      <c r="E1" s="567"/>
      <c r="F1" s="1249" t="s">
        <v>238</v>
      </c>
      <c r="G1" s="1250"/>
      <c r="H1" s="1250"/>
      <c r="J1" s="569"/>
      <c r="K1" s="569"/>
      <c r="L1" s="569"/>
      <c r="M1" s="569"/>
      <c r="P1" s="569"/>
      <c r="Q1" s="569"/>
      <c r="R1" s="569"/>
      <c r="S1" s="569"/>
    </row>
    <row r="2" spans="1:48" s="568" customFormat="1" ht="12" customHeight="1">
      <c r="B2" s="565"/>
      <c r="C2" s="566"/>
      <c r="D2" s="567"/>
      <c r="E2" s="567"/>
      <c r="F2" s="1250"/>
      <c r="G2" s="1250"/>
      <c r="H2" s="1250"/>
      <c r="I2" s="570"/>
      <c r="J2" s="569"/>
      <c r="K2" s="569"/>
      <c r="L2" s="569"/>
      <c r="M2" s="569"/>
      <c r="P2" s="569"/>
      <c r="Q2" s="569"/>
      <c r="R2" s="569"/>
      <c r="S2" s="569"/>
    </row>
    <row r="3" spans="1:48" s="568" customFormat="1" ht="12" customHeight="1">
      <c r="B3" s="565"/>
      <c r="C3" s="566"/>
      <c r="D3" s="567"/>
      <c r="E3" s="567"/>
      <c r="F3" s="1250"/>
      <c r="G3" s="1250"/>
      <c r="H3" s="1250"/>
      <c r="J3" s="569"/>
      <c r="K3" s="569"/>
      <c r="L3" s="569"/>
      <c r="M3" s="569"/>
      <c r="P3" s="569"/>
      <c r="Q3" s="569"/>
      <c r="R3" s="569"/>
      <c r="S3" s="569"/>
    </row>
    <row r="4" spans="1:48" s="568" customFormat="1" ht="12" customHeight="1">
      <c r="B4" s="565"/>
      <c r="C4" s="566"/>
      <c r="D4" s="567"/>
      <c r="E4" s="567"/>
      <c r="F4" s="1250"/>
      <c r="G4" s="1250"/>
      <c r="H4" s="1250"/>
      <c r="J4" s="569"/>
      <c r="K4" s="569"/>
      <c r="L4" s="569"/>
      <c r="M4" s="569"/>
      <c r="P4" s="569"/>
      <c r="Q4" s="569"/>
      <c r="R4" s="569"/>
      <c r="S4" s="569"/>
    </row>
    <row r="5" spans="1:48" s="568" customFormat="1" ht="12" customHeight="1">
      <c r="B5" s="565"/>
      <c r="C5" s="566"/>
      <c r="D5" s="567"/>
      <c r="E5" s="567"/>
      <c r="F5" s="1250"/>
      <c r="G5" s="1250"/>
      <c r="H5" s="1250"/>
      <c r="J5" s="569"/>
      <c r="K5" s="569"/>
      <c r="L5" s="569"/>
      <c r="M5" s="569"/>
      <c r="P5" s="569"/>
      <c r="Q5" s="569"/>
      <c r="R5" s="569"/>
      <c r="S5" s="569"/>
    </row>
    <row r="6" spans="1:48" ht="23.25" customHeight="1">
      <c r="B6" s="1251" t="s">
        <v>27</v>
      </c>
      <c r="C6" s="1251"/>
      <c r="D6" s="1251"/>
      <c r="E6" s="1251"/>
      <c r="F6" s="1251"/>
      <c r="G6" s="572"/>
      <c r="H6" s="1251" t="s">
        <v>237</v>
      </c>
      <c r="I6" s="572"/>
      <c r="J6" s="573" t="s">
        <v>669</v>
      </c>
      <c r="K6" s="574"/>
      <c r="L6" s="574"/>
      <c r="M6" s="574"/>
      <c r="N6" s="574"/>
      <c r="O6" s="575"/>
      <c r="P6" s="573" t="s">
        <v>530</v>
      </c>
      <c r="Q6" s="574"/>
      <c r="R6" s="574"/>
      <c r="S6" s="574"/>
      <c r="T6" s="574"/>
      <c r="U6" s="575"/>
      <c r="V6" s="1092" t="s">
        <v>1010</v>
      </c>
      <c r="W6" s="1093"/>
      <c r="X6" s="1093"/>
      <c r="Y6" s="1093"/>
      <c r="Z6" s="1093"/>
      <c r="AA6" s="575"/>
      <c r="AB6" s="576" t="s">
        <v>12</v>
      </c>
      <c r="AC6" s="574"/>
      <c r="AD6" s="577"/>
    </row>
    <row r="7" spans="1:48" ht="29.25" customHeight="1">
      <c r="B7" s="1252"/>
      <c r="C7" s="1252"/>
      <c r="D7" s="1252"/>
      <c r="E7" s="1252"/>
      <c r="F7" s="1252"/>
      <c r="G7" s="572"/>
      <c r="H7" s="1252"/>
      <c r="I7" s="572"/>
      <c r="J7" s="578" t="s">
        <v>13</v>
      </c>
      <c r="K7" s="578" t="s">
        <v>233</v>
      </c>
      <c r="L7" s="578" t="s">
        <v>234</v>
      </c>
      <c r="M7" s="579" t="s">
        <v>235</v>
      </c>
      <c r="N7" s="578" t="s">
        <v>236</v>
      </c>
      <c r="P7" s="578" t="s">
        <v>13</v>
      </c>
      <c r="Q7" s="578" t="s">
        <v>233</v>
      </c>
      <c r="R7" s="578" t="s">
        <v>234</v>
      </c>
      <c r="S7" s="579" t="s">
        <v>235</v>
      </c>
      <c r="T7" s="578" t="s">
        <v>236</v>
      </c>
      <c r="V7" s="578" t="s">
        <v>13</v>
      </c>
      <c r="W7" s="578" t="s">
        <v>233</v>
      </c>
      <c r="X7" s="578" t="s">
        <v>234</v>
      </c>
      <c r="Y7" s="579" t="s">
        <v>235</v>
      </c>
      <c r="Z7" s="578" t="s">
        <v>236</v>
      </c>
      <c r="AB7" s="578" t="s">
        <v>234</v>
      </c>
      <c r="AC7" s="579" t="s">
        <v>235</v>
      </c>
      <c r="AD7" s="580"/>
    </row>
    <row r="8" spans="1:48" ht="15" customHeight="1">
      <c r="B8" s="580"/>
      <c r="C8" s="580"/>
      <c r="D8" s="580"/>
      <c r="E8" s="580"/>
      <c r="F8" s="580"/>
      <c r="G8" s="580"/>
      <c r="H8" s="580"/>
      <c r="I8" s="580"/>
      <c r="J8" s="581"/>
      <c r="K8" s="581"/>
      <c r="L8" s="581"/>
      <c r="M8" s="581"/>
      <c r="N8" s="580" t="s">
        <v>20</v>
      </c>
      <c r="P8" s="581"/>
      <c r="Q8" s="581"/>
      <c r="R8" s="581"/>
      <c r="S8" s="581"/>
      <c r="T8" s="580"/>
      <c r="V8" s="581"/>
      <c r="W8" s="581"/>
      <c r="X8" s="581"/>
      <c r="Y8" s="581"/>
      <c r="Z8" s="580"/>
      <c r="AB8" s="581"/>
      <c r="AC8" s="581"/>
      <c r="AD8" s="580"/>
    </row>
    <row r="9" spans="1:48" ht="18" customHeight="1">
      <c r="B9" s="582" t="s">
        <v>696</v>
      </c>
      <c r="C9" s="583"/>
      <c r="E9" s="584"/>
      <c r="F9" s="581"/>
      <c r="G9" s="581"/>
      <c r="H9" s="581"/>
      <c r="I9" s="581"/>
      <c r="J9" s="580"/>
      <c r="K9" s="199"/>
      <c r="L9" s="580"/>
      <c r="M9" s="580"/>
      <c r="N9" s="581"/>
      <c r="P9" s="580"/>
      <c r="Q9" s="580"/>
      <c r="R9" s="580"/>
      <c r="S9" s="580"/>
      <c r="T9" s="581"/>
      <c r="V9" s="580"/>
      <c r="W9" s="580"/>
      <c r="X9" s="580"/>
      <c r="Y9" s="580"/>
      <c r="Z9" s="581"/>
      <c r="AB9" s="580"/>
      <c r="AC9" s="580"/>
      <c r="AD9" s="581"/>
    </row>
    <row r="10" spans="1:48" s="591" customFormat="1" ht="18" customHeight="1">
      <c r="A10" s="585"/>
      <c r="B10" s="586" t="s">
        <v>656</v>
      </c>
      <c r="C10" s="587"/>
      <c r="D10" s="587"/>
      <c r="E10" s="588"/>
      <c r="F10" s="587"/>
      <c r="G10" s="589"/>
      <c r="H10" s="590" t="s">
        <v>14</v>
      </c>
      <c r="I10" s="589"/>
      <c r="J10" s="377">
        <v>9516.656002357</v>
      </c>
      <c r="K10" s="377">
        <v>6566.1469988468998</v>
      </c>
      <c r="L10" s="377">
        <v>657.49541535000003</v>
      </c>
      <c r="M10" s="377">
        <v>171.18810067499999</v>
      </c>
      <c r="N10" s="377">
        <v>2121.8254874851</v>
      </c>
      <c r="O10" s="101"/>
      <c r="P10" s="377">
        <v>2305.90529830899</v>
      </c>
      <c r="Q10" s="377">
        <v>1508.9358851546478</v>
      </c>
      <c r="R10" s="377">
        <v>161.24109283499999</v>
      </c>
      <c r="S10" s="377">
        <v>58.284794362</v>
      </c>
      <c r="T10" s="377">
        <v>577.44352595734222</v>
      </c>
      <c r="U10" s="101"/>
      <c r="V10" s="377">
        <v>1323.413221801</v>
      </c>
      <c r="W10" s="377">
        <v>918.39344730200003</v>
      </c>
      <c r="X10" s="377">
        <v>47.77352724</v>
      </c>
      <c r="Y10" s="377">
        <v>54.250811399999996</v>
      </c>
      <c r="Z10" s="377">
        <v>302.99543585899994</v>
      </c>
      <c r="AA10" s="378"/>
      <c r="AB10" s="377"/>
      <c r="AC10" s="377"/>
    </row>
    <row r="11" spans="1:48" ht="18" customHeight="1">
      <c r="B11" s="592" t="s">
        <v>719</v>
      </c>
      <c r="C11" s="592"/>
      <c r="D11" s="592"/>
      <c r="E11" s="592"/>
      <c r="F11" s="592"/>
      <c r="G11" s="593"/>
      <c r="H11" s="594"/>
      <c r="I11" s="593"/>
      <c r="J11" s="379"/>
      <c r="K11" s="379">
        <v>1</v>
      </c>
      <c r="L11" s="379">
        <v>4.7094282754073653</v>
      </c>
      <c r="M11" s="379">
        <v>32.232070910556004</v>
      </c>
      <c r="N11" s="379"/>
      <c r="O11" s="200"/>
      <c r="P11" s="379"/>
      <c r="Q11" s="379">
        <v>1</v>
      </c>
      <c r="R11" s="379">
        <v>4.7094282754073653</v>
      </c>
      <c r="S11" s="379">
        <v>32.232070910556004</v>
      </c>
      <c r="T11" s="379"/>
      <c r="U11" s="200"/>
      <c r="V11" s="379"/>
      <c r="W11" s="379">
        <v>1</v>
      </c>
      <c r="X11" s="379">
        <v>4.7094282754073653</v>
      </c>
      <c r="Y11" s="379">
        <v>32.232070910556004</v>
      </c>
      <c r="Z11" s="379"/>
      <c r="AA11" s="380"/>
      <c r="AB11" s="379">
        <v>4.6699948163057545</v>
      </c>
      <c r="AC11" s="379">
        <v>33.525546466407405</v>
      </c>
      <c r="AD11" s="593"/>
      <c r="AF11" s="591"/>
      <c r="AG11" s="591"/>
      <c r="AH11" s="591"/>
      <c r="AI11" s="591"/>
      <c r="AJ11" s="591"/>
      <c r="AK11" s="591"/>
      <c r="AL11" s="591"/>
      <c r="AM11" s="591"/>
      <c r="AN11" s="591"/>
      <c r="AO11" s="591"/>
      <c r="AP11" s="591"/>
      <c r="AQ11" s="591"/>
      <c r="AR11" s="591"/>
      <c r="AS11" s="591"/>
      <c r="AT11" s="591"/>
      <c r="AU11" s="591"/>
      <c r="AV11" s="591"/>
    </row>
    <row r="12" spans="1:48" ht="18" customHeight="1">
      <c r="B12" s="583" t="s">
        <v>917</v>
      </c>
      <c r="C12" s="583"/>
      <c r="E12" s="584"/>
      <c r="F12" s="593"/>
      <c r="G12" s="593"/>
      <c r="H12" s="595"/>
      <c r="I12" s="593"/>
      <c r="J12" s="381"/>
      <c r="K12" s="381">
        <v>1</v>
      </c>
      <c r="L12" s="381">
        <v>4.332136219691292</v>
      </c>
      <c r="M12" s="381">
        <v>38.83193538365952</v>
      </c>
      <c r="N12" s="381"/>
      <c r="O12" s="101"/>
      <c r="P12" s="381"/>
      <c r="Q12" s="381">
        <v>1</v>
      </c>
      <c r="R12" s="381">
        <v>4.332136219691292</v>
      </c>
      <c r="S12" s="381">
        <v>38.83193538365952</v>
      </c>
      <c r="T12" s="381"/>
      <c r="U12" s="101"/>
      <c r="V12" s="381"/>
      <c r="W12" s="381">
        <v>1</v>
      </c>
      <c r="X12" s="381">
        <v>4.332136219691292</v>
      </c>
      <c r="Y12" s="381">
        <v>38.83193538365952</v>
      </c>
      <c r="Z12" s="381"/>
      <c r="AA12" s="380"/>
      <c r="AB12" s="381">
        <v>4.3122965135082687</v>
      </c>
      <c r="AC12" s="381">
        <v>51.158745587558194</v>
      </c>
      <c r="AD12" s="593"/>
      <c r="AF12" s="591"/>
      <c r="AG12" s="591"/>
      <c r="AH12" s="591"/>
      <c r="AI12" s="591"/>
      <c r="AJ12" s="591"/>
      <c r="AK12" s="591"/>
      <c r="AL12" s="591"/>
      <c r="AM12" s="591"/>
      <c r="AN12" s="591"/>
      <c r="AO12" s="591"/>
      <c r="AP12" s="591"/>
      <c r="AQ12" s="591"/>
      <c r="AR12" s="591"/>
      <c r="AS12" s="591"/>
      <c r="AT12" s="591"/>
      <c r="AU12" s="591"/>
      <c r="AV12" s="591"/>
    </row>
    <row r="13" spans="1:48" ht="18" customHeight="1">
      <c r="B13" s="592" t="s">
        <v>657</v>
      </c>
      <c r="C13" s="592"/>
      <c r="D13" s="592"/>
      <c r="E13" s="592"/>
      <c r="F13" s="592"/>
      <c r="G13" s="593"/>
      <c r="H13" s="594" t="s">
        <v>14</v>
      </c>
      <c r="I13" s="593"/>
      <c r="J13" s="382">
        <v>16.681512037499488</v>
      </c>
      <c r="K13" s="382"/>
      <c r="L13" s="382">
        <v>57.262233757499985</v>
      </c>
      <c r="M13" s="382">
        <v>-29.095079930999987</v>
      </c>
      <c r="N13" s="382">
        <v>-11.48564178900051</v>
      </c>
      <c r="O13" s="200"/>
      <c r="P13" s="382">
        <v>4.8057654714998534</v>
      </c>
      <c r="Q13" s="382">
        <v>0.39446723199989719</v>
      </c>
      <c r="R13" s="382">
        <v>14.018771398500007</v>
      </c>
      <c r="S13" s="382">
        <v>-9.7389403850000988</v>
      </c>
      <c r="T13" s="382">
        <v>0.13146722600004779</v>
      </c>
      <c r="U13" s="200"/>
      <c r="V13" s="382">
        <v>-6.3237758629998098</v>
      </c>
      <c r="W13" s="382">
        <v>-2.4617042999921068E-2</v>
      </c>
      <c r="X13" s="382">
        <v>4.1606660980000001</v>
      </c>
      <c r="Y13" s="382">
        <v>-9.2204521679999942</v>
      </c>
      <c r="Z13" s="382">
        <v>-1.2393727499998946</v>
      </c>
      <c r="AA13" s="380"/>
      <c r="AB13" s="382"/>
      <c r="AC13" s="382"/>
      <c r="AD13" s="593"/>
      <c r="AF13" s="591"/>
      <c r="AG13" s="591"/>
      <c r="AH13" s="591"/>
      <c r="AI13" s="591"/>
      <c r="AJ13" s="591"/>
      <c r="AK13" s="591"/>
      <c r="AL13" s="591"/>
      <c r="AM13" s="591"/>
      <c r="AN13" s="591"/>
      <c r="AO13" s="591"/>
      <c r="AP13" s="591"/>
      <c r="AQ13" s="591"/>
      <c r="AR13" s="591"/>
      <c r="AS13" s="591"/>
      <c r="AT13" s="591"/>
      <c r="AU13" s="591"/>
      <c r="AV13" s="591"/>
    </row>
    <row r="14" spans="1:48" ht="18" customHeight="1">
      <c r="B14" s="53" t="s">
        <v>658</v>
      </c>
      <c r="C14" s="53"/>
      <c r="D14" s="53"/>
      <c r="E14" s="53"/>
      <c r="F14" s="53"/>
      <c r="G14" s="593"/>
      <c r="H14" s="595" t="s">
        <v>14</v>
      </c>
      <c r="I14" s="593"/>
      <c r="J14" s="383">
        <v>115.52299280700026</v>
      </c>
      <c r="K14" s="383">
        <v>115.42700000000059</v>
      </c>
      <c r="L14" s="383"/>
      <c r="M14" s="383"/>
      <c r="N14" s="383">
        <v>9.599280699967494E-2</v>
      </c>
      <c r="O14" s="200"/>
      <c r="P14" s="383">
        <v>40.184785156010093</v>
      </c>
      <c r="Q14" s="383">
        <v>30.531115281999973</v>
      </c>
      <c r="R14" s="383"/>
      <c r="S14" s="383">
        <v>9.9475983006414026E-14</v>
      </c>
      <c r="T14" s="383">
        <v>9.6536698740100206</v>
      </c>
      <c r="U14" s="200"/>
      <c r="V14" s="383">
        <v>25.839999999999918</v>
      </c>
      <c r="W14" s="383">
        <v>25.840000000000032</v>
      </c>
      <c r="X14" s="383"/>
      <c r="Y14" s="383"/>
      <c r="Z14" s="383">
        <v>-1.1368683772161603E-13</v>
      </c>
      <c r="AA14" s="384"/>
      <c r="AB14" s="383"/>
      <c r="AC14" s="383"/>
      <c r="AD14" s="593"/>
      <c r="AF14" s="591"/>
      <c r="AG14" s="591"/>
      <c r="AH14" s="591"/>
      <c r="AI14" s="591"/>
      <c r="AJ14" s="591"/>
      <c r="AK14" s="591"/>
      <c r="AL14" s="591"/>
      <c r="AM14" s="591"/>
      <c r="AN14" s="591"/>
      <c r="AO14" s="591"/>
      <c r="AP14" s="591"/>
      <c r="AQ14" s="591"/>
      <c r="AR14" s="591"/>
      <c r="AS14" s="591"/>
      <c r="AT14" s="591"/>
      <c r="AU14" s="591"/>
      <c r="AV14" s="591"/>
    </row>
    <row r="15" spans="1:48" s="585" customFormat="1" ht="18" customHeight="1" thickBot="1">
      <c r="B15" s="596" t="s">
        <v>903</v>
      </c>
      <c r="C15" s="596"/>
      <c r="D15" s="596"/>
      <c r="E15" s="597"/>
      <c r="F15" s="598"/>
      <c r="G15" s="581"/>
      <c r="H15" s="599" t="s">
        <v>14</v>
      </c>
      <c r="I15" s="581"/>
      <c r="J15" s="600">
        <v>9648.8605072014998</v>
      </c>
      <c r="K15" s="600">
        <v>6681.5739988469004</v>
      </c>
      <c r="L15" s="600">
        <v>714.75764910750001</v>
      </c>
      <c r="M15" s="600">
        <v>142.093020744</v>
      </c>
      <c r="N15" s="600">
        <v>2110.4358385031001</v>
      </c>
      <c r="O15" s="101"/>
      <c r="P15" s="600">
        <v>2350.8958489365</v>
      </c>
      <c r="Q15" s="600">
        <v>1539.8614676686477</v>
      </c>
      <c r="R15" s="600">
        <v>175.2598642335</v>
      </c>
      <c r="S15" s="600">
        <v>48.545853977</v>
      </c>
      <c r="T15" s="600">
        <v>587.22866305735238</v>
      </c>
      <c r="U15" s="101"/>
      <c r="V15" s="600">
        <v>1342.9294459380001</v>
      </c>
      <c r="W15" s="600">
        <v>944.20883025900014</v>
      </c>
      <c r="X15" s="600">
        <v>51.934193338</v>
      </c>
      <c r="Y15" s="600">
        <v>45.030359232000002</v>
      </c>
      <c r="Z15" s="600">
        <v>301.75606310900002</v>
      </c>
      <c r="AA15" s="385"/>
      <c r="AB15" s="600"/>
      <c r="AC15" s="600"/>
      <c r="AD15" s="581"/>
      <c r="AF15" s="591"/>
      <c r="AG15" s="591"/>
      <c r="AH15" s="591"/>
      <c r="AI15" s="591"/>
      <c r="AJ15" s="591"/>
      <c r="AK15" s="591"/>
      <c r="AL15" s="591"/>
      <c r="AM15" s="591"/>
      <c r="AN15" s="591"/>
      <c r="AO15" s="591"/>
      <c r="AP15" s="591"/>
      <c r="AQ15" s="591"/>
      <c r="AR15" s="591"/>
      <c r="AS15" s="591"/>
      <c r="AT15" s="591"/>
      <c r="AU15" s="591"/>
      <c r="AV15" s="591"/>
    </row>
    <row r="16" spans="1:48" ht="15" customHeight="1" thickTop="1">
      <c r="B16" s="595"/>
      <c r="C16" s="595"/>
      <c r="D16" s="595"/>
      <c r="E16" s="595"/>
      <c r="F16" s="595"/>
      <c r="G16" s="595"/>
      <c r="H16" s="595"/>
      <c r="I16" s="595"/>
      <c r="J16" s="201"/>
      <c r="K16" s="201"/>
      <c r="L16" s="201"/>
      <c r="M16" s="201"/>
      <c r="N16" s="201"/>
      <c r="O16" s="201"/>
      <c r="P16" s="201"/>
      <c r="Q16" s="201"/>
      <c r="R16" s="201"/>
      <c r="S16" s="201"/>
      <c r="T16" s="201"/>
      <c r="U16" s="201"/>
      <c r="V16" s="201"/>
      <c r="W16" s="201"/>
      <c r="X16" s="201"/>
      <c r="Y16" s="201"/>
      <c r="Z16" s="201"/>
      <c r="AA16" s="386"/>
      <c r="AB16" s="386"/>
      <c r="AC16" s="386"/>
      <c r="AD16" s="595"/>
      <c r="AF16" s="591"/>
      <c r="AG16" s="591"/>
      <c r="AH16" s="591"/>
      <c r="AI16" s="591"/>
      <c r="AJ16" s="591"/>
      <c r="AK16" s="591"/>
      <c r="AL16" s="591"/>
      <c r="AM16" s="591"/>
      <c r="AN16" s="591"/>
      <c r="AO16" s="591"/>
      <c r="AP16" s="591"/>
      <c r="AQ16" s="591"/>
      <c r="AR16" s="591"/>
      <c r="AS16" s="591"/>
      <c r="AT16" s="591"/>
      <c r="AU16" s="591"/>
      <c r="AV16" s="591"/>
    </row>
    <row r="17" spans="1:48" ht="18" customHeight="1">
      <c r="B17" s="582" t="s">
        <v>704</v>
      </c>
      <c r="C17" s="583"/>
      <c r="E17" s="584"/>
      <c r="F17" s="581"/>
      <c r="G17" s="581"/>
      <c r="H17" s="581"/>
      <c r="I17" s="581"/>
      <c r="J17" s="201"/>
      <c r="K17" s="201"/>
      <c r="L17" s="201"/>
      <c r="M17" s="201"/>
      <c r="N17" s="201"/>
      <c r="O17" s="201"/>
      <c r="P17" s="201"/>
      <c r="Q17" s="201"/>
      <c r="R17" s="201"/>
      <c r="S17" s="201"/>
      <c r="T17" s="201"/>
      <c r="U17" s="201"/>
      <c r="V17" s="201"/>
      <c r="W17" s="201"/>
      <c r="X17" s="201"/>
      <c r="Y17" s="201"/>
      <c r="Z17" s="201"/>
      <c r="AA17" s="387"/>
      <c r="AB17" s="388"/>
      <c r="AC17" s="388"/>
      <c r="AD17" s="581"/>
      <c r="AF17" s="591"/>
      <c r="AG17" s="591"/>
      <c r="AH17" s="591"/>
      <c r="AI17" s="591"/>
      <c r="AJ17" s="591"/>
      <c r="AK17" s="591"/>
      <c r="AL17" s="591"/>
      <c r="AM17" s="591"/>
      <c r="AN17" s="591"/>
      <c r="AO17" s="591"/>
      <c r="AP17" s="591"/>
      <c r="AQ17" s="591"/>
      <c r="AR17" s="591"/>
      <c r="AS17" s="591"/>
      <c r="AT17" s="591"/>
      <c r="AU17" s="591"/>
      <c r="AV17" s="591"/>
    </row>
    <row r="18" spans="1:48" s="591" customFormat="1" ht="18" customHeight="1">
      <c r="A18" s="585"/>
      <c r="B18" s="586" t="s">
        <v>656</v>
      </c>
      <c r="C18" s="587"/>
      <c r="D18" s="587"/>
      <c r="E18" s="588"/>
      <c r="F18" s="587"/>
      <c r="G18" s="589"/>
      <c r="H18" s="590" t="s">
        <v>14</v>
      </c>
      <c r="I18" s="589"/>
      <c r="J18" s="377">
        <v>9834.9692491544974</v>
      </c>
      <c r="K18" s="377">
        <v>6747.5507441101508</v>
      </c>
      <c r="L18" s="377">
        <v>698.80482869749994</v>
      </c>
      <c r="M18" s="377">
        <v>180.66650432100005</v>
      </c>
      <c r="N18" s="377">
        <v>2207.9471720258471</v>
      </c>
      <c r="O18" s="101"/>
      <c r="P18" s="377">
        <v>3007.4216244511204</v>
      </c>
      <c r="Q18" s="377">
        <v>2143.3790131791593</v>
      </c>
      <c r="R18" s="377">
        <v>178.64992664650006</v>
      </c>
      <c r="S18" s="377">
        <v>73.191607503001009</v>
      </c>
      <c r="T18" s="377">
        <v>612.20107712246022</v>
      </c>
      <c r="U18" s="101"/>
      <c r="V18" s="377">
        <v>1483.8947644734999</v>
      </c>
      <c r="W18" s="377">
        <v>1040.3314886869998</v>
      </c>
      <c r="X18" s="377">
        <v>68.558475822500014</v>
      </c>
      <c r="Y18" s="377">
        <v>50.155220372000009</v>
      </c>
      <c r="Z18" s="377">
        <v>324.84957959199971</v>
      </c>
      <c r="AA18" s="378"/>
      <c r="AB18" s="377"/>
      <c r="AC18" s="377"/>
    </row>
    <row r="19" spans="1:48" ht="18" customHeight="1">
      <c r="B19" s="592" t="s">
        <v>720</v>
      </c>
      <c r="C19" s="592"/>
      <c r="D19" s="592"/>
      <c r="E19" s="592"/>
      <c r="F19" s="592"/>
      <c r="G19" s="593"/>
      <c r="H19" s="594"/>
      <c r="I19" s="593"/>
      <c r="J19" s="379"/>
      <c r="K19" s="379">
        <v>1</v>
      </c>
      <c r="L19" s="379">
        <v>4.5449039088463872</v>
      </c>
      <c r="M19" s="379">
        <v>33.652762400815718</v>
      </c>
      <c r="N19" s="379"/>
      <c r="O19" s="200"/>
      <c r="P19" s="379"/>
      <c r="Q19" s="379">
        <v>1</v>
      </c>
      <c r="R19" s="379">
        <v>4.5449039088463872</v>
      </c>
      <c r="S19" s="379">
        <v>33.652762400815718</v>
      </c>
      <c r="T19" s="379"/>
      <c r="U19" s="200"/>
      <c r="V19" s="379"/>
      <c r="W19" s="379">
        <v>1</v>
      </c>
      <c r="X19" s="379">
        <v>4.5449039088463872</v>
      </c>
      <c r="Y19" s="379">
        <v>33.652762400815718</v>
      </c>
      <c r="Z19" s="379"/>
      <c r="AA19" s="380"/>
      <c r="AB19" s="379">
        <v>4.4388022336052844</v>
      </c>
      <c r="AC19" s="379">
        <v>33.741606775314644</v>
      </c>
      <c r="AD19" s="593"/>
      <c r="AF19" s="591"/>
      <c r="AG19" s="591"/>
      <c r="AH19" s="591"/>
      <c r="AI19" s="591"/>
      <c r="AJ19" s="591"/>
      <c r="AK19" s="591"/>
      <c r="AL19" s="591"/>
      <c r="AM19" s="591"/>
      <c r="AN19" s="591"/>
      <c r="AO19" s="591"/>
      <c r="AP19" s="591"/>
      <c r="AQ19" s="591"/>
      <c r="AR19" s="591"/>
      <c r="AS19" s="591"/>
      <c r="AT19" s="591"/>
      <c r="AU19" s="591"/>
      <c r="AV19" s="591"/>
    </row>
    <row r="20" spans="1:48" ht="18" customHeight="1">
      <c r="B20" s="583" t="s">
        <v>916</v>
      </c>
      <c r="C20" s="583"/>
      <c r="E20" s="584"/>
      <c r="F20" s="593"/>
      <c r="G20" s="593"/>
      <c r="H20" s="595"/>
      <c r="I20" s="593"/>
      <c r="J20" s="381"/>
      <c r="K20" s="381">
        <v>1</v>
      </c>
      <c r="L20" s="381">
        <v>4.3017647926336027</v>
      </c>
      <c r="M20" s="381">
        <v>51.262213001402877</v>
      </c>
      <c r="N20" s="381"/>
      <c r="O20" s="101"/>
      <c r="P20" s="381"/>
      <c r="Q20" s="381">
        <v>1</v>
      </c>
      <c r="R20" s="381">
        <v>4.3017647926336027</v>
      </c>
      <c r="S20" s="381">
        <v>51.262213001402877</v>
      </c>
      <c r="T20" s="381"/>
      <c r="U20" s="101"/>
      <c r="V20" s="381"/>
      <c r="W20" s="381">
        <v>1</v>
      </c>
      <c r="X20" s="381">
        <v>4.3017647926336027</v>
      </c>
      <c r="Y20" s="381">
        <v>51.262213001402877</v>
      </c>
      <c r="Z20" s="381"/>
      <c r="AA20" s="380"/>
      <c r="AB20" s="381">
        <v>4.3090075493812261</v>
      </c>
      <c r="AC20" s="381">
        <v>51.456210764639295</v>
      </c>
      <c r="AD20" s="593"/>
      <c r="AF20" s="591"/>
      <c r="AG20" s="591"/>
      <c r="AH20" s="591"/>
      <c r="AI20" s="591"/>
      <c r="AJ20" s="591"/>
      <c r="AK20" s="591"/>
      <c r="AL20" s="591"/>
      <c r="AM20" s="591"/>
      <c r="AN20" s="591"/>
      <c r="AO20" s="591"/>
      <c r="AP20" s="591"/>
      <c r="AQ20" s="591"/>
      <c r="AR20" s="591"/>
      <c r="AS20" s="591"/>
      <c r="AT20" s="591"/>
      <c r="AU20" s="591"/>
      <c r="AV20" s="591"/>
    </row>
    <row r="21" spans="1:48" ht="18" customHeight="1">
      <c r="B21" s="592" t="s">
        <v>657</v>
      </c>
      <c r="C21" s="592"/>
      <c r="D21" s="592"/>
      <c r="E21" s="592"/>
      <c r="F21" s="592"/>
      <c r="G21" s="593"/>
      <c r="H21" s="594" t="s">
        <v>14</v>
      </c>
      <c r="I21" s="593"/>
      <c r="J21" s="382">
        <v>-6.2695817114981764</v>
      </c>
      <c r="K21" s="382"/>
      <c r="L21" s="382">
        <v>40.20135178750013</v>
      </c>
      <c r="M21" s="382">
        <v>-65.452225806000058</v>
      </c>
      <c r="N21" s="382">
        <v>18.981292307001752</v>
      </c>
      <c r="O21" s="200"/>
      <c r="P21" s="382">
        <v>-3.684954348500014</v>
      </c>
      <c r="Q21" s="382">
        <v>0.30870994599990809</v>
      </c>
      <c r="R21" s="382">
        <v>10.411569675499948</v>
      </c>
      <c r="S21" s="382">
        <v>-25.108829484999781</v>
      </c>
      <c r="T21" s="382">
        <v>10.703595514999911</v>
      </c>
      <c r="U21" s="200"/>
      <c r="V21" s="382">
        <v>-12.47323415000028</v>
      </c>
      <c r="W21" s="382">
        <v>-8.0351522999876579E-2</v>
      </c>
      <c r="X21" s="382">
        <v>4.198938776999988</v>
      </c>
      <c r="Y21" s="382">
        <v>-18.834627591000014</v>
      </c>
      <c r="Z21" s="382">
        <v>2.2428061869996228</v>
      </c>
      <c r="AA21" s="380"/>
      <c r="AB21" s="382"/>
      <c r="AC21" s="382"/>
      <c r="AD21" s="593"/>
      <c r="AF21" s="591"/>
      <c r="AG21" s="591"/>
      <c r="AH21" s="591"/>
      <c r="AI21" s="591"/>
      <c r="AJ21" s="591"/>
      <c r="AK21" s="591"/>
      <c r="AL21" s="591"/>
      <c r="AM21" s="591"/>
      <c r="AN21" s="591"/>
      <c r="AO21" s="591"/>
      <c r="AP21" s="591"/>
      <c r="AQ21" s="591"/>
      <c r="AR21" s="591"/>
      <c r="AS21" s="591"/>
      <c r="AT21" s="591"/>
      <c r="AU21" s="591"/>
      <c r="AV21" s="591"/>
    </row>
    <row r="22" spans="1:48" ht="18" customHeight="1">
      <c r="B22" s="53" t="s">
        <v>658</v>
      </c>
      <c r="C22" s="53"/>
      <c r="D22" s="53"/>
      <c r="E22" s="53"/>
      <c r="F22" s="53"/>
      <c r="G22" s="593"/>
      <c r="H22" s="595" t="s">
        <v>14</v>
      </c>
      <c r="I22" s="593"/>
      <c r="J22" s="383">
        <v>74.628553729002306</v>
      </c>
      <c r="K22" s="383">
        <v>76.061999999998989</v>
      </c>
      <c r="L22" s="383"/>
      <c r="M22" s="383"/>
      <c r="N22" s="383">
        <v>-1.4334462709966829</v>
      </c>
      <c r="O22" s="200"/>
      <c r="P22" s="383">
        <v>23.049362952879619</v>
      </c>
      <c r="Q22" s="383">
        <v>12.195403574000011</v>
      </c>
      <c r="R22" s="383"/>
      <c r="S22" s="383">
        <v>-1.1226575225009583E-12</v>
      </c>
      <c r="T22" s="383">
        <v>10.853959378880731</v>
      </c>
      <c r="U22" s="200"/>
      <c r="V22" s="383">
        <v>32.612000000000307</v>
      </c>
      <c r="W22" s="383">
        <v>32.611999999999739</v>
      </c>
      <c r="X22" s="383"/>
      <c r="Y22" s="383"/>
      <c r="Z22" s="383">
        <v>5.6843418860808015E-13</v>
      </c>
      <c r="AA22" s="384"/>
      <c r="AB22" s="383"/>
      <c r="AC22" s="383"/>
      <c r="AD22" s="593"/>
      <c r="AF22" s="591"/>
      <c r="AG22" s="591"/>
      <c r="AH22" s="591"/>
      <c r="AI22" s="591"/>
      <c r="AJ22" s="591"/>
      <c r="AK22" s="591"/>
      <c r="AL22" s="591"/>
      <c r="AM22" s="591"/>
      <c r="AN22" s="591"/>
      <c r="AO22" s="591"/>
      <c r="AP22" s="591"/>
      <c r="AQ22" s="591"/>
      <c r="AR22" s="591"/>
      <c r="AS22" s="591"/>
      <c r="AT22" s="591"/>
      <c r="AU22" s="591"/>
      <c r="AV22" s="591"/>
    </row>
    <row r="23" spans="1:48" s="585" customFormat="1" ht="18" customHeight="1" thickBot="1">
      <c r="B23" s="596" t="s">
        <v>904</v>
      </c>
      <c r="C23" s="596"/>
      <c r="D23" s="596"/>
      <c r="E23" s="597"/>
      <c r="F23" s="598"/>
      <c r="G23" s="581"/>
      <c r="H23" s="599" t="s">
        <v>14</v>
      </c>
      <c r="I23" s="581"/>
      <c r="J23" s="600">
        <v>9903.3282211720052</v>
      </c>
      <c r="K23" s="600">
        <v>6823.6127441101498</v>
      </c>
      <c r="L23" s="600">
        <v>739.00618048500007</v>
      </c>
      <c r="M23" s="600">
        <v>115.21427851499999</v>
      </c>
      <c r="N23" s="600">
        <v>2225.4950180618534</v>
      </c>
      <c r="O23" s="101"/>
      <c r="P23" s="600">
        <v>3026.7860330555</v>
      </c>
      <c r="Q23" s="600">
        <v>2155.8831266991592</v>
      </c>
      <c r="R23" s="600">
        <v>189.06149632200001</v>
      </c>
      <c r="S23" s="600">
        <v>48.082778018000106</v>
      </c>
      <c r="T23" s="600">
        <v>633.75863201634024</v>
      </c>
      <c r="U23" s="101"/>
      <c r="V23" s="600">
        <v>1504.0335303234999</v>
      </c>
      <c r="W23" s="600">
        <v>1072.8631371639999</v>
      </c>
      <c r="X23" s="600">
        <v>72.757414599499995</v>
      </c>
      <c r="Y23" s="600">
        <v>31.320592780999995</v>
      </c>
      <c r="Z23" s="600">
        <v>327.09238577899987</v>
      </c>
      <c r="AA23" s="385"/>
      <c r="AB23" s="600"/>
      <c r="AC23" s="600"/>
      <c r="AD23" s="581"/>
      <c r="AF23" s="591"/>
      <c r="AG23" s="591"/>
      <c r="AH23" s="591"/>
      <c r="AI23" s="591"/>
      <c r="AJ23" s="591"/>
      <c r="AK23" s="591"/>
      <c r="AL23" s="591"/>
      <c r="AM23" s="591"/>
      <c r="AN23" s="591"/>
      <c r="AO23" s="591"/>
      <c r="AP23" s="591"/>
      <c r="AQ23" s="591"/>
      <c r="AR23" s="591"/>
      <c r="AS23" s="591"/>
      <c r="AT23" s="591"/>
      <c r="AU23" s="591"/>
      <c r="AV23" s="591"/>
    </row>
    <row r="24" spans="1:48" ht="15" customHeight="1" thickTop="1">
      <c r="B24" s="595"/>
      <c r="C24" s="595"/>
      <c r="D24" s="595"/>
      <c r="E24" s="595"/>
      <c r="F24" s="595"/>
      <c r="G24" s="595"/>
      <c r="H24" s="595"/>
      <c r="I24" s="595"/>
      <c r="J24" s="201"/>
      <c r="K24" s="201"/>
      <c r="L24" s="943"/>
      <c r="M24" s="943"/>
      <c r="N24" s="201"/>
      <c r="O24" s="201"/>
      <c r="P24" s="201"/>
      <c r="Q24" s="201"/>
      <c r="R24" s="943"/>
      <c r="S24" s="943"/>
      <c r="T24" s="201"/>
      <c r="U24" s="201"/>
      <c r="V24" s="201"/>
      <c r="W24" s="201"/>
      <c r="X24" s="943"/>
      <c r="Y24" s="943"/>
      <c r="Z24" s="201"/>
      <c r="AA24" s="386"/>
      <c r="AB24" s="386"/>
      <c r="AC24" s="386"/>
      <c r="AD24" s="595"/>
      <c r="AF24" s="591"/>
      <c r="AG24" s="591"/>
      <c r="AH24" s="591"/>
      <c r="AI24" s="591"/>
      <c r="AJ24" s="591"/>
      <c r="AK24" s="591"/>
      <c r="AL24" s="591"/>
      <c r="AM24" s="591"/>
      <c r="AN24" s="591"/>
      <c r="AO24" s="591"/>
      <c r="AP24" s="591"/>
      <c r="AQ24" s="591"/>
      <c r="AR24" s="591"/>
      <c r="AS24" s="591"/>
      <c r="AT24" s="591"/>
      <c r="AU24" s="591"/>
      <c r="AV24" s="591"/>
    </row>
    <row r="25" spans="1:48" ht="18" customHeight="1">
      <c r="B25" s="582" t="s">
        <v>705</v>
      </c>
      <c r="C25" s="583"/>
      <c r="E25" s="584"/>
      <c r="F25" s="581"/>
      <c r="G25" s="581"/>
      <c r="H25" s="581"/>
      <c r="I25" s="581"/>
      <c r="J25" s="201"/>
      <c r="K25" s="201"/>
      <c r="L25" s="201"/>
      <c r="M25" s="201"/>
      <c r="N25" s="201"/>
      <c r="O25" s="201"/>
      <c r="P25" s="201"/>
      <c r="Q25" s="201"/>
      <c r="R25" s="201"/>
      <c r="S25" s="201"/>
      <c r="T25" s="201"/>
      <c r="U25" s="201"/>
      <c r="V25" s="201"/>
      <c r="W25" s="201"/>
      <c r="X25" s="201"/>
      <c r="Y25" s="201"/>
      <c r="Z25" s="201"/>
      <c r="AA25" s="387"/>
      <c r="AB25" s="388"/>
      <c r="AC25" s="388"/>
      <c r="AD25" s="581"/>
      <c r="AF25" s="591"/>
      <c r="AG25" s="591"/>
      <c r="AH25" s="591"/>
      <c r="AI25" s="591"/>
      <c r="AJ25" s="591"/>
      <c r="AK25" s="591"/>
      <c r="AL25" s="591"/>
      <c r="AM25" s="591"/>
      <c r="AN25" s="591"/>
      <c r="AO25" s="591"/>
      <c r="AP25" s="591"/>
      <c r="AQ25" s="591"/>
      <c r="AR25" s="591"/>
      <c r="AS25" s="591"/>
      <c r="AT25" s="591"/>
      <c r="AU25" s="591"/>
      <c r="AV25" s="591"/>
    </row>
    <row r="26" spans="1:48" s="591" customFormat="1" ht="18" customHeight="1">
      <c r="A26" s="585"/>
      <c r="B26" s="586" t="s">
        <v>656</v>
      </c>
      <c r="C26" s="587"/>
      <c r="D26" s="587"/>
      <c r="E26" s="588"/>
      <c r="F26" s="587"/>
      <c r="G26" s="589"/>
      <c r="H26" s="590" t="s">
        <v>14</v>
      </c>
      <c r="I26" s="589"/>
      <c r="J26" s="377">
        <v>19351.625251511497</v>
      </c>
      <c r="K26" s="377">
        <v>13313.697742957051</v>
      </c>
      <c r="L26" s="377">
        <v>1356.3002440475</v>
      </c>
      <c r="M26" s="377">
        <v>351.85460499600003</v>
      </c>
      <c r="N26" s="377">
        <v>4329.7726595109471</v>
      </c>
      <c r="O26" s="101"/>
      <c r="P26" s="377">
        <v>5313.3269227601104</v>
      </c>
      <c r="Q26" s="377">
        <v>3652.3148983338069</v>
      </c>
      <c r="R26" s="377">
        <v>339.89101948150005</v>
      </c>
      <c r="S26" s="377">
        <v>131.47640186500101</v>
      </c>
      <c r="T26" s="377">
        <v>1189.6446030798024</v>
      </c>
      <c r="U26" s="101"/>
      <c r="V26" s="377">
        <v>2807.3079862744999</v>
      </c>
      <c r="W26" s="377">
        <v>1958.724935989</v>
      </c>
      <c r="X26" s="377">
        <v>116.33200306250001</v>
      </c>
      <c r="Y26" s="377">
        <v>104.40603177200001</v>
      </c>
      <c r="Z26" s="377">
        <v>627.84501545099965</v>
      </c>
      <c r="AA26" s="378"/>
      <c r="AB26" s="377"/>
      <c r="AC26" s="377"/>
    </row>
    <row r="27" spans="1:48" ht="18" customHeight="1">
      <c r="B27" s="592" t="s">
        <v>721</v>
      </c>
      <c r="C27" s="592"/>
      <c r="D27" s="592"/>
      <c r="E27" s="592"/>
      <c r="F27" s="592"/>
      <c r="G27" s="593"/>
      <c r="H27" s="594"/>
      <c r="I27" s="593"/>
      <c r="J27" s="379"/>
      <c r="K27" s="379">
        <v>1</v>
      </c>
      <c r="L27" s="379">
        <v>4.6271660921268767</v>
      </c>
      <c r="M27" s="379">
        <v>32.942416655685861</v>
      </c>
      <c r="N27" s="379"/>
      <c r="O27" s="200"/>
      <c r="P27" s="379"/>
      <c r="Q27" s="379">
        <v>1</v>
      </c>
      <c r="R27" s="379">
        <v>4.6271660921268767</v>
      </c>
      <c r="S27" s="379">
        <v>32.942416655685861</v>
      </c>
      <c r="T27" s="379"/>
      <c r="U27" s="200"/>
      <c r="V27" s="379"/>
      <c r="W27" s="379">
        <v>1</v>
      </c>
      <c r="X27" s="379">
        <v>4.6271660921268767</v>
      </c>
      <c r="Y27" s="379">
        <v>32.942416655685861</v>
      </c>
      <c r="Z27" s="379"/>
      <c r="AA27" s="380"/>
      <c r="AB27" s="379">
        <v>4.4388022336052844</v>
      </c>
      <c r="AC27" s="379">
        <v>33.741606775314644</v>
      </c>
      <c r="AD27" s="593"/>
      <c r="AF27" s="591"/>
      <c r="AG27" s="591"/>
      <c r="AH27" s="591"/>
      <c r="AI27" s="591"/>
      <c r="AJ27" s="591"/>
      <c r="AK27" s="591"/>
      <c r="AL27" s="591"/>
      <c r="AM27" s="591"/>
      <c r="AN27" s="591"/>
      <c r="AO27" s="591"/>
      <c r="AP27" s="591"/>
      <c r="AQ27" s="591"/>
      <c r="AR27" s="591"/>
      <c r="AS27" s="591"/>
      <c r="AT27" s="591"/>
      <c r="AU27" s="591"/>
      <c r="AV27" s="591"/>
    </row>
    <row r="28" spans="1:48" ht="18" customHeight="1">
      <c r="B28" s="583" t="s">
        <v>915</v>
      </c>
      <c r="C28" s="583"/>
      <c r="E28" s="584"/>
      <c r="F28" s="593"/>
      <c r="G28" s="593"/>
      <c r="H28" s="595"/>
      <c r="I28" s="593"/>
      <c r="J28" s="381"/>
      <c r="K28" s="381">
        <v>1</v>
      </c>
      <c r="L28" s="381">
        <v>4.3169505061624474</v>
      </c>
      <c r="M28" s="381">
        <v>45.047074192531198</v>
      </c>
      <c r="N28" s="381"/>
      <c r="O28" s="101"/>
      <c r="P28" s="381"/>
      <c r="Q28" s="381">
        <v>1</v>
      </c>
      <c r="R28" s="381">
        <v>4.3169505061624474</v>
      </c>
      <c r="S28" s="381">
        <v>45.047074192531198</v>
      </c>
      <c r="T28" s="381"/>
      <c r="U28" s="101"/>
      <c r="V28" s="381"/>
      <c r="W28" s="381">
        <v>1</v>
      </c>
      <c r="X28" s="381">
        <v>4.3169505061624474</v>
      </c>
      <c r="Y28" s="381">
        <v>45.047074192531198</v>
      </c>
      <c r="Z28" s="381"/>
      <c r="AA28" s="380"/>
      <c r="AB28" s="381">
        <v>4.3090075493812261</v>
      </c>
      <c r="AC28" s="381">
        <v>51.456210764639295</v>
      </c>
      <c r="AD28" s="593"/>
      <c r="AF28" s="591"/>
      <c r="AG28" s="591"/>
      <c r="AH28" s="591"/>
      <c r="AI28" s="591"/>
      <c r="AJ28" s="591"/>
      <c r="AK28" s="591"/>
      <c r="AL28" s="591"/>
      <c r="AM28" s="591"/>
      <c r="AN28" s="591"/>
      <c r="AO28" s="591"/>
      <c r="AP28" s="591"/>
      <c r="AQ28" s="591"/>
      <c r="AR28" s="591"/>
      <c r="AS28" s="591"/>
      <c r="AT28" s="591"/>
      <c r="AU28" s="591"/>
      <c r="AV28" s="591"/>
    </row>
    <row r="29" spans="1:48" ht="18" customHeight="1">
      <c r="B29" s="592" t="s">
        <v>657</v>
      </c>
      <c r="C29" s="592"/>
      <c r="D29" s="592"/>
      <c r="E29" s="592"/>
      <c r="F29" s="592"/>
      <c r="G29" s="593"/>
      <c r="H29" s="594" t="s">
        <v>14</v>
      </c>
      <c r="I29" s="593"/>
      <c r="J29" s="382">
        <v>10.411930326001311</v>
      </c>
      <c r="K29" s="382"/>
      <c r="L29" s="382">
        <v>97.463585545000115</v>
      </c>
      <c r="M29" s="382">
        <v>-94.547305737000045</v>
      </c>
      <c r="N29" s="382">
        <v>7.4956505180012414</v>
      </c>
      <c r="O29" s="200"/>
      <c r="P29" s="382">
        <v>1.1208111229998394</v>
      </c>
      <c r="Q29" s="382">
        <v>0.70317717799980528</v>
      </c>
      <c r="R29" s="382">
        <v>24.430341073999955</v>
      </c>
      <c r="S29" s="382">
        <v>-34.84776986999988</v>
      </c>
      <c r="T29" s="382">
        <v>10.835062740999959</v>
      </c>
      <c r="U29" s="200"/>
      <c r="V29" s="382">
        <v>-18.79701001300009</v>
      </c>
      <c r="W29" s="382">
        <v>-0.10496856599979765</v>
      </c>
      <c r="X29" s="382">
        <v>8.3596048749999881</v>
      </c>
      <c r="Y29" s="382">
        <v>-28.055079759000009</v>
      </c>
      <c r="Z29" s="382">
        <v>1.0034334369997282</v>
      </c>
      <c r="AA29" s="380"/>
      <c r="AB29" s="382"/>
      <c r="AC29" s="382"/>
      <c r="AD29" s="593"/>
      <c r="AF29" s="591"/>
      <c r="AG29" s="591"/>
      <c r="AH29" s="591"/>
      <c r="AI29" s="591"/>
      <c r="AJ29" s="591"/>
      <c r="AK29" s="591"/>
      <c r="AL29" s="591"/>
      <c r="AM29" s="591"/>
      <c r="AN29" s="591"/>
      <c r="AO29" s="591"/>
      <c r="AP29" s="591"/>
      <c r="AQ29" s="591"/>
      <c r="AR29" s="591"/>
      <c r="AS29" s="591"/>
      <c r="AT29" s="591"/>
      <c r="AU29" s="591"/>
      <c r="AV29" s="591"/>
    </row>
    <row r="30" spans="1:48" ht="18" customHeight="1">
      <c r="B30" s="53" t="s">
        <v>658</v>
      </c>
      <c r="C30" s="53"/>
      <c r="D30" s="53"/>
      <c r="E30" s="53"/>
      <c r="F30" s="53"/>
      <c r="G30" s="593"/>
      <c r="H30" s="595" t="s">
        <v>14</v>
      </c>
      <c r="I30" s="593"/>
      <c r="J30" s="383">
        <v>190.15154653600257</v>
      </c>
      <c r="K30" s="383">
        <v>191.48899999999958</v>
      </c>
      <c r="L30" s="383"/>
      <c r="M30" s="383"/>
      <c r="N30" s="383">
        <v>-1.3374534639970079</v>
      </c>
      <c r="O30" s="200"/>
      <c r="P30" s="383">
        <v>63.234148108889713</v>
      </c>
      <c r="Q30" s="383">
        <v>42.726518855999984</v>
      </c>
      <c r="R30" s="383"/>
      <c r="S30" s="383">
        <v>-1.0231815394945443E-12</v>
      </c>
      <c r="T30" s="383">
        <v>20.507629252890752</v>
      </c>
      <c r="U30" s="200"/>
      <c r="V30" s="383">
        <v>58.452000000000226</v>
      </c>
      <c r="W30" s="383">
        <v>58.451999999999771</v>
      </c>
      <c r="X30" s="383"/>
      <c r="Y30" s="383"/>
      <c r="Z30" s="383">
        <v>4.5474735088646412E-13</v>
      </c>
      <c r="AA30" s="384"/>
      <c r="AB30" s="383"/>
      <c r="AC30" s="383"/>
      <c r="AD30" s="593"/>
      <c r="AF30" s="591"/>
      <c r="AG30" s="591"/>
      <c r="AH30" s="591"/>
      <c r="AI30" s="591"/>
      <c r="AJ30" s="591"/>
      <c r="AK30" s="591"/>
      <c r="AL30" s="591"/>
      <c r="AM30" s="591"/>
      <c r="AN30" s="591"/>
      <c r="AO30" s="591"/>
      <c r="AP30" s="591"/>
      <c r="AQ30" s="591"/>
      <c r="AR30" s="591"/>
      <c r="AS30" s="591"/>
      <c r="AT30" s="591"/>
      <c r="AU30" s="591"/>
      <c r="AV30" s="591"/>
    </row>
    <row r="31" spans="1:48" s="585" customFormat="1" ht="18" customHeight="1" thickBot="1">
      <c r="B31" s="596" t="s">
        <v>918</v>
      </c>
      <c r="C31" s="596"/>
      <c r="D31" s="596"/>
      <c r="E31" s="597"/>
      <c r="F31" s="598"/>
      <c r="G31" s="581"/>
      <c r="H31" s="599" t="s">
        <v>14</v>
      </c>
      <c r="I31" s="581"/>
      <c r="J31" s="600">
        <v>19552.188728373505</v>
      </c>
      <c r="K31" s="600">
        <v>13505.18674295705</v>
      </c>
      <c r="L31" s="600">
        <v>1453.7638295925001</v>
      </c>
      <c r="M31" s="600">
        <v>257.30729925899999</v>
      </c>
      <c r="N31" s="600">
        <v>4335.9308565649535</v>
      </c>
      <c r="O31" s="101"/>
      <c r="P31" s="600">
        <v>5377.6818819919999</v>
      </c>
      <c r="Q31" s="600">
        <v>3695.7445943678067</v>
      </c>
      <c r="R31" s="600">
        <v>364.32136055550001</v>
      </c>
      <c r="S31" s="600">
        <v>96.628631995000106</v>
      </c>
      <c r="T31" s="600">
        <v>1220.9872950736926</v>
      </c>
      <c r="U31" s="101"/>
      <c r="V31" s="600">
        <v>2846.9629762615</v>
      </c>
      <c r="W31" s="600">
        <v>2017.0719674229999</v>
      </c>
      <c r="X31" s="600">
        <v>124.6916079375</v>
      </c>
      <c r="Y31" s="600">
        <v>76.350952012999997</v>
      </c>
      <c r="Z31" s="600">
        <v>628.84844888799989</v>
      </c>
      <c r="AA31" s="385"/>
      <c r="AB31" s="600"/>
      <c r="AC31" s="600"/>
      <c r="AD31" s="581"/>
      <c r="AF31" s="591"/>
      <c r="AG31" s="591"/>
      <c r="AH31" s="591"/>
      <c r="AI31" s="591"/>
      <c r="AJ31" s="591"/>
      <c r="AK31" s="591"/>
      <c r="AL31" s="591"/>
      <c r="AM31" s="591"/>
      <c r="AN31" s="591"/>
      <c r="AO31" s="591"/>
      <c r="AP31" s="591"/>
      <c r="AQ31" s="591"/>
      <c r="AR31" s="591"/>
      <c r="AS31" s="591"/>
      <c r="AT31" s="591"/>
      <c r="AU31" s="591"/>
      <c r="AV31" s="591"/>
    </row>
    <row r="32" spans="1:48" ht="15" customHeight="1" thickTop="1">
      <c r="B32" s="595"/>
      <c r="C32" s="595"/>
      <c r="D32" s="595"/>
      <c r="E32" s="595"/>
      <c r="F32" s="595"/>
      <c r="G32" s="595"/>
      <c r="H32" s="595"/>
      <c r="I32" s="595"/>
      <c r="J32" s="201"/>
      <c r="K32" s="201"/>
      <c r="L32" s="943"/>
      <c r="M32" s="943"/>
      <c r="N32" s="201"/>
      <c r="O32" s="201"/>
      <c r="P32" s="201"/>
      <c r="Q32" s="201"/>
      <c r="R32" s="943"/>
      <c r="S32" s="943"/>
      <c r="T32" s="201"/>
      <c r="U32" s="201"/>
      <c r="V32" s="201"/>
      <c r="W32" s="201"/>
      <c r="X32" s="943"/>
      <c r="Y32" s="943"/>
      <c r="Z32" s="201"/>
      <c r="AA32" s="386"/>
      <c r="AB32" s="386"/>
      <c r="AC32" s="386"/>
      <c r="AD32" s="595"/>
      <c r="AF32" s="591"/>
      <c r="AG32" s="591"/>
      <c r="AH32" s="591"/>
      <c r="AI32" s="591"/>
      <c r="AJ32" s="591"/>
      <c r="AK32" s="591"/>
      <c r="AL32" s="591"/>
      <c r="AM32" s="591"/>
      <c r="AN32" s="591"/>
      <c r="AO32" s="591"/>
      <c r="AP32" s="591"/>
      <c r="AQ32" s="591"/>
      <c r="AR32" s="591"/>
      <c r="AS32" s="591"/>
      <c r="AT32" s="591"/>
      <c r="AU32" s="591"/>
      <c r="AV32" s="591"/>
    </row>
    <row r="33" spans="1:48" ht="18" customHeight="1">
      <c r="B33" s="582" t="s">
        <v>706</v>
      </c>
      <c r="C33" s="583"/>
      <c r="E33" s="584"/>
      <c r="F33" s="581"/>
      <c r="G33" s="581"/>
      <c r="H33" s="581"/>
      <c r="I33" s="581"/>
      <c r="J33" s="201"/>
      <c r="K33" s="201"/>
      <c r="L33" s="201"/>
      <c r="M33" s="201"/>
      <c r="N33" s="201"/>
      <c r="O33" s="201"/>
      <c r="P33" s="201"/>
      <c r="Q33" s="201"/>
      <c r="R33" s="201"/>
      <c r="S33" s="201"/>
      <c r="T33" s="201"/>
      <c r="U33" s="201"/>
      <c r="V33" s="201"/>
      <c r="W33" s="201"/>
      <c r="X33" s="201"/>
      <c r="Y33" s="201"/>
      <c r="Z33" s="201"/>
      <c r="AA33" s="387"/>
      <c r="AB33" s="388"/>
      <c r="AC33" s="388"/>
      <c r="AD33" s="581"/>
      <c r="AF33" s="591"/>
      <c r="AG33" s="591"/>
      <c r="AH33" s="591"/>
      <c r="AI33" s="591"/>
      <c r="AJ33" s="591"/>
      <c r="AK33" s="591"/>
      <c r="AL33" s="591"/>
      <c r="AM33" s="591"/>
      <c r="AN33" s="591"/>
      <c r="AO33" s="591"/>
      <c r="AP33" s="591"/>
      <c r="AQ33" s="591"/>
      <c r="AR33" s="591"/>
      <c r="AS33" s="591"/>
      <c r="AT33" s="591"/>
      <c r="AU33" s="591"/>
      <c r="AV33" s="591"/>
    </row>
    <row r="34" spans="1:48" s="591" customFormat="1" ht="18" customHeight="1">
      <c r="A34" s="585"/>
      <c r="B34" s="586" t="s">
        <v>656</v>
      </c>
      <c r="C34" s="587"/>
      <c r="D34" s="587"/>
      <c r="E34" s="588"/>
      <c r="F34" s="587"/>
      <c r="G34" s="589"/>
      <c r="H34" s="590" t="s">
        <v>14</v>
      </c>
      <c r="I34" s="589"/>
      <c r="J34" s="377">
        <v>9893.9918491145036</v>
      </c>
      <c r="K34" s="377">
        <v>6794.475115402849</v>
      </c>
      <c r="L34" s="377">
        <v>682.54607185750001</v>
      </c>
      <c r="M34" s="377">
        <v>194.17503949799993</v>
      </c>
      <c r="N34" s="377">
        <v>2222.7956223561541</v>
      </c>
      <c r="O34" s="101"/>
      <c r="P34" s="377">
        <v>3269.6461353468603</v>
      </c>
      <c r="Q34" s="377">
        <v>2354.0599755605754</v>
      </c>
      <c r="R34" s="377">
        <v>185.79847436749992</v>
      </c>
      <c r="S34" s="377">
        <v>83.170914228999976</v>
      </c>
      <c r="T34" s="377">
        <v>646.61677118978514</v>
      </c>
      <c r="U34" s="101"/>
      <c r="V34" s="377">
        <v>1405.2535624375005</v>
      </c>
      <c r="W34" s="377">
        <v>1003.6981734409999</v>
      </c>
      <c r="X34" s="377">
        <v>80.476558775499996</v>
      </c>
      <c r="Y34" s="377">
        <v>27.514944302000004</v>
      </c>
      <c r="Z34" s="377">
        <v>293.56388591900077</v>
      </c>
      <c r="AA34" s="378"/>
      <c r="AB34" s="377"/>
      <c r="AC34" s="377"/>
    </row>
    <row r="35" spans="1:48" ht="18" customHeight="1">
      <c r="B35" s="592" t="s">
        <v>722</v>
      </c>
      <c r="C35" s="592"/>
      <c r="D35" s="592"/>
      <c r="E35" s="592"/>
      <c r="F35" s="592"/>
      <c r="G35" s="593"/>
      <c r="H35" s="594"/>
      <c r="I35" s="593"/>
      <c r="J35" s="379"/>
      <c r="K35" s="379">
        <v>1</v>
      </c>
      <c r="L35" s="379">
        <v>4.5004476017218735</v>
      </c>
      <c r="M35" s="379">
        <v>33.630856995800038</v>
      </c>
      <c r="N35" s="379"/>
      <c r="O35" s="200"/>
      <c r="P35" s="379"/>
      <c r="Q35" s="379">
        <v>1</v>
      </c>
      <c r="R35" s="379">
        <v>4.5004476017218735</v>
      </c>
      <c r="S35" s="379">
        <v>33.630856995800038</v>
      </c>
      <c r="T35" s="379"/>
      <c r="U35" s="200"/>
      <c r="V35" s="379"/>
      <c r="W35" s="379">
        <v>1</v>
      </c>
      <c r="X35" s="379">
        <v>4.5004476017218735</v>
      </c>
      <c r="Y35" s="379">
        <v>33.630856995800038</v>
      </c>
      <c r="Z35" s="379"/>
      <c r="AA35" s="380"/>
      <c r="AB35" s="379">
        <v>4.6283011357850983</v>
      </c>
      <c r="AC35" s="379">
        <v>32.705389848246995</v>
      </c>
      <c r="AD35" s="593"/>
      <c r="AF35" s="591"/>
      <c r="AG35" s="591"/>
      <c r="AH35" s="591"/>
      <c r="AI35" s="591"/>
      <c r="AJ35" s="591"/>
      <c r="AK35" s="591"/>
      <c r="AL35" s="591"/>
      <c r="AM35" s="591"/>
      <c r="AN35" s="591"/>
      <c r="AO35" s="591"/>
      <c r="AP35" s="591"/>
      <c r="AQ35" s="591"/>
      <c r="AR35" s="591"/>
      <c r="AS35" s="591"/>
      <c r="AT35" s="591"/>
      <c r="AU35" s="591"/>
      <c r="AV35" s="591"/>
    </row>
    <row r="36" spans="1:48" ht="18" customHeight="1">
      <c r="B36" s="583" t="s">
        <v>914</v>
      </c>
      <c r="C36" s="583"/>
      <c r="E36" s="584"/>
      <c r="F36" s="593"/>
      <c r="G36" s="593"/>
      <c r="H36" s="595"/>
      <c r="I36" s="593"/>
      <c r="J36" s="381"/>
      <c r="K36" s="381">
        <v>1</v>
      </c>
      <c r="L36" s="381">
        <v>4.4161022501759213</v>
      </c>
      <c r="M36" s="381">
        <v>52.403357908577483</v>
      </c>
      <c r="N36" s="381"/>
      <c r="O36" s="101"/>
      <c r="P36" s="381"/>
      <c r="Q36" s="381">
        <v>1</v>
      </c>
      <c r="R36" s="381">
        <v>4.4161022501759213</v>
      </c>
      <c r="S36" s="381">
        <v>52.403357908577483</v>
      </c>
      <c r="T36" s="381"/>
      <c r="U36" s="101"/>
      <c r="V36" s="381"/>
      <c r="W36" s="381">
        <v>1</v>
      </c>
      <c r="X36" s="381">
        <v>4.4161022501759213</v>
      </c>
      <c r="Y36" s="381">
        <v>52.403357908577483</v>
      </c>
      <c r="Z36" s="381"/>
      <c r="AA36" s="380"/>
      <c r="AB36" s="381">
        <v>4.3500010875002717</v>
      </c>
      <c r="AC36" s="381">
        <v>47.499168764546624</v>
      </c>
      <c r="AD36" s="593"/>
      <c r="AF36" s="591"/>
      <c r="AG36" s="591"/>
      <c r="AH36" s="591"/>
      <c r="AI36" s="591"/>
      <c r="AJ36" s="591"/>
      <c r="AK36" s="591"/>
      <c r="AL36" s="591"/>
      <c r="AM36" s="591"/>
      <c r="AN36" s="591"/>
      <c r="AO36" s="591"/>
      <c r="AP36" s="591"/>
      <c r="AQ36" s="591"/>
      <c r="AR36" s="591"/>
      <c r="AS36" s="591"/>
      <c r="AT36" s="591"/>
      <c r="AU36" s="591"/>
      <c r="AV36" s="591"/>
    </row>
    <row r="37" spans="1:48" ht="18" customHeight="1">
      <c r="B37" s="592" t="s">
        <v>657</v>
      </c>
      <c r="C37" s="592"/>
      <c r="D37" s="592"/>
      <c r="E37" s="592"/>
      <c r="F37" s="592"/>
      <c r="G37" s="593"/>
      <c r="H37" s="594" t="s">
        <v>14</v>
      </c>
      <c r="I37" s="593"/>
      <c r="J37" s="382">
        <v>-166.42495762850012</v>
      </c>
      <c r="K37" s="382"/>
      <c r="L37" s="382">
        <v>12.64875671249979</v>
      </c>
      <c r="M37" s="382">
        <v>-70.152739289999943</v>
      </c>
      <c r="N37" s="382">
        <v>-108.92097505099997</v>
      </c>
      <c r="O37" s="200"/>
      <c r="P37" s="382">
        <v>-66.013952073498331</v>
      </c>
      <c r="Q37" s="382">
        <v>-1.4189542324998001</v>
      </c>
      <c r="R37" s="382">
        <v>3.9946467339991045</v>
      </c>
      <c r="S37" s="382">
        <v>-29.20978794900013</v>
      </c>
      <c r="T37" s="382">
        <v>-39.379856625997505</v>
      </c>
      <c r="U37" s="200"/>
      <c r="V37" s="382">
        <v>-25.977104294000583</v>
      </c>
      <c r="W37" s="382">
        <v>-2.3493782000741703E-2</v>
      </c>
      <c r="X37" s="382">
        <v>2.2692526919999949</v>
      </c>
      <c r="Y37" s="382">
        <v>-11.736515658000002</v>
      </c>
      <c r="Z37" s="382">
        <v>-16.486347545999834</v>
      </c>
      <c r="AA37" s="380"/>
      <c r="AB37" s="382"/>
      <c r="AC37" s="382"/>
      <c r="AD37" s="593"/>
      <c r="AF37" s="591"/>
      <c r="AG37" s="591"/>
      <c r="AH37" s="591"/>
      <c r="AI37" s="591"/>
      <c r="AJ37" s="591"/>
      <c r="AK37" s="591"/>
      <c r="AL37" s="591"/>
      <c r="AM37" s="591"/>
      <c r="AN37" s="591"/>
      <c r="AO37" s="591"/>
      <c r="AP37" s="591"/>
      <c r="AQ37" s="591"/>
      <c r="AR37" s="591"/>
      <c r="AS37" s="591"/>
      <c r="AT37" s="591"/>
      <c r="AU37" s="591"/>
      <c r="AV37" s="591"/>
    </row>
    <row r="38" spans="1:48" ht="18" customHeight="1">
      <c r="B38" s="53" t="s">
        <v>658</v>
      </c>
      <c r="C38" s="53"/>
      <c r="D38" s="53"/>
      <c r="E38" s="53"/>
      <c r="F38" s="53"/>
      <c r="G38" s="593"/>
      <c r="H38" s="595" t="s">
        <v>14</v>
      </c>
      <c r="I38" s="593"/>
      <c r="J38" s="383">
        <v>-12.489534146006918</v>
      </c>
      <c r="K38" s="383">
        <v>-11.823000000002139</v>
      </c>
      <c r="L38" s="383"/>
      <c r="M38" s="383"/>
      <c r="N38" s="383">
        <v>-0.66653414600477845</v>
      </c>
      <c r="O38" s="200"/>
      <c r="P38" s="383">
        <v>12.930273585137911</v>
      </c>
      <c r="Q38" s="383">
        <v>-1.5215634950004642</v>
      </c>
      <c r="R38" s="383"/>
      <c r="S38" s="383">
        <v>5.6843418860808015E-14</v>
      </c>
      <c r="T38" s="383">
        <v>14.451837080138318</v>
      </c>
      <c r="U38" s="200"/>
      <c r="V38" s="383">
        <v>-2.7100000000000364</v>
      </c>
      <c r="W38" s="383">
        <v>-2.7099999999995816</v>
      </c>
      <c r="X38" s="383"/>
      <c r="Y38" s="383"/>
      <c r="Z38" s="383">
        <v>-4.5474735088646412E-13</v>
      </c>
      <c r="AA38" s="384"/>
      <c r="AB38" s="383"/>
      <c r="AC38" s="383"/>
      <c r="AD38" s="593"/>
      <c r="AF38" s="591"/>
      <c r="AG38" s="591"/>
      <c r="AH38" s="591"/>
      <c r="AI38" s="591"/>
      <c r="AJ38" s="591"/>
      <c r="AK38" s="591"/>
      <c r="AL38" s="591"/>
      <c r="AM38" s="591"/>
      <c r="AN38" s="591"/>
      <c r="AO38" s="591"/>
      <c r="AP38" s="591"/>
      <c r="AQ38" s="591"/>
      <c r="AR38" s="591"/>
      <c r="AS38" s="591"/>
      <c r="AT38" s="591"/>
      <c r="AU38" s="591"/>
      <c r="AV38" s="591"/>
    </row>
    <row r="39" spans="1:48" s="585" customFormat="1" ht="18" customHeight="1" thickBot="1">
      <c r="B39" s="596" t="s">
        <v>905</v>
      </c>
      <c r="C39" s="596"/>
      <c r="D39" s="596"/>
      <c r="E39" s="597"/>
      <c r="F39" s="598"/>
      <c r="G39" s="581"/>
      <c r="H39" s="599" t="s">
        <v>14</v>
      </c>
      <c r="I39" s="581"/>
      <c r="J39" s="600">
        <v>9715.0773573399929</v>
      </c>
      <c r="K39" s="600">
        <v>6782.6521154028505</v>
      </c>
      <c r="L39" s="600">
        <v>695.1948285699998</v>
      </c>
      <c r="M39" s="600">
        <v>124.02230020799999</v>
      </c>
      <c r="N39" s="600">
        <v>2113.2081131591422</v>
      </c>
      <c r="O39" s="101"/>
      <c r="P39" s="600">
        <v>3216.5624568584999</v>
      </c>
      <c r="Q39" s="600">
        <v>2351.1194578330751</v>
      </c>
      <c r="R39" s="600">
        <v>189.79312110149903</v>
      </c>
      <c r="S39" s="600">
        <v>53.961126279999903</v>
      </c>
      <c r="T39" s="600">
        <v>621.68875164392648</v>
      </c>
      <c r="U39" s="101"/>
      <c r="V39" s="600">
        <v>1376.5664581434999</v>
      </c>
      <c r="W39" s="600">
        <v>1000.9646796589996</v>
      </c>
      <c r="X39" s="600">
        <v>82.74581146749999</v>
      </c>
      <c r="Y39" s="600">
        <v>15.778428644000002</v>
      </c>
      <c r="Z39" s="600">
        <v>277.07753837300015</v>
      </c>
      <c r="AA39" s="385"/>
      <c r="AB39" s="600"/>
      <c r="AC39" s="600"/>
      <c r="AD39" s="581"/>
      <c r="AF39" s="591"/>
      <c r="AG39" s="591"/>
      <c r="AH39" s="591"/>
      <c r="AI39" s="591"/>
      <c r="AJ39" s="591"/>
      <c r="AK39" s="591"/>
      <c r="AL39" s="591"/>
      <c r="AM39" s="591"/>
      <c r="AN39" s="591"/>
      <c r="AO39" s="591"/>
      <c r="AP39" s="591"/>
      <c r="AQ39" s="591"/>
      <c r="AR39" s="591"/>
      <c r="AS39" s="591"/>
      <c r="AT39" s="591"/>
      <c r="AU39" s="591"/>
      <c r="AV39" s="591"/>
    </row>
    <row r="40" spans="1:48" ht="15" customHeight="1" thickTop="1">
      <c r="B40" s="595"/>
      <c r="C40" s="595"/>
      <c r="D40" s="595"/>
      <c r="E40" s="595"/>
      <c r="F40" s="595"/>
      <c r="G40" s="595"/>
      <c r="H40" s="595"/>
      <c r="I40" s="595"/>
      <c r="J40" s="201"/>
      <c r="K40" s="201"/>
      <c r="L40" s="943"/>
      <c r="M40" s="943"/>
      <c r="N40" s="201"/>
      <c r="O40" s="201"/>
      <c r="P40" s="201"/>
      <c r="Q40" s="201"/>
      <c r="R40" s="943"/>
      <c r="S40" s="943"/>
      <c r="T40" s="201"/>
      <c r="U40" s="201"/>
      <c r="V40" s="201"/>
      <c r="W40" s="201"/>
      <c r="X40" s="943"/>
      <c r="Y40" s="943"/>
      <c r="Z40" s="201"/>
      <c r="AA40" s="386"/>
      <c r="AB40" s="386"/>
      <c r="AC40" s="386"/>
      <c r="AD40" s="595"/>
      <c r="AF40" s="591"/>
      <c r="AG40" s="591"/>
      <c r="AH40" s="591"/>
      <c r="AI40" s="591"/>
      <c r="AJ40" s="591"/>
      <c r="AK40" s="591"/>
      <c r="AL40" s="591"/>
      <c r="AM40" s="591"/>
      <c r="AN40" s="591"/>
      <c r="AO40" s="591"/>
      <c r="AP40" s="591"/>
      <c r="AQ40" s="591"/>
      <c r="AR40" s="591"/>
      <c r="AS40" s="591"/>
      <c r="AT40" s="591"/>
      <c r="AU40" s="591"/>
      <c r="AV40" s="591"/>
    </row>
    <row r="41" spans="1:48" ht="18" customHeight="1">
      <c r="B41" s="582" t="s">
        <v>912</v>
      </c>
      <c r="C41" s="583"/>
      <c r="E41" s="584"/>
      <c r="F41" s="581"/>
      <c r="G41" s="581"/>
      <c r="H41" s="581"/>
      <c r="I41" s="581"/>
      <c r="J41" s="201"/>
      <c r="K41" s="201"/>
      <c r="L41" s="201"/>
      <c r="M41" s="201"/>
      <c r="N41" s="201"/>
      <c r="O41" s="201"/>
      <c r="P41" s="201"/>
      <c r="Q41" s="201"/>
      <c r="R41" s="201"/>
      <c r="S41" s="201"/>
      <c r="T41" s="201"/>
      <c r="U41" s="201"/>
      <c r="V41" s="201"/>
      <c r="W41" s="201"/>
      <c r="X41" s="201"/>
      <c r="Y41" s="201"/>
      <c r="Z41" s="201"/>
      <c r="AA41" s="387"/>
      <c r="AB41" s="388"/>
      <c r="AC41" s="388"/>
      <c r="AD41" s="581"/>
      <c r="AF41" s="591"/>
      <c r="AG41" s="591"/>
      <c r="AH41" s="591"/>
      <c r="AI41" s="591"/>
      <c r="AJ41" s="591"/>
      <c r="AK41" s="591"/>
      <c r="AL41" s="591"/>
      <c r="AM41" s="591"/>
      <c r="AN41" s="591"/>
      <c r="AO41" s="591"/>
      <c r="AP41" s="591"/>
      <c r="AQ41" s="591"/>
      <c r="AR41" s="591"/>
      <c r="AS41" s="591"/>
      <c r="AT41" s="591"/>
      <c r="AU41" s="591"/>
      <c r="AV41" s="591"/>
    </row>
    <row r="42" spans="1:48" s="591" customFormat="1" ht="18" customHeight="1">
      <c r="A42" s="585"/>
      <c r="B42" s="586" t="s">
        <v>656</v>
      </c>
      <c r="C42" s="587"/>
      <c r="D42" s="587"/>
      <c r="E42" s="588"/>
      <c r="F42" s="587"/>
      <c r="G42" s="589"/>
      <c r="H42" s="590" t="s">
        <v>14</v>
      </c>
      <c r="I42" s="589"/>
      <c r="J42" s="377">
        <v>29245.617100626001</v>
      </c>
      <c r="K42" s="377">
        <v>20108.1728583599</v>
      </c>
      <c r="L42" s="377">
        <v>2038.846315905</v>
      </c>
      <c r="M42" s="377">
        <v>546.02964449399997</v>
      </c>
      <c r="N42" s="377">
        <v>6552.5682818671012</v>
      </c>
      <c r="O42" s="101"/>
      <c r="P42" s="377">
        <v>8582.9730581069707</v>
      </c>
      <c r="Q42" s="377">
        <v>6006.3748738943823</v>
      </c>
      <c r="R42" s="377">
        <v>525.68949384899997</v>
      </c>
      <c r="S42" s="377">
        <v>214.64731609400098</v>
      </c>
      <c r="T42" s="377">
        <v>1836.2613742695876</v>
      </c>
      <c r="U42" s="101"/>
      <c r="V42" s="377">
        <v>4212.5615487120003</v>
      </c>
      <c r="W42" s="377">
        <v>2962.4231094299998</v>
      </c>
      <c r="X42" s="377">
        <v>196.808561838</v>
      </c>
      <c r="Y42" s="377">
        <v>131.92097607400001</v>
      </c>
      <c r="Z42" s="377">
        <v>921.40890137000042</v>
      </c>
      <c r="AA42" s="378"/>
      <c r="AB42" s="377"/>
      <c r="AC42" s="377"/>
    </row>
    <row r="43" spans="1:48" ht="18" customHeight="1">
      <c r="B43" s="592" t="s">
        <v>723</v>
      </c>
      <c r="C43" s="592"/>
      <c r="D43" s="592"/>
      <c r="E43" s="592"/>
      <c r="F43" s="592"/>
      <c r="G43" s="593"/>
      <c r="H43" s="594"/>
      <c r="I43" s="593"/>
      <c r="J43" s="379"/>
      <c r="K43" s="379">
        <v>1</v>
      </c>
      <c r="L43" s="379">
        <v>4.584926595325209</v>
      </c>
      <c r="M43" s="379">
        <v>33.171896769057255</v>
      </c>
      <c r="N43" s="379"/>
      <c r="O43" s="200"/>
      <c r="P43" s="379"/>
      <c r="Q43" s="379">
        <v>1</v>
      </c>
      <c r="R43" s="379">
        <v>4.584926595325209</v>
      </c>
      <c r="S43" s="379">
        <v>33.171896769057255</v>
      </c>
      <c r="T43" s="379"/>
      <c r="U43" s="200"/>
      <c r="V43" s="379"/>
      <c r="W43" s="379">
        <v>1</v>
      </c>
      <c r="X43" s="379">
        <v>4.584926595325209</v>
      </c>
      <c r="Y43" s="379">
        <v>33.171896769057255</v>
      </c>
      <c r="Z43" s="379"/>
      <c r="AA43" s="380"/>
      <c r="AB43" s="379">
        <v>4.6283011357850983</v>
      </c>
      <c r="AC43" s="379">
        <v>32.705389848246995</v>
      </c>
      <c r="AD43" s="593"/>
      <c r="AF43" s="591"/>
      <c r="AG43" s="591"/>
      <c r="AH43" s="591"/>
      <c r="AI43" s="591"/>
      <c r="AJ43" s="591"/>
      <c r="AK43" s="591"/>
      <c r="AL43" s="591"/>
      <c r="AM43" s="591"/>
      <c r="AN43" s="591"/>
      <c r="AO43" s="591"/>
      <c r="AP43" s="591"/>
      <c r="AQ43" s="591"/>
      <c r="AR43" s="591"/>
      <c r="AS43" s="591"/>
      <c r="AT43" s="591"/>
      <c r="AU43" s="591"/>
      <c r="AV43" s="591"/>
    </row>
    <row r="44" spans="1:48" ht="18" customHeight="1">
      <c r="B44" s="583" t="s">
        <v>911</v>
      </c>
      <c r="C44" s="583"/>
      <c r="E44" s="584"/>
      <c r="F44" s="593"/>
      <c r="G44" s="593"/>
      <c r="H44" s="595"/>
      <c r="I44" s="593"/>
      <c r="J44" s="381"/>
      <c r="K44" s="381">
        <v>1</v>
      </c>
      <c r="L44" s="381">
        <v>4.3500010875002717</v>
      </c>
      <c r="M44" s="381">
        <v>47.499168764546624</v>
      </c>
      <c r="N44" s="381"/>
      <c r="O44" s="101"/>
      <c r="P44" s="381"/>
      <c r="Q44" s="381">
        <v>1</v>
      </c>
      <c r="R44" s="381">
        <v>4.3500010875002717</v>
      </c>
      <c r="S44" s="381">
        <v>47.499168764546624</v>
      </c>
      <c r="T44" s="381"/>
      <c r="U44" s="101"/>
      <c r="V44" s="381"/>
      <c r="W44" s="381">
        <v>1</v>
      </c>
      <c r="X44" s="381">
        <v>4.3500010875002717</v>
      </c>
      <c r="Y44" s="381">
        <v>47.499168764546624</v>
      </c>
      <c r="Z44" s="381"/>
      <c r="AA44" s="380"/>
      <c r="AB44" s="381">
        <v>4.3500010875002717</v>
      </c>
      <c r="AC44" s="381">
        <v>47.499168764546624</v>
      </c>
      <c r="AD44" s="593"/>
      <c r="AF44" s="591"/>
      <c r="AG44" s="591"/>
      <c r="AH44" s="591"/>
      <c r="AI44" s="591"/>
      <c r="AJ44" s="591"/>
      <c r="AK44" s="591"/>
      <c r="AL44" s="591"/>
      <c r="AM44" s="591"/>
      <c r="AN44" s="591"/>
      <c r="AO44" s="591"/>
      <c r="AP44" s="591"/>
      <c r="AQ44" s="591"/>
      <c r="AR44" s="591"/>
      <c r="AS44" s="591"/>
      <c r="AT44" s="591"/>
      <c r="AU44" s="591"/>
      <c r="AV44" s="591"/>
    </row>
    <row r="45" spans="1:48" ht="18" customHeight="1">
      <c r="B45" s="592" t="s">
        <v>657</v>
      </c>
      <c r="C45" s="592"/>
      <c r="D45" s="592"/>
      <c r="E45" s="592"/>
      <c r="F45" s="592"/>
      <c r="G45" s="593"/>
      <c r="H45" s="594" t="s">
        <v>14</v>
      </c>
      <c r="I45" s="593"/>
      <c r="J45" s="382">
        <v>-156.01302730249881</v>
      </c>
      <c r="K45" s="382"/>
      <c r="L45" s="382">
        <v>110.1123422574999</v>
      </c>
      <c r="M45" s="382">
        <v>-164.70004502699999</v>
      </c>
      <c r="N45" s="382">
        <v>-101.42532453299873</v>
      </c>
      <c r="O45" s="200"/>
      <c r="P45" s="382">
        <v>-64.893140950498491</v>
      </c>
      <c r="Q45" s="382">
        <v>-0.71577705449999485</v>
      </c>
      <c r="R45" s="382">
        <v>28.424987807999059</v>
      </c>
      <c r="S45" s="382">
        <v>-64.05755781900001</v>
      </c>
      <c r="T45" s="382">
        <v>-28.544793884997546</v>
      </c>
      <c r="U45" s="200"/>
      <c r="V45" s="382">
        <v>-44.774114307000673</v>
      </c>
      <c r="W45" s="382">
        <v>-0.12846234800053935</v>
      </c>
      <c r="X45" s="382">
        <v>10.628857566999983</v>
      </c>
      <c r="Y45" s="382">
        <v>-39.791595417000011</v>
      </c>
      <c r="Z45" s="382">
        <v>-15.482914109000106</v>
      </c>
      <c r="AA45" s="380"/>
      <c r="AB45" s="382"/>
      <c r="AC45" s="382"/>
      <c r="AD45" s="593"/>
      <c r="AF45" s="591"/>
      <c r="AG45" s="591"/>
      <c r="AH45" s="591"/>
      <c r="AI45" s="591"/>
      <c r="AJ45" s="591"/>
      <c r="AK45" s="591"/>
      <c r="AL45" s="591"/>
      <c r="AM45" s="591"/>
      <c r="AN45" s="591"/>
      <c r="AO45" s="591"/>
      <c r="AP45" s="591"/>
      <c r="AQ45" s="591"/>
      <c r="AR45" s="591"/>
      <c r="AS45" s="591"/>
      <c r="AT45" s="591"/>
      <c r="AU45" s="591"/>
      <c r="AV45" s="591"/>
    </row>
    <row r="46" spans="1:48" ht="18" customHeight="1">
      <c r="B46" s="53" t="s">
        <v>658</v>
      </c>
      <c r="C46" s="53"/>
      <c r="D46" s="53"/>
      <c r="E46" s="53"/>
      <c r="F46" s="53"/>
      <c r="G46" s="593"/>
      <c r="H46" s="595" t="s">
        <v>14</v>
      </c>
      <c r="I46" s="593"/>
      <c r="J46" s="383">
        <v>177.66201238999565</v>
      </c>
      <c r="K46" s="383">
        <v>179.66599999999744</v>
      </c>
      <c r="L46" s="383"/>
      <c r="M46" s="383"/>
      <c r="N46" s="383">
        <v>-2.0039876100017864</v>
      </c>
      <c r="O46" s="200"/>
      <c r="P46" s="383">
        <v>76.164421694027624</v>
      </c>
      <c r="Q46" s="383">
        <v>41.20495536099952</v>
      </c>
      <c r="R46" s="383"/>
      <c r="S46" s="383">
        <v>-9.6633812063373625E-13</v>
      </c>
      <c r="T46" s="383">
        <v>34.95946633302907</v>
      </c>
      <c r="U46" s="200"/>
      <c r="V46" s="383">
        <v>55.742000000000189</v>
      </c>
      <c r="W46" s="383">
        <v>55.742000000000189</v>
      </c>
      <c r="X46" s="383"/>
      <c r="Y46" s="383"/>
      <c r="Z46" s="383"/>
      <c r="AA46" s="384"/>
      <c r="AB46" s="383"/>
      <c r="AC46" s="383"/>
      <c r="AD46" s="593"/>
      <c r="AF46" s="591"/>
      <c r="AG46" s="591"/>
      <c r="AH46" s="591"/>
      <c r="AI46" s="591"/>
      <c r="AJ46" s="591"/>
      <c r="AK46" s="591"/>
      <c r="AL46" s="591"/>
      <c r="AM46" s="591"/>
      <c r="AN46" s="591"/>
      <c r="AO46" s="591"/>
      <c r="AP46" s="591"/>
      <c r="AQ46" s="591"/>
      <c r="AR46" s="591"/>
      <c r="AS46" s="591"/>
      <c r="AT46" s="591"/>
      <c r="AU46" s="591"/>
      <c r="AV46" s="591"/>
    </row>
    <row r="47" spans="1:48" s="585" customFormat="1" ht="18" customHeight="1" thickBot="1">
      <c r="B47" s="596" t="s">
        <v>913</v>
      </c>
      <c r="C47" s="596"/>
      <c r="D47" s="596"/>
      <c r="E47" s="597"/>
      <c r="F47" s="598"/>
      <c r="G47" s="581"/>
      <c r="H47" s="599" t="s">
        <v>14</v>
      </c>
      <c r="I47" s="581"/>
      <c r="J47" s="600">
        <v>29267.266085713498</v>
      </c>
      <c r="K47" s="600">
        <v>20287.838858359901</v>
      </c>
      <c r="L47" s="600">
        <v>2148.9586581624999</v>
      </c>
      <c r="M47" s="600">
        <v>381.32959946699998</v>
      </c>
      <c r="N47" s="600">
        <v>6449.1389697240957</v>
      </c>
      <c r="O47" s="101"/>
      <c r="P47" s="600">
        <v>8594.2443388504998</v>
      </c>
      <c r="Q47" s="600">
        <v>6046.8640522008818</v>
      </c>
      <c r="R47" s="600">
        <v>554.11448165699903</v>
      </c>
      <c r="S47" s="600">
        <v>150.58975827500001</v>
      </c>
      <c r="T47" s="600">
        <v>1842.6760467176191</v>
      </c>
      <c r="U47" s="101"/>
      <c r="V47" s="600">
        <v>4223.5294344049998</v>
      </c>
      <c r="W47" s="600">
        <v>3018.0366470819995</v>
      </c>
      <c r="X47" s="600">
        <v>207.43741940499999</v>
      </c>
      <c r="Y47" s="600">
        <v>92.129380656999999</v>
      </c>
      <c r="Z47" s="600">
        <v>905.92598726100005</v>
      </c>
      <c r="AA47" s="385"/>
      <c r="AB47" s="600"/>
      <c r="AC47" s="600"/>
      <c r="AD47" s="581"/>
      <c r="AF47" s="591"/>
      <c r="AG47" s="591"/>
      <c r="AH47" s="591"/>
      <c r="AI47" s="591"/>
      <c r="AJ47" s="591"/>
      <c r="AK47" s="591"/>
      <c r="AL47" s="591"/>
      <c r="AM47" s="591"/>
      <c r="AN47" s="591"/>
      <c r="AO47" s="591"/>
      <c r="AP47" s="591"/>
      <c r="AQ47" s="591"/>
      <c r="AR47" s="591"/>
      <c r="AS47" s="591"/>
      <c r="AT47" s="591"/>
      <c r="AU47" s="591"/>
      <c r="AV47" s="591"/>
    </row>
    <row r="48" spans="1:48" s="53" customFormat="1" ht="15" customHeight="1" thickTop="1">
      <c r="J48" s="201"/>
      <c r="K48" s="201"/>
      <c r="L48" s="943"/>
      <c r="M48" s="943"/>
      <c r="N48" s="201"/>
      <c r="O48" s="201"/>
      <c r="P48" s="201"/>
      <c r="Q48" s="201"/>
      <c r="R48" s="943"/>
      <c r="S48" s="943"/>
      <c r="T48" s="201"/>
      <c r="U48" s="201"/>
      <c r="V48" s="201"/>
      <c r="W48" s="201"/>
      <c r="X48" s="943"/>
      <c r="Y48" s="943"/>
      <c r="Z48" s="201"/>
      <c r="AA48" s="386"/>
      <c r="AB48" s="386"/>
      <c r="AC48" s="386"/>
      <c r="AF48" s="591"/>
      <c r="AG48" s="591"/>
      <c r="AH48" s="591"/>
      <c r="AI48" s="591"/>
      <c r="AJ48" s="591"/>
      <c r="AK48" s="591"/>
      <c r="AL48" s="591"/>
      <c r="AM48" s="591"/>
      <c r="AN48" s="591"/>
      <c r="AO48" s="591"/>
      <c r="AP48" s="591"/>
      <c r="AQ48" s="591"/>
      <c r="AR48" s="591"/>
      <c r="AS48" s="591"/>
      <c r="AT48" s="591"/>
      <c r="AU48" s="591"/>
      <c r="AV48" s="591"/>
    </row>
    <row r="49" spans="1:48" ht="18" customHeight="1">
      <c r="B49" s="582" t="s">
        <v>707</v>
      </c>
      <c r="C49" s="583"/>
      <c r="E49" s="584"/>
      <c r="F49" s="581"/>
      <c r="G49" s="581"/>
      <c r="H49" s="581"/>
      <c r="I49" s="581"/>
      <c r="J49" s="201"/>
      <c r="K49" s="201"/>
      <c r="L49" s="201"/>
      <c r="M49" s="201"/>
      <c r="N49" s="201"/>
      <c r="O49" s="201"/>
      <c r="P49" s="201"/>
      <c r="Q49" s="201"/>
      <c r="R49" s="201"/>
      <c r="S49" s="201"/>
      <c r="T49" s="201"/>
      <c r="U49" s="201"/>
      <c r="V49" s="201"/>
      <c r="W49" s="201"/>
      <c r="X49" s="201"/>
      <c r="Y49" s="201"/>
      <c r="Z49" s="201"/>
      <c r="AA49" s="387"/>
      <c r="AB49" s="388"/>
      <c r="AC49" s="388"/>
      <c r="AD49" s="581"/>
      <c r="AF49" s="591"/>
      <c r="AG49" s="591"/>
      <c r="AH49" s="591"/>
      <c r="AI49" s="591"/>
      <c r="AJ49" s="591"/>
      <c r="AK49" s="591"/>
      <c r="AL49" s="591"/>
      <c r="AM49" s="591"/>
      <c r="AN49" s="591"/>
      <c r="AO49" s="591"/>
      <c r="AP49" s="591"/>
      <c r="AQ49" s="591"/>
      <c r="AR49" s="591"/>
      <c r="AS49" s="591"/>
      <c r="AT49" s="591"/>
      <c r="AU49" s="591"/>
      <c r="AV49" s="591"/>
    </row>
    <row r="50" spans="1:48" s="591" customFormat="1" ht="18" customHeight="1">
      <c r="A50" s="585"/>
      <c r="B50" s="586" t="s">
        <v>656</v>
      </c>
      <c r="C50" s="587"/>
      <c r="D50" s="587"/>
      <c r="E50" s="588"/>
      <c r="F50" s="587"/>
      <c r="G50" s="589"/>
      <c r="H50" s="590" t="s">
        <v>14</v>
      </c>
      <c r="I50" s="589"/>
      <c r="J50" s="377">
        <v>10431.912034575002</v>
      </c>
      <c r="K50" s="377">
        <v>7135.763735701501</v>
      </c>
      <c r="L50" s="377">
        <v>778.33496554199996</v>
      </c>
      <c r="M50" s="377">
        <v>199.50733369400007</v>
      </c>
      <c r="N50" s="377">
        <v>2318.3059996375014</v>
      </c>
      <c r="O50" s="101"/>
      <c r="P50" s="377">
        <v>3206.3272092605293</v>
      </c>
      <c r="Q50" s="377">
        <v>2204.9739350840291</v>
      </c>
      <c r="R50" s="377">
        <v>168.80366386900005</v>
      </c>
      <c r="S50" s="377">
        <v>78.561315780999053</v>
      </c>
      <c r="T50" s="377">
        <v>753.98829452650079</v>
      </c>
      <c r="U50" s="101"/>
      <c r="V50" s="377">
        <v>1847.4408602035001</v>
      </c>
      <c r="W50" s="377">
        <v>1323.3256492170008</v>
      </c>
      <c r="X50" s="377">
        <v>145.54947262949997</v>
      </c>
      <c r="Y50" s="377">
        <v>22.938525066000011</v>
      </c>
      <c r="Z50" s="377">
        <v>355.62721329099895</v>
      </c>
      <c r="AA50" s="378"/>
      <c r="AB50" s="377"/>
      <c r="AC50" s="377"/>
    </row>
    <row r="51" spans="1:48" ht="18" customHeight="1">
      <c r="B51" s="592" t="s">
        <v>724</v>
      </c>
      <c r="C51" s="592"/>
      <c r="D51" s="592"/>
      <c r="E51" s="592"/>
      <c r="F51" s="592"/>
      <c r="G51" s="593"/>
      <c r="H51" s="594"/>
      <c r="I51" s="593"/>
      <c r="J51" s="379"/>
      <c r="K51" s="379">
        <v>1</v>
      </c>
      <c r="L51" s="379">
        <v>4.416218392381805</v>
      </c>
      <c r="M51" s="379">
        <v>33.268800464306139</v>
      </c>
      <c r="N51" s="379"/>
      <c r="O51" s="200"/>
      <c r="P51" s="379"/>
      <c r="Q51" s="379">
        <v>1</v>
      </c>
      <c r="R51" s="379">
        <v>4.416218392381805</v>
      </c>
      <c r="S51" s="379">
        <v>33.268800464306139</v>
      </c>
      <c r="T51" s="379"/>
      <c r="U51" s="200"/>
      <c r="V51" s="379"/>
      <c r="W51" s="379">
        <v>1</v>
      </c>
      <c r="X51" s="379">
        <v>4.416218392381805</v>
      </c>
      <c r="Y51" s="379">
        <v>33.268800464306139</v>
      </c>
      <c r="Z51" s="379"/>
      <c r="AA51" s="380"/>
      <c r="AB51" s="379">
        <v>4.3395055567368654</v>
      </c>
      <c r="AC51" s="379">
        <v>34.209085933223861</v>
      </c>
      <c r="AD51" s="593"/>
      <c r="AF51" s="591"/>
      <c r="AG51" s="591"/>
      <c r="AH51" s="591"/>
      <c r="AI51" s="591"/>
      <c r="AJ51" s="591"/>
      <c r="AK51" s="591"/>
      <c r="AL51" s="591"/>
      <c r="AM51" s="591"/>
      <c r="AN51" s="591"/>
      <c r="AO51" s="591"/>
      <c r="AP51" s="591"/>
      <c r="AQ51" s="591"/>
      <c r="AR51" s="591"/>
      <c r="AS51" s="591"/>
      <c r="AT51" s="591"/>
      <c r="AU51" s="591"/>
      <c r="AV51" s="591"/>
    </row>
    <row r="52" spans="1:48" ht="18" customHeight="1">
      <c r="B52" s="583" t="s">
        <v>919</v>
      </c>
      <c r="C52" s="583"/>
      <c r="E52" s="584"/>
      <c r="F52" s="593"/>
      <c r="G52" s="593"/>
      <c r="H52" s="595"/>
      <c r="I52" s="593"/>
      <c r="J52" s="381"/>
      <c r="K52" s="381">
        <v>1</v>
      </c>
      <c r="L52" s="381">
        <v>4.3500010875002717</v>
      </c>
      <c r="M52" s="381">
        <v>47.499168764546617</v>
      </c>
      <c r="N52" s="381"/>
      <c r="O52" s="101"/>
      <c r="P52" s="381"/>
      <c r="Q52" s="381">
        <v>1</v>
      </c>
      <c r="R52" s="381">
        <v>4.3500010875002717</v>
      </c>
      <c r="S52" s="381">
        <v>47.499168764546617</v>
      </c>
      <c r="T52" s="381"/>
      <c r="U52" s="101"/>
      <c r="V52" s="381"/>
      <c r="W52" s="381">
        <v>1</v>
      </c>
      <c r="X52" s="381">
        <v>4.3500010875002717</v>
      </c>
      <c r="Y52" s="381">
        <v>47.499168764546617</v>
      </c>
      <c r="Z52" s="381"/>
      <c r="AA52" s="380"/>
      <c r="AB52" s="381">
        <v>4.3500010875002717</v>
      </c>
      <c r="AC52" s="381">
        <v>47.499168764546624</v>
      </c>
      <c r="AD52" s="593"/>
      <c r="AF52" s="591"/>
      <c r="AG52" s="591"/>
      <c r="AH52" s="591"/>
      <c r="AI52" s="591"/>
      <c r="AJ52" s="591"/>
      <c r="AK52" s="591"/>
      <c r="AL52" s="591"/>
      <c r="AM52" s="591"/>
      <c r="AN52" s="591"/>
      <c r="AO52" s="591"/>
      <c r="AP52" s="591"/>
      <c r="AQ52" s="591"/>
      <c r="AR52" s="591"/>
      <c r="AS52" s="591"/>
      <c r="AT52" s="591"/>
      <c r="AU52" s="591"/>
      <c r="AV52" s="591"/>
    </row>
    <row r="53" spans="1:48" ht="18" customHeight="1">
      <c r="B53" s="592" t="s">
        <v>657</v>
      </c>
      <c r="C53" s="592"/>
      <c r="D53" s="592"/>
      <c r="E53" s="592"/>
      <c r="F53" s="592"/>
      <c r="G53" s="593"/>
      <c r="H53" s="594" t="s">
        <v>14</v>
      </c>
      <c r="I53" s="593"/>
      <c r="J53" s="382">
        <v>-84.17905853249249</v>
      </c>
      <c r="K53" s="382"/>
      <c r="L53" s="382">
        <v>14.726790215500159</v>
      </c>
      <c r="M53" s="382">
        <v>-59.797562500000026</v>
      </c>
      <c r="N53" s="382">
        <v>-39.108286247992623</v>
      </c>
      <c r="O53" s="200"/>
      <c r="P53" s="382">
        <v>-36.320559376501478</v>
      </c>
      <c r="Q53" s="382">
        <v>-0.58044199950018083</v>
      </c>
      <c r="R53" s="382">
        <v>2.4829701980009986</v>
      </c>
      <c r="S53" s="382">
        <v>-23.111566002000018</v>
      </c>
      <c r="T53" s="382">
        <v>-15.111521573002278</v>
      </c>
      <c r="U53" s="200"/>
      <c r="V53" s="382">
        <v>-8.9802422540005864</v>
      </c>
      <c r="W53" s="382">
        <v>-7.6675372998579405E-2</v>
      </c>
      <c r="X53" s="382">
        <v>4.5411795030000519</v>
      </c>
      <c r="Y53" s="382">
        <v>-6.8400117679999966</v>
      </c>
      <c r="Z53" s="382">
        <v>-6.6047346160020624</v>
      </c>
      <c r="AA53" s="380"/>
      <c r="AB53" s="382"/>
      <c r="AC53" s="382"/>
      <c r="AD53" s="593"/>
      <c r="AF53" s="591"/>
      <c r="AG53" s="591"/>
      <c r="AH53" s="591"/>
      <c r="AI53" s="591"/>
      <c r="AJ53" s="591"/>
      <c r="AK53" s="591"/>
      <c r="AL53" s="591"/>
      <c r="AM53" s="591"/>
      <c r="AN53" s="591"/>
      <c r="AO53" s="591"/>
      <c r="AP53" s="591"/>
      <c r="AQ53" s="591"/>
      <c r="AR53" s="591"/>
      <c r="AS53" s="591"/>
      <c r="AT53" s="591"/>
      <c r="AU53" s="591"/>
      <c r="AV53" s="591"/>
    </row>
    <row r="54" spans="1:48" ht="18" customHeight="1">
      <c r="B54" s="53" t="s">
        <v>658</v>
      </c>
      <c r="C54" s="53"/>
      <c r="D54" s="53"/>
      <c r="E54" s="53"/>
      <c r="F54" s="53"/>
      <c r="G54" s="593"/>
      <c r="H54" s="595" t="s">
        <v>14</v>
      </c>
      <c r="I54" s="593"/>
      <c r="J54" s="383">
        <v>-5.2247867080041033</v>
      </c>
      <c r="K54" s="383">
        <v>-4.4719999999979336</v>
      </c>
      <c r="L54" s="383"/>
      <c r="M54" s="383"/>
      <c r="N54" s="383">
        <v>-0.75278670800616965</v>
      </c>
      <c r="O54" s="200"/>
      <c r="P54" s="383">
        <v>-39.391194882527998</v>
      </c>
      <c r="Q54" s="383">
        <v>-5.6984461069996541</v>
      </c>
      <c r="R54" s="942"/>
      <c r="S54" s="383">
        <v>9.6633812063373625E-13</v>
      </c>
      <c r="T54" s="383">
        <v>-33.69274877552931</v>
      </c>
      <c r="U54" s="200"/>
      <c r="V54" s="383">
        <v>0.30799999999999272</v>
      </c>
      <c r="W54" s="383">
        <v>0.30799999999908323</v>
      </c>
      <c r="X54" s="383"/>
      <c r="Y54" s="383"/>
      <c r="Z54" s="383">
        <v>9.0949470177292824E-13</v>
      </c>
      <c r="AA54" s="384"/>
      <c r="AB54" s="383"/>
      <c r="AC54" s="383"/>
      <c r="AD54" s="593"/>
      <c r="AF54" s="591"/>
      <c r="AG54" s="591"/>
      <c r="AH54" s="591"/>
      <c r="AI54" s="591"/>
      <c r="AJ54" s="591"/>
      <c r="AK54" s="591"/>
      <c r="AL54" s="591"/>
      <c r="AM54" s="591"/>
      <c r="AN54" s="591"/>
      <c r="AO54" s="591"/>
      <c r="AP54" s="591"/>
      <c r="AQ54" s="591"/>
      <c r="AR54" s="591"/>
      <c r="AS54" s="591"/>
      <c r="AT54" s="591"/>
      <c r="AU54" s="591"/>
      <c r="AV54" s="591"/>
    </row>
    <row r="55" spans="1:48" s="585" customFormat="1" ht="18" customHeight="1" thickBot="1">
      <c r="B55" s="596" t="s">
        <v>906</v>
      </c>
      <c r="C55" s="596"/>
      <c r="D55" s="596"/>
      <c r="E55" s="597"/>
      <c r="F55" s="598"/>
      <c r="G55" s="581"/>
      <c r="H55" s="599" t="s">
        <v>14</v>
      </c>
      <c r="I55" s="581"/>
      <c r="J55" s="600">
        <v>10342.508189334505</v>
      </c>
      <c r="K55" s="600">
        <v>7131.2917357014994</v>
      </c>
      <c r="L55" s="600">
        <v>793.06175575750012</v>
      </c>
      <c r="M55" s="600">
        <v>139.70977119400004</v>
      </c>
      <c r="N55" s="600">
        <v>2278.4449266815063</v>
      </c>
      <c r="O55" s="101"/>
      <c r="P55" s="600">
        <v>3130.6154550014999</v>
      </c>
      <c r="Q55" s="600">
        <v>2198.6950469775302</v>
      </c>
      <c r="R55" s="600">
        <v>171.28663406700105</v>
      </c>
      <c r="S55" s="600">
        <v>55.449749779000001</v>
      </c>
      <c r="T55" s="600">
        <v>705.18402417796824</v>
      </c>
      <c r="U55" s="101"/>
      <c r="V55" s="600">
        <v>1838.7686179494995</v>
      </c>
      <c r="W55" s="600">
        <v>1323.5569738440013</v>
      </c>
      <c r="X55" s="600">
        <v>150.09065213250003</v>
      </c>
      <c r="Y55" s="600">
        <v>16.098513298000015</v>
      </c>
      <c r="Z55" s="600">
        <v>349.02247867499864</v>
      </c>
      <c r="AA55" s="385"/>
      <c r="AB55" s="600"/>
      <c r="AC55" s="600"/>
      <c r="AD55" s="581"/>
      <c r="AF55" s="591"/>
      <c r="AG55" s="591"/>
      <c r="AH55" s="591"/>
      <c r="AI55" s="591"/>
      <c r="AJ55" s="591"/>
      <c r="AK55" s="591"/>
      <c r="AL55" s="591"/>
      <c r="AM55" s="591"/>
      <c r="AN55" s="591"/>
      <c r="AO55" s="591"/>
      <c r="AP55" s="591"/>
      <c r="AQ55" s="591"/>
      <c r="AR55" s="591"/>
      <c r="AS55" s="591"/>
      <c r="AT55" s="591"/>
      <c r="AU55" s="591"/>
      <c r="AV55" s="591"/>
    </row>
    <row r="56" spans="1:48" ht="15" customHeight="1" thickTop="1">
      <c r="B56" s="595"/>
      <c r="C56" s="595"/>
      <c r="D56" s="595"/>
      <c r="E56" s="595"/>
      <c r="F56" s="595"/>
      <c r="G56" s="595"/>
      <c r="H56" s="595"/>
      <c r="I56" s="595"/>
      <c r="J56" s="201"/>
      <c r="K56" s="201"/>
      <c r="L56" s="943"/>
      <c r="M56" s="943"/>
      <c r="N56" s="201"/>
      <c r="O56" s="201"/>
      <c r="P56" s="201"/>
      <c r="Q56" s="201"/>
      <c r="R56" s="943"/>
      <c r="S56" s="943"/>
      <c r="T56" s="201"/>
      <c r="U56" s="201"/>
      <c r="V56" s="201"/>
      <c r="W56" s="201"/>
      <c r="X56" s="943"/>
      <c r="Y56" s="943"/>
      <c r="Z56" s="201"/>
      <c r="AA56" s="386"/>
      <c r="AB56" s="386"/>
      <c r="AC56" s="386"/>
      <c r="AD56" s="595"/>
      <c r="AF56" s="591"/>
      <c r="AG56" s="591"/>
      <c r="AH56" s="591"/>
      <c r="AI56" s="591"/>
      <c r="AJ56" s="591"/>
      <c r="AK56" s="591"/>
      <c r="AL56" s="591"/>
      <c r="AM56" s="591"/>
      <c r="AN56" s="591"/>
      <c r="AO56" s="591"/>
      <c r="AP56" s="591"/>
      <c r="AQ56" s="591"/>
      <c r="AR56" s="591"/>
      <c r="AS56" s="591"/>
      <c r="AT56" s="591"/>
      <c r="AU56" s="591"/>
      <c r="AV56" s="591"/>
    </row>
    <row r="57" spans="1:48" ht="18" customHeight="1">
      <c r="B57" s="582" t="s">
        <v>708</v>
      </c>
      <c r="C57" s="583"/>
      <c r="E57" s="584"/>
      <c r="F57" s="581"/>
      <c r="G57" s="581"/>
      <c r="H57" s="581"/>
      <c r="I57" s="581"/>
      <c r="J57" s="201"/>
      <c r="K57" s="201"/>
      <c r="L57" s="201"/>
      <c r="M57" s="201"/>
      <c r="N57" s="201"/>
      <c r="O57" s="201"/>
      <c r="P57" s="201"/>
      <c r="Q57" s="201"/>
      <c r="R57" s="201"/>
      <c r="S57" s="201"/>
      <c r="T57" s="201"/>
      <c r="U57" s="201"/>
      <c r="V57" s="201"/>
      <c r="W57" s="201"/>
      <c r="X57" s="201"/>
      <c r="Y57" s="201"/>
      <c r="Z57" s="201"/>
      <c r="AA57" s="387"/>
      <c r="AB57" s="388"/>
      <c r="AC57" s="388"/>
      <c r="AD57" s="581"/>
      <c r="AF57" s="591"/>
      <c r="AG57" s="591"/>
      <c r="AH57" s="591"/>
      <c r="AI57" s="591"/>
      <c r="AJ57" s="591"/>
      <c r="AK57" s="591"/>
      <c r="AL57" s="591"/>
      <c r="AM57" s="591"/>
      <c r="AN57" s="591"/>
      <c r="AO57" s="591"/>
      <c r="AP57" s="591"/>
      <c r="AQ57" s="591"/>
      <c r="AR57" s="591"/>
      <c r="AS57" s="591"/>
      <c r="AT57" s="591"/>
      <c r="AU57" s="591"/>
      <c r="AV57" s="591"/>
    </row>
    <row r="58" spans="1:48" s="591" customFormat="1" ht="18" customHeight="1">
      <c r="A58" s="585"/>
      <c r="B58" s="586" t="s">
        <v>656</v>
      </c>
      <c r="C58" s="587"/>
      <c r="D58" s="587"/>
      <c r="E58" s="588"/>
      <c r="F58" s="587"/>
      <c r="G58" s="589"/>
      <c r="H58" s="590" t="s">
        <v>14</v>
      </c>
      <c r="I58" s="589"/>
      <c r="J58" s="377">
        <v>20325.903883689505</v>
      </c>
      <c r="K58" s="377">
        <v>13930.23885110435</v>
      </c>
      <c r="L58" s="377">
        <v>1460.8810373995</v>
      </c>
      <c r="M58" s="377">
        <v>393.682373192</v>
      </c>
      <c r="N58" s="377">
        <v>4541.1016219936555</v>
      </c>
      <c r="O58" s="101"/>
      <c r="P58" s="377">
        <v>6475.9733446073897</v>
      </c>
      <c r="Q58" s="377">
        <v>4559.0339106446045</v>
      </c>
      <c r="R58" s="377">
        <v>354.60213823649997</v>
      </c>
      <c r="S58" s="377">
        <v>161.73223000999903</v>
      </c>
      <c r="T58" s="377">
        <v>1400.6050657162859</v>
      </c>
      <c r="U58" s="101"/>
      <c r="V58" s="377">
        <v>3252.6944226410005</v>
      </c>
      <c r="W58" s="377">
        <v>2327.0238226580004</v>
      </c>
      <c r="X58" s="377">
        <v>226.02603140499997</v>
      </c>
      <c r="Y58" s="377">
        <v>50.453469368000015</v>
      </c>
      <c r="Z58" s="377">
        <v>649.19109920999972</v>
      </c>
      <c r="AA58" s="378"/>
      <c r="AB58" s="377"/>
      <c r="AC58" s="377"/>
    </row>
    <row r="59" spans="1:48" ht="18" customHeight="1">
      <c r="B59" s="592" t="s">
        <v>725</v>
      </c>
      <c r="C59" s="592"/>
      <c r="D59" s="592"/>
      <c r="E59" s="592"/>
      <c r="F59" s="592"/>
      <c r="G59" s="593"/>
      <c r="H59" s="594"/>
      <c r="I59" s="593"/>
      <c r="J59" s="379"/>
      <c r="K59" s="379">
        <v>1</v>
      </c>
      <c r="L59" s="379">
        <v>4.4583329970518397</v>
      </c>
      <c r="M59" s="379">
        <v>33.449828730053092</v>
      </c>
      <c r="N59" s="379"/>
      <c r="O59" s="200"/>
      <c r="P59" s="379"/>
      <c r="Q59" s="379">
        <v>1</v>
      </c>
      <c r="R59" s="379">
        <v>4.4583329970518397</v>
      </c>
      <c r="S59" s="379">
        <v>33.449828730053092</v>
      </c>
      <c r="T59" s="379"/>
      <c r="U59" s="200"/>
      <c r="V59" s="379"/>
      <c r="W59" s="379">
        <v>1</v>
      </c>
      <c r="X59" s="379">
        <v>4.4583329970518397</v>
      </c>
      <c r="Y59" s="379">
        <v>33.449828730053092</v>
      </c>
      <c r="Z59" s="379"/>
      <c r="AA59" s="380"/>
      <c r="AB59" s="379">
        <v>4.3395055567368654</v>
      </c>
      <c r="AC59" s="379">
        <v>34.209085933223861</v>
      </c>
      <c r="AD59" s="593"/>
      <c r="AF59" s="591"/>
      <c r="AG59" s="591"/>
      <c r="AH59" s="591"/>
      <c r="AI59" s="591"/>
      <c r="AJ59" s="591"/>
      <c r="AK59" s="591"/>
      <c r="AL59" s="591"/>
      <c r="AM59" s="591"/>
      <c r="AN59" s="591"/>
      <c r="AO59" s="591"/>
      <c r="AP59" s="591"/>
      <c r="AQ59" s="591"/>
      <c r="AR59" s="591"/>
      <c r="AS59" s="591"/>
      <c r="AT59" s="591"/>
      <c r="AU59" s="591"/>
      <c r="AV59" s="591"/>
    </row>
    <row r="60" spans="1:48" ht="18" customHeight="1">
      <c r="B60" s="583" t="s">
        <v>909</v>
      </c>
      <c r="C60" s="583"/>
      <c r="E60" s="584"/>
      <c r="F60" s="593"/>
      <c r="G60" s="593"/>
      <c r="H60" s="595"/>
      <c r="I60" s="593"/>
      <c r="J60" s="381"/>
      <c r="K60" s="381">
        <v>1</v>
      </c>
      <c r="L60" s="381">
        <v>4.3830516688380969</v>
      </c>
      <c r="M60" s="381">
        <v>49.95126333656205</v>
      </c>
      <c r="N60" s="381"/>
      <c r="O60" s="101"/>
      <c r="P60" s="381"/>
      <c r="Q60" s="381">
        <v>1</v>
      </c>
      <c r="R60" s="381">
        <v>4.3830516688380969</v>
      </c>
      <c r="S60" s="381">
        <v>49.95126333656205</v>
      </c>
      <c r="T60" s="381"/>
      <c r="U60" s="101"/>
      <c r="V60" s="381"/>
      <c r="W60" s="381">
        <v>1</v>
      </c>
      <c r="X60" s="381">
        <v>4.3830516688380969</v>
      </c>
      <c r="Y60" s="381">
        <v>49.95126333656205</v>
      </c>
      <c r="Z60" s="381"/>
      <c r="AA60" s="380"/>
      <c r="AB60" s="381">
        <v>4.3500010875002717</v>
      </c>
      <c r="AC60" s="381">
        <v>47.499168764546624</v>
      </c>
      <c r="AD60" s="593"/>
      <c r="AF60" s="591"/>
      <c r="AG60" s="591"/>
      <c r="AH60" s="591"/>
      <c r="AI60" s="591"/>
      <c r="AJ60" s="591"/>
      <c r="AK60" s="591"/>
      <c r="AL60" s="591"/>
      <c r="AM60" s="591"/>
      <c r="AN60" s="591"/>
      <c r="AO60" s="591"/>
      <c r="AP60" s="591"/>
      <c r="AQ60" s="591"/>
      <c r="AR60" s="591"/>
      <c r="AS60" s="591"/>
      <c r="AT60" s="591"/>
      <c r="AU60" s="591"/>
      <c r="AV60" s="591"/>
    </row>
    <row r="61" spans="1:48" ht="18" customHeight="1">
      <c r="B61" s="592" t="s">
        <v>657</v>
      </c>
      <c r="C61" s="592"/>
      <c r="D61" s="592"/>
      <c r="E61" s="592"/>
      <c r="F61" s="592"/>
      <c r="G61" s="593"/>
      <c r="H61" s="594" t="s">
        <v>14</v>
      </c>
      <c r="I61" s="593"/>
      <c r="J61" s="382">
        <v>-250.60401616099261</v>
      </c>
      <c r="K61" s="382"/>
      <c r="L61" s="382">
        <v>27.375546927999949</v>
      </c>
      <c r="M61" s="382">
        <v>-129.95030178999997</v>
      </c>
      <c r="N61" s="382">
        <v>-148.02926129899259</v>
      </c>
      <c r="O61" s="200"/>
      <c r="P61" s="382">
        <v>-102.33451144999981</v>
      </c>
      <c r="Q61" s="382">
        <v>-1.999396231999981</v>
      </c>
      <c r="R61" s="382">
        <v>6.4776169320001031</v>
      </c>
      <c r="S61" s="382">
        <v>-52.321353951000148</v>
      </c>
      <c r="T61" s="382">
        <v>-54.491378198999783</v>
      </c>
      <c r="U61" s="200"/>
      <c r="V61" s="382">
        <v>-34.957346548001169</v>
      </c>
      <c r="W61" s="382">
        <v>-0.10016915499932111</v>
      </c>
      <c r="X61" s="382">
        <v>6.8104321950000468</v>
      </c>
      <c r="Y61" s="382">
        <v>-18.576527425999998</v>
      </c>
      <c r="Z61" s="382">
        <v>-23.091082162001896</v>
      </c>
      <c r="AA61" s="380"/>
      <c r="AB61" s="382"/>
      <c r="AC61" s="382"/>
      <c r="AD61" s="593"/>
      <c r="AF61" s="591"/>
      <c r="AG61" s="591"/>
      <c r="AH61" s="591"/>
      <c r="AI61" s="591"/>
      <c r="AJ61" s="591"/>
      <c r="AK61" s="591"/>
      <c r="AL61" s="591"/>
      <c r="AM61" s="591"/>
      <c r="AN61" s="591"/>
      <c r="AO61" s="591"/>
      <c r="AP61" s="591"/>
      <c r="AQ61" s="591"/>
      <c r="AR61" s="591"/>
      <c r="AS61" s="591"/>
      <c r="AT61" s="591"/>
      <c r="AU61" s="591"/>
      <c r="AV61" s="591"/>
    </row>
    <row r="62" spans="1:48" ht="18" customHeight="1">
      <c r="B62" s="53" t="s">
        <v>658</v>
      </c>
      <c r="C62" s="53"/>
      <c r="D62" s="53"/>
      <c r="E62" s="53"/>
      <c r="F62" s="53"/>
      <c r="G62" s="593"/>
      <c r="H62" s="595" t="s">
        <v>14</v>
      </c>
      <c r="I62" s="593"/>
      <c r="J62" s="383">
        <v>-17.714320854011021</v>
      </c>
      <c r="K62" s="383">
        <v>-16.295000000000073</v>
      </c>
      <c r="L62" s="383"/>
      <c r="M62" s="383"/>
      <c r="N62" s="383">
        <v>-1.4193208540109481</v>
      </c>
      <c r="O62" s="200"/>
      <c r="P62" s="383">
        <v>-26.460921297390087</v>
      </c>
      <c r="Q62" s="383">
        <v>-7.2200096020001183</v>
      </c>
      <c r="R62" s="383"/>
      <c r="S62" s="383">
        <v>1.0231815394945443E-12</v>
      </c>
      <c r="T62" s="383">
        <v>-19.240911695390992</v>
      </c>
      <c r="U62" s="200"/>
      <c r="V62" s="383">
        <v>-2.4020000000000437</v>
      </c>
      <c r="W62" s="383">
        <v>-2.4020000000004984</v>
      </c>
      <c r="X62" s="383"/>
      <c r="Y62" s="383"/>
      <c r="Z62" s="383">
        <v>4.5474735088646412E-13</v>
      </c>
      <c r="AA62" s="384"/>
      <c r="AB62" s="383"/>
      <c r="AC62" s="383"/>
      <c r="AD62" s="593"/>
      <c r="AF62" s="591"/>
      <c r="AG62" s="591"/>
      <c r="AH62" s="591"/>
      <c r="AI62" s="591"/>
      <c r="AJ62" s="591"/>
      <c r="AK62" s="591"/>
      <c r="AL62" s="591"/>
      <c r="AM62" s="591"/>
      <c r="AN62" s="591"/>
      <c r="AO62" s="591"/>
      <c r="AP62" s="591"/>
      <c r="AQ62" s="591"/>
      <c r="AR62" s="591"/>
      <c r="AS62" s="591"/>
      <c r="AT62" s="591"/>
      <c r="AU62" s="591"/>
      <c r="AV62" s="591"/>
    </row>
    <row r="63" spans="1:48" s="585" customFormat="1" ht="18" customHeight="1" thickBot="1">
      <c r="B63" s="596" t="s">
        <v>910</v>
      </c>
      <c r="C63" s="596"/>
      <c r="D63" s="596"/>
      <c r="E63" s="597"/>
      <c r="F63" s="598"/>
      <c r="G63" s="581"/>
      <c r="H63" s="599" t="s">
        <v>14</v>
      </c>
      <c r="I63" s="581"/>
      <c r="J63" s="600">
        <v>20057.585546674498</v>
      </c>
      <c r="K63" s="600">
        <v>13913.94385110435</v>
      </c>
      <c r="L63" s="600">
        <v>1488.2565843274999</v>
      </c>
      <c r="M63" s="600">
        <v>263.73207140200003</v>
      </c>
      <c r="N63" s="600">
        <v>4391.6530398406485</v>
      </c>
      <c r="O63" s="101"/>
      <c r="P63" s="600">
        <v>6347.1779118599998</v>
      </c>
      <c r="Q63" s="600">
        <v>4549.8145048106053</v>
      </c>
      <c r="R63" s="600">
        <v>361.07975516850007</v>
      </c>
      <c r="S63" s="600">
        <v>109.4108760589999</v>
      </c>
      <c r="T63" s="600">
        <v>1326.8727758218947</v>
      </c>
      <c r="U63" s="101"/>
      <c r="V63" s="600">
        <v>3215.3350760929993</v>
      </c>
      <c r="W63" s="600">
        <v>2324.5216535030008</v>
      </c>
      <c r="X63" s="600">
        <v>232.8364636</v>
      </c>
      <c r="Y63" s="600">
        <v>31.876941942000016</v>
      </c>
      <c r="Z63" s="600">
        <v>626.10001704799879</v>
      </c>
      <c r="AA63" s="385"/>
      <c r="AB63" s="600"/>
      <c r="AC63" s="600"/>
      <c r="AD63" s="581"/>
      <c r="AF63" s="591"/>
      <c r="AG63" s="591"/>
      <c r="AH63" s="591"/>
      <c r="AI63" s="591"/>
      <c r="AJ63" s="591"/>
      <c r="AK63" s="591"/>
      <c r="AL63" s="591"/>
      <c r="AM63" s="591"/>
      <c r="AN63" s="591"/>
      <c r="AO63" s="591"/>
      <c r="AP63" s="591"/>
      <c r="AQ63" s="591"/>
      <c r="AR63" s="591"/>
      <c r="AS63" s="591"/>
      <c r="AT63" s="591"/>
      <c r="AU63" s="591"/>
      <c r="AV63" s="591"/>
    </row>
    <row r="64" spans="1:48" ht="15" customHeight="1" thickTop="1">
      <c r="B64" s="595"/>
      <c r="C64" s="595"/>
      <c r="D64" s="595"/>
      <c r="E64" s="595"/>
      <c r="F64" s="595"/>
      <c r="G64" s="595"/>
      <c r="H64" s="595"/>
      <c r="I64" s="595"/>
      <c r="J64" s="201"/>
      <c r="K64" s="201"/>
      <c r="L64" s="943"/>
      <c r="M64" s="943"/>
      <c r="N64" s="201"/>
      <c r="O64" s="201"/>
      <c r="P64" s="201"/>
      <c r="Q64" s="201"/>
      <c r="R64" s="943"/>
      <c r="S64" s="943"/>
      <c r="T64" s="201"/>
      <c r="U64" s="201"/>
      <c r="V64" s="201"/>
      <c r="W64" s="201"/>
      <c r="X64" s="943"/>
      <c r="Y64" s="943"/>
      <c r="Z64" s="201"/>
      <c r="AA64" s="386"/>
      <c r="AB64" s="386"/>
      <c r="AC64" s="386"/>
      <c r="AD64" s="595"/>
      <c r="AF64" s="591"/>
      <c r="AG64" s="591"/>
      <c r="AH64" s="591"/>
      <c r="AI64" s="591"/>
      <c r="AJ64" s="591"/>
      <c r="AK64" s="591"/>
      <c r="AL64" s="591"/>
      <c r="AM64" s="591"/>
      <c r="AN64" s="591"/>
      <c r="AO64" s="591"/>
      <c r="AP64" s="591"/>
      <c r="AQ64" s="591"/>
      <c r="AR64" s="591"/>
      <c r="AS64" s="591"/>
      <c r="AT64" s="591"/>
      <c r="AU64" s="591"/>
      <c r="AV64" s="591"/>
    </row>
    <row r="65" spans="1:81" ht="18" customHeight="1">
      <c r="B65" s="582" t="s">
        <v>709</v>
      </c>
      <c r="C65" s="583"/>
      <c r="E65" s="584"/>
      <c r="F65" s="581"/>
      <c r="G65" s="581"/>
      <c r="H65" s="581"/>
      <c r="I65" s="581"/>
      <c r="J65" s="201"/>
      <c r="K65" s="201"/>
      <c r="L65" s="201"/>
      <c r="M65" s="201"/>
      <c r="N65" s="201"/>
      <c r="O65" s="201"/>
      <c r="P65" s="201"/>
      <c r="Q65" s="201"/>
      <c r="R65" s="201"/>
      <c r="S65" s="201"/>
      <c r="T65" s="201"/>
      <c r="U65" s="201"/>
      <c r="V65" s="201"/>
      <c r="W65" s="201"/>
      <c r="X65" s="201"/>
      <c r="Y65" s="201"/>
      <c r="Z65" s="201"/>
      <c r="AA65" s="389"/>
      <c r="AB65" s="388"/>
      <c r="AC65" s="388"/>
      <c r="AD65" s="581"/>
      <c r="AF65" s="591"/>
      <c r="AG65" s="591"/>
      <c r="AH65" s="591"/>
      <c r="AI65" s="591"/>
      <c r="AJ65" s="591"/>
      <c r="AK65" s="591"/>
      <c r="AL65" s="591"/>
      <c r="AM65" s="591"/>
      <c r="AN65" s="591"/>
      <c r="AO65" s="591"/>
      <c r="AP65" s="591"/>
      <c r="AQ65" s="591"/>
      <c r="AR65" s="591"/>
      <c r="AS65" s="591"/>
      <c r="AT65" s="591"/>
      <c r="AU65" s="591"/>
      <c r="AV65" s="591"/>
    </row>
    <row r="66" spans="1:81" s="591" customFormat="1" ht="18" customHeight="1">
      <c r="A66" s="585"/>
      <c r="B66" s="586" t="s">
        <v>656</v>
      </c>
      <c r="C66" s="587"/>
      <c r="D66" s="587"/>
      <c r="E66" s="588"/>
      <c r="F66" s="587"/>
      <c r="G66" s="589"/>
      <c r="H66" s="590" t="s">
        <v>14</v>
      </c>
      <c r="I66" s="589"/>
      <c r="J66" s="377">
        <v>39677.529135201003</v>
      </c>
      <c r="K66" s="377">
        <v>27243.936594061401</v>
      </c>
      <c r="L66" s="377">
        <v>2817.1812814469999</v>
      </c>
      <c r="M66" s="377">
        <v>745.53697818800003</v>
      </c>
      <c r="N66" s="377">
        <v>8870.8742815046025</v>
      </c>
      <c r="O66" s="101"/>
      <c r="P66" s="377">
        <v>11789.3002673675</v>
      </c>
      <c r="Q66" s="377">
        <v>8211.3488089784114</v>
      </c>
      <c r="R66" s="377">
        <v>694.49315771800002</v>
      </c>
      <c r="S66" s="377">
        <v>293.20863187500004</v>
      </c>
      <c r="T66" s="377">
        <v>2590.2496687960884</v>
      </c>
      <c r="U66" s="101"/>
      <c r="V66" s="377">
        <v>6060.0024089155004</v>
      </c>
      <c r="W66" s="377">
        <v>4285.7487586470006</v>
      </c>
      <c r="X66" s="377">
        <v>342.35803446749998</v>
      </c>
      <c r="Y66" s="377">
        <v>154.85950114000002</v>
      </c>
      <c r="Z66" s="377">
        <v>1277.0361146609994</v>
      </c>
      <c r="AA66" s="385"/>
      <c r="AB66" s="377"/>
      <c r="AC66" s="377"/>
    </row>
    <row r="67" spans="1:81" ht="18" customHeight="1">
      <c r="B67" s="592" t="s">
        <v>726</v>
      </c>
      <c r="C67" s="592"/>
      <c r="D67" s="592"/>
      <c r="E67" s="592"/>
      <c r="F67" s="592"/>
      <c r="G67" s="593"/>
      <c r="H67" s="594"/>
      <c r="I67" s="593"/>
      <c r="J67" s="379"/>
      <c r="K67" s="379">
        <v>1</v>
      </c>
      <c r="L67" s="379">
        <v>4.5427495445893582</v>
      </c>
      <c r="M67" s="379">
        <v>33.196122692869473</v>
      </c>
      <c r="N67" s="379"/>
      <c r="O67" s="200"/>
      <c r="P67" s="379"/>
      <c r="Q67" s="379">
        <v>1</v>
      </c>
      <c r="R67" s="379">
        <v>4.5427495445893582</v>
      </c>
      <c r="S67" s="379">
        <v>33.196122692869473</v>
      </c>
      <c r="T67" s="379"/>
      <c r="U67" s="200"/>
      <c r="V67" s="379"/>
      <c r="W67" s="379">
        <v>1</v>
      </c>
      <c r="X67" s="379">
        <v>4.5427495445893582</v>
      </c>
      <c r="Y67" s="379">
        <v>33.196122692869473</v>
      </c>
      <c r="Z67" s="379"/>
      <c r="AA67" s="380"/>
      <c r="AB67" s="379">
        <v>4.3395055567368654</v>
      </c>
      <c r="AC67" s="379">
        <v>34.209085933223861</v>
      </c>
      <c r="AD67" s="593"/>
      <c r="AF67" s="591"/>
      <c r="AG67" s="591"/>
      <c r="AH67" s="591"/>
      <c r="AI67" s="591"/>
      <c r="AJ67" s="591"/>
      <c r="AK67" s="591"/>
      <c r="AL67" s="591"/>
      <c r="AM67" s="591"/>
      <c r="AN67" s="591"/>
      <c r="AO67" s="591"/>
      <c r="AP67" s="591"/>
      <c r="AQ67" s="591"/>
      <c r="AR67" s="591"/>
      <c r="AS67" s="591"/>
      <c r="AT67" s="591"/>
      <c r="AU67" s="591"/>
      <c r="AV67" s="591"/>
    </row>
    <row r="68" spans="1:81" ht="18" customHeight="1">
      <c r="B68" s="583" t="s">
        <v>907</v>
      </c>
      <c r="C68" s="583"/>
      <c r="E68" s="584"/>
      <c r="F68" s="593"/>
      <c r="G68" s="593"/>
      <c r="H68" s="595"/>
      <c r="I68" s="593"/>
      <c r="J68" s="381"/>
      <c r="K68" s="381">
        <v>1</v>
      </c>
      <c r="L68" s="381">
        <v>4.3500010875002717</v>
      </c>
      <c r="M68" s="381">
        <v>47.499168764546624</v>
      </c>
      <c r="N68" s="381"/>
      <c r="O68" s="101"/>
      <c r="P68" s="381"/>
      <c r="Q68" s="381">
        <v>1</v>
      </c>
      <c r="R68" s="381">
        <v>4.3500010875002717</v>
      </c>
      <c r="S68" s="381">
        <v>47.499168764546624</v>
      </c>
      <c r="T68" s="381"/>
      <c r="U68" s="101"/>
      <c r="V68" s="381"/>
      <c r="W68" s="381">
        <v>1</v>
      </c>
      <c r="X68" s="381">
        <v>4.3500010875002717</v>
      </c>
      <c r="Y68" s="381">
        <v>47.499168764546624</v>
      </c>
      <c r="Z68" s="381"/>
      <c r="AA68" s="380"/>
      <c r="AB68" s="381">
        <v>4.3500010875002717</v>
      </c>
      <c r="AC68" s="381">
        <v>47.499168764546624</v>
      </c>
      <c r="AD68" s="593"/>
      <c r="AF68" s="591"/>
      <c r="AG68" s="591"/>
      <c r="AH68" s="591"/>
      <c r="AI68" s="591"/>
      <c r="AJ68" s="591"/>
      <c r="AK68" s="591"/>
      <c r="AL68" s="591"/>
      <c r="AM68" s="591"/>
      <c r="AN68" s="591"/>
      <c r="AO68" s="591"/>
      <c r="AP68" s="591"/>
      <c r="AQ68" s="591"/>
      <c r="AR68" s="591"/>
      <c r="AS68" s="591"/>
      <c r="AT68" s="591"/>
      <c r="AU68" s="591"/>
      <c r="AV68" s="591"/>
    </row>
    <row r="69" spans="1:81" ht="18" customHeight="1">
      <c r="B69" s="592" t="s">
        <v>657</v>
      </c>
      <c r="C69" s="592"/>
      <c r="D69" s="592"/>
      <c r="E69" s="592"/>
      <c r="F69" s="592"/>
      <c r="G69" s="593"/>
      <c r="H69" s="594" t="s">
        <v>14</v>
      </c>
      <c r="I69" s="593"/>
      <c r="J69" s="382">
        <v>-240.1920858349913</v>
      </c>
      <c r="K69" s="382"/>
      <c r="L69" s="382">
        <v>124.83913247300006</v>
      </c>
      <c r="M69" s="382">
        <v>-224.49760752700001</v>
      </c>
      <c r="N69" s="382">
        <v>-140.53361078099135</v>
      </c>
      <c r="O69" s="200"/>
      <c r="P69" s="382">
        <v>-101.21370032699997</v>
      </c>
      <c r="Q69" s="382">
        <v>-1.2962190540001757</v>
      </c>
      <c r="R69" s="382">
        <v>30.907958006000058</v>
      </c>
      <c r="S69" s="382">
        <v>-87.169123821000028</v>
      </c>
      <c r="T69" s="382">
        <v>-43.656315457999824</v>
      </c>
      <c r="U69" s="200"/>
      <c r="V69" s="382">
        <v>-53.754356561001259</v>
      </c>
      <c r="W69" s="382">
        <v>-0.20513772099911876</v>
      </c>
      <c r="X69" s="382">
        <v>15.170037070000035</v>
      </c>
      <c r="Y69" s="382">
        <v>-46.631607185000007</v>
      </c>
      <c r="Z69" s="382">
        <v>-22.087648725002168</v>
      </c>
      <c r="AA69" s="380"/>
      <c r="AB69" s="382"/>
      <c r="AC69" s="382"/>
      <c r="AD69" s="593"/>
      <c r="AF69" s="591"/>
      <c r="AG69" s="591"/>
      <c r="AH69" s="591"/>
      <c r="AI69" s="591"/>
      <c r="AJ69" s="591"/>
      <c r="AK69" s="591"/>
      <c r="AL69" s="591"/>
      <c r="AM69" s="591"/>
      <c r="AN69" s="591"/>
      <c r="AO69" s="591"/>
      <c r="AP69" s="591"/>
      <c r="AQ69" s="591"/>
      <c r="AR69" s="591"/>
      <c r="AS69" s="591"/>
      <c r="AT69" s="591"/>
      <c r="AU69" s="591"/>
      <c r="AV69" s="591"/>
    </row>
    <row r="70" spans="1:81" ht="18" customHeight="1">
      <c r="B70" s="53" t="s">
        <v>658</v>
      </c>
      <c r="C70" s="53"/>
      <c r="D70" s="53"/>
      <c r="E70" s="53"/>
      <c r="F70" s="53"/>
      <c r="G70" s="593"/>
      <c r="H70" s="595" t="s">
        <v>14</v>
      </c>
      <c r="I70" s="593"/>
      <c r="J70" s="383">
        <v>172.43722568199155</v>
      </c>
      <c r="K70" s="383">
        <v>175.19399999999951</v>
      </c>
      <c r="L70" s="383"/>
      <c r="M70" s="383"/>
      <c r="N70" s="383">
        <v>-2.756774318007956</v>
      </c>
      <c r="O70" s="200"/>
      <c r="P70" s="383">
        <v>36.773226811499626</v>
      </c>
      <c r="Q70" s="383">
        <v>35.506509253999866</v>
      </c>
      <c r="R70" s="383"/>
      <c r="S70" s="383"/>
      <c r="T70" s="383">
        <v>1.26671755749976</v>
      </c>
      <c r="U70" s="200"/>
      <c r="V70" s="383">
        <v>56.050000000000182</v>
      </c>
      <c r="W70" s="383">
        <v>56.049999999999272</v>
      </c>
      <c r="X70" s="383"/>
      <c r="Y70" s="383"/>
      <c r="Z70" s="383">
        <v>9.0949470177292824E-13</v>
      </c>
      <c r="AA70" s="384"/>
      <c r="AB70" s="383"/>
      <c r="AC70" s="383"/>
      <c r="AD70" s="593"/>
      <c r="AF70" s="591"/>
      <c r="AG70" s="591"/>
      <c r="AH70" s="591"/>
      <c r="AI70" s="591"/>
      <c r="AJ70" s="591"/>
      <c r="AK70" s="591"/>
      <c r="AL70" s="591"/>
      <c r="AM70" s="591"/>
      <c r="AN70" s="591"/>
      <c r="AO70" s="591"/>
      <c r="AP70" s="591"/>
      <c r="AQ70" s="591"/>
      <c r="AR70" s="591"/>
      <c r="AS70" s="591"/>
      <c r="AT70" s="591"/>
      <c r="AU70" s="591"/>
      <c r="AV70" s="591"/>
    </row>
    <row r="71" spans="1:81" s="585" customFormat="1" ht="18" customHeight="1" thickBot="1">
      <c r="B71" s="596" t="s">
        <v>908</v>
      </c>
      <c r="C71" s="596"/>
      <c r="D71" s="596"/>
      <c r="E71" s="597"/>
      <c r="F71" s="598"/>
      <c r="G71" s="581"/>
      <c r="H71" s="599" t="s">
        <v>14</v>
      </c>
      <c r="I71" s="581"/>
      <c r="J71" s="600">
        <v>39609.774275048003</v>
      </c>
      <c r="K71" s="600">
        <v>27419.1305940614</v>
      </c>
      <c r="L71" s="600">
        <v>2942.02041392</v>
      </c>
      <c r="M71" s="600">
        <v>521.03937066100002</v>
      </c>
      <c r="N71" s="600">
        <v>8727.583896405602</v>
      </c>
      <c r="O71" s="101"/>
      <c r="P71" s="600">
        <v>11724.859793852</v>
      </c>
      <c r="Q71" s="600">
        <v>8245.559099178412</v>
      </c>
      <c r="R71" s="600">
        <v>725.40111572400008</v>
      </c>
      <c r="S71" s="600">
        <v>206.03950805400001</v>
      </c>
      <c r="T71" s="600">
        <v>2547.8600708955873</v>
      </c>
      <c r="U71" s="101"/>
      <c r="V71" s="600">
        <v>6062.2980523544993</v>
      </c>
      <c r="W71" s="600">
        <v>4341.5936209260008</v>
      </c>
      <c r="X71" s="600">
        <v>357.52807153750001</v>
      </c>
      <c r="Y71" s="600">
        <v>108.22789395500001</v>
      </c>
      <c r="Z71" s="600">
        <v>1254.9484659359987</v>
      </c>
      <c r="AA71" s="385"/>
      <c r="AB71" s="600"/>
      <c r="AC71" s="600"/>
      <c r="AD71" s="581"/>
      <c r="AF71" s="591"/>
      <c r="AG71" s="591"/>
      <c r="AH71" s="591"/>
      <c r="AI71" s="591"/>
      <c r="AJ71" s="591"/>
      <c r="AK71" s="591"/>
      <c r="AL71" s="591"/>
      <c r="AM71" s="591"/>
      <c r="AN71" s="591"/>
      <c r="AO71" s="591"/>
      <c r="AP71" s="591"/>
      <c r="AQ71" s="591"/>
      <c r="AR71" s="591"/>
      <c r="AS71" s="591"/>
      <c r="AT71" s="591"/>
      <c r="AU71" s="591"/>
      <c r="AV71" s="591"/>
    </row>
    <row r="72" spans="1:81" ht="15" customHeight="1" thickTop="1">
      <c r="B72" s="595"/>
      <c r="C72" s="595"/>
      <c r="D72" s="595"/>
      <c r="E72" s="595"/>
      <c r="F72" s="595"/>
      <c r="G72" s="595"/>
      <c r="H72" s="595"/>
      <c r="I72" s="595"/>
      <c r="J72" s="601"/>
      <c r="K72" s="602"/>
      <c r="L72" s="943"/>
      <c r="M72" s="943"/>
      <c r="N72" s="201"/>
      <c r="O72" s="201"/>
      <c r="P72" s="201"/>
      <c r="Q72" s="201"/>
      <c r="R72" s="943"/>
      <c r="S72" s="943"/>
      <c r="T72" s="201"/>
      <c r="U72" s="201"/>
      <c r="V72" s="201"/>
      <c r="W72" s="201"/>
      <c r="X72" s="943"/>
      <c r="Y72" s="943"/>
      <c r="Z72" s="602"/>
      <c r="AA72" s="602"/>
      <c r="AB72" s="602"/>
      <c r="AC72" s="602"/>
      <c r="AD72" s="595"/>
    </row>
    <row r="73" spans="1:81" ht="15" customHeight="1">
      <c r="B73" s="603" t="s">
        <v>394</v>
      </c>
      <c r="C73" s="604"/>
      <c r="D73" s="605"/>
      <c r="E73" s="605"/>
      <c r="F73" s="603"/>
      <c r="G73" s="603"/>
      <c r="H73" s="603"/>
      <c r="I73" s="603"/>
      <c r="J73" s="606"/>
      <c r="K73" s="606"/>
      <c r="L73" s="606"/>
      <c r="M73" s="606"/>
      <c r="N73" s="607"/>
      <c r="O73" s="607"/>
      <c r="P73" s="606"/>
      <c r="Q73" s="606"/>
      <c r="R73" s="606"/>
      <c r="S73" s="606"/>
      <c r="T73" s="607"/>
      <c r="U73" s="607"/>
      <c r="V73" s="607"/>
      <c r="W73" s="607"/>
      <c r="X73" s="607"/>
      <c r="Y73" s="607"/>
      <c r="Z73" s="607"/>
      <c r="AA73" s="607"/>
      <c r="AB73" s="607"/>
      <c r="AC73" s="607"/>
    </row>
    <row r="74" spans="1:81" ht="15" customHeight="1">
      <c r="B74" s="603" t="s">
        <v>395</v>
      </c>
      <c r="C74" s="603"/>
      <c r="D74" s="603"/>
      <c r="E74" s="603"/>
      <c r="F74" s="603"/>
      <c r="G74" s="603"/>
      <c r="H74" s="603"/>
      <c r="I74" s="603"/>
      <c r="J74" s="603"/>
      <c r="K74" s="603"/>
      <c r="L74" s="603"/>
      <c r="M74" s="603"/>
      <c r="N74" s="603"/>
      <c r="O74" s="603"/>
      <c r="P74" s="603"/>
      <c r="Q74" s="603"/>
      <c r="R74" s="603"/>
      <c r="S74" s="603"/>
      <c r="T74" s="603"/>
      <c r="U74" s="603"/>
      <c r="V74" s="603"/>
      <c r="W74" s="603"/>
      <c r="X74" s="603"/>
      <c r="Y74" s="603"/>
      <c r="Z74" s="603"/>
    </row>
    <row r="75" spans="1:81" ht="15" customHeight="1">
      <c r="B75" s="603" t="s">
        <v>396</v>
      </c>
      <c r="C75" s="603"/>
      <c r="D75" s="603"/>
      <c r="E75" s="603"/>
      <c r="F75" s="603"/>
      <c r="G75" s="603"/>
      <c r="H75" s="603"/>
      <c r="I75" s="603"/>
      <c r="J75" s="603"/>
      <c r="K75" s="603"/>
      <c r="L75" s="603"/>
      <c r="M75" s="603"/>
      <c r="N75" s="603"/>
      <c r="O75" s="603"/>
      <c r="P75" s="603"/>
      <c r="Q75" s="603"/>
      <c r="R75" s="603"/>
      <c r="S75" s="603"/>
      <c r="T75" s="603"/>
      <c r="U75" s="603"/>
      <c r="V75" s="603"/>
      <c r="W75" s="603"/>
      <c r="X75" s="603"/>
      <c r="Y75" s="603"/>
      <c r="Z75" s="603"/>
    </row>
    <row r="76" spans="1:81" ht="15" customHeight="1"/>
    <row r="77" spans="1:81">
      <c r="J77" s="610"/>
      <c r="K77" s="610"/>
      <c r="L77" s="610"/>
      <c r="M77" s="610"/>
      <c r="N77" s="610"/>
      <c r="O77" s="610"/>
      <c r="P77" s="610"/>
      <c r="Q77" s="610"/>
      <c r="R77" s="610"/>
      <c r="S77" s="610"/>
      <c r="T77" s="610"/>
      <c r="U77" s="610"/>
      <c r="V77" s="610"/>
      <c r="W77" s="610"/>
      <c r="X77" s="610"/>
      <c r="Y77" s="610"/>
      <c r="Z77" s="610"/>
      <c r="AA77" s="610"/>
      <c r="AB77" s="610"/>
    </row>
    <row r="78" spans="1:81">
      <c r="B78" s="571"/>
      <c r="C78" s="571"/>
      <c r="D78" s="571"/>
      <c r="E78" s="571"/>
      <c r="N78" s="609"/>
      <c r="O78" s="609"/>
      <c r="T78" s="609"/>
      <c r="U78" s="609"/>
      <c r="V78" s="609"/>
      <c r="W78" s="609"/>
      <c r="X78" s="609"/>
      <c r="Y78" s="609"/>
      <c r="Z78" s="610"/>
      <c r="AA78" s="609"/>
      <c r="AB78" s="609"/>
    </row>
    <row r="79" spans="1:81">
      <c r="B79" s="571"/>
      <c r="C79" s="571"/>
      <c r="D79" s="571"/>
      <c r="E79" s="571"/>
      <c r="N79" s="609"/>
      <c r="O79" s="609"/>
      <c r="T79" s="609"/>
      <c r="U79" s="609"/>
      <c r="V79" s="609"/>
      <c r="W79" s="609"/>
      <c r="X79" s="609"/>
      <c r="Y79" s="609"/>
      <c r="Z79" s="609"/>
      <c r="AA79" s="609"/>
      <c r="AB79" s="609"/>
      <c r="AC79" s="609"/>
      <c r="AD79" s="609"/>
    </row>
    <row r="80" spans="1:81" s="58" customFormat="1" ht="12.75" hidden="1" customHeight="1">
      <c r="B80" s="405"/>
      <c r="C80" s="405"/>
      <c r="D80" s="405"/>
      <c r="E80" s="405"/>
      <c r="F80" s="405"/>
      <c r="H80" s="611"/>
      <c r="J80" s="405"/>
      <c r="K80" s="405"/>
      <c r="L80" s="405"/>
      <c r="M80" s="405"/>
      <c r="N80" s="405"/>
      <c r="P80" s="405"/>
      <c r="Q80" s="405"/>
      <c r="R80" s="405"/>
      <c r="S80" s="405"/>
      <c r="T80" s="405"/>
      <c r="V80" s="405"/>
      <c r="W80" s="405"/>
      <c r="X80" s="405"/>
      <c r="Y80" s="405"/>
      <c r="Z80" s="405"/>
      <c r="AB80" s="405"/>
      <c r="AC80" s="405"/>
      <c r="BD80" s="60"/>
      <c r="BE80" s="60"/>
      <c r="BF80" s="60"/>
      <c r="BG80" s="60"/>
      <c r="BH80" s="60"/>
      <c r="BI80" s="60"/>
      <c r="BJ80" s="60"/>
      <c r="BK80" s="60"/>
      <c r="BM80" s="60"/>
      <c r="BN80" s="60"/>
      <c r="BO80" s="60"/>
      <c r="BP80" s="60"/>
      <c r="BQ80" s="60"/>
      <c r="BR80" s="60"/>
      <c r="BS80" s="60"/>
      <c r="BT80" s="60"/>
      <c r="BV80" s="60"/>
      <c r="BW80" s="60"/>
      <c r="BX80" s="60"/>
      <c r="BY80" s="60"/>
      <c r="BZ80" s="60"/>
      <c r="CA80" s="60"/>
      <c r="CB80" s="60"/>
      <c r="CC80" s="60"/>
    </row>
    <row r="81" spans="2:81" s="60" customFormat="1" ht="12.75" hidden="1" customHeight="1">
      <c r="B81" s="226" t="s">
        <v>83</v>
      </c>
      <c r="C81" s="176"/>
      <c r="D81" s="176"/>
      <c r="E81" s="176"/>
      <c r="F81" s="176"/>
      <c r="G81" s="176"/>
      <c r="H81" s="176">
        <f>COUNTIF($87:$96,"&gt;2")+COUNTIF($87:$96,"&lt;-2")</f>
        <v>5</v>
      </c>
    </row>
    <row r="82" spans="2:81" s="60" customFormat="1" ht="12.75" hidden="1" customHeight="1">
      <c r="B82" s="59" t="s">
        <v>124</v>
      </c>
      <c r="H82" s="61">
        <f>COUNTIF($85:$85,"&gt;0")</f>
        <v>0</v>
      </c>
    </row>
    <row r="83" spans="2:81" s="58" customFormat="1" ht="12.75" hidden="1" customHeight="1">
      <c r="B83" s="64"/>
      <c r="C83" s="64"/>
      <c r="D83" s="64"/>
      <c r="E83" s="64"/>
      <c r="F83" s="64"/>
      <c r="G83" s="64"/>
      <c r="H83" s="65"/>
      <c r="BD83" s="60"/>
      <c r="BE83" s="60"/>
      <c r="BF83" s="60"/>
      <c r="BG83" s="60"/>
      <c r="BH83" s="60"/>
      <c r="BI83" s="60"/>
      <c r="BJ83" s="60"/>
      <c r="BK83" s="60"/>
      <c r="BM83" s="60"/>
      <c r="BN83" s="60"/>
      <c r="BO83" s="60"/>
      <c r="BP83" s="60"/>
      <c r="BQ83" s="60"/>
      <c r="BR83" s="60"/>
      <c r="BS83" s="60"/>
      <c r="BT83" s="60"/>
      <c r="BV83" s="60"/>
      <c r="BW83" s="60"/>
      <c r="BX83" s="60"/>
      <c r="BY83" s="60"/>
      <c r="BZ83" s="60"/>
      <c r="CA83" s="60"/>
      <c r="CB83" s="60"/>
      <c r="CC83" s="60"/>
    </row>
    <row r="84" spans="2:81" s="58" customFormat="1" ht="12.75" hidden="1" customHeight="1">
      <c r="B84" s="405"/>
      <c r="C84" s="405"/>
      <c r="D84" s="405"/>
      <c r="E84" s="405"/>
      <c r="F84" s="405"/>
      <c r="H84" s="611"/>
      <c r="J84" s="405"/>
      <c r="K84" s="405"/>
      <c r="L84" s="405"/>
      <c r="M84" s="405"/>
      <c r="N84" s="405"/>
      <c r="P84" s="405"/>
      <c r="Q84" s="405"/>
      <c r="R84" s="405"/>
      <c r="S84" s="405"/>
      <c r="T84" s="405"/>
      <c r="V84" s="405"/>
      <c r="W84" s="405"/>
      <c r="X84" s="405"/>
      <c r="Y84" s="405"/>
      <c r="Z84" s="405"/>
      <c r="AB84" s="405"/>
      <c r="AC84" s="405"/>
      <c r="BD84" s="60"/>
      <c r="BE84" s="60"/>
      <c r="BF84" s="60"/>
      <c r="BG84" s="60"/>
      <c r="BH84" s="60"/>
      <c r="BI84" s="60"/>
      <c r="BJ84" s="60"/>
      <c r="BK84" s="60"/>
      <c r="BM84" s="60"/>
      <c r="BN84" s="60"/>
      <c r="BO84" s="60"/>
      <c r="BP84" s="60"/>
      <c r="BQ84" s="60"/>
      <c r="BR84" s="60"/>
      <c r="BS84" s="60"/>
      <c r="BT84" s="60"/>
      <c r="BV84" s="60"/>
      <c r="BW84" s="60"/>
      <c r="BX84" s="60"/>
      <c r="BY84" s="60"/>
      <c r="BZ84" s="60"/>
      <c r="CA84" s="60"/>
      <c r="CB84" s="60"/>
      <c r="CC84" s="60"/>
    </row>
    <row r="85" spans="2:81" s="66" customFormat="1" ht="12.75" hidden="1" customHeight="1">
      <c r="B85" s="66" t="s">
        <v>126</v>
      </c>
      <c r="H85" s="67" t="s">
        <v>81</v>
      </c>
      <c r="J85" s="68">
        <f>IF((COUNT(J11:J12)+COUNT(J19:J20)+COUNT(J27:J28)+COUNT(J35:J36)+COUNT(J43:J44)+COUNT(J51:J52)+COUNT(J59:J60)+COUNT(J67:J68))=0,0,COUNT(J11:J12)+COUNT(J19:J20)+COUNT(J27:J28)+COUNT(J35:J36)+COUNT(J43:J44)+COUNT(J51:J52)+COUNT(J59:J60)+COUNT(J67:J68))</f>
        <v>0</v>
      </c>
      <c r="K85" s="69"/>
      <c r="L85" s="69"/>
      <c r="M85" s="69"/>
      <c r="N85" s="68">
        <f>IF((COUNT(N11:N12)+COUNT(N19:N20)+COUNT(N27:N28)+COUNT(N35:N36)+COUNT(N43:N44)+COUNT(N51:N52)+COUNT(N59:N60)+COUNT(N67:N68))=0,0,COUNT(N11:N12)+COUNT(N19:N20)+COUNT(N27:N28)+COUNT(N35:N36)+COUNT(N43:N44)+COUNT(N51:N52)+COUNT(N59:N60)+COUNT(N67:N68))</f>
        <v>0</v>
      </c>
      <c r="O85" s="68"/>
      <c r="P85" s="68">
        <f>IF((COUNT(P11:P12)+COUNT(P19:P20)+COUNT(P27:P28)+COUNT(P35:P36)+COUNT(P43:P44)+COUNT(P51:P52)+COUNT(P59:P60)+COUNT(P67:P68))=0,0,COUNT(P11:P12)+COUNT(P19:P20)+COUNT(P27:P28)+COUNT(P35:P36)+COUNT(P43:P44)+COUNT(P51:P52)+COUNT(P59:P60)+COUNT(P67:P68))</f>
        <v>0</v>
      </c>
      <c r="Q85" s="69"/>
      <c r="R85" s="69"/>
      <c r="S85" s="69"/>
      <c r="T85" s="68">
        <f>IF((COUNT(T11:T12)+COUNT(T19:T20)+COUNT(T27:T28)+COUNT(T35:T36)+COUNT(T43:T44)+COUNT(T51:T52)+COUNT(T59:T60)+COUNT(T67:T68))=0,0,COUNT(T11:T12)+COUNT(T19:T20)+COUNT(T27:T28)+COUNT(T35:T36)+COUNT(T43:T44)+COUNT(T51:T52)+COUNT(T59:T60)+COUNT(T67:T68))</f>
        <v>0</v>
      </c>
      <c r="U85" s="68"/>
      <c r="V85" s="68">
        <f>IF((COUNT(V11:V12)+COUNT(V19:V20)+COUNT(V27:V28)+COUNT(V35:V36)+COUNT(V43:V44)+COUNT(V51:V52)+COUNT(V59:V60)+COUNT(V67:V68))=0,0,COUNT(V11:V12)+COUNT(V19:V20)+COUNT(V27:V28)+COUNT(V35:V36)+COUNT(V43:V44)+COUNT(V51:V52)+COUNT(V59:V60)+COUNT(V67:V68))</f>
        <v>0</v>
      </c>
      <c r="W85" s="69"/>
      <c r="X85" s="69"/>
      <c r="Y85" s="69"/>
      <c r="Z85" s="68">
        <f>IF((COUNT(Z11:Z12)+COUNT(Z19:Z20)+COUNT(Z27:Z28)+COUNT(Z35:Z36)+COUNT(Z43:Z44)+COUNT(Z51:Z52)+COUNT(Z59:Z60)+COUNT(Z67:Z68))=0,0,COUNT(Z11:Z12)+COUNT(Z19:Z20)+COUNT(Z27:Z28)+COUNT(Z35:Z36)+COUNT(Z43:Z44)+COUNT(Z51:Z52)+COUNT(Z59:Z60)+COUNT(Z67:Z68))</f>
        <v>0</v>
      </c>
      <c r="AA85" s="68"/>
      <c r="AB85" s="68">
        <f>IF((COUNT(AB10)+COUNT(AB13:AB15)+COUNT(AB18)+COUNT(AB21:AB23)+COUNT(AB26)+COUNT(AB29:AB31)+COUNT(AB34)+COUNT(AB37:AB39)+COUNT(AB42)+COUNT(AB45:AB47)+COUNT(AB50)+COUNT(AB53:AB55)+COUNT(AB58)+COUNT(AB61:AB63)+COUNT(AB66)+COUNT(AB69:AB71))=0,0,COUNT(AB10)+COUNT(AB13:AB15)+COUNT(AB18)+COUNT(AB21:AB23)+COUNT(AB26)+COUNT(AB29:AB31)+COUNT(AB34)+COUNT(AB37:AB39)+COUNT(AB42)+COUNT(AB45:AB47)+COUNT(AB50)+COUNT(AB53:AB55)+COUNT(AB58)+COUNT(AB61:AB63)+COUNT(AB66)+COUNT(AB69:AB71))</f>
        <v>0</v>
      </c>
      <c r="AC85" s="68">
        <f>IF((COUNT(AC10)+COUNT(AC13:AC15)+COUNT(AC18)+COUNT(AC21:AC23)+COUNT(AC26)+COUNT(AC29:AC31)+COUNT(AC34)+COUNT(AC37:AC39)+COUNT(AC42)+COUNT(AC45:AC47)+COUNT(AC50)+COUNT(AC53:AC55)+COUNT(AC58)+COUNT(AC61:AC63)+COUNT(AC66)+COUNT(AC69:AC71))=0,0,COUNT(AC10)+COUNT(AC13:AC15)+COUNT(AC18)+COUNT(AC21:AC23)+COUNT(AC26)+COUNT(AC29:AC31)+COUNT(AC34)+COUNT(AC37:AC39)+COUNT(AC42)+COUNT(AC45:AC47)+COUNT(AC50)+COUNT(AC53:AC55)+COUNT(AC58)+COUNT(AC61:AC63)+COUNT(AC66)+COUNT(AC69:AC71))</f>
        <v>0</v>
      </c>
      <c r="AD85" s="68"/>
    </row>
    <row r="86" spans="2:81" s="58" customFormat="1" ht="12.75" hidden="1" customHeight="1">
      <c r="B86" s="64"/>
      <c r="C86" s="64"/>
      <c r="D86" s="64"/>
      <c r="E86" s="64"/>
      <c r="F86" s="64"/>
      <c r="G86" s="64"/>
      <c r="H86" s="65"/>
      <c r="J86" s="64"/>
      <c r="K86" s="64"/>
      <c r="L86" s="64"/>
      <c r="M86" s="64"/>
      <c r="N86" s="64"/>
      <c r="P86" s="64"/>
      <c r="Q86" s="64"/>
      <c r="R86" s="64"/>
      <c r="S86" s="64"/>
      <c r="T86" s="64"/>
      <c r="V86" s="64"/>
      <c r="W86" s="64"/>
      <c r="X86" s="64"/>
      <c r="Y86" s="64"/>
      <c r="Z86" s="64"/>
      <c r="AB86" s="64"/>
      <c r="AC86" s="64"/>
      <c r="BD86" s="60"/>
      <c r="BE86" s="60"/>
      <c r="BF86" s="60"/>
      <c r="BG86" s="60"/>
      <c r="BH86" s="60"/>
      <c r="BI86" s="60"/>
      <c r="BJ86" s="60"/>
      <c r="BK86" s="60"/>
      <c r="BM86" s="60"/>
      <c r="BN86" s="60"/>
      <c r="BO86" s="60"/>
      <c r="BP86" s="60"/>
      <c r="BQ86" s="60"/>
      <c r="BR86" s="60"/>
      <c r="BS86" s="60"/>
      <c r="BT86" s="60"/>
      <c r="BV86" s="60"/>
      <c r="BW86" s="60"/>
      <c r="BX86" s="60"/>
      <c r="BY86" s="60"/>
      <c r="BZ86" s="60"/>
      <c r="CA86" s="60"/>
      <c r="CB86" s="60"/>
      <c r="CC86" s="60"/>
    </row>
    <row r="87" spans="2:81" s="58" customFormat="1" ht="12.75" hidden="1" customHeight="1">
      <c r="B87" s="405"/>
      <c r="C87" s="405"/>
      <c r="D87" s="405"/>
      <c r="E87" s="405"/>
      <c r="F87" s="405"/>
      <c r="H87" s="611"/>
      <c r="J87" s="405"/>
      <c r="K87" s="405"/>
      <c r="L87" s="405"/>
      <c r="M87" s="405"/>
      <c r="N87" s="405"/>
      <c r="P87" s="405"/>
      <c r="Q87" s="405"/>
      <c r="R87" s="405"/>
      <c r="S87" s="405"/>
      <c r="T87" s="405"/>
      <c r="V87" s="405"/>
      <c r="W87" s="405"/>
      <c r="X87" s="405"/>
      <c r="Y87" s="405"/>
      <c r="Z87" s="405"/>
      <c r="AB87" s="405"/>
      <c r="AC87" s="405"/>
      <c r="BD87" s="60"/>
      <c r="BE87" s="60"/>
      <c r="BF87" s="60"/>
      <c r="BG87" s="60"/>
      <c r="BH87" s="60"/>
      <c r="BI87" s="60"/>
      <c r="BJ87" s="60"/>
      <c r="BK87" s="60"/>
      <c r="BM87" s="60"/>
      <c r="BN87" s="60"/>
      <c r="BO87" s="60"/>
      <c r="BP87" s="60"/>
      <c r="BQ87" s="60"/>
      <c r="BR87" s="60"/>
      <c r="BS87" s="60"/>
      <c r="BT87" s="60"/>
      <c r="BV87" s="60"/>
      <c r="BW87" s="60"/>
      <c r="BX87" s="60"/>
      <c r="BY87" s="60"/>
      <c r="BZ87" s="60"/>
      <c r="CA87" s="60"/>
      <c r="CB87" s="60"/>
      <c r="CC87" s="60"/>
    </row>
    <row r="88" spans="2:81" s="66" customFormat="1" ht="12.75" hidden="1" customHeight="1">
      <c r="B88" s="60" t="s">
        <v>587</v>
      </c>
      <c r="H88" s="92" t="s">
        <v>81</v>
      </c>
      <c r="J88" s="69"/>
      <c r="K88" s="68">
        <f>IF(ABS(K10*K11/K12+K14-K15)&lt;2,0,ABS(K10*K11/K12+K14-K15))</f>
        <v>0</v>
      </c>
      <c r="L88" s="68">
        <f t="shared" ref="L88:M88" si="0">IF(ABS(L10*L11/L12+L14-L15)&lt;2,0,ABS(L10*L11/L12+L14-L15))</f>
        <v>0</v>
      </c>
      <c r="M88" s="68">
        <f t="shared" si="0"/>
        <v>0</v>
      </c>
      <c r="N88" s="69"/>
      <c r="O88" s="68"/>
      <c r="P88" s="69"/>
      <c r="Q88" s="68">
        <f t="shared" ref="Q88:S88" si="1">IF(ABS(Q10*Q11/Q12+Q14-Q15)&lt;2,0,ABS(Q10*Q11/Q12+Q14-Q15))</f>
        <v>0</v>
      </c>
      <c r="R88" s="68">
        <f t="shared" si="1"/>
        <v>0</v>
      </c>
      <c r="S88" s="68">
        <f t="shared" si="1"/>
        <v>0</v>
      </c>
      <c r="T88" s="69"/>
      <c r="U88" s="68"/>
      <c r="V88" s="69"/>
      <c r="W88" s="68">
        <f t="shared" ref="W88:Y88" si="2">IF(ABS(W10*W11/W12+W14-W15)&lt;2,0,ABS(W10*W11/W12+W14-W15))</f>
        <v>0</v>
      </c>
      <c r="X88" s="68">
        <f t="shared" si="2"/>
        <v>0</v>
      </c>
      <c r="Y88" s="68">
        <f t="shared" si="2"/>
        <v>0</v>
      </c>
      <c r="Z88" s="69"/>
      <c r="AA88" s="68"/>
      <c r="AB88" s="69"/>
      <c r="AC88" s="69"/>
      <c r="AD88" s="68"/>
    </row>
    <row r="89" spans="2:81" s="66" customFormat="1" ht="12.75" hidden="1" customHeight="1">
      <c r="B89" s="60" t="s">
        <v>588</v>
      </c>
      <c r="H89" s="92" t="s">
        <v>81</v>
      </c>
      <c r="J89" s="69"/>
      <c r="K89" s="68">
        <f>IF(ABS(K18*K19/K20+K22-K23)&lt;2,0,ABS(K18*K19/K20+K22-K23))</f>
        <v>0</v>
      </c>
      <c r="L89" s="68">
        <f t="shared" ref="L89:M89" si="3">IF(ABS(L18*L19/L20+L22-L23)&lt;2,0,ABS(L18*L19/L20+L22-L23))</f>
        <v>0</v>
      </c>
      <c r="M89" s="68">
        <f t="shared" si="3"/>
        <v>3.390178603036901</v>
      </c>
      <c r="N89" s="69"/>
      <c r="O89" s="68"/>
      <c r="P89" s="69"/>
      <c r="Q89" s="68">
        <f t="shared" ref="Q89:S89" si="4">IF(ABS(Q18*Q19/Q20+Q22-Q23)&lt;2,0,ABS(Q18*Q19/Q20+Q22-Q23))</f>
        <v>0</v>
      </c>
      <c r="R89" s="68">
        <f t="shared" si="4"/>
        <v>0</v>
      </c>
      <c r="S89" s="68">
        <f t="shared" si="4"/>
        <v>0</v>
      </c>
      <c r="T89" s="69"/>
      <c r="U89" s="68"/>
      <c r="V89" s="69"/>
      <c r="W89" s="68">
        <f t="shared" ref="W89:Y89" si="5">IF(ABS(W18*W19/W20+W22-W23)&lt;2,0,ABS(W18*W19/W20+W22-W23))</f>
        <v>0</v>
      </c>
      <c r="X89" s="68">
        <f t="shared" si="5"/>
        <v>0</v>
      </c>
      <c r="Y89" s="68">
        <f t="shared" si="5"/>
        <v>0</v>
      </c>
      <c r="Z89" s="69"/>
      <c r="AA89" s="68"/>
      <c r="AB89" s="69"/>
      <c r="AC89" s="69"/>
      <c r="AD89" s="68"/>
    </row>
    <row r="90" spans="2:81" s="66" customFormat="1" ht="12.75" hidden="1" customHeight="1">
      <c r="B90" s="60" t="s">
        <v>589</v>
      </c>
      <c r="H90" s="92" t="s">
        <v>81</v>
      </c>
      <c r="J90" s="69"/>
      <c r="K90" s="68">
        <f>IF(ABS(K26*K27/K28+K30-K31)&lt;2,0,ABS(K26*K27/K28+K30-K31))</f>
        <v>0</v>
      </c>
      <c r="L90" s="68">
        <f t="shared" ref="L90:M90" si="6">IF(ABS(L26*L27/L28+L30-L31)&lt;2,0,ABS(L26*L27/L28+L30-L31))</f>
        <v>0</v>
      </c>
      <c r="M90" s="68">
        <f t="shared" si="6"/>
        <v>0</v>
      </c>
      <c r="N90" s="69"/>
      <c r="O90" s="68"/>
      <c r="P90" s="69"/>
      <c r="Q90" s="68">
        <f t="shared" ref="Q90:S90" si="7">IF(ABS(Q26*Q27/Q28+Q30-Q31)&lt;2,0,ABS(Q26*Q27/Q28+Q30-Q31))</f>
        <v>0</v>
      </c>
      <c r="R90" s="68">
        <f t="shared" si="7"/>
        <v>0</v>
      </c>
      <c r="S90" s="68">
        <f t="shared" si="7"/>
        <v>0</v>
      </c>
      <c r="T90" s="69"/>
      <c r="U90" s="68"/>
      <c r="V90" s="69"/>
      <c r="W90" s="68">
        <f t="shared" ref="W90:Y90" si="8">IF(ABS(W26*W27/W28+W30-W31)&lt;2,0,ABS(W26*W27/W28+W30-W31))</f>
        <v>0</v>
      </c>
      <c r="X90" s="68">
        <f t="shared" si="8"/>
        <v>0</v>
      </c>
      <c r="Y90" s="68">
        <f t="shared" si="8"/>
        <v>0</v>
      </c>
      <c r="Z90" s="69"/>
      <c r="AA90" s="68"/>
      <c r="AB90" s="69"/>
      <c r="AC90" s="69"/>
      <c r="AD90" s="68"/>
    </row>
    <row r="91" spans="2:81" s="66" customFormat="1" ht="12.75" hidden="1" customHeight="1">
      <c r="B91" s="60" t="s">
        <v>590</v>
      </c>
      <c r="H91" s="92" t="s">
        <v>81</v>
      </c>
      <c r="J91" s="69"/>
      <c r="K91" s="68">
        <f>IF(ABS(K34*K35/K36+K38-K39)&lt;2,0,ABS(K34*K35/K36+K38-K39))</f>
        <v>0</v>
      </c>
      <c r="L91" s="68">
        <f t="shared" ref="L91:M91" si="9">IF(ABS(L34*L35/L36+L38-L39)&lt;2,0,ABS(L34*L35/L36+L38-L39))</f>
        <v>0</v>
      </c>
      <c r="M91" s="68">
        <f t="shared" si="9"/>
        <v>0</v>
      </c>
      <c r="N91" s="69"/>
      <c r="O91" s="68"/>
      <c r="P91" s="69"/>
      <c r="Q91" s="68">
        <f t="shared" ref="Q91:S91" si="10">IF(ABS(Q34*Q35/Q36+Q38-Q39)&lt;2,0,ABS(Q34*Q35/Q36+Q38-Q39))</f>
        <v>0</v>
      </c>
      <c r="R91" s="68">
        <f t="shared" si="10"/>
        <v>0</v>
      </c>
      <c r="S91" s="68">
        <f t="shared" si="10"/>
        <v>0</v>
      </c>
      <c r="T91" s="69"/>
      <c r="U91" s="68"/>
      <c r="V91" s="69"/>
      <c r="W91" s="68">
        <f t="shared" ref="W91:Y91" si="11">IF(ABS(W34*W35/W36+W38-W39)&lt;2,0,ABS(W34*W35/W36+W38-W39))</f>
        <v>0</v>
      </c>
      <c r="X91" s="68">
        <f t="shared" si="11"/>
        <v>0</v>
      </c>
      <c r="Y91" s="68">
        <f t="shared" si="11"/>
        <v>0</v>
      </c>
      <c r="Z91" s="69"/>
      <c r="AA91" s="68"/>
      <c r="AB91" s="69"/>
      <c r="AC91" s="69"/>
      <c r="AD91" s="68"/>
    </row>
    <row r="92" spans="2:81" s="66" customFormat="1" ht="12.75" hidden="1" customHeight="1">
      <c r="B92" s="60" t="s">
        <v>591</v>
      </c>
      <c r="H92" s="92" t="s">
        <v>81</v>
      </c>
      <c r="J92" s="69"/>
      <c r="K92" s="68">
        <f>IF(ABS(K42*K43/K44+K46-K47)&lt;2,0,ABS(K42*K43/K44+K46-K47))</f>
        <v>0</v>
      </c>
      <c r="L92" s="68">
        <f t="shared" ref="L92:M92" si="12">IF(ABS(L42*L43/L44+L46-L47)&lt;2,0,ABS(L42*L43/L44+L46-L47))</f>
        <v>0</v>
      </c>
      <c r="M92" s="68">
        <f t="shared" si="12"/>
        <v>0</v>
      </c>
      <c r="N92" s="69"/>
      <c r="O92" s="68"/>
      <c r="P92" s="69"/>
      <c r="Q92" s="68">
        <f>IF(ABS(Q42*Q43/Q44+Q46-Q47)&lt;2,0,ABS(Q42*Q43/Q44+Q46-Q47))</f>
        <v>0</v>
      </c>
      <c r="R92" s="68">
        <f t="shared" ref="R92:S92" si="13">IF(ABS(R42*R43/R44+R46-R47)&lt;2,0,ABS(R42*R43/R44+R46-R47))</f>
        <v>0</v>
      </c>
      <c r="S92" s="68">
        <f t="shared" si="13"/>
        <v>0</v>
      </c>
      <c r="T92" s="69"/>
      <c r="U92" s="68"/>
      <c r="V92" s="69"/>
      <c r="W92" s="68">
        <f>IF(ABS(W42*W43/W44+W46-W47)&lt;2,0,ABS(W42*W43/W44+W46-W47))</f>
        <v>0</v>
      </c>
      <c r="X92" s="68">
        <f t="shared" ref="X92:Y92" si="14">IF(ABS(X42*X43/X44+X46-X47)&lt;2,0,ABS(X42*X43/X44+X46-X47))</f>
        <v>0</v>
      </c>
      <c r="Y92" s="68">
        <f t="shared" si="14"/>
        <v>0</v>
      </c>
      <c r="Z92" s="69"/>
      <c r="AA92" s="68"/>
      <c r="AB92" s="69"/>
      <c r="AC92" s="69"/>
      <c r="AD92" s="68"/>
    </row>
    <row r="93" spans="2:81" s="66" customFormat="1" ht="12.75" hidden="1" customHeight="1">
      <c r="B93" s="60" t="s">
        <v>592</v>
      </c>
      <c r="H93" s="92" t="s">
        <v>81</v>
      </c>
      <c r="J93" s="69"/>
      <c r="K93" s="68">
        <f>IF(ABS(K50*K51/K52+K54-K55)&lt;2,0,ABS(K50*K51/K52+K54-K55))</f>
        <v>0</v>
      </c>
      <c r="L93" s="68">
        <f t="shared" ref="L93:M93" si="15">IF(ABS(L50*L51/L52+L54-L55)&lt;2,0,ABS(L50*L51/L52+L54-L55))</f>
        <v>2.8786911744791723</v>
      </c>
      <c r="M93" s="68">
        <f t="shared" si="15"/>
        <v>0</v>
      </c>
      <c r="N93" s="69"/>
      <c r="O93" s="68"/>
      <c r="P93" s="69"/>
      <c r="Q93" s="68">
        <f>IF(ABS(Q50*Q51/Q52+Q54-Q55)&lt;2,0,ABS(Q50*Q51/Q52+Q54-Q55))</f>
        <v>0</v>
      </c>
      <c r="R93" s="68">
        <f t="shared" ref="R93:S93" si="16">IF(ABS(R50*R51/R52+R54-R55)&lt;2,0,ABS(R50*R51/R52+R54-R55))</f>
        <v>0</v>
      </c>
      <c r="S93" s="68">
        <f t="shared" si="16"/>
        <v>0</v>
      </c>
      <c r="T93" s="69"/>
      <c r="U93" s="68"/>
      <c r="V93" s="69"/>
      <c r="W93" s="68">
        <f>IF(ABS(W50*W51/W52+W54-W55)&lt;2,0,ABS(W50*W51/W52+W54-W55))</f>
        <v>0</v>
      </c>
      <c r="X93" s="68">
        <f t="shared" ref="X93:Y93" si="17">IF(ABS(X50*X51/X52+X54-X55)&lt;2,0,ABS(X50*X51/X52+X54-X55))</f>
        <v>2.325572285763144</v>
      </c>
      <c r="Y93" s="68">
        <f t="shared" si="17"/>
        <v>0</v>
      </c>
      <c r="Z93" s="69"/>
      <c r="AA93" s="68"/>
      <c r="AB93" s="69"/>
      <c r="AC93" s="69"/>
      <c r="AD93" s="68"/>
    </row>
    <row r="94" spans="2:81" s="66" customFormat="1" ht="12.75" hidden="1" customHeight="1">
      <c r="B94" s="60" t="s">
        <v>593</v>
      </c>
      <c r="H94" s="92" t="s">
        <v>81</v>
      </c>
      <c r="J94" s="69"/>
      <c r="K94" s="68">
        <f>IF(ABS(K58*K59/K60+K62-K63)&lt;2,0,ABS(K58*K59/K60+K62-K63))</f>
        <v>0</v>
      </c>
      <c r="L94" s="68">
        <f t="shared" ref="L94:M94" si="18">IF(ABS(L58*L59/L60+L62-L63)&lt;2,0,ABS(L58*L59/L60+L62-L63))</f>
        <v>2.2841099185752682</v>
      </c>
      <c r="M94" s="68">
        <f t="shared" si="18"/>
        <v>0</v>
      </c>
      <c r="N94" s="69"/>
      <c r="O94" s="68"/>
      <c r="P94" s="69"/>
      <c r="Q94" s="68">
        <f>IF(ABS(Q58*Q59/Q60+Q62-Q63)&lt;2,0,ABS(Q58*Q59/Q60+Q62-Q63))</f>
        <v>0</v>
      </c>
      <c r="R94" s="68">
        <f t="shared" ref="R94:S94" si="19">IF(ABS(R58*R59/R60+R62-R63)&lt;2,0,ABS(R58*R59/R60+R62-R63))</f>
        <v>0</v>
      </c>
      <c r="S94" s="68">
        <f t="shared" si="19"/>
        <v>0</v>
      </c>
      <c r="T94" s="69"/>
      <c r="U94" s="68"/>
      <c r="V94" s="69"/>
      <c r="W94" s="68">
        <f>IF(ABS(W58*W59/W60+W62-W63)&lt;2,0,ABS(W58*W59/W60+W62-W63))</f>
        <v>0</v>
      </c>
      <c r="X94" s="68">
        <f t="shared" ref="X94:Y94" si="20">IF(ABS(X58*X59/X60+X62-X63)&lt;2,0,ABS(X58*X59/X60+X62-X63))</f>
        <v>2.92831052711648</v>
      </c>
      <c r="Y94" s="68">
        <f t="shared" si="20"/>
        <v>0</v>
      </c>
      <c r="Z94" s="69"/>
      <c r="AA94" s="68"/>
      <c r="AB94" s="69"/>
      <c r="AC94" s="69"/>
      <c r="AD94" s="68"/>
    </row>
    <row r="95" spans="2:81" s="66" customFormat="1" ht="12.75" hidden="1" customHeight="1">
      <c r="B95" s="60" t="s">
        <v>594</v>
      </c>
      <c r="H95" s="92" t="s">
        <v>81</v>
      </c>
      <c r="J95" s="69"/>
      <c r="K95" s="68">
        <f>IF(ABS(K66*K67/K68+K70-K71)&lt;2,0,ABS(K66*K67/K68+K70-K71))</f>
        <v>0</v>
      </c>
      <c r="L95" s="68">
        <f t="shared" ref="L95:M95" si="21">IF(ABS(L66*L67/L68+L70-L71)&lt;2,0,ABS(L66*L67/L68+L70-L71))</f>
        <v>0</v>
      </c>
      <c r="M95" s="68">
        <f t="shared" si="21"/>
        <v>0</v>
      </c>
      <c r="N95" s="69"/>
      <c r="O95" s="68"/>
      <c r="P95" s="69"/>
      <c r="Q95" s="68">
        <f>IF(ABS(Q66*Q67/Q68+Q70-Q71)&lt;2,0,ABS(Q66*Q67/Q68+Q70-Q71))</f>
        <v>0</v>
      </c>
      <c r="R95" s="68">
        <f t="shared" ref="R95:S95" si="22">IF(ABS(R66*R67/R68+R70-R71)&lt;2,0,ABS(R66*R67/R68+R70-R71))</f>
        <v>0</v>
      </c>
      <c r="S95" s="68">
        <f t="shared" si="22"/>
        <v>0</v>
      </c>
      <c r="T95" s="69"/>
      <c r="U95" s="68"/>
      <c r="V95" s="69"/>
      <c r="W95" s="68">
        <f>IF(ABS(W66*W67/W68+W70-W71)&lt;2,0,ABS(W66*W67/W68+W70-W71))</f>
        <v>0</v>
      </c>
      <c r="X95" s="68">
        <f t="shared" ref="X95:Y95" si="23">IF(ABS(X66*X67/X68+X70-X71)&lt;2,0,ABS(X66*X67/X68+X70-X71))</f>
        <v>0</v>
      </c>
      <c r="Y95" s="68">
        <f t="shared" si="23"/>
        <v>0</v>
      </c>
      <c r="Z95" s="69"/>
      <c r="AA95" s="68"/>
      <c r="AB95" s="69"/>
      <c r="AC95" s="69"/>
      <c r="AD95" s="68"/>
    </row>
    <row r="96" spans="2:81" s="58" customFormat="1" ht="12.75" hidden="1" customHeight="1">
      <c r="B96" s="64"/>
      <c r="C96" s="64"/>
      <c r="D96" s="64"/>
      <c r="E96" s="64"/>
      <c r="F96" s="64"/>
      <c r="G96" s="64"/>
      <c r="H96" s="65"/>
      <c r="J96" s="64"/>
      <c r="K96" s="64"/>
      <c r="L96" s="64"/>
      <c r="M96" s="64"/>
      <c r="N96" s="64"/>
      <c r="P96" s="64"/>
      <c r="Q96" s="64"/>
      <c r="R96" s="64"/>
      <c r="S96" s="64"/>
      <c r="T96" s="64"/>
      <c r="V96" s="64"/>
      <c r="W96" s="64"/>
      <c r="X96" s="64"/>
      <c r="Y96" s="64"/>
      <c r="Z96" s="64"/>
      <c r="AB96" s="64"/>
      <c r="AC96" s="64"/>
      <c r="BD96" s="60"/>
      <c r="BE96" s="60"/>
      <c r="BF96" s="60"/>
      <c r="BG96" s="60"/>
      <c r="BH96" s="60"/>
      <c r="BI96" s="60"/>
      <c r="BJ96" s="60"/>
      <c r="BK96" s="60"/>
      <c r="BM96" s="60"/>
      <c r="BN96" s="60"/>
      <c r="BO96" s="60"/>
      <c r="BP96" s="60"/>
      <c r="BQ96" s="60"/>
      <c r="BR96" s="60"/>
      <c r="BS96" s="60"/>
      <c r="BT96" s="60"/>
      <c r="BV96" s="60"/>
      <c r="BW96" s="60"/>
      <c r="BX96" s="60"/>
      <c r="BY96" s="60"/>
      <c r="BZ96" s="60"/>
      <c r="CA96" s="60"/>
      <c r="CB96" s="60"/>
      <c r="CC96" s="60"/>
    </row>
  </sheetData>
  <sheetProtection algorithmName="SHA-512" hashValue="Rpzy4sVluEqIj6nV8nkyqkgk2aiwmuwH4Nag+C2H42l2qCKQt5Okaep4LlxzA0WGBQUFTFaFJvF/u4pkiNqNPQ==" saltValue="pyLT4kl/WQWjWzZ/HDoAeg==" spinCount="100000" sheet="1" formatCells="0"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H5"/>
    <mergeCell ref="B6:F7"/>
    <mergeCell ref="H6:H7"/>
  </mergeCells>
  <phoneticPr fontId="213" type="noConversion"/>
  <conditionalFormatting sqref="J85:N85">
    <cfRule type="cellIs" dxfId="2707" priority="73" operator="greaterThan">
      <formula>0</formula>
    </cfRule>
  </conditionalFormatting>
  <conditionalFormatting sqref="K85">
    <cfRule type="expression" dxfId="2706" priority="72">
      <formula>OR(K85&gt;0,K85&lt;0)</formula>
    </cfRule>
  </conditionalFormatting>
  <conditionalFormatting sqref="H82">
    <cfRule type="cellIs" dxfId="2705" priority="71" operator="notEqual">
      <formula>0</formula>
    </cfRule>
  </conditionalFormatting>
  <conditionalFormatting sqref="P85:T85">
    <cfRule type="cellIs" dxfId="2704" priority="70" operator="greaterThan">
      <formula>0</formula>
    </cfRule>
  </conditionalFormatting>
  <conditionalFormatting sqref="Q85">
    <cfRule type="expression" dxfId="2703" priority="69">
      <formula>OR(Q85&gt;0,Q85&lt;0)</formula>
    </cfRule>
  </conditionalFormatting>
  <conditionalFormatting sqref="V85:Z85">
    <cfRule type="cellIs" dxfId="2702" priority="68" operator="greaterThan">
      <formula>0</formula>
    </cfRule>
  </conditionalFormatting>
  <conditionalFormatting sqref="W85">
    <cfRule type="expression" dxfId="2701" priority="67">
      <formula>OR(W85&gt;0,W85&lt;0)</formula>
    </cfRule>
  </conditionalFormatting>
  <conditionalFormatting sqref="AB85">
    <cfRule type="cellIs" dxfId="2700" priority="66" operator="greaterThan">
      <formula>0</formula>
    </cfRule>
  </conditionalFormatting>
  <conditionalFormatting sqref="AC85">
    <cfRule type="cellIs" dxfId="2699" priority="65" operator="greaterThan">
      <formula>0</formula>
    </cfRule>
  </conditionalFormatting>
  <conditionalFormatting sqref="J88 N88">
    <cfRule type="cellIs" dxfId="2698" priority="64" operator="greaterThan">
      <formula>0</formula>
    </cfRule>
  </conditionalFormatting>
  <conditionalFormatting sqref="J88">
    <cfRule type="expression" dxfId="2697" priority="63">
      <formula>OR(J88&gt;0,J88&lt;0)</formula>
    </cfRule>
  </conditionalFormatting>
  <conditionalFormatting sqref="N88">
    <cfRule type="expression" dxfId="2696" priority="62">
      <formula>OR(N88&gt;0,N88&lt;0)</formula>
    </cfRule>
  </conditionalFormatting>
  <conditionalFormatting sqref="P88 T88">
    <cfRule type="cellIs" dxfId="2695" priority="61" operator="greaterThan">
      <formula>0</formula>
    </cfRule>
  </conditionalFormatting>
  <conditionalFormatting sqref="P88">
    <cfRule type="expression" dxfId="2694" priority="60">
      <formula>OR(P88&gt;0,P88&lt;0)</formula>
    </cfRule>
  </conditionalFormatting>
  <conditionalFormatting sqref="T88">
    <cfRule type="expression" dxfId="2693" priority="59">
      <formula>OR(T88&gt;0,T88&lt;0)</formula>
    </cfRule>
  </conditionalFormatting>
  <conditionalFormatting sqref="V88 Z88">
    <cfRule type="cellIs" dxfId="2692" priority="58" operator="greaterThan">
      <formula>0</formula>
    </cfRule>
  </conditionalFormatting>
  <conditionalFormatting sqref="V88">
    <cfRule type="expression" dxfId="2691" priority="57">
      <formula>OR(V88&gt;0,V88&lt;0)</formula>
    </cfRule>
  </conditionalFormatting>
  <conditionalFormatting sqref="Z88">
    <cfRule type="expression" dxfId="2690" priority="56">
      <formula>OR(Z88&gt;0,Z88&lt;0)</formula>
    </cfRule>
  </conditionalFormatting>
  <conditionalFormatting sqref="J89:K95 N89:N95 L92:M95">
    <cfRule type="cellIs" dxfId="2689" priority="55" operator="greaterThan">
      <formula>0</formula>
    </cfRule>
  </conditionalFormatting>
  <conditionalFormatting sqref="K89:K95 L92:M95">
    <cfRule type="expression" dxfId="2688" priority="54">
      <formula>OR(K89&gt;0,K89&lt;0)</formula>
    </cfRule>
  </conditionalFormatting>
  <conditionalFormatting sqref="J89:J95">
    <cfRule type="expression" dxfId="2687" priority="53">
      <formula>OR(J89&gt;0,J89&lt;0)</formula>
    </cfRule>
  </conditionalFormatting>
  <conditionalFormatting sqref="N89:N95">
    <cfRule type="expression" dxfId="2686" priority="52">
      <formula>OR(N89&gt;0,N89&lt;0)</formula>
    </cfRule>
  </conditionalFormatting>
  <conditionalFormatting sqref="P89:P95 T89:T95">
    <cfRule type="cellIs" dxfId="2685" priority="51" operator="greaterThan">
      <formula>0</formula>
    </cfRule>
  </conditionalFormatting>
  <conditionalFormatting sqref="P89:P95">
    <cfRule type="expression" dxfId="2684" priority="50">
      <formula>OR(P89&gt;0,P89&lt;0)</formula>
    </cfRule>
  </conditionalFormatting>
  <conditionalFormatting sqref="T89:T95">
    <cfRule type="expression" dxfId="2683" priority="49">
      <formula>OR(T89&gt;0,T89&lt;0)</formula>
    </cfRule>
  </conditionalFormatting>
  <conditionalFormatting sqref="V89:V95 Z89:Z95">
    <cfRule type="cellIs" dxfId="2682" priority="48" operator="greaterThan">
      <formula>0</formula>
    </cfRule>
  </conditionalFormatting>
  <conditionalFormatting sqref="V89:V95">
    <cfRule type="expression" dxfId="2681" priority="47">
      <formula>OR(V89&gt;0,V89&lt;0)</formula>
    </cfRule>
  </conditionalFormatting>
  <conditionalFormatting sqref="Z89:Z95">
    <cfRule type="expression" dxfId="2680" priority="46">
      <formula>OR(Z89&gt;0,Z89&lt;0)</formula>
    </cfRule>
  </conditionalFormatting>
  <conditionalFormatting sqref="AB88:AC95">
    <cfRule type="cellIs" dxfId="2679" priority="45" operator="greaterThan">
      <formula>0</formula>
    </cfRule>
  </conditionalFormatting>
  <conditionalFormatting sqref="AB88:AC95">
    <cfRule type="expression" dxfId="2678" priority="44">
      <formula>OR(AB88&gt;0,AB88&lt;0)</formula>
    </cfRule>
  </conditionalFormatting>
  <conditionalFormatting sqref="K88:M88">
    <cfRule type="cellIs" dxfId="2677" priority="43" operator="greaterThan">
      <formula>0</formula>
    </cfRule>
  </conditionalFormatting>
  <conditionalFormatting sqref="K88:M88">
    <cfRule type="expression" dxfId="2676" priority="42">
      <formula>OR(K88&gt;0,K88&lt;0)</formula>
    </cfRule>
  </conditionalFormatting>
  <conditionalFormatting sqref="L88:M88">
    <cfRule type="cellIs" dxfId="2675" priority="41" operator="greaterThan">
      <formula>0</formula>
    </cfRule>
  </conditionalFormatting>
  <conditionalFormatting sqref="L88:M88">
    <cfRule type="expression" dxfId="2674" priority="40">
      <formula>OR(L88&gt;0,L88&lt;0)</formula>
    </cfRule>
  </conditionalFormatting>
  <conditionalFormatting sqref="H81">
    <cfRule type="cellIs" dxfId="2673" priority="39" operator="notEqual">
      <formula>0</formula>
    </cfRule>
  </conditionalFormatting>
  <conditionalFormatting sqref="Q88:S88">
    <cfRule type="cellIs" dxfId="2672" priority="38" operator="greaterThan">
      <formula>0</formula>
    </cfRule>
  </conditionalFormatting>
  <conditionalFormatting sqref="Q88:S88">
    <cfRule type="expression" dxfId="2671" priority="37">
      <formula>OR(Q88&gt;0,Q88&lt;0)</formula>
    </cfRule>
  </conditionalFormatting>
  <conditionalFormatting sqref="W88:Y88">
    <cfRule type="cellIs" dxfId="2670" priority="36" operator="greaterThan">
      <formula>0</formula>
    </cfRule>
  </conditionalFormatting>
  <conditionalFormatting sqref="W88:Y88">
    <cfRule type="expression" dxfId="2669" priority="35">
      <formula>OR(W88&gt;0,W88&lt;0)</formula>
    </cfRule>
  </conditionalFormatting>
  <conditionalFormatting sqref="L89:M89">
    <cfRule type="cellIs" dxfId="2668" priority="34" operator="greaterThan">
      <formula>0</formula>
    </cfRule>
  </conditionalFormatting>
  <conditionalFormatting sqref="L89:M89">
    <cfRule type="expression" dxfId="2667" priority="33">
      <formula>OR(L89&gt;0,L89&lt;0)</formula>
    </cfRule>
  </conditionalFormatting>
  <conditionalFormatting sqref="Q89:S89">
    <cfRule type="cellIs" dxfId="2666" priority="32" operator="greaterThan">
      <formula>0</formula>
    </cfRule>
  </conditionalFormatting>
  <conditionalFormatting sqref="Q89:S89">
    <cfRule type="expression" dxfId="2665" priority="31">
      <formula>OR(Q89&gt;0,Q89&lt;0)</formula>
    </cfRule>
  </conditionalFormatting>
  <conditionalFormatting sqref="W89:Y89">
    <cfRule type="cellIs" dxfId="2664" priority="30" operator="greaterThan">
      <formula>0</formula>
    </cfRule>
  </conditionalFormatting>
  <conditionalFormatting sqref="W89:Y89">
    <cfRule type="expression" dxfId="2663" priority="29">
      <formula>OR(W89&gt;0,W89&lt;0)</formula>
    </cfRule>
  </conditionalFormatting>
  <conditionalFormatting sqref="L90:M90">
    <cfRule type="cellIs" dxfId="2662" priority="28" operator="greaterThan">
      <formula>0</formula>
    </cfRule>
  </conditionalFormatting>
  <conditionalFormatting sqref="L90:M90">
    <cfRule type="expression" dxfId="2661" priority="27">
      <formula>OR(L90&gt;0,L90&lt;0)</formula>
    </cfRule>
  </conditionalFormatting>
  <conditionalFormatting sqref="Q90:S90">
    <cfRule type="cellIs" dxfId="2660" priority="26" operator="greaterThan">
      <formula>0</formula>
    </cfRule>
  </conditionalFormatting>
  <conditionalFormatting sqref="Q90:S90">
    <cfRule type="expression" dxfId="2659" priority="25">
      <formula>OR(Q90&gt;0,Q90&lt;0)</formula>
    </cfRule>
  </conditionalFormatting>
  <conditionalFormatting sqref="W90:Y90">
    <cfRule type="cellIs" dxfId="2658" priority="24" operator="greaterThan">
      <formula>0</formula>
    </cfRule>
  </conditionalFormatting>
  <conditionalFormatting sqref="W90:Y90">
    <cfRule type="expression" dxfId="2657" priority="23">
      <formula>OR(W90&gt;0,W90&lt;0)</formula>
    </cfRule>
  </conditionalFormatting>
  <conditionalFormatting sqref="L91:M91">
    <cfRule type="cellIs" dxfId="2656" priority="22" operator="greaterThan">
      <formula>0</formula>
    </cfRule>
  </conditionalFormatting>
  <conditionalFormatting sqref="L91:M91">
    <cfRule type="expression" dxfId="2655" priority="21">
      <formula>OR(L91&gt;0,L91&lt;0)</formula>
    </cfRule>
  </conditionalFormatting>
  <conditionalFormatting sqref="Q91:S91">
    <cfRule type="cellIs" dxfId="2654" priority="20" operator="greaterThan">
      <formula>0</formula>
    </cfRule>
  </conditionalFormatting>
  <conditionalFormatting sqref="Q91:S91">
    <cfRule type="expression" dxfId="2653" priority="19">
      <formula>OR(Q91&gt;0,Q91&lt;0)</formula>
    </cfRule>
  </conditionalFormatting>
  <conditionalFormatting sqref="W91:Y91">
    <cfRule type="cellIs" dxfId="2652" priority="18" operator="greaterThan">
      <formula>0</formula>
    </cfRule>
  </conditionalFormatting>
  <conditionalFormatting sqref="W91:Y91">
    <cfRule type="expression" dxfId="2651" priority="17">
      <formula>OR(W91&gt;0,W91&lt;0)</formula>
    </cfRule>
  </conditionalFormatting>
  <conditionalFormatting sqref="Q92:S92">
    <cfRule type="cellIs" dxfId="2650" priority="16" operator="greaterThan">
      <formula>0</formula>
    </cfRule>
  </conditionalFormatting>
  <conditionalFormatting sqref="Q92:S92">
    <cfRule type="expression" dxfId="2649" priority="15">
      <formula>OR(Q92&gt;0,Q92&lt;0)</formula>
    </cfRule>
  </conditionalFormatting>
  <conditionalFormatting sqref="W92:Y92">
    <cfRule type="cellIs" dxfId="2648" priority="14" operator="greaterThan">
      <formula>0</formula>
    </cfRule>
  </conditionalFormatting>
  <conditionalFormatting sqref="W92:Y92">
    <cfRule type="expression" dxfId="2647" priority="13">
      <formula>OR(W92&gt;0,W92&lt;0)</formula>
    </cfRule>
  </conditionalFormatting>
  <conditionalFormatting sqref="Q93:S93">
    <cfRule type="cellIs" dxfId="2646" priority="12" operator="greaterThan">
      <formula>0</formula>
    </cfRule>
  </conditionalFormatting>
  <conditionalFormatting sqref="Q93:S93">
    <cfRule type="expression" dxfId="2645" priority="11">
      <formula>OR(Q93&gt;0,Q93&lt;0)</formula>
    </cfRule>
  </conditionalFormatting>
  <conditionalFormatting sqref="W93:Y93">
    <cfRule type="cellIs" dxfId="2644" priority="10" operator="greaterThan">
      <formula>0</formula>
    </cfRule>
  </conditionalFormatting>
  <conditionalFormatting sqref="W93:Y93">
    <cfRule type="expression" dxfId="2643" priority="9">
      <formula>OR(W93&gt;0,W93&lt;0)</formula>
    </cfRule>
  </conditionalFormatting>
  <conditionalFormatting sqref="Q94:S94">
    <cfRule type="cellIs" dxfId="2642" priority="8" operator="greaterThan">
      <formula>0</formula>
    </cfRule>
  </conditionalFormatting>
  <conditionalFormatting sqref="Q94:S94">
    <cfRule type="expression" dxfId="2641" priority="7">
      <formula>OR(Q94&gt;0,Q94&lt;0)</formula>
    </cfRule>
  </conditionalFormatting>
  <conditionalFormatting sqref="W94:Y94">
    <cfRule type="cellIs" dxfId="2640" priority="6" operator="greaterThan">
      <formula>0</formula>
    </cfRule>
  </conditionalFormatting>
  <conditionalFormatting sqref="W94:Y94">
    <cfRule type="expression" dxfId="2639" priority="5">
      <formula>OR(W94&gt;0,W94&lt;0)</formula>
    </cfRule>
  </conditionalFormatting>
  <conditionalFormatting sqref="Q95:S95">
    <cfRule type="cellIs" dxfId="2638" priority="4" operator="greaterThan">
      <formula>0</formula>
    </cfRule>
  </conditionalFormatting>
  <conditionalFormatting sqref="Q95:S95">
    <cfRule type="expression" dxfId="2637" priority="3">
      <formula>OR(Q95&gt;0,Q95&lt;0)</formula>
    </cfRule>
  </conditionalFormatting>
  <conditionalFormatting sqref="W95:Y95">
    <cfRule type="cellIs" dxfId="2636" priority="2" operator="greaterThan">
      <formula>0</formula>
    </cfRule>
  </conditionalFormatting>
  <conditionalFormatting sqref="W95:Y95">
    <cfRule type="expression" dxfId="2635" priority="1">
      <formula>OR(W95&gt;0,W95&lt;0)</formula>
    </cfRule>
  </conditionalFormatting>
  <hyperlinks>
    <hyperlink ref="A1" location="'Front page'!A1" display="'Front page'!A1" xr:uid="{00000000-0004-0000-05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7">
    <tabColor rgb="FFFF7900"/>
    <pageSetUpPr autoPageBreaks="0"/>
  </sheetPr>
  <dimension ref="A1:CU119"/>
  <sheetViews>
    <sheetView showGridLines="0" showRuler="0" zoomScale="80" zoomScaleNormal="80" zoomScaleSheetLayoutView="80" workbookViewId="0">
      <pane xSplit="9" ySplit="5" topLeftCell="J6" activePane="bottomRight" state="frozen"/>
      <selection pane="topRight"/>
      <selection pane="bottomLeft"/>
      <selection pane="bottomRight"/>
    </sheetView>
  </sheetViews>
  <sheetFormatPr baseColWidth="10" defaultColWidth="10" defaultRowHeight="13.8"/>
  <cols>
    <col min="1" max="5" width="2.6640625" style="28" customWidth="1"/>
    <col min="6" max="6" width="45.44140625" style="28" customWidth="1"/>
    <col min="7" max="7" width="1.6640625" style="28" customWidth="1"/>
    <col min="8" max="8" width="10.6640625" style="57" customWidth="1"/>
    <col min="9" max="9" width="2.6640625" style="28" customWidth="1"/>
    <col min="10" max="25" width="9.6640625" style="28" customWidth="1"/>
    <col min="26" max="26" width="2.6640625" style="28" customWidth="1"/>
    <col min="27" max="27" width="9.6640625" style="28" customWidth="1" collapsed="1"/>
    <col min="28" max="28" width="9.6640625" style="28" customWidth="1"/>
    <col min="29" max="29" width="9.6640625" style="28" customWidth="1" collapsed="1"/>
    <col min="30" max="30" width="9.6640625" style="28" customWidth="1"/>
    <col min="31" max="31" width="9.6640625" style="28" customWidth="1" collapsed="1"/>
    <col min="32" max="32" width="9.6640625" style="28" customWidth="1"/>
    <col min="33" max="33" width="9.6640625" style="28" customWidth="1" collapsed="1"/>
    <col min="34" max="36" width="9.6640625" style="28" customWidth="1"/>
    <col min="37" max="37" width="9.6640625" style="28" customWidth="1" collapsed="1"/>
    <col min="38" max="38" width="9.6640625" style="28" customWidth="1"/>
    <col min="39" max="39" width="9.6640625" style="28" customWidth="1" collapsed="1"/>
    <col min="40" max="40" width="9.6640625" style="28" customWidth="1"/>
    <col min="41" max="41" width="9.6640625" style="28" customWidth="1" collapsed="1"/>
    <col min="42" max="42" width="9.6640625" style="28" customWidth="1"/>
    <col min="43" max="43" width="2.6640625" style="28" customWidth="1"/>
    <col min="44" max="59" width="9.6640625" style="28" customWidth="1"/>
    <col min="60" max="60" width="2.6640625" style="28" customWidth="1"/>
    <col min="61" max="76" width="9.6640625" style="28" customWidth="1"/>
    <col min="77" max="77" width="10.5546875" style="28" customWidth="1"/>
    <col min="78" max="78" width="5.5546875" style="151" hidden="1" customWidth="1"/>
    <col min="79" max="82" width="10.5546875" style="250" hidden="1" customWidth="1"/>
    <col min="83" max="83" width="5.5546875" style="151" hidden="1" customWidth="1"/>
    <col min="84" max="87" width="10.5546875" style="250" hidden="1" customWidth="1"/>
    <col min="88" max="88" width="5.5546875" style="151" hidden="1" customWidth="1"/>
    <col min="89" max="92" width="10.5546875" style="250" hidden="1" customWidth="1"/>
    <col min="93" max="93" width="5.5546875" style="151" hidden="1" customWidth="1"/>
    <col min="94" max="97" width="10.5546875" style="250" hidden="1" customWidth="1"/>
    <col min="98" max="98" width="5.5546875" style="151" hidden="1" customWidth="1"/>
    <col min="99" max="99" width="10" style="28" customWidth="1"/>
    <col min="100" max="16384" width="10" style="28"/>
  </cols>
  <sheetData>
    <row r="1" spans="1:98" ht="12" customHeight="1">
      <c r="A1" s="27" t="s">
        <v>585</v>
      </c>
      <c r="F1" s="1234" t="s">
        <v>272</v>
      </c>
    </row>
    <row r="2" spans="1:98" ht="12" customHeight="1">
      <c r="F2" s="1254"/>
    </row>
    <row r="3" spans="1:98" ht="12" customHeight="1">
      <c r="F3" s="1254"/>
    </row>
    <row r="4" spans="1:98" ht="12" customHeight="1">
      <c r="F4" s="1254"/>
    </row>
    <row r="5" spans="1:98" ht="12" customHeight="1">
      <c r="F5" s="1255"/>
    </row>
    <row r="6" spans="1:98" ht="20.100000000000001" customHeight="1">
      <c r="B6" s="1237" t="s">
        <v>27</v>
      </c>
      <c r="C6" s="1237"/>
      <c r="D6" s="1237"/>
      <c r="E6" s="1237"/>
      <c r="F6" s="1237"/>
      <c r="G6" s="308"/>
      <c r="H6" s="1237" t="s">
        <v>186</v>
      </c>
      <c r="J6" s="304" t="s">
        <v>705</v>
      </c>
      <c r="K6" s="304"/>
      <c r="L6" s="304"/>
      <c r="M6" s="304"/>
      <c r="N6" s="304"/>
      <c r="O6" s="304"/>
      <c r="P6" s="304"/>
      <c r="Q6" s="304"/>
      <c r="R6" s="304"/>
      <c r="S6" s="304"/>
      <c r="T6" s="304"/>
      <c r="U6" s="304"/>
      <c r="V6" s="304"/>
      <c r="W6" s="304"/>
      <c r="X6" s="304"/>
      <c r="Y6" s="304"/>
      <c r="AA6" s="304" t="s">
        <v>709</v>
      </c>
      <c r="AB6" s="304"/>
      <c r="AC6" s="304"/>
      <c r="AD6" s="304"/>
      <c r="AE6" s="304"/>
      <c r="AF6" s="304"/>
      <c r="AG6" s="304"/>
      <c r="AH6" s="304"/>
      <c r="AI6" s="304"/>
      <c r="AJ6" s="304"/>
      <c r="AK6" s="304"/>
      <c r="AL6" s="304"/>
      <c r="AM6" s="304"/>
      <c r="AN6" s="304"/>
      <c r="AO6" s="304"/>
      <c r="AP6" s="304"/>
      <c r="AR6" s="304" t="s">
        <v>891</v>
      </c>
      <c r="AS6" s="304"/>
      <c r="AT6" s="304"/>
      <c r="AU6" s="304"/>
      <c r="AV6" s="304"/>
      <c r="AW6" s="304"/>
      <c r="AX6" s="304"/>
      <c r="AY6" s="304"/>
      <c r="AZ6" s="304"/>
      <c r="BA6" s="304"/>
      <c r="BB6" s="304"/>
      <c r="BC6" s="304"/>
      <c r="BD6" s="304"/>
      <c r="BE6" s="304"/>
      <c r="BF6" s="304"/>
      <c r="BG6" s="304"/>
      <c r="BI6" s="304" t="s">
        <v>895</v>
      </c>
      <c r="BJ6" s="304"/>
      <c r="BK6" s="304"/>
      <c r="BL6" s="304"/>
      <c r="BM6" s="304"/>
      <c r="BN6" s="304"/>
      <c r="BO6" s="304"/>
      <c r="BP6" s="304"/>
      <c r="BQ6" s="304"/>
      <c r="BR6" s="304"/>
      <c r="BS6" s="304"/>
      <c r="BT6" s="304"/>
      <c r="BU6" s="304"/>
      <c r="BV6" s="304"/>
      <c r="BW6" s="304"/>
      <c r="BX6" s="304"/>
    </row>
    <row r="7" spans="1:98" s="148" customFormat="1" ht="29.25" customHeight="1">
      <c r="B7" s="1256"/>
      <c r="C7" s="1256"/>
      <c r="D7" s="1256"/>
      <c r="E7" s="1256"/>
      <c r="F7" s="1256"/>
      <c r="H7" s="1256"/>
      <c r="J7" s="612" t="s">
        <v>2</v>
      </c>
      <c r="K7" s="613"/>
      <c r="L7" s="1096" t="s">
        <v>1017</v>
      </c>
      <c r="M7" s="1097"/>
      <c r="N7" s="615" t="s">
        <v>45</v>
      </c>
      <c r="O7" s="616"/>
      <c r="P7" s="614" t="s">
        <v>736</v>
      </c>
      <c r="Q7" s="613"/>
      <c r="R7" s="614" t="s">
        <v>671</v>
      </c>
      <c r="S7" s="613"/>
      <c r="T7" s="614" t="s">
        <v>659</v>
      </c>
      <c r="U7" s="613"/>
      <c r="V7" s="615" t="s">
        <v>241</v>
      </c>
      <c r="W7" s="617"/>
      <c r="X7" s="618" t="s">
        <v>799</v>
      </c>
      <c r="Y7" s="612"/>
      <c r="AA7" s="612" t="s">
        <v>2</v>
      </c>
      <c r="AB7" s="613"/>
      <c r="AC7" s="1096" t="s">
        <v>1017</v>
      </c>
      <c r="AD7" s="1097"/>
      <c r="AE7" s="615" t="s">
        <v>45</v>
      </c>
      <c r="AF7" s="616"/>
      <c r="AG7" s="614" t="s">
        <v>736</v>
      </c>
      <c r="AH7" s="613"/>
      <c r="AI7" s="614" t="s">
        <v>671</v>
      </c>
      <c r="AJ7" s="613"/>
      <c r="AK7" s="614" t="s">
        <v>659</v>
      </c>
      <c r="AL7" s="613"/>
      <c r="AM7" s="615" t="s">
        <v>241</v>
      </c>
      <c r="AN7" s="617"/>
      <c r="AO7" s="618" t="s">
        <v>799</v>
      </c>
      <c r="AP7" s="612"/>
      <c r="AR7" s="612" t="s">
        <v>2</v>
      </c>
      <c r="AS7" s="613"/>
      <c r="AT7" s="1096" t="s">
        <v>1017</v>
      </c>
      <c r="AU7" s="1097"/>
      <c r="AV7" s="615" t="s">
        <v>45</v>
      </c>
      <c r="AW7" s="616"/>
      <c r="AX7" s="614" t="s">
        <v>736</v>
      </c>
      <c r="AY7" s="613"/>
      <c r="AZ7" s="614" t="s">
        <v>671</v>
      </c>
      <c r="BA7" s="613"/>
      <c r="BB7" s="614" t="s">
        <v>659</v>
      </c>
      <c r="BC7" s="613"/>
      <c r="BD7" s="615" t="s">
        <v>241</v>
      </c>
      <c r="BE7" s="617"/>
      <c r="BF7" s="618" t="s">
        <v>799</v>
      </c>
      <c r="BG7" s="612"/>
      <c r="BI7" s="612" t="s">
        <v>2</v>
      </c>
      <c r="BJ7" s="613"/>
      <c r="BK7" s="1096" t="s">
        <v>1017</v>
      </c>
      <c r="BL7" s="1097"/>
      <c r="BM7" s="615" t="s">
        <v>45</v>
      </c>
      <c r="BN7" s="616"/>
      <c r="BO7" s="614" t="s">
        <v>736</v>
      </c>
      <c r="BP7" s="613"/>
      <c r="BQ7" s="614" t="s">
        <v>671</v>
      </c>
      <c r="BR7" s="613"/>
      <c r="BS7" s="614" t="s">
        <v>659</v>
      </c>
      <c r="BT7" s="613"/>
      <c r="BU7" s="615" t="s">
        <v>241</v>
      </c>
      <c r="BV7" s="617"/>
      <c r="BW7" s="618" t="s">
        <v>799</v>
      </c>
      <c r="BX7" s="612"/>
      <c r="BZ7" s="192"/>
      <c r="CA7" s="180" t="s">
        <v>46</v>
      </c>
      <c r="CB7" s="180" t="s">
        <v>47</v>
      </c>
      <c r="CC7" s="180" t="s">
        <v>46</v>
      </c>
      <c r="CD7" s="180" t="s">
        <v>47</v>
      </c>
      <c r="CE7" s="193"/>
      <c r="CF7" s="180" t="s">
        <v>121</v>
      </c>
      <c r="CG7" s="180" t="s">
        <v>48</v>
      </c>
      <c r="CH7" s="180" t="s">
        <v>121</v>
      </c>
      <c r="CI7" s="180" t="s">
        <v>48</v>
      </c>
      <c r="CJ7" s="193"/>
      <c r="CK7" s="180" t="s">
        <v>51</v>
      </c>
      <c r="CL7" s="180" t="s">
        <v>52</v>
      </c>
      <c r="CM7" s="180" t="s">
        <v>51</v>
      </c>
      <c r="CN7" s="180" t="s">
        <v>52</v>
      </c>
      <c r="CO7" s="193"/>
      <c r="CP7" s="180" t="s">
        <v>49</v>
      </c>
      <c r="CQ7" s="180" t="s">
        <v>50</v>
      </c>
      <c r="CR7" s="180" t="s">
        <v>49</v>
      </c>
      <c r="CS7" s="180" t="s">
        <v>50</v>
      </c>
      <c r="CT7" s="194"/>
    </row>
    <row r="8" spans="1:98" s="31" customFormat="1" ht="20.100000000000001" customHeight="1">
      <c r="B8" s="1245"/>
      <c r="C8" s="1245"/>
      <c r="D8" s="1245"/>
      <c r="E8" s="1245"/>
      <c r="F8" s="1245"/>
      <c r="H8" s="1245"/>
      <c r="J8" s="109" t="s">
        <v>699</v>
      </c>
      <c r="K8" s="309" t="s">
        <v>705</v>
      </c>
      <c r="L8" s="109" t="s">
        <v>699</v>
      </c>
      <c r="M8" s="309" t="s">
        <v>705</v>
      </c>
      <c r="N8" s="109" t="s">
        <v>699</v>
      </c>
      <c r="O8" s="309" t="s">
        <v>705</v>
      </c>
      <c r="P8" s="109" t="s">
        <v>699</v>
      </c>
      <c r="Q8" s="309" t="s">
        <v>705</v>
      </c>
      <c r="R8" s="109" t="s">
        <v>699</v>
      </c>
      <c r="S8" s="309" t="s">
        <v>705</v>
      </c>
      <c r="T8" s="109" t="s">
        <v>699</v>
      </c>
      <c r="U8" s="309" t="s">
        <v>705</v>
      </c>
      <c r="V8" s="109" t="s">
        <v>699</v>
      </c>
      <c r="W8" s="110" t="s">
        <v>705</v>
      </c>
      <c r="X8" s="188" t="s">
        <v>699</v>
      </c>
      <c r="Y8" s="110" t="s">
        <v>705</v>
      </c>
      <c r="AA8" s="109" t="s">
        <v>703</v>
      </c>
      <c r="AB8" s="309" t="s">
        <v>709</v>
      </c>
      <c r="AC8" s="109" t="s">
        <v>703</v>
      </c>
      <c r="AD8" s="309" t="s">
        <v>709</v>
      </c>
      <c r="AE8" s="109" t="s">
        <v>703</v>
      </c>
      <c r="AF8" s="309" t="s">
        <v>709</v>
      </c>
      <c r="AG8" s="109" t="s">
        <v>703</v>
      </c>
      <c r="AH8" s="309" t="s">
        <v>709</v>
      </c>
      <c r="AI8" s="109" t="s">
        <v>703</v>
      </c>
      <c r="AJ8" s="309" t="s">
        <v>709</v>
      </c>
      <c r="AK8" s="109" t="s">
        <v>703</v>
      </c>
      <c r="AL8" s="309" t="s">
        <v>709</v>
      </c>
      <c r="AM8" s="109" t="s">
        <v>703</v>
      </c>
      <c r="AN8" s="110" t="s">
        <v>709</v>
      </c>
      <c r="AO8" s="188" t="s">
        <v>703</v>
      </c>
      <c r="AP8" s="110" t="s">
        <v>709</v>
      </c>
      <c r="AR8" s="109" t="s">
        <v>898</v>
      </c>
      <c r="AS8" s="309" t="s">
        <v>891</v>
      </c>
      <c r="AT8" s="109" t="s">
        <v>898</v>
      </c>
      <c r="AU8" s="309" t="s">
        <v>891</v>
      </c>
      <c r="AV8" s="109" t="s">
        <v>898</v>
      </c>
      <c r="AW8" s="309" t="s">
        <v>891</v>
      </c>
      <c r="AX8" s="109" t="s">
        <v>898</v>
      </c>
      <c r="AY8" s="309" t="s">
        <v>891</v>
      </c>
      <c r="AZ8" s="109" t="s">
        <v>898</v>
      </c>
      <c r="BA8" s="309" t="s">
        <v>891</v>
      </c>
      <c r="BB8" s="109" t="s">
        <v>898</v>
      </c>
      <c r="BC8" s="309" t="s">
        <v>891</v>
      </c>
      <c r="BD8" s="109" t="s">
        <v>898</v>
      </c>
      <c r="BE8" s="110" t="s">
        <v>891</v>
      </c>
      <c r="BF8" s="188" t="s">
        <v>898</v>
      </c>
      <c r="BG8" s="110" t="s">
        <v>891</v>
      </c>
      <c r="BI8" s="109" t="s">
        <v>902</v>
      </c>
      <c r="BJ8" s="309" t="s">
        <v>895</v>
      </c>
      <c r="BK8" s="109" t="s">
        <v>902</v>
      </c>
      <c r="BL8" s="309" t="s">
        <v>895</v>
      </c>
      <c r="BM8" s="109" t="s">
        <v>902</v>
      </c>
      <c r="BN8" s="309" t="s">
        <v>895</v>
      </c>
      <c r="BO8" s="109" t="s">
        <v>902</v>
      </c>
      <c r="BP8" s="309" t="s">
        <v>895</v>
      </c>
      <c r="BQ8" s="109" t="s">
        <v>902</v>
      </c>
      <c r="BR8" s="309" t="s">
        <v>895</v>
      </c>
      <c r="BS8" s="109" t="s">
        <v>902</v>
      </c>
      <c r="BT8" s="309" t="s">
        <v>895</v>
      </c>
      <c r="BU8" s="109" t="s">
        <v>902</v>
      </c>
      <c r="BV8" s="110" t="s">
        <v>895</v>
      </c>
      <c r="BW8" s="188" t="s">
        <v>902</v>
      </c>
      <c r="BX8" s="110" t="s">
        <v>895</v>
      </c>
      <c r="BZ8" s="179"/>
      <c r="CA8" s="180" t="s">
        <v>800</v>
      </c>
      <c r="CB8" s="180" t="s">
        <v>800</v>
      </c>
      <c r="CC8" s="180" t="s">
        <v>17</v>
      </c>
      <c r="CD8" s="180" t="s">
        <v>17</v>
      </c>
      <c r="CE8" s="181"/>
      <c r="CF8" s="180" t="s">
        <v>800</v>
      </c>
      <c r="CG8" s="180" t="s">
        <v>800</v>
      </c>
      <c r="CH8" s="180" t="s">
        <v>17</v>
      </c>
      <c r="CI8" s="180" t="s">
        <v>17</v>
      </c>
      <c r="CJ8" s="181"/>
      <c r="CK8" s="180" t="s">
        <v>800</v>
      </c>
      <c r="CL8" s="180" t="s">
        <v>800</v>
      </c>
      <c r="CM8" s="180" t="s">
        <v>17</v>
      </c>
      <c r="CN8" s="180" t="s">
        <v>17</v>
      </c>
      <c r="CO8" s="181"/>
      <c r="CP8" s="180" t="s">
        <v>800</v>
      </c>
      <c r="CQ8" s="180" t="s">
        <v>800</v>
      </c>
      <c r="CR8" s="180" t="s">
        <v>17</v>
      </c>
      <c r="CS8" s="180" t="s">
        <v>17</v>
      </c>
      <c r="CT8" s="182"/>
    </row>
    <row r="9" spans="1:98" s="49" customFormat="1" ht="15" customHeight="1">
      <c r="H9" s="31"/>
      <c r="J9" s="352"/>
      <c r="K9" s="233"/>
      <c r="L9" s="352"/>
      <c r="M9" s="233"/>
      <c r="N9" s="352"/>
      <c r="O9" s="233"/>
      <c r="P9" s="352"/>
      <c r="Q9" s="233"/>
      <c r="R9" s="233"/>
      <c r="S9" s="233"/>
      <c r="T9" s="352"/>
      <c r="U9" s="233"/>
      <c r="V9" s="352"/>
      <c r="W9" s="233"/>
      <c r="X9" s="352"/>
      <c r="Y9" s="233"/>
      <c r="AA9" s="352"/>
      <c r="AB9" s="233"/>
      <c r="AC9" s="352"/>
      <c r="AD9" s="233"/>
      <c r="AE9" s="352"/>
      <c r="AF9" s="233"/>
      <c r="AG9" s="352"/>
      <c r="AH9" s="233"/>
      <c r="AI9" s="233"/>
      <c r="AJ9" s="233"/>
      <c r="AK9" s="352"/>
      <c r="AL9" s="233"/>
      <c r="AM9" s="352"/>
      <c r="AN9" s="233"/>
      <c r="AO9" s="352"/>
      <c r="AP9" s="233"/>
      <c r="AR9" s="352"/>
      <c r="AS9" s="233"/>
      <c r="AT9" s="352"/>
      <c r="AU9" s="233"/>
      <c r="AV9" s="352"/>
      <c r="AW9" s="233"/>
      <c r="AX9" s="352"/>
      <c r="AY9" s="233"/>
      <c r="AZ9" s="233"/>
      <c r="BA9" s="233"/>
      <c r="BB9" s="352"/>
      <c r="BC9" s="233"/>
      <c r="BD9" s="352"/>
      <c r="BE9" s="233"/>
      <c r="BF9" s="352"/>
      <c r="BG9" s="233"/>
      <c r="BI9" s="352"/>
      <c r="BJ9" s="233"/>
      <c r="BK9" s="352"/>
      <c r="BL9" s="233"/>
      <c r="BM9" s="352"/>
      <c r="BN9" s="233"/>
      <c r="BO9" s="352"/>
      <c r="BP9" s="233"/>
      <c r="BQ9" s="233"/>
      <c r="BR9" s="233"/>
      <c r="BS9" s="352"/>
      <c r="BT9" s="233"/>
      <c r="BU9" s="352"/>
      <c r="BV9" s="233"/>
      <c r="BW9" s="352"/>
      <c r="BX9" s="233"/>
      <c r="BZ9" s="619"/>
      <c r="CA9" s="238"/>
      <c r="CB9" s="238"/>
      <c r="CC9" s="238"/>
      <c r="CD9" s="238"/>
      <c r="CE9" s="619"/>
      <c r="CF9" s="238"/>
      <c r="CG9" s="238"/>
      <c r="CH9" s="238"/>
      <c r="CI9" s="238"/>
      <c r="CJ9" s="619"/>
      <c r="CK9" s="238"/>
      <c r="CL9" s="238"/>
      <c r="CM9" s="238"/>
      <c r="CN9" s="238"/>
      <c r="CO9" s="619"/>
      <c r="CP9" s="238"/>
      <c r="CQ9" s="238"/>
      <c r="CR9" s="238"/>
      <c r="CS9" s="238"/>
      <c r="CT9" s="619"/>
    </row>
    <row r="10" spans="1:98" s="485" customFormat="1" ht="22.35" customHeight="1">
      <c r="B10" s="485" t="s">
        <v>801</v>
      </c>
      <c r="H10" s="520"/>
      <c r="J10" s="521"/>
      <c r="K10" s="521"/>
      <c r="L10" s="521"/>
      <c r="M10" s="521"/>
      <c r="N10" s="521"/>
      <c r="O10" s="521"/>
      <c r="P10" s="521"/>
      <c r="Q10" s="521"/>
      <c r="R10" s="521"/>
      <c r="S10" s="521"/>
      <c r="T10" s="521"/>
      <c r="U10" s="521"/>
      <c r="V10" s="521"/>
      <c r="W10" s="521"/>
      <c r="X10" s="521"/>
      <c r="Y10" s="521"/>
      <c r="AA10" s="521"/>
      <c r="AB10" s="521"/>
      <c r="AC10" s="521"/>
      <c r="AD10" s="521"/>
      <c r="AE10" s="521"/>
      <c r="AF10" s="521"/>
      <c r="AG10" s="521"/>
      <c r="AH10" s="521"/>
      <c r="AI10" s="521"/>
      <c r="AJ10" s="521"/>
      <c r="AK10" s="521"/>
      <c r="AL10" s="521"/>
      <c r="AM10" s="521"/>
      <c r="AN10" s="521"/>
      <c r="AO10" s="521"/>
      <c r="AP10" s="521"/>
      <c r="AR10" s="521"/>
      <c r="AS10" s="521"/>
      <c r="AT10" s="521"/>
      <c r="AU10" s="521"/>
      <c r="AV10" s="521"/>
      <c r="AW10" s="521"/>
      <c r="AX10" s="521"/>
      <c r="AY10" s="521"/>
      <c r="AZ10" s="521"/>
      <c r="BA10" s="521"/>
      <c r="BB10" s="521"/>
      <c r="BC10" s="521"/>
      <c r="BD10" s="521"/>
      <c r="BE10" s="521"/>
      <c r="BF10" s="521"/>
      <c r="BG10" s="521"/>
      <c r="BI10" s="521"/>
      <c r="BJ10" s="521"/>
      <c r="BK10" s="521"/>
      <c r="BL10" s="521"/>
      <c r="BM10" s="521"/>
      <c r="BN10" s="521"/>
      <c r="BO10" s="521"/>
      <c r="BP10" s="521"/>
      <c r="BQ10" s="521"/>
      <c r="BR10" s="521"/>
      <c r="BS10" s="521"/>
      <c r="BT10" s="521"/>
      <c r="BU10" s="521"/>
      <c r="BV10" s="521"/>
      <c r="BW10" s="521"/>
      <c r="BX10" s="521"/>
      <c r="BZ10" s="620"/>
      <c r="CA10" s="621"/>
      <c r="CB10" s="621"/>
      <c r="CC10" s="621"/>
      <c r="CD10" s="621"/>
      <c r="CE10" s="620"/>
      <c r="CF10" s="621"/>
      <c r="CG10" s="621"/>
      <c r="CH10" s="621"/>
      <c r="CI10" s="621"/>
      <c r="CJ10" s="620"/>
      <c r="CK10" s="621"/>
      <c r="CL10" s="621"/>
      <c r="CM10" s="621"/>
      <c r="CN10" s="621"/>
      <c r="CO10" s="620"/>
      <c r="CP10" s="621"/>
      <c r="CQ10" s="621"/>
      <c r="CR10" s="621"/>
      <c r="CS10" s="621"/>
      <c r="CT10" s="620"/>
    </row>
    <row r="11" spans="1:98" s="53" customFormat="1" ht="15" customHeight="1">
      <c r="H11" s="56"/>
      <c r="J11" s="372"/>
      <c r="K11" s="1002"/>
      <c r="L11" s="372"/>
      <c r="M11" s="1002"/>
      <c r="N11" s="372"/>
      <c r="O11" s="1002"/>
      <c r="P11" s="372"/>
      <c r="Q11" s="1002"/>
      <c r="R11" s="1002"/>
      <c r="S11" s="1002"/>
      <c r="T11" s="372"/>
      <c r="U11" s="1002"/>
      <c r="V11" s="372"/>
      <c r="W11" s="1002"/>
      <c r="X11" s="372"/>
      <c r="Y11" s="1002"/>
      <c r="AA11" s="372"/>
      <c r="AB11" s="1002"/>
      <c r="AC11" s="372"/>
      <c r="AD11" s="1002"/>
      <c r="AE11" s="372"/>
      <c r="AF11" s="1002"/>
      <c r="AG11" s="372"/>
      <c r="AH11" s="1002"/>
      <c r="AI11" s="1002"/>
      <c r="AJ11" s="1002"/>
      <c r="AK11" s="372"/>
      <c r="AL11" s="1002"/>
      <c r="AM11" s="372"/>
      <c r="AN11" s="1002"/>
      <c r="AO11" s="372"/>
      <c r="AP11" s="1002"/>
      <c r="AR11" s="372"/>
      <c r="AS11" s="286"/>
      <c r="AT11" s="372"/>
      <c r="AU11" s="286"/>
      <c r="AV11" s="372"/>
      <c r="AW11" s="286"/>
      <c r="AX11" s="372"/>
      <c r="AY11" s="286"/>
      <c r="AZ11" s="286"/>
      <c r="BA11" s="286"/>
      <c r="BB11" s="372"/>
      <c r="BC11" s="286"/>
      <c r="BD11" s="372"/>
      <c r="BE11" s="286"/>
      <c r="BF11" s="372"/>
      <c r="BG11" s="286"/>
      <c r="BI11" s="372"/>
      <c r="BJ11" s="286"/>
      <c r="BK11" s="372"/>
      <c r="BL11" s="286"/>
      <c r="BM11" s="372"/>
      <c r="BN11" s="286"/>
      <c r="BO11" s="372"/>
      <c r="BP11" s="286"/>
      <c r="BQ11" s="286"/>
      <c r="BR11" s="286"/>
      <c r="BS11" s="372"/>
      <c r="BT11" s="286"/>
      <c r="BU11" s="372"/>
      <c r="BV11" s="286"/>
      <c r="BW11" s="372"/>
      <c r="BX11" s="286"/>
      <c r="BZ11" s="58"/>
      <c r="CA11" s="60"/>
      <c r="CB11" s="60"/>
      <c r="CC11" s="60"/>
      <c r="CD11" s="60"/>
      <c r="CE11" s="58"/>
      <c r="CF11" s="60"/>
      <c r="CG11" s="60"/>
      <c r="CH11" s="60"/>
      <c r="CI11" s="60"/>
      <c r="CJ11" s="58"/>
      <c r="CK11" s="60"/>
      <c r="CL11" s="60"/>
      <c r="CM11" s="60"/>
      <c r="CN11" s="60"/>
      <c r="CO11" s="58"/>
      <c r="CP11" s="60"/>
      <c r="CQ11" s="60"/>
      <c r="CR11" s="60"/>
      <c r="CS11" s="60"/>
      <c r="CT11" s="58"/>
    </row>
    <row r="12" spans="1:98" s="49" customFormat="1" ht="15" customHeight="1">
      <c r="B12" s="316" t="s">
        <v>190</v>
      </c>
      <c r="C12" s="316"/>
      <c r="D12" s="316"/>
      <c r="E12" s="316"/>
      <c r="F12" s="316"/>
      <c r="H12" s="317"/>
      <c r="J12" s="318">
        <v>8826</v>
      </c>
      <c r="K12" s="320">
        <v>8691</v>
      </c>
      <c r="L12" s="318">
        <v>3111</v>
      </c>
      <c r="M12" s="320">
        <v>3230</v>
      </c>
      <c r="N12" s="318">
        <v>3141</v>
      </c>
      <c r="O12" s="320">
        <v>3472</v>
      </c>
      <c r="P12" s="318">
        <v>3911</v>
      </c>
      <c r="Q12" s="320">
        <v>3944</v>
      </c>
      <c r="R12" s="318">
        <v>328</v>
      </c>
      <c r="S12" s="320">
        <v>342</v>
      </c>
      <c r="T12" s="318">
        <v>771</v>
      </c>
      <c r="U12" s="320">
        <v>763</v>
      </c>
      <c r="V12" s="318">
        <v>-1078</v>
      </c>
      <c r="W12" s="319">
        <v>-1087</v>
      </c>
      <c r="X12" s="622">
        <v>19010</v>
      </c>
      <c r="Y12" s="319">
        <v>19355</v>
      </c>
      <c r="AA12" s="318">
        <v>17977</v>
      </c>
      <c r="AB12" s="320">
        <v>17730</v>
      </c>
      <c r="AC12" s="318">
        <v>6693</v>
      </c>
      <c r="AD12" s="320">
        <v>6889</v>
      </c>
      <c r="AE12" s="318">
        <v>6423</v>
      </c>
      <c r="AF12" s="320">
        <v>7152</v>
      </c>
      <c r="AG12" s="318">
        <v>7912</v>
      </c>
      <c r="AH12" s="320">
        <v>7927</v>
      </c>
      <c r="AI12" s="318">
        <v>685</v>
      </c>
      <c r="AJ12" s="320">
        <v>686</v>
      </c>
      <c r="AK12" s="318">
        <v>1536</v>
      </c>
      <c r="AL12" s="320">
        <v>1478</v>
      </c>
      <c r="AM12" s="318">
        <v>-2229</v>
      </c>
      <c r="AN12" s="319">
        <v>-2177</v>
      </c>
      <c r="AO12" s="622">
        <v>38997</v>
      </c>
      <c r="AP12" s="319">
        <v>39686</v>
      </c>
      <c r="AR12" s="318">
        <v>8687</v>
      </c>
      <c r="AS12" s="320">
        <v>8736</v>
      </c>
      <c r="AT12" s="318">
        <v>3541</v>
      </c>
      <c r="AU12" s="320">
        <v>3468</v>
      </c>
      <c r="AV12" s="318">
        <v>3380</v>
      </c>
      <c r="AW12" s="320">
        <v>3742</v>
      </c>
      <c r="AX12" s="318">
        <v>3953</v>
      </c>
      <c r="AY12" s="320">
        <v>3919</v>
      </c>
      <c r="AZ12" s="318">
        <v>342</v>
      </c>
      <c r="BA12" s="320">
        <v>349</v>
      </c>
      <c r="BB12" s="318">
        <v>728</v>
      </c>
      <c r="BC12" s="320">
        <v>662</v>
      </c>
      <c r="BD12" s="318">
        <v>-1076</v>
      </c>
      <c r="BE12" s="319">
        <v>-1033</v>
      </c>
      <c r="BF12" s="622">
        <v>19555</v>
      </c>
      <c r="BG12" s="319">
        <v>19841</v>
      </c>
      <c r="BI12" s="318"/>
      <c r="BJ12" s="320"/>
      <c r="BK12" s="318"/>
      <c r="BL12" s="320"/>
      <c r="BM12" s="318"/>
      <c r="BN12" s="320"/>
      <c r="BO12" s="318"/>
      <c r="BP12" s="320"/>
      <c r="BQ12" s="318"/>
      <c r="BR12" s="320"/>
      <c r="BS12" s="318"/>
      <c r="BT12" s="320"/>
      <c r="BU12" s="318"/>
      <c r="BV12" s="319"/>
      <c r="BW12" s="622"/>
      <c r="BX12" s="319"/>
      <c r="BZ12" s="164"/>
      <c r="CA12" s="323">
        <f>IF(ABS(X12-(J12+L12++N12+P12+R12+T12+V12))&lt;0.001,0,X12-(J12+L12+N12+P12+R12+T12+V12))</f>
        <v>0</v>
      </c>
      <c r="CB12" s="323">
        <f>IF(ABS(Y12-(K12+M12++O12+Q12+S12+U12+W12))&lt;0.001,0,Y12-(K12+M12+O12+Q12+S12+U12+W12))</f>
        <v>0</v>
      </c>
      <c r="CC12" s="355"/>
      <c r="CD12" s="355"/>
      <c r="CE12" s="58"/>
      <c r="CF12" s="323">
        <f>IF(ABS(AO12-(AA12+AC12++AE12+AG12+AI12+AK12+AM12))&lt;0.001,0,AO12-(AA12+AC12+AE12+AG12+AI12+AK12+AM12))</f>
        <v>0</v>
      </c>
      <c r="CG12" s="323">
        <f>IF(ABS(AP12-(AB12+AD12++AF12+AH12+AJ12+AL12+AN12))&lt;0.001,0,AP12-(AB12+AD12+AF12+AH12+AJ12+AL12+AN12))</f>
        <v>1</v>
      </c>
      <c r="CH12" s="355"/>
      <c r="CI12" s="355"/>
      <c r="CJ12" s="58"/>
      <c r="CK12" s="323">
        <f>IF(ABS(BF12-(AR12+AT12++AV12+AX12+AZ12+BB12+BD12))&lt;0.001,0,BF12-(AR12+AT12+AV12+AX12+AZ12+BB12+BD12))</f>
        <v>0</v>
      </c>
      <c r="CL12" s="323">
        <f>IF(ABS(BG12-(AS12+AU12++AW12+AY12+BA12+BC12+BE12))&lt;0.001,0,BG12-(AS12+AU12+AW12+AY12+BA12+BC12+BE12))</f>
        <v>-2</v>
      </c>
      <c r="CM12" s="355"/>
      <c r="CN12" s="355"/>
      <c r="CO12" s="58"/>
      <c r="CP12" s="323">
        <f>IF(ABS(BW12-(BI12+BK12++BM12+BO12+BQ12+BS12+BU12))&lt;0.001,0,BW12-(BI12+BK12+BM12+BO12+BQ12+BS12+BU12))</f>
        <v>0</v>
      </c>
      <c r="CQ12" s="323">
        <f>IF(ABS(BX12-(BJ12+BL12++BN12+BP12+BR12+BT12+BV12))&lt;0.001,0,BX12-(BJ12+BL12+BN12+BP12+BR12+BT12+BV12))</f>
        <v>0</v>
      </c>
      <c r="CR12" s="355"/>
      <c r="CS12" s="355"/>
      <c r="CT12" s="183"/>
    </row>
    <row r="13" spans="1:98" s="53" customFormat="1" ht="15" customHeight="1">
      <c r="B13" s="496" t="s">
        <v>207</v>
      </c>
      <c r="C13" s="496"/>
      <c r="D13" s="496"/>
      <c r="E13" s="496"/>
      <c r="F13" s="496"/>
      <c r="H13" s="119" t="s">
        <v>166</v>
      </c>
      <c r="J13" s="93">
        <v>-3557</v>
      </c>
      <c r="K13" s="95">
        <v>-3572</v>
      </c>
      <c r="L13" s="93">
        <v>-1790</v>
      </c>
      <c r="M13" s="95">
        <v>-1880</v>
      </c>
      <c r="N13" s="93">
        <v>-1235</v>
      </c>
      <c r="O13" s="95">
        <v>-1352</v>
      </c>
      <c r="P13" s="93">
        <v>-2065</v>
      </c>
      <c r="Q13" s="95">
        <v>-2173</v>
      </c>
      <c r="R13" s="93">
        <v>-59</v>
      </c>
      <c r="S13" s="95">
        <v>-59</v>
      </c>
      <c r="T13" s="93">
        <v>-1014</v>
      </c>
      <c r="U13" s="95">
        <v>-999</v>
      </c>
      <c r="V13" s="93">
        <v>2038</v>
      </c>
      <c r="W13" s="94">
        <v>2045</v>
      </c>
      <c r="X13" s="189">
        <v>-7682</v>
      </c>
      <c r="Y13" s="94">
        <v>-7991</v>
      </c>
      <c r="AA13" s="93">
        <v>-7469</v>
      </c>
      <c r="AB13" s="95">
        <v>-7518</v>
      </c>
      <c r="AC13" s="93">
        <v>-3891</v>
      </c>
      <c r="AD13" s="95">
        <v>-4046</v>
      </c>
      <c r="AE13" s="93">
        <v>-2532</v>
      </c>
      <c r="AF13" s="95">
        <v>-2754</v>
      </c>
      <c r="AG13" s="93">
        <v>-4239</v>
      </c>
      <c r="AH13" s="95">
        <v>-4383</v>
      </c>
      <c r="AI13" s="93">
        <v>-131</v>
      </c>
      <c r="AJ13" s="95">
        <v>-116</v>
      </c>
      <c r="AK13" s="93">
        <v>-1985</v>
      </c>
      <c r="AL13" s="95">
        <v>-1943</v>
      </c>
      <c r="AM13" s="93">
        <v>4187</v>
      </c>
      <c r="AN13" s="94">
        <v>4133</v>
      </c>
      <c r="AO13" s="189">
        <v>-16059</v>
      </c>
      <c r="AP13" s="94">
        <v>-16626</v>
      </c>
      <c r="AR13" s="93">
        <v>-3565</v>
      </c>
      <c r="AS13" s="95">
        <v>-3562</v>
      </c>
      <c r="AT13" s="93">
        <v>-2075</v>
      </c>
      <c r="AU13" s="95">
        <v>-1943</v>
      </c>
      <c r="AV13" s="93">
        <v>-1316</v>
      </c>
      <c r="AW13" s="95">
        <v>-1441</v>
      </c>
      <c r="AX13" s="93">
        <v>-2190</v>
      </c>
      <c r="AY13" s="95">
        <v>-2153</v>
      </c>
      <c r="AZ13" s="93">
        <v>-60</v>
      </c>
      <c r="BA13" s="95">
        <v>-67</v>
      </c>
      <c r="BB13" s="93">
        <v>-950</v>
      </c>
      <c r="BC13" s="95">
        <v>-862</v>
      </c>
      <c r="BD13" s="93">
        <v>2035</v>
      </c>
      <c r="BE13" s="94">
        <v>1966</v>
      </c>
      <c r="BF13" s="189">
        <v>-8121</v>
      </c>
      <c r="BG13" s="94">
        <v>-8062</v>
      </c>
      <c r="BI13" s="93"/>
      <c r="BJ13" s="95"/>
      <c r="BK13" s="93"/>
      <c r="BL13" s="95"/>
      <c r="BM13" s="93"/>
      <c r="BN13" s="95"/>
      <c r="BO13" s="93"/>
      <c r="BP13" s="95"/>
      <c r="BQ13" s="93"/>
      <c r="BR13" s="95"/>
      <c r="BS13" s="93"/>
      <c r="BT13" s="95"/>
      <c r="BU13" s="93"/>
      <c r="BV13" s="94"/>
      <c r="BW13" s="189"/>
      <c r="BX13" s="94"/>
      <c r="BZ13" s="133"/>
      <c r="CA13" s="176">
        <f t="shared" ref="CA13:CA20" si="0">IF(ABS(X13-(J13+L13++N13+P13+R13+T13+V13))&lt;0.001,0,X13-(J13+L13+N13+P13+R13+T13+V13))</f>
        <v>0</v>
      </c>
      <c r="CB13" s="176">
        <f t="shared" ref="CB13:CB20" si="1">IF(ABS(Y13-(K13+M13++O13+Q13+S13+U13+W13))&lt;0.001,0,Y13-(K13+M13+O13+Q13+S13+U13+W13))</f>
        <v>-1</v>
      </c>
      <c r="CC13" s="177"/>
      <c r="CD13" s="177"/>
      <c r="CE13" s="58"/>
      <c r="CF13" s="176">
        <f t="shared" ref="CF13:CF20" si="2">IF(ABS(AO13-(AA13+AC13++AE13+AG13+AI13+AK13+AM13))&lt;0.001,0,AO13-(AA13+AC13+AE13+AG13+AI13+AK13+AM13))</f>
        <v>1</v>
      </c>
      <c r="CG13" s="176">
        <f t="shared" ref="CG13:CG20" si="3">IF(ABS(AP13-(AB13+AD13++AF13+AH13+AJ13+AL13+AN13))&lt;0.001,0,AP13-(AB13+AD13+AF13+AH13+AJ13+AL13+AN13))</f>
        <v>1</v>
      </c>
      <c r="CH13" s="177"/>
      <c r="CI13" s="177"/>
      <c r="CJ13" s="58"/>
      <c r="CK13" s="176">
        <f t="shared" ref="CK13:CK20" si="4">IF(ABS(BF13-(AR13+AT13++AV13+AX13+AZ13+BB13+BD13))&lt;0.001,0,BF13-(AR13+AT13+AV13+AX13+AZ13+BB13+BD13))</f>
        <v>0</v>
      </c>
      <c r="CL13" s="176">
        <f t="shared" ref="CL13:CL20" si="5">IF(ABS(BG13-(AS13+AU13++AW13+AY13+BA13+BC13+BE13))&lt;0.001,0,BG13-(AS13+AU13+AW13+AY13+BA13+BC13+BE13))</f>
        <v>0</v>
      </c>
      <c r="CM13" s="177"/>
      <c r="CN13" s="177"/>
      <c r="CO13" s="58"/>
      <c r="CP13" s="176">
        <f t="shared" ref="CP13:CP20" si="6">IF(ABS(BW13-(BI13+BK13++BM13+BO13+BQ13+BS13+BU13))&lt;0.001,0,BW13-(BI13+BK13+BM13+BO13+BQ13+BS13+BU13))</f>
        <v>0</v>
      </c>
      <c r="CQ13" s="176">
        <f t="shared" ref="CQ13:CQ20" si="7">IF(ABS(BX13-(BJ13+BL13++BN13+BP13+BR13+BT13+BV13))&lt;0.001,0,BX13-(BJ13+BL13+BN13+BP13+BR13+BT13+BV13))</f>
        <v>0</v>
      </c>
      <c r="CR13" s="177"/>
      <c r="CS13" s="177"/>
      <c r="CT13" s="183"/>
    </row>
    <row r="14" spans="1:98" s="53" customFormat="1" ht="15" customHeight="1">
      <c r="B14" s="53" t="s">
        <v>220</v>
      </c>
      <c r="H14" s="56"/>
      <c r="J14" s="372">
        <v>368</v>
      </c>
      <c r="K14" s="1006">
        <v>334</v>
      </c>
      <c r="L14" s="372">
        <v>36</v>
      </c>
      <c r="M14" s="1006">
        <v>70</v>
      </c>
      <c r="N14" s="372">
        <v>-88</v>
      </c>
      <c r="O14" s="1006">
        <v>-94</v>
      </c>
      <c r="P14" s="372">
        <v>-246</v>
      </c>
      <c r="Q14" s="1006">
        <v>-198</v>
      </c>
      <c r="R14" s="372">
        <v>0</v>
      </c>
      <c r="S14" s="1006">
        <v>0</v>
      </c>
      <c r="T14" s="372">
        <v>1026</v>
      </c>
      <c r="U14" s="1006">
        <v>1020</v>
      </c>
      <c r="V14" s="623">
        <v>-959</v>
      </c>
      <c r="W14" s="1007">
        <v>-958</v>
      </c>
      <c r="X14" s="375">
        <v>136</v>
      </c>
      <c r="Y14" s="1007">
        <v>174</v>
      </c>
      <c r="AA14" s="372">
        <v>743</v>
      </c>
      <c r="AB14" s="1006">
        <v>679</v>
      </c>
      <c r="AC14" s="372">
        <v>86</v>
      </c>
      <c r="AD14" s="1006">
        <v>133</v>
      </c>
      <c r="AE14" s="372">
        <v>-59</v>
      </c>
      <c r="AF14" s="1006">
        <v>-146</v>
      </c>
      <c r="AG14" s="372">
        <v>-474</v>
      </c>
      <c r="AH14" s="1006">
        <v>-401</v>
      </c>
      <c r="AI14" s="372">
        <v>0</v>
      </c>
      <c r="AJ14" s="1006">
        <v>-1</v>
      </c>
      <c r="AK14" s="372">
        <v>2067</v>
      </c>
      <c r="AL14" s="1006">
        <v>2082</v>
      </c>
      <c r="AM14" s="623">
        <v>-1957</v>
      </c>
      <c r="AN14" s="1007">
        <v>-1956</v>
      </c>
      <c r="AO14" s="375">
        <v>406</v>
      </c>
      <c r="AP14" s="1007">
        <v>390</v>
      </c>
      <c r="AR14" s="372">
        <v>326</v>
      </c>
      <c r="AS14" s="373">
        <v>310</v>
      </c>
      <c r="AT14" s="372">
        <v>80</v>
      </c>
      <c r="AU14" s="373">
        <v>88</v>
      </c>
      <c r="AV14" s="372">
        <v>-65</v>
      </c>
      <c r="AW14" s="373">
        <v>-64</v>
      </c>
      <c r="AX14" s="372">
        <v>-178</v>
      </c>
      <c r="AY14" s="373">
        <v>-183</v>
      </c>
      <c r="AZ14" s="372">
        <v>0</v>
      </c>
      <c r="BA14" s="373">
        <v>-1</v>
      </c>
      <c r="BB14" s="372">
        <v>1013</v>
      </c>
      <c r="BC14" s="373">
        <v>947</v>
      </c>
      <c r="BD14" s="623">
        <v>-959</v>
      </c>
      <c r="BE14" s="286">
        <v>-932</v>
      </c>
      <c r="BF14" s="375">
        <v>216</v>
      </c>
      <c r="BG14" s="286">
        <v>165</v>
      </c>
      <c r="BI14" s="372"/>
      <c r="BJ14" s="935"/>
      <c r="BK14" s="372"/>
      <c r="BL14" s="935"/>
      <c r="BM14" s="372"/>
      <c r="BN14" s="935"/>
      <c r="BO14" s="372"/>
      <c r="BP14" s="935"/>
      <c r="BQ14" s="372"/>
      <c r="BR14" s="935"/>
      <c r="BS14" s="372"/>
      <c r="BT14" s="935"/>
      <c r="BU14" s="623"/>
      <c r="BV14" s="936"/>
      <c r="BW14" s="375"/>
      <c r="BX14" s="936"/>
      <c r="BZ14" s="133"/>
      <c r="CA14" s="176">
        <f t="shared" si="0"/>
        <v>-1</v>
      </c>
      <c r="CB14" s="176">
        <f t="shared" si="1"/>
        <v>0</v>
      </c>
      <c r="CC14" s="177"/>
      <c r="CD14" s="177"/>
      <c r="CE14" s="58"/>
      <c r="CF14" s="176">
        <f t="shared" si="2"/>
        <v>0</v>
      </c>
      <c r="CG14" s="176">
        <f t="shared" si="3"/>
        <v>0</v>
      </c>
      <c r="CH14" s="177"/>
      <c r="CI14" s="177"/>
      <c r="CJ14" s="58"/>
      <c r="CK14" s="176">
        <f t="shared" si="4"/>
        <v>-1</v>
      </c>
      <c r="CL14" s="176">
        <f t="shared" si="5"/>
        <v>0</v>
      </c>
      <c r="CM14" s="177"/>
      <c r="CN14" s="177"/>
      <c r="CO14" s="58"/>
      <c r="CP14" s="176">
        <f t="shared" si="6"/>
        <v>0</v>
      </c>
      <c r="CQ14" s="176">
        <f t="shared" si="7"/>
        <v>0</v>
      </c>
      <c r="CR14" s="177"/>
      <c r="CS14" s="177"/>
      <c r="CT14" s="183"/>
    </row>
    <row r="15" spans="1:98" s="53" customFormat="1" ht="15" customHeight="1">
      <c r="B15" s="496" t="s">
        <v>208</v>
      </c>
      <c r="C15" s="496"/>
      <c r="D15" s="496"/>
      <c r="E15" s="496"/>
      <c r="F15" s="496"/>
      <c r="H15" s="119" t="s">
        <v>168</v>
      </c>
      <c r="J15" s="93">
        <v>-1776</v>
      </c>
      <c r="K15" s="95">
        <v>-1711</v>
      </c>
      <c r="L15" s="93">
        <v>-376</v>
      </c>
      <c r="M15" s="95">
        <v>-392</v>
      </c>
      <c r="N15" s="93">
        <v>-273</v>
      </c>
      <c r="O15" s="95">
        <v>-296</v>
      </c>
      <c r="P15" s="93">
        <v>-1100</v>
      </c>
      <c r="Q15" s="95">
        <v>-1135</v>
      </c>
      <c r="R15" s="93">
        <v>-6</v>
      </c>
      <c r="S15" s="95">
        <v>-8</v>
      </c>
      <c r="T15" s="93">
        <v>-653</v>
      </c>
      <c r="U15" s="95">
        <v>-640</v>
      </c>
      <c r="V15" s="93">
        <v>0</v>
      </c>
      <c r="W15" s="94">
        <v>0</v>
      </c>
      <c r="X15" s="189">
        <v>-4185</v>
      </c>
      <c r="Y15" s="94">
        <v>-4183</v>
      </c>
      <c r="AA15" s="93">
        <v>-3436</v>
      </c>
      <c r="AB15" s="95">
        <v>-3280</v>
      </c>
      <c r="AC15" s="93">
        <v>-793</v>
      </c>
      <c r="AD15" s="95">
        <v>-830</v>
      </c>
      <c r="AE15" s="93">
        <v>-547</v>
      </c>
      <c r="AF15" s="95">
        <v>-584</v>
      </c>
      <c r="AG15" s="93">
        <v>-2157</v>
      </c>
      <c r="AH15" s="95">
        <v>-2229</v>
      </c>
      <c r="AI15" s="93">
        <v>-14</v>
      </c>
      <c r="AJ15" s="95">
        <v>-17</v>
      </c>
      <c r="AK15" s="93">
        <v>-1266</v>
      </c>
      <c r="AL15" s="95">
        <v>-1231</v>
      </c>
      <c r="AM15" s="93">
        <v>0</v>
      </c>
      <c r="AN15" s="94">
        <v>0</v>
      </c>
      <c r="AO15" s="189">
        <v>-8213</v>
      </c>
      <c r="AP15" s="94">
        <v>-8171</v>
      </c>
      <c r="AR15" s="93">
        <v>-1703</v>
      </c>
      <c r="AS15" s="95">
        <v>-1695</v>
      </c>
      <c r="AT15" s="93">
        <v>-437</v>
      </c>
      <c r="AU15" s="95">
        <v>-454</v>
      </c>
      <c r="AV15" s="93">
        <v>-296</v>
      </c>
      <c r="AW15" s="95">
        <v>-314</v>
      </c>
      <c r="AX15" s="93">
        <v>-1145</v>
      </c>
      <c r="AY15" s="95">
        <v>-1184</v>
      </c>
      <c r="AZ15" s="93">
        <v>-9</v>
      </c>
      <c r="BA15" s="95">
        <v>-9</v>
      </c>
      <c r="BB15" s="93">
        <v>-637</v>
      </c>
      <c r="BC15" s="95">
        <v>-654</v>
      </c>
      <c r="BD15" s="93">
        <v>0</v>
      </c>
      <c r="BE15" s="94">
        <v>0</v>
      </c>
      <c r="BF15" s="189">
        <v>-4227</v>
      </c>
      <c r="BG15" s="94">
        <v>-4310</v>
      </c>
      <c r="BI15" s="93"/>
      <c r="BJ15" s="95"/>
      <c r="BK15" s="93"/>
      <c r="BL15" s="95"/>
      <c r="BM15" s="93"/>
      <c r="BN15" s="95"/>
      <c r="BO15" s="93"/>
      <c r="BP15" s="95"/>
      <c r="BQ15" s="93"/>
      <c r="BR15" s="95"/>
      <c r="BS15" s="93"/>
      <c r="BT15" s="95"/>
      <c r="BU15" s="93"/>
      <c r="BV15" s="94"/>
      <c r="BW15" s="189"/>
      <c r="BX15" s="94"/>
      <c r="BZ15" s="133"/>
      <c r="CA15" s="176">
        <f t="shared" si="0"/>
        <v>-1</v>
      </c>
      <c r="CB15" s="176">
        <f t="shared" si="1"/>
        <v>-1</v>
      </c>
      <c r="CC15" s="177"/>
      <c r="CD15" s="177"/>
      <c r="CE15" s="58"/>
      <c r="CF15" s="176">
        <f t="shared" si="2"/>
        <v>0</v>
      </c>
      <c r="CG15" s="176">
        <f t="shared" si="3"/>
        <v>0</v>
      </c>
      <c r="CH15" s="177"/>
      <c r="CI15" s="177"/>
      <c r="CJ15" s="58"/>
      <c r="CK15" s="176">
        <f t="shared" si="4"/>
        <v>0</v>
      </c>
      <c r="CL15" s="176">
        <f t="shared" si="5"/>
        <v>0</v>
      </c>
      <c r="CM15" s="177"/>
      <c r="CN15" s="177"/>
      <c r="CO15" s="58"/>
      <c r="CP15" s="176">
        <f t="shared" si="6"/>
        <v>0</v>
      </c>
      <c r="CQ15" s="176">
        <f t="shared" si="7"/>
        <v>0</v>
      </c>
      <c r="CR15" s="177"/>
      <c r="CS15" s="177"/>
      <c r="CT15" s="183"/>
    </row>
    <row r="16" spans="1:98" s="53" customFormat="1" ht="15" customHeight="1">
      <c r="B16" s="53" t="s">
        <v>219</v>
      </c>
      <c r="H16" s="56"/>
      <c r="J16" s="372">
        <v>-664</v>
      </c>
      <c r="K16" s="1006">
        <v>-662</v>
      </c>
      <c r="L16" s="372">
        <v>-59</v>
      </c>
      <c r="M16" s="1006">
        <v>-56</v>
      </c>
      <c r="N16" s="372">
        <v>-303</v>
      </c>
      <c r="O16" s="1006">
        <v>-348</v>
      </c>
      <c r="P16" s="372">
        <v>-48</v>
      </c>
      <c r="Q16" s="1006">
        <v>-40</v>
      </c>
      <c r="R16" s="372">
        <v>-4</v>
      </c>
      <c r="S16" s="1006">
        <v>-3</v>
      </c>
      <c r="T16" s="372">
        <v>-53</v>
      </c>
      <c r="U16" s="1006">
        <v>-47</v>
      </c>
      <c r="V16" s="372">
        <v>0</v>
      </c>
      <c r="W16" s="1007">
        <v>0</v>
      </c>
      <c r="X16" s="375">
        <v>-1131</v>
      </c>
      <c r="Y16" s="1007">
        <v>-1156</v>
      </c>
      <c r="AA16" s="372">
        <v>-834</v>
      </c>
      <c r="AB16" s="1006">
        <v>-765</v>
      </c>
      <c r="AC16" s="372">
        <v>-103</v>
      </c>
      <c r="AD16" s="1006">
        <v>-100</v>
      </c>
      <c r="AE16" s="372">
        <v>-618</v>
      </c>
      <c r="AF16" s="1006">
        <v>-678</v>
      </c>
      <c r="AG16" s="372">
        <v>-82</v>
      </c>
      <c r="AH16" s="1006">
        <v>-65</v>
      </c>
      <c r="AI16" s="372">
        <v>-5</v>
      </c>
      <c r="AJ16" s="1006">
        <v>-7</v>
      </c>
      <c r="AK16" s="372">
        <v>-55</v>
      </c>
      <c r="AL16" s="1006">
        <v>-51</v>
      </c>
      <c r="AM16" s="372">
        <v>0</v>
      </c>
      <c r="AN16" s="1007">
        <v>0</v>
      </c>
      <c r="AO16" s="375">
        <v>-1697</v>
      </c>
      <c r="AP16" s="1007">
        <v>-1664</v>
      </c>
      <c r="AR16" s="372">
        <v>-662</v>
      </c>
      <c r="AS16" s="373">
        <v>-646</v>
      </c>
      <c r="AT16" s="372">
        <v>-59</v>
      </c>
      <c r="AU16" s="373">
        <v>-64</v>
      </c>
      <c r="AV16" s="372">
        <v>-340</v>
      </c>
      <c r="AW16" s="373">
        <v>-365</v>
      </c>
      <c r="AX16" s="372">
        <v>-40</v>
      </c>
      <c r="AY16" s="373">
        <v>-39</v>
      </c>
      <c r="AZ16" s="372">
        <v>-3</v>
      </c>
      <c r="BA16" s="373">
        <v>-2</v>
      </c>
      <c r="BB16" s="372">
        <v>-47</v>
      </c>
      <c r="BC16" s="373">
        <v>-47</v>
      </c>
      <c r="BD16" s="372">
        <v>0</v>
      </c>
      <c r="BE16" s="286">
        <v>0</v>
      </c>
      <c r="BF16" s="375">
        <v>-1151</v>
      </c>
      <c r="BG16" s="286">
        <v>-1163</v>
      </c>
      <c r="BI16" s="372"/>
      <c r="BJ16" s="935"/>
      <c r="BK16" s="372"/>
      <c r="BL16" s="935"/>
      <c r="BM16" s="372"/>
      <c r="BN16" s="935"/>
      <c r="BO16" s="372"/>
      <c r="BP16" s="935"/>
      <c r="BQ16" s="372"/>
      <c r="BR16" s="935"/>
      <c r="BS16" s="372"/>
      <c r="BT16" s="935"/>
      <c r="BU16" s="372"/>
      <c r="BV16" s="936"/>
      <c r="BW16" s="375"/>
      <c r="BX16" s="936"/>
      <c r="BZ16" s="133"/>
      <c r="CA16" s="176">
        <f t="shared" si="0"/>
        <v>0</v>
      </c>
      <c r="CB16" s="176">
        <f t="shared" si="1"/>
        <v>0</v>
      </c>
      <c r="CC16" s="177"/>
      <c r="CD16" s="177"/>
      <c r="CE16" s="58"/>
      <c r="CF16" s="176">
        <f t="shared" si="2"/>
        <v>0</v>
      </c>
      <c r="CG16" s="176">
        <f t="shared" si="3"/>
        <v>2</v>
      </c>
      <c r="CH16" s="177"/>
      <c r="CI16" s="177"/>
      <c r="CJ16" s="58"/>
      <c r="CK16" s="176">
        <f t="shared" si="4"/>
        <v>0</v>
      </c>
      <c r="CL16" s="176">
        <f t="shared" si="5"/>
        <v>0</v>
      </c>
      <c r="CM16" s="177"/>
      <c r="CN16" s="177"/>
      <c r="CO16" s="58"/>
      <c r="CP16" s="176">
        <f t="shared" si="6"/>
        <v>0</v>
      </c>
      <c r="CQ16" s="176">
        <f t="shared" si="7"/>
        <v>0</v>
      </c>
      <c r="CR16" s="177"/>
      <c r="CS16" s="177"/>
      <c r="CT16" s="183"/>
    </row>
    <row r="17" spans="1:99" s="53" customFormat="1" ht="15" customHeight="1">
      <c r="B17" s="496" t="s">
        <v>378</v>
      </c>
      <c r="C17" s="496"/>
      <c r="D17" s="496"/>
      <c r="E17" s="496"/>
      <c r="F17" s="496"/>
      <c r="H17" s="119"/>
      <c r="J17" s="93">
        <v>-47</v>
      </c>
      <c r="K17" s="95">
        <v>-59</v>
      </c>
      <c r="L17" s="93">
        <v>0</v>
      </c>
      <c r="M17" s="95">
        <v>0</v>
      </c>
      <c r="N17" s="93">
        <v>0</v>
      </c>
      <c r="O17" s="95">
        <v>0</v>
      </c>
      <c r="P17" s="93">
        <v>0</v>
      </c>
      <c r="Q17" s="95">
        <v>0</v>
      </c>
      <c r="R17" s="93">
        <v>0</v>
      </c>
      <c r="S17" s="95">
        <v>0</v>
      </c>
      <c r="T17" s="93">
        <v>0</v>
      </c>
      <c r="U17" s="95">
        <v>0</v>
      </c>
      <c r="V17" s="93">
        <v>0</v>
      </c>
      <c r="W17" s="94">
        <v>0</v>
      </c>
      <c r="X17" s="189">
        <v>-47</v>
      </c>
      <c r="Y17" s="94">
        <v>-59</v>
      </c>
      <c r="AA17" s="93">
        <v>-107</v>
      </c>
      <c r="AB17" s="95">
        <v>-129</v>
      </c>
      <c r="AC17" s="93">
        <v>0</v>
      </c>
      <c r="AD17" s="95">
        <v>0</v>
      </c>
      <c r="AE17" s="93">
        <v>0</v>
      </c>
      <c r="AF17" s="95">
        <v>0</v>
      </c>
      <c r="AG17" s="93">
        <v>0</v>
      </c>
      <c r="AH17" s="95">
        <v>0</v>
      </c>
      <c r="AI17" s="93">
        <v>0</v>
      </c>
      <c r="AJ17" s="95">
        <v>0</v>
      </c>
      <c r="AK17" s="93">
        <v>0</v>
      </c>
      <c r="AL17" s="95">
        <v>0</v>
      </c>
      <c r="AM17" s="93">
        <v>0</v>
      </c>
      <c r="AN17" s="94">
        <v>0</v>
      </c>
      <c r="AO17" s="189">
        <v>-107</v>
      </c>
      <c r="AP17" s="94">
        <v>-129</v>
      </c>
      <c r="AR17" s="93">
        <v>-59</v>
      </c>
      <c r="AS17" s="95">
        <v>-77</v>
      </c>
      <c r="AT17" s="93">
        <v>0</v>
      </c>
      <c r="AU17" s="95">
        <v>0</v>
      </c>
      <c r="AV17" s="93">
        <v>0</v>
      </c>
      <c r="AW17" s="95">
        <v>0</v>
      </c>
      <c r="AX17" s="93">
        <v>0</v>
      </c>
      <c r="AY17" s="95">
        <v>0</v>
      </c>
      <c r="AZ17" s="93">
        <v>0</v>
      </c>
      <c r="BA17" s="95">
        <v>0</v>
      </c>
      <c r="BB17" s="93">
        <v>0</v>
      </c>
      <c r="BC17" s="95">
        <v>0</v>
      </c>
      <c r="BD17" s="93">
        <v>0</v>
      </c>
      <c r="BE17" s="94">
        <v>0</v>
      </c>
      <c r="BF17" s="189">
        <v>-59</v>
      </c>
      <c r="BG17" s="94">
        <v>-77</v>
      </c>
      <c r="BI17" s="93"/>
      <c r="BJ17" s="95"/>
      <c r="BK17" s="93"/>
      <c r="BL17" s="95"/>
      <c r="BM17" s="93"/>
      <c r="BN17" s="95"/>
      <c r="BO17" s="93"/>
      <c r="BP17" s="95"/>
      <c r="BQ17" s="93"/>
      <c r="BR17" s="95"/>
      <c r="BS17" s="93"/>
      <c r="BT17" s="95"/>
      <c r="BU17" s="93"/>
      <c r="BV17" s="94"/>
      <c r="BW17" s="189"/>
      <c r="BX17" s="94"/>
      <c r="BZ17" s="133"/>
      <c r="CA17" s="176">
        <f t="shared" si="0"/>
        <v>0</v>
      </c>
      <c r="CB17" s="176">
        <f t="shared" si="1"/>
        <v>0</v>
      </c>
      <c r="CC17" s="177"/>
      <c r="CD17" s="177"/>
      <c r="CE17" s="58"/>
      <c r="CF17" s="176">
        <f t="shared" si="2"/>
        <v>0</v>
      </c>
      <c r="CG17" s="176">
        <f t="shared" si="3"/>
        <v>0</v>
      </c>
      <c r="CH17" s="177"/>
      <c r="CI17" s="177"/>
      <c r="CJ17" s="58"/>
      <c r="CK17" s="176">
        <f t="shared" si="4"/>
        <v>0</v>
      </c>
      <c r="CL17" s="176">
        <f t="shared" si="5"/>
        <v>0</v>
      </c>
      <c r="CM17" s="177"/>
      <c r="CN17" s="177"/>
      <c r="CO17" s="58"/>
      <c r="CP17" s="176">
        <f t="shared" si="6"/>
        <v>0</v>
      </c>
      <c r="CQ17" s="176">
        <f t="shared" si="7"/>
        <v>0</v>
      </c>
      <c r="CR17" s="177"/>
      <c r="CS17" s="177"/>
      <c r="CT17" s="183"/>
    </row>
    <row r="18" spans="1:99" s="53" customFormat="1" ht="15" customHeight="1">
      <c r="B18" s="53" t="s">
        <v>380</v>
      </c>
      <c r="H18" s="56"/>
      <c r="J18" s="372">
        <v>-130</v>
      </c>
      <c r="K18" s="1006">
        <v>-126</v>
      </c>
      <c r="L18" s="372">
        <v>-101</v>
      </c>
      <c r="M18" s="1006">
        <v>-101</v>
      </c>
      <c r="N18" s="372">
        <v>-89</v>
      </c>
      <c r="O18" s="1006">
        <v>-94</v>
      </c>
      <c r="P18" s="372">
        <v>-77</v>
      </c>
      <c r="Q18" s="1006">
        <v>-83</v>
      </c>
      <c r="R18" s="372">
        <v>-78</v>
      </c>
      <c r="S18" s="1006">
        <v>-83</v>
      </c>
      <c r="T18" s="372">
        <v>-195</v>
      </c>
      <c r="U18" s="1006">
        <v>-171</v>
      </c>
      <c r="V18" s="372">
        <v>0</v>
      </c>
      <c r="W18" s="1007">
        <v>0</v>
      </c>
      <c r="X18" s="375">
        <v>-670</v>
      </c>
      <c r="Y18" s="1007">
        <v>-658</v>
      </c>
      <c r="AA18" s="372">
        <v>-254</v>
      </c>
      <c r="AB18" s="1006">
        <v>-273</v>
      </c>
      <c r="AC18" s="372">
        <v>-204</v>
      </c>
      <c r="AD18" s="1006">
        <v>-208</v>
      </c>
      <c r="AE18" s="372">
        <v>-182</v>
      </c>
      <c r="AF18" s="1006">
        <v>-199</v>
      </c>
      <c r="AG18" s="372">
        <v>-153</v>
      </c>
      <c r="AH18" s="1006">
        <v>-160</v>
      </c>
      <c r="AI18" s="372">
        <v>-159</v>
      </c>
      <c r="AJ18" s="1006">
        <v>-163</v>
      </c>
      <c r="AK18" s="372">
        <v>-372</v>
      </c>
      <c r="AL18" s="1006">
        <v>-337</v>
      </c>
      <c r="AM18" s="372">
        <v>0</v>
      </c>
      <c r="AN18" s="1007">
        <v>0</v>
      </c>
      <c r="AO18" s="375">
        <v>-1324</v>
      </c>
      <c r="AP18" s="1007">
        <v>-1340</v>
      </c>
      <c r="AR18" s="372">
        <v>-126</v>
      </c>
      <c r="AS18" s="373">
        <v>-146</v>
      </c>
      <c r="AT18" s="372">
        <v>-109</v>
      </c>
      <c r="AU18" s="373">
        <v>-114</v>
      </c>
      <c r="AV18" s="372">
        <v>-93</v>
      </c>
      <c r="AW18" s="373">
        <v>-103</v>
      </c>
      <c r="AX18" s="372">
        <v>-82</v>
      </c>
      <c r="AY18" s="373">
        <v>-76</v>
      </c>
      <c r="AZ18" s="372">
        <v>-83</v>
      </c>
      <c r="BA18" s="373">
        <v>-78</v>
      </c>
      <c r="BB18" s="372">
        <v>-171</v>
      </c>
      <c r="BC18" s="373">
        <v>-171</v>
      </c>
      <c r="BD18" s="372">
        <v>0</v>
      </c>
      <c r="BE18" s="286">
        <v>0</v>
      </c>
      <c r="BF18" s="375">
        <v>-664</v>
      </c>
      <c r="BG18" s="286">
        <v>-688</v>
      </c>
      <c r="BI18" s="372"/>
      <c r="BJ18" s="935"/>
      <c r="BK18" s="372"/>
      <c r="BL18" s="935"/>
      <c r="BM18" s="372"/>
      <c r="BN18" s="935"/>
      <c r="BO18" s="372"/>
      <c r="BP18" s="935"/>
      <c r="BQ18" s="372"/>
      <c r="BR18" s="935"/>
      <c r="BS18" s="372"/>
      <c r="BT18" s="935"/>
      <c r="BU18" s="372"/>
      <c r="BV18" s="936"/>
      <c r="BW18" s="375"/>
      <c r="BX18" s="936"/>
      <c r="BZ18" s="133"/>
      <c r="CA18" s="176">
        <f t="shared" si="0"/>
        <v>0</v>
      </c>
      <c r="CB18" s="176">
        <f t="shared" si="1"/>
        <v>0</v>
      </c>
      <c r="CC18" s="177"/>
      <c r="CD18" s="177"/>
      <c r="CE18" s="58"/>
      <c r="CF18" s="176">
        <f t="shared" si="2"/>
        <v>0</v>
      </c>
      <c r="CG18" s="176">
        <f t="shared" si="3"/>
        <v>0</v>
      </c>
      <c r="CH18" s="177"/>
      <c r="CI18" s="177"/>
      <c r="CJ18" s="58"/>
      <c r="CK18" s="176">
        <f t="shared" si="4"/>
        <v>0</v>
      </c>
      <c r="CL18" s="176">
        <f t="shared" si="5"/>
        <v>0</v>
      </c>
      <c r="CM18" s="177"/>
      <c r="CN18" s="177"/>
      <c r="CO18" s="58"/>
      <c r="CP18" s="176">
        <f t="shared" si="6"/>
        <v>0</v>
      </c>
      <c r="CQ18" s="176">
        <f t="shared" si="7"/>
        <v>0</v>
      </c>
      <c r="CR18" s="177"/>
      <c r="CS18" s="177"/>
      <c r="CT18" s="183"/>
    </row>
    <row r="19" spans="1:99" s="53" customFormat="1" ht="15" customHeight="1">
      <c r="B19" s="496" t="s">
        <v>384</v>
      </c>
      <c r="C19" s="496"/>
      <c r="D19" s="496"/>
      <c r="E19" s="496"/>
      <c r="F19" s="496"/>
      <c r="H19" s="119"/>
      <c r="J19" s="93">
        <v>-6</v>
      </c>
      <c r="K19" s="95">
        <v>-36</v>
      </c>
      <c r="L19" s="93">
        <v>-10</v>
      </c>
      <c r="M19" s="95">
        <v>-22</v>
      </c>
      <c r="N19" s="93">
        <v>-29</v>
      </c>
      <c r="O19" s="95">
        <v>-28</v>
      </c>
      <c r="P19" s="93">
        <v>-2</v>
      </c>
      <c r="Q19" s="95">
        <v>-5</v>
      </c>
      <c r="R19" s="93">
        <v>-2</v>
      </c>
      <c r="S19" s="95">
        <v>-5</v>
      </c>
      <c r="T19" s="93">
        <v>-3</v>
      </c>
      <c r="U19" s="95">
        <v>-12</v>
      </c>
      <c r="V19" s="93">
        <v>0</v>
      </c>
      <c r="W19" s="94">
        <v>0</v>
      </c>
      <c r="X19" s="189">
        <v>-52</v>
      </c>
      <c r="Y19" s="94">
        <v>-108</v>
      </c>
      <c r="AA19" s="93">
        <v>-21</v>
      </c>
      <c r="AB19" s="95">
        <v>-80</v>
      </c>
      <c r="AC19" s="93">
        <v>-28</v>
      </c>
      <c r="AD19" s="95">
        <v>-46</v>
      </c>
      <c r="AE19" s="93">
        <v>-58</v>
      </c>
      <c r="AF19" s="95">
        <v>-58</v>
      </c>
      <c r="AG19" s="93">
        <v>-6</v>
      </c>
      <c r="AH19" s="95">
        <v>-10</v>
      </c>
      <c r="AI19" s="93">
        <v>-4</v>
      </c>
      <c r="AJ19" s="95">
        <v>-11</v>
      </c>
      <c r="AK19" s="93">
        <v>-10</v>
      </c>
      <c r="AL19" s="95">
        <v>-29</v>
      </c>
      <c r="AM19" s="93">
        <v>0</v>
      </c>
      <c r="AN19" s="94">
        <v>0</v>
      </c>
      <c r="AO19" s="189">
        <v>-126</v>
      </c>
      <c r="AP19" s="94">
        <v>-235</v>
      </c>
      <c r="AR19" s="93">
        <v>-36</v>
      </c>
      <c r="AS19" s="95">
        <v>-47</v>
      </c>
      <c r="AT19" s="93">
        <v>-23</v>
      </c>
      <c r="AU19" s="95">
        <v>-26</v>
      </c>
      <c r="AV19" s="93">
        <v>-27</v>
      </c>
      <c r="AW19" s="95">
        <v>-29</v>
      </c>
      <c r="AX19" s="93">
        <v>-5</v>
      </c>
      <c r="AY19" s="95">
        <v>-7</v>
      </c>
      <c r="AZ19" s="93">
        <v>-5</v>
      </c>
      <c r="BA19" s="95">
        <v>-8</v>
      </c>
      <c r="BB19" s="93">
        <v>-12</v>
      </c>
      <c r="BC19" s="95">
        <v>-17</v>
      </c>
      <c r="BD19" s="93">
        <v>0</v>
      </c>
      <c r="BE19" s="94">
        <v>0</v>
      </c>
      <c r="BF19" s="189">
        <v>-108</v>
      </c>
      <c r="BG19" s="94">
        <v>-134</v>
      </c>
      <c r="BI19" s="93"/>
      <c r="BJ19" s="95"/>
      <c r="BK19" s="93"/>
      <c r="BL19" s="95"/>
      <c r="BM19" s="93"/>
      <c r="BN19" s="95"/>
      <c r="BO19" s="93"/>
      <c r="BP19" s="95"/>
      <c r="BQ19" s="93"/>
      <c r="BR19" s="95"/>
      <c r="BS19" s="93"/>
      <c r="BT19" s="95"/>
      <c r="BU19" s="93"/>
      <c r="BV19" s="94"/>
      <c r="BW19" s="189"/>
      <c r="BX19" s="94"/>
      <c r="BZ19" s="133"/>
      <c r="CA19" s="176">
        <f t="shared" si="0"/>
        <v>0</v>
      </c>
      <c r="CB19" s="176">
        <f t="shared" si="1"/>
        <v>0</v>
      </c>
      <c r="CC19" s="177"/>
      <c r="CD19" s="177"/>
      <c r="CE19" s="58"/>
      <c r="CF19" s="176">
        <f t="shared" si="2"/>
        <v>1</v>
      </c>
      <c r="CG19" s="176">
        <f t="shared" si="3"/>
        <v>-1</v>
      </c>
      <c r="CH19" s="177"/>
      <c r="CI19" s="177"/>
      <c r="CJ19" s="58"/>
      <c r="CK19" s="176">
        <f t="shared" si="4"/>
        <v>0</v>
      </c>
      <c r="CL19" s="176">
        <f t="shared" si="5"/>
        <v>0</v>
      </c>
      <c r="CM19" s="177"/>
      <c r="CN19" s="177"/>
      <c r="CO19" s="58"/>
      <c r="CP19" s="176">
        <f t="shared" si="6"/>
        <v>0</v>
      </c>
      <c r="CQ19" s="176">
        <f t="shared" si="7"/>
        <v>0</v>
      </c>
      <c r="CR19" s="177"/>
      <c r="CS19" s="177"/>
      <c r="CT19" s="183"/>
    </row>
    <row r="20" spans="1:99" s="49" customFormat="1" ht="15" customHeight="1">
      <c r="B20" s="49" t="s">
        <v>351</v>
      </c>
      <c r="H20" s="56" t="s">
        <v>4</v>
      </c>
      <c r="J20" s="352">
        <v>3014</v>
      </c>
      <c r="K20" s="353">
        <v>2859</v>
      </c>
      <c r="L20" s="352">
        <v>810</v>
      </c>
      <c r="M20" s="353">
        <v>848</v>
      </c>
      <c r="N20" s="352">
        <v>1125</v>
      </c>
      <c r="O20" s="353">
        <v>1260</v>
      </c>
      <c r="P20" s="352">
        <v>373</v>
      </c>
      <c r="Q20" s="353">
        <v>311</v>
      </c>
      <c r="R20" s="352">
        <v>180</v>
      </c>
      <c r="S20" s="353">
        <v>183</v>
      </c>
      <c r="T20" s="352">
        <v>-122</v>
      </c>
      <c r="U20" s="353">
        <v>-86</v>
      </c>
      <c r="V20" s="352">
        <v>0</v>
      </c>
      <c r="W20" s="233">
        <v>0</v>
      </c>
      <c r="X20" s="530">
        <v>5380</v>
      </c>
      <c r="Y20" s="233">
        <v>5375</v>
      </c>
      <c r="AA20" s="352">
        <v>6599</v>
      </c>
      <c r="AB20" s="353">
        <v>6364</v>
      </c>
      <c r="AC20" s="352">
        <v>1761</v>
      </c>
      <c r="AD20" s="353">
        <v>1791</v>
      </c>
      <c r="AE20" s="352">
        <v>2427</v>
      </c>
      <c r="AF20" s="353">
        <v>2734</v>
      </c>
      <c r="AG20" s="352">
        <v>802</v>
      </c>
      <c r="AH20" s="353">
        <v>679</v>
      </c>
      <c r="AI20" s="352">
        <v>371</v>
      </c>
      <c r="AJ20" s="353">
        <v>372</v>
      </c>
      <c r="AK20" s="352">
        <v>-84</v>
      </c>
      <c r="AL20" s="353">
        <v>-30</v>
      </c>
      <c r="AM20" s="352">
        <v>0</v>
      </c>
      <c r="AN20" s="233">
        <v>1</v>
      </c>
      <c r="AO20" s="530">
        <v>11876</v>
      </c>
      <c r="AP20" s="233">
        <v>11911</v>
      </c>
      <c r="AR20" s="352">
        <v>2862</v>
      </c>
      <c r="AS20" s="353">
        <v>2872</v>
      </c>
      <c r="AT20" s="352">
        <v>919</v>
      </c>
      <c r="AU20" s="353">
        <v>956</v>
      </c>
      <c r="AV20" s="352">
        <v>1243</v>
      </c>
      <c r="AW20" s="353">
        <v>1425</v>
      </c>
      <c r="AX20" s="352">
        <v>312</v>
      </c>
      <c r="AY20" s="353">
        <v>277</v>
      </c>
      <c r="AZ20" s="352">
        <v>181</v>
      </c>
      <c r="BA20" s="353">
        <v>185</v>
      </c>
      <c r="BB20" s="352">
        <v>-75</v>
      </c>
      <c r="BC20" s="353">
        <v>-142</v>
      </c>
      <c r="BD20" s="352">
        <v>0</v>
      </c>
      <c r="BE20" s="233">
        <v>0</v>
      </c>
      <c r="BF20" s="530">
        <v>5443</v>
      </c>
      <c r="BG20" s="233">
        <v>5573</v>
      </c>
      <c r="BI20" s="352"/>
      <c r="BJ20" s="353"/>
      <c r="BK20" s="352"/>
      <c r="BL20" s="353"/>
      <c r="BM20" s="352"/>
      <c r="BN20" s="353"/>
      <c r="BO20" s="352"/>
      <c r="BP20" s="353"/>
      <c r="BQ20" s="352"/>
      <c r="BR20" s="353"/>
      <c r="BS20" s="352"/>
      <c r="BT20" s="353"/>
      <c r="BU20" s="352"/>
      <c r="BV20" s="233"/>
      <c r="BW20" s="530"/>
      <c r="BX20" s="233"/>
      <c r="BZ20" s="164"/>
      <c r="CA20" s="176">
        <f t="shared" si="0"/>
        <v>0</v>
      </c>
      <c r="CB20" s="176">
        <f t="shared" si="1"/>
        <v>0</v>
      </c>
      <c r="CC20" s="177"/>
      <c r="CD20" s="177"/>
      <c r="CE20" s="58"/>
      <c r="CF20" s="176">
        <f t="shared" si="2"/>
        <v>0</v>
      </c>
      <c r="CG20" s="176">
        <f t="shared" si="3"/>
        <v>0</v>
      </c>
      <c r="CH20" s="177"/>
      <c r="CI20" s="177"/>
      <c r="CJ20" s="58"/>
      <c r="CK20" s="176">
        <f t="shared" si="4"/>
        <v>1</v>
      </c>
      <c r="CL20" s="176">
        <f t="shared" si="5"/>
        <v>0</v>
      </c>
      <c r="CM20" s="177"/>
      <c r="CN20" s="177"/>
      <c r="CO20" s="58"/>
      <c r="CP20" s="176">
        <f t="shared" si="6"/>
        <v>0</v>
      </c>
      <c r="CQ20" s="176">
        <f t="shared" si="7"/>
        <v>0</v>
      </c>
      <c r="CR20" s="177"/>
      <c r="CS20" s="177"/>
      <c r="CT20" s="183"/>
    </row>
    <row r="21" spans="1:99" s="34" customFormat="1" ht="15" customHeight="1">
      <c r="A21" s="49"/>
      <c r="B21" s="32" t="s">
        <v>0</v>
      </c>
      <c r="C21" s="32"/>
      <c r="D21" s="32"/>
      <c r="E21" s="32"/>
      <c r="F21" s="32"/>
      <c r="G21" s="32"/>
      <c r="H21" s="33"/>
      <c r="I21" s="32"/>
      <c r="J21" s="50">
        <v>0.34100000000000003</v>
      </c>
      <c r="K21" s="51">
        <v>0.32900000000000001</v>
      </c>
      <c r="L21" s="50">
        <v>0.26</v>
      </c>
      <c r="M21" s="51">
        <v>0.26300000000000001</v>
      </c>
      <c r="N21" s="50">
        <v>0.35799999999999998</v>
      </c>
      <c r="O21" s="51">
        <v>0.36299999999999999</v>
      </c>
      <c r="P21" s="50">
        <v>9.5000000000000001E-2</v>
      </c>
      <c r="Q21" s="51">
        <v>7.9000000000000001E-2</v>
      </c>
      <c r="R21" s="50">
        <v>0.54800000000000004</v>
      </c>
      <c r="S21" s="51">
        <v>0.53400000000000003</v>
      </c>
      <c r="T21" s="50">
        <v>-0.158</v>
      </c>
      <c r="U21" s="51">
        <v>-0.112</v>
      </c>
      <c r="V21" s="50"/>
      <c r="W21" s="174"/>
      <c r="X21" s="190">
        <v>0.28299999999999997</v>
      </c>
      <c r="Y21" s="174">
        <v>0.27800000000000002</v>
      </c>
      <c r="AA21" s="50">
        <v>0.36699999999999999</v>
      </c>
      <c r="AB21" s="51">
        <v>0.35899999999999999</v>
      </c>
      <c r="AC21" s="50">
        <v>0.26300000000000001</v>
      </c>
      <c r="AD21" s="51">
        <v>0.26</v>
      </c>
      <c r="AE21" s="50">
        <v>0.378</v>
      </c>
      <c r="AF21" s="51">
        <v>0.38200000000000001</v>
      </c>
      <c r="AG21" s="50">
        <v>0.10100000000000001</v>
      </c>
      <c r="AH21" s="51">
        <v>8.5999999999999993E-2</v>
      </c>
      <c r="AI21" s="50">
        <v>0.54200000000000004</v>
      </c>
      <c r="AJ21" s="51">
        <v>0.54200000000000004</v>
      </c>
      <c r="AK21" s="50">
        <v>-5.3999999999999999E-2</v>
      </c>
      <c r="AL21" s="51">
        <v>-0.02</v>
      </c>
      <c r="AM21" s="50"/>
      <c r="AN21" s="174"/>
      <c r="AO21" s="190">
        <v>0.30499999999999999</v>
      </c>
      <c r="AP21" s="174">
        <v>0.3</v>
      </c>
      <c r="AR21" s="50">
        <v>0.33</v>
      </c>
      <c r="AS21" s="51">
        <v>0.32900000000000001</v>
      </c>
      <c r="AT21" s="50">
        <v>0.25900000000000001</v>
      </c>
      <c r="AU21" s="51">
        <v>0.27600000000000002</v>
      </c>
      <c r="AV21" s="50">
        <v>0.36799999999999999</v>
      </c>
      <c r="AW21" s="51">
        <v>0.38100000000000001</v>
      </c>
      <c r="AX21" s="50">
        <v>7.9000000000000001E-2</v>
      </c>
      <c r="AY21" s="51">
        <v>7.0999999999999994E-2</v>
      </c>
      <c r="AZ21" s="50">
        <v>0.52900000000000003</v>
      </c>
      <c r="BA21" s="51">
        <v>0.53</v>
      </c>
      <c r="BB21" s="50">
        <v>-0.10299999999999999</v>
      </c>
      <c r="BC21" s="51">
        <v>-0.215</v>
      </c>
      <c r="BD21" s="50"/>
      <c r="BE21" s="174"/>
      <c r="BF21" s="190">
        <v>0.27800000000000002</v>
      </c>
      <c r="BG21" s="174">
        <v>0.28100000000000003</v>
      </c>
      <c r="BI21" s="50"/>
      <c r="BJ21" s="51"/>
      <c r="BK21" s="50"/>
      <c r="BL21" s="51"/>
      <c r="BM21" s="50"/>
      <c r="BN21" s="51"/>
      <c r="BO21" s="50"/>
      <c r="BP21" s="51"/>
      <c r="BQ21" s="50"/>
      <c r="BR21" s="51"/>
      <c r="BS21" s="50"/>
      <c r="BT21" s="51"/>
      <c r="BU21" s="50"/>
      <c r="BV21" s="174"/>
      <c r="BW21" s="190"/>
      <c r="BX21" s="174"/>
      <c r="BZ21" s="132"/>
      <c r="CA21" s="177"/>
      <c r="CB21" s="177"/>
      <c r="CC21" s="177"/>
      <c r="CD21" s="177"/>
      <c r="CE21" s="78"/>
      <c r="CF21" s="177"/>
      <c r="CG21" s="177"/>
      <c r="CH21" s="177"/>
      <c r="CI21" s="177"/>
      <c r="CJ21" s="78"/>
      <c r="CK21" s="177"/>
      <c r="CL21" s="177"/>
      <c r="CM21" s="177"/>
      <c r="CN21" s="177"/>
      <c r="CO21" s="78"/>
      <c r="CP21" s="177"/>
      <c r="CQ21" s="177"/>
      <c r="CR21" s="177"/>
      <c r="CS21" s="177"/>
      <c r="CT21" s="97"/>
    </row>
    <row r="22" spans="1:99" s="53" customFormat="1" ht="15" customHeight="1">
      <c r="A22" s="49"/>
      <c r="B22" s="496" t="s">
        <v>681</v>
      </c>
      <c r="C22" s="496"/>
      <c r="D22" s="496"/>
      <c r="E22" s="496"/>
      <c r="F22" s="496"/>
      <c r="H22" s="119" t="s">
        <v>680</v>
      </c>
      <c r="J22" s="93">
        <v>-52</v>
      </c>
      <c r="K22" s="95">
        <v>-95</v>
      </c>
      <c r="L22" s="93">
        <v>4</v>
      </c>
      <c r="M22" s="95">
        <v>-8</v>
      </c>
      <c r="N22" s="93">
        <v>-2</v>
      </c>
      <c r="O22" s="95">
        <v>-37</v>
      </c>
      <c r="P22" s="93">
        <v>-12</v>
      </c>
      <c r="Q22" s="95">
        <v>-21</v>
      </c>
      <c r="R22" s="93">
        <v>0</v>
      </c>
      <c r="S22" s="95">
        <v>0</v>
      </c>
      <c r="T22" s="93">
        <v>84</v>
      </c>
      <c r="U22" s="95">
        <v>-96</v>
      </c>
      <c r="V22" s="93">
        <v>0</v>
      </c>
      <c r="W22" s="94">
        <v>0</v>
      </c>
      <c r="X22" s="189">
        <v>22</v>
      </c>
      <c r="Y22" s="94">
        <v>-256</v>
      </c>
      <c r="AA22" s="93">
        <v>-351</v>
      </c>
      <c r="AB22" s="95">
        <v>-286</v>
      </c>
      <c r="AC22" s="93">
        <v>-24</v>
      </c>
      <c r="AD22" s="95">
        <v>-64</v>
      </c>
      <c r="AE22" s="93">
        <v>66</v>
      </c>
      <c r="AF22" s="95">
        <v>-15</v>
      </c>
      <c r="AG22" s="93">
        <v>-76</v>
      </c>
      <c r="AH22" s="95">
        <v>-256</v>
      </c>
      <c r="AI22" s="93">
        <v>-1</v>
      </c>
      <c r="AJ22" s="95">
        <v>-4</v>
      </c>
      <c r="AK22" s="93">
        <v>-91</v>
      </c>
      <c r="AL22" s="95">
        <v>-210</v>
      </c>
      <c r="AM22" s="93">
        <v>0</v>
      </c>
      <c r="AN22" s="94">
        <v>0</v>
      </c>
      <c r="AO22" s="189">
        <v>-477</v>
      </c>
      <c r="AP22" s="94">
        <v>-834</v>
      </c>
      <c r="AR22" s="93">
        <v>-95</v>
      </c>
      <c r="AS22" s="95">
        <v>32</v>
      </c>
      <c r="AT22" s="93">
        <v>-6</v>
      </c>
      <c r="AU22" s="95">
        <v>-6</v>
      </c>
      <c r="AV22" s="93">
        <v>-37</v>
      </c>
      <c r="AW22" s="95">
        <v>-3</v>
      </c>
      <c r="AX22" s="93">
        <v>-22</v>
      </c>
      <c r="AY22" s="95">
        <v>-8</v>
      </c>
      <c r="AZ22" s="93">
        <v>0</v>
      </c>
      <c r="BA22" s="95">
        <v>0</v>
      </c>
      <c r="BB22" s="93">
        <v>-96</v>
      </c>
      <c r="BC22" s="95">
        <v>-225</v>
      </c>
      <c r="BD22" s="93">
        <v>0</v>
      </c>
      <c r="BE22" s="94">
        <v>0</v>
      </c>
      <c r="BF22" s="189">
        <v>-255</v>
      </c>
      <c r="BG22" s="94">
        <v>-210</v>
      </c>
      <c r="BI22" s="93"/>
      <c r="BJ22" s="95"/>
      <c r="BK22" s="93"/>
      <c r="BL22" s="95"/>
      <c r="BM22" s="93"/>
      <c r="BN22" s="95"/>
      <c r="BO22" s="93"/>
      <c r="BP22" s="95"/>
      <c r="BQ22" s="93"/>
      <c r="BR22" s="95"/>
      <c r="BS22" s="93"/>
      <c r="BT22" s="95"/>
      <c r="BU22" s="93"/>
      <c r="BV22" s="94"/>
      <c r="BW22" s="189"/>
      <c r="BX22" s="94"/>
      <c r="BZ22" s="133"/>
      <c r="CA22" s="176">
        <f t="shared" ref="CA22:CA28" si="8">IF(ABS(X22-(J22+L22++N22+P22+R22+T22+V22))&lt;0.001,0,X22-(J22+L22+N22+P22+R22+T22+V22))</f>
        <v>0</v>
      </c>
      <c r="CB22" s="176">
        <f t="shared" ref="CB22:CB28" si="9">IF(ABS(Y22-(K22+M22++O22+Q22+S22+U22+W22))&lt;0.001,0,Y22-(K22+M22+O22+Q22+S22+U22+W22))</f>
        <v>1</v>
      </c>
      <c r="CC22" s="177"/>
      <c r="CD22" s="177"/>
      <c r="CE22" s="58"/>
      <c r="CF22" s="176">
        <f t="shared" ref="CF22:CF28" si="10">IF(ABS(AO22-(AA22+AC22++AE22+AG22+AI22+AK22+AM22))&lt;0.001,0,AO22-(AA22+AC22+AE22+AG22+AI22+AK22+AM22))</f>
        <v>0</v>
      </c>
      <c r="CG22" s="176">
        <f t="shared" ref="CG22:CG28" si="11">IF(ABS(AP22-(AB22+AD22++AF22+AH22+AJ22+AL22+AN22))&lt;0.001,0,AP22-(AB22+AD22+AF22+AH22+AJ22+AL22+AN22))</f>
        <v>1</v>
      </c>
      <c r="CH22" s="177"/>
      <c r="CI22" s="177"/>
      <c r="CJ22" s="58"/>
      <c r="CK22" s="176">
        <f t="shared" ref="CK22:CK28" si="12">IF(ABS(BF22-(AR22+AT22++AV22+AX22+AZ22+BB22+BD22))&lt;0.001,0,BF22-(AR22+AT22+AV22+AX22+AZ22+BB22+BD22))</f>
        <v>1</v>
      </c>
      <c r="CL22" s="176">
        <f t="shared" ref="CL22:CL28" si="13">IF(ABS(BG22-(AS22+AU22++AW22+AY22+BA22+BC22+BE22))&lt;0.001,0,BG22-(AS22+AU22+AW22+AY22+BA22+BC22+BE22))</f>
        <v>0</v>
      </c>
      <c r="CM22" s="177"/>
      <c r="CN22" s="177"/>
      <c r="CO22" s="58"/>
      <c r="CP22" s="176">
        <f t="shared" ref="CP22:CP28" si="14">IF(ABS(BW22-(BI22+BK22++BM22+BO22+BQ22+BS22+BU22))&lt;0.001,0,BW22-(BI22+BK22+BM22+BO22+BQ22+BS22+BU22))</f>
        <v>0</v>
      </c>
      <c r="CQ22" s="176">
        <f t="shared" ref="CQ22:CQ28" si="15">IF(ABS(BX22-(BJ22+BL22++BN22+BP22+BR22+BT22+BV22))&lt;0.001,0,BX22-(BJ22+BL22+BN22+BP22+BR22+BT22+BV22))</f>
        <v>0</v>
      </c>
      <c r="CR22" s="177"/>
      <c r="CS22" s="177"/>
      <c r="CT22" s="183"/>
    </row>
    <row r="23" spans="1:99" s="53" customFormat="1" ht="15" customHeight="1">
      <c r="A23" s="49"/>
      <c r="B23" s="53" t="s">
        <v>381</v>
      </c>
      <c r="H23" s="56"/>
      <c r="J23" s="372">
        <v>-1480</v>
      </c>
      <c r="K23" s="1006">
        <v>-1602</v>
      </c>
      <c r="L23" s="372">
        <v>-563</v>
      </c>
      <c r="M23" s="1006">
        <v>-565</v>
      </c>
      <c r="N23" s="372">
        <v>-464</v>
      </c>
      <c r="O23" s="1006">
        <v>-516</v>
      </c>
      <c r="P23" s="372">
        <v>-204</v>
      </c>
      <c r="Q23" s="1006">
        <v>-176</v>
      </c>
      <c r="R23" s="372">
        <v>-61</v>
      </c>
      <c r="S23" s="1006">
        <v>-61</v>
      </c>
      <c r="T23" s="372">
        <v>-160</v>
      </c>
      <c r="U23" s="1006">
        <v>-160</v>
      </c>
      <c r="V23" s="372">
        <v>0</v>
      </c>
      <c r="W23" s="1007">
        <v>0</v>
      </c>
      <c r="X23" s="375">
        <v>-2933</v>
      </c>
      <c r="Y23" s="1007">
        <v>-3081</v>
      </c>
      <c r="AA23" s="372">
        <v>-2913</v>
      </c>
      <c r="AB23" s="1006">
        <v>-3154</v>
      </c>
      <c r="AC23" s="372">
        <v>-1132</v>
      </c>
      <c r="AD23" s="1006">
        <v>-1223</v>
      </c>
      <c r="AE23" s="372">
        <v>-984</v>
      </c>
      <c r="AF23" s="1006">
        <v>-1041</v>
      </c>
      <c r="AG23" s="372">
        <v>-394</v>
      </c>
      <c r="AH23" s="1006">
        <v>-361</v>
      </c>
      <c r="AI23" s="372">
        <v>-122</v>
      </c>
      <c r="AJ23" s="1006">
        <v>-127</v>
      </c>
      <c r="AK23" s="372">
        <v>-309</v>
      </c>
      <c r="AL23" s="1006">
        <v>-345</v>
      </c>
      <c r="AM23" s="372">
        <v>0</v>
      </c>
      <c r="AN23" s="1007">
        <v>0</v>
      </c>
      <c r="AO23" s="375">
        <v>-5856</v>
      </c>
      <c r="AP23" s="1007">
        <v>-6251</v>
      </c>
      <c r="AR23" s="372">
        <v>-1602</v>
      </c>
      <c r="AS23" s="373">
        <v>-1530</v>
      </c>
      <c r="AT23" s="372">
        <v>-629</v>
      </c>
      <c r="AU23" s="373">
        <v>-654</v>
      </c>
      <c r="AV23" s="372">
        <v>-502</v>
      </c>
      <c r="AW23" s="373">
        <v>-513</v>
      </c>
      <c r="AX23" s="372">
        <v>-179</v>
      </c>
      <c r="AY23" s="373">
        <v>-168</v>
      </c>
      <c r="AZ23" s="372">
        <v>-61</v>
      </c>
      <c r="BA23" s="373">
        <v>-64</v>
      </c>
      <c r="BB23" s="372">
        <v>-155</v>
      </c>
      <c r="BC23" s="373">
        <v>-167</v>
      </c>
      <c r="BD23" s="372">
        <v>0</v>
      </c>
      <c r="BE23" s="286">
        <v>0</v>
      </c>
      <c r="BF23" s="375">
        <v>-3127</v>
      </c>
      <c r="BG23" s="286">
        <v>-3096</v>
      </c>
      <c r="BI23" s="372"/>
      <c r="BJ23" s="935"/>
      <c r="BK23" s="372"/>
      <c r="BL23" s="935"/>
      <c r="BM23" s="372"/>
      <c r="BN23" s="935"/>
      <c r="BO23" s="372"/>
      <c r="BP23" s="935"/>
      <c r="BQ23" s="372"/>
      <c r="BR23" s="935"/>
      <c r="BS23" s="372"/>
      <c r="BT23" s="935"/>
      <c r="BU23" s="372"/>
      <c r="BV23" s="936"/>
      <c r="BW23" s="375"/>
      <c r="BX23" s="936"/>
      <c r="BZ23" s="133"/>
      <c r="CA23" s="176">
        <f t="shared" si="8"/>
        <v>-1</v>
      </c>
      <c r="CB23" s="176">
        <f t="shared" si="9"/>
        <v>-1</v>
      </c>
      <c r="CC23" s="177"/>
      <c r="CD23" s="177"/>
      <c r="CE23" s="58"/>
      <c r="CF23" s="176">
        <f t="shared" si="10"/>
        <v>-2</v>
      </c>
      <c r="CG23" s="176">
        <f t="shared" si="11"/>
        <v>0</v>
      </c>
      <c r="CH23" s="177"/>
      <c r="CI23" s="177"/>
      <c r="CJ23" s="58"/>
      <c r="CK23" s="176">
        <f t="shared" si="12"/>
        <v>1</v>
      </c>
      <c r="CL23" s="176">
        <f t="shared" si="13"/>
        <v>0</v>
      </c>
      <c r="CM23" s="177"/>
      <c r="CN23" s="177"/>
      <c r="CO23" s="58"/>
      <c r="CP23" s="176">
        <f t="shared" si="14"/>
        <v>0</v>
      </c>
      <c r="CQ23" s="176">
        <f t="shared" si="15"/>
        <v>0</v>
      </c>
      <c r="CR23" s="177"/>
      <c r="CS23" s="177"/>
      <c r="CT23" s="183"/>
    </row>
    <row r="24" spans="1:99" s="53" customFormat="1" ht="15" customHeight="1">
      <c r="A24" s="49"/>
      <c r="B24" s="496" t="s">
        <v>920</v>
      </c>
      <c r="C24" s="496"/>
      <c r="D24" s="496"/>
      <c r="E24" s="496"/>
      <c r="F24" s="496"/>
      <c r="H24" s="119"/>
      <c r="J24" s="93">
        <v>0</v>
      </c>
      <c r="K24" s="95">
        <v>0</v>
      </c>
      <c r="L24" s="93">
        <v>0</v>
      </c>
      <c r="M24" s="95">
        <v>0</v>
      </c>
      <c r="N24" s="93">
        <v>0</v>
      </c>
      <c r="O24" s="95">
        <v>0</v>
      </c>
      <c r="P24" s="93">
        <v>3</v>
      </c>
      <c r="Q24" s="95">
        <v>0</v>
      </c>
      <c r="R24" s="93">
        <v>0</v>
      </c>
      <c r="S24" s="95">
        <v>0</v>
      </c>
      <c r="T24" s="93">
        <v>0</v>
      </c>
      <c r="U24" s="95">
        <v>0</v>
      </c>
      <c r="V24" s="93">
        <v>0</v>
      </c>
      <c r="W24" s="94">
        <v>0</v>
      </c>
      <c r="X24" s="189">
        <v>3</v>
      </c>
      <c r="Y24" s="94">
        <v>0</v>
      </c>
      <c r="AA24" s="93">
        <v>0</v>
      </c>
      <c r="AB24" s="95">
        <v>0</v>
      </c>
      <c r="AC24" s="93">
        <v>0</v>
      </c>
      <c r="AD24" s="95">
        <v>0</v>
      </c>
      <c r="AE24" s="93">
        <v>0</v>
      </c>
      <c r="AF24" s="95">
        <v>0</v>
      </c>
      <c r="AG24" s="93">
        <v>0</v>
      </c>
      <c r="AH24" s="95">
        <v>11</v>
      </c>
      <c r="AI24" s="93">
        <v>0</v>
      </c>
      <c r="AJ24" s="95">
        <v>0</v>
      </c>
      <c r="AK24" s="93">
        <v>0</v>
      </c>
      <c r="AL24" s="95">
        <v>0</v>
      </c>
      <c r="AM24" s="93">
        <v>0</v>
      </c>
      <c r="AN24" s="94">
        <v>0</v>
      </c>
      <c r="AO24" s="189">
        <v>0</v>
      </c>
      <c r="AP24" s="94">
        <v>11</v>
      </c>
      <c r="AR24" s="93">
        <v>0</v>
      </c>
      <c r="AS24" s="95">
        <v>0</v>
      </c>
      <c r="AT24" s="93">
        <v>0</v>
      </c>
      <c r="AU24" s="95">
        <v>0</v>
      </c>
      <c r="AV24" s="93">
        <v>0</v>
      </c>
      <c r="AW24" s="95">
        <v>0</v>
      </c>
      <c r="AX24" s="93">
        <v>0</v>
      </c>
      <c r="AY24" s="95">
        <v>0</v>
      </c>
      <c r="AZ24" s="93">
        <v>0</v>
      </c>
      <c r="BA24" s="95">
        <v>0</v>
      </c>
      <c r="BB24" s="93">
        <v>0</v>
      </c>
      <c r="BC24" s="95">
        <v>0</v>
      </c>
      <c r="BD24" s="93">
        <v>0</v>
      </c>
      <c r="BE24" s="94">
        <v>0</v>
      </c>
      <c r="BF24" s="189">
        <v>0</v>
      </c>
      <c r="BG24" s="94">
        <v>0</v>
      </c>
      <c r="BI24" s="93"/>
      <c r="BJ24" s="95"/>
      <c r="BK24" s="93"/>
      <c r="BL24" s="95"/>
      <c r="BM24" s="93"/>
      <c r="BN24" s="95"/>
      <c r="BO24" s="93"/>
      <c r="BP24" s="95"/>
      <c r="BQ24" s="93"/>
      <c r="BR24" s="95"/>
      <c r="BS24" s="93"/>
      <c r="BT24" s="95"/>
      <c r="BU24" s="93"/>
      <c r="BV24" s="94"/>
      <c r="BW24" s="189"/>
      <c r="BX24" s="94"/>
      <c r="BZ24" s="133"/>
      <c r="CA24" s="176">
        <f t="shared" si="8"/>
        <v>0</v>
      </c>
      <c r="CB24" s="176">
        <f t="shared" si="9"/>
        <v>0</v>
      </c>
      <c r="CC24" s="177"/>
      <c r="CD24" s="177"/>
      <c r="CE24" s="58"/>
      <c r="CF24" s="176">
        <f t="shared" si="10"/>
        <v>0</v>
      </c>
      <c r="CG24" s="176">
        <f t="shared" si="11"/>
        <v>0</v>
      </c>
      <c r="CH24" s="177"/>
      <c r="CI24" s="177"/>
      <c r="CJ24" s="58"/>
      <c r="CK24" s="176">
        <f t="shared" si="12"/>
        <v>0</v>
      </c>
      <c r="CL24" s="176">
        <f t="shared" si="13"/>
        <v>0</v>
      </c>
      <c r="CM24" s="177"/>
      <c r="CN24" s="177"/>
      <c r="CO24" s="58"/>
      <c r="CP24" s="176">
        <f t="shared" si="14"/>
        <v>0</v>
      </c>
      <c r="CQ24" s="176">
        <f t="shared" si="15"/>
        <v>0</v>
      </c>
      <c r="CR24" s="177"/>
      <c r="CS24" s="177"/>
      <c r="CT24" s="183"/>
    </row>
    <row r="25" spans="1:99" s="53" customFormat="1" ht="15" customHeight="1">
      <c r="A25" s="49"/>
      <c r="B25" s="53" t="s">
        <v>221</v>
      </c>
      <c r="H25" s="56"/>
      <c r="J25" s="372">
        <v>0</v>
      </c>
      <c r="K25" s="1006">
        <v>0</v>
      </c>
      <c r="L25" s="372">
        <v>0</v>
      </c>
      <c r="M25" s="1006">
        <v>-3</v>
      </c>
      <c r="N25" s="372">
        <v>-1</v>
      </c>
      <c r="O25" s="1006">
        <v>-2</v>
      </c>
      <c r="P25" s="372">
        <v>0</v>
      </c>
      <c r="Q25" s="1006">
        <v>0</v>
      </c>
      <c r="R25" s="372">
        <v>0</v>
      </c>
      <c r="S25" s="1006">
        <v>0</v>
      </c>
      <c r="T25" s="372">
        <v>0</v>
      </c>
      <c r="U25" s="1006">
        <v>1</v>
      </c>
      <c r="V25" s="372">
        <v>0</v>
      </c>
      <c r="W25" s="1007">
        <v>0</v>
      </c>
      <c r="X25" s="624">
        <v>-1</v>
      </c>
      <c r="Y25" s="1007">
        <v>-4</v>
      </c>
      <c r="AA25" s="372">
        <v>-15</v>
      </c>
      <c r="AB25" s="1006">
        <v>-1</v>
      </c>
      <c r="AC25" s="372">
        <v>-792</v>
      </c>
      <c r="AD25" s="1006">
        <v>-10</v>
      </c>
      <c r="AE25" s="372">
        <v>1</v>
      </c>
      <c r="AF25" s="1006">
        <v>-3</v>
      </c>
      <c r="AG25" s="372">
        <v>-17</v>
      </c>
      <c r="AH25" s="1006">
        <v>8</v>
      </c>
      <c r="AI25" s="372">
        <v>0</v>
      </c>
      <c r="AJ25" s="1006">
        <v>0</v>
      </c>
      <c r="AK25" s="372">
        <v>0</v>
      </c>
      <c r="AL25" s="1006">
        <v>1</v>
      </c>
      <c r="AM25" s="372">
        <v>0</v>
      </c>
      <c r="AN25" s="1007">
        <v>0</v>
      </c>
      <c r="AO25" s="624">
        <v>-823</v>
      </c>
      <c r="AP25" s="1007">
        <v>-5</v>
      </c>
      <c r="AR25" s="372">
        <v>0</v>
      </c>
      <c r="AS25" s="373">
        <v>-2</v>
      </c>
      <c r="AT25" s="372">
        <v>-3</v>
      </c>
      <c r="AU25" s="373">
        <v>-2</v>
      </c>
      <c r="AV25" s="372">
        <v>-2</v>
      </c>
      <c r="AW25" s="373">
        <v>-3</v>
      </c>
      <c r="AX25" s="372">
        <v>0</v>
      </c>
      <c r="AY25" s="373">
        <v>0</v>
      </c>
      <c r="AZ25" s="372">
        <v>0</v>
      </c>
      <c r="BA25" s="373">
        <v>0</v>
      </c>
      <c r="BB25" s="372">
        <v>1</v>
      </c>
      <c r="BC25" s="373">
        <v>0</v>
      </c>
      <c r="BD25" s="372">
        <v>0</v>
      </c>
      <c r="BE25" s="286">
        <v>0</v>
      </c>
      <c r="BF25" s="624">
        <v>-4</v>
      </c>
      <c r="BG25" s="286">
        <v>-7</v>
      </c>
      <c r="BI25" s="372"/>
      <c r="BJ25" s="935"/>
      <c r="BK25" s="372"/>
      <c r="BL25" s="935"/>
      <c r="BM25" s="372"/>
      <c r="BN25" s="935"/>
      <c r="BO25" s="372"/>
      <c r="BP25" s="935"/>
      <c r="BQ25" s="372"/>
      <c r="BR25" s="935"/>
      <c r="BS25" s="372"/>
      <c r="BT25" s="935"/>
      <c r="BU25" s="372"/>
      <c r="BV25" s="936"/>
      <c r="BW25" s="624"/>
      <c r="BX25" s="936"/>
      <c r="BZ25" s="133"/>
      <c r="CA25" s="176">
        <f t="shared" si="8"/>
        <v>0</v>
      </c>
      <c r="CB25" s="176">
        <f t="shared" si="9"/>
        <v>0</v>
      </c>
      <c r="CC25" s="177"/>
      <c r="CD25" s="177"/>
      <c r="CE25" s="58"/>
      <c r="CF25" s="176">
        <f t="shared" si="10"/>
        <v>0</v>
      </c>
      <c r="CG25" s="176">
        <f t="shared" si="11"/>
        <v>0</v>
      </c>
      <c r="CH25" s="177"/>
      <c r="CI25" s="177"/>
      <c r="CJ25" s="58"/>
      <c r="CK25" s="176">
        <f t="shared" si="12"/>
        <v>0</v>
      </c>
      <c r="CL25" s="176">
        <f t="shared" si="13"/>
        <v>0</v>
      </c>
      <c r="CM25" s="177"/>
      <c r="CN25" s="177"/>
      <c r="CO25" s="58"/>
      <c r="CP25" s="176">
        <f t="shared" si="14"/>
        <v>0</v>
      </c>
      <c r="CQ25" s="176">
        <f t="shared" si="15"/>
        <v>0</v>
      </c>
      <c r="CR25" s="177"/>
      <c r="CS25" s="177"/>
      <c r="CT25" s="183"/>
    </row>
    <row r="26" spans="1:99" s="53" customFormat="1" ht="15" customHeight="1">
      <c r="A26" s="932"/>
      <c r="B26" s="496" t="s">
        <v>1018</v>
      </c>
      <c r="C26" s="496"/>
      <c r="D26" s="496"/>
      <c r="E26" s="496"/>
      <c r="F26" s="496"/>
      <c r="H26" s="119"/>
      <c r="J26" s="93">
        <v>-18</v>
      </c>
      <c r="K26" s="95">
        <v>-12</v>
      </c>
      <c r="L26" s="93">
        <v>-1</v>
      </c>
      <c r="M26" s="95">
        <v>-4</v>
      </c>
      <c r="N26" s="93">
        <v>7</v>
      </c>
      <c r="O26" s="95">
        <v>9</v>
      </c>
      <c r="P26" s="93">
        <v>0</v>
      </c>
      <c r="Q26" s="95">
        <v>0</v>
      </c>
      <c r="R26" s="93">
        <v>0</v>
      </c>
      <c r="S26" s="95">
        <v>0</v>
      </c>
      <c r="T26" s="93">
        <v>-2</v>
      </c>
      <c r="U26" s="95">
        <v>-1</v>
      </c>
      <c r="V26" s="93">
        <v>0</v>
      </c>
      <c r="W26" s="94">
        <v>0</v>
      </c>
      <c r="X26" s="189">
        <v>-14</v>
      </c>
      <c r="Y26" s="94">
        <v>-8</v>
      </c>
      <c r="AA26" s="93">
        <v>-13</v>
      </c>
      <c r="AB26" s="95">
        <v>-36</v>
      </c>
      <c r="AC26" s="93">
        <v>-4</v>
      </c>
      <c r="AD26" s="95">
        <v>-8</v>
      </c>
      <c r="AE26" s="93">
        <v>22</v>
      </c>
      <c r="AF26" s="95">
        <v>22</v>
      </c>
      <c r="AG26" s="93">
        <v>1</v>
      </c>
      <c r="AH26" s="95">
        <v>0</v>
      </c>
      <c r="AI26" s="93">
        <v>0</v>
      </c>
      <c r="AJ26" s="95">
        <v>0</v>
      </c>
      <c r="AK26" s="93">
        <v>-3</v>
      </c>
      <c r="AL26" s="95">
        <v>-8</v>
      </c>
      <c r="AM26" s="93">
        <v>0</v>
      </c>
      <c r="AN26" s="94">
        <v>0</v>
      </c>
      <c r="AO26" s="189">
        <v>2</v>
      </c>
      <c r="AP26" s="94">
        <v>-29</v>
      </c>
      <c r="AR26" s="93">
        <v>-12</v>
      </c>
      <c r="AS26" s="95">
        <v>-13</v>
      </c>
      <c r="AT26" s="93">
        <v>-210</v>
      </c>
      <c r="AU26" s="95">
        <v>-211</v>
      </c>
      <c r="AV26" s="93">
        <v>8</v>
      </c>
      <c r="AW26" s="95">
        <v>8</v>
      </c>
      <c r="AX26" s="93">
        <v>0</v>
      </c>
      <c r="AY26" s="95">
        <v>-3</v>
      </c>
      <c r="AZ26" s="93">
        <v>0</v>
      </c>
      <c r="BA26" s="95">
        <v>0</v>
      </c>
      <c r="BB26" s="93">
        <v>-1</v>
      </c>
      <c r="BC26" s="95">
        <v>-3</v>
      </c>
      <c r="BD26" s="93">
        <v>0</v>
      </c>
      <c r="BE26" s="94">
        <v>0</v>
      </c>
      <c r="BF26" s="189">
        <v>-215</v>
      </c>
      <c r="BG26" s="94">
        <v>-222</v>
      </c>
      <c r="BI26" s="93"/>
      <c r="BJ26" s="95"/>
      <c r="BK26" s="93"/>
      <c r="BL26" s="95"/>
      <c r="BM26" s="93"/>
      <c r="BN26" s="95"/>
      <c r="BO26" s="93"/>
      <c r="BP26" s="95"/>
      <c r="BQ26" s="93"/>
      <c r="BR26" s="95"/>
      <c r="BS26" s="93"/>
      <c r="BT26" s="95"/>
      <c r="BU26" s="93"/>
      <c r="BV26" s="94"/>
      <c r="BW26" s="189"/>
      <c r="BX26" s="94"/>
      <c r="BZ26" s="133"/>
      <c r="CA26" s="176">
        <f t="shared" si="8"/>
        <v>0</v>
      </c>
      <c r="CB26" s="176">
        <f t="shared" si="9"/>
        <v>0</v>
      </c>
      <c r="CC26" s="177"/>
      <c r="CD26" s="177"/>
      <c r="CE26" s="58"/>
      <c r="CF26" s="176">
        <f t="shared" si="10"/>
        <v>-1</v>
      </c>
      <c r="CG26" s="176">
        <f t="shared" si="11"/>
        <v>1</v>
      </c>
      <c r="CH26" s="177"/>
      <c r="CI26" s="177"/>
      <c r="CJ26" s="58"/>
      <c r="CK26" s="176">
        <f t="shared" si="12"/>
        <v>0</v>
      </c>
      <c r="CL26" s="176">
        <f t="shared" si="13"/>
        <v>0</v>
      </c>
      <c r="CM26" s="177"/>
      <c r="CN26" s="177"/>
      <c r="CO26" s="58"/>
      <c r="CP26" s="176">
        <f t="shared" si="14"/>
        <v>0</v>
      </c>
      <c r="CQ26" s="176">
        <f t="shared" si="15"/>
        <v>0</v>
      </c>
      <c r="CR26" s="177"/>
      <c r="CS26" s="177"/>
      <c r="CT26" s="183"/>
    </row>
    <row r="27" spans="1:99" s="53" customFormat="1" ht="15" customHeight="1">
      <c r="A27" s="932"/>
      <c r="B27" s="53" t="s">
        <v>388</v>
      </c>
      <c r="H27" s="56"/>
      <c r="J27" s="372">
        <v>6</v>
      </c>
      <c r="K27" s="1006">
        <v>36</v>
      </c>
      <c r="L27" s="372">
        <v>10</v>
      </c>
      <c r="M27" s="1006">
        <v>22</v>
      </c>
      <c r="N27" s="372">
        <v>29</v>
      </c>
      <c r="O27" s="1006">
        <v>28</v>
      </c>
      <c r="P27" s="372">
        <v>2</v>
      </c>
      <c r="Q27" s="1006">
        <v>5</v>
      </c>
      <c r="R27" s="372">
        <v>2</v>
      </c>
      <c r="S27" s="1006">
        <v>5</v>
      </c>
      <c r="T27" s="372">
        <v>3</v>
      </c>
      <c r="U27" s="1006">
        <v>12</v>
      </c>
      <c r="V27" s="372">
        <v>0</v>
      </c>
      <c r="W27" s="1007">
        <v>0</v>
      </c>
      <c r="X27" s="624">
        <v>52</v>
      </c>
      <c r="Y27" s="1007">
        <v>108</v>
      </c>
      <c r="AA27" s="372">
        <v>21</v>
      </c>
      <c r="AB27" s="1006">
        <v>80</v>
      </c>
      <c r="AC27" s="372">
        <v>28</v>
      </c>
      <c r="AD27" s="1006">
        <v>46</v>
      </c>
      <c r="AE27" s="372">
        <v>58</v>
      </c>
      <c r="AF27" s="1006">
        <v>58</v>
      </c>
      <c r="AG27" s="372">
        <v>6</v>
      </c>
      <c r="AH27" s="1006">
        <v>10</v>
      </c>
      <c r="AI27" s="372">
        <v>4</v>
      </c>
      <c r="AJ27" s="1006">
        <v>11</v>
      </c>
      <c r="AK27" s="372">
        <v>10</v>
      </c>
      <c r="AL27" s="1006">
        <v>29</v>
      </c>
      <c r="AM27" s="372">
        <v>0</v>
      </c>
      <c r="AN27" s="1007">
        <v>0</v>
      </c>
      <c r="AO27" s="624">
        <v>126</v>
      </c>
      <c r="AP27" s="1007">
        <v>235</v>
      </c>
      <c r="AR27" s="372">
        <v>36</v>
      </c>
      <c r="AS27" s="373">
        <v>47</v>
      </c>
      <c r="AT27" s="372">
        <v>23</v>
      </c>
      <c r="AU27" s="373">
        <v>26</v>
      </c>
      <c r="AV27" s="372">
        <v>27</v>
      </c>
      <c r="AW27" s="373">
        <v>29</v>
      </c>
      <c r="AX27" s="372">
        <v>5</v>
      </c>
      <c r="AY27" s="373">
        <v>7</v>
      </c>
      <c r="AZ27" s="372">
        <v>5</v>
      </c>
      <c r="BA27" s="373">
        <v>8</v>
      </c>
      <c r="BB27" s="372">
        <v>12</v>
      </c>
      <c r="BC27" s="373">
        <v>17</v>
      </c>
      <c r="BD27" s="372">
        <v>0</v>
      </c>
      <c r="BE27" s="286">
        <v>0</v>
      </c>
      <c r="BF27" s="624">
        <v>108</v>
      </c>
      <c r="BG27" s="286">
        <v>134</v>
      </c>
      <c r="BI27" s="372"/>
      <c r="BJ27" s="935"/>
      <c r="BK27" s="372"/>
      <c r="BL27" s="935"/>
      <c r="BM27" s="372"/>
      <c r="BN27" s="935"/>
      <c r="BO27" s="372"/>
      <c r="BP27" s="935"/>
      <c r="BQ27" s="372"/>
      <c r="BR27" s="935"/>
      <c r="BS27" s="372"/>
      <c r="BT27" s="935"/>
      <c r="BU27" s="934"/>
      <c r="BV27" s="933"/>
      <c r="BW27" s="624"/>
      <c r="BX27" s="936"/>
      <c r="BZ27" s="133"/>
      <c r="CA27" s="176">
        <f t="shared" si="8"/>
        <v>0</v>
      </c>
      <c r="CB27" s="176">
        <f t="shared" si="9"/>
        <v>0</v>
      </c>
      <c r="CC27" s="177"/>
      <c r="CD27" s="177"/>
      <c r="CE27" s="58"/>
      <c r="CF27" s="176">
        <f t="shared" si="10"/>
        <v>-1</v>
      </c>
      <c r="CG27" s="176">
        <f t="shared" si="11"/>
        <v>1</v>
      </c>
      <c r="CH27" s="177"/>
      <c r="CI27" s="177"/>
      <c r="CJ27" s="58"/>
      <c r="CK27" s="176">
        <f t="shared" si="12"/>
        <v>0</v>
      </c>
      <c r="CL27" s="176">
        <f t="shared" si="13"/>
        <v>0</v>
      </c>
      <c r="CM27" s="177"/>
      <c r="CN27" s="177"/>
      <c r="CO27" s="58"/>
      <c r="CP27" s="176">
        <f t="shared" si="14"/>
        <v>0</v>
      </c>
      <c r="CQ27" s="176">
        <f t="shared" si="15"/>
        <v>0</v>
      </c>
      <c r="CR27" s="177"/>
      <c r="CS27" s="177"/>
      <c r="CT27" s="183"/>
    </row>
    <row r="28" spans="1:99" s="49" customFormat="1" ht="15" customHeight="1" thickBot="1">
      <c r="A28" s="944"/>
      <c r="B28" s="1257" t="s">
        <v>10</v>
      </c>
      <c r="C28" s="1258"/>
      <c r="D28" s="1258"/>
      <c r="E28" s="1258"/>
      <c r="F28" s="1258"/>
      <c r="H28" s="626"/>
      <c r="J28" s="627">
        <v>1470</v>
      </c>
      <c r="K28" s="628">
        <v>1186</v>
      </c>
      <c r="L28" s="627">
        <v>260</v>
      </c>
      <c r="M28" s="629">
        <v>290</v>
      </c>
      <c r="N28" s="627">
        <v>694</v>
      </c>
      <c r="O28" s="628">
        <v>742</v>
      </c>
      <c r="P28" s="627">
        <v>162</v>
      </c>
      <c r="Q28" s="628">
        <v>118</v>
      </c>
      <c r="R28" s="627">
        <v>120</v>
      </c>
      <c r="S28" s="628">
        <v>127</v>
      </c>
      <c r="T28" s="627">
        <v>-197</v>
      </c>
      <c r="U28" s="628">
        <v>-329</v>
      </c>
      <c r="V28" s="627">
        <v>0</v>
      </c>
      <c r="W28" s="630">
        <v>0</v>
      </c>
      <c r="X28" s="1014">
        <v>2510</v>
      </c>
      <c r="Y28" s="630">
        <v>2133</v>
      </c>
      <c r="AA28" s="627">
        <v>3328</v>
      </c>
      <c r="AB28" s="628">
        <v>2967</v>
      </c>
      <c r="AC28" s="627">
        <v>-164</v>
      </c>
      <c r="AD28" s="629">
        <v>533</v>
      </c>
      <c r="AE28" s="627">
        <v>1589</v>
      </c>
      <c r="AF28" s="628">
        <v>1755</v>
      </c>
      <c r="AG28" s="627">
        <v>321</v>
      </c>
      <c r="AH28" s="628">
        <v>92</v>
      </c>
      <c r="AI28" s="627">
        <v>252</v>
      </c>
      <c r="AJ28" s="628">
        <v>251</v>
      </c>
      <c r="AK28" s="627">
        <v>-478</v>
      </c>
      <c r="AL28" s="628">
        <v>-563</v>
      </c>
      <c r="AM28" s="627">
        <v>0</v>
      </c>
      <c r="AN28" s="630">
        <v>1</v>
      </c>
      <c r="AO28" s="1014">
        <v>4848</v>
      </c>
      <c r="AP28" s="630">
        <v>5037</v>
      </c>
      <c r="AR28" s="627">
        <v>1189</v>
      </c>
      <c r="AS28" s="628">
        <v>1406</v>
      </c>
      <c r="AT28" s="627">
        <v>94</v>
      </c>
      <c r="AU28" s="629">
        <v>107</v>
      </c>
      <c r="AV28" s="627">
        <v>737</v>
      </c>
      <c r="AW28" s="628">
        <v>943</v>
      </c>
      <c r="AX28" s="627">
        <v>116</v>
      </c>
      <c r="AY28" s="628">
        <v>105</v>
      </c>
      <c r="AZ28" s="627">
        <v>126</v>
      </c>
      <c r="BA28" s="628">
        <v>129</v>
      </c>
      <c r="BB28" s="627">
        <v>-313</v>
      </c>
      <c r="BC28" s="628">
        <v>-519</v>
      </c>
      <c r="BD28" s="627">
        <v>0</v>
      </c>
      <c r="BE28" s="630">
        <v>0</v>
      </c>
      <c r="BF28" s="631">
        <v>1949</v>
      </c>
      <c r="BG28" s="630">
        <v>2172</v>
      </c>
      <c r="BI28" s="627"/>
      <c r="BJ28" s="628"/>
      <c r="BK28" s="627"/>
      <c r="BL28" s="629"/>
      <c r="BM28" s="627"/>
      <c r="BN28" s="628"/>
      <c r="BO28" s="627"/>
      <c r="BP28" s="628"/>
      <c r="BQ28" s="627"/>
      <c r="BR28" s="628"/>
      <c r="BS28" s="627"/>
      <c r="BT28" s="628"/>
      <c r="BU28" s="627"/>
      <c r="BV28" s="630"/>
      <c r="BW28" s="631"/>
      <c r="BX28" s="630"/>
      <c r="BZ28" s="164"/>
      <c r="CA28" s="516">
        <f t="shared" si="8"/>
        <v>1</v>
      </c>
      <c r="CB28" s="516">
        <f t="shared" si="9"/>
        <v>-1</v>
      </c>
      <c r="CC28" s="515"/>
      <c r="CD28" s="515"/>
      <c r="CE28" s="58"/>
      <c r="CF28" s="516">
        <f t="shared" si="10"/>
        <v>0</v>
      </c>
      <c r="CG28" s="516">
        <f t="shared" si="11"/>
        <v>1</v>
      </c>
      <c r="CH28" s="515"/>
      <c r="CI28" s="515"/>
      <c r="CJ28" s="58"/>
      <c r="CK28" s="516">
        <f t="shared" si="12"/>
        <v>0</v>
      </c>
      <c r="CL28" s="516">
        <f t="shared" si="13"/>
        <v>1</v>
      </c>
      <c r="CM28" s="515"/>
      <c r="CN28" s="515"/>
      <c r="CO28" s="58"/>
      <c r="CP28" s="516">
        <f t="shared" si="14"/>
        <v>0</v>
      </c>
      <c r="CQ28" s="516">
        <f t="shared" si="15"/>
        <v>0</v>
      </c>
      <c r="CR28" s="515"/>
      <c r="CS28" s="515"/>
      <c r="CT28" s="183"/>
    </row>
    <row r="29" spans="1:99" s="53" customFormat="1" ht="27.6" customHeight="1" thickTop="1">
      <c r="A29" s="932"/>
      <c r="B29" s="491"/>
      <c r="H29" s="56"/>
      <c r="J29" s="1002"/>
      <c r="AA29" s="1002"/>
      <c r="AR29" s="286"/>
      <c r="BI29" s="286"/>
      <c r="BZ29" s="58"/>
      <c r="CA29" s="60"/>
      <c r="CB29" s="60"/>
      <c r="CC29" s="60"/>
      <c r="CD29" s="60"/>
      <c r="CE29" s="58"/>
      <c r="CF29" s="60"/>
      <c r="CG29" s="60"/>
      <c r="CH29" s="60"/>
      <c r="CI29" s="60"/>
      <c r="CJ29" s="58"/>
      <c r="CK29" s="60"/>
      <c r="CL29" s="60"/>
      <c r="CM29" s="60"/>
      <c r="CN29" s="60"/>
      <c r="CO29" s="58"/>
      <c r="CP29" s="60"/>
      <c r="CQ29" s="60"/>
      <c r="CR29" s="60"/>
      <c r="CS29" s="60"/>
      <c r="CT29" s="58"/>
    </row>
    <row r="30" spans="1:99" ht="20.100000000000001" customHeight="1">
      <c r="A30" s="994"/>
      <c r="B30" s="1237" t="s">
        <v>27</v>
      </c>
      <c r="C30" s="1237"/>
      <c r="D30" s="1237"/>
      <c r="E30" s="1237"/>
      <c r="F30" s="1237"/>
      <c r="G30" s="308"/>
      <c r="H30" s="1237" t="s">
        <v>186</v>
      </c>
      <c r="J30" s="304" t="s">
        <v>705</v>
      </c>
      <c r="K30" s="304"/>
      <c r="L30" s="304"/>
      <c r="M30" s="304"/>
      <c r="N30" s="304"/>
      <c r="O30" s="304"/>
      <c r="P30" s="304"/>
      <c r="Q30" s="304"/>
      <c r="R30" s="304"/>
      <c r="S30" s="304"/>
      <c r="T30" s="304"/>
      <c r="U30" s="304"/>
      <c r="V30" s="304"/>
      <c r="W30" s="304"/>
      <c r="X30" s="304"/>
      <c r="Y30" s="304"/>
      <c r="AA30" s="304" t="s">
        <v>709</v>
      </c>
      <c r="AB30" s="304"/>
      <c r="AC30" s="304"/>
      <c r="AD30" s="304"/>
      <c r="AE30" s="304"/>
      <c r="AF30" s="304"/>
      <c r="AG30" s="304"/>
      <c r="AH30" s="304"/>
      <c r="AI30" s="304"/>
      <c r="AJ30" s="304"/>
      <c r="AK30" s="304"/>
      <c r="AL30" s="304"/>
      <c r="AM30" s="304"/>
      <c r="AN30" s="304"/>
      <c r="AO30" s="304"/>
      <c r="AP30" s="304"/>
      <c r="AR30" s="304" t="s">
        <v>891</v>
      </c>
      <c r="AS30" s="304"/>
      <c r="AT30" s="304"/>
      <c r="AU30" s="304"/>
      <c r="AV30" s="304"/>
      <c r="AW30" s="304"/>
      <c r="AX30" s="304"/>
      <c r="AY30" s="304"/>
      <c r="AZ30" s="304"/>
      <c r="BA30" s="304"/>
      <c r="BB30" s="304"/>
      <c r="BC30" s="304"/>
      <c r="BD30" s="304"/>
      <c r="BE30" s="304"/>
      <c r="BF30" s="304"/>
      <c r="BG30" s="304"/>
      <c r="BI30" s="304" t="s">
        <v>895</v>
      </c>
      <c r="BJ30" s="304"/>
      <c r="BK30" s="304"/>
      <c r="BL30" s="304"/>
      <c r="BM30" s="304"/>
      <c r="BN30" s="304"/>
      <c r="BO30" s="304"/>
      <c r="BP30" s="304"/>
      <c r="BQ30" s="304"/>
      <c r="BR30" s="304"/>
      <c r="BS30" s="304"/>
      <c r="BT30" s="304"/>
      <c r="BU30" s="304"/>
      <c r="BV30" s="304"/>
      <c r="BW30" s="304"/>
      <c r="BX30" s="304"/>
      <c r="CA30" s="632"/>
      <c r="CB30" s="632"/>
      <c r="CC30" s="632"/>
      <c r="CD30" s="632"/>
      <c r="CE30" s="633"/>
      <c r="CF30" s="632"/>
      <c r="CG30" s="632"/>
      <c r="CH30" s="632"/>
      <c r="CI30" s="632"/>
      <c r="CJ30" s="633"/>
      <c r="CK30" s="632"/>
      <c r="CL30" s="632"/>
      <c r="CM30" s="632"/>
      <c r="CN30" s="632"/>
      <c r="CO30" s="633"/>
      <c r="CP30" s="632"/>
      <c r="CQ30" s="632"/>
      <c r="CR30" s="632"/>
      <c r="CS30" s="632"/>
      <c r="CT30" s="633"/>
      <c r="CU30" s="634"/>
    </row>
    <row r="31" spans="1:99" s="148" customFormat="1" ht="29.25" customHeight="1">
      <c r="A31" s="995"/>
      <c r="B31" s="1256"/>
      <c r="C31" s="1256"/>
      <c r="D31" s="1256"/>
      <c r="E31" s="1256"/>
      <c r="F31" s="1256"/>
      <c r="H31" s="1256"/>
      <c r="J31" s="612"/>
      <c r="K31" s="613"/>
      <c r="L31" s="614"/>
      <c r="M31" s="613"/>
      <c r="N31" s="615"/>
      <c r="O31" s="616"/>
      <c r="P31" s="615"/>
      <c r="Q31" s="616"/>
      <c r="R31" s="615" t="s">
        <v>799</v>
      </c>
      <c r="S31" s="616"/>
      <c r="T31" s="615" t="s">
        <v>561</v>
      </c>
      <c r="U31" s="616"/>
      <c r="V31" s="615" t="s">
        <v>241</v>
      </c>
      <c r="W31" s="617"/>
      <c r="X31" s="618" t="s">
        <v>53</v>
      </c>
      <c r="Y31" s="635"/>
      <c r="AA31" s="612"/>
      <c r="AB31" s="613"/>
      <c r="AC31" s="614"/>
      <c r="AD31" s="613"/>
      <c r="AE31" s="615"/>
      <c r="AF31" s="616"/>
      <c r="AG31" s="615"/>
      <c r="AH31" s="616"/>
      <c r="AI31" s="615" t="s">
        <v>799</v>
      </c>
      <c r="AJ31" s="616"/>
      <c r="AK31" s="615" t="s">
        <v>561</v>
      </c>
      <c r="AL31" s="616"/>
      <c r="AM31" s="615" t="s">
        <v>241</v>
      </c>
      <c r="AN31" s="617"/>
      <c r="AO31" s="618" t="s">
        <v>53</v>
      </c>
      <c r="AP31" s="635"/>
      <c r="AR31" s="612"/>
      <c r="AS31" s="613"/>
      <c r="AT31" s="614"/>
      <c r="AU31" s="613"/>
      <c r="AV31" s="615"/>
      <c r="AW31" s="616"/>
      <c r="AX31" s="615"/>
      <c r="AY31" s="616"/>
      <c r="AZ31" s="615" t="s">
        <v>799</v>
      </c>
      <c r="BA31" s="616"/>
      <c r="BB31" s="615" t="s">
        <v>561</v>
      </c>
      <c r="BC31" s="616"/>
      <c r="BD31" s="615" t="s">
        <v>241</v>
      </c>
      <c r="BE31" s="617"/>
      <c r="BF31" s="618" t="s">
        <v>53</v>
      </c>
      <c r="BG31" s="635"/>
      <c r="BI31" s="612"/>
      <c r="BJ31" s="613"/>
      <c r="BK31" s="614"/>
      <c r="BL31" s="613"/>
      <c r="BM31" s="615"/>
      <c r="BN31" s="616"/>
      <c r="BO31" s="615"/>
      <c r="BP31" s="616"/>
      <c r="BQ31" s="615" t="s">
        <v>799</v>
      </c>
      <c r="BR31" s="616"/>
      <c r="BS31" s="615" t="s">
        <v>561</v>
      </c>
      <c r="BT31" s="616"/>
      <c r="BU31" s="615" t="s">
        <v>241</v>
      </c>
      <c r="BV31" s="617"/>
      <c r="BW31" s="618" t="s">
        <v>53</v>
      </c>
      <c r="BX31" s="635"/>
      <c r="BZ31" s="192"/>
      <c r="CA31" s="636"/>
      <c r="CB31" s="636"/>
      <c r="CC31" s="636"/>
      <c r="CD31" s="636"/>
      <c r="CE31" s="637"/>
      <c r="CF31" s="636"/>
      <c r="CG31" s="636"/>
      <c r="CH31" s="636"/>
      <c r="CI31" s="636"/>
      <c r="CJ31" s="637"/>
      <c r="CK31" s="636"/>
      <c r="CL31" s="636"/>
      <c r="CM31" s="636"/>
      <c r="CN31" s="636"/>
      <c r="CO31" s="637"/>
      <c r="CP31" s="636"/>
      <c r="CQ31" s="636"/>
      <c r="CR31" s="636"/>
      <c r="CS31" s="636"/>
      <c r="CT31" s="637"/>
      <c r="CU31" s="638"/>
    </row>
    <row r="32" spans="1:99" s="31" customFormat="1" ht="20.100000000000001" customHeight="1">
      <c r="A32" s="996"/>
      <c r="B32" s="1245"/>
      <c r="C32" s="1245"/>
      <c r="D32" s="1245"/>
      <c r="E32" s="1245"/>
      <c r="F32" s="1245"/>
      <c r="H32" s="1245"/>
      <c r="J32" s="109"/>
      <c r="K32" s="309"/>
      <c r="L32" s="109"/>
      <c r="M32" s="309"/>
      <c r="N32" s="109"/>
      <c r="O32" s="309"/>
      <c r="P32" s="109"/>
      <c r="Q32" s="309"/>
      <c r="R32" s="109" t="s">
        <v>699</v>
      </c>
      <c r="S32" s="309" t="s">
        <v>705</v>
      </c>
      <c r="T32" s="109" t="s">
        <v>699</v>
      </c>
      <c r="U32" s="309" t="s">
        <v>705</v>
      </c>
      <c r="V32" s="109" t="s">
        <v>699</v>
      </c>
      <c r="W32" s="110" t="s">
        <v>705</v>
      </c>
      <c r="X32" s="188" t="s">
        <v>699</v>
      </c>
      <c r="Y32" s="110" t="s">
        <v>705</v>
      </c>
      <c r="AA32" s="109"/>
      <c r="AB32" s="309"/>
      <c r="AC32" s="109"/>
      <c r="AD32" s="309"/>
      <c r="AE32" s="109"/>
      <c r="AF32" s="309"/>
      <c r="AG32" s="109"/>
      <c r="AH32" s="309"/>
      <c r="AI32" s="109" t="s">
        <v>703</v>
      </c>
      <c r="AJ32" s="309" t="s">
        <v>709</v>
      </c>
      <c r="AK32" s="109" t="s">
        <v>703</v>
      </c>
      <c r="AL32" s="309" t="s">
        <v>709</v>
      </c>
      <c r="AM32" s="109" t="s">
        <v>703</v>
      </c>
      <c r="AN32" s="110" t="s">
        <v>709</v>
      </c>
      <c r="AO32" s="188" t="s">
        <v>703</v>
      </c>
      <c r="AP32" s="110" t="s">
        <v>709</v>
      </c>
      <c r="AR32" s="109"/>
      <c r="AS32" s="309"/>
      <c r="AT32" s="109"/>
      <c r="AU32" s="309"/>
      <c r="AV32" s="109"/>
      <c r="AW32" s="309"/>
      <c r="AX32" s="109"/>
      <c r="AY32" s="309"/>
      <c r="AZ32" s="109" t="s">
        <v>898</v>
      </c>
      <c r="BA32" s="309" t="s">
        <v>891</v>
      </c>
      <c r="BB32" s="109" t="s">
        <v>898</v>
      </c>
      <c r="BC32" s="309" t="s">
        <v>891</v>
      </c>
      <c r="BD32" s="109" t="s">
        <v>898</v>
      </c>
      <c r="BE32" s="110" t="s">
        <v>891</v>
      </c>
      <c r="BF32" s="188" t="s">
        <v>898</v>
      </c>
      <c r="BG32" s="110" t="s">
        <v>891</v>
      </c>
      <c r="BI32" s="109"/>
      <c r="BJ32" s="309"/>
      <c r="BK32" s="109"/>
      <c r="BL32" s="309"/>
      <c r="BM32" s="109"/>
      <c r="BN32" s="309"/>
      <c r="BO32" s="109"/>
      <c r="BP32" s="309"/>
      <c r="BQ32" s="109" t="s">
        <v>902</v>
      </c>
      <c r="BR32" s="309" t="s">
        <v>895</v>
      </c>
      <c r="BS32" s="109" t="s">
        <v>902</v>
      </c>
      <c r="BT32" s="309" t="s">
        <v>895</v>
      </c>
      <c r="BU32" s="109" t="s">
        <v>902</v>
      </c>
      <c r="BV32" s="110" t="s">
        <v>895</v>
      </c>
      <c r="BW32" s="188" t="s">
        <v>902</v>
      </c>
      <c r="BX32" s="110" t="s">
        <v>895</v>
      </c>
      <c r="BZ32" s="179"/>
      <c r="CA32" s="639"/>
      <c r="CB32" s="639"/>
      <c r="CC32" s="639"/>
      <c r="CD32" s="639"/>
      <c r="CE32" s="640"/>
      <c r="CF32" s="639"/>
      <c r="CG32" s="639"/>
      <c r="CH32" s="639"/>
      <c r="CI32" s="639"/>
      <c r="CJ32" s="640"/>
      <c r="CK32" s="639"/>
      <c r="CL32" s="639"/>
      <c r="CM32" s="639"/>
      <c r="CN32" s="639"/>
      <c r="CO32" s="640"/>
      <c r="CP32" s="639"/>
      <c r="CQ32" s="639"/>
      <c r="CR32" s="639"/>
      <c r="CS32" s="639"/>
      <c r="CT32" s="640"/>
      <c r="CU32" s="641"/>
    </row>
    <row r="33" spans="1:99" s="53" customFormat="1" ht="15" customHeight="1">
      <c r="A33" s="932"/>
      <c r="H33" s="56"/>
      <c r="J33" s="318"/>
      <c r="K33" s="319"/>
      <c r="L33" s="318"/>
      <c r="M33" s="319"/>
      <c r="N33" s="318"/>
      <c r="O33" s="319"/>
      <c r="P33" s="318"/>
      <c r="Q33" s="319"/>
      <c r="R33" s="319"/>
      <c r="S33" s="319"/>
      <c r="T33" s="318"/>
      <c r="U33" s="319"/>
      <c r="V33" s="318"/>
      <c r="W33" s="319"/>
      <c r="X33" s="318"/>
      <c r="Y33" s="319"/>
      <c r="AA33" s="318"/>
      <c r="AB33" s="319"/>
      <c r="AC33" s="318"/>
      <c r="AD33" s="319"/>
      <c r="AE33" s="318"/>
      <c r="AF33" s="319"/>
      <c r="AG33" s="318"/>
      <c r="AH33" s="319"/>
      <c r="AI33" s="319"/>
      <c r="AJ33" s="319"/>
      <c r="AK33" s="318"/>
      <c r="AL33" s="319"/>
      <c r="AM33" s="318"/>
      <c r="AN33" s="319"/>
      <c r="AO33" s="318"/>
      <c r="AP33" s="319"/>
      <c r="AR33" s="318"/>
      <c r="AS33" s="319"/>
      <c r="AT33" s="318"/>
      <c r="AU33" s="319"/>
      <c r="AV33" s="318"/>
      <c r="AW33" s="319"/>
      <c r="AX33" s="318"/>
      <c r="AY33" s="319"/>
      <c r="AZ33" s="319"/>
      <c r="BA33" s="319"/>
      <c r="BB33" s="318"/>
      <c r="BC33" s="319"/>
      <c r="BD33" s="318"/>
      <c r="BE33" s="319"/>
      <c r="BF33" s="318"/>
      <c r="BG33" s="319"/>
      <c r="BI33" s="318"/>
      <c r="BJ33" s="319"/>
      <c r="BK33" s="318"/>
      <c r="BL33" s="319"/>
      <c r="BM33" s="318"/>
      <c r="BN33" s="319"/>
      <c r="BO33" s="318"/>
      <c r="BP33" s="319"/>
      <c r="BQ33" s="319"/>
      <c r="BR33" s="319"/>
      <c r="BS33" s="318"/>
      <c r="BT33" s="319"/>
      <c r="BU33" s="318"/>
      <c r="BV33" s="319"/>
      <c r="BW33" s="318"/>
      <c r="BX33" s="319"/>
      <c r="BZ33" s="58"/>
      <c r="CA33" s="642"/>
      <c r="CB33" s="642"/>
      <c r="CC33" s="642"/>
      <c r="CD33" s="642"/>
      <c r="CE33" s="643"/>
      <c r="CF33" s="642"/>
      <c r="CG33" s="642"/>
      <c r="CH33" s="642"/>
      <c r="CI33" s="642"/>
      <c r="CJ33" s="643"/>
      <c r="CK33" s="642"/>
      <c r="CL33" s="642"/>
      <c r="CM33" s="642"/>
      <c r="CN33" s="642"/>
      <c r="CO33" s="643"/>
      <c r="CP33" s="642"/>
      <c r="CQ33" s="642"/>
      <c r="CR33" s="642"/>
      <c r="CS33" s="642"/>
      <c r="CT33" s="643"/>
      <c r="CU33" s="644"/>
    </row>
    <row r="34" spans="1:99" s="485" customFormat="1" ht="22.35" customHeight="1">
      <c r="A34" s="993"/>
      <c r="B34" s="485" t="s">
        <v>239</v>
      </c>
      <c r="H34" s="520"/>
      <c r="J34" s="521"/>
      <c r="K34" s="521"/>
      <c r="M34" s="521"/>
      <c r="N34" s="521"/>
      <c r="O34" s="521"/>
      <c r="P34" s="521"/>
      <c r="Q34" s="521"/>
      <c r="R34" s="521"/>
      <c r="S34" s="521"/>
      <c r="T34" s="521"/>
      <c r="U34" s="521"/>
      <c r="V34" s="521"/>
      <c r="W34" s="521"/>
      <c r="X34" s="521"/>
      <c r="Y34" s="521"/>
      <c r="AA34" s="521"/>
      <c r="AB34" s="521"/>
      <c r="AD34" s="521"/>
      <c r="AE34" s="521"/>
      <c r="AF34" s="521"/>
      <c r="AG34" s="521"/>
      <c r="AH34" s="521"/>
      <c r="AI34" s="521"/>
      <c r="AJ34" s="521"/>
      <c r="AK34" s="521"/>
      <c r="AL34" s="521"/>
      <c r="AM34" s="521"/>
      <c r="AN34" s="521"/>
      <c r="AO34" s="521"/>
      <c r="AP34" s="521"/>
      <c r="AR34" s="521"/>
      <c r="AS34" s="521"/>
      <c r="AU34" s="521"/>
      <c r="AV34" s="521"/>
      <c r="AW34" s="521"/>
      <c r="AX34" s="521"/>
      <c r="AY34" s="521"/>
      <c r="AZ34" s="521"/>
      <c r="BA34" s="521"/>
      <c r="BB34" s="521"/>
      <c r="BC34" s="521"/>
      <c r="BD34" s="521"/>
      <c r="BE34" s="521"/>
      <c r="BF34" s="521"/>
      <c r="BG34" s="521"/>
      <c r="BI34" s="521"/>
      <c r="BJ34" s="521"/>
      <c r="BL34" s="521"/>
      <c r="BM34" s="521"/>
      <c r="BN34" s="521"/>
      <c r="BO34" s="521"/>
      <c r="BP34" s="521"/>
      <c r="BQ34" s="521"/>
      <c r="BR34" s="521"/>
      <c r="BS34" s="521"/>
      <c r="BT34" s="521"/>
      <c r="BU34" s="521"/>
      <c r="BV34" s="521"/>
      <c r="BW34" s="521"/>
      <c r="BX34" s="521"/>
      <c r="BZ34" s="620"/>
      <c r="CA34" s="645"/>
      <c r="CB34" s="645"/>
      <c r="CC34" s="645"/>
      <c r="CD34" s="645"/>
      <c r="CE34" s="646"/>
      <c r="CF34" s="645"/>
      <c r="CG34" s="645"/>
      <c r="CH34" s="645"/>
      <c r="CI34" s="645"/>
      <c r="CJ34" s="646"/>
      <c r="CK34" s="645"/>
      <c r="CL34" s="645"/>
      <c r="CM34" s="645"/>
      <c r="CN34" s="645"/>
      <c r="CO34" s="646"/>
      <c r="CP34" s="645"/>
      <c r="CQ34" s="645"/>
      <c r="CR34" s="645"/>
      <c r="CS34" s="645"/>
      <c r="CT34" s="646"/>
      <c r="CU34" s="647"/>
    </row>
    <row r="35" spans="1:99" s="53" customFormat="1" ht="15" customHeight="1">
      <c r="A35" s="932"/>
      <c r="H35" s="56"/>
      <c r="J35" s="372"/>
      <c r="K35" s="1002"/>
      <c r="L35" s="372"/>
      <c r="M35" s="1002"/>
      <c r="N35" s="372"/>
      <c r="O35" s="1002"/>
      <c r="P35" s="372"/>
      <c r="Q35" s="1002"/>
      <c r="R35" s="1002"/>
      <c r="S35" s="1002"/>
      <c r="T35" s="372"/>
      <c r="U35" s="1002"/>
      <c r="V35" s="372"/>
      <c r="W35" s="1002"/>
      <c r="X35" s="372"/>
      <c r="Y35" s="1002"/>
      <c r="AA35" s="372"/>
      <c r="AB35" s="1002"/>
      <c r="AC35" s="372"/>
      <c r="AD35" s="1002"/>
      <c r="AE35" s="372"/>
      <c r="AF35" s="1002"/>
      <c r="AG35" s="372"/>
      <c r="AH35" s="1002"/>
      <c r="AI35" s="1002"/>
      <c r="AJ35" s="1002"/>
      <c r="AK35" s="372"/>
      <c r="AL35" s="1002"/>
      <c r="AM35" s="372"/>
      <c r="AN35" s="1002"/>
      <c r="AO35" s="372"/>
      <c r="AP35" s="1002"/>
      <c r="AR35" s="372"/>
      <c r="AS35" s="286"/>
      <c r="AT35" s="372"/>
      <c r="AU35" s="286"/>
      <c r="AV35" s="372"/>
      <c r="AW35" s="286"/>
      <c r="AX35" s="372"/>
      <c r="AY35" s="286"/>
      <c r="AZ35" s="286"/>
      <c r="BA35" s="286"/>
      <c r="BB35" s="372"/>
      <c r="BC35" s="286"/>
      <c r="BD35" s="372"/>
      <c r="BE35" s="286"/>
      <c r="BF35" s="372"/>
      <c r="BG35" s="286"/>
      <c r="BI35" s="372"/>
      <c r="BJ35" s="286"/>
      <c r="BK35" s="372"/>
      <c r="BL35" s="286"/>
      <c r="BM35" s="372"/>
      <c r="BN35" s="286"/>
      <c r="BO35" s="372"/>
      <c r="BP35" s="286"/>
      <c r="BQ35" s="286"/>
      <c r="BR35" s="286"/>
      <c r="BS35" s="372"/>
      <c r="BT35" s="286"/>
      <c r="BU35" s="372"/>
      <c r="BV35" s="286"/>
      <c r="BW35" s="372"/>
      <c r="BX35" s="286"/>
      <c r="BZ35" s="58"/>
      <c r="CA35" s="60"/>
      <c r="CB35" s="60"/>
      <c r="CC35" s="60"/>
      <c r="CD35" s="60"/>
      <c r="CE35" s="58"/>
      <c r="CF35" s="60"/>
      <c r="CG35" s="60"/>
      <c r="CH35" s="60"/>
      <c r="CI35" s="60"/>
      <c r="CJ35" s="58"/>
      <c r="CK35" s="60"/>
      <c r="CL35" s="60"/>
      <c r="CM35" s="60"/>
      <c r="CN35" s="60"/>
      <c r="CO35" s="58"/>
      <c r="CP35" s="60"/>
      <c r="CQ35" s="60"/>
      <c r="CR35" s="60"/>
      <c r="CS35" s="60"/>
      <c r="CT35" s="58"/>
    </row>
    <row r="36" spans="1:99" s="49" customFormat="1" ht="15" customHeight="1">
      <c r="A36" s="944"/>
      <c r="B36" s="316" t="s">
        <v>190</v>
      </c>
      <c r="C36" s="316"/>
      <c r="D36" s="316"/>
      <c r="E36" s="316"/>
      <c r="F36" s="316"/>
      <c r="H36" s="317"/>
      <c r="J36" s="318"/>
      <c r="K36" s="320"/>
      <c r="L36" s="318"/>
      <c r="M36" s="320"/>
      <c r="N36" s="318"/>
      <c r="O36" s="320"/>
      <c r="P36" s="318"/>
      <c r="Q36" s="320"/>
      <c r="R36" s="318">
        <v>19010</v>
      </c>
      <c r="S36" s="320">
        <v>19355</v>
      </c>
      <c r="T36" s="318">
        <v>0</v>
      </c>
      <c r="U36" s="320">
        <v>0</v>
      </c>
      <c r="V36" s="318">
        <v>-3</v>
      </c>
      <c r="W36" s="319">
        <v>-3</v>
      </c>
      <c r="X36" s="622">
        <v>19007</v>
      </c>
      <c r="Y36" s="319">
        <v>19352</v>
      </c>
      <c r="AA36" s="318"/>
      <c r="AB36" s="320"/>
      <c r="AC36" s="318"/>
      <c r="AD36" s="320"/>
      <c r="AE36" s="318"/>
      <c r="AF36" s="320"/>
      <c r="AG36" s="318"/>
      <c r="AH36" s="320"/>
      <c r="AI36" s="318">
        <v>38997</v>
      </c>
      <c r="AJ36" s="320">
        <v>39686</v>
      </c>
      <c r="AK36" s="318">
        <v>0</v>
      </c>
      <c r="AL36" s="320">
        <v>0</v>
      </c>
      <c r="AM36" s="318">
        <v>-8</v>
      </c>
      <c r="AN36" s="319">
        <v>-8</v>
      </c>
      <c r="AO36" s="622">
        <v>38989</v>
      </c>
      <c r="AP36" s="319">
        <v>39678</v>
      </c>
      <c r="AR36" s="318"/>
      <c r="AS36" s="320"/>
      <c r="AT36" s="318"/>
      <c r="AU36" s="320"/>
      <c r="AV36" s="318"/>
      <c r="AW36" s="320"/>
      <c r="AX36" s="318"/>
      <c r="AY36" s="320"/>
      <c r="AZ36" s="318">
        <v>19555</v>
      </c>
      <c r="BA36" s="320">
        <v>19841</v>
      </c>
      <c r="BB36" s="318">
        <v>0</v>
      </c>
      <c r="BC36" s="320">
        <v>0</v>
      </c>
      <c r="BD36" s="318">
        <v>-3</v>
      </c>
      <c r="BE36" s="319">
        <v>-3</v>
      </c>
      <c r="BF36" s="622">
        <v>19552</v>
      </c>
      <c r="BG36" s="319">
        <v>19839</v>
      </c>
      <c r="BI36" s="318"/>
      <c r="BJ36" s="320"/>
      <c r="BK36" s="318"/>
      <c r="BL36" s="320"/>
      <c r="BM36" s="318"/>
      <c r="BN36" s="320"/>
      <c r="BO36" s="318"/>
      <c r="BP36" s="320"/>
      <c r="BQ36" s="318"/>
      <c r="BR36" s="320"/>
      <c r="BS36" s="318"/>
      <c r="BT36" s="320"/>
      <c r="BU36" s="318"/>
      <c r="BV36" s="319"/>
      <c r="BW36" s="622"/>
      <c r="BX36" s="319"/>
      <c r="BZ36" s="164"/>
      <c r="CA36" s="355"/>
      <c r="CB36" s="355"/>
      <c r="CC36" s="323">
        <f t="shared" ref="CC36:CC44" si="16">IF(ABS(X36-(R36+T36+V36))&lt;0.001,0,X36-(R36+T36+V36))</f>
        <v>0</v>
      </c>
      <c r="CD36" s="323">
        <f t="shared" ref="CD36:CD44" si="17">IF(ABS(Y36-(S36+U36+W36))&lt;0.001,0,Y36-(S36+U36+W36))</f>
        <v>0</v>
      </c>
      <c r="CE36" s="58"/>
      <c r="CF36" s="355"/>
      <c r="CG36" s="355"/>
      <c r="CH36" s="323">
        <f t="shared" ref="CH36:CH44" si="18">IF(ABS(AO36-(AI36+AK36+AM36))&lt;0.001,0,AO36-(AI36+AK36+AM36))</f>
        <v>0</v>
      </c>
      <c r="CI36" s="323">
        <f t="shared" ref="CI36:CI44" si="19">IF(ABS(AP36-(AJ36+AL36+AN36))&lt;0.001,0,AP36-(AJ36+AL36+AN36))</f>
        <v>0</v>
      </c>
      <c r="CJ36" s="58"/>
      <c r="CK36" s="355"/>
      <c r="CL36" s="355"/>
      <c r="CM36" s="323">
        <f t="shared" ref="CM36:CM44" si="20">IF(ABS(BF36-(AZ36+BB36+BD36))&lt;0.001,0,BF36-(AZ36+BB36+BD36))</f>
        <v>0</v>
      </c>
      <c r="CN36" s="323">
        <f t="shared" ref="CN36:CN44" si="21">IF(ABS(BG36-(BA36+BC36+BE36))&lt;0.001,0,BG36-(BA36+BC36+BE36))</f>
        <v>1</v>
      </c>
      <c r="CO36" s="58"/>
      <c r="CP36" s="355"/>
      <c r="CQ36" s="355"/>
      <c r="CR36" s="323">
        <f t="shared" ref="CR36:CR44" si="22">IF(ABS(BW36-(BQ36+BS36+BU36))&lt;0.001,0,BW36-(BQ36+BS36+BU36))</f>
        <v>0</v>
      </c>
      <c r="CS36" s="323">
        <f t="shared" ref="CS36:CS44" si="23">IF(ABS(BX36-(BR36+BT36+BV36))&lt;0.001,0,BX36-(BR36+BT36+BV36))</f>
        <v>0</v>
      </c>
      <c r="CT36" s="183"/>
    </row>
    <row r="37" spans="1:99" s="53" customFormat="1" ht="15" customHeight="1">
      <c r="A37" s="932"/>
      <c r="B37" s="496" t="s">
        <v>207</v>
      </c>
      <c r="C37" s="496"/>
      <c r="D37" s="496"/>
      <c r="E37" s="496"/>
      <c r="F37" s="496"/>
      <c r="H37" s="119" t="s">
        <v>166</v>
      </c>
      <c r="J37" s="93"/>
      <c r="K37" s="95"/>
      <c r="L37" s="93"/>
      <c r="M37" s="85"/>
      <c r="N37" s="93"/>
      <c r="O37" s="95"/>
      <c r="P37" s="93"/>
      <c r="Q37" s="95"/>
      <c r="R37" s="93">
        <v>-7682</v>
      </c>
      <c r="S37" s="95">
        <v>-7991</v>
      </c>
      <c r="T37" s="93">
        <v>-64</v>
      </c>
      <c r="U37" s="95">
        <v>-62</v>
      </c>
      <c r="V37" s="93">
        <v>8</v>
      </c>
      <c r="W37" s="94">
        <v>4</v>
      </c>
      <c r="X37" s="189">
        <v>-7737</v>
      </c>
      <c r="Y37" s="94">
        <v>-8049</v>
      </c>
      <c r="AA37" s="93"/>
      <c r="AB37" s="95"/>
      <c r="AC37" s="93"/>
      <c r="AD37" s="85"/>
      <c r="AE37" s="93"/>
      <c r="AF37" s="95"/>
      <c r="AG37" s="93"/>
      <c r="AH37" s="95"/>
      <c r="AI37" s="93">
        <v>-16059</v>
      </c>
      <c r="AJ37" s="95">
        <v>-16626</v>
      </c>
      <c r="AK37" s="93">
        <v>-129</v>
      </c>
      <c r="AL37" s="95">
        <v>-125</v>
      </c>
      <c r="AM37" s="93">
        <v>13</v>
      </c>
      <c r="AN37" s="94">
        <v>10</v>
      </c>
      <c r="AO37" s="189">
        <v>-16175</v>
      </c>
      <c r="AP37" s="94">
        <v>-16742</v>
      </c>
      <c r="AR37" s="93"/>
      <c r="AS37" s="95"/>
      <c r="AT37" s="93"/>
      <c r="AU37" s="85"/>
      <c r="AV37" s="93"/>
      <c r="AW37" s="95"/>
      <c r="AX37" s="93"/>
      <c r="AY37" s="95"/>
      <c r="AZ37" s="93">
        <v>-8121</v>
      </c>
      <c r="BA37" s="95">
        <v>-8062</v>
      </c>
      <c r="BB37" s="93">
        <v>-54</v>
      </c>
      <c r="BC37" s="95">
        <v>-51</v>
      </c>
      <c r="BD37" s="93">
        <v>3</v>
      </c>
      <c r="BE37" s="94">
        <v>3</v>
      </c>
      <c r="BF37" s="189">
        <v>-8171</v>
      </c>
      <c r="BG37" s="94">
        <v>-8110</v>
      </c>
      <c r="BI37" s="93"/>
      <c r="BJ37" s="95"/>
      <c r="BK37" s="93"/>
      <c r="BL37" s="85"/>
      <c r="BM37" s="93"/>
      <c r="BN37" s="95"/>
      <c r="BO37" s="93"/>
      <c r="BP37" s="95"/>
      <c r="BQ37" s="93"/>
      <c r="BR37" s="95"/>
      <c r="BS37" s="93"/>
      <c r="BT37" s="95"/>
      <c r="BU37" s="93"/>
      <c r="BV37" s="94"/>
      <c r="BW37" s="189"/>
      <c r="BX37" s="94"/>
      <c r="BZ37" s="133"/>
      <c r="CA37" s="177"/>
      <c r="CB37" s="177"/>
      <c r="CC37" s="176">
        <f t="shared" si="16"/>
        <v>1</v>
      </c>
      <c r="CD37" s="176">
        <f t="shared" si="17"/>
        <v>0</v>
      </c>
      <c r="CE37" s="643"/>
      <c r="CF37" s="177"/>
      <c r="CG37" s="177"/>
      <c r="CH37" s="176">
        <f t="shared" si="18"/>
        <v>0</v>
      </c>
      <c r="CI37" s="176">
        <f t="shared" si="19"/>
        <v>-1</v>
      </c>
      <c r="CJ37" s="643"/>
      <c r="CK37" s="177"/>
      <c r="CL37" s="177"/>
      <c r="CM37" s="176">
        <f t="shared" si="20"/>
        <v>1</v>
      </c>
      <c r="CN37" s="176">
        <f t="shared" si="21"/>
        <v>0</v>
      </c>
      <c r="CO37" s="643"/>
      <c r="CP37" s="177"/>
      <c r="CQ37" s="177"/>
      <c r="CR37" s="176">
        <f t="shared" si="22"/>
        <v>0</v>
      </c>
      <c r="CS37" s="176">
        <f t="shared" si="23"/>
        <v>0</v>
      </c>
      <c r="CT37" s="183"/>
      <c r="CU37" s="644"/>
    </row>
    <row r="38" spans="1:99" s="53" customFormat="1" ht="15" customHeight="1">
      <c r="A38" s="932"/>
      <c r="B38" s="53" t="s">
        <v>220</v>
      </c>
      <c r="H38" s="56"/>
      <c r="J38" s="372"/>
      <c r="K38" s="998"/>
      <c r="L38" s="372"/>
      <c r="M38" s="290"/>
      <c r="N38" s="372"/>
      <c r="O38" s="998"/>
      <c r="P38" s="372"/>
      <c r="Q38" s="998"/>
      <c r="R38" s="372">
        <v>136</v>
      </c>
      <c r="S38" s="1006">
        <v>174</v>
      </c>
      <c r="T38" s="372">
        <v>51</v>
      </c>
      <c r="U38" s="1006">
        <v>43</v>
      </c>
      <c r="V38" s="372">
        <v>-4</v>
      </c>
      <c r="W38" s="1007">
        <v>0</v>
      </c>
      <c r="X38" s="375">
        <v>183</v>
      </c>
      <c r="Y38" s="1007">
        <v>217</v>
      </c>
      <c r="AA38" s="372"/>
      <c r="AB38" s="998"/>
      <c r="AC38" s="372"/>
      <c r="AD38" s="290"/>
      <c r="AE38" s="372"/>
      <c r="AF38" s="998"/>
      <c r="AG38" s="372"/>
      <c r="AH38" s="998"/>
      <c r="AI38" s="372">
        <v>406</v>
      </c>
      <c r="AJ38" s="1006">
        <v>390</v>
      </c>
      <c r="AK38" s="372">
        <v>92</v>
      </c>
      <c r="AL38" s="1006">
        <v>91</v>
      </c>
      <c r="AM38" s="372">
        <v>-4</v>
      </c>
      <c r="AN38" s="1007">
        <v>-1</v>
      </c>
      <c r="AO38" s="375">
        <v>493</v>
      </c>
      <c r="AP38" s="1007">
        <v>480</v>
      </c>
      <c r="AR38" s="372"/>
      <c r="AS38" s="373"/>
      <c r="AT38" s="372"/>
      <c r="AU38" s="290"/>
      <c r="AV38" s="372"/>
      <c r="AW38" s="373"/>
      <c r="AX38" s="372"/>
      <c r="AY38" s="373"/>
      <c r="AZ38" s="372">
        <v>216</v>
      </c>
      <c r="BA38" s="373">
        <v>165</v>
      </c>
      <c r="BB38" s="372">
        <v>30</v>
      </c>
      <c r="BC38" s="373">
        <v>28</v>
      </c>
      <c r="BD38" s="372">
        <v>0</v>
      </c>
      <c r="BE38" s="286">
        <v>0</v>
      </c>
      <c r="BF38" s="375">
        <v>246</v>
      </c>
      <c r="BG38" s="286">
        <v>193</v>
      </c>
      <c r="BI38" s="372"/>
      <c r="BJ38" s="373"/>
      <c r="BK38" s="372"/>
      <c r="BL38" s="290"/>
      <c r="BM38" s="372"/>
      <c r="BN38" s="373"/>
      <c r="BO38" s="372"/>
      <c r="BP38" s="373"/>
      <c r="BQ38" s="372"/>
      <c r="BR38" s="935"/>
      <c r="BS38" s="372"/>
      <c r="BT38" s="935"/>
      <c r="BU38" s="372"/>
      <c r="BV38" s="936"/>
      <c r="BW38" s="375"/>
      <c r="BX38" s="936"/>
      <c r="BZ38" s="133"/>
      <c r="CA38" s="177"/>
      <c r="CB38" s="177"/>
      <c r="CC38" s="176">
        <f t="shared" si="16"/>
        <v>0</v>
      </c>
      <c r="CD38" s="176">
        <f t="shared" si="17"/>
        <v>0</v>
      </c>
      <c r="CE38" s="643"/>
      <c r="CF38" s="177"/>
      <c r="CG38" s="177"/>
      <c r="CH38" s="176">
        <f t="shared" si="18"/>
        <v>-1</v>
      </c>
      <c r="CI38" s="176">
        <f t="shared" si="19"/>
        <v>0</v>
      </c>
      <c r="CJ38" s="643"/>
      <c r="CK38" s="177"/>
      <c r="CL38" s="177"/>
      <c r="CM38" s="176">
        <f t="shared" si="20"/>
        <v>0</v>
      </c>
      <c r="CN38" s="176">
        <f t="shared" si="21"/>
        <v>0</v>
      </c>
      <c r="CO38" s="643"/>
      <c r="CP38" s="177"/>
      <c r="CQ38" s="177"/>
      <c r="CR38" s="176">
        <f t="shared" si="22"/>
        <v>0</v>
      </c>
      <c r="CS38" s="176">
        <f t="shared" si="23"/>
        <v>0</v>
      </c>
      <c r="CT38" s="183"/>
      <c r="CU38" s="644"/>
    </row>
    <row r="39" spans="1:99" s="53" customFormat="1" ht="15" customHeight="1">
      <c r="A39" s="932"/>
      <c r="B39" s="496" t="s">
        <v>208</v>
      </c>
      <c r="C39" s="496"/>
      <c r="D39" s="496"/>
      <c r="E39" s="496"/>
      <c r="F39" s="496"/>
      <c r="H39" s="119" t="s">
        <v>168</v>
      </c>
      <c r="J39" s="93"/>
      <c r="K39" s="95"/>
      <c r="L39" s="93"/>
      <c r="M39" s="95"/>
      <c r="N39" s="93"/>
      <c r="O39" s="95"/>
      <c r="P39" s="93"/>
      <c r="Q39" s="95"/>
      <c r="R39" s="93">
        <v>-4185</v>
      </c>
      <c r="S39" s="95">
        <v>-4183</v>
      </c>
      <c r="T39" s="93">
        <v>-40</v>
      </c>
      <c r="U39" s="95">
        <v>-41</v>
      </c>
      <c r="V39" s="93">
        <v>0</v>
      </c>
      <c r="W39" s="94">
        <v>0</v>
      </c>
      <c r="X39" s="189">
        <v>-4225</v>
      </c>
      <c r="Y39" s="94">
        <v>-4224</v>
      </c>
      <c r="AA39" s="93"/>
      <c r="AB39" s="95"/>
      <c r="AC39" s="93"/>
      <c r="AD39" s="95"/>
      <c r="AE39" s="93"/>
      <c r="AF39" s="95"/>
      <c r="AG39" s="93"/>
      <c r="AH39" s="95"/>
      <c r="AI39" s="93">
        <v>-8213</v>
      </c>
      <c r="AJ39" s="95">
        <v>-8171</v>
      </c>
      <c r="AK39" s="93">
        <v>-76</v>
      </c>
      <c r="AL39" s="95">
        <v>-77</v>
      </c>
      <c r="AM39" s="93">
        <v>0</v>
      </c>
      <c r="AN39" s="94">
        <v>0</v>
      </c>
      <c r="AO39" s="189">
        <v>-8289</v>
      </c>
      <c r="AP39" s="94">
        <v>-8247</v>
      </c>
      <c r="AR39" s="93"/>
      <c r="AS39" s="95"/>
      <c r="AT39" s="93"/>
      <c r="AU39" s="95"/>
      <c r="AV39" s="93"/>
      <c r="AW39" s="95"/>
      <c r="AX39" s="93"/>
      <c r="AY39" s="95"/>
      <c r="AZ39" s="93">
        <v>-4227</v>
      </c>
      <c r="BA39" s="95">
        <v>-4310</v>
      </c>
      <c r="BB39" s="93">
        <v>-39</v>
      </c>
      <c r="BC39" s="95">
        <v>-36</v>
      </c>
      <c r="BD39" s="93">
        <v>0</v>
      </c>
      <c r="BE39" s="94">
        <v>0</v>
      </c>
      <c r="BF39" s="189">
        <v>-4266</v>
      </c>
      <c r="BG39" s="94">
        <v>-4346</v>
      </c>
      <c r="BI39" s="93"/>
      <c r="BJ39" s="95"/>
      <c r="BK39" s="93"/>
      <c r="BL39" s="95"/>
      <c r="BM39" s="93"/>
      <c r="BN39" s="95"/>
      <c r="BO39" s="93"/>
      <c r="BP39" s="95"/>
      <c r="BQ39" s="93"/>
      <c r="BR39" s="95"/>
      <c r="BS39" s="93"/>
      <c r="BT39" s="95"/>
      <c r="BU39" s="93"/>
      <c r="BV39" s="94"/>
      <c r="BW39" s="189"/>
      <c r="BX39" s="94"/>
      <c r="BZ39" s="133"/>
      <c r="CA39" s="177"/>
      <c r="CB39" s="177"/>
      <c r="CC39" s="176">
        <f t="shared" si="16"/>
        <v>0</v>
      </c>
      <c r="CD39" s="176">
        <f t="shared" si="17"/>
        <v>0</v>
      </c>
      <c r="CE39" s="58"/>
      <c r="CF39" s="177"/>
      <c r="CG39" s="177"/>
      <c r="CH39" s="176">
        <f t="shared" si="18"/>
        <v>0</v>
      </c>
      <c r="CI39" s="176">
        <f t="shared" si="19"/>
        <v>1</v>
      </c>
      <c r="CJ39" s="58"/>
      <c r="CK39" s="177"/>
      <c r="CL39" s="177"/>
      <c r="CM39" s="176">
        <f t="shared" si="20"/>
        <v>0</v>
      </c>
      <c r="CN39" s="176">
        <f t="shared" si="21"/>
        <v>0</v>
      </c>
      <c r="CO39" s="58"/>
      <c r="CP39" s="177"/>
      <c r="CQ39" s="177"/>
      <c r="CR39" s="176">
        <f t="shared" si="22"/>
        <v>0</v>
      </c>
      <c r="CS39" s="176">
        <f t="shared" si="23"/>
        <v>0</v>
      </c>
      <c r="CT39" s="183"/>
    </row>
    <row r="40" spans="1:99" s="53" customFormat="1" ht="15" customHeight="1">
      <c r="A40" s="932"/>
      <c r="B40" s="53" t="s">
        <v>219</v>
      </c>
      <c r="H40" s="56"/>
      <c r="J40" s="506"/>
      <c r="K40" s="998"/>
      <c r="L40" s="506"/>
      <c r="M40" s="998"/>
      <c r="N40" s="506"/>
      <c r="O40" s="998"/>
      <c r="P40" s="372"/>
      <c r="Q40" s="998"/>
      <c r="R40" s="372">
        <v>-1131</v>
      </c>
      <c r="S40" s="1006">
        <v>-1156</v>
      </c>
      <c r="T40" s="372">
        <v>-1</v>
      </c>
      <c r="U40" s="1006">
        <v>-1</v>
      </c>
      <c r="V40" s="372">
        <v>0</v>
      </c>
      <c r="W40" s="1007">
        <v>0</v>
      </c>
      <c r="X40" s="375">
        <v>-1132</v>
      </c>
      <c r="Y40" s="1007">
        <v>-1157</v>
      </c>
      <c r="AA40" s="506"/>
      <c r="AB40" s="998"/>
      <c r="AC40" s="506"/>
      <c r="AD40" s="998"/>
      <c r="AE40" s="506"/>
      <c r="AF40" s="998"/>
      <c r="AG40" s="372"/>
      <c r="AH40" s="998"/>
      <c r="AI40" s="372">
        <v>-1697</v>
      </c>
      <c r="AJ40" s="1006">
        <v>-1664</v>
      </c>
      <c r="AK40" s="372">
        <v>-2</v>
      </c>
      <c r="AL40" s="1006">
        <v>-7</v>
      </c>
      <c r="AM40" s="372">
        <v>0</v>
      </c>
      <c r="AN40" s="1007">
        <v>0</v>
      </c>
      <c r="AO40" s="375">
        <v>-1698</v>
      </c>
      <c r="AP40" s="1007">
        <v>-1672</v>
      </c>
      <c r="AR40" s="506"/>
      <c r="AS40" s="373"/>
      <c r="AT40" s="506"/>
      <c r="AU40" s="373"/>
      <c r="AV40" s="506"/>
      <c r="AW40" s="373"/>
      <c r="AX40" s="372"/>
      <c r="AY40" s="373"/>
      <c r="AZ40" s="372">
        <v>-1151</v>
      </c>
      <c r="BA40" s="373">
        <v>-1163</v>
      </c>
      <c r="BB40" s="372">
        <v>0</v>
      </c>
      <c r="BC40" s="373">
        <v>-1</v>
      </c>
      <c r="BD40" s="372">
        <v>0</v>
      </c>
      <c r="BE40" s="286">
        <v>0</v>
      </c>
      <c r="BF40" s="375">
        <v>-1151</v>
      </c>
      <c r="BG40" s="286">
        <v>-1164</v>
      </c>
      <c r="BI40" s="506"/>
      <c r="BJ40" s="373"/>
      <c r="BK40" s="506"/>
      <c r="BL40" s="373"/>
      <c r="BM40" s="506"/>
      <c r="BN40" s="373"/>
      <c r="BO40" s="372"/>
      <c r="BP40" s="373"/>
      <c r="BQ40" s="372"/>
      <c r="BR40" s="935"/>
      <c r="BS40" s="372"/>
      <c r="BT40" s="935"/>
      <c r="BU40" s="372"/>
      <c r="BV40" s="936"/>
      <c r="BW40" s="375"/>
      <c r="BX40" s="936"/>
      <c r="BZ40" s="133"/>
      <c r="CA40" s="177"/>
      <c r="CB40" s="177"/>
      <c r="CC40" s="176">
        <f t="shared" si="16"/>
        <v>0</v>
      </c>
      <c r="CD40" s="176">
        <f t="shared" si="17"/>
        <v>0</v>
      </c>
      <c r="CE40" s="58"/>
      <c r="CF40" s="177"/>
      <c r="CG40" s="177"/>
      <c r="CH40" s="176">
        <f t="shared" si="18"/>
        <v>1</v>
      </c>
      <c r="CI40" s="176">
        <f t="shared" si="19"/>
        <v>-1</v>
      </c>
      <c r="CJ40" s="58"/>
      <c r="CK40" s="177"/>
      <c r="CL40" s="177"/>
      <c r="CM40" s="176">
        <f t="shared" si="20"/>
        <v>0</v>
      </c>
      <c r="CN40" s="176">
        <f t="shared" si="21"/>
        <v>0</v>
      </c>
      <c r="CO40" s="58"/>
      <c r="CP40" s="177"/>
      <c r="CQ40" s="177"/>
      <c r="CR40" s="176">
        <f t="shared" si="22"/>
        <v>0</v>
      </c>
      <c r="CS40" s="176">
        <f t="shared" si="23"/>
        <v>0</v>
      </c>
      <c r="CT40" s="183"/>
    </row>
    <row r="41" spans="1:99" s="53" customFormat="1" ht="15" customHeight="1">
      <c r="A41" s="932"/>
      <c r="B41" s="496" t="s">
        <v>378</v>
      </c>
      <c r="C41" s="496"/>
      <c r="D41" s="496"/>
      <c r="E41" s="496"/>
      <c r="F41" s="496"/>
      <c r="H41" s="119"/>
      <c r="J41" s="93"/>
      <c r="K41" s="95"/>
      <c r="L41" s="93"/>
      <c r="M41" s="95"/>
      <c r="N41" s="93"/>
      <c r="O41" s="95"/>
      <c r="P41" s="93"/>
      <c r="Q41" s="95"/>
      <c r="R41" s="93">
        <v>-47</v>
      </c>
      <c r="S41" s="95">
        <v>-59</v>
      </c>
      <c r="T41" s="93">
        <v>0</v>
      </c>
      <c r="U41" s="95">
        <v>0</v>
      </c>
      <c r="V41" s="93">
        <v>0</v>
      </c>
      <c r="W41" s="94">
        <v>0</v>
      </c>
      <c r="X41" s="189">
        <v>-47</v>
      </c>
      <c r="Y41" s="94">
        <v>-59</v>
      </c>
      <c r="AA41" s="93"/>
      <c r="AB41" s="95"/>
      <c r="AC41" s="93"/>
      <c r="AD41" s="95"/>
      <c r="AE41" s="93"/>
      <c r="AF41" s="95"/>
      <c r="AG41" s="93"/>
      <c r="AH41" s="95"/>
      <c r="AI41" s="93">
        <v>-107</v>
      </c>
      <c r="AJ41" s="95">
        <v>-129</v>
      </c>
      <c r="AK41" s="93">
        <v>0</v>
      </c>
      <c r="AL41" s="95">
        <v>0</v>
      </c>
      <c r="AM41" s="93">
        <v>0</v>
      </c>
      <c r="AN41" s="94">
        <v>0</v>
      </c>
      <c r="AO41" s="189">
        <v>-107</v>
      </c>
      <c r="AP41" s="94">
        <v>-129</v>
      </c>
      <c r="AR41" s="93"/>
      <c r="AS41" s="95"/>
      <c r="AT41" s="93"/>
      <c r="AU41" s="95"/>
      <c r="AV41" s="93"/>
      <c r="AW41" s="95"/>
      <c r="AX41" s="93"/>
      <c r="AY41" s="95"/>
      <c r="AZ41" s="93">
        <v>-59</v>
      </c>
      <c r="BA41" s="95">
        <v>-77</v>
      </c>
      <c r="BB41" s="93">
        <v>0</v>
      </c>
      <c r="BC41" s="95">
        <v>0</v>
      </c>
      <c r="BD41" s="93">
        <v>0</v>
      </c>
      <c r="BE41" s="94">
        <v>0</v>
      </c>
      <c r="BF41" s="189">
        <v>-59</v>
      </c>
      <c r="BG41" s="94">
        <v>-77</v>
      </c>
      <c r="BI41" s="93"/>
      <c r="BJ41" s="95"/>
      <c r="BK41" s="93"/>
      <c r="BL41" s="95"/>
      <c r="BM41" s="93"/>
      <c r="BN41" s="95"/>
      <c r="BO41" s="93"/>
      <c r="BP41" s="95"/>
      <c r="BQ41" s="93"/>
      <c r="BR41" s="95"/>
      <c r="BS41" s="93"/>
      <c r="BT41" s="95"/>
      <c r="BU41" s="93"/>
      <c r="BV41" s="94"/>
      <c r="BW41" s="189"/>
      <c r="BX41" s="94"/>
      <c r="BZ41" s="133"/>
      <c r="CA41" s="177"/>
      <c r="CB41" s="177"/>
      <c r="CC41" s="176">
        <f t="shared" si="16"/>
        <v>0</v>
      </c>
      <c r="CD41" s="176">
        <f t="shared" si="17"/>
        <v>0</v>
      </c>
      <c r="CE41" s="58"/>
      <c r="CF41" s="177"/>
      <c r="CG41" s="177"/>
      <c r="CH41" s="176">
        <f t="shared" si="18"/>
        <v>0</v>
      </c>
      <c r="CI41" s="176">
        <f t="shared" si="19"/>
        <v>0</v>
      </c>
      <c r="CJ41" s="58"/>
      <c r="CK41" s="177"/>
      <c r="CL41" s="177"/>
      <c r="CM41" s="176">
        <f t="shared" si="20"/>
        <v>0</v>
      </c>
      <c r="CN41" s="176">
        <f t="shared" si="21"/>
        <v>0</v>
      </c>
      <c r="CO41" s="58"/>
      <c r="CP41" s="177"/>
      <c r="CQ41" s="177"/>
      <c r="CR41" s="176">
        <f t="shared" si="22"/>
        <v>0</v>
      </c>
      <c r="CS41" s="176">
        <f t="shared" si="23"/>
        <v>0</v>
      </c>
      <c r="CT41" s="183"/>
    </row>
    <row r="42" spans="1:99" s="53" customFormat="1" ht="15" customHeight="1">
      <c r="A42" s="932"/>
      <c r="B42" s="53" t="s">
        <v>380</v>
      </c>
      <c r="H42" s="56"/>
      <c r="J42" s="506"/>
      <c r="K42" s="998"/>
      <c r="L42" s="506"/>
      <c r="M42" s="998"/>
      <c r="N42" s="506"/>
      <c r="O42" s="998"/>
      <c r="P42" s="372"/>
      <c r="Q42" s="998"/>
      <c r="R42" s="372">
        <v>-670</v>
      </c>
      <c r="S42" s="1006">
        <v>-658</v>
      </c>
      <c r="T42" s="372">
        <v>-2</v>
      </c>
      <c r="U42" s="1006">
        <v>-2</v>
      </c>
      <c r="V42" s="372">
        <v>0</v>
      </c>
      <c r="W42" s="1007">
        <v>0</v>
      </c>
      <c r="X42" s="375">
        <v>-671</v>
      </c>
      <c r="Y42" s="1007">
        <v>-660</v>
      </c>
      <c r="AA42" s="506"/>
      <c r="AB42" s="998"/>
      <c r="AC42" s="506"/>
      <c r="AD42" s="998"/>
      <c r="AE42" s="506"/>
      <c r="AF42" s="998"/>
      <c r="AG42" s="372"/>
      <c r="AH42" s="998"/>
      <c r="AI42" s="372">
        <v>-1324</v>
      </c>
      <c r="AJ42" s="1006">
        <v>-1340</v>
      </c>
      <c r="AK42" s="372">
        <v>-3</v>
      </c>
      <c r="AL42" s="1006">
        <v>-4</v>
      </c>
      <c r="AM42" s="372">
        <v>0</v>
      </c>
      <c r="AN42" s="1007">
        <v>0</v>
      </c>
      <c r="AO42" s="375">
        <v>-1328</v>
      </c>
      <c r="AP42" s="1007">
        <v>-1343</v>
      </c>
      <c r="AR42" s="506"/>
      <c r="AS42" s="373"/>
      <c r="AT42" s="506"/>
      <c r="AU42" s="373"/>
      <c r="AV42" s="506"/>
      <c r="AW42" s="373"/>
      <c r="AX42" s="372"/>
      <c r="AY42" s="373"/>
      <c r="AZ42" s="372">
        <v>-664</v>
      </c>
      <c r="BA42" s="373">
        <v>-688</v>
      </c>
      <c r="BB42" s="372">
        <v>-2</v>
      </c>
      <c r="BC42" s="373">
        <v>-2</v>
      </c>
      <c r="BD42" s="372">
        <v>0</v>
      </c>
      <c r="BE42" s="286">
        <v>0</v>
      </c>
      <c r="BF42" s="375">
        <v>-666</v>
      </c>
      <c r="BG42" s="286">
        <v>-690</v>
      </c>
      <c r="BI42" s="506"/>
      <c r="BJ42" s="373"/>
      <c r="BK42" s="506"/>
      <c r="BL42" s="373"/>
      <c r="BM42" s="506"/>
      <c r="BN42" s="373"/>
      <c r="BO42" s="372"/>
      <c r="BP42" s="373"/>
      <c r="BQ42" s="372"/>
      <c r="BR42" s="935"/>
      <c r="BS42" s="372"/>
      <c r="BT42" s="935"/>
      <c r="BU42" s="372"/>
      <c r="BV42" s="936"/>
      <c r="BW42" s="375"/>
      <c r="BX42" s="936"/>
      <c r="BZ42" s="133"/>
      <c r="CA42" s="177"/>
      <c r="CB42" s="177"/>
      <c r="CC42" s="176">
        <f t="shared" si="16"/>
        <v>1</v>
      </c>
      <c r="CD42" s="176">
        <f t="shared" si="17"/>
        <v>0</v>
      </c>
      <c r="CE42" s="58"/>
      <c r="CF42" s="177"/>
      <c r="CG42" s="177"/>
      <c r="CH42" s="176">
        <f t="shared" si="18"/>
        <v>-1</v>
      </c>
      <c r="CI42" s="176">
        <f t="shared" si="19"/>
        <v>1</v>
      </c>
      <c r="CJ42" s="58"/>
      <c r="CK42" s="177"/>
      <c r="CL42" s="177"/>
      <c r="CM42" s="176">
        <f t="shared" si="20"/>
        <v>0</v>
      </c>
      <c r="CN42" s="176">
        <f t="shared" si="21"/>
        <v>0</v>
      </c>
      <c r="CO42" s="58"/>
      <c r="CP42" s="177"/>
      <c r="CQ42" s="177"/>
      <c r="CR42" s="176">
        <f t="shared" si="22"/>
        <v>0</v>
      </c>
      <c r="CS42" s="176">
        <f t="shared" si="23"/>
        <v>0</v>
      </c>
      <c r="CT42" s="183"/>
    </row>
    <row r="43" spans="1:99" s="53" customFormat="1" ht="15" customHeight="1">
      <c r="A43" s="932"/>
      <c r="B43" s="496" t="s">
        <v>384</v>
      </c>
      <c r="C43" s="496"/>
      <c r="D43" s="496"/>
      <c r="E43" s="496"/>
      <c r="F43" s="496"/>
      <c r="H43" s="119"/>
      <c r="J43" s="93"/>
      <c r="K43" s="95"/>
      <c r="L43" s="93"/>
      <c r="M43" s="95"/>
      <c r="N43" s="93"/>
      <c r="O43" s="95"/>
      <c r="P43" s="93"/>
      <c r="Q43" s="95"/>
      <c r="R43" s="93">
        <v>-52</v>
      </c>
      <c r="S43" s="95">
        <v>-108</v>
      </c>
      <c r="T43" s="93">
        <v>0</v>
      </c>
      <c r="U43" s="95">
        <v>0</v>
      </c>
      <c r="V43" s="93">
        <v>0</v>
      </c>
      <c r="W43" s="94">
        <v>0</v>
      </c>
      <c r="X43" s="189">
        <v>-52</v>
      </c>
      <c r="Y43" s="94">
        <v>-108</v>
      </c>
      <c r="AA43" s="93"/>
      <c r="AB43" s="95"/>
      <c r="AC43" s="93"/>
      <c r="AD43" s="95"/>
      <c r="AE43" s="93"/>
      <c r="AF43" s="95"/>
      <c r="AG43" s="93"/>
      <c r="AH43" s="95"/>
      <c r="AI43" s="93">
        <v>-126</v>
      </c>
      <c r="AJ43" s="95">
        <v>-235</v>
      </c>
      <c r="AK43" s="93">
        <v>0</v>
      </c>
      <c r="AL43" s="95">
        <v>0</v>
      </c>
      <c r="AM43" s="93">
        <v>0</v>
      </c>
      <c r="AN43" s="94">
        <v>0</v>
      </c>
      <c r="AO43" s="189">
        <v>-126</v>
      </c>
      <c r="AP43" s="94">
        <v>-235</v>
      </c>
      <c r="AR43" s="93"/>
      <c r="AS43" s="95"/>
      <c r="AT43" s="93"/>
      <c r="AU43" s="95"/>
      <c r="AV43" s="93"/>
      <c r="AW43" s="95"/>
      <c r="AX43" s="93"/>
      <c r="AY43" s="95"/>
      <c r="AZ43" s="93">
        <v>-108</v>
      </c>
      <c r="BA43" s="95">
        <v>-134</v>
      </c>
      <c r="BB43" s="93">
        <v>0</v>
      </c>
      <c r="BC43" s="95">
        <v>0</v>
      </c>
      <c r="BD43" s="93">
        <v>0</v>
      </c>
      <c r="BE43" s="94">
        <v>0</v>
      </c>
      <c r="BF43" s="189">
        <v>-108</v>
      </c>
      <c r="BG43" s="94">
        <v>-134</v>
      </c>
      <c r="BI43" s="93"/>
      <c r="BJ43" s="95"/>
      <c r="BK43" s="93"/>
      <c r="BL43" s="95"/>
      <c r="BM43" s="93"/>
      <c r="BN43" s="95"/>
      <c r="BO43" s="93"/>
      <c r="BP43" s="95"/>
      <c r="BQ43" s="93"/>
      <c r="BR43" s="95"/>
      <c r="BS43" s="93"/>
      <c r="BT43" s="95"/>
      <c r="BU43" s="93"/>
      <c r="BV43" s="94"/>
      <c r="BW43" s="189"/>
      <c r="BX43" s="94"/>
      <c r="BZ43" s="133"/>
      <c r="CA43" s="177"/>
      <c r="CB43" s="177"/>
      <c r="CC43" s="176">
        <f t="shared" si="16"/>
        <v>0</v>
      </c>
      <c r="CD43" s="176">
        <f t="shared" si="17"/>
        <v>0</v>
      </c>
      <c r="CE43" s="58"/>
      <c r="CF43" s="177"/>
      <c r="CG43" s="177"/>
      <c r="CH43" s="176">
        <f t="shared" si="18"/>
        <v>0</v>
      </c>
      <c r="CI43" s="176">
        <f t="shared" si="19"/>
        <v>0</v>
      </c>
      <c r="CJ43" s="58"/>
      <c r="CK43" s="177"/>
      <c r="CL43" s="177"/>
      <c r="CM43" s="176">
        <f t="shared" si="20"/>
        <v>0</v>
      </c>
      <c r="CN43" s="176">
        <f t="shared" si="21"/>
        <v>0</v>
      </c>
      <c r="CO43" s="58"/>
      <c r="CP43" s="177"/>
      <c r="CQ43" s="177"/>
      <c r="CR43" s="176">
        <f t="shared" si="22"/>
        <v>0</v>
      </c>
      <c r="CS43" s="176">
        <f t="shared" si="23"/>
        <v>0</v>
      </c>
      <c r="CT43" s="183"/>
    </row>
    <row r="44" spans="1:99" s="49" customFormat="1" ht="15" customHeight="1">
      <c r="A44" s="944"/>
      <c r="B44" s="49" t="s">
        <v>351</v>
      </c>
      <c r="H44" s="56" t="s">
        <v>4</v>
      </c>
      <c r="J44" s="352"/>
      <c r="K44" s="353"/>
      <c r="L44" s="291"/>
      <c r="M44" s="292"/>
      <c r="N44" s="352"/>
      <c r="O44" s="353"/>
      <c r="P44" s="352"/>
      <c r="Q44" s="353"/>
      <c r="R44" s="352">
        <v>5380</v>
      </c>
      <c r="S44" s="353">
        <v>5375</v>
      </c>
      <c r="T44" s="352">
        <v>-56</v>
      </c>
      <c r="U44" s="353">
        <v>-62</v>
      </c>
      <c r="V44" s="352">
        <v>0</v>
      </c>
      <c r="W44" s="233">
        <v>0</v>
      </c>
      <c r="X44" s="530">
        <v>5324</v>
      </c>
      <c r="Y44" s="233">
        <v>5313</v>
      </c>
      <c r="AA44" s="352"/>
      <c r="AB44" s="353"/>
      <c r="AC44" s="291"/>
      <c r="AD44" s="292"/>
      <c r="AE44" s="352"/>
      <c r="AF44" s="353"/>
      <c r="AG44" s="352"/>
      <c r="AH44" s="353"/>
      <c r="AI44" s="352">
        <v>11876</v>
      </c>
      <c r="AJ44" s="353">
        <v>11911</v>
      </c>
      <c r="AK44" s="352">
        <v>-118</v>
      </c>
      <c r="AL44" s="353">
        <v>-122</v>
      </c>
      <c r="AM44" s="352">
        <v>1</v>
      </c>
      <c r="AN44" s="233">
        <v>1</v>
      </c>
      <c r="AO44" s="530">
        <v>11759</v>
      </c>
      <c r="AP44" s="233">
        <v>11789</v>
      </c>
      <c r="AR44" s="352"/>
      <c r="AS44" s="353"/>
      <c r="AT44" s="291"/>
      <c r="AU44" s="292"/>
      <c r="AV44" s="352"/>
      <c r="AW44" s="353"/>
      <c r="AX44" s="352"/>
      <c r="AY44" s="353"/>
      <c r="AZ44" s="352">
        <v>5443</v>
      </c>
      <c r="BA44" s="353">
        <v>5573</v>
      </c>
      <c r="BB44" s="352">
        <v>-65</v>
      </c>
      <c r="BC44" s="353">
        <v>-62</v>
      </c>
      <c r="BD44" s="352">
        <v>0</v>
      </c>
      <c r="BE44" s="233">
        <v>0</v>
      </c>
      <c r="BF44" s="530">
        <v>5378</v>
      </c>
      <c r="BG44" s="233">
        <v>5511</v>
      </c>
      <c r="BI44" s="352"/>
      <c r="BJ44" s="353"/>
      <c r="BK44" s="291"/>
      <c r="BL44" s="292"/>
      <c r="BM44" s="352"/>
      <c r="BN44" s="353"/>
      <c r="BO44" s="352"/>
      <c r="BP44" s="353"/>
      <c r="BQ44" s="352"/>
      <c r="BR44" s="353"/>
      <c r="BS44" s="352"/>
      <c r="BT44" s="353"/>
      <c r="BU44" s="352"/>
      <c r="BV44" s="233"/>
      <c r="BW44" s="530"/>
      <c r="BX44" s="233"/>
      <c r="BZ44" s="164"/>
      <c r="CA44" s="177"/>
      <c r="CB44" s="177"/>
      <c r="CC44" s="176">
        <f t="shared" si="16"/>
        <v>0</v>
      </c>
      <c r="CD44" s="176">
        <f t="shared" si="17"/>
        <v>0</v>
      </c>
      <c r="CE44" s="643"/>
      <c r="CF44" s="177"/>
      <c r="CG44" s="177"/>
      <c r="CH44" s="176">
        <f t="shared" si="18"/>
        <v>0</v>
      </c>
      <c r="CI44" s="176">
        <f t="shared" si="19"/>
        <v>-1</v>
      </c>
      <c r="CJ44" s="643"/>
      <c r="CK44" s="177"/>
      <c r="CL44" s="177"/>
      <c r="CM44" s="176">
        <f t="shared" si="20"/>
        <v>0</v>
      </c>
      <c r="CN44" s="176">
        <f t="shared" si="21"/>
        <v>0</v>
      </c>
      <c r="CO44" s="643"/>
      <c r="CP44" s="177"/>
      <c r="CQ44" s="177"/>
      <c r="CR44" s="176">
        <f t="shared" si="22"/>
        <v>0</v>
      </c>
      <c r="CS44" s="176">
        <f t="shared" si="23"/>
        <v>0</v>
      </c>
      <c r="CT44" s="183"/>
      <c r="CU44" s="648"/>
    </row>
    <row r="45" spans="1:99" s="34" customFormat="1" ht="15" customHeight="1">
      <c r="A45" s="944"/>
      <c r="B45" s="32" t="s">
        <v>0</v>
      </c>
      <c r="C45" s="32"/>
      <c r="D45" s="32"/>
      <c r="E45" s="32"/>
      <c r="F45" s="32"/>
      <c r="G45" s="32"/>
      <c r="H45" s="33"/>
      <c r="I45" s="32"/>
      <c r="J45" s="50"/>
      <c r="K45" s="51"/>
      <c r="L45" s="50"/>
      <c r="M45" s="139"/>
      <c r="N45" s="50"/>
      <c r="O45" s="51"/>
      <c r="P45" s="50"/>
      <c r="Q45" s="51"/>
      <c r="R45" s="50">
        <v>0.28299999999999997</v>
      </c>
      <c r="S45" s="51">
        <v>0.27800000000000002</v>
      </c>
      <c r="T45" s="50"/>
      <c r="U45" s="51"/>
      <c r="V45" s="50"/>
      <c r="W45" s="174"/>
      <c r="X45" s="190"/>
      <c r="Y45" s="174"/>
      <c r="AA45" s="50"/>
      <c r="AB45" s="51"/>
      <c r="AC45" s="50"/>
      <c r="AD45" s="139"/>
      <c r="AE45" s="50"/>
      <c r="AF45" s="233"/>
      <c r="AG45" s="276"/>
      <c r="AH45" s="51"/>
      <c r="AI45" s="50">
        <v>0.30499999999999999</v>
      </c>
      <c r="AJ45" s="51">
        <v>0.3</v>
      </c>
      <c r="AK45" s="50"/>
      <c r="AL45" s="51"/>
      <c r="AM45" s="50"/>
      <c r="AN45" s="174"/>
      <c r="AO45" s="190"/>
      <c r="AP45" s="174"/>
      <c r="AR45" s="50"/>
      <c r="AS45" s="51"/>
      <c r="AT45" s="50"/>
      <c r="AU45" s="139"/>
      <c r="AV45" s="50"/>
      <c r="AW45" s="51"/>
      <c r="AX45" s="50"/>
      <c r="AY45" s="51"/>
      <c r="AZ45" s="50">
        <v>0.27800000000000002</v>
      </c>
      <c r="BA45" s="51">
        <v>0.28100000000000003</v>
      </c>
      <c r="BB45" s="50"/>
      <c r="BC45" s="51"/>
      <c r="BD45" s="50"/>
      <c r="BE45" s="174"/>
      <c r="BF45" s="190"/>
      <c r="BG45" s="174"/>
      <c r="BI45" s="50"/>
      <c r="BJ45" s="51"/>
      <c r="BK45" s="50"/>
      <c r="BL45" s="139"/>
      <c r="BM45" s="50"/>
      <c r="BN45" s="233"/>
      <c r="BO45" s="276"/>
      <c r="BP45" s="51"/>
      <c r="BQ45" s="50"/>
      <c r="BR45" s="51"/>
      <c r="BS45" s="50"/>
      <c r="BT45" s="51"/>
      <c r="BU45" s="50"/>
      <c r="BV45" s="174"/>
      <c r="BW45" s="190"/>
      <c r="BX45" s="174"/>
      <c r="BZ45" s="132"/>
      <c r="CA45" s="177"/>
      <c r="CB45" s="177"/>
      <c r="CC45" s="177"/>
      <c r="CD45" s="177"/>
      <c r="CE45" s="195"/>
      <c r="CF45" s="177"/>
      <c r="CG45" s="177"/>
      <c r="CH45" s="177"/>
      <c r="CI45" s="177"/>
      <c r="CJ45" s="195"/>
      <c r="CK45" s="177"/>
      <c r="CL45" s="177"/>
      <c r="CM45" s="177"/>
      <c r="CN45" s="177"/>
      <c r="CO45" s="195"/>
      <c r="CP45" s="177"/>
      <c r="CQ45" s="177"/>
      <c r="CR45" s="177"/>
      <c r="CS45" s="177"/>
      <c r="CT45" s="97"/>
      <c r="CU45" s="191"/>
    </row>
    <row r="46" spans="1:99" s="53" customFormat="1" ht="15" customHeight="1">
      <c r="A46" s="944"/>
      <c r="B46" s="496" t="s">
        <v>681</v>
      </c>
      <c r="C46" s="496"/>
      <c r="D46" s="496"/>
      <c r="E46" s="496"/>
      <c r="F46" s="496"/>
      <c r="H46" s="119" t="s">
        <v>680</v>
      </c>
      <c r="J46" s="93"/>
      <c r="K46" s="95"/>
      <c r="L46" s="93"/>
      <c r="M46" s="85"/>
      <c r="N46" s="93"/>
      <c r="O46" s="95"/>
      <c r="P46" s="93"/>
      <c r="Q46" s="95"/>
      <c r="R46" s="93">
        <v>22</v>
      </c>
      <c r="S46" s="95">
        <v>-256</v>
      </c>
      <c r="T46" s="93">
        <v>-1</v>
      </c>
      <c r="U46" s="95">
        <v>0</v>
      </c>
      <c r="V46" s="93">
        <v>0</v>
      </c>
      <c r="W46" s="94">
        <v>0</v>
      </c>
      <c r="X46" s="189">
        <v>21</v>
      </c>
      <c r="Y46" s="94">
        <v>-256</v>
      </c>
      <c r="AA46" s="93"/>
      <c r="AB46" s="95"/>
      <c r="AC46" s="93"/>
      <c r="AD46" s="85"/>
      <c r="AE46" s="93"/>
      <c r="AF46" s="95"/>
      <c r="AG46" s="93"/>
      <c r="AH46" s="95"/>
      <c r="AI46" s="93">
        <v>-477</v>
      </c>
      <c r="AJ46" s="95">
        <v>-834</v>
      </c>
      <c r="AK46" s="93">
        <v>10</v>
      </c>
      <c r="AL46" s="95">
        <v>-122</v>
      </c>
      <c r="AM46" s="93">
        <v>0</v>
      </c>
      <c r="AN46" s="94">
        <v>0</v>
      </c>
      <c r="AO46" s="189">
        <v>-467</v>
      </c>
      <c r="AP46" s="94">
        <v>-956</v>
      </c>
      <c r="AR46" s="93"/>
      <c r="AS46" s="95"/>
      <c r="AT46" s="93"/>
      <c r="AU46" s="85"/>
      <c r="AV46" s="93"/>
      <c r="AW46" s="95"/>
      <c r="AX46" s="93"/>
      <c r="AY46" s="95"/>
      <c r="AZ46" s="93">
        <v>-255</v>
      </c>
      <c r="BA46" s="95">
        <v>-210</v>
      </c>
      <c r="BB46" s="93">
        <v>0</v>
      </c>
      <c r="BC46" s="95">
        <v>-66</v>
      </c>
      <c r="BD46" s="93">
        <v>0</v>
      </c>
      <c r="BE46" s="94">
        <v>0</v>
      </c>
      <c r="BF46" s="189">
        <v>-255</v>
      </c>
      <c r="BG46" s="94">
        <v>-276</v>
      </c>
      <c r="BI46" s="93"/>
      <c r="BJ46" s="95"/>
      <c r="BK46" s="93"/>
      <c r="BL46" s="85"/>
      <c r="BM46" s="93"/>
      <c r="BN46" s="95"/>
      <c r="BO46" s="93"/>
      <c r="BP46" s="95"/>
      <c r="BQ46" s="93"/>
      <c r="BR46" s="95"/>
      <c r="BS46" s="93"/>
      <c r="BT46" s="95"/>
      <c r="BU46" s="93"/>
      <c r="BV46" s="94"/>
      <c r="BW46" s="189"/>
      <c r="BX46" s="94"/>
      <c r="BZ46" s="133"/>
      <c r="CA46" s="177"/>
      <c r="CB46" s="177"/>
      <c r="CC46" s="176">
        <f t="shared" ref="CC46:CD52" si="24">IF(ABS(X46-(R46+T46+V46))&lt;0.001,0,X46-(R46+T46+V46))</f>
        <v>0</v>
      </c>
      <c r="CD46" s="176">
        <f t="shared" si="24"/>
        <v>0</v>
      </c>
      <c r="CE46" s="643"/>
      <c r="CF46" s="177"/>
      <c r="CG46" s="177"/>
      <c r="CH46" s="176">
        <f t="shared" ref="CH46:CI52" si="25">IF(ABS(AO46-(AI46+AK46+AM46))&lt;0.001,0,AO46-(AI46+AK46+AM46))</f>
        <v>0</v>
      </c>
      <c r="CI46" s="176">
        <f t="shared" si="25"/>
        <v>0</v>
      </c>
      <c r="CJ46" s="643"/>
      <c r="CK46" s="177"/>
      <c r="CL46" s="177"/>
      <c r="CM46" s="176">
        <f t="shared" ref="CM46:CN52" si="26">IF(ABS(BF46-(AZ46+BB46+BD46))&lt;0.001,0,BF46-(AZ46+BB46+BD46))</f>
        <v>0</v>
      </c>
      <c r="CN46" s="176">
        <f t="shared" si="26"/>
        <v>0</v>
      </c>
      <c r="CO46" s="643"/>
      <c r="CP46" s="177"/>
      <c r="CQ46" s="177"/>
      <c r="CR46" s="176">
        <f t="shared" ref="CR46:CS52" si="27">IF(ABS(BW46-(BQ46+BS46+BU46))&lt;0.001,0,BW46-(BQ46+BS46+BU46))</f>
        <v>0</v>
      </c>
      <c r="CS46" s="176">
        <f t="shared" si="27"/>
        <v>0</v>
      </c>
      <c r="CT46" s="183"/>
      <c r="CU46" s="644"/>
    </row>
    <row r="47" spans="1:99" s="53" customFormat="1" ht="15" customHeight="1">
      <c r="A47" s="944"/>
      <c r="B47" s="53" t="s">
        <v>381</v>
      </c>
      <c r="H47" s="56"/>
      <c r="J47" s="372"/>
      <c r="K47" s="998"/>
      <c r="L47" s="372"/>
      <c r="M47" s="290"/>
      <c r="N47" s="372"/>
      <c r="O47" s="998"/>
      <c r="P47" s="372"/>
      <c r="Q47" s="998"/>
      <c r="R47" s="372">
        <v>-2933</v>
      </c>
      <c r="S47" s="1006">
        <v>-3081</v>
      </c>
      <c r="T47" s="372">
        <v>-23</v>
      </c>
      <c r="U47" s="1006">
        <v>-11</v>
      </c>
      <c r="V47" s="372">
        <v>0</v>
      </c>
      <c r="W47" s="1007">
        <v>0</v>
      </c>
      <c r="X47" s="375">
        <v>-2955</v>
      </c>
      <c r="Y47" s="1007">
        <v>-3091</v>
      </c>
      <c r="AA47" s="372"/>
      <c r="AB47" s="998"/>
      <c r="AC47" s="372"/>
      <c r="AD47" s="290"/>
      <c r="AE47" s="372"/>
      <c r="AF47" s="998"/>
      <c r="AG47" s="372"/>
      <c r="AH47" s="998"/>
      <c r="AI47" s="372">
        <v>-5856</v>
      </c>
      <c r="AJ47" s="1006">
        <v>-6251</v>
      </c>
      <c r="AK47" s="372">
        <v>-44</v>
      </c>
      <c r="AL47" s="1006">
        <v>-21</v>
      </c>
      <c r="AM47" s="372">
        <v>0</v>
      </c>
      <c r="AN47" s="1007">
        <v>0</v>
      </c>
      <c r="AO47" s="375">
        <v>-5900</v>
      </c>
      <c r="AP47" s="1007">
        <v>-6272</v>
      </c>
      <c r="AR47" s="372"/>
      <c r="AS47" s="373"/>
      <c r="AT47" s="372"/>
      <c r="AU47" s="290"/>
      <c r="AV47" s="372"/>
      <c r="AW47" s="373"/>
      <c r="AX47" s="372"/>
      <c r="AY47" s="373"/>
      <c r="AZ47" s="372">
        <v>-3127</v>
      </c>
      <c r="BA47" s="373">
        <v>-3096</v>
      </c>
      <c r="BB47" s="372">
        <v>-10</v>
      </c>
      <c r="BC47" s="373">
        <v>-6</v>
      </c>
      <c r="BD47" s="372">
        <v>0</v>
      </c>
      <c r="BE47" s="286">
        <v>0</v>
      </c>
      <c r="BF47" s="375">
        <v>-3137</v>
      </c>
      <c r="BG47" s="286">
        <v>-3102</v>
      </c>
      <c r="BI47" s="372"/>
      <c r="BJ47" s="373"/>
      <c r="BK47" s="372"/>
      <c r="BL47" s="290"/>
      <c r="BM47" s="372"/>
      <c r="BN47" s="373"/>
      <c r="BO47" s="372"/>
      <c r="BP47" s="373"/>
      <c r="BQ47" s="372"/>
      <c r="BR47" s="935"/>
      <c r="BS47" s="372"/>
      <c r="BT47" s="935"/>
      <c r="BU47" s="372"/>
      <c r="BV47" s="936"/>
      <c r="BW47" s="375"/>
      <c r="BX47" s="936"/>
      <c r="BZ47" s="133"/>
      <c r="CA47" s="177"/>
      <c r="CB47" s="177"/>
      <c r="CC47" s="176">
        <f t="shared" si="24"/>
        <v>1</v>
      </c>
      <c r="CD47" s="176">
        <f t="shared" si="24"/>
        <v>1</v>
      </c>
      <c r="CE47" s="643"/>
      <c r="CF47" s="177"/>
      <c r="CG47" s="177"/>
      <c r="CH47" s="176">
        <f t="shared" si="25"/>
        <v>0</v>
      </c>
      <c r="CI47" s="176">
        <f t="shared" si="25"/>
        <v>0</v>
      </c>
      <c r="CJ47" s="643"/>
      <c r="CK47" s="177"/>
      <c r="CL47" s="177"/>
      <c r="CM47" s="176">
        <f t="shared" si="26"/>
        <v>0</v>
      </c>
      <c r="CN47" s="176">
        <f t="shared" si="26"/>
        <v>0</v>
      </c>
      <c r="CO47" s="643"/>
      <c r="CP47" s="177"/>
      <c r="CQ47" s="177"/>
      <c r="CR47" s="176">
        <f t="shared" si="27"/>
        <v>0</v>
      </c>
      <c r="CS47" s="176">
        <f t="shared" si="27"/>
        <v>0</v>
      </c>
      <c r="CT47" s="183"/>
      <c r="CU47" s="644"/>
    </row>
    <row r="48" spans="1:99" s="53" customFormat="1" ht="15" customHeight="1">
      <c r="A48" s="944"/>
      <c r="B48" s="496" t="s">
        <v>920</v>
      </c>
      <c r="C48" s="496"/>
      <c r="D48" s="496"/>
      <c r="E48" s="496"/>
      <c r="F48" s="496"/>
      <c r="H48" s="119"/>
      <c r="J48" s="93"/>
      <c r="K48" s="95"/>
      <c r="L48" s="93"/>
      <c r="M48" s="85"/>
      <c r="N48" s="93"/>
      <c r="O48" s="95"/>
      <c r="P48" s="93"/>
      <c r="Q48" s="95"/>
      <c r="R48" s="93">
        <v>3</v>
      </c>
      <c r="S48" s="95">
        <v>0</v>
      </c>
      <c r="T48" s="93">
        <v>0</v>
      </c>
      <c r="U48" s="95">
        <v>0</v>
      </c>
      <c r="V48" s="93">
        <v>0</v>
      </c>
      <c r="W48" s="94">
        <v>0</v>
      </c>
      <c r="X48" s="189">
        <v>3</v>
      </c>
      <c r="Y48" s="94">
        <v>0</v>
      </c>
      <c r="AA48" s="93"/>
      <c r="AB48" s="95"/>
      <c r="AC48" s="93"/>
      <c r="AD48" s="85"/>
      <c r="AE48" s="93"/>
      <c r="AF48" s="95"/>
      <c r="AG48" s="93"/>
      <c r="AH48" s="95"/>
      <c r="AI48" s="93">
        <v>0</v>
      </c>
      <c r="AJ48" s="95">
        <v>11</v>
      </c>
      <c r="AK48" s="93">
        <v>0</v>
      </c>
      <c r="AL48" s="95">
        <v>0</v>
      </c>
      <c r="AM48" s="93">
        <v>0</v>
      </c>
      <c r="AN48" s="94">
        <v>0</v>
      </c>
      <c r="AO48" s="189">
        <v>0</v>
      </c>
      <c r="AP48" s="94">
        <v>11</v>
      </c>
      <c r="AR48" s="93"/>
      <c r="AS48" s="95"/>
      <c r="AT48" s="93"/>
      <c r="AU48" s="85"/>
      <c r="AV48" s="93"/>
      <c r="AW48" s="95"/>
      <c r="AX48" s="93"/>
      <c r="AY48" s="95"/>
      <c r="AZ48" s="93">
        <v>0</v>
      </c>
      <c r="BA48" s="95">
        <v>0</v>
      </c>
      <c r="BB48" s="93">
        <v>0</v>
      </c>
      <c r="BC48" s="95">
        <v>0</v>
      </c>
      <c r="BD48" s="93">
        <v>0</v>
      </c>
      <c r="BE48" s="94">
        <v>0</v>
      </c>
      <c r="BF48" s="189">
        <v>0</v>
      </c>
      <c r="BG48" s="94">
        <v>0</v>
      </c>
      <c r="BI48" s="93"/>
      <c r="BJ48" s="95"/>
      <c r="BK48" s="93"/>
      <c r="BL48" s="85"/>
      <c r="BM48" s="93"/>
      <c r="BN48" s="95"/>
      <c r="BO48" s="93"/>
      <c r="BP48" s="95"/>
      <c r="BQ48" s="93"/>
      <c r="BR48" s="95"/>
      <c r="BS48" s="93"/>
      <c r="BT48" s="95"/>
      <c r="BU48" s="93"/>
      <c r="BV48" s="94"/>
      <c r="BW48" s="189"/>
      <c r="BX48" s="94"/>
      <c r="BZ48" s="133"/>
      <c r="CA48" s="177"/>
      <c r="CB48" s="177"/>
      <c r="CC48" s="176">
        <f t="shared" si="24"/>
        <v>0</v>
      </c>
      <c r="CD48" s="176">
        <f t="shared" si="24"/>
        <v>0</v>
      </c>
      <c r="CE48" s="643"/>
      <c r="CF48" s="177"/>
      <c r="CG48" s="177"/>
      <c r="CH48" s="176">
        <f t="shared" si="25"/>
        <v>0</v>
      </c>
      <c r="CI48" s="176">
        <f t="shared" si="25"/>
        <v>0</v>
      </c>
      <c r="CJ48" s="643"/>
      <c r="CK48" s="177"/>
      <c r="CL48" s="177"/>
      <c r="CM48" s="176">
        <f t="shared" si="26"/>
        <v>0</v>
      </c>
      <c r="CN48" s="176">
        <f t="shared" si="26"/>
        <v>0</v>
      </c>
      <c r="CO48" s="643"/>
      <c r="CP48" s="177"/>
      <c r="CQ48" s="177"/>
      <c r="CR48" s="176">
        <f t="shared" si="27"/>
        <v>0</v>
      </c>
      <c r="CS48" s="176">
        <f t="shared" si="27"/>
        <v>0</v>
      </c>
      <c r="CT48" s="183"/>
      <c r="CU48" s="644"/>
    </row>
    <row r="49" spans="1:99" s="53" customFormat="1" ht="15" customHeight="1">
      <c r="A49" s="932"/>
      <c r="B49" s="53" t="s">
        <v>221</v>
      </c>
      <c r="H49" s="56"/>
      <c r="J49" s="506"/>
      <c r="K49" s="998"/>
      <c r="L49" s="506"/>
      <c r="M49" s="290"/>
      <c r="N49" s="506"/>
      <c r="O49" s="998"/>
      <c r="P49" s="372"/>
      <c r="Q49" s="998"/>
      <c r="R49" s="372">
        <v>-1</v>
      </c>
      <c r="S49" s="1006">
        <v>-4</v>
      </c>
      <c r="T49" s="372">
        <v>0</v>
      </c>
      <c r="U49" s="1006">
        <v>0</v>
      </c>
      <c r="V49" s="372">
        <v>0</v>
      </c>
      <c r="W49" s="1007">
        <v>0</v>
      </c>
      <c r="X49" s="624">
        <v>-1</v>
      </c>
      <c r="Y49" s="1007">
        <v>-4</v>
      </c>
      <c r="AA49" s="625"/>
      <c r="AB49" s="998"/>
      <c r="AC49" s="625"/>
      <c r="AD49" s="290"/>
      <c r="AE49" s="625"/>
      <c r="AF49" s="998"/>
      <c r="AG49" s="625"/>
      <c r="AH49" s="998"/>
      <c r="AI49" s="372">
        <v>-823</v>
      </c>
      <c r="AJ49" s="1006">
        <v>-5</v>
      </c>
      <c r="AK49" s="372">
        <v>-49</v>
      </c>
      <c r="AL49" s="1006">
        <v>-42</v>
      </c>
      <c r="AM49" s="372">
        <v>0</v>
      </c>
      <c r="AN49" s="1007">
        <v>0</v>
      </c>
      <c r="AO49" s="624">
        <v>-872</v>
      </c>
      <c r="AP49" s="1007">
        <v>-47</v>
      </c>
      <c r="AR49" s="506"/>
      <c r="AS49" s="373"/>
      <c r="AT49" s="506"/>
      <c r="AU49" s="290"/>
      <c r="AV49" s="506"/>
      <c r="AW49" s="373"/>
      <c r="AX49" s="372"/>
      <c r="AY49" s="373"/>
      <c r="AZ49" s="372">
        <v>-4</v>
      </c>
      <c r="BA49" s="373">
        <v>-7</v>
      </c>
      <c r="BB49" s="372">
        <v>0</v>
      </c>
      <c r="BC49" s="373">
        <v>-5</v>
      </c>
      <c r="BD49" s="372">
        <v>0</v>
      </c>
      <c r="BE49" s="286">
        <v>0</v>
      </c>
      <c r="BF49" s="624">
        <v>-4</v>
      </c>
      <c r="BG49" s="286">
        <v>-13</v>
      </c>
      <c r="BI49" s="625"/>
      <c r="BJ49" s="373"/>
      <c r="BK49" s="625"/>
      <c r="BL49" s="290"/>
      <c r="BM49" s="625"/>
      <c r="BN49" s="373"/>
      <c r="BO49" s="625"/>
      <c r="BP49" s="373"/>
      <c r="BQ49" s="372"/>
      <c r="BR49" s="935"/>
      <c r="BS49" s="372"/>
      <c r="BT49" s="935"/>
      <c r="BU49" s="372"/>
      <c r="BV49" s="936"/>
      <c r="BW49" s="624"/>
      <c r="BX49" s="936"/>
      <c r="BZ49" s="133"/>
      <c r="CA49" s="177"/>
      <c r="CB49" s="177"/>
      <c r="CC49" s="176">
        <f t="shared" si="24"/>
        <v>0</v>
      </c>
      <c r="CD49" s="176">
        <f t="shared" si="24"/>
        <v>0</v>
      </c>
      <c r="CE49" s="58"/>
      <c r="CF49" s="177"/>
      <c r="CG49" s="177"/>
      <c r="CH49" s="176">
        <f t="shared" si="25"/>
        <v>0</v>
      </c>
      <c r="CI49" s="176">
        <f t="shared" si="25"/>
        <v>0</v>
      </c>
      <c r="CJ49" s="58"/>
      <c r="CK49" s="177"/>
      <c r="CL49" s="177"/>
      <c r="CM49" s="176">
        <f t="shared" si="26"/>
        <v>0</v>
      </c>
      <c r="CN49" s="176">
        <f t="shared" si="26"/>
        <v>-1</v>
      </c>
      <c r="CO49" s="58"/>
      <c r="CP49" s="177"/>
      <c r="CQ49" s="177"/>
      <c r="CR49" s="176">
        <f t="shared" si="27"/>
        <v>0</v>
      </c>
      <c r="CS49" s="176">
        <f t="shared" si="27"/>
        <v>0</v>
      </c>
      <c r="CT49" s="183"/>
    </row>
    <row r="50" spans="1:99" s="53" customFormat="1" ht="15" customHeight="1">
      <c r="A50" s="932"/>
      <c r="B50" s="496" t="s">
        <v>1018</v>
      </c>
      <c r="C50" s="496"/>
      <c r="D50" s="496"/>
      <c r="E50" s="496"/>
      <c r="F50" s="496"/>
      <c r="H50" s="119"/>
      <c r="J50" s="93"/>
      <c r="K50" s="95"/>
      <c r="L50" s="93"/>
      <c r="M50" s="85"/>
      <c r="N50" s="93"/>
      <c r="O50" s="95"/>
      <c r="P50" s="93"/>
      <c r="Q50" s="95"/>
      <c r="R50" s="93">
        <v>-14</v>
      </c>
      <c r="S50" s="95">
        <v>-8</v>
      </c>
      <c r="T50" s="93">
        <v>0</v>
      </c>
      <c r="U50" s="95">
        <v>0</v>
      </c>
      <c r="V50" s="93">
        <v>0</v>
      </c>
      <c r="W50" s="94">
        <v>0</v>
      </c>
      <c r="X50" s="189">
        <v>-14</v>
      </c>
      <c r="Y50" s="94">
        <v>-8</v>
      </c>
      <c r="AA50" s="93"/>
      <c r="AB50" s="95"/>
      <c r="AC50" s="93"/>
      <c r="AD50" s="85"/>
      <c r="AE50" s="93"/>
      <c r="AF50" s="95"/>
      <c r="AG50" s="93"/>
      <c r="AH50" s="95"/>
      <c r="AI50" s="93">
        <v>2</v>
      </c>
      <c r="AJ50" s="95">
        <v>-29</v>
      </c>
      <c r="AK50" s="93">
        <v>0</v>
      </c>
      <c r="AL50" s="95">
        <v>0</v>
      </c>
      <c r="AM50" s="93">
        <v>0</v>
      </c>
      <c r="AN50" s="94">
        <v>0</v>
      </c>
      <c r="AO50" s="189">
        <v>2</v>
      </c>
      <c r="AP50" s="94">
        <v>-29</v>
      </c>
      <c r="AR50" s="93"/>
      <c r="AS50" s="95"/>
      <c r="AT50" s="93"/>
      <c r="AU50" s="85"/>
      <c r="AV50" s="93"/>
      <c r="AW50" s="95"/>
      <c r="AX50" s="93"/>
      <c r="AY50" s="95"/>
      <c r="AZ50" s="93">
        <v>-215</v>
      </c>
      <c r="BA50" s="95">
        <v>-222</v>
      </c>
      <c r="BB50" s="93">
        <v>0</v>
      </c>
      <c r="BC50" s="95">
        <v>0</v>
      </c>
      <c r="BD50" s="93">
        <v>0</v>
      </c>
      <c r="BE50" s="94">
        <v>0</v>
      </c>
      <c r="BF50" s="189">
        <v>-215</v>
      </c>
      <c r="BG50" s="94">
        <v>-222</v>
      </c>
      <c r="BI50" s="93"/>
      <c r="BJ50" s="95"/>
      <c r="BK50" s="93"/>
      <c r="BL50" s="85"/>
      <c r="BM50" s="93"/>
      <c r="BN50" s="95"/>
      <c r="BO50" s="93"/>
      <c r="BP50" s="95"/>
      <c r="BQ50" s="93"/>
      <c r="BR50" s="95"/>
      <c r="BS50" s="93"/>
      <c r="BT50" s="95"/>
      <c r="BU50" s="93"/>
      <c r="BV50" s="94"/>
      <c r="BW50" s="189"/>
      <c r="BX50" s="94"/>
      <c r="BZ50" s="133"/>
      <c r="CA50" s="177"/>
      <c r="CB50" s="177"/>
      <c r="CC50" s="176">
        <f t="shared" si="24"/>
        <v>0</v>
      </c>
      <c r="CD50" s="176">
        <f t="shared" si="24"/>
        <v>0</v>
      </c>
      <c r="CE50" s="643"/>
      <c r="CF50" s="177"/>
      <c r="CG50" s="177"/>
      <c r="CH50" s="176">
        <f t="shared" si="25"/>
        <v>0</v>
      </c>
      <c r="CI50" s="176">
        <f t="shared" si="25"/>
        <v>0</v>
      </c>
      <c r="CJ50" s="643"/>
      <c r="CK50" s="177"/>
      <c r="CL50" s="177"/>
      <c r="CM50" s="176">
        <f t="shared" si="26"/>
        <v>0</v>
      </c>
      <c r="CN50" s="176">
        <f t="shared" si="26"/>
        <v>0</v>
      </c>
      <c r="CO50" s="643"/>
      <c r="CP50" s="177"/>
      <c r="CQ50" s="177"/>
      <c r="CR50" s="176">
        <f t="shared" si="27"/>
        <v>0</v>
      </c>
      <c r="CS50" s="176">
        <f t="shared" si="27"/>
        <v>0</v>
      </c>
      <c r="CT50" s="183"/>
      <c r="CU50" s="644"/>
    </row>
    <row r="51" spans="1:99" s="53" customFormat="1" ht="15" customHeight="1">
      <c r="A51" s="932"/>
      <c r="B51" s="53" t="s">
        <v>388</v>
      </c>
      <c r="H51" s="56"/>
      <c r="J51" s="506"/>
      <c r="K51" s="998"/>
      <c r="L51" s="506"/>
      <c r="M51" s="998"/>
      <c r="N51" s="506"/>
      <c r="O51" s="998"/>
      <c r="P51" s="372"/>
      <c r="Q51" s="998"/>
      <c r="R51" s="372">
        <v>52</v>
      </c>
      <c r="S51" s="1006">
        <v>108</v>
      </c>
      <c r="T51" s="372">
        <v>0</v>
      </c>
      <c r="U51" s="1006">
        <v>0</v>
      </c>
      <c r="V51" s="372">
        <v>0</v>
      </c>
      <c r="W51" s="1007">
        <v>0</v>
      </c>
      <c r="X51" s="624">
        <v>52</v>
      </c>
      <c r="Y51" s="1007">
        <v>108</v>
      </c>
      <c r="AA51" s="625"/>
      <c r="AB51" s="998"/>
      <c r="AC51" s="625"/>
      <c r="AD51" s="998"/>
      <c r="AE51" s="625"/>
      <c r="AF51" s="998"/>
      <c r="AG51" s="625"/>
      <c r="AH51" s="998"/>
      <c r="AI51" s="372">
        <v>126</v>
      </c>
      <c r="AJ51" s="1006">
        <v>235</v>
      </c>
      <c r="AK51" s="372">
        <v>0</v>
      </c>
      <c r="AL51" s="1006">
        <v>0</v>
      </c>
      <c r="AM51" s="372">
        <v>0</v>
      </c>
      <c r="AN51" s="1007">
        <v>0</v>
      </c>
      <c r="AO51" s="624">
        <v>126</v>
      </c>
      <c r="AP51" s="1007">
        <v>235</v>
      </c>
      <c r="AR51" s="506"/>
      <c r="AS51" s="373"/>
      <c r="AT51" s="506"/>
      <c r="AU51" s="373"/>
      <c r="AV51" s="506"/>
      <c r="AW51" s="373"/>
      <c r="AX51" s="372"/>
      <c r="AY51" s="373"/>
      <c r="AZ51" s="372">
        <v>108</v>
      </c>
      <c r="BA51" s="373">
        <v>134</v>
      </c>
      <c r="BB51" s="372">
        <v>0</v>
      </c>
      <c r="BC51" s="373">
        <v>0</v>
      </c>
      <c r="BD51" s="372">
        <v>0</v>
      </c>
      <c r="BE51" s="286">
        <v>0</v>
      </c>
      <c r="BF51" s="624">
        <v>108</v>
      </c>
      <c r="BG51" s="286">
        <v>134</v>
      </c>
      <c r="BI51" s="625"/>
      <c r="BJ51" s="373"/>
      <c r="BK51" s="625"/>
      <c r="BL51" s="373"/>
      <c r="BM51" s="625"/>
      <c r="BN51" s="373"/>
      <c r="BO51" s="625"/>
      <c r="BP51" s="373"/>
      <c r="BQ51" s="372"/>
      <c r="BR51" s="935"/>
      <c r="BS51" s="934"/>
      <c r="BT51" s="938"/>
      <c r="BU51" s="934"/>
      <c r="BV51" s="933"/>
      <c r="BW51" s="624"/>
      <c r="BX51" s="936"/>
      <c r="BZ51" s="133"/>
      <c r="CA51" s="177"/>
      <c r="CB51" s="177"/>
      <c r="CC51" s="176">
        <f t="shared" si="24"/>
        <v>0</v>
      </c>
      <c r="CD51" s="176">
        <f t="shared" si="24"/>
        <v>0</v>
      </c>
      <c r="CE51" s="58"/>
      <c r="CF51" s="177"/>
      <c r="CG51" s="177"/>
      <c r="CH51" s="176">
        <f t="shared" si="25"/>
        <v>0</v>
      </c>
      <c r="CI51" s="176">
        <f t="shared" si="25"/>
        <v>0</v>
      </c>
      <c r="CJ51" s="58"/>
      <c r="CK51" s="177"/>
      <c r="CL51" s="177"/>
      <c r="CM51" s="176">
        <f t="shared" si="26"/>
        <v>0</v>
      </c>
      <c r="CN51" s="176">
        <f t="shared" si="26"/>
        <v>0</v>
      </c>
      <c r="CO51" s="58"/>
      <c r="CP51" s="177"/>
      <c r="CQ51" s="177"/>
      <c r="CR51" s="176">
        <f t="shared" si="27"/>
        <v>0</v>
      </c>
      <c r="CS51" s="176">
        <f>IF(ABS(BX51-(BR51+BT51+BV51))&lt;0.001,0,BX51-(BR51+BT51+BV51))</f>
        <v>0</v>
      </c>
      <c r="CT51" s="183"/>
    </row>
    <row r="52" spans="1:99" s="49" customFormat="1" ht="15" customHeight="1" thickBot="1">
      <c r="A52" s="944"/>
      <c r="B52" s="1257" t="s">
        <v>10</v>
      </c>
      <c r="C52" s="1258"/>
      <c r="D52" s="1258"/>
      <c r="E52" s="1258"/>
      <c r="F52" s="1258"/>
      <c r="H52" s="626"/>
      <c r="J52" s="627"/>
      <c r="K52" s="628"/>
      <c r="L52" s="627"/>
      <c r="M52" s="629"/>
      <c r="N52" s="627"/>
      <c r="O52" s="628"/>
      <c r="P52" s="627"/>
      <c r="Q52" s="628"/>
      <c r="R52" s="627">
        <v>2510</v>
      </c>
      <c r="S52" s="628">
        <v>2133</v>
      </c>
      <c r="T52" s="627">
        <v>-80</v>
      </c>
      <c r="U52" s="628">
        <v>-73</v>
      </c>
      <c r="V52" s="627">
        <v>0</v>
      </c>
      <c r="W52" s="630">
        <v>0</v>
      </c>
      <c r="X52" s="1014">
        <v>2430</v>
      </c>
      <c r="Y52" s="630">
        <v>2061</v>
      </c>
      <c r="AA52" s="627"/>
      <c r="AB52" s="628"/>
      <c r="AC52" s="627"/>
      <c r="AD52" s="629"/>
      <c r="AE52" s="627"/>
      <c r="AF52" s="628"/>
      <c r="AG52" s="627"/>
      <c r="AH52" s="628"/>
      <c r="AI52" s="627">
        <v>4848</v>
      </c>
      <c r="AJ52" s="628">
        <v>5037</v>
      </c>
      <c r="AK52" s="627">
        <v>-200</v>
      </c>
      <c r="AL52" s="628">
        <v>-306</v>
      </c>
      <c r="AM52" s="627">
        <v>1</v>
      </c>
      <c r="AN52" s="630">
        <v>1</v>
      </c>
      <c r="AO52" s="1014">
        <v>4649</v>
      </c>
      <c r="AP52" s="630">
        <v>4731</v>
      </c>
      <c r="AR52" s="627"/>
      <c r="AS52" s="628"/>
      <c r="AT52" s="627"/>
      <c r="AU52" s="629"/>
      <c r="AV52" s="627"/>
      <c r="AW52" s="628"/>
      <c r="AX52" s="627"/>
      <c r="AY52" s="628"/>
      <c r="AZ52" s="627">
        <v>1949</v>
      </c>
      <c r="BA52" s="628">
        <v>2172</v>
      </c>
      <c r="BB52" s="627">
        <v>-75</v>
      </c>
      <c r="BC52" s="628">
        <v>-140</v>
      </c>
      <c r="BD52" s="627">
        <v>0</v>
      </c>
      <c r="BE52" s="630">
        <v>0</v>
      </c>
      <c r="BF52" s="631">
        <v>1874</v>
      </c>
      <c r="BG52" s="630">
        <v>2032</v>
      </c>
      <c r="BI52" s="627"/>
      <c r="BJ52" s="628"/>
      <c r="BK52" s="627"/>
      <c r="BL52" s="629"/>
      <c r="BM52" s="627"/>
      <c r="BN52" s="628"/>
      <c r="BO52" s="627"/>
      <c r="BP52" s="628"/>
      <c r="BQ52" s="627"/>
      <c r="BR52" s="628"/>
      <c r="BS52" s="627"/>
      <c r="BT52" s="628"/>
      <c r="BU52" s="627"/>
      <c r="BV52" s="630"/>
      <c r="BW52" s="631"/>
      <c r="BX52" s="630"/>
      <c r="BZ52" s="164"/>
      <c r="CA52" s="515"/>
      <c r="CB52" s="515"/>
      <c r="CC52" s="516">
        <f t="shared" si="24"/>
        <v>0</v>
      </c>
      <c r="CD52" s="516">
        <f t="shared" si="24"/>
        <v>1</v>
      </c>
      <c r="CE52" s="58"/>
      <c r="CF52" s="515"/>
      <c r="CG52" s="515"/>
      <c r="CH52" s="516">
        <f t="shared" si="25"/>
        <v>0</v>
      </c>
      <c r="CI52" s="516">
        <f t="shared" si="25"/>
        <v>-1</v>
      </c>
      <c r="CJ52" s="58"/>
      <c r="CK52" s="515"/>
      <c r="CL52" s="515"/>
      <c r="CM52" s="516">
        <f t="shared" si="26"/>
        <v>0</v>
      </c>
      <c r="CN52" s="516">
        <f t="shared" si="26"/>
        <v>0</v>
      </c>
      <c r="CO52" s="58"/>
      <c r="CP52" s="515"/>
      <c r="CQ52" s="515"/>
      <c r="CR52" s="516">
        <f t="shared" si="27"/>
        <v>0</v>
      </c>
      <c r="CS52" s="516">
        <f t="shared" si="27"/>
        <v>0</v>
      </c>
      <c r="CT52" s="183"/>
    </row>
    <row r="53" spans="1:99" s="53" customFormat="1" ht="15" customHeight="1" thickTop="1">
      <c r="B53" s="55"/>
      <c r="H53" s="56"/>
      <c r="BZ53" s="58"/>
      <c r="CA53" s="643"/>
      <c r="CB53" s="643"/>
      <c r="CC53" s="643"/>
      <c r="CD53" s="643"/>
      <c r="CE53" s="643"/>
      <c r="CF53" s="643"/>
      <c r="CG53" s="643"/>
      <c r="CH53" s="643"/>
      <c r="CI53" s="643"/>
      <c r="CJ53" s="643"/>
      <c r="CK53" s="643"/>
      <c r="CL53" s="643"/>
      <c r="CM53" s="643"/>
      <c r="CN53" s="643"/>
      <c r="CO53" s="643"/>
      <c r="CP53" s="643"/>
      <c r="CQ53" s="643"/>
      <c r="CR53" s="643"/>
      <c r="CS53" s="643"/>
      <c r="CT53" s="643"/>
      <c r="CU53" s="644"/>
    </row>
    <row r="54" spans="1:99" s="571" customFormat="1" ht="30" customHeight="1">
      <c r="B54" s="1253" t="s">
        <v>1020</v>
      </c>
      <c r="C54" s="1253"/>
      <c r="D54" s="1253"/>
      <c r="E54" s="1253"/>
      <c r="F54" s="1253"/>
      <c r="G54" s="1253"/>
      <c r="H54" s="1253"/>
      <c r="I54" s="603"/>
      <c r="BZ54" s="649"/>
      <c r="CA54" s="649"/>
      <c r="CB54" s="649"/>
      <c r="CC54" s="649"/>
      <c r="CD54" s="649"/>
      <c r="CE54" s="649"/>
      <c r="CF54" s="649"/>
      <c r="CG54" s="649"/>
      <c r="CH54" s="649"/>
      <c r="CI54" s="649"/>
      <c r="CJ54" s="649"/>
      <c r="CK54" s="649"/>
      <c r="CL54" s="649"/>
      <c r="CM54" s="649"/>
      <c r="CN54" s="649"/>
      <c r="CO54" s="649"/>
      <c r="CP54" s="649"/>
      <c r="CQ54" s="649"/>
      <c r="CR54" s="649"/>
      <c r="CS54" s="649"/>
      <c r="CT54" s="649"/>
    </row>
    <row r="55" spans="1:99" s="53" customFormat="1" ht="12.75" customHeight="1">
      <c r="H55" s="56"/>
      <c r="BZ55" s="58"/>
      <c r="CA55" s="642"/>
      <c r="CB55" s="642"/>
      <c r="CC55" s="642"/>
      <c r="CD55" s="642"/>
      <c r="CE55" s="643"/>
      <c r="CF55" s="642"/>
      <c r="CG55" s="642"/>
      <c r="CH55" s="642"/>
      <c r="CI55" s="642"/>
      <c r="CJ55" s="643"/>
      <c r="CK55" s="642"/>
      <c r="CL55" s="642"/>
      <c r="CM55" s="642"/>
      <c r="CN55" s="642"/>
      <c r="CO55" s="643"/>
      <c r="CP55" s="642"/>
      <c r="CQ55" s="642"/>
      <c r="CR55" s="642"/>
      <c r="CS55" s="642"/>
      <c r="CT55" s="643"/>
      <c r="CU55" s="644"/>
    </row>
    <row r="56" spans="1:99" s="53" customFormat="1" ht="12.75" customHeight="1">
      <c r="H56" s="56"/>
      <c r="BZ56" s="58"/>
      <c r="CA56" s="642"/>
      <c r="CB56" s="642"/>
      <c r="CC56" s="642"/>
      <c r="CD56" s="642"/>
      <c r="CE56" s="643"/>
      <c r="CF56" s="642"/>
      <c r="CG56" s="642"/>
      <c r="CH56" s="642"/>
      <c r="CI56" s="642"/>
      <c r="CJ56" s="643"/>
      <c r="CK56" s="642"/>
      <c r="CL56" s="642"/>
      <c r="CM56" s="642"/>
      <c r="CN56" s="642"/>
      <c r="CO56" s="643"/>
      <c r="CP56" s="642"/>
      <c r="CQ56" s="642"/>
      <c r="CR56" s="642"/>
      <c r="CS56" s="642"/>
      <c r="CT56" s="643"/>
      <c r="CU56" s="644"/>
    </row>
    <row r="57" spans="1:99" s="53" customFormat="1" ht="12.6" customHeight="1">
      <c r="H57" s="56"/>
      <c r="BZ57" s="58"/>
      <c r="CA57" s="60"/>
      <c r="CB57" s="60"/>
      <c r="CC57" s="60"/>
      <c r="CD57" s="60"/>
      <c r="CE57" s="58"/>
      <c r="CF57" s="60"/>
      <c r="CG57" s="60"/>
      <c r="CH57" s="60"/>
      <c r="CI57" s="60"/>
      <c r="CJ57" s="58"/>
      <c r="CK57" s="60"/>
      <c r="CL57" s="60"/>
      <c r="CM57" s="60"/>
      <c r="CN57" s="60"/>
      <c r="CO57" s="58"/>
      <c r="CP57" s="60"/>
      <c r="CQ57" s="60"/>
      <c r="CR57" s="60"/>
      <c r="CS57" s="60"/>
      <c r="CT57" s="58"/>
    </row>
    <row r="58" spans="1:99" s="197" customFormat="1" ht="12.75" hidden="1" customHeight="1">
      <c r="B58" s="650"/>
      <c r="C58" s="650"/>
      <c r="D58" s="651"/>
      <c r="E58" s="651"/>
      <c r="F58" s="652"/>
      <c r="G58" s="196"/>
      <c r="H58" s="653"/>
      <c r="I58" s="196"/>
      <c r="J58" s="305"/>
      <c r="K58" s="305"/>
      <c r="L58" s="305"/>
      <c r="M58" s="305"/>
      <c r="N58" s="305"/>
      <c r="O58" s="305"/>
      <c r="P58" s="305"/>
      <c r="Q58" s="305"/>
      <c r="R58" s="305"/>
      <c r="S58" s="305"/>
      <c r="T58" s="305"/>
      <c r="U58" s="305"/>
      <c r="V58" s="305"/>
      <c r="W58" s="305"/>
      <c r="X58" s="305"/>
      <c r="Y58" s="305"/>
      <c r="AA58" s="305"/>
      <c r="AB58" s="305"/>
      <c r="AC58" s="305"/>
      <c r="AD58" s="305"/>
      <c r="AE58" s="305"/>
      <c r="AF58" s="305"/>
      <c r="AG58" s="305"/>
      <c r="AH58" s="305"/>
      <c r="AI58" s="305"/>
      <c r="AJ58" s="305"/>
      <c r="AK58" s="305"/>
      <c r="AL58" s="305"/>
      <c r="AM58" s="305"/>
      <c r="AN58" s="305"/>
      <c r="AO58" s="305"/>
      <c r="AP58" s="305"/>
      <c r="AR58" s="306"/>
      <c r="AS58" s="306"/>
      <c r="AT58" s="306"/>
      <c r="AU58" s="306"/>
      <c r="AV58" s="306"/>
      <c r="AW58" s="306"/>
      <c r="AX58" s="306"/>
      <c r="AY58" s="306"/>
      <c r="AZ58" s="306"/>
      <c r="BA58" s="306"/>
      <c r="BB58" s="306"/>
      <c r="BC58" s="306"/>
      <c r="BD58" s="306"/>
      <c r="BE58" s="306"/>
      <c r="BF58" s="306"/>
      <c r="BG58" s="306"/>
      <c r="BI58" s="306"/>
      <c r="BJ58" s="306"/>
      <c r="BK58" s="306"/>
      <c r="BL58" s="306"/>
      <c r="BM58" s="306"/>
      <c r="BN58" s="306"/>
      <c r="BO58" s="306"/>
      <c r="BP58" s="306"/>
      <c r="BQ58" s="306"/>
      <c r="BR58" s="306"/>
      <c r="BS58" s="306"/>
      <c r="BT58" s="306"/>
      <c r="BU58" s="306"/>
      <c r="BV58" s="306"/>
      <c r="BW58" s="306"/>
      <c r="BX58" s="306"/>
      <c r="CA58" s="256"/>
      <c r="CB58" s="256"/>
      <c r="CC58" s="256"/>
      <c r="CD58" s="256"/>
      <c r="CF58" s="256"/>
      <c r="CG58" s="256"/>
      <c r="CH58" s="256"/>
      <c r="CI58" s="256"/>
      <c r="CK58" s="256"/>
      <c r="CL58" s="256"/>
      <c r="CM58" s="256"/>
      <c r="CN58" s="256"/>
      <c r="CP58" s="256"/>
      <c r="CQ58" s="256"/>
      <c r="CR58" s="256"/>
      <c r="CS58" s="256"/>
    </row>
    <row r="59" spans="1:99" s="58" customFormat="1" ht="12.75" hidden="1" customHeight="1">
      <c r="B59" s="59" t="s">
        <v>83</v>
      </c>
      <c r="C59" s="60"/>
      <c r="D59" s="60"/>
      <c r="E59" s="60"/>
      <c r="F59" s="60"/>
      <c r="G59" s="60"/>
      <c r="H59" s="61">
        <f>COUNTIF($72:$80,"&gt;2")+COUNTIF($72:$80,"&lt;-2")</f>
        <v>0</v>
      </c>
      <c r="CA59" s="60"/>
      <c r="CB59" s="60"/>
      <c r="CC59" s="60"/>
      <c r="CD59" s="60"/>
      <c r="CF59" s="60"/>
      <c r="CG59" s="60"/>
      <c r="CH59" s="60"/>
      <c r="CI59" s="60"/>
      <c r="CK59" s="60"/>
      <c r="CL59" s="60"/>
      <c r="CM59" s="60"/>
      <c r="CN59" s="60"/>
      <c r="CP59" s="60"/>
      <c r="CQ59" s="60"/>
      <c r="CR59" s="60"/>
      <c r="CS59" s="60"/>
    </row>
    <row r="60" spans="1:99" s="58" customFormat="1" ht="12.75" hidden="1" customHeight="1">
      <c r="B60" s="59" t="s">
        <v>84</v>
      </c>
      <c r="C60" s="60"/>
      <c r="D60" s="60"/>
      <c r="E60" s="60"/>
      <c r="F60" s="60"/>
      <c r="G60" s="60"/>
      <c r="H60" s="61">
        <f>COUNTIF($BZ:$CT,"&gt;2")+COUNTIF($BZ:$CT,"&lt;-2")</f>
        <v>0</v>
      </c>
      <c r="CA60" s="60"/>
      <c r="CB60" s="60"/>
      <c r="CC60" s="60"/>
      <c r="CD60" s="60"/>
      <c r="CF60" s="60"/>
      <c r="CG60" s="60"/>
      <c r="CH60" s="60"/>
      <c r="CI60" s="60"/>
      <c r="CK60" s="60"/>
      <c r="CL60" s="60"/>
      <c r="CM60" s="60"/>
      <c r="CN60" s="60"/>
      <c r="CP60" s="60"/>
      <c r="CQ60" s="60"/>
      <c r="CR60" s="60"/>
      <c r="CS60" s="60"/>
    </row>
    <row r="61" spans="1:99" s="58" customFormat="1" ht="12.75" hidden="1" customHeight="1">
      <c r="B61" s="59" t="s">
        <v>85</v>
      </c>
      <c r="C61" s="60"/>
      <c r="D61" s="60"/>
      <c r="E61" s="60"/>
      <c r="F61" s="60"/>
      <c r="G61" s="60"/>
      <c r="H61" s="61">
        <f>COUNTIF($85:$116,"&gt;1")+COUNTIF($85:$116,"&lt;-1")+COUNTIF($117:$119,"&gt;=0,1%")+COUNTIF($117:$119,"&lt;=-0,1%")</f>
        <v>0</v>
      </c>
      <c r="CA61" s="60"/>
      <c r="CB61" s="60"/>
      <c r="CC61" s="60"/>
      <c r="CD61" s="60"/>
      <c r="CF61" s="60"/>
      <c r="CG61" s="60"/>
      <c r="CH61" s="60"/>
      <c r="CI61" s="60"/>
      <c r="CK61" s="60"/>
      <c r="CL61" s="60"/>
      <c r="CM61" s="60"/>
      <c r="CN61" s="60"/>
      <c r="CP61" s="60"/>
      <c r="CQ61" s="60"/>
      <c r="CR61" s="60"/>
      <c r="CS61" s="60"/>
    </row>
    <row r="62" spans="1:99" s="58" customFormat="1" ht="12.75" hidden="1" customHeight="1">
      <c r="B62" s="226" t="s">
        <v>971</v>
      </c>
      <c r="C62" s="176"/>
      <c r="D62" s="176"/>
      <c r="E62" s="176"/>
      <c r="F62" s="176"/>
      <c r="G62" s="176"/>
      <c r="H62" s="61">
        <f>COUNTIF($81:$84,"&gt;=0,1%")+COUNTIF($81:$84,"&lt;=-0,1%")</f>
        <v>0</v>
      </c>
      <c r="CA62" s="60"/>
      <c r="CB62" s="60"/>
      <c r="CC62" s="60"/>
      <c r="CD62" s="60"/>
      <c r="CF62" s="60"/>
      <c r="CG62" s="60"/>
      <c r="CH62" s="60"/>
      <c r="CI62" s="60"/>
      <c r="CK62" s="60"/>
      <c r="CL62" s="60"/>
      <c r="CM62" s="60"/>
      <c r="CN62" s="60"/>
      <c r="CP62" s="60"/>
      <c r="CQ62" s="60"/>
      <c r="CR62" s="60"/>
      <c r="CS62" s="60"/>
    </row>
    <row r="63" spans="1:99" s="58" customFormat="1" ht="12.75" hidden="1" customHeight="1">
      <c r="B63" s="59" t="s">
        <v>124</v>
      </c>
      <c r="C63" s="60"/>
      <c r="D63" s="60"/>
      <c r="E63" s="60"/>
      <c r="F63" s="60"/>
      <c r="G63" s="60"/>
      <c r="H63" s="61">
        <f>COUNTIF($66:$71,"&gt;0")</f>
        <v>0</v>
      </c>
      <c r="CA63" s="60"/>
      <c r="CB63" s="60"/>
      <c r="CC63" s="60"/>
      <c r="CD63" s="60"/>
      <c r="CF63" s="60"/>
      <c r="CG63" s="60"/>
      <c r="CH63" s="60"/>
      <c r="CI63" s="60"/>
      <c r="CK63" s="60"/>
      <c r="CL63" s="60"/>
      <c r="CM63" s="60"/>
      <c r="CN63" s="60"/>
      <c r="CP63" s="60"/>
      <c r="CQ63" s="60"/>
      <c r="CR63" s="60"/>
      <c r="CS63" s="60"/>
    </row>
    <row r="64" spans="1:99" s="58" customFormat="1" ht="12.75" hidden="1" customHeight="1">
      <c r="B64" s="59" t="s">
        <v>377</v>
      </c>
      <c r="C64" s="60"/>
      <c r="D64" s="60"/>
      <c r="E64" s="60"/>
      <c r="F64" s="60"/>
      <c r="G64" s="60"/>
      <c r="H64" s="63" t="str">
        <f>IF(ISERROR(SUM($72:$119)+SUM($BZ:$CT)),"# ERREUR !","OK")</f>
        <v>OK</v>
      </c>
      <c r="CA64" s="60"/>
      <c r="CB64" s="60"/>
      <c r="CC64" s="60"/>
      <c r="CD64" s="60"/>
      <c r="CF64" s="60"/>
      <c r="CG64" s="60"/>
      <c r="CH64" s="60"/>
      <c r="CI64" s="60"/>
      <c r="CK64" s="60"/>
      <c r="CL64" s="60"/>
      <c r="CM64" s="60"/>
      <c r="CN64" s="60"/>
      <c r="CP64" s="60"/>
      <c r="CQ64" s="60"/>
      <c r="CR64" s="60"/>
      <c r="CS64" s="60"/>
    </row>
    <row r="65" spans="2:97" s="58" customFormat="1" ht="12.75" hidden="1" customHeight="1">
      <c r="B65" s="64"/>
      <c r="C65" s="64"/>
      <c r="D65" s="64"/>
      <c r="E65" s="64"/>
      <c r="F65" s="64"/>
      <c r="G65" s="64"/>
      <c r="H65" s="65"/>
      <c r="CA65" s="60"/>
      <c r="CB65" s="60"/>
      <c r="CC65" s="60"/>
      <c r="CD65" s="60"/>
      <c r="CF65" s="60"/>
      <c r="CG65" s="60"/>
      <c r="CH65" s="60"/>
      <c r="CI65" s="60"/>
      <c r="CK65" s="60"/>
      <c r="CL65" s="60"/>
      <c r="CM65" s="60"/>
      <c r="CN65" s="60"/>
      <c r="CP65" s="60"/>
      <c r="CQ65" s="60"/>
      <c r="CR65" s="60"/>
      <c r="CS65" s="60"/>
    </row>
    <row r="66" spans="2:97" s="197" customFormat="1" ht="12.75" hidden="1" customHeight="1">
      <c r="B66" s="650"/>
      <c r="C66" s="650"/>
      <c r="D66" s="651"/>
      <c r="E66" s="651"/>
      <c r="F66" s="652"/>
      <c r="G66" s="196"/>
      <c r="H66" s="653"/>
      <c r="I66" s="196"/>
      <c r="J66" s="305"/>
      <c r="K66" s="305"/>
      <c r="L66" s="305"/>
      <c r="M66" s="305"/>
      <c r="N66" s="305"/>
      <c r="O66" s="305"/>
      <c r="P66" s="305"/>
      <c r="Q66" s="305"/>
      <c r="R66" s="305"/>
      <c r="S66" s="305"/>
      <c r="T66" s="305"/>
      <c r="U66" s="305"/>
      <c r="V66" s="305"/>
      <c r="W66" s="305"/>
      <c r="X66" s="305"/>
      <c r="Y66" s="305"/>
      <c r="AA66" s="305"/>
      <c r="AB66" s="305"/>
      <c r="AC66" s="305"/>
      <c r="AD66" s="305"/>
      <c r="AE66" s="305"/>
      <c r="AF66" s="305"/>
      <c r="AG66" s="305"/>
      <c r="AH66" s="305"/>
      <c r="AI66" s="305"/>
      <c r="AJ66" s="305"/>
      <c r="AK66" s="305"/>
      <c r="AL66" s="305"/>
      <c r="AM66" s="305"/>
      <c r="AN66" s="305"/>
      <c r="AO66" s="305"/>
      <c r="AP66" s="305"/>
      <c r="AR66" s="306"/>
      <c r="AS66" s="306"/>
      <c r="AT66" s="306"/>
      <c r="AU66" s="306"/>
      <c r="AV66" s="306"/>
      <c r="AW66" s="306"/>
      <c r="AX66" s="306"/>
      <c r="AY66" s="306"/>
      <c r="AZ66" s="306"/>
      <c r="BA66" s="306"/>
      <c r="BB66" s="306"/>
      <c r="BC66" s="306"/>
      <c r="BD66" s="306"/>
      <c r="BE66" s="306"/>
      <c r="BF66" s="306"/>
      <c r="BG66" s="306"/>
      <c r="BI66" s="306"/>
      <c r="BJ66" s="306"/>
      <c r="BK66" s="306"/>
      <c r="BL66" s="306"/>
      <c r="BM66" s="306"/>
      <c r="BN66" s="306"/>
      <c r="BO66" s="306"/>
      <c r="BP66" s="306"/>
      <c r="BQ66" s="306"/>
      <c r="BR66" s="306"/>
      <c r="BS66" s="306"/>
      <c r="BT66" s="306"/>
      <c r="BU66" s="306"/>
      <c r="BV66" s="306"/>
      <c r="BW66" s="306"/>
      <c r="BX66" s="306"/>
      <c r="CA66" s="256"/>
      <c r="CB66" s="256"/>
      <c r="CC66" s="256"/>
      <c r="CD66" s="256"/>
      <c r="CF66" s="256"/>
      <c r="CG66" s="256"/>
      <c r="CH66" s="256"/>
      <c r="CI66" s="256"/>
      <c r="CK66" s="256"/>
      <c r="CL66" s="256"/>
      <c r="CM66" s="256"/>
      <c r="CN66" s="256"/>
      <c r="CP66" s="256"/>
      <c r="CQ66" s="256"/>
      <c r="CR66" s="256"/>
      <c r="CS66" s="256"/>
    </row>
    <row r="67" spans="2:97" s="66" customFormat="1" ht="12.75" hidden="1" customHeight="1">
      <c r="B67" s="66" t="s">
        <v>126</v>
      </c>
      <c r="H67" s="67" t="s">
        <v>81</v>
      </c>
      <c r="J67" s="69"/>
      <c r="K67" s="69"/>
      <c r="L67" s="69"/>
      <c r="M67" s="69"/>
      <c r="N67" s="69"/>
      <c r="O67" s="69"/>
      <c r="P67" s="69"/>
      <c r="Q67" s="69"/>
      <c r="R67" s="69"/>
      <c r="S67" s="69"/>
      <c r="T67" s="69"/>
      <c r="U67" s="69"/>
      <c r="V67" s="69"/>
      <c r="W67" s="69"/>
      <c r="X67" s="69"/>
      <c r="Y67" s="69"/>
      <c r="Z67" s="68"/>
      <c r="AA67" s="69"/>
      <c r="AB67" s="69"/>
      <c r="AC67" s="69"/>
      <c r="AD67" s="69"/>
      <c r="AE67" s="69"/>
      <c r="AF67" s="69"/>
      <c r="AG67" s="69"/>
      <c r="AH67" s="69"/>
      <c r="AI67" s="69"/>
      <c r="AJ67" s="69"/>
      <c r="AK67" s="69"/>
      <c r="AL67" s="69"/>
      <c r="AM67" s="69"/>
      <c r="AN67" s="69"/>
      <c r="AO67" s="69"/>
      <c r="AP67" s="69"/>
      <c r="AQ67" s="68"/>
      <c r="AR67" s="69"/>
      <c r="AS67" s="69"/>
      <c r="AT67" s="69"/>
      <c r="AU67" s="69"/>
      <c r="AV67" s="69"/>
      <c r="AW67" s="69"/>
      <c r="AX67" s="69"/>
      <c r="AY67" s="69"/>
      <c r="AZ67" s="69"/>
      <c r="BA67" s="69"/>
      <c r="BB67" s="69"/>
      <c r="BC67" s="69"/>
      <c r="BD67" s="69"/>
      <c r="BE67" s="69"/>
      <c r="BF67" s="69"/>
      <c r="BG67" s="69"/>
      <c r="BH67" s="68"/>
      <c r="BI67" s="69"/>
      <c r="BJ67" s="69"/>
      <c r="BK67" s="69"/>
      <c r="BL67" s="69"/>
      <c r="BM67" s="69"/>
      <c r="BN67" s="69"/>
      <c r="BO67" s="69"/>
      <c r="BP67" s="69"/>
      <c r="BQ67" s="69"/>
      <c r="BR67" s="69"/>
      <c r="BS67" s="69"/>
      <c r="BT67" s="69"/>
      <c r="BU67" s="69"/>
      <c r="BV67" s="69"/>
      <c r="BW67" s="69"/>
      <c r="BX67" s="69"/>
    </row>
    <row r="68" spans="2:97" s="66" customFormat="1" ht="12.75" hidden="1" customHeight="1">
      <c r="B68" s="66" t="s">
        <v>126</v>
      </c>
      <c r="H68" s="67" t="s">
        <v>81</v>
      </c>
      <c r="J68" s="68">
        <f t="shared" ref="J68:Q68" si="28">IF(COUNT(J36:J52)=0,0,COUNT(J36:J52))</f>
        <v>0</v>
      </c>
      <c r="K68" s="68">
        <f t="shared" si="28"/>
        <v>0</v>
      </c>
      <c r="L68" s="68">
        <f t="shared" si="28"/>
        <v>0</v>
      </c>
      <c r="M68" s="68">
        <f t="shared" si="28"/>
        <v>0</v>
      </c>
      <c r="N68" s="68">
        <f t="shared" si="28"/>
        <v>0</v>
      </c>
      <c r="O68" s="68">
        <f t="shared" si="28"/>
        <v>0</v>
      </c>
      <c r="P68" s="68">
        <f t="shared" si="28"/>
        <v>0</v>
      </c>
      <c r="Q68" s="68">
        <f t="shared" si="28"/>
        <v>0</v>
      </c>
      <c r="R68" s="69"/>
      <c r="S68" s="69"/>
      <c r="T68" s="69"/>
      <c r="U68" s="69"/>
      <c r="V68" s="69"/>
      <c r="W68" s="69"/>
      <c r="X68" s="69"/>
      <c r="Y68" s="69"/>
      <c r="Z68" s="68"/>
      <c r="AA68" s="68">
        <f t="shared" ref="AA68:AH68" si="29">IF(COUNT(AA36:AA52)=0,0,COUNT(AA36:AA52))</f>
        <v>0</v>
      </c>
      <c r="AB68" s="68">
        <f t="shared" si="29"/>
        <v>0</v>
      </c>
      <c r="AC68" s="68">
        <f t="shared" si="29"/>
        <v>0</v>
      </c>
      <c r="AD68" s="68">
        <f t="shared" si="29"/>
        <v>0</v>
      </c>
      <c r="AE68" s="68">
        <f t="shared" si="29"/>
        <v>0</v>
      </c>
      <c r="AF68" s="68">
        <f t="shared" si="29"/>
        <v>0</v>
      </c>
      <c r="AG68" s="68">
        <f t="shared" si="29"/>
        <v>0</v>
      </c>
      <c r="AH68" s="68">
        <f t="shared" si="29"/>
        <v>0</v>
      </c>
      <c r="AI68" s="69"/>
      <c r="AJ68" s="69"/>
      <c r="AK68" s="69"/>
      <c r="AL68" s="69"/>
      <c r="AM68" s="69"/>
      <c r="AN68" s="69"/>
      <c r="AO68" s="69"/>
      <c r="AP68" s="69"/>
      <c r="AQ68" s="68"/>
      <c r="AR68" s="68">
        <f t="shared" ref="AR68:AY68" si="30">IF(COUNT(AR36:AR52)=0,0,COUNT(AR36:AR52))</f>
        <v>0</v>
      </c>
      <c r="AS68" s="68">
        <f t="shared" si="30"/>
        <v>0</v>
      </c>
      <c r="AT68" s="68">
        <f t="shared" si="30"/>
        <v>0</v>
      </c>
      <c r="AU68" s="68">
        <f t="shared" si="30"/>
        <v>0</v>
      </c>
      <c r="AV68" s="68">
        <f t="shared" si="30"/>
        <v>0</v>
      </c>
      <c r="AW68" s="68">
        <f t="shared" si="30"/>
        <v>0</v>
      </c>
      <c r="AX68" s="68">
        <f t="shared" si="30"/>
        <v>0</v>
      </c>
      <c r="AY68" s="68">
        <f t="shared" si="30"/>
        <v>0</v>
      </c>
      <c r="AZ68" s="69"/>
      <c r="BA68" s="69"/>
      <c r="BB68" s="69"/>
      <c r="BC68" s="69"/>
      <c r="BD68" s="69"/>
      <c r="BE68" s="69"/>
      <c r="BF68" s="69"/>
      <c r="BG68" s="69"/>
      <c r="BH68" s="68"/>
      <c r="BI68" s="68">
        <f t="shared" ref="BI68:BP68" si="31">IF(COUNT(BI36:BI52)=0,0,COUNT(BI36:BI52))</f>
        <v>0</v>
      </c>
      <c r="BJ68" s="68">
        <f t="shared" si="31"/>
        <v>0</v>
      </c>
      <c r="BK68" s="68">
        <f t="shared" si="31"/>
        <v>0</v>
      </c>
      <c r="BL68" s="68">
        <f t="shared" si="31"/>
        <v>0</v>
      </c>
      <c r="BM68" s="68">
        <f t="shared" si="31"/>
        <v>0</v>
      </c>
      <c r="BN68" s="68">
        <f t="shared" si="31"/>
        <v>0</v>
      </c>
      <c r="BO68" s="68">
        <f t="shared" si="31"/>
        <v>0</v>
      </c>
      <c r="BP68" s="68">
        <f t="shared" si="31"/>
        <v>0</v>
      </c>
      <c r="BQ68" s="69"/>
      <c r="BR68" s="69"/>
      <c r="BS68" s="69"/>
      <c r="BT68" s="69"/>
      <c r="BU68" s="69"/>
      <c r="BV68" s="69"/>
      <c r="BW68" s="69"/>
      <c r="BX68" s="69"/>
    </row>
    <row r="69" spans="2:97" s="66" customFormat="1" ht="12.75" hidden="1" customHeight="1">
      <c r="B69" s="66" t="s">
        <v>126</v>
      </c>
      <c r="H69" s="67" t="s">
        <v>81</v>
      </c>
      <c r="J69" s="69"/>
      <c r="K69" s="69"/>
      <c r="L69" s="69"/>
      <c r="M69" s="69"/>
      <c r="N69" s="69"/>
      <c r="O69" s="69"/>
      <c r="P69" s="69"/>
      <c r="Q69" s="69"/>
      <c r="R69" s="69"/>
      <c r="S69" s="69"/>
      <c r="T69" s="69"/>
      <c r="U69" s="69"/>
      <c r="V69" s="68">
        <f>IF(COUNT(V21)=0,0,COUNT(V21))</f>
        <v>0</v>
      </c>
      <c r="W69" s="68">
        <f>IF(COUNT(W21)=0,0,COUNT(W21))</f>
        <v>0</v>
      </c>
      <c r="X69" s="69"/>
      <c r="Y69" s="69"/>
      <c r="Z69" s="68"/>
      <c r="AA69" s="69"/>
      <c r="AB69" s="69"/>
      <c r="AC69" s="69"/>
      <c r="AD69" s="69"/>
      <c r="AE69" s="69"/>
      <c r="AF69" s="69"/>
      <c r="AG69" s="69"/>
      <c r="AH69" s="69"/>
      <c r="AI69" s="69"/>
      <c r="AJ69" s="69"/>
      <c r="AK69" s="69"/>
      <c r="AL69" s="69"/>
      <c r="AM69" s="68">
        <f>IF(COUNT(AM21)=0,0,COUNT(AM21))</f>
        <v>0</v>
      </c>
      <c r="AN69" s="68">
        <f>IF(COUNT(AN21)=0,0,COUNT(AN21))</f>
        <v>0</v>
      </c>
      <c r="AO69" s="69"/>
      <c r="AP69" s="69"/>
      <c r="AQ69" s="68"/>
      <c r="AR69" s="69"/>
      <c r="AS69" s="69"/>
      <c r="AT69" s="69"/>
      <c r="AU69" s="69"/>
      <c r="AV69" s="69"/>
      <c r="AW69" s="69"/>
      <c r="AX69" s="69"/>
      <c r="AY69" s="69"/>
      <c r="AZ69" s="69"/>
      <c r="BA69" s="69"/>
      <c r="BB69" s="69"/>
      <c r="BC69" s="69"/>
      <c r="BD69" s="68">
        <f>IF(COUNT(BD21)=0,0,COUNT(BD21))</f>
        <v>0</v>
      </c>
      <c r="BE69" s="68">
        <f>IF(COUNT(BE21)=0,0,COUNT(BE21))</f>
        <v>0</v>
      </c>
      <c r="BF69" s="69"/>
      <c r="BG69" s="69"/>
      <c r="BH69" s="68"/>
      <c r="BI69" s="69"/>
      <c r="BJ69" s="69"/>
      <c r="BK69" s="69"/>
      <c r="BL69" s="69"/>
      <c r="BM69" s="69"/>
      <c r="BN69" s="69"/>
      <c r="BO69" s="69"/>
      <c r="BP69" s="69"/>
      <c r="BQ69" s="69"/>
      <c r="BR69" s="69"/>
      <c r="BS69" s="69"/>
      <c r="BT69" s="69"/>
      <c r="BU69" s="68">
        <f>IF(COUNT(BU21)=0,0,COUNT(BU21))</f>
        <v>0</v>
      </c>
      <c r="BV69" s="68">
        <f>IF(COUNT(BV21)=0,0,COUNT(BV21))</f>
        <v>0</v>
      </c>
      <c r="BW69" s="69"/>
      <c r="BX69" s="69"/>
    </row>
    <row r="70" spans="2:97" s="66" customFormat="1" ht="12.75" hidden="1" customHeight="1">
      <c r="B70" s="66" t="s">
        <v>126</v>
      </c>
      <c r="H70" s="67" t="s">
        <v>81</v>
      </c>
      <c r="J70" s="69"/>
      <c r="K70" s="69"/>
      <c r="L70" s="69"/>
      <c r="M70" s="69"/>
      <c r="N70" s="69"/>
      <c r="O70" s="69"/>
      <c r="P70" s="69"/>
      <c r="Q70" s="69"/>
      <c r="R70" s="69"/>
      <c r="S70" s="69"/>
      <c r="T70" s="68">
        <f t="shared" ref="T70:Y70" si="32">IF(COUNT(T45)=0,0,COUNT(T45))</f>
        <v>0</v>
      </c>
      <c r="U70" s="68">
        <f t="shared" si="32"/>
        <v>0</v>
      </c>
      <c r="V70" s="68">
        <f t="shared" si="32"/>
        <v>0</v>
      </c>
      <c r="W70" s="68">
        <f t="shared" si="32"/>
        <v>0</v>
      </c>
      <c r="X70" s="68">
        <f t="shared" si="32"/>
        <v>0</v>
      </c>
      <c r="Y70" s="68">
        <f t="shared" si="32"/>
        <v>0</v>
      </c>
      <c r="Z70" s="68"/>
      <c r="AA70" s="69"/>
      <c r="AB70" s="69"/>
      <c r="AC70" s="69"/>
      <c r="AD70" s="69"/>
      <c r="AE70" s="69"/>
      <c r="AF70" s="69"/>
      <c r="AG70" s="69"/>
      <c r="AH70" s="69"/>
      <c r="AI70" s="69"/>
      <c r="AJ70" s="69"/>
      <c r="AK70" s="68">
        <f t="shared" ref="AK70:AP70" si="33">IF(COUNT(AK45)=0,0,COUNT(AK45))</f>
        <v>0</v>
      </c>
      <c r="AL70" s="68">
        <f t="shared" si="33"/>
        <v>0</v>
      </c>
      <c r="AM70" s="68">
        <f t="shared" si="33"/>
        <v>0</v>
      </c>
      <c r="AN70" s="68">
        <f t="shared" si="33"/>
        <v>0</v>
      </c>
      <c r="AO70" s="68">
        <f t="shared" si="33"/>
        <v>0</v>
      </c>
      <c r="AP70" s="68">
        <f t="shared" si="33"/>
        <v>0</v>
      </c>
      <c r="AQ70" s="68"/>
      <c r="AR70" s="69"/>
      <c r="AS70" s="69"/>
      <c r="AT70" s="69"/>
      <c r="AU70" s="69"/>
      <c r="AV70" s="69"/>
      <c r="AW70" s="69"/>
      <c r="AX70" s="69"/>
      <c r="AY70" s="69"/>
      <c r="AZ70" s="69"/>
      <c r="BA70" s="69"/>
      <c r="BB70" s="68">
        <f t="shared" ref="BB70:BG70" si="34">IF(COUNT(BB45)=0,0,COUNT(BB45))</f>
        <v>0</v>
      </c>
      <c r="BC70" s="68">
        <f t="shared" si="34"/>
        <v>0</v>
      </c>
      <c r="BD70" s="68">
        <f t="shared" si="34"/>
        <v>0</v>
      </c>
      <c r="BE70" s="68">
        <f t="shared" si="34"/>
        <v>0</v>
      </c>
      <c r="BF70" s="68">
        <f>IF(COUNT(BF45)=0,0,COUNT(BF45))</f>
        <v>0</v>
      </c>
      <c r="BG70" s="68">
        <f t="shared" si="34"/>
        <v>0</v>
      </c>
      <c r="BH70" s="68"/>
      <c r="BI70" s="69"/>
      <c r="BJ70" s="69"/>
      <c r="BK70" s="69"/>
      <c r="BL70" s="69"/>
      <c r="BM70" s="69"/>
      <c r="BN70" s="69"/>
      <c r="BO70" s="69"/>
      <c r="BP70" s="69"/>
      <c r="BQ70" s="69"/>
      <c r="BR70" s="69"/>
      <c r="BS70" s="68">
        <f t="shared" ref="BS70:BX70" si="35">IF(COUNT(BS45)=0,0,COUNT(BS45))</f>
        <v>0</v>
      </c>
      <c r="BT70" s="68">
        <f t="shared" si="35"/>
        <v>0</v>
      </c>
      <c r="BU70" s="68">
        <f t="shared" si="35"/>
        <v>0</v>
      </c>
      <c r="BV70" s="68">
        <f t="shared" si="35"/>
        <v>0</v>
      </c>
      <c r="BW70" s="68">
        <f t="shared" si="35"/>
        <v>0</v>
      </c>
      <c r="BX70" s="68">
        <f t="shared" si="35"/>
        <v>0</v>
      </c>
    </row>
    <row r="71" spans="2:97" s="58" customFormat="1" ht="12.75" hidden="1" customHeight="1">
      <c r="B71" s="64"/>
      <c r="C71" s="64"/>
      <c r="D71" s="64"/>
      <c r="E71" s="64"/>
      <c r="F71" s="64"/>
      <c r="G71" s="64"/>
      <c r="H71" s="65"/>
      <c r="CA71" s="60"/>
      <c r="CB71" s="60"/>
      <c r="CC71" s="60"/>
      <c r="CD71" s="60"/>
      <c r="CF71" s="60"/>
      <c r="CG71" s="60"/>
      <c r="CH71" s="60"/>
      <c r="CI71" s="60"/>
      <c r="CK71" s="60"/>
      <c r="CL71" s="60"/>
      <c r="CM71" s="60"/>
      <c r="CN71" s="60"/>
      <c r="CP71" s="60"/>
      <c r="CQ71" s="60"/>
      <c r="CR71" s="60"/>
      <c r="CS71" s="60"/>
    </row>
    <row r="72" spans="2:97" s="197" customFormat="1" ht="12.75" hidden="1" customHeight="1">
      <c r="B72" s="650"/>
      <c r="C72" s="650"/>
      <c r="D72" s="651"/>
      <c r="E72" s="651"/>
      <c r="F72" s="652"/>
      <c r="G72" s="196"/>
      <c r="H72" s="653"/>
      <c r="I72" s="196"/>
      <c r="J72" s="305"/>
      <c r="K72" s="305"/>
      <c r="L72" s="305"/>
      <c r="M72" s="305"/>
      <c r="N72" s="305"/>
      <c r="O72" s="305"/>
      <c r="P72" s="305"/>
      <c r="Q72" s="305"/>
      <c r="R72" s="305"/>
      <c r="S72" s="305"/>
      <c r="T72" s="305"/>
      <c r="U72" s="305"/>
      <c r="V72" s="305"/>
      <c r="W72" s="305"/>
      <c r="X72" s="305"/>
      <c r="Y72" s="305"/>
      <c r="AA72" s="305"/>
      <c r="AB72" s="305"/>
      <c r="AC72" s="305"/>
      <c r="AD72" s="305"/>
      <c r="AE72" s="305"/>
      <c r="AF72" s="305"/>
      <c r="AG72" s="305"/>
      <c r="AH72" s="305"/>
      <c r="AI72" s="305"/>
      <c r="AJ72" s="305"/>
      <c r="AK72" s="305"/>
      <c r="AL72" s="305"/>
      <c r="AM72" s="305"/>
      <c r="AN72" s="305"/>
      <c r="AO72" s="305"/>
      <c r="AP72" s="305"/>
      <c r="AR72" s="306"/>
      <c r="AS72" s="306"/>
      <c r="AT72" s="306"/>
      <c r="AU72" s="306"/>
      <c r="AV72" s="306"/>
      <c r="AW72" s="306"/>
      <c r="AX72" s="306"/>
      <c r="AY72" s="306"/>
      <c r="AZ72" s="306"/>
      <c r="BA72" s="306"/>
      <c r="BB72" s="306"/>
      <c r="BC72" s="306"/>
      <c r="BD72" s="306"/>
      <c r="BE72" s="306"/>
      <c r="BF72" s="306"/>
      <c r="BG72" s="306"/>
      <c r="BI72" s="306"/>
      <c r="BJ72" s="306"/>
      <c r="BK72" s="306"/>
      <c r="BL72" s="306"/>
      <c r="BM72" s="306"/>
      <c r="BN72" s="306"/>
      <c r="BO72" s="306"/>
      <c r="BP72" s="306"/>
      <c r="BQ72" s="306"/>
      <c r="BR72" s="306"/>
      <c r="BS72" s="306"/>
      <c r="BT72" s="306"/>
      <c r="BU72" s="306"/>
      <c r="BV72" s="306"/>
      <c r="BW72" s="306"/>
      <c r="BX72" s="306"/>
      <c r="CA72" s="256"/>
      <c r="CB72" s="256"/>
      <c r="CC72" s="256"/>
      <c r="CD72" s="256"/>
      <c r="CF72" s="256"/>
      <c r="CG72" s="256"/>
      <c r="CH72" s="256"/>
      <c r="CI72" s="256"/>
      <c r="CK72" s="256"/>
      <c r="CL72" s="256"/>
      <c r="CM72" s="256"/>
      <c r="CN72" s="256"/>
      <c r="CP72" s="256"/>
      <c r="CQ72" s="256"/>
      <c r="CR72" s="256"/>
      <c r="CS72" s="256"/>
    </row>
    <row r="73" spans="2:97" s="58" customFormat="1" ht="12.75" hidden="1" customHeight="1">
      <c r="B73" s="60" t="s">
        <v>781</v>
      </c>
      <c r="C73" s="60"/>
      <c r="D73" s="60"/>
      <c r="E73" s="60"/>
      <c r="F73" s="60"/>
      <c r="G73" s="60"/>
      <c r="H73" s="92" t="s">
        <v>81</v>
      </c>
      <c r="I73" s="60"/>
      <c r="J73" s="176">
        <f t="shared" ref="J73:Y73" si="36">IF(ABS(J28-(SUM(J12:J19)+SUM(J22:J27)))&lt;0.001,0,J28-(SUM(J12:J19)+SUM(J22:J27)))</f>
        <v>0</v>
      </c>
      <c r="K73" s="176">
        <f t="shared" si="36"/>
        <v>0</v>
      </c>
      <c r="L73" s="176">
        <f t="shared" si="36"/>
        <v>-1</v>
      </c>
      <c r="M73" s="176">
        <f t="shared" si="36"/>
        <v>-1</v>
      </c>
      <c r="N73" s="176">
        <f t="shared" si="36"/>
        <v>1</v>
      </c>
      <c r="O73" s="176">
        <f t="shared" si="36"/>
        <v>0</v>
      </c>
      <c r="P73" s="176">
        <f t="shared" si="36"/>
        <v>0</v>
      </c>
      <c r="Q73" s="176">
        <f t="shared" si="36"/>
        <v>0</v>
      </c>
      <c r="R73" s="176">
        <f t="shared" si="36"/>
        <v>0</v>
      </c>
      <c r="S73" s="176">
        <f t="shared" si="36"/>
        <v>-1</v>
      </c>
      <c r="T73" s="176">
        <f t="shared" si="36"/>
        <v>-1</v>
      </c>
      <c r="U73" s="176">
        <f t="shared" si="36"/>
        <v>1</v>
      </c>
      <c r="V73" s="176">
        <f t="shared" si="36"/>
        <v>-1</v>
      </c>
      <c r="W73" s="176">
        <f t="shared" si="36"/>
        <v>0</v>
      </c>
      <c r="X73" s="176">
        <f t="shared" si="36"/>
        <v>2</v>
      </c>
      <c r="Y73" s="176">
        <f t="shared" si="36"/>
        <v>0</v>
      </c>
      <c r="Z73" s="176"/>
      <c r="AA73" s="176">
        <f t="shared" ref="AA73:AP73" si="37">IF(ABS(AA28-(SUM(AA12:AA19)+SUM(AA22:AA27)))&lt;0.001,0,AA28-(SUM(AA12:AA19)+SUM(AA22:AA27)))</f>
        <v>0</v>
      </c>
      <c r="AB73" s="176">
        <f t="shared" si="37"/>
        <v>0</v>
      </c>
      <c r="AC73" s="176">
        <f t="shared" si="37"/>
        <v>0</v>
      </c>
      <c r="AD73" s="176">
        <f t="shared" si="37"/>
        <v>0</v>
      </c>
      <c r="AE73" s="176">
        <f t="shared" si="37"/>
        <v>-1</v>
      </c>
      <c r="AF73" s="176">
        <f t="shared" si="37"/>
        <v>1</v>
      </c>
      <c r="AG73" s="176">
        <f t="shared" si="37"/>
        <v>0</v>
      </c>
      <c r="AH73" s="176">
        <f t="shared" si="37"/>
        <v>1</v>
      </c>
      <c r="AI73" s="176">
        <f t="shared" si="37"/>
        <v>-1</v>
      </c>
      <c r="AJ73" s="176">
        <f t="shared" si="37"/>
        <v>0</v>
      </c>
      <c r="AK73" s="176">
        <f t="shared" si="37"/>
        <v>0</v>
      </c>
      <c r="AL73" s="176">
        <f t="shared" si="37"/>
        <v>1</v>
      </c>
      <c r="AM73" s="176">
        <f t="shared" si="37"/>
        <v>-1</v>
      </c>
      <c r="AN73" s="176">
        <f t="shared" si="37"/>
        <v>1</v>
      </c>
      <c r="AO73" s="176">
        <f t="shared" si="37"/>
        <v>-1</v>
      </c>
      <c r="AP73" s="176">
        <f t="shared" si="37"/>
        <v>-1</v>
      </c>
      <c r="AQ73" s="176"/>
      <c r="AR73" s="176">
        <f t="shared" ref="AR73:BD73" si="38">IF(ABS(AR28-(SUM(AR12:AR19)+SUM(AR22:AR27)))&lt;0.001,0,AR28-(SUM(AR12:AR19)+SUM(AR22:AR27)))</f>
        <v>0</v>
      </c>
      <c r="AS73" s="176">
        <f t="shared" si="38"/>
        <v>-1</v>
      </c>
      <c r="AT73" s="176">
        <f t="shared" si="38"/>
        <v>1</v>
      </c>
      <c r="AU73" s="176">
        <f t="shared" si="38"/>
        <v>-1</v>
      </c>
      <c r="AV73" s="176">
        <f t="shared" si="38"/>
        <v>0</v>
      </c>
      <c r="AW73" s="176">
        <f t="shared" si="38"/>
        <v>-1</v>
      </c>
      <c r="AX73" s="176">
        <f t="shared" si="38"/>
        <v>-1</v>
      </c>
      <c r="AY73" s="176">
        <f t="shared" si="38"/>
        <v>0</v>
      </c>
      <c r="AZ73" s="176">
        <f t="shared" ref="AZ73:BB73" si="39">IF(ABS(AZ28-(SUM(AZ12:AZ19)+SUM(AZ22:AZ27)))&lt;0.001,0,AZ28-(SUM(AZ12:AZ19)+SUM(AZ22:AZ27)))</f>
        <v>0</v>
      </c>
      <c r="BA73" s="176">
        <f t="shared" si="39"/>
        <v>1</v>
      </c>
      <c r="BB73" s="176">
        <f t="shared" si="39"/>
        <v>2</v>
      </c>
      <c r="BC73" s="176">
        <f t="shared" si="38"/>
        <v>1</v>
      </c>
      <c r="BD73" s="176">
        <f t="shared" si="38"/>
        <v>0</v>
      </c>
      <c r="BE73" s="176">
        <f>IF(ABS(BE28-(SUM(BE12:BE19)+SUM(BE22:BE27)))&lt;0.001,0,BE28-(SUM(BE12:BE19)+SUM(BE22:BE27)))</f>
        <v>-1</v>
      </c>
      <c r="BF73" s="176">
        <f>IF(ABS(BF28-(SUM(BF12:BF19)+SUM(BF22:BF27)))&lt;0.001,0,BF28-(SUM(BF12:BF19)+SUM(BF22:BF27)))</f>
        <v>1</v>
      </c>
      <c r="BG73" s="176">
        <f>IF(ABS(BG28-(SUM(BG12:BG19)+SUM(BG22:BG27)))&lt;0.001,0,BG28-(SUM(BG12:BG19)+SUM(BG22:BG27)))</f>
        <v>1</v>
      </c>
      <c r="BH73" s="176"/>
      <c r="BI73" s="176">
        <f t="shared" ref="BI73:BV73" si="40">IF(ABS(BI28-(SUM(BI12:BI19)+SUM(BI22:BI27)))&lt;0.001,0,BI28-(SUM(BI12:BI19)+SUM(BI22:BI27)))</f>
        <v>0</v>
      </c>
      <c r="BJ73" s="176">
        <f t="shared" si="40"/>
        <v>0</v>
      </c>
      <c r="BK73" s="176">
        <f>IF(ABS(BK28-(SUM(BK12:BK19)+SUM(BK22:BK27)))&lt;0.001,0,BK28-(SUM(BK12:BK19)+SUM(BK22:BK27)))</f>
        <v>0</v>
      </c>
      <c r="BL73" s="176">
        <f t="shared" si="40"/>
        <v>0</v>
      </c>
      <c r="BM73" s="176">
        <f t="shared" si="40"/>
        <v>0</v>
      </c>
      <c r="BN73" s="176">
        <f t="shared" si="40"/>
        <v>0</v>
      </c>
      <c r="BO73" s="176">
        <f t="shared" si="40"/>
        <v>0</v>
      </c>
      <c r="BP73" s="176">
        <f t="shared" si="40"/>
        <v>0</v>
      </c>
      <c r="BQ73" s="176">
        <f t="shared" ref="BQ73:BS73" si="41">IF(ABS(BQ28-(SUM(BQ12:BQ19)+SUM(BQ22:BQ27)))&lt;0.001,0,BQ28-(SUM(BQ12:BQ19)+SUM(BQ22:BQ27)))</f>
        <v>0</v>
      </c>
      <c r="BR73" s="176">
        <f t="shared" si="41"/>
        <v>0</v>
      </c>
      <c r="BS73" s="176">
        <f t="shared" si="41"/>
        <v>0</v>
      </c>
      <c r="BT73" s="176">
        <f t="shared" si="40"/>
        <v>0</v>
      </c>
      <c r="BU73" s="176">
        <f t="shared" si="40"/>
        <v>0</v>
      </c>
      <c r="BV73" s="176">
        <f t="shared" si="40"/>
        <v>0</v>
      </c>
      <c r="BW73" s="176">
        <f>IF(ABS(BW28-(SUM(BW12:BW19)+SUM(BW22:BW27)))&lt;0.001,0,BW28-(SUM(BW12:BW19)+SUM(BW22:BW27)))</f>
        <v>0</v>
      </c>
      <c r="BX73" s="176">
        <f>IF(ABS(BX28-(SUM(BX12:BX19)+SUM(BX22:BX27)))&lt;0.001,0,BX28-(SUM(BX12:BX19)+SUM(BX22:BX27)))</f>
        <v>0</v>
      </c>
      <c r="CA73" s="60"/>
      <c r="CB73" s="60"/>
      <c r="CC73" s="60"/>
      <c r="CD73" s="60"/>
      <c r="CF73" s="60"/>
      <c r="CG73" s="60"/>
      <c r="CH73" s="60"/>
      <c r="CI73" s="60"/>
      <c r="CK73" s="60"/>
      <c r="CL73" s="60"/>
      <c r="CM73" s="60"/>
      <c r="CN73" s="60"/>
      <c r="CP73" s="60"/>
      <c r="CQ73" s="60"/>
      <c r="CR73" s="60"/>
      <c r="CS73" s="60"/>
    </row>
    <row r="74" spans="2:97" s="58" customFormat="1" ht="12.75" hidden="1" customHeight="1">
      <c r="B74" s="60" t="s">
        <v>782</v>
      </c>
      <c r="C74" s="60"/>
      <c r="D74" s="60"/>
      <c r="E74" s="60"/>
      <c r="F74" s="60"/>
      <c r="H74" s="92" t="s">
        <v>81</v>
      </c>
      <c r="J74" s="176">
        <f t="shared" ref="J74:Q74" si="42">IF(ABS(J20-SUM(J12:J19))&lt;0.001,0,J20-SUM(J12:J19))</f>
        <v>0</v>
      </c>
      <c r="K74" s="176">
        <f t="shared" si="42"/>
        <v>0</v>
      </c>
      <c r="L74" s="176">
        <f t="shared" si="42"/>
        <v>-1</v>
      </c>
      <c r="M74" s="176">
        <f t="shared" si="42"/>
        <v>-1</v>
      </c>
      <c r="N74" s="176">
        <f t="shared" si="42"/>
        <v>1</v>
      </c>
      <c r="O74" s="176">
        <f t="shared" si="42"/>
        <v>0</v>
      </c>
      <c r="P74" s="176">
        <f t="shared" si="42"/>
        <v>0</v>
      </c>
      <c r="Q74" s="176">
        <f t="shared" si="42"/>
        <v>1</v>
      </c>
      <c r="R74" s="176">
        <f t="shared" ref="R74:S74" si="43">IF(ABS(R20-SUM(R12:R19))&lt;0.001,0,R20-SUM(R12:R19))</f>
        <v>1</v>
      </c>
      <c r="S74" s="176">
        <f t="shared" si="43"/>
        <v>-1</v>
      </c>
      <c r="T74" s="176">
        <f>IF(ABS(T20-SUM(T12:T19))&lt;0.001,0,T20-SUM(T12:T19))</f>
        <v>-1</v>
      </c>
      <c r="U74" s="176">
        <f t="shared" ref="U74:Y74" si="44">IF(ABS(U20-SUM(U12:U19))&lt;0.001,0,U20-SUM(U12:U19))</f>
        <v>0</v>
      </c>
      <c r="V74" s="176">
        <f t="shared" si="44"/>
        <v>-1</v>
      </c>
      <c r="W74" s="176">
        <f t="shared" si="44"/>
        <v>0</v>
      </c>
      <c r="X74" s="176">
        <f t="shared" si="44"/>
        <v>1</v>
      </c>
      <c r="Y74" s="176">
        <f t="shared" si="44"/>
        <v>1</v>
      </c>
      <c r="Z74" s="176"/>
      <c r="AA74" s="176">
        <f t="shared" ref="AA74:AF74" si="45">IF(ABS(AA20-SUM(AA12:AA19))&lt;0.001,0,AA20-SUM(AA12:AA19))</f>
        <v>0</v>
      </c>
      <c r="AB74" s="176">
        <f t="shared" si="45"/>
        <v>0</v>
      </c>
      <c r="AC74" s="176">
        <f t="shared" si="45"/>
        <v>1</v>
      </c>
      <c r="AD74" s="176">
        <f t="shared" si="45"/>
        <v>-1</v>
      </c>
      <c r="AE74" s="176">
        <f t="shared" si="45"/>
        <v>0</v>
      </c>
      <c r="AF74" s="176">
        <f t="shared" si="45"/>
        <v>1</v>
      </c>
      <c r="AG74" s="176">
        <f t="shared" ref="AG74:AJ74" si="46">IF(ABS(AG20-SUM(AG12:AG19))&lt;0.001,0,AG20-SUM(AG12:AG19))</f>
        <v>1</v>
      </c>
      <c r="AH74" s="176">
        <f t="shared" si="46"/>
        <v>0</v>
      </c>
      <c r="AI74" s="176">
        <f>IF(ABS(AI20-SUM(AI12:AI19))&lt;0.001,0,AI20-SUM(AI12:AI19))</f>
        <v>-1</v>
      </c>
      <c r="AJ74" s="176">
        <f t="shared" si="46"/>
        <v>1</v>
      </c>
      <c r="AK74" s="176">
        <f>IF(ABS(AK20-SUM(AK12:AK19))&lt;0.001,0,AK20-SUM(AK12:AK19))</f>
        <v>1</v>
      </c>
      <c r="AL74" s="176">
        <f t="shared" ref="AL74:AP74" si="47">IF(ABS(AL20-SUM(AL12:AL19))&lt;0.001,0,AL20-SUM(AL12:AL19))</f>
        <v>1</v>
      </c>
      <c r="AM74" s="176">
        <f t="shared" si="47"/>
        <v>-1</v>
      </c>
      <c r="AN74" s="176">
        <f t="shared" si="47"/>
        <v>1</v>
      </c>
      <c r="AO74" s="176">
        <f t="shared" si="47"/>
        <v>-1</v>
      </c>
      <c r="AP74" s="176">
        <f t="shared" si="47"/>
        <v>0</v>
      </c>
      <c r="AQ74" s="176"/>
      <c r="AR74" s="176">
        <f t="shared" ref="AR74:AY74" si="48">IF(ABS(AR20-SUM(AR12:AR19))&lt;0.001,0,AR20-SUM(AR12:AR19))</f>
        <v>0</v>
      </c>
      <c r="AS74" s="176">
        <f t="shared" si="48"/>
        <v>-1</v>
      </c>
      <c r="AT74" s="176">
        <f t="shared" si="48"/>
        <v>1</v>
      </c>
      <c r="AU74" s="176">
        <f t="shared" si="48"/>
        <v>1</v>
      </c>
      <c r="AV74" s="176">
        <f t="shared" si="48"/>
        <v>0</v>
      </c>
      <c r="AW74" s="176">
        <f t="shared" si="48"/>
        <v>-1</v>
      </c>
      <c r="AX74" s="176">
        <f t="shared" si="48"/>
        <v>-1</v>
      </c>
      <c r="AY74" s="176">
        <f t="shared" si="48"/>
        <v>0</v>
      </c>
      <c r="AZ74" s="176">
        <f t="shared" ref="AZ74:BB74" si="49">IF(ABS(AZ20-SUM(AZ12:AZ19))&lt;0.001,0,AZ20-SUM(AZ12:AZ19))</f>
        <v>-1</v>
      </c>
      <c r="BA74" s="176">
        <f t="shared" si="49"/>
        <v>1</v>
      </c>
      <c r="BB74" s="176">
        <f t="shared" si="49"/>
        <v>1</v>
      </c>
      <c r="BC74" s="176">
        <f t="shared" ref="BC74:BG74" si="50">IF(ABS(BC20-SUM(BC12:BC19))&lt;0.001,0,BC20-SUM(BC12:BC19))</f>
        <v>0</v>
      </c>
      <c r="BD74" s="176">
        <f t="shared" si="50"/>
        <v>0</v>
      </c>
      <c r="BE74" s="176">
        <f t="shared" si="50"/>
        <v>-1</v>
      </c>
      <c r="BF74" s="176">
        <f t="shared" si="50"/>
        <v>2</v>
      </c>
      <c r="BG74" s="176">
        <f t="shared" si="50"/>
        <v>1</v>
      </c>
      <c r="BH74" s="176"/>
      <c r="BI74" s="176">
        <f t="shared" ref="BI74:BX74" si="51">IF(ABS(BI20-SUM(BI12:BI19))&lt;0.001,0,BI20-SUM(BI12:BI19))</f>
        <v>0</v>
      </c>
      <c r="BJ74" s="176">
        <f t="shared" si="51"/>
        <v>0</v>
      </c>
      <c r="BK74" s="176">
        <f t="shared" si="51"/>
        <v>0</v>
      </c>
      <c r="BL74" s="176">
        <f t="shared" si="51"/>
        <v>0</v>
      </c>
      <c r="BM74" s="176">
        <f t="shared" si="51"/>
        <v>0</v>
      </c>
      <c r="BN74" s="176">
        <f t="shared" si="51"/>
        <v>0</v>
      </c>
      <c r="BO74" s="176">
        <f t="shared" si="51"/>
        <v>0</v>
      </c>
      <c r="BP74" s="176">
        <f t="shared" si="51"/>
        <v>0</v>
      </c>
      <c r="BQ74" s="176">
        <f t="shared" ref="BQ74:BS74" si="52">IF(ABS(BQ20-SUM(BQ12:BQ19))&lt;0.001,0,BQ20-SUM(BQ12:BQ19))</f>
        <v>0</v>
      </c>
      <c r="BR74" s="176">
        <f t="shared" si="52"/>
        <v>0</v>
      </c>
      <c r="BS74" s="176">
        <f t="shared" si="52"/>
        <v>0</v>
      </c>
      <c r="BT74" s="176">
        <f t="shared" si="51"/>
        <v>0</v>
      </c>
      <c r="BU74" s="176">
        <f t="shared" si="51"/>
        <v>0</v>
      </c>
      <c r="BV74" s="176">
        <f t="shared" si="51"/>
        <v>0</v>
      </c>
      <c r="BW74" s="176">
        <f t="shared" si="51"/>
        <v>0</v>
      </c>
      <c r="BX74" s="176">
        <f t="shared" si="51"/>
        <v>0</v>
      </c>
      <c r="CA74" s="60"/>
      <c r="CB74" s="60"/>
      <c r="CC74" s="60"/>
      <c r="CD74" s="60"/>
      <c r="CF74" s="60"/>
      <c r="CG74" s="60"/>
      <c r="CH74" s="60"/>
      <c r="CI74" s="60"/>
      <c r="CK74" s="60"/>
      <c r="CL74" s="60"/>
      <c r="CM74" s="60"/>
      <c r="CN74" s="60"/>
      <c r="CP74" s="60"/>
      <c r="CQ74" s="60"/>
      <c r="CR74" s="60"/>
      <c r="CS74" s="60"/>
    </row>
    <row r="75" spans="2:97" s="58" customFormat="1" ht="12.75" hidden="1" customHeight="1">
      <c r="H75" s="73"/>
      <c r="CA75" s="60"/>
      <c r="CB75" s="60"/>
      <c r="CC75" s="60"/>
      <c r="CD75" s="60"/>
      <c r="CF75" s="60"/>
      <c r="CG75" s="60"/>
      <c r="CH75" s="60"/>
      <c r="CI75" s="60"/>
      <c r="CK75" s="60"/>
      <c r="CL75" s="60"/>
      <c r="CM75" s="60"/>
      <c r="CN75" s="60"/>
      <c r="CP75" s="60"/>
      <c r="CQ75" s="60"/>
      <c r="CR75" s="60"/>
      <c r="CS75" s="60"/>
    </row>
    <row r="76" spans="2:97" s="58" customFormat="1" ht="12.75" hidden="1" customHeight="1">
      <c r="B76" s="60" t="s">
        <v>302</v>
      </c>
      <c r="C76" s="60"/>
      <c r="D76" s="60"/>
      <c r="E76" s="60"/>
      <c r="F76" s="60"/>
      <c r="H76" s="92" t="s">
        <v>81</v>
      </c>
      <c r="J76" s="198"/>
      <c r="K76" s="198"/>
      <c r="L76" s="198"/>
      <c r="M76" s="198"/>
      <c r="N76" s="198"/>
      <c r="O76" s="198"/>
      <c r="P76" s="198"/>
      <c r="Q76" s="198"/>
      <c r="R76" s="198"/>
      <c r="S76" s="198"/>
      <c r="T76" s="198"/>
      <c r="U76" s="198"/>
      <c r="V76" s="198"/>
      <c r="W76" s="198"/>
      <c r="X76" s="176">
        <f>IF(ABS(SUM(X12:X28)-SUM(R36:R52))&lt;0.001,0,SUM(X12:X28)-SUM(R36:R52))</f>
        <v>0</v>
      </c>
      <c r="Y76" s="176">
        <f>IF(ABS(SUM(Y12:Y28)-SUM(S36:S52))&lt;0.001,0,SUM(Y12:Y28)-SUM(S36:S52))</f>
        <v>0</v>
      </c>
      <c r="Z76" s="176"/>
      <c r="AA76" s="198"/>
      <c r="AB76" s="198"/>
      <c r="AC76" s="198"/>
      <c r="AD76" s="198"/>
      <c r="AE76" s="198"/>
      <c r="AF76" s="198"/>
      <c r="AG76" s="198"/>
      <c r="AH76" s="198"/>
      <c r="AI76" s="198"/>
      <c r="AJ76" s="198"/>
      <c r="AK76" s="198"/>
      <c r="AL76" s="198"/>
      <c r="AM76" s="198"/>
      <c r="AN76" s="198"/>
      <c r="AO76" s="176">
        <f>IF(ABS(SUM(AO12:AO28)-SUM(AI36:AI52))&lt;0.001,0,SUM(AO12:AO28)-SUM(AI36:AI52))</f>
        <v>0</v>
      </c>
      <c r="AP76" s="176">
        <f>IF(ABS(SUM(AP12:AP28)-SUM(AJ36:AJ52))&lt;0.001,0,SUM(AP12:AP28)-SUM(AJ36:AJ52))</f>
        <v>0</v>
      </c>
      <c r="AQ76" s="176"/>
      <c r="AR76" s="198"/>
      <c r="AS76" s="198"/>
      <c r="AT76" s="198"/>
      <c r="AU76" s="198"/>
      <c r="AV76" s="198"/>
      <c r="AW76" s="198"/>
      <c r="AX76" s="198"/>
      <c r="AY76" s="198"/>
      <c r="AZ76" s="198"/>
      <c r="BA76" s="198"/>
      <c r="BB76" s="198"/>
      <c r="BC76" s="198"/>
      <c r="BD76" s="198"/>
      <c r="BE76" s="198"/>
      <c r="BF76" s="176">
        <f>IF(ABS(SUM(BF12:BF28)-SUM(AZ36:AZ52))&lt;0.001,0,SUM(BF12:BF28)-SUM(AZ36:AZ52))</f>
        <v>0</v>
      </c>
      <c r="BG76" s="176">
        <f>IF(ABS(SUM(BG12:BG28)-SUM(BA36:BA52))&lt;0.001,0,SUM(BG12:BG28)-SUM(BA36:BA52))</f>
        <v>0</v>
      </c>
      <c r="BH76" s="176"/>
      <c r="BI76" s="198"/>
      <c r="BJ76" s="198"/>
      <c r="BK76" s="198"/>
      <c r="BL76" s="198"/>
      <c r="BM76" s="198"/>
      <c r="BN76" s="198"/>
      <c r="BO76" s="198"/>
      <c r="BP76" s="198"/>
      <c r="BQ76" s="198"/>
      <c r="BR76" s="198"/>
      <c r="BS76" s="198"/>
      <c r="BT76" s="198"/>
      <c r="BU76" s="198"/>
      <c r="BV76" s="198"/>
      <c r="BW76" s="176">
        <f>IF(ABS(SUM(BW12:BW28)-SUM(BQ36:BQ52))&lt;0.001,0,SUM(BW12:BW28)-SUM(BQ36:BQ52))</f>
        <v>0</v>
      </c>
      <c r="BX76" s="176">
        <f>IF(ABS(SUM(BX12:BX28)-SUM(BR36:BR52))&lt;0.001,0,SUM(BX12:BX28)-SUM(BR36:BR52))</f>
        <v>0</v>
      </c>
      <c r="CA76" s="60"/>
      <c r="CB76" s="60"/>
      <c r="CC76" s="60"/>
      <c r="CD76" s="60"/>
      <c r="CF76" s="60"/>
      <c r="CG76" s="60"/>
      <c r="CH76" s="60"/>
      <c r="CI76" s="60"/>
      <c r="CK76" s="60"/>
      <c r="CL76" s="60"/>
      <c r="CM76" s="60"/>
      <c r="CN76" s="60"/>
      <c r="CP76" s="60"/>
      <c r="CQ76" s="60"/>
      <c r="CR76" s="60"/>
      <c r="CS76" s="60"/>
    </row>
    <row r="77" spans="2:97" s="58" customFormat="1" ht="12.75" hidden="1" customHeight="1">
      <c r="H77" s="73"/>
      <c r="CA77" s="60"/>
      <c r="CB77" s="60"/>
      <c r="CC77" s="60"/>
      <c r="CD77" s="60"/>
      <c r="CF77" s="60"/>
      <c r="CG77" s="60"/>
      <c r="CH77" s="60"/>
      <c r="CI77" s="60"/>
      <c r="CK77" s="60"/>
      <c r="CL77" s="60"/>
      <c r="CM77" s="60"/>
      <c r="CN77" s="60"/>
      <c r="CP77" s="60"/>
      <c r="CQ77" s="60"/>
      <c r="CR77" s="60"/>
      <c r="CS77" s="60"/>
    </row>
    <row r="78" spans="2:97" s="58" customFormat="1" ht="12.75" hidden="1" customHeight="1">
      <c r="B78" s="60" t="s">
        <v>303</v>
      </c>
      <c r="C78" s="60"/>
      <c r="D78" s="60"/>
      <c r="E78" s="60"/>
      <c r="F78" s="60"/>
      <c r="G78" s="60"/>
      <c r="H78" s="92" t="s">
        <v>81</v>
      </c>
      <c r="I78" s="60"/>
      <c r="J78" s="198"/>
      <c r="K78" s="198"/>
      <c r="L78" s="198"/>
      <c r="M78" s="198"/>
      <c r="N78" s="198"/>
      <c r="O78" s="198"/>
      <c r="P78" s="198"/>
      <c r="Q78" s="198"/>
      <c r="R78" s="176">
        <f t="shared" ref="R78:Y78" si="53">IF(ABS(R52-(SUM(R36:R43)+SUM(R46:R51)))&lt;0.001,0,R52-(SUM(R36:R43)+SUM(R46:R51)))</f>
        <v>2</v>
      </c>
      <c r="S78" s="176">
        <f t="shared" si="53"/>
        <v>0</v>
      </c>
      <c r="T78" s="176">
        <f t="shared" si="53"/>
        <v>0</v>
      </c>
      <c r="U78" s="176">
        <f t="shared" si="53"/>
        <v>1</v>
      </c>
      <c r="V78" s="176">
        <f t="shared" si="53"/>
        <v>-1</v>
      </c>
      <c r="W78" s="176">
        <f t="shared" si="53"/>
        <v>-1</v>
      </c>
      <c r="X78" s="176">
        <f t="shared" si="53"/>
        <v>-2</v>
      </c>
      <c r="Y78" s="176">
        <f t="shared" si="53"/>
        <v>0</v>
      </c>
      <c r="Z78" s="176"/>
      <c r="AA78" s="198"/>
      <c r="AB78" s="198"/>
      <c r="AC78" s="198"/>
      <c r="AD78" s="198"/>
      <c r="AE78" s="198"/>
      <c r="AF78" s="198"/>
      <c r="AG78" s="198"/>
      <c r="AH78" s="198"/>
      <c r="AI78" s="176">
        <f t="shared" ref="AI78:AO78" si="54">IF(ABS(AI52-(SUM(AI36:AI43)+SUM(AI46:AI51)))&lt;0.001,0,AI52-(SUM(AI36:AI43)+SUM(AI46:AI51)))</f>
        <v>-1</v>
      </c>
      <c r="AJ78" s="176">
        <f t="shared" si="54"/>
        <v>-1</v>
      </c>
      <c r="AK78" s="176">
        <f t="shared" si="54"/>
        <v>1</v>
      </c>
      <c r="AL78" s="176">
        <f t="shared" si="54"/>
        <v>1</v>
      </c>
      <c r="AM78" s="176">
        <f t="shared" si="54"/>
        <v>0</v>
      </c>
      <c r="AN78" s="176">
        <f t="shared" si="54"/>
        <v>0</v>
      </c>
      <c r="AO78" s="176">
        <f t="shared" si="54"/>
        <v>1</v>
      </c>
      <c r="AP78" s="176">
        <f>IF(ABS(AP52-(SUM(AP36:AP43)+SUM(AP46:AP51)))&lt;0.001,0,AP52-(SUM(AP36:AP43)+SUM(AP46:AP51)))</f>
        <v>-1</v>
      </c>
      <c r="AQ78" s="176"/>
      <c r="AR78" s="198"/>
      <c r="AS78" s="198"/>
      <c r="AT78" s="198"/>
      <c r="AU78" s="198"/>
      <c r="AV78" s="198"/>
      <c r="AW78" s="198"/>
      <c r="AX78" s="198"/>
      <c r="AY78" s="198"/>
      <c r="AZ78" s="176">
        <f t="shared" ref="AZ78:BB78" si="55">IF(ABS(AZ52-(SUM(AZ36:AZ43)+SUM(AZ46:AZ51)))&lt;0.001,0,AZ52-(SUM(AZ36:AZ43)+SUM(AZ46:AZ51)))</f>
        <v>1</v>
      </c>
      <c r="BA78" s="176">
        <f>IF(ABS(BA52-(SUM(BA36:BA43)+SUM(BA46:BA51)))&lt;0.001,0,BA52-(SUM(BA36:BA43)+SUM(BA46:BA51)))</f>
        <v>1</v>
      </c>
      <c r="BB78" s="176">
        <f t="shared" si="55"/>
        <v>0</v>
      </c>
      <c r="BC78" s="176">
        <f t="shared" ref="BC78:BF78" si="56">IF(ABS(BC52-(SUM(BC36:BC43)+SUM(BC46:BC51)))&lt;0.001,0,BC52-(SUM(BC36:BC43)+SUM(BC46:BC51)))</f>
        <v>-1</v>
      </c>
      <c r="BD78" s="176">
        <f t="shared" si="56"/>
        <v>0</v>
      </c>
      <c r="BE78" s="176">
        <f t="shared" si="56"/>
        <v>0</v>
      </c>
      <c r="BF78" s="176">
        <f t="shared" si="56"/>
        <v>0</v>
      </c>
      <c r="BG78" s="176">
        <f>IF(ABS(BG52-(SUM(BG36:BG43)+SUM(BG46:BG51)))&lt;0.001,0,BG52-(SUM(BG36:BG43)+SUM(BG46:BG51)))</f>
        <v>0</v>
      </c>
      <c r="BH78" s="176"/>
      <c r="BI78" s="198"/>
      <c r="BJ78" s="198"/>
      <c r="BK78" s="198"/>
      <c r="BL78" s="198"/>
      <c r="BM78" s="198"/>
      <c r="BN78" s="198"/>
      <c r="BO78" s="198"/>
      <c r="BP78" s="198"/>
      <c r="BQ78" s="176">
        <f>IF(ABS(BQ52-(SUM(BQ36:BQ43)+SUM(BQ46:BQ51)))&lt;0.001,0,BQ52-(SUM(BQ36:BQ43)+SUM(BQ46:BQ51)))</f>
        <v>0</v>
      </c>
      <c r="BR78" s="176">
        <f>IF(ABS(BR52-(SUM(BR36:BR43)+SUM(BR46:BR51)))&lt;0.001,0,BR52-(SUM(BR36:BR43)+SUM(BR46:BR51)))</f>
        <v>0</v>
      </c>
      <c r="BS78" s="176">
        <f t="shared" ref="BS78" si="57">IF(ABS(BS52-(SUM(BS36:BS43)+SUM(BS46:BS51)))&lt;0.001,0,BS52-(SUM(BS36:BS43)+SUM(BS46:BS51)))</f>
        <v>0</v>
      </c>
      <c r="BT78" s="176">
        <f t="shared" ref="BT78:BW78" si="58">IF(ABS(BT52-(SUM(BT36:BT43)+SUM(BT46:BT51)))&lt;0.001,0,BT52-(SUM(BT36:BT43)+SUM(BT46:BT51)))</f>
        <v>0</v>
      </c>
      <c r="BU78" s="176">
        <f t="shared" si="58"/>
        <v>0</v>
      </c>
      <c r="BV78" s="176">
        <f t="shared" si="58"/>
        <v>0</v>
      </c>
      <c r="BW78" s="176">
        <f t="shared" si="58"/>
        <v>0</v>
      </c>
      <c r="BX78" s="176">
        <f>IF(ABS(BX52-(SUM(BX36:BX43)+SUM(BX46:BX51)))&lt;0.001,0,BX52-(SUM(BX36:BX43)+SUM(BX46:BX51)))</f>
        <v>0</v>
      </c>
      <c r="CA78" s="60"/>
      <c r="CB78" s="60"/>
      <c r="CC78" s="60"/>
      <c r="CD78" s="60"/>
      <c r="CF78" s="60"/>
      <c r="CG78" s="60"/>
      <c r="CH78" s="60"/>
      <c r="CI78" s="60"/>
      <c r="CK78" s="60"/>
      <c r="CL78" s="60"/>
      <c r="CM78" s="60"/>
      <c r="CN78" s="60"/>
      <c r="CP78" s="60"/>
      <c r="CQ78" s="60"/>
      <c r="CR78" s="60"/>
      <c r="CS78" s="60"/>
    </row>
    <row r="79" spans="2:97" s="58" customFormat="1" ht="12.75" hidden="1" customHeight="1">
      <c r="B79" s="60" t="s">
        <v>372</v>
      </c>
      <c r="C79" s="60"/>
      <c r="D79" s="60"/>
      <c r="E79" s="60"/>
      <c r="F79" s="60"/>
      <c r="H79" s="92" t="s">
        <v>81</v>
      </c>
      <c r="J79" s="198"/>
      <c r="K79" s="198"/>
      <c r="L79" s="198"/>
      <c r="M79" s="198"/>
      <c r="N79" s="198"/>
      <c r="O79" s="198"/>
      <c r="P79" s="198"/>
      <c r="Q79" s="198"/>
      <c r="R79" s="176">
        <f>IF(ABS(R44-SUM(R36:R43))&lt;0.001,0,R44-SUM(R36:R43))</f>
        <v>1</v>
      </c>
      <c r="S79" s="176">
        <f t="shared" ref="S79" si="59">IF(ABS(S44-SUM(S36:S43))&lt;0.001,0,S44-SUM(S36:S43))</f>
        <v>1</v>
      </c>
      <c r="T79" s="176">
        <f t="shared" ref="T79:Y79" si="60">IF(ABS(T44-SUM(T36:T43))&lt;0.001,0,T44-SUM(T36:T43))</f>
        <v>0</v>
      </c>
      <c r="U79" s="176">
        <f t="shared" si="60"/>
        <v>1</v>
      </c>
      <c r="V79" s="176">
        <f t="shared" si="60"/>
        <v>-1</v>
      </c>
      <c r="W79" s="176">
        <f t="shared" si="60"/>
        <v>-1</v>
      </c>
      <c r="X79" s="176">
        <f t="shared" si="60"/>
        <v>-2</v>
      </c>
      <c r="Y79" s="176">
        <f t="shared" si="60"/>
        <v>1</v>
      </c>
      <c r="Z79" s="176"/>
      <c r="AA79" s="198"/>
      <c r="AB79" s="198"/>
      <c r="AC79" s="198"/>
      <c r="AD79" s="198"/>
      <c r="AE79" s="198"/>
      <c r="AF79" s="198"/>
      <c r="AG79" s="198"/>
      <c r="AH79" s="198"/>
      <c r="AI79" s="176">
        <f>IF(ABS(AI44-SUM(AI36:AI43))&lt;0.001,0,AI44-SUM(AI36:AI43))</f>
        <v>-1</v>
      </c>
      <c r="AJ79" s="176">
        <f t="shared" ref="AJ79" si="61">IF(ABS(AJ44-SUM(AJ36:AJ43))&lt;0.001,0,AJ44-SUM(AJ36:AJ43))</f>
        <v>0</v>
      </c>
      <c r="AK79" s="176">
        <f t="shared" ref="AK79:AP79" si="62">IF(ABS(AK44-SUM(AK36:AK43))&lt;0.001,0,AK44-SUM(AK36:AK43))</f>
        <v>0</v>
      </c>
      <c r="AL79" s="176">
        <f t="shared" si="62"/>
        <v>0</v>
      </c>
      <c r="AM79" s="176">
        <f t="shared" si="62"/>
        <v>0</v>
      </c>
      <c r="AN79" s="176">
        <f t="shared" si="62"/>
        <v>0</v>
      </c>
      <c r="AO79" s="176">
        <f t="shared" si="62"/>
        <v>0</v>
      </c>
      <c r="AP79" s="176">
        <f t="shared" si="62"/>
        <v>-1</v>
      </c>
      <c r="AQ79" s="176"/>
      <c r="AR79" s="198"/>
      <c r="AS79" s="198"/>
      <c r="AT79" s="198"/>
      <c r="AU79" s="198"/>
      <c r="AV79" s="198"/>
      <c r="AW79" s="198"/>
      <c r="AX79" s="198"/>
      <c r="AY79" s="198"/>
      <c r="AZ79" s="176">
        <f t="shared" ref="AZ79:BB79" si="63">IF(ABS(AZ44-SUM(AZ36:AZ43))&lt;0.001,0,AZ44-SUM(AZ36:AZ43))</f>
        <v>2</v>
      </c>
      <c r="BA79" s="176">
        <f t="shared" si="63"/>
        <v>1</v>
      </c>
      <c r="BB79" s="176">
        <f t="shared" si="63"/>
        <v>0</v>
      </c>
      <c r="BC79" s="176">
        <f t="shared" ref="BC79:BG79" si="64">IF(ABS(BC44-SUM(BC36:BC43))&lt;0.001,0,BC44-SUM(BC36:BC43))</f>
        <v>0</v>
      </c>
      <c r="BD79" s="176">
        <f t="shared" si="64"/>
        <v>0</v>
      </c>
      <c r="BE79" s="176">
        <f t="shared" si="64"/>
        <v>0</v>
      </c>
      <c r="BF79" s="176">
        <f t="shared" si="64"/>
        <v>1</v>
      </c>
      <c r="BG79" s="176">
        <f t="shared" si="64"/>
        <v>0</v>
      </c>
      <c r="BH79" s="176"/>
      <c r="BI79" s="198"/>
      <c r="BJ79" s="198"/>
      <c r="BK79" s="198"/>
      <c r="BL79" s="198"/>
      <c r="BM79" s="198"/>
      <c r="BN79" s="198"/>
      <c r="BO79" s="198"/>
      <c r="BP79" s="198"/>
      <c r="BQ79" s="176">
        <f t="shared" ref="BQ79:BS79" si="65">IF(ABS(BQ44-SUM(BQ36:BQ43))&lt;0.001,0,BQ44-SUM(BQ36:BQ43))</f>
        <v>0</v>
      </c>
      <c r="BR79" s="176">
        <f t="shared" si="65"/>
        <v>0</v>
      </c>
      <c r="BS79" s="176">
        <f t="shared" si="65"/>
        <v>0</v>
      </c>
      <c r="BT79" s="176">
        <f t="shared" ref="BT79:BX79" si="66">IF(ABS(BT44-SUM(BT36:BT43))&lt;0.001,0,BT44-SUM(BT36:BT43))</f>
        <v>0</v>
      </c>
      <c r="BU79" s="176">
        <f t="shared" si="66"/>
        <v>0</v>
      </c>
      <c r="BV79" s="176">
        <f t="shared" si="66"/>
        <v>0</v>
      </c>
      <c r="BW79" s="176">
        <f t="shared" si="66"/>
        <v>0</v>
      </c>
      <c r="BX79" s="176">
        <f t="shared" si="66"/>
        <v>0</v>
      </c>
      <c r="CA79" s="60"/>
      <c r="CB79" s="60"/>
      <c r="CC79" s="60"/>
      <c r="CD79" s="60"/>
      <c r="CF79" s="60"/>
      <c r="CG79" s="60"/>
      <c r="CH79" s="60"/>
      <c r="CI79" s="60"/>
      <c r="CK79" s="60"/>
      <c r="CL79" s="60"/>
      <c r="CM79" s="60"/>
      <c r="CN79" s="60"/>
      <c r="CP79" s="60"/>
      <c r="CQ79" s="60"/>
      <c r="CR79" s="60"/>
      <c r="CS79" s="60"/>
    </row>
    <row r="80" spans="2:97" s="58" customFormat="1" ht="12.75" hidden="1" customHeight="1">
      <c r="B80" s="64"/>
      <c r="C80" s="64"/>
      <c r="D80" s="64"/>
      <c r="E80" s="64"/>
      <c r="F80" s="64"/>
      <c r="H80" s="65"/>
      <c r="J80" s="64"/>
      <c r="K80" s="64"/>
      <c r="L80" s="64"/>
      <c r="M80" s="64"/>
      <c r="N80" s="64"/>
      <c r="O80" s="64"/>
      <c r="P80" s="64"/>
      <c r="Q80" s="64"/>
      <c r="R80" s="64"/>
      <c r="S80" s="64"/>
      <c r="T80" s="64"/>
      <c r="U80" s="64"/>
      <c r="V80" s="64"/>
      <c r="W80" s="64"/>
      <c r="X80" s="64"/>
      <c r="Y80" s="64"/>
      <c r="AA80" s="64"/>
      <c r="AB80" s="64"/>
      <c r="AC80" s="64"/>
      <c r="AD80" s="64"/>
      <c r="AE80" s="64"/>
      <c r="AF80" s="64"/>
      <c r="AG80" s="64"/>
      <c r="AH80" s="64"/>
      <c r="AI80" s="64"/>
      <c r="AJ80" s="64"/>
      <c r="AK80" s="64"/>
      <c r="AL80" s="64"/>
      <c r="AM80" s="64"/>
      <c r="AN80" s="64"/>
      <c r="AO80" s="64"/>
      <c r="AP80" s="64"/>
      <c r="AR80" s="64"/>
      <c r="AS80" s="64"/>
      <c r="AT80" s="64"/>
      <c r="AU80" s="64"/>
      <c r="AV80" s="64"/>
      <c r="AW80" s="64"/>
      <c r="AX80" s="64"/>
      <c r="AY80" s="64"/>
      <c r="AZ80" s="64"/>
      <c r="BA80" s="64"/>
      <c r="BB80" s="64"/>
      <c r="BC80" s="64"/>
      <c r="BD80" s="64"/>
      <c r="BE80" s="64"/>
      <c r="BF80" s="64"/>
      <c r="BG80" s="64"/>
      <c r="BI80" s="64"/>
      <c r="BJ80" s="64"/>
      <c r="BK80" s="64"/>
      <c r="BL80" s="64"/>
      <c r="BM80" s="64"/>
      <c r="BN80" s="64"/>
      <c r="BO80" s="64"/>
      <c r="BP80" s="64"/>
      <c r="BQ80" s="64"/>
      <c r="BR80" s="64"/>
      <c r="BS80" s="64"/>
      <c r="BT80" s="64"/>
      <c r="BU80" s="64"/>
      <c r="BV80" s="64"/>
      <c r="BW80" s="64"/>
      <c r="BX80" s="64"/>
      <c r="CA80" s="60"/>
      <c r="CB80" s="60"/>
      <c r="CC80" s="60"/>
      <c r="CD80" s="60"/>
      <c r="CF80" s="60"/>
      <c r="CG80" s="60"/>
      <c r="CH80" s="60"/>
      <c r="CI80" s="60"/>
      <c r="CK80" s="60"/>
      <c r="CL80" s="60"/>
      <c r="CM80" s="60"/>
      <c r="CN80" s="60"/>
      <c r="CP80" s="60"/>
      <c r="CQ80" s="60"/>
      <c r="CR80" s="60"/>
      <c r="CS80" s="60"/>
    </row>
    <row r="81" spans="2:97" s="58" customFormat="1" ht="12.75" hidden="1" customHeight="1">
      <c r="H81" s="73"/>
      <c r="CA81" s="60"/>
      <c r="CB81" s="60"/>
      <c r="CC81" s="60"/>
      <c r="CD81" s="60"/>
      <c r="CF81" s="60"/>
      <c r="CG81" s="60"/>
      <c r="CH81" s="60"/>
      <c r="CI81" s="60"/>
      <c r="CK81" s="60"/>
      <c r="CL81" s="60"/>
      <c r="CM81" s="60"/>
      <c r="CN81" s="60"/>
      <c r="CP81" s="60"/>
      <c r="CQ81" s="60"/>
      <c r="CR81" s="60"/>
      <c r="CS81" s="60"/>
    </row>
    <row r="82" spans="2:97" s="1176" customFormat="1" ht="12.75" hidden="1" customHeight="1">
      <c r="B82" s="1176" t="s">
        <v>972</v>
      </c>
      <c r="H82" s="67" t="s">
        <v>81</v>
      </c>
      <c r="J82" s="1177">
        <f>IF(J12&lt;&gt;0,IF(ABS(J21-(J20/J12))&lt;0.001,0,J21-(J20/J12)),0)</f>
        <v>0</v>
      </c>
      <c r="K82" s="1177">
        <f>IF(K12&lt;&gt;0,IF(ABS(K21-(K20/K12))&lt;0.001,0,K21-(K20/K12)),0)</f>
        <v>0</v>
      </c>
      <c r="L82" s="1177">
        <f t="shared" ref="L82:R82" si="67">IF(AND(L12&lt;&gt;0,L21&lt;&gt;0),IF(ABS(L21-(L20/L12))&lt;0.001,0,L21-(L20/L12)),0)</f>
        <v>0</v>
      </c>
      <c r="M82" s="1177">
        <f t="shared" si="67"/>
        <v>0</v>
      </c>
      <c r="N82" s="1177">
        <f t="shared" si="67"/>
        <v>0</v>
      </c>
      <c r="O82" s="1177">
        <f t="shared" si="67"/>
        <v>0</v>
      </c>
      <c r="P82" s="1177">
        <f t="shared" si="67"/>
        <v>0</v>
      </c>
      <c r="Q82" s="1177">
        <f t="shared" si="67"/>
        <v>0</v>
      </c>
      <c r="R82" s="1177">
        <f t="shared" si="67"/>
        <v>0</v>
      </c>
      <c r="S82" s="1178">
        <f>IF(AND(S12&lt;&gt;0,S21&lt;&gt;0),IF(ABS(S21-(S20/S12))&lt;0.002,0,S21-(S20/S12)),0)</f>
        <v>0</v>
      </c>
      <c r="T82" s="1177">
        <f t="shared" ref="T82:Y82" si="68">IF(AND(T12&lt;&gt;0,T21&lt;&gt;0),IF(ABS(T21-(T20/T12))&lt;0.001,0,T21-(T20/T12)),0)</f>
        <v>0</v>
      </c>
      <c r="U82" s="1177">
        <f t="shared" si="68"/>
        <v>0</v>
      </c>
      <c r="V82" s="1177">
        <f t="shared" si="68"/>
        <v>0</v>
      </c>
      <c r="W82" s="1177">
        <f t="shared" si="68"/>
        <v>0</v>
      </c>
      <c r="X82" s="1177">
        <f t="shared" si="68"/>
        <v>0</v>
      </c>
      <c r="Y82" s="1177">
        <f t="shared" si="68"/>
        <v>0</v>
      </c>
      <c r="AA82" s="1177">
        <f>IF(AA12&lt;&gt;0,IF(ABS(AA21-(AA20/AA12))&lt;0.001,0,AA21-(AA20/AA12)),0)</f>
        <v>0</v>
      </c>
      <c r="AB82" s="1177">
        <f>IF(AB12&lt;&gt;0,IF(ABS(AB21-(AB20/AB12))&lt;0.001,0,AB21-(AB20/AB12)),0)</f>
        <v>0</v>
      </c>
      <c r="AC82" s="1177">
        <f t="shared" ref="AC82:AI82" si="69">IF(AND(AC12&lt;&gt;0,AC21&lt;&gt;0),IF(ABS(AC21-(AC20/AC12))&lt;0.001,0,AC21-(AC20/AC12)),0)</f>
        <v>0</v>
      </c>
      <c r="AD82" s="1177">
        <f t="shared" si="69"/>
        <v>0</v>
      </c>
      <c r="AE82" s="1177">
        <f t="shared" si="69"/>
        <v>0</v>
      </c>
      <c r="AF82" s="1177">
        <f t="shared" si="69"/>
        <v>0</v>
      </c>
      <c r="AG82" s="1177">
        <f t="shared" si="69"/>
        <v>0</v>
      </c>
      <c r="AH82" s="1177">
        <f t="shared" si="69"/>
        <v>0</v>
      </c>
      <c r="AI82" s="1177">
        <f t="shared" si="69"/>
        <v>0</v>
      </c>
      <c r="AJ82" s="1178">
        <f>IF(AND(AJ12&lt;&gt;0,AJ21&lt;&gt;0),IF(ABS(AJ21-(AJ20/AJ12))&lt;0.002,0,AJ21-(AJ20/AJ12)),0)</f>
        <v>0</v>
      </c>
      <c r="AK82" s="1177">
        <f t="shared" ref="AK82:AP82" si="70">IF(AND(AK12&lt;&gt;0,AK21&lt;&gt;0),IF(ABS(AK21-(AK20/AK12))&lt;0.001,0,AK21-(AK20/AK12)),0)</f>
        <v>0</v>
      </c>
      <c r="AL82" s="1177">
        <f t="shared" si="70"/>
        <v>0</v>
      </c>
      <c r="AM82" s="1177">
        <f t="shared" si="70"/>
        <v>0</v>
      </c>
      <c r="AN82" s="1177">
        <f t="shared" si="70"/>
        <v>0</v>
      </c>
      <c r="AO82" s="1177">
        <f t="shared" si="70"/>
        <v>0</v>
      </c>
      <c r="AP82" s="1177">
        <f t="shared" si="70"/>
        <v>0</v>
      </c>
      <c r="AR82" s="1177">
        <f>IF(AR12&lt;&gt;0,IF(ABS(AR21-(AR20/AR12))&lt;0.001,0,AR21-(AR20/AR12)),0)</f>
        <v>0</v>
      </c>
      <c r="AS82" s="1177">
        <f>IF(AS12&lt;&gt;0,IF(ABS(AS21-(AS20/AS12))&lt;0.001,0,AS21-(AS20/AS12)),0)</f>
        <v>0</v>
      </c>
      <c r="AT82" s="1177">
        <f t="shared" ref="AT82:AZ82" si="71">IF(AND(AT12&lt;&gt;0,AT21&lt;&gt;0),IF(ABS(AT21-(AT20/AT12))&lt;0.001,0,AT21-(AT20/AT12)),0)</f>
        <v>0</v>
      </c>
      <c r="AU82" s="1177">
        <f t="shared" si="71"/>
        <v>0</v>
      </c>
      <c r="AV82" s="1177">
        <f t="shared" si="71"/>
        <v>0</v>
      </c>
      <c r="AW82" s="1177">
        <f t="shared" si="71"/>
        <v>0</v>
      </c>
      <c r="AX82" s="1177">
        <f t="shared" si="71"/>
        <v>0</v>
      </c>
      <c r="AY82" s="1177">
        <f t="shared" si="71"/>
        <v>0</v>
      </c>
      <c r="AZ82" s="1177">
        <f t="shared" si="71"/>
        <v>0</v>
      </c>
      <c r="BA82" s="1178">
        <f>IF(AND(BA12&lt;&gt;0,BA21&lt;&gt;0),IF(ABS(BA21-(BA20/BA12))&lt;0.002,0,BA21-(BA20/BA12)),0)</f>
        <v>0</v>
      </c>
      <c r="BB82" s="1177">
        <f t="shared" ref="BB82:BG82" si="72">IF(AND(BB12&lt;&gt;0,BB21&lt;&gt;0),IF(ABS(BB21-(BB20/BB12))&lt;0.001,0,BB21-(BB20/BB12)),0)</f>
        <v>0</v>
      </c>
      <c r="BC82" s="1177">
        <f t="shared" si="72"/>
        <v>0</v>
      </c>
      <c r="BD82" s="1177">
        <f t="shared" si="72"/>
        <v>0</v>
      </c>
      <c r="BE82" s="1177">
        <f t="shared" si="72"/>
        <v>0</v>
      </c>
      <c r="BF82" s="1177">
        <f t="shared" si="72"/>
        <v>0</v>
      </c>
      <c r="BG82" s="1177">
        <f t="shared" si="72"/>
        <v>0</v>
      </c>
      <c r="BI82" s="1177">
        <f>IF(BI12&lt;&gt;0,IF(ABS(BI21-(BI20/BI12))&lt;0.001,0,BI21-(BI20/BI12)),0)</f>
        <v>0</v>
      </c>
      <c r="BJ82" s="1177">
        <f>IF(BJ12&lt;&gt;0,IF(ABS(BJ21-(BJ20/BJ12))&lt;0.001,0,BJ21-(BJ20/BJ12)),0)</f>
        <v>0</v>
      </c>
      <c r="BK82" s="1177">
        <f t="shared" ref="BK82:BQ82" si="73">IF(AND(BK12&lt;&gt;0,BK21&lt;&gt;0),IF(ABS(BK21-(BK20/BK12))&lt;0.001,0,BK21-(BK20/BK12)),0)</f>
        <v>0</v>
      </c>
      <c r="BL82" s="1177">
        <f t="shared" si="73"/>
        <v>0</v>
      </c>
      <c r="BM82" s="1177">
        <f t="shared" si="73"/>
        <v>0</v>
      </c>
      <c r="BN82" s="1177">
        <f t="shared" si="73"/>
        <v>0</v>
      </c>
      <c r="BO82" s="1177">
        <f t="shared" si="73"/>
        <v>0</v>
      </c>
      <c r="BP82" s="1177">
        <f t="shared" si="73"/>
        <v>0</v>
      </c>
      <c r="BQ82" s="1177">
        <f t="shared" si="73"/>
        <v>0</v>
      </c>
      <c r="BR82" s="1178">
        <f>IF(AND(BR12&lt;&gt;0,BR21&lt;&gt;0),IF(ABS(BR21-(BR20/BR12))&lt;0.002,0,BR21-(BR20/BR12)),0)</f>
        <v>0</v>
      </c>
      <c r="BS82" s="1177">
        <f t="shared" ref="BS82:BX82" si="74">IF(AND(BS12&lt;&gt;0,BS21&lt;&gt;0),IF(ABS(BS21-(BS20/BS12))&lt;0.001,0,BS21-(BS20/BS12)),0)</f>
        <v>0</v>
      </c>
      <c r="BT82" s="1177">
        <f t="shared" si="74"/>
        <v>0</v>
      </c>
      <c r="BU82" s="1177">
        <f t="shared" si="74"/>
        <v>0</v>
      </c>
      <c r="BV82" s="1177">
        <f t="shared" si="74"/>
        <v>0</v>
      </c>
      <c r="BW82" s="1177">
        <f t="shared" si="74"/>
        <v>0</v>
      </c>
      <c r="BX82" s="1177">
        <f t="shared" si="74"/>
        <v>0</v>
      </c>
    </row>
    <row r="83" spans="2:97" s="1176" customFormat="1" ht="12.75" hidden="1" customHeight="1">
      <c r="B83" s="1176" t="s">
        <v>973</v>
      </c>
      <c r="H83" s="67" t="s">
        <v>81</v>
      </c>
      <c r="J83" s="1177">
        <f>IF(J36&lt;&gt;0,IF(ABS(J45-(J44/J36))&lt;0.001,0,J45-(J44/J36)),0)</f>
        <v>0</v>
      </c>
      <c r="K83" s="1177">
        <f>IF(K36&lt;&gt;0,IF(ABS(K45-(K44/K36))&lt;0.001,0,K45-(K44/K36)),0)</f>
        <v>0</v>
      </c>
      <c r="L83" s="1177">
        <f t="shared" ref="L83:Y83" si="75">IF(AND(L36&lt;&gt;0,L45&lt;&gt;0),IF(ABS(L45-(L44/L36))&lt;0.001,0,L45-(L44/L36)),0)</f>
        <v>0</v>
      </c>
      <c r="M83" s="1177">
        <f t="shared" si="75"/>
        <v>0</v>
      </c>
      <c r="N83" s="1177">
        <f t="shared" si="75"/>
        <v>0</v>
      </c>
      <c r="O83" s="1177">
        <f t="shared" si="75"/>
        <v>0</v>
      </c>
      <c r="P83" s="1177">
        <f t="shared" si="75"/>
        <v>0</v>
      </c>
      <c r="Q83" s="1177">
        <f t="shared" si="75"/>
        <v>0</v>
      </c>
      <c r="R83" s="1177">
        <f t="shared" si="75"/>
        <v>0</v>
      </c>
      <c r="S83" s="1177">
        <f t="shared" si="75"/>
        <v>0</v>
      </c>
      <c r="T83" s="1177">
        <f t="shared" si="75"/>
        <v>0</v>
      </c>
      <c r="U83" s="1177">
        <f t="shared" si="75"/>
        <v>0</v>
      </c>
      <c r="V83" s="1177">
        <f t="shared" si="75"/>
        <v>0</v>
      </c>
      <c r="W83" s="1177">
        <f t="shared" si="75"/>
        <v>0</v>
      </c>
      <c r="X83" s="1177">
        <f t="shared" si="75"/>
        <v>0</v>
      </c>
      <c r="Y83" s="1177">
        <f t="shared" si="75"/>
        <v>0</v>
      </c>
      <c r="AA83" s="1177">
        <f>IF(AA36&lt;&gt;0,IF(ABS(AA45-(AA44/AA36))&lt;0.001,0,AA45-(AA44/AA36)),0)</f>
        <v>0</v>
      </c>
      <c r="AB83" s="1177">
        <f>IF(AB36&lt;&gt;0,IF(ABS(AB45-(AB44/AB36))&lt;0.001,0,AB45-(AB44/AB36)),0)</f>
        <v>0</v>
      </c>
      <c r="AC83" s="1177">
        <f t="shared" ref="AC83:AP83" si="76">IF(AND(AC36&lt;&gt;0,AC45&lt;&gt;0),IF(ABS(AC45-(AC44/AC36))&lt;0.001,0,AC45-(AC44/AC36)),0)</f>
        <v>0</v>
      </c>
      <c r="AD83" s="1177">
        <f t="shared" si="76"/>
        <v>0</v>
      </c>
      <c r="AE83" s="1177">
        <f t="shared" si="76"/>
        <v>0</v>
      </c>
      <c r="AF83" s="1177">
        <f t="shared" si="76"/>
        <v>0</v>
      </c>
      <c r="AG83" s="1177">
        <f t="shared" si="76"/>
        <v>0</v>
      </c>
      <c r="AH83" s="1177">
        <f t="shared" si="76"/>
        <v>0</v>
      </c>
      <c r="AI83" s="1177">
        <f t="shared" si="76"/>
        <v>0</v>
      </c>
      <c r="AJ83" s="1177">
        <f t="shared" si="76"/>
        <v>0</v>
      </c>
      <c r="AK83" s="1177">
        <f t="shared" si="76"/>
        <v>0</v>
      </c>
      <c r="AL83" s="1177">
        <f t="shared" si="76"/>
        <v>0</v>
      </c>
      <c r="AM83" s="1177">
        <f t="shared" si="76"/>
        <v>0</v>
      </c>
      <c r="AN83" s="1177">
        <f t="shared" si="76"/>
        <v>0</v>
      </c>
      <c r="AO83" s="1177">
        <f t="shared" si="76"/>
        <v>0</v>
      </c>
      <c r="AP83" s="1177">
        <f t="shared" si="76"/>
        <v>0</v>
      </c>
      <c r="AR83" s="1177">
        <f>IF(AR36&lt;&gt;0,IF(ABS(AR45-(AR44/AR36))&lt;0.001,0,AR45-(AR44/AR36)),0)</f>
        <v>0</v>
      </c>
      <c r="AS83" s="1177">
        <f>IF(AS36&lt;&gt;0,IF(ABS(AS45-(AS44/AS36))&lt;0.001,0,AS45-(AS44/AS36)),0)</f>
        <v>0</v>
      </c>
      <c r="AT83" s="1177">
        <f t="shared" ref="AT83:BG83" si="77">IF(AND(AT36&lt;&gt;0,AT45&lt;&gt;0),IF(ABS(AT45-(AT44/AT36))&lt;0.001,0,AT45-(AT44/AT36)),0)</f>
        <v>0</v>
      </c>
      <c r="AU83" s="1177">
        <f t="shared" si="77"/>
        <v>0</v>
      </c>
      <c r="AV83" s="1177">
        <f t="shared" si="77"/>
        <v>0</v>
      </c>
      <c r="AW83" s="1177">
        <f t="shared" si="77"/>
        <v>0</v>
      </c>
      <c r="AX83" s="1177">
        <f t="shared" si="77"/>
        <v>0</v>
      </c>
      <c r="AY83" s="1177">
        <f t="shared" si="77"/>
        <v>0</v>
      </c>
      <c r="AZ83" s="1177">
        <f t="shared" si="77"/>
        <v>0</v>
      </c>
      <c r="BA83" s="1177">
        <f t="shared" si="77"/>
        <v>0</v>
      </c>
      <c r="BB83" s="1177">
        <f t="shared" si="77"/>
        <v>0</v>
      </c>
      <c r="BC83" s="1177">
        <f t="shared" si="77"/>
        <v>0</v>
      </c>
      <c r="BD83" s="1177">
        <f t="shared" si="77"/>
        <v>0</v>
      </c>
      <c r="BE83" s="1177">
        <f t="shared" si="77"/>
        <v>0</v>
      </c>
      <c r="BF83" s="1177">
        <f t="shared" si="77"/>
        <v>0</v>
      </c>
      <c r="BG83" s="1177">
        <f t="shared" si="77"/>
        <v>0</v>
      </c>
      <c r="BI83" s="1177">
        <f>IF(BI36&lt;&gt;0,IF(ABS(BI45-(BI44/BI36))&lt;0.001,0,BI45-(BI44/BI36)),0)</f>
        <v>0</v>
      </c>
      <c r="BJ83" s="1177">
        <f>IF(BJ36&lt;&gt;0,IF(ABS(BJ45-(BJ44/BJ36))&lt;0.001,0,BJ45-(BJ44/BJ36)),0)</f>
        <v>0</v>
      </c>
      <c r="BK83" s="1177">
        <f t="shared" ref="BK83:BX83" si="78">IF(AND(BK36&lt;&gt;0,BK45&lt;&gt;0),IF(ABS(BK45-(BK44/BK36))&lt;0.001,0,BK45-(BK44/BK36)),0)</f>
        <v>0</v>
      </c>
      <c r="BL83" s="1177">
        <f t="shared" si="78"/>
        <v>0</v>
      </c>
      <c r="BM83" s="1177">
        <f t="shared" si="78"/>
        <v>0</v>
      </c>
      <c r="BN83" s="1177">
        <f t="shared" si="78"/>
        <v>0</v>
      </c>
      <c r="BO83" s="1177">
        <f t="shared" si="78"/>
        <v>0</v>
      </c>
      <c r="BP83" s="1177">
        <f t="shared" si="78"/>
        <v>0</v>
      </c>
      <c r="BQ83" s="1177">
        <f t="shared" si="78"/>
        <v>0</v>
      </c>
      <c r="BR83" s="1177">
        <f t="shared" si="78"/>
        <v>0</v>
      </c>
      <c r="BS83" s="1177">
        <f t="shared" si="78"/>
        <v>0</v>
      </c>
      <c r="BT83" s="1177">
        <f t="shared" si="78"/>
        <v>0</v>
      </c>
      <c r="BU83" s="1177">
        <f t="shared" si="78"/>
        <v>0</v>
      </c>
      <c r="BV83" s="1177">
        <f t="shared" si="78"/>
        <v>0</v>
      </c>
      <c r="BW83" s="1177">
        <f t="shared" si="78"/>
        <v>0</v>
      </c>
      <c r="BX83" s="1177">
        <f t="shared" si="78"/>
        <v>0</v>
      </c>
    </row>
    <row r="84" spans="2:97" s="58" customFormat="1" ht="12.75" hidden="1" customHeight="1">
      <c r="B84" s="64"/>
      <c r="C84" s="64"/>
      <c r="D84" s="64"/>
      <c r="E84" s="64"/>
      <c r="F84" s="64"/>
      <c r="H84" s="65"/>
      <c r="J84" s="64"/>
      <c r="K84" s="64"/>
      <c r="L84" s="64"/>
      <c r="M84" s="64"/>
      <c r="N84" s="64"/>
      <c r="O84" s="64"/>
      <c r="P84" s="64"/>
      <c r="Q84" s="64"/>
      <c r="R84" s="64"/>
      <c r="S84" s="64"/>
      <c r="T84" s="64"/>
      <c r="U84" s="64"/>
      <c r="V84" s="64"/>
      <c r="W84" s="64"/>
      <c r="X84" s="64"/>
      <c r="Y84" s="64"/>
      <c r="AA84" s="64"/>
      <c r="AB84" s="64"/>
      <c r="AC84" s="64"/>
      <c r="AD84" s="64"/>
      <c r="AE84" s="64"/>
      <c r="AF84" s="64"/>
      <c r="AG84" s="64"/>
      <c r="AH84" s="64"/>
      <c r="AI84" s="64"/>
      <c r="AJ84" s="64"/>
      <c r="AK84" s="64"/>
      <c r="AL84" s="64"/>
      <c r="AM84" s="64"/>
      <c r="AN84" s="64"/>
      <c r="AO84" s="64"/>
      <c r="AP84" s="64"/>
      <c r="AR84" s="64"/>
      <c r="AS84" s="64"/>
      <c r="AT84" s="64"/>
      <c r="AU84" s="64"/>
      <c r="AV84" s="64"/>
      <c r="AW84" s="64"/>
      <c r="AX84" s="64"/>
      <c r="AY84" s="64"/>
      <c r="AZ84" s="64"/>
      <c r="BA84" s="64"/>
      <c r="BB84" s="64"/>
      <c r="BC84" s="64"/>
      <c r="BD84" s="64"/>
      <c r="BE84" s="64"/>
      <c r="BF84" s="64"/>
      <c r="BG84" s="64"/>
      <c r="BI84" s="64"/>
      <c r="BJ84" s="64"/>
      <c r="BK84" s="64"/>
      <c r="BL84" s="64"/>
      <c r="BM84" s="64"/>
      <c r="BN84" s="64"/>
      <c r="BO84" s="64"/>
      <c r="BP84" s="64"/>
      <c r="BQ84" s="64"/>
      <c r="BR84" s="64"/>
      <c r="BS84" s="64"/>
      <c r="BT84" s="64"/>
      <c r="BU84" s="64"/>
      <c r="BV84" s="64"/>
      <c r="BW84" s="64"/>
      <c r="BX84" s="64"/>
      <c r="CA84" s="60"/>
      <c r="CB84" s="60"/>
      <c r="CC84" s="60"/>
      <c r="CD84" s="60"/>
      <c r="CF84" s="60"/>
      <c r="CG84" s="60"/>
      <c r="CH84" s="60"/>
      <c r="CI84" s="60"/>
      <c r="CK84" s="60"/>
      <c r="CL84" s="60"/>
      <c r="CM84" s="60"/>
      <c r="CN84" s="60"/>
      <c r="CP84" s="60"/>
      <c r="CQ84" s="60"/>
      <c r="CR84" s="60"/>
      <c r="CS84" s="60"/>
    </row>
    <row r="85" spans="2:97" s="58" customFormat="1" ht="12.75" hidden="1" customHeight="1">
      <c r="H85" s="73"/>
      <c r="CA85" s="60"/>
      <c r="CB85" s="60"/>
      <c r="CC85" s="60"/>
      <c r="CD85" s="60"/>
      <c r="CF85" s="60"/>
      <c r="CG85" s="60"/>
      <c r="CH85" s="60"/>
      <c r="CI85" s="60"/>
      <c r="CK85" s="60"/>
      <c r="CL85" s="60"/>
      <c r="CM85" s="60"/>
      <c r="CN85" s="60"/>
      <c r="CP85" s="60"/>
      <c r="CQ85" s="60"/>
      <c r="CR85" s="60"/>
      <c r="CS85" s="60"/>
    </row>
    <row r="86" spans="2:97" s="58" customFormat="1" ht="12.75" hidden="1" customHeight="1">
      <c r="B86" s="60" t="s">
        <v>783</v>
      </c>
      <c r="C86" s="60"/>
      <c r="D86" s="60"/>
      <c r="E86" s="60"/>
      <c r="F86" s="60"/>
      <c r="G86" s="60"/>
      <c r="H86" s="92" t="s">
        <v>82</v>
      </c>
      <c r="J86" s="177"/>
      <c r="K86" s="177"/>
      <c r="L86" s="177"/>
      <c r="M86" s="177"/>
      <c r="N86" s="177"/>
      <c r="O86" s="177"/>
      <c r="P86" s="177"/>
      <c r="Q86" s="177"/>
      <c r="R86" s="177"/>
      <c r="S86" s="177"/>
      <c r="T86" s="177"/>
      <c r="U86" s="177"/>
      <c r="V86" s="177"/>
      <c r="W86" s="177"/>
      <c r="X86" s="176">
        <f>IF(ABS(X12-'Group - Accounts (1)'!N12)&lt;0.001,0,X12-'Group - Accounts (1)'!N12)</f>
        <v>0</v>
      </c>
      <c r="Y86" s="176">
        <f>IF(ABS(Y12-'Group - Accounts (1)'!O12)&lt;0.001,0,Y12-'Group - Accounts (1)'!O12)</f>
        <v>0</v>
      </c>
      <c r="AA86" s="177"/>
      <c r="AB86" s="177"/>
      <c r="AC86" s="177"/>
      <c r="AD86" s="177"/>
      <c r="AE86" s="177"/>
      <c r="AF86" s="177"/>
      <c r="AG86" s="177"/>
      <c r="AH86" s="177"/>
      <c r="AI86" s="177"/>
      <c r="AJ86" s="177"/>
      <c r="AK86" s="177"/>
      <c r="AL86" s="177"/>
      <c r="AM86" s="177"/>
      <c r="AN86" s="177"/>
      <c r="AO86" s="176">
        <f>IF(ABS(AO12-'Group - Accounts (1)'!V12)&lt;0.001,0,AO12-'Group - Accounts (1)'!V12)</f>
        <v>0</v>
      </c>
      <c r="AP86" s="176">
        <f>IF(ABS(AP12-'Group - Accounts (1)'!W12)&lt;0.001,0,AP12-'Group - Accounts (1)'!W12)</f>
        <v>0</v>
      </c>
      <c r="AR86" s="177"/>
      <c r="AS86" s="177"/>
      <c r="AT86" s="177"/>
      <c r="AU86" s="177"/>
      <c r="AV86" s="177"/>
      <c r="AW86" s="177"/>
      <c r="AX86" s="177"/>
      <c r="AY86" s="177"/>
      <c r="AZ86" s="177"/>
      <c r="BA86" s="177"/>
      <c r="BB86" s="177"/>
      <c r="BC86" s="177"/>
      <c r="BD86" s="177"/>
      <c r="BE86" s="177"/>
      <c r="BF86" s="176">
        <f>IF(ABS(BF12-'Group - Accounts (1)'!AC12)&lt;0.001,0,BF12-'Group - Accounts (1)'!AC12)</f>
        <v>0</v>
      </c>
      <c r="BG86" s="176">
        <f>IF(ABS(BG12-'Group - Accounts (1)'!AD12)&lt;0.001,0,BG12-'Group - Accounts (1)'!AD12)</f>
        <v>0</v>
      </c>
      <c r="BI86" s="177"/>
      <c r="BJ86" s="177"/>
      <c r="BK86" s="177"/>
      <c r="BL86" s="177"/>
      <c r="BM86" s="177"/>
      <c r="BN86" s="177"/>
      <c r="BO86" s="177"/>
      <c r="BP86" s="177"/>
      <c r="BQ86" s="177"/>
      <c r="BR86" s="177"/>
      <c r="BS86" s="177"/>
      <c r="BT86" s="177"/>
      <c r="BU86" s="177"/>
      <c r="BV86" s="177"/>
      <c r="BW86" s="176">
        <f>IF(ABS(BW12-'Group - Accounts (1)'!AK12)&lt;0.001,0,BW12-'Group - Accounts (1)'!AK12)</f>
        <v>0</v>
      </c>
      <c r="BX86" s="176">
        <f>IF(ABS(BX12-'Group - Accounts (1)'!AL12)&lt;0.001,0,BX12-'Group - Accounts (1)'!AL12)</f>
        <v>0</v>
      </c>
      <c r="CA86" s="60"/>
      <c r="CB86" s="60"/>
      <c r="CC86" s="60"/>
      <c r="CD86" s="60"/>
      <c r="CF86" s="60"/>
      <c r="CG86" s="60"/>
      <c r="CH86" s="60"/>
      <c r="CI86" s="60"/>
      <c r="CK86" s="60"/>
      <c r="CL86" s="60"/>
      <c r="CM86" s="60"/>
      <c r="CN86" s="60"/>
      <c r="CP86" s="60"/>
      <c r="CQ86" s="60"/>
      <c r="CR86" s="60"/>
      <c r="CS86" s="60"/>
    </row>
    <row r="87" spans="2:97" s="58" customFormat="1" ht="12.75" hidden="1" customHeight="1">
      <c r="B87" s="60" t="s">
        <v>784</v>
      </c>
      <c r="C87" s="60"/>
      <c r="D87" s="60"/>
      <c r="E87" s="60"/>
      <c r="F87" s="60"/>
      <c r="G87" s="60"/>
      <c r="H87" s="92" t="s">
        <v>82</v>
      </c>
      <c r="J87" s="177"/>
      <c r="K87" s="177"/>
      <c r="L87" s="177"/>
      <c r="M87" s="177"/>
      <c r="N87" s="177"/>
      <c r="O87" s="177"/>
      <c r="P87" s="177"/>
      <c r="Q87" s="177"/>
      <c r="R87" s="177"/>
      <c r="S87" s="177"/>
      <c r="T87" s="177"/>
      <c r="U87" s="177"/>
      <c r="V87" s="177"/>
      <c r="W87" s="177"/>
      <c r="X87" s="177"/>
      <c r="Y87" s="177"/>
      <c r="AA87" s="177"/>
      <c r="AB87" s="177"/>
      <c r="AC87" s="177"/>
      <c r="AD87" s="177"/>
      <c r="AE87" s="177"/>
      <c r="AF87" s="177"/>
      <c r="AG87" s="177"/>
      <c r="AH87" s="177"/>
      <c r="AI87" s="177"/>
      <c r="AJ87" s="177"/>
      <c r="AK87" s="177"/>
      <c r="AL87" s="177"/>
      <c r="AM87" s="177"/>
      <c r="AN87" s="177"/>
      <c r="AO87" s="177"/>
      <c r="AP87" s="177"/>
      <c r="AR87" s="177"/>
      <c r="AS87" s="177"/>
      <c r="AT87" s="177"/>
      <c r="AU87" s="177"/>
      <c r="AV87" s="177"/>
      <c r="AW87" s="177"/>
      <c r="AX87" s="177"/>
      <c r="AY87" s="177"/>
      <c r="AZ87" s="177"/>
      <c r="BA87" s="177"/>
      <c r="BB87" s="177"/>
      <c r="BC87" s="177"/>
      <c r="BD87" s="177"/>
      <c r="BE87" s="177"/>
      <c r="BF87" s="177"/>
      <c r="BG87" s="177"/>
      <c r="BI87" s="177"/>
      <c r="BJ87" s="177"/>
      <c r="BK87" s="177"/>
      <c r="BL87" s="177"/>
      <c r="BM87" s="177"/>
      <c r="BN87" s="177"/>
      <c r="BO87" s="177"/>
      <c r="BP87" s="177"/>
      <c r="BQ87" s="177"/>
      <c r="BR87" s="177"/>
      <c r="BS87" s="177"/>
      <c r="BT87" s="177"/>
      <c r="BU87" s="177"/>
      <c r="BV87" s="177"/>
      <c r="BW87" s="177"/>
      <c r="BX87" s="177"/>
      <c r="CA87" s="60"/>
      <c r="CB87" s="60"/>
      <c r="CC87" s="60"/>
      <c r="CD87" s="60"/>
      <c r="CF87" s="60"/>
      <c r="CG87" s="60"/>
      <c r="CH87" s="60"/>
      <c r="CI87" s="60"/>
      <c r="CK87" s="60"/>
      <c r="CL87" s="60"/>
      <c r="CM87" s="60"/>
      <c r="CN87" s="60"/>
      <c r="CP87" s="60"/>
      <c r="CQ87" s="60"/>
      <c r="CR87" s="60"/>
      <c r="CS87" s="60"/>
    </row>
    <row r="88" spans="2:97" s="58" customFormat="1" ht="12.75" hidden="1" customHeight="1">
      <c r="B88" s="60" t="s">
        <v>785</v>
      </c>
      <c r="C88" s="60"/>
      <c r="D88" s="60"/>
      <c r="E88" s="60"/>
      <c r="F88" s="60"/>
      <c r="G88" s="60"/>
      <c r="H88" s="92" t="s">
        <v>82</v>
      </c>
      <c r="J88" s="177"/>
      <c r="K88" s="177"/>
      <c r="L88" s="177"/>
      <c r="M88" s="177"/>
      <c r="N88" s="177"/>
      <c r="O88" s="177"/>
      <c r="P88" s="177"/>
      <c r="Q88" s="177"/>
      <c r="R88" s="177"/>
      <c r="S88" s="177"/>
      <c r="T88" s="177"/>
      <c r="U88" s="177"/>
      <c r="V88" s="177"/>
      <c r="W88" s="177"/>
      <c r="X88" s="177"/>
      <c r="Y88" s="177"/>
      <c r="AA88" s="177"/>
      <c r="AB88" s="177"/>
      <c r="AC88" s="177"/>
      <c r="AD88" s="177"/>
      <c r="AE88" s="177"/>
      <c r="AF88" s="177"/>
      <c r="AG88" s="177"/>
      <c r="AH88" s="177"/>
      <c r="AI88" s="177"/>
      <c r="AJ88" s="177"/>
      <c r="AK88" s="177"/>
      <c r="AL88" s="177"/>
      <c r="AM88" s="177"/>
      <c r="AN88" s="177"/>
      <c r="AO88" s="177"/>
      <c r="AP88" s="177"/>
      <c r="AR88" s="177"/>
      <c r="AS88" s="177"/>
      <c r="AT88" s="177"/>
      <c r="AU88" s="177"/>
      <c r="AV88" s="177"/>
      <c r="AW88" s="177"/>
      <c r="AX88" s="177"/>
      <c r="AY88" s="177"/>
      <c r="AZ88" s="177"/>
      <c r="BA88" s="177"/>
      <c r="BB88" s="177"/>
      <c r="BC88" s="177"/>
      <c r="BD88" s="177"/>
      <c r="BE88" s="177"/>
      <c r="BF88" s="177"/>
      <c r="BG88" s="177"/>
      <c r="BI88" s="177"/>
      <c r="BJ88" s="177"/>
      <c r="BK88" s="177"/>
      <c r="BL88" s="177"/>
      <c r="BM88" s="177"/>
      <c r="BN88" s="177"/>
      <c r="BO88" s="177"/>
      <c r="BP88" s="177"/>
      <c r="BQ88" s="177"/>
      <c r="BR88" s="177"/>
      <c r="BS88" s="177"/>
      <c r="BT88" s="177"/>
      <c r="BU88" s="177"/>
      <c r="BV88" s="177"/>
      <c r="BW88" s="177"/>
      <c r="BX88" s="177"/>
      <c r="CA88" s="60"/>
      <c r="CB88" s="60"/>
      <c r="CC88" s="60"/>
      <c r="CD88" s="60"/>
      <c r="CF88" s="60"/>
      <c r="CG88" s="60"/>
      <c r="CH88" s="60"/>
      <c r="CI88" s="60"/>
      <c r="CK88" s="60"/>
      <c r="CL88" s="60"/>
      <c r="CM88" s="60"/>
      <c r="CN88" s="60"/>
      <c r="CP88" s="60"/>
      <c r="CQ88" s="60"/>
      <c r="CR88" s="60"/>
      <c r="CS88" s="60"/>
    </row>
    <row r="89" spans="2:97" s="58" customFormat="1" ht="12.75" hidden="1" customHeight="1">
      <c r="B89" s="60" t="s">
        <v>786</v>
      </c>
      <c r="C89" s="60"/>
      <c r="D89" s="60"/>
      <c r="E89" s="60"/>
      <c r="F89" s="60"/>
      <c r="G89" s="60"/>
      <c r="H89" s="92" t="s">
        <v>82</v>
      </c>
      <c r="J89" s="177"/>
      <c r="K89" s="177"/>
      <c r="L89" s="177"/>
      <c r="M89" s="177"/>
      <c r="N89" s="177"/>
      <c r="O89" s="177"/>
      <c r="P89" s="177"/>
      <c r="Q89" s="177"/>
      <c r="R89" s="177"/>
      <c r="S89" s="177"/>
      <c r="T89" s="177"/>
      <c r="U89" s="177"/>
      <c r="V89" s="177"/>
      <c r="W89" s="177"/>
      <c r="X89" s="177"/>
      <c r="Y89" s="177"/>
      <c r="AA89" s="177"/>
      <c r="AB89" s="177"/>
      <c r="AC89" s="177"/>
      <c r="AD89" s="177"/>
      <c r="AE89" s="177"/>
      <c r="AF89" s="177"/>
      <c r="AG89" s="177"/>
      <c r="AH89" s="177"/>
      <c r="AI89" s="177"/>
      <c r="AJ89" s="177"/>
      <c r="AK89" s="177"/>
      <c r="AL89" s="177"/>
      <c r="AM89" s="177"/>
      <c r="AN89" s="177"/>
      <c r="AO89" s="177"/>
      <c r="AP89" s="177"/>
      <c r="AR89" s="177"/>
      <c r="AS89" s="177"/>
      <c r="AT89" s="177"/>
      <c r="AU89" s="177"/>
      <c r="AV89" s="177"/>
      <c r="AW89" s="177"/>
      <c r="AX89" s="177"/>
      <c r="AY89" s="177"/>
      <c r="AZ89" s="177"/>
      <c r="BA89" s="177"/>
      <c r="BB89" s="177"/>
      <c r="BC89" s="177"/>
      <c r="BD89" s="177"/>
      <c r="BE89" s="177"/>
      <c r="BF89" s="177"/>
      <c r="BG89" s="177"/>
      <c r="BI89" s="177"/>
      <c r="BJ89" s="177"/>
      <c r="BK89" s="177"/>
      <c r="BL89" s="177"/>
      <c r="BM89" s="177"/>
      <c r="BN89" s="177"/>
      <c r="BO89" s="177"/>
      <c r="BP89" s="177"/>
      <c r="BQ89" s="177"/>
      <c r="BR89" s="177"/>
      <c r="BS89" s="177"/>
      <c r="BT89" s="177"/>
      <c r="BU89" s="177"/>
      <c r="BV89" s="177"/>
      <c r="BW89" s="177"/>
      <c r="BX89" s="177"/>
      <c r="CA89" s="60"/>
      <c r="CB89" s="60"/>
      <c r="CC89" s="60"/>
      <c r="CD89" s="60"/>
      <c r="CF89" s="60"/>
      <c r="CG89" s="60"/>
      <c r="CH89" s="60"/>
      <c r="CI89" s="60"/>
      <c r="CK89" s="60"/>
      <c r="CL89" s="60"/>
      <c r="CM89" s="60"/>
      <c r="CN89" s="60"/>
      <c r="CP89" s="60"/>
      <c r="CQ89" s="60"/>
      <c r="CR89" s="60"/>
      <c r="CS89" s="60"/>
    </row>
    <row r="90" spans="2:97" s="58" customFormat="1" ht="12.75" hidden="1" customHeight="1">
      <c r="B90" s="60" t="s">
        <v>787</v>
      </c>
      <c r="C90" s="60"/>
      <c r="D90" s="60"/>
      <c r="E90" s="60"/>
      <c r="F90" s="60"/>
      <c r="G90" s="60"/>
      <c r="H90" s="92" t="s">
        <v>82</v>
      </c>
      <c r="J90" s="177"/>
      <c r="K90" s="177"/>
      <c r="L90" s="177"/>
      <c r="M90" s="177"/>
      <c r="N90" s="177"/>
      <c r="O90" s="177"/>
      <c r="P90" s="177"/>
      <c r="Q90" s="177"/>
      <c r="R90" s="177"/>
      <c r="S90" s="177"/>
      <c r="T90" s="177"/>
      <c r="U90" s="177"/>
      <c r="V90" s="177"/>
      <c r="W90" s="177"/>
      <c r="X90" s="177"/>
      <c r="Y90" s="177"/>
      <c r="AA90" s="177"/>
      <c r="AB90" s="177"/>
      <c r="AC90" s="177"/>
      <c r="AD90" s="177"/>
      <c r="AE90" s="177"/>
      <c r="AF90" s="177"/>
      <c r="AG90" s="177"/>
      <c r="AH90" s="177"/>
      <c r="AI90" s="177"/>
      <c r="AJ90" s="177"/>
      <c r="AK90" s="177"/>
      <c r="AL90" s="177"/>
      <c r="AM90" s="177"/>
      <c r="AN90" s="177"/>
      <c r="AO90" s="177"/>
      <c r="AP90" s="177"/>
      <c r="AR90" s="177"/>
      <c r="AS90" s="177"/>
      <c r="AT90" s="177"/>
      <c r="AU90" s="177"/>
      <c r="AV90" s="177"/>
      <c r="AW90" s="177"/>
      <c r="AX90" s="177"/>
      <c r="AY90" s="177"/>
      <c r="AZ90" s="177"/>
      <c r="BA90" s="177"/>
      <c r="BB90" s="177"/>
      <c r="BC90" s="177"/>
      <c r="BD90" s="177"/>
      <c r="BE90" s="177"/>
      <c r="BF90" s="177"/>
      <c r="BG90" s="177"/>
      <c r="BI90" s="177"/>
      <c r="BJ90" s="177"/>
      <c r="BK90" s="177"/>
      <c r="BL90" s="177"/>
      <c r="BM90" s="177"/>
      <c r="BN90" s="177"/>
      <c r="BO90" s="177"/>
      <c r="BP90" s="177"/>
      <c r="BQ90" s="177"/>
      <c r="BR90" s="177"/>
      <c r="BS90" s="177"/>
      <c r="BT90" s="177"/>
      <c r="BU90" s="177"/>
      <c r="BV90" s="177"/>
      <c r="BW90" s="177"/>
      <c r="BX90" s="177"/>
      <c r="CA90" s="60"/>
      <c r="CB90" s="60"/>
      <c r="CC90" s="60"/>
      <c r="CD90" s="60"/>
      <c r="CF90" s="60"/>
      <c r="CG90" s="60"/>
      <c r="CH90" s="60"/>
      <c r="CI90" s="60"/>
      <c r="CK90" s="60"/>
      <c r="CL90" s="60"/>
      <c r="CM90" s="60"/>
      <c r="CN90" s="60"/>
      <c r="CP90" s="60"/>
      <c r="CQ90" s="60"/>
      <c r="CR90" s="60"/>
      <c r="CS90" s="60"/>
    </row>
    <row r="91" spans="2:97" s="58" customFormat="1" ht="12.75" hidden="1" customHeight="1">
      <c r="B91" s="60" t="s">
        <v>788</v>
      </c>
      <c r="C91" s="60"/>
      <c r="D91" s="60"/>
      <c r="E91" s="60"/>
      <c r="F91" s="60"/>
      <c r="G91" s="60"/>
      <c r="H91" s="92" t="s">
        <v>82</v>
      </c>
      <c r="J91" s="177"/>
      <c r="K91" s="177"/>
      <c r="L91" s="177"/>
      <c r="M91" s="177"/>
      <c r="N91" s="177"/>
      <c r="O91" s="177"/>
      <c r="P91" s="177"/>
      <c r="Q91" s="177"/>
      <c r="R91" s="177"/>
      <c r="S91" s="177"/>
      <c r="T91" s="177"/>
      <c r="U91" s="177"/>
      <c r="V91" s="177"/>
      <c r="W91" s="177"/>
      <c r="X91" s="176">
        <f>IF(ABS(X20-'Group - Accounts (1)'!N27)&lt;0.001,0,X20-'Group - Accounts (1)'!N27)</f>
        <v>0</v>
      </c>
      <c r="Y91" s="176">
        <f>IF(ABS(Y20-'Group - Accounts (1)'!O27)&lt;0.001,0,Y20-'Group - Accounts (1)'!O27)</f>
        <v>0</v>
      </c>
      <c r="AA91" s="177"/>
      <c r="AB91" s="177"/>
      <c r="AC91" s="177"/>
      <c r="AD91" s="177"/>
      <c r="AE91" s="177"/>
      <c r="AF91" s="177"/>
      <c r="AG91" s="177"/>
      <c r="AH91" s="177"/>
      <c r="AI91" s="177"/>
      <c r="AJ91" s="177"/>
      <c r="AK91" s="177"/>
      <c r="AL91" s="177"/>
      <c r="AM91" s="177"/>
      <c r="AN91" s="177"/>
      <c r="AO91" s="176">
        <f>IF(ABS(AO20-'Group - Accounts (1)'!V27)&lt;0.001,0,AO20-'Group - Accounts (1)'!V27)</f>
        <v>0</v>
      </c>
      <c r="AP91" s="176">
        <f>IF(ABS(AP20-'Group - Accounts (1)'!W27)&lt;0.001,0,AP20-'Group - Accounts (1)'!W27)</f>
        <v>0</v>
      </c>
      <c r="AR91" s="177"/>
      <c r="AS91" s="177"/>
      <c r="AT91" s="177"/>
      <c r="AU91" s="177"/>
      <c r="AV91" s="177"/>
      <c r="AW91" s="177"/>
      <c r="AX91" s="177"/>
      <c r="AY91" s="177"/>
      <c r="AZ91" s="177"/>
      <c r="BA91" s="177"/>
      <c r="BB91" s="177"/>
      <c r="BC91" s="177"/>
      <c r="BD91" s="177"/>
      <c r="BE91" s="177"/>
      <c r="BF91" s="176">
        <f>IF(ABS(BF20-'Group - Accounts (1)'!AC27)&lt;0.001,0,BF20-'Group - Accounts (1)'!AC27)</f>
        <v>0</v>
      </c>
      <c r="BG91" s="176">
        <f>IF(ABS(BG20-'Group - Accounts (1)'!AD27)&lt;0.001,0,BG20-'Group - Accounts (1)'!AD27)</f>
        <v>0</v>
      </c>
      <c r="BI91" s="177"/>
      <c r="BJ91" s="177"/>
      <c r="BK91" s="177"/>
      <c r="BL91" s="177"/>
      <c r="BM91" s="177"/>
      <c r="BN91" s="177"/>
      <c r="BO91" s="177"/>
      <c r="BP91" s="177"/>
      <c r="BQ91" s="177"/>
      <c r="BR91" s="177"/>
      <c r="BS91" s="177"/>
      <c r="BT91" s="177"/>
      <c r="BU91" s="177"/>
      <c r="BV91" s="177"/>
      <c r="BW91" s="176">
        <f>IF(ABS(BW20-'Group - Accounts (1)'!AK27)&lt;0.001,0,BW20-'Group - Accounts (1)'!AK27)</f>
        <v>0</v>
      </c>
      <c r="BX91" s="176">
        <f>IF(ABS(BX20-'Group - Accounts (1)'!AL27)&lt;0.001,0,BX20-'Group - Accounts (1)'!AL27)</f>
        <v>0</v>
      </c>
      <c r="CA91" s="60"/>
      <c r="CB91" s="60"/>
      <c r="CC91" s="60"/>
      <c r="CD91" s="60"/>
      <c r="CF91" s="60"/>
      <c r="CG91" s="60"/>
      <c r="CH91" s="60"/>
      <c r="CI91" s="60"/>
      <c r="CK91" s="60"/>
      <c r="CL91" s="60"/>
      <c r="CM91" s="60"/>
      <c r="CN91" s="60"/>
      <c r="CP91" s="60"/>
      <c r="CQ91" s="60"/>
      <c r="CR91" s="60"/>
      <c r="CS91" s="60"/>
    </row>
    <row r="92" spans="2:97" s="58" customFormat="1" ht="12.75" hidden="1" customHeight="1">
      <c r="B92" s="60" t="s">
        <v>789</v>
      </c>
      <c r="C92" s="60"/>
      <c r="D92" s="60"/>
      <c r="E92" s="60"/>
      <c r="F92" s="60"/>
      <c r="G92" s="60"/>
      <c r="H92" s="92" t="s">
        <v>82</v>
      </c>
      <c r="J92" s="177"/>
      <c r="K92" s="177"/>
      <c r="L92" s="177"/>
      <c r="M92" s="177"/>
      <c r="N92" s="177"/>
      <c r="O92" s="177"/>
      <c r="P92" s="177"/>
      <c r="Q92" s="177"/>
      <c r="R92" s="177"/>
      <c r="S92" s="177"/>
      <c r="T92" s="177"/>
      <c r="U92" s="177"/>
      <c r="V92" s="177"/>
      <c r="W92" s="177"/>
      <c r="X92" s="177"/>
      <c r="Y92" s="177"/>
      <c r="AA92" s="177"/>
      <c r="AB92" s="177"/>
      <c r="AC92" s="177"/>
      <c r="AD92" s="177"/>
      <c r="AE92" s="177"/>
      <c r="AF92" s="177"/>
      <c r="AG92" s="177"/>
      <c r="AH92" s="177"/>
      <c r="AI92" s="177"/>
      <c r="AJ92" s="177"/>
      <c r="AK92" s="177"/>
      <c r="AL92" s="177"/>
      <c r="AM92" s="177"/>
      <c r="AN92" s="177"/>
      <c r="AO92" s="177"/>
      <c r="AP92" s="177"/>
      <c r="AR92" s="177"/>
      <c r="AS92" s="177"/>
      <c r="AT92" s="177"/>
      <c r="AU92" s="177"/>
      <c r="AV92" s="177"/>
      <c r="AW92" s="177"/>
      <c r="AX92" s="177"/>
      <c r="AY92" s="177"/>
      <c r="AZ92" s="177"/>
      <c r="BA92" s="177"/>
      <c r="BB92" s="177"/>
      <c r="BC92" s="177"/>
      <c r="BD92" s="177"/>
      <c r="BE92" s="177"/>
      <c r="BF92" s="177"/>
      <c r="BG92" s="177"/>
      <c r="BI92" s="177"/>
      <c r="BJ92" s="177"/>
      <c r="BK92" s="177"/>
      <c r="BL92" s="177"/>
      <c r="BM92" s="177"/>
      <c r="BN92" s="177"/>
      <c r="BO92" s="177"/>
      <c r="BP92" s="177"/>
      <c r="BQ92" s="177"/>
      <c r="BR92" s="177"/>
      <c r="BS92" s="177"/>
      <c r="BT92" s="177"/>
      <c r="BU92" s="177"/>
      <c r="BV92" s="177"/>
      <c r="BW92" s="177"/>
      <c r="BX92" s="177"/>
      <c r="CA92" s="60"/>
      <c r="CB92" s="60"/>
      <c r="CC92" s="60"/>
      <c r="CD92" s="60"/>
      <c r="CF92" s="60"/>
      <c r="CG92" s="60"/>
      <c r="CH92" s="60"/>
      <c r="CI92" s="60"/>
      <c r="CK92" s="60"/>
      <c r="CL92" s="60"/>
      <c r="CM92" s="60"/>
      <c r="CN92" s="60"/>
      <c r="CP92" s="60"/>
      <c r="CQ92" s="60"/>
      <c r="CR92" s="60"/>
      <c r="CS92" s="60"/>
    </row>
    <row r="93" spans="2:97" s="58" customFormat="1" ht="12.75" hidden="1" customHeight="1">
      <c r="B93" s="60" t="s">
        <v>790</v>
      </c>
      <c r="C93" s="60"/>
      <c r="D93" s="60"/>
      <c r="E93" s="60"/>
      <c r="F93" s="60"/>
      <c r="G93" s="60"/>
      <c r="H93" s="92" t="s">
        <v>82</v>
      </c>
      <c r="J93" s="177"/>
      <c r="K93" s="177"/>
      <c r="L93" s="177"/>
      <c r="M93" s="177"/>
      <c r="N93" s="177"/>
      <c r="O93" s="177"/>
      <c r="P93" s="177"/>
      <c r="Q93" s="177"/>
      <c r="R93" s="177"/>
      <c r="S93" s="177"/>
      <c r="T93" s="177"/>
      <c r="U93" s="177"/>
      <c r="V93" s="177"/>
      <c r="W93" s="177"/>
      <c r="X93" s="177"/>
      <c r="Y93" s="177"/>
      <c r="AA93" s="177"/>
      <c r="AB93" s="177"/>
      <c r="AC93" s="177"/>
      <c r="AD93" s="177"/>
      <c r="AE93" s="177"/>
      <c r="AF93" s="177"/>
      <c r="AG93" s="177"/>
      <c r="AH93" s="177"/>
      <c r="AI93" s="177"/>
      <c r="AJ93" s="177"/>
      <c r="AK93" s="177"/>
      <c r="AL93" s="177"/>
      <c r="AM93" s="177"/>
      <c r="AN93" s="177"/>
      <c r="AO93" s="177"/>
      <c r="AP93" s="177"/>
      <c r="AR93" s="177"/>
      <c r="AS93" s="177"/>
      <c r="AT93" s="177"/>
      <c r="AU93" s="177"/>
      <c r="AV93" s="177"/>
      <c r="AW93" s="177"/>
      <c r="AX93" s="177"/>
      <c r="AY93" s="177"/>
      <c r="AZ93" s="177"/>
      <c r="BA93" s="177"/>
      <c r="BB93" s="177"/>
      <c r="BC93" s="177"/>
      <c r="BD93" s="177"/>
      <c r="BE93" s="177"/>
      <c r="BF93" s="177"/>
      <c r="BG93" s="177"/>
      <c r="BI93" s="177"/>
      <c r="BJ93" s="177"/>
      <c r="BK93" s="177"/>
      <c r="BL93" s="177"/>
      <c r="BM93" s="177"/>
      <c r="BN93" s="177"/>
      <c r="BO93" s="177"/>
      <c r="BP93" s="177"/>
      <c r="BQ93" s="177"/>
      <c r="BR93" s="177"/>
      <c r="BS93" s="177"/>
      <c r="BT93" s="177"/>
      <c r="BU93" s="177"/>
      <c r="BV93" s="177"/>
      <c r="BW93" s="177"/>
      <c r="BX93" s="177"/>
      <c r="CA93" s="60"/>
      <c r="CB93" s="60"/>
      <c r="CC93" s="60"/>
      <c r="CD93" s="60"/>
      <c r="CF93" s="60"/>
      <c r="CG93" s="60"/>
      <c r="CH93" s="60"/>
      <c r="CI93" s="60"/>
      <c r="CK93" s="60"/>
      <c r="CL93" s="60"/>
      <c r="CM93" s="60"/>
      <c r="CN93" s="60"/>
      <c r="CP93" s="60"/>
      <c r="CQ93" s="60"/>
      <c r="CR93" s="60"/>
      <c r="CS93" s="60"/>
    </row>
    <row r="94" spans="2:97" s="58" customFormat="1" ht="12.75" hidden="1" customHeight="1">
      <c r="B94" s="60" t="s">
        <v>791</v>
      </c>
      <c r="C94" s="60"/>
      <c r="D94" s="60"/>
      <c r="E94" s="60"/>
      <c r="F94" s="60"/>
      <c r="G94" s="60"/>
      <c r="H94" s="92" t="s">
        <v>82</v>
      </c>
      <c r="J94" s="177"/>
      <c r="K94" s="177"/>
      <c r="L94" s="177"/>
      <c r="M94" s="177"/>
      <c r="N94" s="177"/>
      <c r="O94" s="177"/>
      <c r="P94" s="177"/>
      <c r="Q94" s="177"/>
      <c r="R94" s="177"/>
      <c r="S94" s="177"/>
      <c r="T94" s="177"/>
      <c r="U94" s="177"/>
      <c r="V94" s="177"/>
      <c r="W94" s="177"/>
      <c r="X94" s="177"/>
      <c r="Y94" s="177"/>
      <c r="AA94" s="177"/>
      <c r="AB94" s="177"/>
      <c r="AC94" s="177"/>
      <c r="AD94" s="177"/>
      <c r="AE94" s="177"/>
      <c r="AF94" s="177"/>
      <c r="AG94" s="177"/>
      <c r="AH94" s="177"/>
      <c r="AI94" s="177"/>
      <c r="AJ94" s="177"/>
      <c r="AK94" s="177"/>
      <c r="AL94" s="177"/>
      <c r="AM94" s="177"/>
      <c r="AN94" s="177"/>
      <c r="AO94" s="177"/>
      <c r="AP94" s="177"/>
      <c r="AR94" s="177"/>
      <c r="AS94" s="177"/>
      <c r="AT94" s="177"/>
      <c r="AU94" s="177"/>
      <c r="AV94" s="177"/>
      <c r="AW94" s="177"/>
      <c r="AX94" s="177"/>
      <c r="AY94" s="177"/>
      <c r="AZ94" s="177"/>
      <c r="BA94" s="177"/>
      <c r="BB94" s="177"/>
      <c r="BC94" s="177"/>
      <c r="BD94" s="177"/>
      <c r="BE94" s="177"/>
      <c r="BF94" s="177"/>
      <c r="BG94" s="177"/>
      <c r="BI94" s="177"/>
      <c r="BJ94" s="177"/>
      <c r="BK94" s="177"/>
      <c r="BL94" s="177"/>
      <c r="BM94" s="177"/>
      <c r="BN94" s="177"/>
      <c r="BO94" s="177"/>
      <c r="BP94" s="177"/>
      <c r="BQ94" s="177"/>
      <c r="BR94" s="177"/>
      <c r="BS94" s="177"/>
      <c r="BT94" s="177"/>
      <c r="BU94" s="177"/>
      <c r="BV94" s="177"/>
      <c r="BW94" s="177"/>
      <c r="BX94" s="177"/>
      <c r="CA94" s="60"/>
      <c r="CB94" s="60"/>
      <c r="CC94" s="60"/>
      <c r="CD94" s="60"/>
      <c r="CF94" s="60"/>
      <c r="CG94" s="60"/>
      <c r="CH94" s="60"/>
      <c r="CI94" s="60"/>
      <c r="CK94" s="60"/>
      <c r="CL94" s="60"/>
      <c r="CM94" s="60"/>
      <c r="CN94" s="60"/>
      <c r="CP94" s="60"/>
      <c r="CQ94" s="60"/>
      <c r="CR94" s="60"/>
      <c r="CS94" s="60"/>
    </row>
    <row r="95" spans="2:97" s="58" customFormat="1" ht="12.75" hidden="1" customHeight="1">
      <c r="B95" s="60" t="s">
        <v>792</v>
      </c>
      <c r="C95" s="60"/>
      <c r="D95" s="60"/>
      <c r="E95" s="60"/>
      <c r="F95" s="60"/>
      <c r="G95" s="60"/>
      <c r="H95" s="92" t="s">
        <v>82</v>
      </c>
      <c r="J95" s="177"/>
      <c r="K95" s="177"/>
      <c r="L95" s="177"/>
      <c r="M95" s="177"/>
      <c r="N95" s="177"/>
      <c r="O95" s="177"/>
      <c r="P95" s="177"/>
      <c r="Q95" s="177"/>
      <c r="R95" s="177"/>
      <c r="S95" s="177"/>
      <c r="T95" s="177"/>
      <c r="U95" s="177"/>
      <c r="V95" s="177"/>
      <c r="W95" s="177"/>
      <c r="X95" s="177"/>
      <c r="Y95" s="177"/>
      <c r="AA95" s="177"/>
      <c r="AB95" s="177"/>
      <c r="AC95" s="177"/>
      <c r="AD95" s="177"/>
      <c r="AE95" s="177"/>
      <c r="AF95" s="177"/>
      <c r="AG95" s="177"/>
      <c r="AH95" s="177"/>
      <c r="AI95" s="177"/>
      <c r="AJ95" s="177"/>
      <c r="AK95" s="177"/>
      <c r="AL95" s="177"/>
      <c r="AM95" s="177"/>
      <c r="AN95" s="177"/>
      <c r="AO95" s="177"/>
      <c r="AP95" s="177"/>
      <c r="AR95" s="177"/>
      <c r="AS95" s="177"/>
      <c r="AT95" s="177"/>
      <c r="AU95" s="177"/>
      <c r="AV95" s="177"/>
      <c r="AW95" s="177"/>
      <c r="AX95" s="177"/>
      <c r="AY95" s="177"/>
      <c r="AZ95" s="177"/>
      <c r="BA95" s="177"/>
      <c r="BB95" s="177"/>
      <c r="BC95" s="177"/>
      <c r="BD95" s="177"/>
      <c r="BE95" s="177"/>
      <c r="BF95" s="177"/>
      <c r="BG95" s="177"/>
      <c r="BI95" s="177"/>
      <c r="BJ95" s="177"/>
      <c r="BK95" s="177"/>
      <c r="BL95" s="177"/>
      <c r="BM95" s="177"/>
      <c r="BN95" s="177"/>
      <c r="BO95" s="177"/>
      <c r="BP95" s="177"/>
      <c r="BQ95" s="177"/>
      <c r="BR95" s="177"/>
      <c r="BS95" s="177"/>
      <c r="BT95" s="177"/>
      <c r="BU95" s="177"/>
      <c r="BV95" s="177"/>
      <c r="BW95" s="177"/>
      <c r="BX95" s="177"/>
      <c r="CA95" s="60"/>
      <c r="CB95" s="60"/>
      <c r="CC95" s="60"/>
      <c r="CD95" s="60"/>
      <c r="CF95" s="60"/>
      <c r="CG95" s="60"/>
      <c r="CH95" s="60"/>
      <c r="CI95" s="60"/>
      <c r="CK95" s="60"/>
      <c r="CL95" s="60"/>
      <c r="CM95" s="60"/>
      <c r="CN95" s="60"/>
      <c r="CP95" s="60"/>
      <c r="CQ95" s="60"/>
      <c r="CR95" s="60"/>
      <c r="CS95" s="60"/>
    </row>
    <row r="96" spans="2:97" s="58" customFormat="1" ht="12.75" hidden="1" customHeight="1">
      <c r="B96" s="60" t="s">
        <v>793</v>
      </c>
      <c r="C96" s="60"/>
      <c r="D96" s="60"/>
      <c r="E96" s="60"/>
      <c r="F96" s="60"/>
      <c r="G96" s="60"/>
      <c r="H96" s="92" t="s">
        <v>82</v>
      </c>
      <c r="J96" s="177"/>
      <c r="K96" s="177"/>
      <c r="L96" s="177"/>
      <c r="M96" s="177"/>
      <c r="N96" s="177"/>
      <c r="O96" s="177"/>
      <c r="P96" s="177"/>
      <c r="Q96" s="177"/>
      <c r="R96" s="177"/>
      <c r="S96" s="177"/>
      <c r="T96" s="177"/>
      <c r="U96" s="177"/>
      <c r="V96" s="177"/>
      <c r="W96" s="177"/>
      <c r="X96" s="177"/>
      <c r="Y96" s="177"/>
      <c r="AA96" s="177"/>
      <c r="AB96" s="177"/>
      <c r="AC96" s="177"/>
      <c r="AD96" s="177"/>
      <c r="AE96" s="177"/>
      <c r="AF96" s="177"/>
      <c r="AG96" s="177"/>
      <c r="AH96" s="177"/>
      <c r="AI96" s="177"/>
      <c r="AJ96" s="177"/>
      <c r="AK96" s="177"/>
      <c r="AL96" s="177"/>
      <c r="AM96" s="177"/>
      <c r="AN96" s="177"/>
      <c r="AO96" s="177"/>
      <c r="AP96" s="177"/>
      <c r="AR96" s="177"/>
      <c r="AS96" s="177"/>
      <c r="AT96" s="177"/>
      <c r="AU96" s="177"/>
      <c r="AV96" s="177"/>
      <c r="AW96" s="177"/>
      <c r="AX96" s="177"/>
      <c r="AY96" s="177"/>
      <c r="AZ96" s="177"/>
      <c r="BA96" s="177"/>
      <c r="BB96" s="177"/>
      <c r="BC96" s="177"/>
      <c r="BD96" s="177"/>
      <c r="BE96" s="177"/>
      <c r="BF96" s="177"/>
      <c r="BG96" s="177"/>
      <c r="BI96" s="177"/>
      <c r="BJ96" s="177"/>
      <c r="BK96" s="177"/>
      <c r="BL96" s="177"/>
      <c r="BM96" s="177"/>
      <c r="BN96" s="177"/>
      <c r="BO96" s="177"/>
      <c r="BP96" s="177"/>
      <c r="BQ96" s="177"/>
      <c r="BR96" s="177"/>
      <c r="BS96" s="177"/>
      <c r="BT96" s="177"/>
      <c r="BU96" s="177"/>
      <c r="BV96" s="177"/>
      <c r="BW96" s="177"/>
      <c r="BX96" s="177"/>
      <c r="CA96" s="60"/>
      <c r="CB96" s="60"/>
      <c r="CC96" s="60"/>
      <c r="CD96" s="60"/>
      <c r="CF96" s="60"/>
      <c r="CG96" s="60"/>
      <c r="CH96" s="60"/>
      <c r="CI96" s="60"/>
      <c r="CK96" s="60"/>
      <c r="CL96" s="60"/>
      <c r="CM96" s="60"/>
      <c r="CN96" s="60"/>
      <c r="CP96" s="60"/>
      <c r="CQ96" s="60"/>
      <c r="CR96" s="60"/>
      <c r="CS96" s="60"/>
    </row>
    <row r="97" spans="2:97" s="58" customFormat="1" ht="12.75" hidden="1" customHeight="1">
      <c r="B97" s="60" t="s">
        <v>794</v>
      </c>
      <c r="C97" s="60"/>
      <c r="D97" s="60"/>
      <c r="E97" s="60"/>
      <c r="F97" s="60"/>
      <c r="G97" s="60"/>
      <c r="H97" s="92" t="s">
        <v>82</v>
      </c>
      <c r="J97" s="177"/>
      <c r="K97" s="177"/>
      <c r="L97" s="177"/>
      <c r="M97" s="177"/>
      <c r="N97" s="177"/>
      <c r="O97" s="177"/>
      <c r="P97" s="177"/>
      <c r="Q97" s="177"/>
      <c r="R97" s="177"/>
      <c r="S97" s="177"/>
      <c r="T97" s="177"/>
      <c r="U97" s="177"/>
      <c r="V97" s="177"/>
      <c r="W97" s="177"/>
      <c r="X97" s="176">
        <f>IF(ABS(X28-'Group - Accounts (1)'!N$38)&lt;0.001,0,X28-'Group - Accounts (1)'!N$38)</f>
        <v>0</v>
      </c>
      <c r="Y97" s="176">
        <f>IF(ABS(Y28-'Group - Accounts (1)'!O$38)&lt;0.001,0,Y28-'Group - Accounts (1)'!O$38)</f>
        <v>0</v>
      </c>
      <c r="AA97" s="177"/>
      <c r="AB97" s="177"/>
      <c r="AC97" s="177"/>
      <c r="AD97" s="177"/>
      <c r="AE97" s="177"/>
      <c r="AF97" s="177"/>
      <c r="AG97" s="177"/>
      <c r="AH97" s="177"/>
      <c r="AI97" s="177"/>
      <c r="AJ97" s="177"/>
      <c r="AK97" s="177"/>
      <c r="AL97" s="177"/>
      <c r="AM97" s="177"/>
      <c r="AN97" s="177"/>
      <c r="AO97" s="176">
        <f>IF(ABS(AO28-'Group - Accounts (1)'!V$38)&lt;0.001,0,AO28-'Group - Accounts (1)'!V$38)</f>
        <v>0</v>
      </c>
      <c r="AP97" s="176">
        <f>IF(ABS(AP28-'Group - Accounts (1)'!W$38)&lt;0.001,0,AP28-'Group - Accounts (1)'!W$38)</f>
        <v>0</v>
      </c>
      <c r="AR97" s="177"/>
      <c r="AS97" s="177"/>
      <c r="AT97" s="177"/>
      <c r="AU97" s="177"/>
      <c r="AV97" s="177"/>
      <c r="AW97" s="177"/>
      <c r="AX97" s="177"/>
      <c r="AY97" s="177"/>
      <c r="AZ97" s="177"/>
      <c r="BA97" s="177"/>
      <c r="BB97" s="177"/>
      <c r="BC97" s="177"/>
      <c r="BD97" s="177"/>
      <c r="BE97" s="177"/>
      <c r="BF97" s="176">
        <f>IF(ABS(BF28-'Group - Accounts (1)'!AC$38)&lt;0.001,0,BF28-'Group - Accounts (1)'!AC$38)</f>
        <v>0</v>
      </c>
      <c r="BG97" s="176">
        <f>IF(ABS(BG28-'Group - Accounts (1)'!AD$38)&lt;0.001,0,BG28-'Group - Accounts (1)'!AD$38)</f>
        <v>0</v>
      </c>
      <c r="BI97" s="177"/>
      <c r="BJ97" s="177"/>
      <c r="BK97" s="177"/>
      <c r="BL97" s="177"/>
      <c r="BM97" s="177"/>
      <c r="BN97" s="177"/>
      <c r="BO97" s="177"/>
      <c r="BP97" s="177"/>
      <c r="BQ97" s="177"/>
      <c r="BR97" s="177"/>
      <c r="BS97" s="177"/>
      <c r="BT97" s="177"/>
      <c r="BU97" s="177"/>
      <c r="BV97" s="177"/>
      <c r="BW97" s="176">
        <f>IF(ABS(BW28-'Group - Accounts (1)'!AK$38)&lt;0.001,0,BW28-'Group - Accounts (1)'!AK$38)</f>
        <v>0</v>
      </c>
      <c r="BX97" s="176">
        <f>IF(ABS(BX28-'Group - Accounts (1)'!AL$38)&lt;0.001,0,BX28-'Group - Accounts (1)'!AL$38)</f>
        <v>0</v>
      </c>
      <c r="CA97" s="60"/>
      <c r="CB97" s="60"/>
      <c r="CC97" s="60"/>
      <c r="CD97" s="60"/>
      <c r="CF97" s="60"/>
      <c r="CG97" s="60"/>
      <c r="CH97" s="60"/>
      <c r="CI97" s="60"/>
      <c r="CK97" s="60"/>
      <c r="CL97" s="60"/>
      <c r="CM97" s="60"/>
      <c r="CN97" s="60"/>
      <c r="CP97" s="60"/>
      <c r="CQ97" s="60"/>
      <c r="CR97" s="60"/>
      <c r="CS97" s="60"/>
    </row>
    <row r="98" spans="2:97" s="58" customFormat="1" ht="12.75" hidden="1" customHeight="1">
      <c r="H98" s="73"/>
      <c r="CA98" s="60"/>
      <c r="CB98" s="60"/>
      <c r="CC98" s="60"/>
      <c r="CD98" s="60"/>
      <c r="CF98" s="60"/>
      <c r="CG98" s="60"/>
      <c r="CH98" s="60"/>
      <c r="CI98" s="60"/>
      <c r="CK98" s="60"/>
      <c r="CL98" s="60"/>
      <c r="CM98" s="60"/>
      <c r="CN98" s="60"/>
      <c r="CP98" s="60"/>
      <c r="CQ98" s="60"/>
      <c r="CR98" s="60"/>
      <c r="CS98" s="60"/>
    </row>
    <row r="99" spans="2:97" s="58" customFormat="1" ht="12.75" hidden="1" customHeight="1">
      <c r="B99" s="60" t="s">
        <v>304</v>
      </c>
      <c r="C99" s="60"/>
      <c r="D99" s="60"/>
      <c r="E99" s="60"/>
      <c r="F99" s="60"/>
      <c r="G99" s="60"/>
      <c r="H99" s="92" t="s">
        <v>82</v>
      </c>
      <c r="J99" s="177"/>
      <c r="K99" s="177"/>
      <c r="L99" s="177"/>
      <c r="M99" s="177"/>
      <c r="N99" s="177"/>
      <c r="O99" s="177"/>
      <c r="P99" s="177"/>
      <c r="Q99" s="177"/>
      <c r="R99" s="176">
        <f>IF(ABS(R36-'Group - Accounts (1)'!N$12)&lt;0.001,0,R36-'Group - Accounts (1)'!N$12)</f>
        <v>0</v>
      </c>
      <c r="S99" s="176">
        <f>IF(ABS(S36-'Group - Accounts (1)'!O$12)&lt;0.001,0,S36-'Group - Accounts (1)'!O$12)</f>
        <v>0</v>
      </c>
      <c r="T99" s="176">
        <f>IF(ABS(T36-'Group - Accounts (1)'!N$13)&lt;0.001,0,T36-'Group - Accounts (1)'!N$13)</f>
        <v>0</v>
      </c>
      <c r="U99" s="176">
        <f>IF(ABS(U36-'Group - Accounts (1)'!O$13)&lt;0.001,0,U36-'Group - Accounts (1)'!O$13)</f>
        <v>0</v>
      </c>
      <c r="V99" s="176">
        <f>IF(ABS(V36-'Group - Accounts (1)'!N$14)&lt;0.001,0,V36-'Group - Accounts (1)'!N$14)</f>
        <v>0</v>
      </c>
      <c r="W99" s="176">
        <f>IF(ABS(W36-'Group - Accounts (1)'!O$14)&lt;0.001,0,W36-'Group - Accounts (1)'!O$14)</f>
        <v>0</v>
      </c>
      <c r="X99" s="176">
        <f>IF(ABS(X36-'Group - Accounts (1)'!N$11)&lt;0.001,0,X36-'Group - Accounts (1)'!N$11)</f>
        <v>0</v>
      </c>
      <c r="Y99" s="176">
        <f>IF(ABS(Y36-'Group - Accounts (1)'!O$11)&lt;0.001,0,Y36-'Group - Accounts (1)'!O$11)</f>
        <v>0</v>
      </c>
      <c r="AA99" s="177"/>
      <c r="AB99" s="177"/>
      <c r="AC99" s="177"/>
      <c r="AD99" s="177"/>
      <c r="AE99" s="177"/>
      <c r="AF99" s="177"/>
      <c r="AG99" s="177"/>
      <c r="AH99" s="177"/>
      <c r="AI99" s="176">
        <f>IF(ABS(AI36-'Group - Accounts (1)'!V$12)&lt;0.001,0,AI36-'Group - Accounts (1)'!V$12)</f>
        <v>0</v>
      </c>
      <c r="AJ99" s="176">
        <f>IF(ABS(AJ36-'Group - Accounts (1)'!W$12)&lt;0.001,0,AJ36-'Group - Accounts (1)'!W$12)</f>
        <v>0</v>
      </c>
      <c r="AK99" s="176">
        <f>IF(ABS(AK36-'Group - Accounts (1)'!V$13)&lt;0.001,0,AK36-'Group - Accounts (1)'!V$13)</f>
        <v>0</v>
      </c>
      <c r="AL99" s="176">
        <f>IF(ABS(AL36-'Group - Accounts (1)'!W$13)&lt;0.001,0,AL36-'Group - Accounts (1)'!W$13)</f>
        <v>0</v>
      </c>
      <c r="AM99" s="176">
        <f>IF(ABS(AM36-'Group - Accounts (1)'!V$14)&lt;0.001,0,AM36-'Group - Accounts (1)'!V$14)</f>
        <v>0</v>
      </c>
      <c r="AN99" s="176">
        <f>IF(ABS(AN36-'Group - Accounts (1)'!W$14)&lt;0.001,0,AN36-'Group - Accounts (1)'!W$14)</f>
        <v>0</v>
      </c>
      <c r="AO99" s="176">
        <f>IF(ABS(AO36-'Group - Accounts (1)'!V$11)&lt;0.001,0,AO36-'Group - Accounts (1)'!V$11)</f>
        <v>0</v>
      </c>
      <c r="AP99" s="176">
        <f>IF(ABS(AP36-'Group - Accounts (1)'!W$11)&lt;0.001,0,AP36-'Group - Accounts (1)'!W$11)</f>
        <v>0</v>
      </c>
      <c r="AR99" s="177"/>
      <c r="AS99" s="177"/>
      <c r="AT99" s="177"/>
      <c r="AU99" s="177"/>
      <c r="AV99" s="177"/>
      <c r="AW99" s="177"/>
      <c r="AX99" s="177"/>
      <c r="AY99" s="177"/>
      <c r="AZ99" s="176">
        <f>IF(ABS(AZ36-'Group - Accounts (1)'!AC$12)&lt;0.001,0,AZ36-'Group - Accounts (1)'!AC$12)</f>
        <v>0</v>
      </c>
      <c r="BA99" s="176">
        <f>IF(ABS(BA36-'Group - Accounts (1)'!AD$12)&lt;0.001,0,BA36-'Group - Accounts (1)'!AD$12)</f>
        <v>0</v>
      </c>
      <c r="BB99" s="176">
        <f>IF(ABS(BB36-'Group - Accounts (1)'!AC$13)&lt;0.001,0,BB36-'Group - Accounts (1)'!AC$13)</f>
        <v>0</v>
      </c>
      <c r="BC99" s="176">
        <f>IF(ABS(BC36-'Group - Accounts (1)'!AD$13)&lt;0.001,0,BC36-'Group - Accounts (1)'!AD$13)</f>
        <v>0</v>
      </c>
      <c r="BD99" s="176">
        <f>IF(ABS(BD36-'Group - Accounts (1)'!AC$14)&lt;0.001,0,BD36-'Group - Accounts (1)'!AC$14)</f>
        <v>0</v>
      </c>
      <c r="BE99" s="176">
        <f>IF(ABS(BE36-'Group - Accounts (1)'!AD$14)&lt;0.001,0,BE36-'Group - Accounts (1)'!AD$14)</f>
        <v>0</v>
      </c>
      <c r="BF99" s="176">
        <f>IF(ABS(BF36-'Group - Accounts (1)'!AC$11)&lt;0.001,0,BF36-'Group - Accounts (1)'!AC$11)</f>
        <v>0</v>
      </c>
      <c r="BG99" s="176">
        <f>IF(ABS(BG36-'Group - Accounts (1)'!AD$11)&lt;0.001,0,BG36-'Group - Accounts (1)'!AD$11)</f>
        <v>0</v>
      </c>
      <c r="BI99" s="177"/>
      <c r="BJ99" s="177"/>
      <c r="BK99" s="177"/>
      <c r="BL99" s="177"/>
      <c r="BM99" s="177"/>
      <c r="BN99" s="177"/>
      <c r="BO99" s="177"/>
      <c r="BP99" s="177"/>
      <c r="BQ99" s="176">
        <f>IF(ABS(BQ36-'Group - Accounts (1)'!AK$12)&lt;0.001,0,BQ36-'Group - Accounts (1)'!AK$12)</f>
        <v>0</v>
      </c>
      <c r="BR99" s="176">
        <f>IF(ABS(BR36-'Group - Accounts (1)'!AL$12)&lt;0.001,0,BR36-'Group - Accounts (1)'!AL$12)</f>
        <v>0</v>
      </c>
      <c r="BS99" s="176">
        <f>IF(ABS(BS36-'Group - Accounts (1)'!AK$13)&lt;0.001,0,BS36-'Group - Accounts (1)'!AK$13)</f>
        <v>0</v>
      </c>
      <c r="BT99" s="176">
        <f>IF(ABS(BT36-'Group - Accounts (1)'!AL$13)&lt;0.001,0,BT36-'Group - Accounts (1)'!AL$13)</f>
        <v>0</v>
      </c>
      <c r="BU99" s="176">
        <f>IF(ABS(BU36-'Group - Accounts (1)'!AK$14)&lt;0.001,0,BU36-'Group - Accounts (1)'!AK$14)</f>
        <v>0</v>
      </c>
      <c r="BV99" s="176">
        <f>IF(ABS(BV36-'Group - Accounts (1)'!AL$14)&lt;0.001,0,BV36-'Group - Accounts (1)'!AL$14)</f>
        <v>0</v>
      </c>
      <c r="BW99" s="176">
        <f>IF(ABS(BW36-'Group - Accounts (1)'!AK$11)&lt;0.001,0,BW36-'Group - Accounts (1)'!AK$11)</f>
        <v>0</v>
      </c>
      <c r="BX99" s="176">
        <f>IF(ABS(BX36-'Group - Accounts (1)'!AL$11)&lt;0.001,0,BX36-'Group - Accounts (1)'!AL$11)</f>
        <v>0</v>
      </c>
      <c r="CA99" s="60"/>
      <c r="CB99" s="60"/>
      <c r="CC99" s="60"/>
      <c r="CD99" s="60"/>
      <c r="CF99" s="60"/>
      <c r="CG99" s="60"/>
      <c r="CH99" s="60"/>
      <c r="CI99" s="60"/>
      <c r="CK99" s="60"/>
      <c r="CL99" s="60"/>
      <c r="CM99" s="60"/>
      <c r="CN99" s="60"/>
      <c r="CP99" s="60"/>
      <c r="CQ99" s="60"/>
      <c r="CR99" s="60"/>
      <c r="CS99" s="60"/>
    </row>
    <row r="100" spans="2:97" s="58" customFormat="1" ht="12.75" hidden="1" customHeight="1">
      <c r="B100" s="60" t="s">
        <v>305</v>
      </c>
      <c r="C100" s="60"/>
      <c r="D100" s="60"/>
      <c r="E100" s="60"/>
      <c r="F100" s="60"/>
      <c r="G100" s="60"/>
      <c r="H100" s="92" t="s">
        <v>82</v>
      </c>
      <c r="J100" s="177"/>
      <c r="K100" s="177"/>
      <c r="L100" s="177"/>
      <c r="M100" s="177"/>
      <c r="N100" s="177"/>
      <c r="O100" s="177"/>
      <c r="P100" s="177"/>
      <c r="Q100" s="177"/>
      <c r="R100" s="177"/>
      <c r="S100" s="177"/>
      <c r="T100" s="177"/>
      <c r="U100" s="177"/>
      <c r="V100" s="177"/>
      <c r="W100" s="177"/>
      <c r="X100" s="176">
        <f>IF(ABS(X37-'Group - Accounts (1)'!N$15)&lt;0.001,0,X37-'Group - Accounts (1)'!N$15)</f>
        <v>0</v>
      </c>
      <c r="Y100" s="176">
        <f>IF(ABS(Y37-'Group - Accounts (1)'!O$15)&lt;0.001,0,Y37-'Group - Accounts (1)'!O$15)</f>
        <v>0</v>
      </c>
      <c r="AA100" s="177"/>
      <c r="AB100" s="177"/>
      <c r="AC100" s="177"/>
      <c r="AD100" s="177"/>
      <c r="AE100" s="177"/>
      <c r="AF100" s="177"/>
      <c r="AG100" s="177"/>
      <c r="AH100" s="177"/>
      <c r="AI100" s="177"/>
      <c r="AJ100" s="177"/>
      <c r="AK100" s="177"/>
      <c r="AL100" s="177"/>
      <c r="AM100" s="177"/>
      <c r="AN100" s="177"/>
      <c r="AO100" s="176">
        <f>IF(ABS(AO37-'Group - Accounts (1)'!V$15)&lt;0.001,0,AO37-'Group - Accounts (1)'!V$15)</f>
        <v>0</v>
      </c>
      <c r="AP100" s="176">
        <f>IF(ABS(AP37-'Group - Accounts (1)'!W$15)&lt;0.001,0,AP37-'Group - Accounts (1)'!W$15)</f>
        <v>0</v>
      </c>
      <c r="AR100" s="177"/>
      <c r="AS100" s="177"/>
      <c r="AT100" s="177"/>
      <c r="AU100" s="177"/>
      <c r="AV100" s="177"/>
      <c r="AW100" s="177"/>
      <c r="AX100" s="177"/>
      <c r="AY100" s="177"/>
      <c r="AZ100" s="177"/>
      <c r="BA100" s="177"/>
      <c r="BB100" s="177"/>
      <c r="BC100" s="177"/>
      <c r="BD100" s="177"/>
      <c r="BE100" s="177"/>
      <c r="BF100" s="176">
        <f>IF(ABS(BF37-'Group - Accounts (1)'!AC$15)&lt;0.001,0,BF37-'Group - Accounts (1)'!AC$15)</f>
        <v>0</v>
      </c>
      <c r="BG100" s="176">
        <f>IF(ABS(BG37-'Group - Accounts (1)'!AD$15)&lt;0.001,0,BG37-'Group - Accounts (1)'!AD$15)</f>
        <v>0</v>
      </c>
      <c r="BI100" s="177"/>
      <c r="BJ100" s="177"/>
      <c r="BK100" s="177"/>
      <c r="BL100" s="177"/>
      <c r="BM100" s="177"/>
      <c r="BN100" s="177"/>
      <c r="BO100" s="177"/>
      <c r="BP100" s="177"/>
      <c r="BQ100" s="177"/>
      <c r="BR100" s="177"/>
      <c r="BS100" s="177"/>
      <c r="BT100" s="177"/>
      <c r="BU100" s="177"/>
      <c r="BV100" s="177"/>
      <c r="BW100" s="176">
        <f>IF(ABS(BW37-'Group - Accounts (1)'!AK$15)&lt;0.001,0,BW37-'Group - Accounts (1)'!AK$15)</f>
        <v>0</v>
      </c>
      <c r="BX100" s="176">
        <f>IF(ABS(BX37-'Group - Accounts (1)'!AL$15)&lt;0.001,0,BX37-'Group - Accounts (1)'!AL$15)</f>
        <v>0</v>
      </c>
      <c r="CA100" s="60"/>
      <c r="CB100" s="60"/>
      <c r="CC100" s="60"/>
      <c r="CD100" s="60"/>
      <c r="CF100" s="60"/>
      <c r="CG100" s="60"/>
      <c r="CH100" s="60"/>
      <c r="CI100" s="60"/>
      <c r="CK100" s="60"/>
      <c r="CL100" s="60"/>
      <c r="CM100" s="60"/>
      <c r="CN100" s="60"/>
      <c r="CP100" s="60"/>
      <c r="CQ100" s="60"/>
      <c r="CR100" s="60"/>
      <c r="CS100" s="60"/>
    </row>
    <row r="101" spans="2:97" s="58" customFormat="1" ht="12.75" hidden="1" customHeight="1">
      <c r="B101" s="60" t="s">
        <v>306</v>
      </c>
      <c r="C101" s="60"/>
      <c r="D101" s="60"/>
      <c r="E101" s="60"/>
      <c r="F101" s="60"/>
      <c r="G101" s="60"/>
      <c r="H101" s="92" t="s">
        <v>82</v>
      </c>
      <c r="J101" s="177"/>
      <c r="K101" s="177"/>
      <c r="L101" s="177"/>
      <c r="M101" s="177"/>
      <c r="N101" s="177"/>
      <c r="O101" s="177"/>
      <c r="P101" s="177"/>
      <c r="Q101" s="177"/>
      <c r="R101" s="177"/>
      <c r="S101" s="177"/>
      <c r="T101" s="177"/>
      <c r="U101" s="177"/>
      <c r="V101" s="177"/>
      <c r="W101" s="177"/>
      <c r="X101" s="176">
        <f>IF(ABS(X39-'Group - Accounts (1)'!N$21)&lt;0.001,0,X39-'Group - Accounts (1)'!N$21)</f>
        <v>0</v>
      </c>
      <c r="Y101" s="176">
        <f>IF(ABS(Y39-'Group - Accounts (1)'!O$21)&lt;0.001,0,Y39-'Group - Accounts (1)'!O$21)</f>
        <v>0</v>
      </c>
      <c r="AA101" s="177"/>
      <c r="AB101" s="177"/>
      <c r="AC101" s="177"/>
      <c r="AD101" s="177"/>
      <c r="AE101" s="177"/>
      <c r="AF101" s="177"/>
      <c r="AG101" s="177"/>
      <c r="AH101" s="177"/>
      <c r="AI101" s="177"/>
      <c r="AJ101" s="177"/>
      <c r="AK101" s="177"/>
      <c r="AL101" s="177"/>
      <c r="AM101" s="177"/>
      <c r="AN101" s="177"/>
      <c r="AO101" s="176">
        <f>IF(ABS(AO39-'Group - Accounts (1)'!V$21)&lt;0.001,0,AO39-'Group - Accounts (1)'!V$21)</f>
        <v>0</v>
      </c>
      <c r="AP101" s="176">
        <f>IF(ABS(AP39-'Group - Accounts (1)'!W$21)&lt;0.001,0,AP39-'Group - Accounts (1)'!W$21)</f>
        <v>0</v>
      </c>
      <c r="AR101" s="177"/>
      <c r="AS101" s="177"/>
      <c r="AT101" s="177"/>
      <c r="AU101" s="177"/>
      <c r="AV101" s="177"/>
      <c r="AW101" s="177"/>
      <c r="AX101" s="177"/>
      <c r="AY101" s="177"/>
      <c r="AZ101" s="177"/>
      <c r="BA101" s="177"/>
      <c r="BB101" s="177"/>
      <c r="BC101" s="177"/>
      <c r="BD101" s="177"/>
      <c r="BE101" s="177"/>
      <c r="BF101" s="176">
        <f>IF(ABS(BF39-'Group - Accounts (1)'!AC$21)&lt;0.001,0,BF39-'Group - Accounts (1)'!AC$21)</f>
        <v>0</v>
      </c>
      <c r="BG101" s="176">
        <f>IF(ABS(BG39-'Group - Accounts (1)'!AD$21)&lt;0.001,0,BG39-'Group - Accounts (1)'!AD$21)</f>
        <v>0</v>
      </c>
      <c r="BI101" s="177"/>
      <c r="BJ101" s="177"/>
      <c r="BK101" s="177"/>
      <c r="BL101" s="177"/>
      <c r="BM101" s="177"/>
      <c r="BN101" s="177"/>
      <c r="BO101" s="177"/>
      <c r="BP101" s="177"/>
      <c r="BQ101" s="177"/>
      <c r="BR101" s="177"/>
      <c r="BS101" s="177"/>
      <c r="BT101" s="177"/>
      <c r="BU101" s="177"/>
      <c r="BV101" s="177"/>
      <c r="BW101" s="176">
        <f>IF(ABS(BW39-'Group - Accounts (1)'!AK$21)&lt;0.001,0,BW39-'Group - Accounts (1)'!AK$21)</f>
        <v>0</v>
      </c>
      <c r="BX101" s="176">
        <f>IF(ABS(BX39-'Group - Accounts (1)'!AL$21)&lt;0.001,0,BX39-'Group - Accounts (1)'!AL$21)</f>
        <v>0</v>
      </c>
      <c r="CA101" s="60"/>
      <c r="CB101" s="60"/>
      <c r="CC101" s="60"/>
      <c r="CD101" s="60"/>
      <c r="CF101" s="60"/>
      <c r="CG101" s="60"/>
      <c r="CH101" s="60"/>
      <c r="CI101" s="60"/>
      <c r="CK101" s="60"/>
      <c r="CL101" s="60"/>
      <c r="CM101" s="60"/>
      <c r="CN101" s="60"/>
      <c r="CP101" s="60"/>
      <c r="CQ101" s="60"/>
      <c r="CR101" s="60"/>
      <c r="CS101" s="60"/>
    </row>
    <row r="102" spans="2:97" s="58" customFormat="1" ht="12.75" hidden="1" customHeight="1">
      <c r="B102" s="60" t="s">
        <v>307</v>
      </c>
      <c r="C102" s="60"/>
      <c r="D102" s="60"/>
      <c r="E102" s="60"/>
      <c r="F102" s="60"/>
      <c r="G102" s="60"/>
      <c r="H102" s="92" t="s">
        <v>82</v>
      </c>
      <c r="J102" s="177"/>
      <c r="K102" s="177"/>
      <c r="L102" s="177"/>
      <c r="M102" s="177"/>
      <c r="N102" s="177"/>
      <c r="O102" s="177"/>
      <c r="P102" s="177"/>
      <c r="Q102" s="177"/>
      <c r="R102" s="177"/>
      <c r="S102" s="177"/>
      <c r="T102" s="177"/>
      <c r="U102" s="177"/>
      <c r="V102" s="177"/>
      <c r="W102" s="177"/>
      <c r="X102" s="176">
        <f>IF(ABS(X38-'Group - Accounts (1)'!N$20)&lt;0.001,0,X38-'Group - Accounts (1)'!N$20)</f>
        <v>0</v>
      </c>
      <c r="Y102" s="176">
        <f>IF(ABS(Y38-'Group - Accounts (1)'!O$20)&lt;0.001,0,Y38-'Group - Accounts (1)'!O$20)</f>
        <v>0</v>
      </c>
      <c r="AA102" s="177"/>
      <c r="AB102" s="177"/>
      <c r="AC102" s="177"/>
      <c r="AD102" s="177"/>
      <c r="AE102" s="177"/>
      <c r="AF102" s="177"/>
      <c r="AG102" s="177"/>
      <c r="AH102" s="177"/>
      <c r="AI102" s="177"/>
      <c r="AJ102" s="177"/>
      <c r="AK102" s="177"/>
      <c r="AL102" s="177"/>
      <c r="AM102" s="177"/>
      <c r="AN102" s="177"/>
      <c r="AO102" s="176">
        <f>IF(ABS(AO38-'Group - Accounts (1)'!V$20)&lt;0.001,0,AO38-'Group - Accounts (1)'!V$20)</f>
        <v>0</v>
      </c>
      <c r="AP102" s="176">
        <f>IF(ABS(AP38-'Group - Accounts (1)'!W$20)&lt;0.001,0,AP38-'Group - Accounts (1)'!W$20)</f>
        <v>0</v>
      </c>
      <c r="AR102" s="177"/>
      <c r="AS102" s="177"/>
      <c r="AT102" s="177"/>
      <c r="AU102" s="177"/>
      <c r="AV102" s="177"/>
      <c r="AW102" s="177"/>
      <c r="AX102" s="177"/>
      <c r="AY102" s="177"/>
      <c r="AZ102" s="177"/>
      <c r="BA102" s="177"/>
      <c r="BB102" s="177"/>
      <c r="BC102" s="177"/>
      <c r="BD102" s="177"/>
      <c r="BE102" s="177"/>
      <c r="BF102" s="176">
        <f>IF(ABS(BF38-'Group - Accounts (1)'!AC$20)&lt;0.001,0,BF38-'Group - Accounts (1)'!AC$20)</f>
        <v>0</v>
      </c>
      <c r="BG102" s="176">
        <f>IF(ABS(BG38-'Group - Accounts (1)'!AD$20)&lt;0.001,0,BG38-'Group - Accounts (1)'!AD$20)</f>
        <v>0</v>
      </c>
      <c r="BI102" s="177"/>
      <c r="BJ102" s="177"/>
      <c r="BK102" s="177"/>
      <c r="BL102" s="177"/>
      <c r="BM102" s="177"/>
      <c r="BN102" s="177"/>
      <c r="BO102" s="177"/>
      <c r="BP102" s="177"/>
      <c r="BQ102" s="177"/>
      <c r="BR102" s="177"/>
      <c r="BS102" s="177"/>
      <c r="BT102" s="177"/>
      <c r="BU102" s="177"/>
      <c r="BV102" s="177"/>
      <c r="BW102" s="176">
        <f>IF(ABS(BW38-'Group - Accounts (1)'!AK$20)&lt;0.001,0,BW38-'Group - Accounts (1)'!AK$20)</f>
        <v>0</v>
      </c>
      <c r="BX102" s="176">
        <f>IF(ABS(BX38-'Group - Accounts (1)'!AL$20)&lt;0.001,0,BX38-'Group - Accounts (1)'!AL$20)</f>
        <v>0</v>
      </c>
      <c r="CA102" s="60"/>
      <c r="CB102" s="60"/>
      <c r="CC102" s="60"/>
      <c r="CD102" s="60"/>
      <c r="CF102" s="60"/>
      <c r="CG102" s="60"/>
      <c r="CH102" s="60"/>
      <c r="CI102" s="60"/>
      <c r="CK102" s="60"/>
      <c r="CL102" s="60"/>
      <c r="CM102" s="60"/>
      <c r="CN102" s="60"/>
      <c r="CP102" s="60"/>
      <c r="CQ102" s="60"/>
      <c r="CR102" s="60"/>
      <c r="CS102" s="60"/>
    </row>
    <row r="103" spans="2:97" s="58" customFormat="1" ht="12.75" hidden="1" customHeight="1">
      <c r="B103" s="60" t="s">
        <v>308</v>
      </c>
      <c r="C103" s="60"/>
      <c r="D103" s="60"/>
      <c r="E103" s="60"/>
      <c r="F103" s="60"/>
      <c r="G103" s="60"/>
      <c r="H103" s="92" t="s">
        <v>82</v>
      </c>
      <c r="J103" s="177"/>
      <c r="K103" s="177"/>
      <c r="L103" s="177"/>
      <c r="M103" s="177"/>
      <c r="N103" s="177"/>
      <c r="O103" s="177"/>
      <c r="P103" s="177"/>
      <c r="Q103" s="177"/>
      <c r="R103" s="177"/>
      <c r="S103" s="177"/>
      <c r="T103" s="177"/>
      <c r="U103" s="177"/>
      <c r="V103" s="177"/>
      <c r="W103" s="177"/>
      <c r="X103" s="176">
        <f>IF(ABS(X40-'Group - Accounts (1)'!N$22)&lt;0.001,0,X40-'Group - Accounts (1)'!N$22)</f>
        <v>0</v>
      </c>
      <c r="Y103" s="176">
        <f>IF(ABS(Y40-'Group - Accounts (1)'!O$22)&lt;0.001,0,Y40-'Group - Accounts (1)'!O$22)</f>
        <v>0</v>
      </c>
      <c r="AA103" s="177"/>
      <c r="AB103" s="177"/>
      <c r="AC103" s="177"/>
      <c r="AD103" s="177"/>
      <c r="AE103" s="177"/>
      <c r="AF103" s="177"/>
      <c r="AG103" s="177"/>
      <c r="AH103" s="177"/>
      <c r="AI103" s="177"/>
      <c r="AJ103" s="177"/>
      <c r="AK103" s="177"/>
      <c r="AL103" s="177"/>
      <c r="AM103" s="177"/>
      <c r="AN103" s="177"/>
      <c r="AO103" s="176">
        <f>IF(ABS(AO40-'Group - Accounts (1)'!V$22)&lt;0.001,0,AO40-'Group - Accounts (1)'!V$22)</f>
        <v>0</v>
      </c>
      <c r="AP103" s="176">
        <f>IF(ABS(AP40-'Group - Accounts (1)'!W$22)&lt;0.001,0,AP40-'Group - Accounts (1)'!W$22)</f>
        <v>0</v>
      </c>
      <c r="AR103" s="177"/>
      <c r="AS103" s="177"/>
      <c r="AT103" s="177"/>
      <c r="AU103" s="177"/>
      <c r="AV103" s="177"/>
      <c r="AW103" s="177"/>
      <c r="AX103" s="177"/>
      <c r="AY103" s="177"/>
      <c r="AZ103" s="177"/>
      <c r="BA103" s="177"/>
      <c r="BB103" s="177"/>
      <c r="BC103" s="177"/>
      <c r="BD103" s="177"/>
      <c r="BE103" s="177"/>
      <c r="BF103" s="176">
        <f>IF(ABS(BF40-'Group - Accounts (1)'!AC$22)&lt;0.001,0,BF40-'Group - Accounts (1)'!AC$22)</f>
        <v>0</v>
      </c>
      <c r="BG103" s="176">
        <f>IF(ABS(BG40-'Group - Accounts (1)'!AD$22)&lt;0.001,0,BG40-'Group - Accounts (1)'!AD$22)</f>
        <v>0</v>
      </c>
      <c r="BI103" s="177"/>
      <c r="BJ103" s="177"/>
      <c r="BK103" s="177"/>
      <c r="BL103" s="177"/>
      <c r="BM103" s="177"/>
      <c r="BN103" s="177"/>
      <c r="BO103" s="177"/>
      <c r="BP103" s="177"/>
      <c r="BQ103" s="177"/>
      <c r="BR103" s="177"/>
      <c r="BS103" s="177"/>
      <c r="BT103" s="177"/>
      <c r="BU103" s="177"/>
      <c r="BV103" s="177"/>
      <c r="BW103" s="176">
        <f>IF(ABS(BW40-'Group - Accounts (1)'!AK$22)&lt;0.001,0,BW40-'Group - Accounts (1)'!AK$22)</f>
        <v>0</v>
      </c>
      <c r="BX103" s="176">
        <f>IF(ABS(BX40-'Group - Accounts (1)'!AL$22)&lt;0.001,0,BX40-'Group - Accounts (1)'!AL$22)</f>
        <v>0</v>
      </c>
      <c r="CA103" s="60"/>
      <c r="CB103" s="60"/>
      <c r="CC103" s="60"/>
      <c r="CD103" s="60"/>
      <c r="CF103" s="60"/>
      <c r="CG103" s="60"/>
      <c r="CH103" s="60"/>
      <c r="CI103" s="60"/>
      <c r="CK103" s="60"/>
      <c r="CL103" s="60"/>
      <c r="CM103" s="60"/>
      <c r="CN103" s="60"/>
      <c r="CP103" s="60"/>
      <c r="CQ103" s="60"/>
      <c r="CR103" s="60"/>
      <c r="CS103" s="60"/>
    </row>
    <row r="104" spans="2:97" s="58" customFormat="1" ht="12.75" hidden="1" customHeight="1">
      <c r="B104" s="60" t="s">
        <v>373</v>
      </c>
      <c r="C104" s="60"/>
      <c r="D104" s="60"/>
      <c r="E104" s="60"/>
      <c r="F104" s="60"/>
      <c r="G104" s="60"/>
      <c r="H104" s="92" t="s">
        <v>82</v>
      </c>
      <c r="J104" s="177"/>
      <c r="K104" s="177"/>
      <c r="L104" s="177"/>
      <c r="M104" s="177"/>
      <c r="N104" s="177"/>
      <c r="O104" s="177"/>
      <c r="P104" s="177"/>
      <c r="Q104" s="177"/>
      <c r="R104" s="176">
        <f>IF(ABS(R44-'Group - Accounts (1)'!N$27)&lt;0.001,0,R44-'Group - Accounts (1)'!N$27)</f>
        <v>0</v>
      </c>
      <c r="S104" s="176">
        <f>IF(ABS(S44-'Group - Accounts (1)'!O$27)&lt;0.001,0,S44-'Group - Accounts (1)'!O$27)</f>
        <v>0</v>
      </c>
      <c r="T104" s="176">
        <f>IF(ABS(T44-'Group - Accounts (1)'!N$29)&lt;0.001,0,T44-'Group - Accounts (1)'!N$29)</f>
        <v>0</v>
      </c>
      <c r="U104" s="176">
        <f>IF(ABS(U44-'Group - Accounts (1)'!O$29)&lt;0.001,0,U44-'Group - Accounts (1)'!O$29)</f>
        <v>0</v>
      </c>
      <c r="V104" s="176">
        <f>IF(ABS(V44-'Group - Accounts (1)'!N$30)&lt;0.001,0,V44-'Group - Accounts (1)'!N$30)</f>
        <v>0</v>
      </c>
      <c r="W104" s="176">
        <f>IF(ABS(W44-'Group - Accounts (1)'!O$30)&lt;0.001,0,W44-'Group - Accounts (1)'!O$30)</f>
        <v>0</v>
      </c>
      <c r="X104" s="176">
        <f>IF(ABS(X44-'Group - Accounts (1)'!N$26)&lt;0.001,0,X44-'Group - Accounts (1)'!N$26)</f>
        <v>0</v>
      </c>
      <c r="Y104" s="176">
        <f>IF(ABS(Y44-'Group - Accounts (1)'!O$26)&lt;0.001,0,Y44-'Group - Accounts (1)'!O$26)</f>
        <v>0</v>
      </c>
      <c r="AA104" s="177"/>
      <c r="AB104" s="177"/>
      <c r="AC104" s="177"/>
      <c r="AD104" s="177"/>
      <c r="AE104" s="177"/>
      <c r="AF104" s="177"/>
      <c r="AG104" s="177"/>
      <c r="AH104" s="177"/>
      <c r="AI104" s="176">
        <f>IF(ABS(AI44-'Group - Accounts (1)'!V$27)&lt;0.001,0,AI44-'Group - Accounts (1)'!V$27)</f>
        <v>0</v>
      </c>
      <c r="AJ104" s="176">
        <f>IF(ABS(AJ44-'Group - Accounts (1)'!W$27)&lt;0.001,0,AJ44-'Group - Accounts (1)'!W$27)</f>
        <v>0</v>
      </c>
      <c r="AK104" s="176">
        <f>IF(ABS(AK44-'Group - Accounts (1)'!V$29)&lt;0.001,0,AK44-'Group - Accounts (1)'!V$29)</f>
        <v>0</v>
      </c>
      <c r="AL104" s="176">
        <f>IF(ABS(AL44-'Group - Accounts (1)'!W$29)&lt;0.001,0,AL44-'Group - Accounts (1)'!W$29)</f>
        <v>0</v>
      </c>
      <c r="AM104" s="176">
        <f>IF(ABS(AM44-'Group - Accounts (1)'!V$30)&lt;0.001,0,AM44-'Group - Accounts (1)'!V$30)</f>
        <v>0</v>
      </c>
      <c r="AN104" s="176">
        <f>IF(ABS(AN44-'Group - Accounts (1)'!W$30)&lt;0.001,0,AN44-'Group - Accounts (1)'!W$30)</f>
        <v>0</v>
      </c>
      <c r="AO104" s="176">
        <f>IF(ABS(AO44-'Group - Accounts (1)'!V$26)&lt;0.001,0,AO44-'Group - Accounts (1)'!V$26)</f>
        <v>0</v>
      </c>
      <c r="AP104" s="176">
        <f>IF(ABS(AP44-'Group - Accounts (1)'!W$26)&lt;0.001,0,AP44-'Group - Accounts (1)'!W$26)</f>
        <v>0</v>
      </c>
      <c r="AR104" s="177"/>
      <c r="AS104" s="177"/>
      <c r="AT104" s="177"/>
      <c r="AU104" s="177"/>
      <c r="AV104" s="177"/>
      <c r="AW104" s="177"/>
      <c r="AX104" s="177"/>
      <c r="AY104" s="177"/>
      <c r="AZ104" s="176">
        <f>IF(ABS(AZ44-'Group - Accounts (1)'!AC$27)&lt;0.001,0,AZ44-'Group - Accounts (1)'!AC$27)</f>
        <v>0</v>
      </c>
      <c r="BA104" s="176">
        <f>IF(ABS(BA44-'Group - Accounts (1)'!AD$27)&lt;0.001,0,BA44-'Group - Accounts (1)'!AD$27)</f>
        <v>0</v>
      </c>
      <c r="BB104" s="176">
        <f>IF(ABS(BB44-'Group - Accounts (1)'!AC$29)&lt;0.001,0,BB44-'Group - Accounts (1)'!AC$29)</f>
        <v>0</v>
      </c>
      <c r="BC104" s="176">
        <f>IF(ABS(BC44-'Group - Accounts (1)'!AD$29)&lt;0.001,0,BC44-'Group - Accounts (1)'!AD$29)</f>
        <v>0</v>
      </c>
      <c r="BD104" s="176">
        <f>IF(ABS(BD44-'Group - Accounts (1)'!AC$30)&lt;0.001,0,BD44-'Group - Accounts (1)'!AC$30)</f>
        <v>0</v>
      </c>
      <c r="BE104" s="176">
        <f>IF(ABS(BE44-'Group - Accounts (1)'!AD$30)&lt;0.001,0,BE44-'Group - Accounts (1)'!AD$30)</f>
        <v>0</v>
      </c>
      <c r="BF104" s="176">
        <f>IF(ABS(BF44-'Group - Accounts (1)'!AC$26)&lt;0.001,0,BF44-'Group - Accounts (1)'!AC$26)</f>
        <v>0</v>
      </c>
      <c r="BG104" s="176">
        <f>IF(ABS(BG44-'Group - Accounts (1)'!AD$26)&lt;0.001,0,BG44-'Group - Accounts (1)'!AD$26)</f>
        <v>0</v>
      </c>
      <c r="BI104" s="177"/>
      <c r="BJ104" s="177"/>
      <c r="BK104" s="177"/>
      <c r="BL104" s="177"/>
      <c r="BM104" s="177"/>
      <c r="BN104" s="177"/>
      <c r="BO104" s="177"/>
      <c r="BP104" s="177"/>
      <c r="BQ104" s="176">
        <f>IF(ABS(BQ44-'Group - Accounts (1)'!AK$27)&lt;0.001,0,BQ44-'Group - Accounts (1)'!AK$27)</f>
        <v>0</v>
      </c>
      <c r="BR104" s="176">
        <f>IF(ABS(BR44-'Group - Accounts (1)'!AL$27)&lt;0.001,0,BR44-'Group - Accounts (1)'!AL$27)</f>
        <v>0</v>
      </c>
      <c r="BS104" s="176">
        <f>IF(ABS(BS44-'Group - Accounts (1)'!AK$29)&lt;0.001,0,BS44-'Group - Accounts (1)'!AK$29)</f>
        <v>0</v>
      </c>
      <c r="BT104" s="176">
        <f>IF(ABS(BT44-'Group - Accounts (1)'!AL$29)&lt;0.001,0,BT44-'Group - Accounts (1)'!AL$29)</f>
        <v>0</v>
      </c>
      <c r="BU104" s="176">
        <f>IF(ABS(BU44-'Group - Accounts (1)'!AK$30)&lt;0.001,0,BU44-'Group - Accounts (1)'!AK$30)</f>
        <v>0</v>
      </c>
      <c r="BV104" s="176">
        <f>IF(ABS(BV44-'Group - Accounts (1)'!AL$30)&lt;0.001,0,BV44-'Group - Accounts (1)'!AL$30)</f>
        <v>0</v>
      </c>
      <c r="BW104" s="176">
        <f>IF(ABS(BW44-'Group - Accounts (1)'!AK$26)&lt;0.001,0,BW44-'Group - Accounts (1)'!AK$26)</f>
        <v>0</v>
      </c>
      <c r="BX104" s="176">
        <f>IF(ABS(BX44-'Group - Accounts (1)'!AL$26)&lt;0.001,0,BX44-'Group - Accounts (1)'!AL$26)</f>
        <v>0</v>
      </c>
      <c r="CA104" s="60"/>
      <c r="CB104" s="60"/>
      <c r="CC104" s="60"/>
      <c r="CD104" s="60"/>
      <c r="CF104" s="60"/>
      <c r="CG104" s="60"/>
      <c r="CH104" s="60"/>
      <c r="CI104" s="60"/>
      <c r="CK104" s="60"/>
      <c r="CL104" s="60"/>
      <c r="CM104" s="60"/>
      <c r="CN104" s="60"/>
      <c r="CP104" s="60"/>
      <c r="CQ104" s="60"/>
      <c r="CR104" s="60"/>
      <c r="CS104" s="60"/>
    </row>
    <row r="105" spans="2:97" s="58" customFormat="1" ht="12.75" hidden="1" customHeight="1">
      <c r="B105" s="60" t="s">
        <v>309</v>
      </c>
      <c r="C105" s="60"/>
      <c r="D105" s="60"/>
      <c r="E105" s="60"/>
      <c r="F105" s="60"/>
      <c r="G105" s="60"/>
      <c r="H105" s="92" t="s">
        <v>82</v>
      </c>
      <c r="J105" s="177"/>
      <c r="K105" s="177"/>
      <c r="L105" s="177"/>
      <c r="M105" s="177"/>
      <c r="N105" s="177"/>
      <c r="O105" s="177"/>
      <c r="P105" s="177"/>
      <c r="Q105" s="177"/>
      <c r="R105" s="177"/>
      <c r="S105" s="177"/>
      <c r="T105" s="177"/>
      <c r="U105" s="177"/>
      <c r="V105" s="177"/>
      <c r="W105" s="177"/>
      <c r="X105" s="176">
        <f>IF(ABS(X46-'Group - Accounts (1)'!N$31)&lt;0.001,0,X46-'Group - Accounts (1)'!N$31)</f>
        <v>0</v>
      </c>
      <c r="Y105" s="176">
        <f>IF(ABS(Y46-'Group - Accounts (1)'!O$31)&lt;0.001,0,Y46-'Group - Accounts (1)'!O$31)</f>
        <v>0</v>
      </c>
      <c r="AA105" s="177"/>
      <c r="AB105" s="177"/>
      <c r="AC105" s="177"/>
      <c r="AD105" s="177"/>
      <c r="AE105" s="177"/>
      <c r="AF105" s="177"/>
      <c r="AG105" s="177"/>
      <c r="AH105" s="177"/>
      <c r="AI105" s="177"/>
      <c r="AJ105" s="177"/>
      <c r="AK105" s="177"/>
      <c r="AL105" s="177"/>
      <c r="AM105" s="177"/>
      <c r="AN105" s="177"/>
      <c r="AO105" s="176">
        <f>IF(ABS(AO46-'Group - Accounts (1)'!V$31)&lt;0.001,0,AO46-'Group - Accounts (1)'!V$31)</f>
        <v>0</v>
      </c>
      <c r="AP105" s="176">
        <f>IF(ABS(AP46-'Group - Accounts (1)'!W$31)&lt;0.001,0,AP46-'Group - Accounts (1)'!W$31)</f>
        <v>0</v>
      </c>
      <c r="AR105" s="177"/>
      <c r="AS105" s="177"/>
      <c r="AT105" s="177"/>
      <c r="AU105" s="177"/>
      <c r="AV105" s="177"/>
      <c r="AW105" s="177"/>
      <c r="AX105" s="177"/>
      <c r="AY105" s="177"/>
      <c r="AZ105" s="177"/>
      <c r="BA105" s="177"/>
      <c r="BB105" s="177"/>
      <c r="BC105" s="177"/>
      <c r="BD105" s="177"/>
      <c r="BE105" s="177"/>
      <c r="BF105" s="176">
        <f>IF(ABS(BF46-'Group - Accounts (1)'!AC$31)&lt;0.001,0,BF46-'Group - Accounts (1)'!AC$31)</f>
        <v>0</v>
      </c>
      <c r="BG105" s="176">
        <f>IF(ABS(BG46-'Group - Accounts (1)'!AD$31)&lt;0.001,0,BG46-'Group - Accounts (1)'!AD$31)</f>
        <v>0</v>
      </c>
      <c r="BI105" s="177"/>
      <c r="BJ105" s="177"/>
      <c r="BK105" s="177"/>
      <c r="BL105" s="177"/>
      <c r="BM105" s="177"/>
      <c r="BN105" s="177"/>
      <c r="BO105" s="177"/>
      <c r="BP105" s="177"/>
      <c r="BQ105" s="177"/>
      <c r="BR105" s="177"/>
      <c r="BS105" s="177"/>
      <c r="BT105" s="177"/>
      <c r="BU105" s="177"/>
      <c r="BV105" s="177"/>
      <c r="BW105" s="176">
        <f>IF(ABS(BW46-'Group - Accounts (1)'!AK$31)&lt;0.001,0,BW46-'Group - Accounts (1)'!AK$31)</f>
        <v>0</v>
      </c>
      <c r="BX105" s="176">
        <f>IF(ABS(BX46-'Group - Accounts (1)'!AL$31)&lt;0.001,0,BX46-'Group - Accounts (1)'!AL$31)</f>
        <v>0</v>
      </c>
      <c r="CA105" s="60"/>
      <c r="CB105" s="60"/>
      <c r="CC105" s="60"/>
      <c r="CD105" s="60"/>
      <c r="CF105" s="60"/>
      <c r="CG105" s="60"/>
      <c r="CH105" s="60"/>
      <c r="CI105" s="60"/>
      <c r="CK105" s="60"/>
      <c r="CL105" s="60"/>
      <c r="CM105" s="60"/>
      <c r="CN105" s="60"/>
      <c r="CP105" s="60"/>
      <c r="CQ105" s="60"/>
      <c r="CR105" s="60"/>
      <c r="CS105" s="60"/>
    </row>
    <row r="106" spans="2:97" s="58" customFormat="1" ht="12.75" hidden="1" customHeight="1">
      <c r="B106" s="60" t="s">
        <v>386</v>
      </c>
      <c r="C106" s="60"/>
      <c r="D106" s="60"/>
      <c r="E106" s="60"/>
      <c r="F106" s="60"/>
      <c r="G106" s="60"/>
      <c r="H106" s="92" t="s">
        <v>82</v>
      </c>
      <c r="J106" s="177"/>
      <c r="K106" s="177"/>
      <c r="L106" s="177"/>
      <c r="M106" s="177"/>
      <c r="N106" s="177"/>
      <c r="O106" s="177"/>
      <c r="P106" s="177"/>
      <c r="Q106" s="177"/>
      <c r="R106" s="177"/>
      <c r="S106" s="177"/>
      <c r="T106" s="177"/>
      <c r="U106" s="177"/>
      <c r="V106" s="177"/>
      <c r="W106" s="177"/>
      <c r="X106" s="176">
        <f>IF(ABS(X47-'Group - Accounts (1)'!N$32)&lt;0.001,0,X47-'Group - Accounts (1)'!N$32)</f>
        <v>0</v>
      </c>
      <c r="Y106" s="176">
        <f>IF(ABS(Y47-'Group - Accounts (1)'!O$32)&lt;0.001,0,Y47-'Group - Accounts (1)'!O$32)</f>
        <v>0</v>
      </c>
      <c r="AA106" s="177"/>
      <c r="AB106" s="177"/>
      <c r="AC106" s="177"/>
      <c r="AD106" s="177"/>
      <c r="AE106" s="177"/>
      <c r="AF106" s="177"/>
      <c r="AG106" s="177"/>
      <c r="AH106" s="177"/>
      <c r="AI106" s="177"/>
      <c r="AJ106" s="177"/>
      <c r="AK106" s="177"/>
      <c r="AL106" s="177"/>
      <c r="AM106" s="177"/>
      <c r="AN106" s="177"/>
      <c r="AO106" s="176">
        <f>IF(ABS(AO47-'Group - Accounts (1)'!V$32)&lt;0.001,0,AO47-'Group - Accounts (1)'!V$32)</f>
        <v>0</v>
      </c>
      <c r="AP106" s="176">
        <f>IF(ABS(AP47-'Group - Accounts (1)'!W$32)&lt;0.001,0,AP47-'Group - Accounts (1)'!W$32)</f>
        <v>0</v>
      </c>
      <c r="AR106" s="177"/>
      <c r="AS106" s="177"/>
      <c r="AT106" s="177"/>
      <c r="AU106" s="177"/>
      <c r="AV106" s="177"/>
      <c r="AW106" s="177"/>
      <c r="AX106" s="177"/>
      <c r="AY106" s="177"/>
      <c r="AZ106" s="177"/>
      <c r="BA106" s="177"/>
      <c r="BB106" s="177"/>
      <c r="BC106" s="177"/>
      <c r="BD106" s="177"/>
      <c r="BE106" s="177"/>
      <c r="BF106" s="176">
        <f>IF(ABS(BF47-'Group - Accounts (1)'!AC$32)&lt;0.001,0,BF47-'Group - Accounts (1)'!AC$32)</f>
        <v>0</v>
      </c>
      <c r="BG106" s="176">
        <f>IF(ABS(BG47-'Group - Accounts (1)'!AD$32)&lt;0.001,0,BG47-'Group - Accounts (1)'!AD$32)</f>
        <v>0</v>
      </c>
      <c r="BI106" s="177"/>
      <c r="BJ106" s="177"/>
      <c r="BK106" s="177"/>
      <c r="BL106" s="177"/>
      <c r="BM106" s="177"/>
      <c r="BN106" s="177"/>
      <c r="BO106" s="177"/>
      <c r="BP106" s="177"/>
      <c r="BQ106" s="177"/>
      <c r="BR106" s="177"/>
      <c r="BS106" s="177"/>
      <c r="BT106" s="177"/>
      <c r="BU106" s="177"/>
      <c r="BV106" s="177"/>
      <c r="BW106" s="176">
        <f>IF(ABS(BW47-'Group - Accounts (1)'!AK$32)&lt;0.001,0,BW47-'Group - Accounts (1)'!AK$32)</f>
        <v>0</v>
      </c>
      <c r="BX106" s="176">
        <f>IF(ABS(BX47-'Group - Accounts (1)'!AL$32)&lt;0.001,0,BX47-'Group - Accounts (1)'!AL$32)</f>
        <v>0</v>
      </c>
      <c r="CA106" s="60"/>
      <c r="CB106" s="60"/>
      <c r="CC106" s="60"/>
      <c r="CD106" s="60"/>
      <c r="CF106" s="60"/>
      <c r="CG106" s="60"/>
      <c r="CH106" s="60"/>
      <c r="CI106" s="60"/>
      <c r="CK106" s="60"/>
      <c r="CL106" s="60"/>
      <c r="CM106" s="60"/>
      <c r="CN106" s="60"/>
      <c r="CP106" s="60"/>
      <c r="CQ106" s="60"/>
      <c r="CR106" s="60"/>
      <c r="CS106" s="60"/>
    </row>
    <row r="107" spans="2:97" s="58" customFormat="1" ht="12.75" hidden="1" customHeight="1">
      <c r="B107" s="60" t="s">
        <v>382</v>
      </c>
      <c r="C107" s="60"/>
      <c r="D107" s="60"/>
      <c r="E107" s="60"/>
      <c r="F107" s="60"/>
      <c r="G107" s="60"/>
      <c r="H107" s="92" t="s">
        <v>82</v>
      </c>
      <c r="J107" s="177"/>
      <c r="K107" s="177"/>
      <c r="L107" s="177"/>
      <c r="M107" s="177"/>
      <c r="N107" s="177"/>
      <c r="O107" s="177"/>
      <c r="P107" s="177"/>
      <c r="Q107" s="177"/>
      <c r="R107" s="177"/>
      <c r="S107" s="177"/>
      <c r="T107" s="177"/>
      <c r="U107" s="177"/>
      <c r="V107" s="177"/>
      <c r="W107" s="177"/>
      <c r="X107" s="176">
        <f>IF(ABS(X48-'Group - Accounts (1)'!N$33)&lt;0.001,0,X48-'Group - Accounts (1)'!N$33)</f>
        <v>0</v>
      </c>
      <c r="Y107" s="176">
        <f>IF(ABS(Y48-'Group - Accounts (1)'!O$33)&lt;0.001,0,Y48-'Group - Accounts (1)'!O$33)</f>
        <v>0</v>
      </c>
      <c r="AA107" s="177"/>
      <c r="AB107" s="177"/>
      <c r="AC107" s="177"/>
      <c r="AD107" s="177"/>
      <c r="AE107" s="177"/>
      <c r="AF107" s="177"/>
      <c r="AG107" s="177"/>
      <c r="AH107" s="177"/>
      <c r="AI107" s="177"/>
      <c r="AJ107" s="177"/>
      <c r="AK107" s="177"/>
      <c r="AL107" s="177"/>
      <c r="AM107" s="177"/>
      <c r="AN107" s="177"/>
      <c r="AO107" s="176">
        <f>IF(ABS(AO48-'Group - Accounts (1)'!V$33)&lt;0.001,0,AO48-'Group - Accounts (1)'!V$33)</f>
        <v>0</v>
      </c>
      <c r="AP107" s="176">
        <f>IF(ABS(AP48-'Group - Accounts (1)'!W$33)&lt;0.001,0,AP48-'Group - Accounts (1)'!W$33)</f>
        <v>0</v>
      </c>
      <c r="AR107" s="177"/>
      <c r="AS107" s="177"/>
      <c r="AT107" s="177"/>
      <c r="AU107" s="177"/>
      <c r="AV107" s="177"/>
      <c r="AW107" s="177"/>
      <c r="AX107" s="177"/>
      <c r="AY107" s="177"/>
      <c r="AZ107" s="177"/>
      <c r="BA107" s="177"/>
      <c r="BB107" s="177"/>
      <c r="BC107" s="177"/>
      <c r="BD107" s="177"/>
      <c r="BE107" s="177"/>
      <c r="BF107" s="176">
        <f>IF(ABS(BF48-'Group - Accounts (1)'!AC$33)&lt;0.001,0,BF48-'Group - Accounts (1)'!AC$33)</f>
        <v>0</v>
      </c>
      <c r="BG107" s="176">
        <f>IF(ABS(BG48-'Group - Accounts (1)'!AD$33)&lt;0.001,0,BG48-'Group - Accounts (1)'!AD$33)</f>
        <v>0</v>
      </c>
      <c r="BI107" s="177"/>
      <c r="BJ107" s="177"/>
      <c r="BK107" s="177"/>
      <c r="BL107" s="177"/>
      <c r="BM107" s="177"/>
      <c r="BN107" s="177"/>
      <c r="BO107" s="177"/>
      <c r="BP107" s="177"/>
      <c r="BQ107" s="177"/>
      <c r="BR107" s="177"/>
      <c r="BS107" s="177"/>
      <c r="BT107" s="177"/>
      <c r="BU107" s="177"/>
      <c r="BV107" s="177"/>
      <c r="BW107" s="176">
        <f>IF(ABS(BW48-'Group - Accounts (1)'!AK$33)&lt;0.001,0,BW48-'Group - Accounts (1)'!AK$33)</f>
        <v>0</v>
      </c>
      <c r="BX107" s="176">
        <f>IF(ABS(BX48-'Group - Accounts (1)'!AL$33)&lt;0.001,0,BX48-'Group - Accounts (1)'!AL$33)</f>
        <v>0</v>
      </c>
      <c r="CA107" s="60"/>
      <c r="CB107" s="60"/>
      <c r="CC107" s="60"/>
      <c r="CD107" s="60"/>
      <c r="CF107" s="60"/>
      <c r="CG107" s="60"/>
      <c r="CH107" s="60"/>
      <c r="CI107" s="60"/>
      <c r="CK107" s="60"/>
      <c r="CL107" s="60"/>
      <c r="CM107" s="60"/>
      <c r="CN107" s="60"/>
      <c r="CP107" s="60"/>
      <c r="CQ107" s="60"/>
      <c r="CR107" s="60"/>
      <c r="CS107" s="60"/>
    </row>
    <row r="108" spans="2:97" s="58" customFormat="1" ht="12.75" hidden="1" customHeight="1">
      <c r="B108" s="60" t="s">
        <v>310</v>
      </c>
      <c r="C108" s="60"/>
      <c r="D108" s="60"/>
      <c r="E108" s="60"/>
      <c r="F108" s="60"/>
      <c r="G108" s="60"/>
      <c r="H108" s="92" t="s">
        <v>82</v>
      </c>
      <c r="J108" s="177"/>
      <c r="K108" s="177"/>
      <c r="L108" s="177"/>
      <c r="M108" s="177"/>
      <c r="N108" s="177"/>
      <c r="O108" s="177"/>
      <c r="P108" s="177"/>
      <c r="Q108" s="177"/>
      <c r="R108" s="177"/>
      <c r="S108" s="177"/>
      <c r="T108" s="177"/>
      <c r="U108" s="177"/>
      <c r="V108" s="177"/>
      <c r="W108" s="177"/>
      <c r="X108" s="176">
        <f>IF(ABS(X49-'Group - Accounts (1)'!N$34)&lt;0.001,0,X49-'Group - Accounts (1)'!N$34)</f>
        <v>0</v>
      </c>
      <c r="Y108" s="176">
        <f>IF(ABS(Y49-'Group - Accounts (1)'!O$34)&lt;0.001,0,Y49-'Group - Accounts (1)'!O$34)</f>
        <v>0</v>
      </c>
      <c r="AA108" s="177"/>
      <c r="AB108" s="177"/>
      <c r="AC108" s="177"/>
      <c r="AD108" s="177"/>
      <c r="AE108" s="177"/>
      <c r="AF108" s="177"/>
      <c r="AG108" s="177"/>
      <c r="AH108" s="177"/>
      <c r="AI108" s="177"/>
      <c r="AJ108" s="177"/>
      <c r="AK108" s="177"/>
      <c r="AL108" s="177"/>
      <c r="AM108" s="177"/>
      <c r="AN108" s="177"/>
      <c r="AO108" s="176">
        <f>IF(ABS(AO49-'Group - Accounts (1)'!V$34)&lt;0.001,0,AO49-'Group - Accounts (1)'!V$34)</f>
        <v>0</v>
      </c>
      <c r="AP108" s="176">
        <f>IF(ABS(AP49-'Group - Accounts (1)'!W$34)&lt;0.001,0,AP49-'Group - Accounts (1)'!W$34)</f>
        <v>0</v>
      </c>
      <c r="AR108" s="177"/>
      <c r="AS108" s="177"/>
      <c r="AT108" s="177"/>
      <c r="AU108" s="177"/>
      <c r="AV108" s="177"/>
      <c r="AW108" s="177"/>
      <c r="AX108" s="177"/>
      <c r="AY108" s="177"/>
      <c r="AZ108" s="177"/>
      <c r="BA108" s="177"/>
      <c r="BB108" s="177"/>
      <c r="BC108" s="177"/>
      <c r="BD108" s="177"/>
      <c r="BE108" s="177"/>
      <c r="BF108" s="176">
        <f>IF(ABS(BF49-'Group - Accounts (1)'!AC$34)&lt;0.001,0,BF49-'Group - Accounts (1)'!AC$34)</f>
        <v>0</v>
      </c>
      <c r="BG108" s="176">
        <f>IF(ABS(BG49-'Group - Accounts (1)'!AD$34)&lt;0.001,0,BG49-'Group - Accounts (1)'!AD$34)</f>
        <v>0</v>
      </c>
      <c r="BI108" s="177"/>
      <c r="BJ108" s="177"/>
      <c r="BK108" s="177"/>
      <c r="BL108" s="177"/>
      <c r="BM108" s="177"/>
      <c r="BN108" s="177"/>
      <c r="BO108" s="177"/>
      <c r="BP108" s="177"/>
      <c r="BQ108" s="177"/>
      <c r="BR108" s="177"/>
      <c r="BS108" s="177"/>
      <c r="BT108" s="177"/>
      <c r="BU108" s="177"/>
      <c r="BV108" s="177"/>
      <c r="BW108" s="176">
        <f>IF(ABS(BW49-'Group - Accounts (1)'!AK$34)&lt;0.001,0,BW49-'Group - Accounts (1)'!AK$34)</f>
        <v>0</v>
      </c>
      <c r="BX108" s="176">
        <f>IF(ABS(BX49-'Group - Accounts (1)'!AL$34)&lt;0.001,0,BX49-'Group - Accounts (1)'!AL$34)</f>
        <v>0</v>
      </c>
      <c r="CA108" s="60"/>
      <c r="CB108" s="60"/>
      <c r="CC108" s="60"/>
      <c r="CD108" s="60"/>
      <c r="CF108" s="60"/>
      <c r="CG108" s="60"/>
      <c r="CH108" s="60"/>
      <c r="CI108" s="60"/>
      <c r="CK108" s="60"/>
      <c r="CL108" s="60"/>
      <c r="CM108" s="60"/>
      <c r="CN108" s="60"/>
      <c r="CP108" s="60"/>
      <c r="CQ108" s="60"/>
      <c r="CR108" s="60"/>
      <c r="CS108" s="60"/>
    </row>
    <row r="109" spans="2:97" s="58" customFormat="1" ht="12.75" hidden="1" customHeight="1">
      <c r="B109" s="60" t="s">
        <v>311</v>
      </c>
      <c r="C109" s="60"/>
      <c r="D109" s="60"/>
      <c r="E109" s="60"/>
      <c r="F109" s="60"/>
      <c r="G109" s="60"/>
      <c r="H109" s="92" t="s">
        <v>82</v>
      </c>
      <c r="J109" s="177"/>
      <c r="K109" s="177"/>
      <c r="L109" s="177"/>
      <c r="M109" s="177"/>
      <c r="N109" s="177"/>
      <c r="O109" s="177"/>
      <c r="P109" s="177"/>
      <c r="Q109" s="177"/>
      <c r="R109" s="177"/>
      <c r="S109" s="177"/>
      <c r="T109" s="177"/>
      <c r="U109" s="177"/>
      <c r="V109" s="177"/>
      <c r="W109" s="177"/>
      <c r="X109" s="176">
        <f>IF(ABS(X50-'Group - Accounts (1)'!N$35)&lt;0.001,0,X50-'Group - Accounts (1)'!N$35)</f>
        <v>0</v>
      </c>
      <c r="Y109" s="176">
        <f>IF(ABS(Y50-'Group - Accounts (1)'!O$35)&lt;0.001,0,Y50-'Group - Accounts (1)'!O$35)</f>
        <v>0</v>
      </c>
      <c r="AA109" s="177"/>
      <c r="AB109" s="177"/>
      <c r="AC109" s="177"/>
      <c r="AD109" s="177"/>
      <c r="AE109" s="177"/>
      <c r="AF109" s="177"/>
      <c r="AG109" s="177"/>
      <c r="AH109" s="177"/>
      <c r="AI109" s="177"/>
      <c r="AJ109" s="177"/>
      <c r="AK109" s="177"/>
      <c r="AL109" s="177"/>
      <c r="AM109" s="177"/>
      <c r="AN109" s="177"/>
      <c r="AO109" s="176">
        <f>IF(ABS(AO50-'Group - Accounts (1)'!V$35)&lt;0.001,0,AO50-'Group - Accounts (1)'!V$35)</f>
        <v>0</v>
      </c>
      <c r="AP109" s="176">
        <f>IF(ABS(AP50-'Group - Accounts (1)'!W$35)&lt;0.001,0,AP50-'Group - Accounts (1)'!W$35)</f>
        <v>0</v>
      </c>
      <c r="AR109" s="177"/>
      <c r="AS109" s="177"/>
      <c r="AT109" s="177"/>
      <c r="AU109" s="177"/>
      <c r="AV109" s="177"/>
      <c r="AW109" s="177"/>
      <c r="AX109" s="177"/>
      <c r="AY109" s="177"/>
      <c r="AZ109" s="177"/>
      <c r="BA109" s="177"/>
      <c r="BB109" s="177"/>
      <c r="BC109" s="177"/>
      <c r="BD109" s="177"/>
      <c r="BE109" s="177"/>
      <c r="BF109" s="176">
        <f>IF(ABS(BF50-'Group - Accounts (1)'!AC$35)&lt;0.001,0,BF50-'Group - Accounts (1)'!AC$35)</f>
        <v>0</v>
      </c>
      <c r="BG109" s="176">
        <f>IF(ABS(BG50-'Group - Accounts (1)'!AD$35)&lt;0.001,0,BG50-'Group - Accounts (1)'!AD$35)</f>
        <v>0</v>
      </c>
      <c r="BI109" s="177"/>
      <c r="BJ109" s="177"/>
      <c r="BK109" s="177"/>
      <c r="BL109" s="177"/>
      <c r="BM109" s="177"/>
      <c r="BN109" s="177"/>
      <c r="BO109" s="177"/>
      <c r="BP109" s="177"/>
      <c r="BQ109" s="177"/>
      <c r="BR109" s="177"/>
      <c r="BS109" s="177"/>
      <c r="BT109" s="177"/>
      <c r="BU109" s="177"/>
      <c r="BV109" s="177"/>
      <c r="BW109" s="176">
        <f>IF(ABS(BW50-'Group - Accounts (1)'!AK$35)&lt;0.001,0,BW50-'Group - Accounts (1)'!AK$35)</f>
        <v>0</v>
      </c>
      <c r="BX109" s="176">
        <f>IF(ABS(BX50-'Group - Accounts (1)'!AL$35)&lt;0.001,0,BX50-'Group - Accounts (1)'!AL$35)</f>
        <v>0</v>
      </c>
      <c r="CA109" s="60"/>
      <c r="CB109" s="60"/>
      <c r="CC109" s="60"/>
      <c r="CD109" s="60"/>
      <c r="CF109" s="60"/>
      <c r="CG109" s="60"/>
      <c r="CH109" s="60"/>
      <c r="CI109" s="60"/>
      <c r="CK109" s="60"/>
      <c r="CL109" s="60"/>
      <c r="CM109" s="60"/>
      <c r="CN109" s="60"/>
      <c r="CP109" s="60"/>
      <c r="CQ109" s="60"/>
      <c r="CR109" s="60"/>
      <c r="CS109" s="60"/>
    </row>
    <row r="110" spans="2:97" s="58" customFormat="1" ht="12.75" hidden="1" customHeight="1">
      <c r="B110" s="60" t="s">
        <v>312</v>
      </c>
      <c r="C110" s="60"/>
      <c r="D110" s="60"/>
      <c r="E110" s="60"/>
      <c r="F110" s="60"/>
      <c r="G110" s="60"/>
      <c r="H110" s="92" t="s">
        <v>82</v>
      </c>
      <c r="J110" s="177"/>
      <c r="K110" s="177"/>
      <c r="L110" s="177"/>
      <c r="M110" s="177"/>
      <c r="N110" s="177"/>
      <c r="O110" s="177"/>
      <c r="P110" s="177"/>
      <c r="Q110" s="177"/>
      <c r="R110" s="176"/>
      <c r="S110" s="176"/>
      <c r="T110" s="176">
        <f>IF(ABS(T52-'Group - Accounts (1)'!N$39)&lt;0.001,0,T52-'Group - Accounts (1)'!N$39)</f>
        <v>0</v>
      </c>
      <c r="U110" s="176">
        <f>IF(ABS(U52-'Group - Accounts (1)'!O$39)&lt;0.001,0,U52-'Group - Accounts (1)'!O$39)</f>
        <v>0</v>
      </c>
      <c r="V110" s="176">
        <f>IF(ABS(V52-'Group - Accounts (1)'!N$40)&lt;0.001,0,V52-'Group - Accounts (1)'!N$40)</f>
        <v>0</v>
      </c>
      <c r="W110" s="176">
        <f>IF(ABS(W52-'Group - Accounts (1)'!O$40)&lt;0.001,0,W52-'Group - Accounts (1)'!O$40)</f>
        <v>0</v>
      </c>
      <c r="X110" s="176">
        <f>IF(ABS(X52-'Group - Accounts (1)'!N$37)&lt;0.001,0,X52-'Group - Accounts (1)'!N$37)</f>
        <v>0</v>
      </c>
      <c r="Y110" s="176">
        <f>IF(ABS(Y52-'Group - Accounts (1)'!O$37)&lt;0.001,0,Y52-'Group - Accounts (1)'!O$37)</f>
        <v>0</v>
      </c>
      <c r="AA110" s="177"/>
      <c r="AB110" s="177"/>
      <c r="AC110" s="177"/>
      <c r="AD110" s="177"/>
      <c r="AE110" s="177"/>
      <c r="AF110" s="177"/>
      <c r="AG110" s="177"/>
      <c r="AH110" s="177"/>
      <c r="AI110" s="176">
        <f>IF(ABS(AI52-'Group - Accounts (1)'!V$38)&lt;0.001,0,AI52-'Group - Accounts (1)'!V$38)</f>
        <v>0</v>
      </c>
      <c r="AJ110" s="176">
        <f>IF(ABS(AJ52-'Group - Accounts (1)'!W$38)&lt;0.001,0,AJ52-'Group - Accounts (1)'!W$38)</f>
        <v>0</v>
      </c>
      <c r="AK110" s="176">
        <f>IF(ABS(AK52-'Group - Accounts (1)'!V$39)&lt;0.001,0,AK52-'Group - Accounts (1)'!V$39)</f>
        <v>0</v>
      </c>
      <c r="AL110" s="176">
        <f>IF(ABS(AL52-'Group - Accounts (1)'!W$39)&lt;0.001,0,AL52-'Group - Accounts (1)'!W$39)</f>
        <v>0</v>
      </c>
      <c r="AM110" s="176">
        <f>IF(ABS(AM52-'Group - Accounts (1)'!V$40)&lt;0.001,0,AM52-'Group - Accounts (1)'!V$40)</f>
        <v>0</v>
      </c>
      <c r="AN110" s="176">
        <f>IF(ABS(AN52-'Group - Accounts (1)'!W$40)&lt;0.001,0,AN52-'Group - Accounts (1)'!W$40)</f>
        <v>0</v>
      </c>
      <c r="AO110" s="176">
        <f>IF(ABS(AO52-'Group - Accounts (1)'!V$37)&lt;0.001,0,AO52-'Group - Accounts (1)'!V$37)</f>
        <v>0</v>
      </c>
      <c r="AP110" s="176">
        <f>IF(ABS(AP52-'Group - Accounts (1)'!W$37)&lt;0.001,0,AP52-'Group - Accounts (1)'!W$37)</f>
        <v>0</v>
      </c>
      <c r="AR110" s="177"/>
      <c r="AS110" s="177"/>
      <c r="AT110" s="177"/>
      <c r="AU110" s="177"/>
      <c r="AV110" s="177"/>
      <c r="AW110" s="177"/>
      <c r="AX110" s="177"/>
      <c r="AY110" s="177"/>
      <c r="AZ110" s="176">
        <f>IF(ABS(AZ52-'Group - Accounts (1)'!AC$38)&lt;0.001,0,AZ52-'Group - Accounts (1)'!AC$38)</f>
        <v>0</v>
      </c>
      <c r="BA110" s="176">
        <f>IF(ABS(BA52-'Group - Accounts (1)'!AD$38)&lt;0.001,0,BA52-'Group - Accounts (1)'!AD$38)</f>
        <v>0</v>
      </c>
      <c r="BB110" s="176">
        <f>IF(ABS(BB52-'Group - Accounts (1)'!AC$39)&lt;0.001,0,BB52-'Group - Accounts (1)'!AC$39)</f>
        <v>0</v>
      </c>
      <c r="BC110" s="176">
        <f>IF(ABS(BC52-'Group - Accounts (1)'!AD$39)&lt;0.001,0,BC52-'Group - Accounts (1)'!AD$39)</f>
        <v>0</v>
      </c>
      <c r="BD110" s="176">
        <f>IF(ABS(BD52-'Group - Accounts (1)'!AC$40)&lt;0.001,0,BD52-'Group - Accounts (1)'!AC$40)</f>
        <v>0</v>
      </c>
      <c r="BE110" s="176">
        <f>IF(ABS(BE52-'Group - Accounts (1)'!AD$40)&lt;0.001,0,BE52-'Group - Accounts (1)'!AD$40)</f>
        <v>0</v>
      </c>
      <c r="BF110" s="176">
        <f>IF(ABS(BF52-'Group - Accounts (1)'!AC$37)&lt;0.001,0,BF52-'Group - Accounts (1)'!AC$37)</f>
        <v>0</v>
      </c>
      <c r="BG110" s="176">
        <f>IF(ABS(BG52-'Group - Accounts (1)'!AD$37)&lt;0.001,0,BG52-'Group - Accounts (1)'!AD$37)</f>
        <v>0</v>
      </c>
      <c r="BI110" s="177"/>
      <c r="BJ110" s="177"/>
      <c r="BK110" s="177"/>
      <c r="BL110" s="177"/>
      <c r="BM110" s="177"/>
      <c r="BN110" s="177"/>
      <c r="BO110" s="177"/>
      <c r="BP110" s="177"/>
      <c r="BQ110" s="176">
        <f>IF(ABS(BQ52-'Group - Accounts (1)'!AK$38)&lt;0.001,0,BQ52-'Group - Accounts (1)'!AK$38)</f>
        <v>0</v>
      </c>
      <c r="BR110" s="176">
        <f>IF(ABS(BR52-'Group - Accounts (1)'!AL$38)&lt;0.001,0,BR52-'Group - Accounts (1)'!AL$38)</f>
        <v>0</v>
      </c>
      <c r="BS110" s="176">
        <f>IF(ABS(BS52-'Group - Accounts (1)'!AK$39)&lt;0.001,0,BS52-'Group - Accounts (1)'!AK$39)</f>
        <v>0</v>
      </c>
      <c r="BT110" s="176">
        <f>IF(ABS(BT52-'Group - Accounts (1)'!AL$39)&lt;0.001,0,BT52-'Group - Accounts (1)'!AL$39)</f>
        <v>0</v>
      </c>
      <c r="BU110" s="176">
        <f>IF(ABS(BU52-'Group - Accounts (1)'!AK$40)&lt;0.001,0,BU52-'Group - Accounts (1)'!AK$40)</f>
        <v>0</v>
      </c>
      <c r="BV110" s="176">
        <f>IF(ABS(BV52-'Group - Accounts (1)'!AL$40)&lt;0.001,0,BV52-'Group - Accounts (1)'!AL$40)</f>
        <v>0</v>
      </c>
      <c r="BW110" s="176">
        <f>IF(ABS(BW52-'Group - Accounts (1)'!AK$37)&lt;0.001,0,BW52-'Group - Accounts (1)'!AK$37)</f>
        <v>0</v>
      </c>
      <c r="BX110" s="176">
        <f>IF(ABS(BX52-'Group - Accounts (1)'!AL$37)&lt;0.001,0,BX52-'Group - Accounts (1)'!AL$37)</f>
        <v>0</v>
      </c>
      <c r="CA110" s="60"/>
      <c r="CB110" s="60"/>
      <c r="CC110" s="60"/>
      <c r="CD110" s="60"/>
      <c r="CF110" s="60"/>
      <c r="CG110" s="60"/>
      <c r="CH110" s="60"/>
      <c r="CI110" s="60"/>
      <c r="CK110" s="60"/>
      <c r="CL110" s="60"/>
      <c r="CM110" s="60"/>
      <c r="CN110" s="60"/>
      <c r="CP110" s="60"/>
      <c r="CQ110" s="60"/>
      <c r="CR110" s="60"/>
      <c r="CS110" s="60"/>
    </row>
    <row r="111" spans="2:97" s="58" customFormat="1" ht="12.75" hidden="1" customHeight="1">
      <c r="H111" s="73"/>
      <c r="CA111" s="60"/>
      <c r="CB111" s="60"/>
      <c r="CC111" s="60"/>
      <c r="CD111" s="60"/>
      <c r="CF111" s="60"/>
      <c r="CG111" s="60"/>
      <c r="CH111" s="60"/>
      <c r="CI111" s="60"/>
      <c r="CK111" s="60"/>
      <c r="CL111" s="60"/>
      <c r="CM111" s="60"/>
      <c r="CN111" s="60"/>
      <c r="CP111" s="60"/>
      <c r="CQ111" s="60"/>
      <c r="CR111" s="60"/>
      <c r="CS111" s="60"/>
    </row>
    <row r="112" spans="2:97" s="58" customFormat="1" ht="12.75" hidden="1" customHeight="1">
      <c r="B112" s="60" t="s">
        <v>795</v>
      </c>
      <c r="C112" s="60"/>
      <c r="D112" s="60"/>
      <c r="E112" s="60"/>
      <c r="F112" s="60"/>
      <c r="G112" s="60"/>
      <c r="H112" s="92" t="s">
        <v>82</v>
      </c>
      <c r="J112" s="176">
        <f>IF(ABS(J12-'Telecom - Financial'!$N$13)&lt;0.001,0,J12-'Telecom - Financial'!$N$13)</f>
        <v>0</v>
      </c>
      <c r="K112" s="176">
        <f>IF(ABS(K12-'Telecom - Financial'!$O$13)&lt;0.001,0,K12-'Telecom - Financial'!$O$13)</f>
        <v>0</v>
      </c>
      <c r="L112" s="176">
        <f>IF(ABS(L12-'Telecom - Financial'!$N$15)&lt;0.001,0,L12-'Telecom - Financial'!$N$15)</f>
        <v>0</v>
      </c>
      <c r="M112" s="176">
        <f>IF(ABS(M12-'Telecom - Financial'!$O$15)&lt;0.001,0,M12-'Telecom - Financial'!$O$15)</f>
        <v>0</v>
      </c>
      <c r="N112" s="176">
        <f>IF(ABS(N12-'Telecom - Financial'!$N$17)&lt;0.001,0,N12-'Telecom - Financial'!$N$17)</f>
        <v>0</v>
      </c>
      <c r="O112" s="176">
        <f>IF(ABS(O12-'Telecom - Financial'!$O$17)&lt;0.001,0,O12-'Telecom - Financial'!$O$17)</f>
        <v>0</v>
      </c>
      <c r="P112" s="176">
        <f>IF(ABS(P12-'Telecom - Financial'!$N$19)&lt;0.001,0,P12-'Telecom - Financial'!$N$19)</f>
        <v>0</v>
      </c>
      <c r="Q112" s="176">
        <f>IF(ABS(Q12-'Telecom - Financial'!$O$19)&lt;0.001,0,Q12-'Telecom - Financial'!$O$19)</f>
        <v>0</v>
      </c>
      <c r="R112" s="176">
        <f>IF(ABS(R12-'Telecom - Financial'!$N$21)&lt;0.001,0,R12-'Telecom - Financial'!$N$21)</f>
        <v>0</v>
      </c>
      <c r="S112" s="176">
        <f>IF(ABS(S12-'Telecom - Financial'!$O$21)&lt;0.001,0,S12-'Telecom - Financial'!$O$21)</f>
        <v>0</v>
      </c>
      <c r="T112" s="176">
        <f>IF(ABS(T12-'Telecom - Financial'!$N$23)&lt;0.001,0,T12-'Telecom - Financial'!$N$23)</f>
        <v>0</v>
      </c>
      <c r="U112" s="176">
        <f>IF(ABS(U12-'Telecom - Financial'!$O$23)&lt;0.001,0,U12-'Telecom - Financial'!$O$23)</f>
        <v>0</v>
      </c>
      <c r="V112" s="176">
        <f>IF(ABS(V12-'Telecom - Financial'!$N$25)&lt;0.001,0,V12-'Telecom - Financial'!$N$25)</f>
        <v>0</v>
      </c>
      <c r="W112" s="176">
        <f>IF(ABS(W12-'Telecom - Financial'!$O$25)&lt;0.001,0,W12-'Telecom - Financial'!$O$25)</f>
        <v>0</v>
      </c>
      <c r="X112" s="176">
        <f>IF(ABS(X12-'Telecom - Financial'!$N$11)&lt;0.001,0,X12-'Telecom - Financial'!$N$11)</f>
        <v>0</v>
      </c>
      <c r="Y112" s="176">
        <f>IF(ABS(Y12-'Telecom - Financial'!$O$11)&lt;0.001,0,Y12-'Telecom - Financial'!$O$11)</f>
        <v>0</v>
      </c>
      <c r="AA112" s="176">
        <f>IF(ABS(AA12-'Telecom - Financial'!$V$13)&lt;0.001,0,AA12-'Telecom - Financial'!$V$13)</f>
        <v>0</v>
      </c>
      <c r="AB112" s="176">
        <f>IF(ABS(AB12-'Telecom - Financial'!$W$13)&lt;0.001,0,AB12-'Telecom - Financial'!$W$13)</f>
        <v>0</v>
      </c>
      <c r="AC112" s="176">
        <f>IF(ABS(AC12-'Telecom - Financial'!$V$15)&lt;0.001,0,AC12-'Telecom - Financial'!$V$15)</f>
        <v>0</v>
      </c>
      <c r="AD112" s="176">
        <f>IF(ABS(AD12-'Telecom - Financial'!$W$15)&lt;0.001,0,AD12-'Telecom - Financial'!$W$15)</f>
        <v>0</v>
      </c>
      <c r="AE112" s="176">
        <f>IF(ABS(AE12-'Telecom - Financial'!$V$17)&lt;0.001,0,AE12-'Telecom - Financial'!$V$17)</f>
        <v>0</v>
      </c>
      <c r="AF112" s="176">
        <f>IF(ABS(AF12-'Telecom - Financial'!$W$17)&lt;0.001,0,AF12-'Telecom - Financial'!$W$17)</f>
        <v>0</v>
      </c>
      <c r="AG112" s="176">
        <f>IF(ABS(AG12-'Telecom - Financial'!$V$19)&lt;0.001,0,AG12-'Telecom - Financial'!$V$19)</f>
        <v>0</v>
      </c>
      <c r="AH112" s="176">
        <f>IF(ABS(AH12-'Telecom - Financial'!$W$19)&lt;0.001,0,AH12-'Telecom - Financial'!$W$19)</f>
        <v>0</v>
      </c>
      <c r="AI112" s="176">
        <f>IF(ABS(AI12-'Telecom - Financial'!$V$21)&lt;0.001,0,AI12-'Telecom - Financial'!$V$21)</f>
        <v>0</v>
      </c>
      <c r="AJ112" s="176">
        <f>IF(ABS(AJ12-'Telecom - Financial'!$W$21)&lt;0.001,0,AJ12-'Telecom - Financial'!$W$21)</f>
        <v>0</v>
      </c>
      <c r="AK112" s="176">
        <f>IF(ABS(AK12-'Telecom - Financial'!$V$23)&lt;0.001,0,AK12-'Telecom - Financial'!$V$23)</f>
        <v>0</v>
      </c>
      <c r="AL112" s="176">
        <f>IF(ABS(AL12-'Telecom - Financial'!$W$23)&lt;0.001,0,AL12-'Telecom - Financial'!$W$23)</f>
        <v>0</v>
      </c>
      <c r="AM112" s="176">
        <f>IF(ABS(AM12-'Telecom - Financial'!$V$25)&lt;0.001,0,AM12-'Telecom - Financial'!$V$25)</f>
        <v>0</v>
      </c>
      <c r="AN112" s="176">
        <f>IF(ABS(AN12-'Telecom - Financial'!$W$25)&lt;0.001,0,AN12-'Telecom - Financial'!$W$25)</f>
        <v>0</v>
      </c>
      <c r="AO112" s="176">
        <f>IF(ABS(AO12-'Telecom - Financial'!$V$11)&lt;0.001,0,AO12-'Telecom - Financial'!$V$11)</f>
        <v>0</v>
      </c>
      <c r="AP112" s="176">
        <f>IF(ABS(AP12-'Telecom - Financial'!$W$11)&lt;0.001,0,AP12-'Telecom - Financial'!$W$11)</f>
        <v>0</v>
      </c>
      <c r="AR112" s="176">
        <f>IF(ABS(AR12-'Telecom - Financial'!$AC$13)&lt;0.001,0,AR12-'Telecom - Financial'!$AC$13)</f>
        <v>0</v>
      </c>
      <c r="AS112" s="176">
        <f>IF(ABS(AS12-'Telecom - Financial'!$AD$13)&lt;0.001,0,AS12-'Telecom - Financial'!$AD$13)</f>
        <v>0</v>
      </c>
      <c r="AT112" s="176">
        <f>IF(ABS(AT12-'Telecom - Financial'!$AC$15)&lt;0.001,0,AT12-'Telecom - Financial'!$AC$15)</f>
        <v>0</v>
      </c>
      <c r="AU112" s="176">
        <f>IF(ABS(AU12-'Telecom - Financial'!$AD$15)&lt;0.001,0,AU12-'Telecom - Financial'!$AD$15)</f>
        <v>0</v>
      </c>
      <c r="AV112" s="176">
        <f>IF(ABS(AV12-'Telecom - Financial'!$AC$17)&lt;0.001,0,AV12-'Telecom - Financial'!$AC$17)</f>
        <v>0</v>
      </c>
      <c r="AW112" s="176">
        <f>IF(ABS(AW12-'Telecom - Financial'!$AD$17)&lt;0.001,0,AW12-'Telecom - Financial'!$AD$17)</f>
        <v>0</v>
      </c>
      <c r="AX112" s="176">
        <f>IF(ABS(AX12-'Telecom - Financial'!$AC$19)&lt;0.001,0,AX12-'Telecom - Financial'!$AC$19)</f>
        <v>0</v>
      </c>
      <c r="AY112" s="176">
        <f>IF(ABS(AY12-'Telecom - Financial'!$AD$19)&lt;0.001,0,AY12-'Telecom - Financial'!$AD$19)</f>
        <v>0</v>
      </c>
      <c r="AZ112" s="176">
        <f>IF(ABS(AZ12-'Telecom - Financial'!$AC$21)&lt;0.001,0,AZ12-'Telecom - Financial'!$AC$21)</f>
        <v>0</v>
      </c>
      <c r="BA112" s="176">
        <f>IF(ABS(BA12-'Telecom - Financial'!$AD$21)&lt;0.001,0,BA12-'Telecom - Financial'!$AD$21)</f>
        <v>0</v>
      </c>
      <c r="BB112" s="176">
        <f>IF(ABS(BB12-'Telecom - Financial'!$AC$23)&lt;0.001,0,BB12-'Telecom - Financial'!$AC$23)</f>
        <v>0</v>
      </c>
      <c r="BC112" s="176">
        <f>IF(ABS(BC12-'Telecom - Financial'!$AD$23)&lt;0.001,0,BC12-'Telecom - Financial'!$AD$23)</f>
        <v>0</v>
      </c>
      <c r="BD112" s="176">
        <f>IF(ABS(BD12-'Telecom - Financial'!$AC$25)&lt;0.001,0,BD12-'Telecom - Financial'!$AC$25)</f>
        <v>0</v>
      </c>
      <c r="BE112" s="176">
        <f>IF(ABS(BE12-'Telecom - Financial'!$AD$25)&lt;0.001,0,BE12-'Telecom - Financial'!$AD$25)</f>
        <v>0</v>
      </c>
      <c r="BF112" s="176">
        <f>IF(ABS(BF12-'Telecom - Financial'!$AC$11)&lt;0.001,0,BF12-'Telecom - Financial'!$AC$11)</f>
        <v>0</v>
      </c>
      <c r="BG112" s="176">
        <f>IF(ABS(BG12-'Telecom - Financial'!$AD$11)&lt;0.001,0,BG12-'Telecom - Financial'!$AD$11)</f>
        <v>0</v>
      </c>
      <c r="BI112" s="176">
        <f>IF(ABS(BI12-'Telecom - Financial'!$AK$13)&lt;0.001,0,BI12-'Telecom - Financial'!$AK$13)</f>
        <v>0</v>
      </c>
      <c r="BJ112" s="176">
        <f>IF(ABS(BJ12-'Telecom - Financial'!$AL$13)&lt;0.001,0,BJ12-'Telecom - Financial'!$AL$13)</f>
        <v>0</v>
      </c>
      <c r="BK112" s="176">
        <f>IF(ABS(BK12-'Telecom - Financial'!$AK$15)&lt;0.001,0,BK12-'Telecom - Financial'!$AK$15)</f>
        <v>0</v>
      </c>
      <c r="BL112" s="176">
        <f>IF(ABS(BL12-'Telecom - Financial'!$AL$15)&lt;0.001,0,BL12-'Telecom - Financial'!$AL$15)</f>
        <v>0</v>
      </c>
      <c r="BM112" s="176">
        <f>IF(ABS(BM12-'Telecom - Financial'!$AK$17)&lt;0.001,0,BM12-'Telecom - Financial'!$AK$17)</f>
        <v>0</v>
      </c>
      <c r="BN112" s="176">
        <f>IF(ABS(BN12-'Telecom - Financial'!$AL$17)&lt;0.001,0,BN12-'Telecom - Financial'!$AL$17)</f>
        <v>0</v>
      </c>
      <c r="BO112" s="176">
        <f>IF(ABS(BO12-'Telecom - Financial'!$AK$19)&lt;0.001,0,BO12-'Telecom - Financial'!$AK$19)</f>
        <v>0</v>
      </c>
      <c r="BP112" s="176">
        <f>IF(ABS(BP12-'Telecom - Financial'!$AL$19)&lt;0.001,0,BP12-'Telecom - Financial'!$AL$19)</f>
        <v>0</v>
      </c>
      <c r="BQ112" s="176">
        <f>IF(ABS(BQ12-'Telecom - Financial'!$AK$21)&lt;0.001,0,BQ12-'Telecom - Financial'!$AK$21)</f>
        <v>0</v>
      </c>
      <c r="BR112" s="176">
        <f>IF(ABS(BR12-'Telecom - Financial'!$AL$21)&lt;0.001,0,BR12-'Telecom - Financial'!$AL$21)</f>
        <v>0</v>
      </c>
      <c r="BS112" s="176">
        <f>IF(ABS(BS12-'Telecom - Financial'!$AK$23)&lt;0.001,0,BS12-'Telecom - Financial'!$AK$23)</f>
        <v>0</v>
      </c>
      <c r="BT112" s="176">
        <f>IF(ABS(BT12-'Telecom - Financial'!$AL$23)&lt;0.001,0,BT12-'Telecom - Financial'!$AL$23)</f>
        <v>0</v>
      </c>
      <c r="BU112" s="176">
        <f>IF(ABS(BU12-'Telecom - Financial'!$AK$25)&lt;0.001,0,BU12-'Telecom - Financial'!$AK$25)</f>
        <v>0</v>
      </c>
      <c r="BV112" s="176">
        <f>IF(ABS(BV12-'Telecom - Financial'!$AL$25)&lt;0.001,0,BV12-'Telecom - Financial'!$AL$25)</f>
        <v>0</v>
      </c>
      <c r="BW112" s="176">
        <f>IF(ABS(BW12-'Telecom - Financial'!$AK$11)&lt;0.001,0,BW12-'Telecom - Financial'!$AK$11)</f>
        <v>0</v>
      </c>
      <c r="BX112" s="176">
        <f>IF(ABS(BX12-'Telecom - Financial'!$AL$11)&lt;0.001,0,BX12-'Telecom - Financial'!$AL$11)</f>
        <v>0</v>
      </c>
      <c r="CA112" s="60"/>
      <c r="CB112" s="60"/>
      <c r="CC112" s="60"/>
      <c r="CD112" s="60"/>
      <c r="CF112" s="60"/>
      <c r="CG112" s="60"/>
      <c r="CH112" s="60"/>
      <c r="CI112" s="60"/>
      <c r="CK112" s="60"/>
      <c r="CL112" s="60"/>
      <c r="CM112" s="60"/>
      <c r="CN112" s="60"/>
      <c r="CP112" s="60"/>
      <c r="CQ112" s="60"/>
      <c r="CR112" s="60"/>
      <c r="CS112" s="60"/>
    </row>
    <row r="113" spans="2:97" s="58" customFormat="1" ht="12.75" hidden="1" customHeight="1">
      <c r="B113" s="60" t="s">
        <v>796</v>
      </c>
      <c r="C113" s="60"/>
      <c r="D113" s="60"/>
      <c r="E113" s="60"/>
      <c r="F113" s="60"/>
      <c r="G113" s="60"/>
      <c r="H113" s="92" t="s">
        <v>82</v>
      </c>
      <c r="J113" s="176">
        <f>IF(ABS(J20-'Telecom - Financial'!$N$52)&lt;0.001,0,J20-'Telecom - Financial'!$N$52)</f>
        <v>0</v>
      </c>
      <c r="K113" s="176">
        <f>IF(ABS(K20-'Telecom - Financial'!$O$52)&lt;0.001,0,K20-'Telecom - Financial'!$O$52)</f>
        <v>0</v>
      </c>
      <c r="L113" s="176">
        <f>IF(ABS(L20-'Telecom - Financial'!$N$54)&lt;0.001,0,L20-'Telecom - Financial'!$N$54)</f>
        <v>0</v>
      </c>
      <c r="M113" s="176">
        <f>IF(ABS(M20-'Telecom - Financial'!$O$54)&lt;0.001,0,M20-'Telecom - Financial'!$O$54)</f>
        <v>0</v>
      </c>
      <c r="N113" s="176">
        <f>IF(ABS(N20-'Telecom - Financial'!$N$56)&lt;0.001,0,N20-'Telecom - Financial'!$N$56)</f>
        <v>0</v>
      </c>
      <c r="O113" s="176">
        <f>IF(ABS(O20-'Telecom - Financial'!$O$56)&lt;0.001,0,O20-'Telecom - Financial'!$O$56)</f>
        <v>0</v>
      </c>
      <c r="P113" s="176">
        <f>IF(ABS(P20-'Telecom - Financial'!$N$58)&lt;0.001,0,P20-'Telecom - Financial'!$N$58)</f>
        <v>0</v>
      </c>
      <c r="Q113" s="176">
        <f>IF(ABS(Q20-'Telecom - Financial'!$O$58)&lt;0.001,0,Q20-'Telecom - Financial'!$O$58)</f>
        <v>0</v>
      </c>
      <c r="R113" s="176">
        <f>IF(ABS(R20-'Telecom - Financial'!$N$60)&lt;0.001,0,R20-'Telecom - Financial'!$N60)</f>
        <v>0</v>
      </c>
      <c r="S113" s="176">
        <f>IF(ABS(S20-'Telecom - Financial'!$O$60)&lt;0.001,0,S20-'Telecom - Financial'!$O$60)</f>
        <v>0</v>
      </c>
      <c r="T113" s="176">
        <f>IF(ABS(T20-'Telecom - Financial'!$N$62)&lt;0.001,0,T20-'Telecom - Financial'!$N$62)</f>
        <v>0</v>
      </c>
      <c r="U113" s="176">
        <f>IF(ABS(U20-'Telecom - Financial'!$O$62)&lt;0.001,0,U20-'Telecom - Financial'!$O$62)</f>
        <v>0</v>
      </c>
      <c r="V113" s="176">
        <f>IF(ABS(V20-'Telecom - Financial'!$AC$64)&lt;0.001,0,V20-'Telecom - Financial'!$AC$64)</f>
        <v>0</v>
      </c>
      <c r="W113" s="176">
        <f>IF(ABS(W20-'Telecom - Financial'!$O$64)&lt;0.001,0,W20-'Telecom - Financial'!$O$64)</f>
        <v>0</v>
      </c>
      <c r="X113" s="176">
        <f>IF(ABS(X20-'Telecom - Financial'!$N$50)&lt;0.001,0,X20-'Telecom - Financial'!$N$50)</f>
        <v>0</v>
      </c>
      <c r="Y113" s="176">
        <f>IF(ABS(Y20-'Telecom - Financial'!$O$50)&lt;0.001,0,Y20-'Telecom - Financial'!$O$50)</f>
        <v>0</v>
      </c>
      <c r="AA113" s="176">
        <f>IF(ABS(AA20-'Telecom - Financial'!$V$52)&lt;0.001,0,AA20-'Telecom - Financial'!$V$52)</f>
        <v>0</v>
      </c>
      <c r="AB113" s="176">
        <f>IF(ABS(AB20-'Telecom - Financial'!$W$52)&lt;0.001,0,AB20-'Telecom - Financial'!$W$52)</f>
        <v>0</v>
      </c>
      <c r="AC113" s="176">
        <f>IF(ABS(AC20-'Telecom - Financial'!$V$54)&lt;0.001,0,AC20-'Telecom - Financial'!$V$54)</f>
        <v>0</v>
      </c>
      <c r="AD113" s="176">
        <f>IF(ABS(AD20-'Telecom - Financial'!$W$54)&lt;0.001,0,AD20-'Telecom - Financial'!$W$54)</f>
        <v>0</v>
      </c>
      <c r="AE113" s="176">
        <f>IF(ABS(AE20-'Telecom - Financial'!$V$56)&lt;0.001,0,AE20-'Telecom - Financial'!$V$56)</f>
        <v>0</v>
      </c>
      <c r="AF113" s="176">
        <f>IF(ABS(AF20-'Telecom - Financial'!$W$56)&lt;0.001,0,AF20-'Telecom - Financial'!$W$56)</f>
        <v>0</v>
      </c>
      <c r="AG113" s="176">
        <f>IF(ABS(AG20-'Telecom - Financial'!$V$58)&lt;0.001,0,AG20-'Telecom - Financial'!$V$58)</f>
        <v>0</v>
      </c>
      <c r="AH113" s="176">
        <f>IF(ABS(AH20-'Telecom - Financial'!$W$58)&lt;0.001,0,AH20-'Telecom - Financial'!$W$58)</f>
        <v>0</v>
      </c>
      <c r="AI113" s="176">
        <f>IF(ABS(AI20-'Telecom - Financial'!$V$60)&lt;0.001,0,AI20-'Telecom - Financial'!$V$60)</f>
        <v>0</v>
      </c>
      <c r="AJ113" s="176">
        <f>IF(ABS(AJ20-'Telecom - Financial'!$W$60)&lt;0.001,0,AJ20-'Telecom - Financial'!$W$60)</f>
        <v>0</v>
      </c>
      <c r="AK113" s="176">
        <f>IF(ABS(AK20-'Telecom - Financial'!$V$62)&lt;0.001,0,AK20-'Telecom - Financial'!$V$62)</f>
        <v>0</v>
      </c>
      <c r="AL113" s="176">
        <f>IF(ABS(AL20-'Telecom - Financial'!$W$62)&lt;0.001,0,AL20-'Telecom - Financial'!$W$62)</f>
        <v>0</v>
      </c>
      <c r="AM113" s="176">
        <f>IF(ABS(AM20-'Telecom - Financial'!$V$64)&lt;0.001,0,AM20-'Telecom - Financial'!$V$64)</f>
        <v>0</v>
      </c>
      <c r="AN113" s="176">
        <f>IF(ABS(AN20-'Telecom - Financial'!$W$64)&lt;0.001,0,AN20-'Telecom - Financial'!$W$64)</f>
        <v>0</v>
      </c>
      <c r="AO113" s="176">
        <f>IF(ABS(AO20-'Telecom - Financial'!$V$50)&lt;0.001,0,AO20-'Telecom - Financial'!$V$50)</f>
        <v>0</v>
      </c>
      <c r="AP113" s="176">
        <f>IF(ABS(AP20-'Telecom - Financial'!$W$50)&lt;0.001,0,AP20-'Telecom - Financial'!$W$50)</f>
        <v>0</v>
      </c>
      <c r="AR113" s="176">
        <f>IF(ABS(AR20-'Telecom - Financial'!$AC$52)&lt;0.001,0,AR20-'Telecom - Financial'!$AC$52)</f>
        <v>0</v>
      </c>
      <c r="AS113" s="176">
        <f>IF(ABS(AS20-'Telecom - Financial'!$AD$52)&lt;0.001,0,AS20-'Telecom - Financial'!$AD$52)</f>
        <v>0</v>
      </c>
      <c r="AT113" s="176">
        <f>IF(ABS(AT20-'Telecom - Financial'!$AC$54)&lt;0.001,0,AT20-'Telecom - Financial'!$AC$54)</f>
        <v>0</v>
      </c>
      <c r="AU113" s="176">
        <f>IF(ABS(AU20-'Telecom - Financial'!$AD$54)&lt;0.001,0,AU20-'Telecom - Financial'!$AD$54)</f>
        <v>0</v>
      </c>
      <c r="AV113" s="176">
        <f>IF(ABS(AV20-'Telecom - Financial'!$AC$56)&lt;0.001,0,AV20-'Telecom - Financial'!$AC$56)</f>
        <v>0</v>
      </c>
      <c r="AW113" s="176">
        <f>IF(ABS(AW20-'Telecom - Financial'!$AD$56)&lt;0.001,0,AW20-'Telecom - Financial'!$AD$56)</f>
        <v>0</v>
      </c>
      <c r="AX113" s="176">
        <f>IF(ABS(AX20-'Telecom - Financial'!$AC$58)&lt;0.001,0,AX20-'Telecom - Financial'!$AC$58)</f>
        <v>0</v>
      </c>
      <c r="AY113" s="176">
        <f>IF(ABS(AY20-'Telecom - Financial'!$AD$58)&lt;0.001,0,AY20-'Telecom - Financial'!$AD$58)</f>
        <v>0</v>
      </c>
      <c r="AZ113" s="176">
        <f>IF(ABS(AZ20-'Telecom - Financial'!$AC$60)&lt;0.001,0,AZ20-'Telecom - Financial'!$AC$60)</f>
        <v>0</v>
      </c>
      <c r="BA113" s="176">
        <f>IF(ABS(BA20-'Telecom - Financial'!$AD$60)&lt;0.001,0,BA20-'Telecom - Financial'!$AD$60)</f>
        <v>0</v>
      </c>
      <c r="BB113" s="176">
        <f>IF(ABS(BB20-'Telecom - Financial'!$AC$62)&lt;0.001,0,BB20-'Telecom - Financial'!$AC$62)</f>
        <v>0</v>
      </c>
      <c r="BC113" s="176">
        <f>IF(ABS(BC20-'Telecom - Financial'!$AD$62)&lt;0.001,0,BC20-'Telecom - Financial'!$AD$62)</f>
        <v>0</v>
      </c>
      <c r="BD113" s="176">
        <f>IF(ABS(BD20-'Telecom - Financial'!$AC$64)&lt;0.001,0,BD20-'Telecom - Financial'!$AC$64)</f>
        <v>0</v>
      </c>
      <c r="BE113" s="176">
        <f>IF(ABS(BE20-'Telecom - Financial'!$AD$64)&lt;0.001,0,BE20-'Telecom - Financial'!$AD$64)</f>
        <v>0</v>
      </c>
      <c r="BF113" s="176">
        <f>IF(ABS(BF20-'Telecom - Financial'!$AC$50)&lt;0.001,0,BF20-'Telecom - Financial'!$AC$50)</f>
        <v>0</v>
      </c>
      <c r="BG113" s="176">
        <f>IF(ABS(BG20-'Telecom - Financial'!$AD$50)&lt;0.001,0,BG20-'Telecom - Financial'!$AD$50)</f>
        <v>0</v>
      </c>
      <c r="BI113" s="176">
        <f>IF(ABS(BI20-'Telecom - Financial'!$AK$52)&lt;0.001,0,BI20-'Telecom - Financial'!$AK$52)</f>
        <v>0</v>
      </c>
      <c r="BJ113" s="176">
        <f>IF(ABS(BJ20-'Telecom - Financial'!$AL$52)&lt;0.001,0,BJ20-'Telecom - Financial'!$AL$52)</f>
        <v>0</v>
      </c>
      <c r="BK113" s="176">
        <f>IF(ABS(BK20-'Telecom - Financial'!$AK$54)&lt;0.001,0,BK20-'Telecom - Financial'!$AK$54)</f>
        <v>0</v>
      </c>
      <c r="BL113" s="176">
        <f>IF(ABS(BL20-'Telecom - Financial'!$AL$54)&lt;0.001,0,BL20-'Telecom - Financial'!$AL$54)</f>
        <v>0</v>
      </c>
      <c r="BM113" s="176">
        <f>IF(ABS(BM20-'Telecom - Financial'!$AK$56)&lt;0.001,0,BM20-'Telecom - Financial'!$AK$56)</f>
        <v>0</v>
      </c>
      <c r="BN113" s="176">
        <f>IF(ABS(BN20-'Telecom - Financial'!$AL$56)&lt;0.001,0,BN20-'Telecom - Financial'!$AL$56)</f>
        <v>0</v>
      </c>
      <c r="BO113" s="176">
        <f>IF(ABS(BO20-'Telecom - Financial'!$AK$58)&lt;0.001,0,BO20-'Telecom - Financial'!$AK$58)</f>
        <v>0</v>
      </c>
      <c r="BP113" s="176">
        <f>IF(ABS(BP20-'Telecom - Financial'!$AL$58)&lt;0.001,0,BP20-'Telecom - Financial'!$AL$58)</f>
        <v>0</v>
      </c>
      <c r="BQ113" s="176">
        <f>IF(ABS(BQ20-'Telecom - Financial'!$AK$60)&lt;0.001,0,BQ20-'Telecom - Financial'!$AK$60)</f>
        <v>0</v>
      </c>
      <c r="BR113" s="176">
        <f>IF(ABS(BR20-'Telecom - Financial'!$AL$60)&lt;0.001,0,BR20-'Telecom - Financial'!$AL$60)</f>
        <v>0</v>
      </c>
      <c r="BS113" s="176">
        <f>IF(ABS(BS20-'Telecom - Financial'!$AK$62)&lt;0.001,0,BS20-'Telecom - Financial'!$AK$62)</f>
        <v>0</v>
      </c>
      <c r="BT113" s="176">
        <f>IF(ABS(BT20-'Telecom - Financial'!$AL$62)&lt;0.001,0,BT20-'Telecom - Financial'!$AL$62)</f>
        <v>0</v>
      </c>
      <c r="BU113" s="176">
        <f>IF(ABS(BU20-'Telecom - Financial'!$AK$64)&lt;0.001,0,BU20-'Telecom - Financial'!$AK$64)</f>
        <v>0</v>
      </c>
      <c r="BV113" s="176">
        <f>IF(ABS(BV20-'Telecom - Financial'!$AL$64)&lt;0.001,0,BV20-'Telecom - Financial'!$AL$64)</f>
        <v>0</v>
      </c>
      <c r="BW113" s="176">
        <f>IF(ABS(BW20-'Telecom - Financial'!$AK$50)&lt;0.001,0,BW20-'Telecom - Financial'!$AK$50)</f>
        <v>0</v>
      </c>
      <c r="BX113" s="176">
        <f>IF(ABS(BX20-'Telecom - Financial'!$AL$50)&lt;0.001,0,BX20-'Telecom - Financial'!$AL$50)</f>
        <v>0</v>
      </c>
      <c r="CA113" s="60"/>
      <c r="CB113" s="60"/>
      <c r="CC113" s="60"/>
      <c r="CD113" s="60"/>
      <c r="CF113" s="60"/>
      <c r="CG113" s="60"/>
      <c r="CH113" s="60"/>
      <c r="CI113" s="60"/>
      <c r="CK113" s="60"/>
      <c r="CL113" s="60"/>
      <c r="CM113" s="60"/>
      <c r="CN113" s="60"/>
      <c r="CP113" s="60"/>
      <c r="CQ113" s="60"/>
      <c r="CR113" s="60"/>
      <c r="CS113" s="60"/>
    </row>
    <row r="114" spans="2:97" s="58" customFormat="1" ht="12.75" hidden="1" customHeight="1">
      <c r="B114" s="60" t="s">
        <v>797</v>
      </c>
      <c r="C114" s="60"/>
      <c r="D114" s="60"/>
      <c r="E114" s="60"/>
      <c r="F114" s="60"/>
      <c r="G114" s="60"/>
      <c r="H114" s="92" t="s">
        <v>82</v>
      </c>
      <c r="J114" s="177"/>
      <c r="K114" s="177"/>
      <c r="L114" s="177"/>
      <c r="M114" s="177"/>
      <c r="N114" s="177"/>
      <c r="O114" s="177"/>
      <c r="P114" s="177"/>
      <c r="Q114" s="177"/>
      <c r="R114" s="176">
        <f>IF(ABS(R36-'Telecom - Financial'!$N$11)&lt;0.001,0,R36-'Telecom - Financial'!$N$11)</f>
        <v>0</v>
      </c>
      <c r="S114" s="176">
        <f>IF(ABS(S36-'Telecom - Financial'!$O$11)&lt;0.001,0,S36-'Telecom - Financial'!$O$11)</f>
        <v>0</v>
      </c>
      <c r="T114" s="177"/>
      <c r="U114" s="177"/>
      <c r="V114" s="177"/>
      <c r="W114" s="177"/>
      <c r="X114" s="177"/>
      <c r="Y114" s="177"/>
      <c r="AA114" s="177"/>
      <c r="AB114" s="177"/>
      <c r="AC114" s="177"/>
      <c r="AD114" s="177"/>
      <c r="AE114" s="177"/>
      <c r="AF114" s="177"/>
      <c r="AG114" s="177"/>
      <c r="AH114" s="177"/>
      <c r="AI114" s="176">
        <f>IF(ABS(AI36-'Telecom - Financial'!$V$11)&lt;0.001,0,AI36-'Telecom - Financial'!$V$11)</f>
        <v>0</v>
      </c>
      <c r="AJ114" s="176">
        <f>IF(ABS(AJ36-'Telecom - Financial'!$W$11)&lt;0.001,0,AJ36-'Telecom - Financial'!$W$11)</f>
        <v>0</v>
      </c>
      <c r="AK114" s="177"/>
      <c r="AL114" s="177"/>
      <c r="AM114" s="177"/>
      <c r="AN114" s="177"/>
      <c r="AO114" s="177"/>
      <c r="AP114" s="177"/>
      <c r="AR114" s="177"/>
      <c r="AS114" s="177"/>
      <c r="AT114" s="177"/>
      <c r="AU114" s="177"/>
      <c r="AV114" s="177"/>
      <c r="AW114" s="177"/>
      <c r="AX114" s="177"/>
      <c r="AY114" s="177"/>
      <c r="AZ114" s="176">
        <f>IF(ABS(AZ36-'Telecom - Financial'!$AC$11)&lt;0.001,0,AZ36-'Telecom - Financial'!$AC$11)</f>
        <v>0</v>
      </c>
      <c r="BA114" s="176">
        <f>IF(ABS(BA36-'Telecom - Financial'!$AD$11)&lt;0.001,0,BA36-'Telecom - Financial'!$AD$11)</f>
        <v>0</v>
      </c>
      <c r="BB114" s="177"/>
      <c r="BC114" s="177"/>
      <c r="BD114" s="177"/>
      <c r="BE114" s="177"/>
      <c r="BF114" s="177"/>
      <c r="BG114" s="177"/>
      <c r="BI114" s="177"/>
      <c r="BJ114" s="177"/>
      <c r="BK114" s="177"/>
      <c r="BL114" s="177"/>
      <c r="BM114" s="177"/>
      <c r="BN114" s="177"/>
      <c r="BO114" s="177"/>
      <c r="BP114" s="177"/>
      <c r="BQ114" s="176">
        <f>IF(ABS(BQ36-'Telecom - Financial'!$AK$11)&lt;0.001,0,BQ36-'Telecom - Financial'!$AK$11)</f>
        <v>0</v>
      </c>
      <c r="BR114" s="176">
        <f>IF(ABS(BR36-'Telecom - Financial'!$AL$11)&lt;0.001,0,BR36-'Telecom - Financial'!$AL$11)</f>
        <v>0</v>
      </c>
      <c r="BS114" s="177"/>
      <c r="BT114" s="177"/>
      <c r="BU114" s="177"/>
      <c r="BV114" s="177"/>
      <c r="BW114" s="177"/>
      <c r="BX114" s="177"/>
      <c r="CA114" s="60"/>
      <c r="CB114" s="60"/>
      <c r="CC114" s="60"/>
      <c r="CD114" s="60"/>
      <c r="CF114" s="60"/>
      <c r="CG114" s="60"/>
      <c r="CH114" s="60"/>
      <c r="CI114" s="60"/>
      <c r="CK114" s="60"/>
      <c r="CL114" s="60"/>
      <c r="CM114" s="60"/>
      <c r="CN114" s="60"/>
      <c r="CP114" s="60"/>
      <c r="CQ114" s="60"/>
      <c r="CR114" s="60"/>
      <c r="CS114" s="60"/>
    </row>
    <row r="115" spans="2:97" s="58" customFormat="1" ht="12.75" hidden="1" customHeight="1">
      <c r="B115" s="60" t="s">
        <v>798</v>
      </c>
      <c r="C115" s="60"/>
      <c r="D115" s="60"/>
      <c r="E115" s="60"/>
      <c r="F115" s="60"/>
      <c r="G115" s="60"/>
      <c r="H115" s="92" t="s">
        <v>82</v>
      </c>
      <c r="J115" s="177"/>
      <c r="K115" s="177"/>
      <c r="L115" s="177"/>
      <c r="M115" s="177"/>
      <c r="N115" s="177"/>
      <c r="O115" s="177"/>
      <c r="P115" s="177"/>
      <c r="Q115" s="177"/>
      <c r="R115" s="176">
        <f>IF(ABS(R44-'Telecom - Financial'!$N$50)&lt;0.001,0,R44-'Telecom - Financial'!$N$50)</f>
        <v>0</v>
      </c>
      <c r="S115" s="176">
        <f>IF(ABS(S44-'Telecom - Financial'!$O$50)&lt;0.001,0,S44-'Telecom - Financial'!$O$50)</f>
        <v>0</v>
      </c>
      <c r="T115" s="177"/>
      <c r="U115" s="177"/>
      <c r="V115" s="177"/>
      <c r="W115" s="177"/>
      <c r="X115" s="177"/>
      <c r="Y115" s="177"/>
      <c r="AA115" s="177"/>
      <c r="AB115" s="177"/>
      <c r="AC115" s="177"/>
      <c r="AD115" s="177"/>
      <c r="AE115" s="177"/>
      <c r="AF115" s="177"/>
      <c r="AG115" s="177"/>
      <c r="AH115" s="177"/>
      <c r="AI115" s="176">
        <f>IF(ABS(AI44-'Telecom - Financial'!$V$50)&lt;0.001,0,AI44-'Telecom - Financial'!$V$50)</f>
        <v>0</v>
      </c>
      <c r="AJ115" s="176">
        <f>IF(ABS(AJ44-'Telecom - Financial'!$W$50)&lt;0.001,0,AJ44-'Telecom - Financial'!$W$50)</f>
        <v>0</v>
      </c>
      <c r="AK115" s="177"/>
      <c r="AL115" s="177"/>
      <c r="AM115" s="177"/>
      <c r="AN115" s="177"/>
      <c r="AO115" s="177"/>
      <c r="AP115" s="177"/>
      <c r="AR115" s="177"/>
      <c r="AS115" s="177"/>
      <c r="AT115" s="177"/>
      <c r="AU115" s="177"/>
      <c r="AV115" s="177"/>
      <c r="AW115" s="177"/>
      <c r="AX115" s="177"/>
      <c r="AY115" s="177"/>
      <c r="AZ115" s="176">
        <f>IF(ABS(AZ44-'Telecom - Financial'!$AC$50)&lt;0.001,0,AZ44-'Telecom - Financial'!$AC$50)</f>
        <v>0</v>
      </c>
      <c r="BA115" s="176">
        <f>IF(ABS(BA44-'Telecom - Financial'!$AD$50)&lt;0.001,0,BA44-'Telecom - Financial'!$AD$50)</f>
        <v>0</v>
      </c>
      <c r="BB115" s="177"/>
      <c r="BC115" s="177"/>
      <c r="BD115" s="177"/>
      <c r="BE115" s="177"/>
      <c r="BF115" s="177"/>
      <c r="BG115" s="177"/>
      <c r="BI115" s="177"/>
      <c r="BJ115" s="177"/>
      <c r="BK115" s="177"/>
      <c r="BL115" s="177"/>
      <c r="BM115" s="177"/>
      <c r="BN115" s="177"/>
      <c r="BO115" s="177"/>
      <c r="BP115" s="177"/>
      <c r="BQ115" s="176">
        <f>IF(ABS(BQ44-'Telecom - Financial'!$AK$50)&lt;0.001,0,BQ44-'Telecom - Financial'!$AK$50)</f>
        <v>0</v>
      </c>
      <c r="BR115" s="176">
        <f>IF(ABS(BR44-'Telecom - Financial'!$AL$50)&lt;0.001,0,BR44-'Telecom - Financial'!$AL$50)</f>
        <v>0</v>
      </c>
      <c r="BS115" s="177"/>
      <c r="BT115" s="177"/>
      <c r="BU115" s="177"/>
      <c r="BV115" s="177"/>
      <c r="BW115" s="177"/>
      <c r="BX115" s="177"/>
      <c r="CA115" s="60"/>
      <c r="CB115" s="60"/>
      <c r="CC115" s="60"/>
      <c r="CD115" s="60"/>
      <c r="CF115" s="60"/>
      <c r="CG115" s="60"/>
      <c r="CH115" s="60"/>
      <c r="CI115" s="60"/>
      <c r="CK115" s="60"/>
      <c r="CL115" s="60"/>
      <c r="CM115" s="60"/>
      <c r="CN115" s="60"/>
      <c r="CP115" s="60"/>
      <c r="CQ115" s="60"/>
      <c r="CR115" s="60"/>
      <c r="CS115" s="60"/>
    </row>
    <row r="116" spans="2:97" s="58" customFormat="1" ht="12.75" hidden="1" customHeight="1">
      <c r="B116" s="64"/>
      <c r="C116" s="64"/>
      <c r="D116" s="64"/>
      <c r="E116" s="64"/>
      <c r="F116" s="64"/>
      <c r="H116" s="65"/>
      <c r="J116" s="64"/>
      <c r="K116" s="64"/>
      <c r="L116" s="64"/>
      <c r="M116" s="64"/>
      <c r="N116" s="64"/>
      <c r="O116" s="64"/>
      <c r="P116" s="64"/>
      <c r="Q116" s="64"/>
      <c r="R116" s="64"/>
      <c r="S116" s="64"/>
      <c r="T116" s="64"/>
      <c r="U116" s="64"/>
      <c r="V116" s="64"/>
      <c r="W116" s="64"/>
      <c r="X116" s="64"/>
      <c r="Y116" s="64"/>
      <c r="AA116" s="64"/>
      <c r="AB116" s="64"/>
      <c r="AC116" s="64"/>
      <c r="AD116" s="64"/>
      <c r="AE116" s="64"/>
      <c r="AF116" s="64"/>
      <c r="AG116" s="64"/>
      <c r="AH116" s="64"/>
      <c r="AI116" s="64"/>
      <c r="AJ116" s="64"/>
      <c r="AK116" s="64"/>
      <c r="AL116" s="64"/>
      <c r="AM116" s="64"/>
      <c r="AN116" s="64"/>
      <c r="AO116" s="64"/>
      <c r="AP116" s="64"/>
      <c r="AR116" s="64"/>
      <c r="AS116" s="64"/>
      <c r="AT116" s="64"/>
      <c r="AU116" s="64"/>
      <c r="AV116" s="64"/>
      <c r="AW116" s="64"/>
      <c r="AX116" s="64"/>
      <c r="AY116" s="64"/>
      <c r="AZ116" s="64"/>
      <c r="BA116" s="64"/>
      <c r="BB116" s="64"/>
      <c r="BC116" s="64"/>
      <c r="BD116" s="64"/>
      <c r="BE116" s="64"/>
      <c r="BF116" s="64"/>
      <c r="BG116" s="64"/>
      <c r="BI116" s="64"/>
      <c r="BJ116" s="64"/>
      <c r="BK116" s="64"/>
      <c r="BL116" s="64"/>
      <c r="BM116" s="64"/>
      <c r="BN116" s="64"/>
      <c r="BO116" s="64"/>
      <c r="BP116" s="64"/>
      <c r="BQ116" s="64"/>
      <c r="BR116" s="64"/>
      <c r="BS116" s="64"/>
      <c r="BT116" s="64"/>
      <c r="BU116" s="64"/>
      <c r="BV116" s="64"/>
      <c r="BW116" s="64"/>
      <c r="BX116" s="64"/>
      <c r="CA116" s="60"/>
      <c r="CB116" s="60"/>
      <c r="CC116" s="60"/>
      <c r="CD116" s="60"/>
      <c r="CF116" s="60"/>
      <c r="CG116" s="60"/>
      <c r="CH116" s="60"/>
      <c r="CI116" s="60"/>
      <c r="CK116" s="60"/>
      <c r="CL116" s="60"/>
      <c r="CM116" s="60"/>
      <c r="CN116" s="60"/>
      <c r="CP116" s="60"/>
      <c r="CQ116" s="60"/>
      <c r="CR116" s="60"/>
      <c r="CS116" s="60"/>
    </row>
    <row r="117" spans="2:97" s="58" customFormat="1" ht="12.75" hidden="1" customHeight="1">
      <c r="H117" s="73"/>
      <c r="CA117" s="60"/>
      <c r="CB117" s="60"/>
      <c r="CC117" s="60"/>
      <c r="CD117" s="60"/>
      <c r="CF117" s="60"/>
      <c r="CG117" s="60"/>
      <c r="CH117" s="60"/>
      <c r="CI117" s="60"/>
      <c r="CK117" s="60"/>
      <c r="CL117" s="60"/>
      <c r="CM117" s="60"/>
      <c r="CN117" s="60"/>
      <c r="CP117" s="60"/>
      <c r="CQ117" s="60"/>
      <c r="CR117" s="60"/>
      <c r="CS117" s="60"/>
    </row>
    <row r="118" spans="2:97" s="66" customFormat="1" ht="12.75" hidden="1" customHeight="1">
      <c r="B118" s="66" t="s">
        <v>115</v>
      </c>
      <c r="H118" s="67" t="s">
        <v>82</v>
      </c>
      <c r="J118" s="75"/>
      <c r="K118" s="75"/>
      <c r="L118" s="75"/>
      <c r="M118" s="75"/>
      <c r="N118" s="75"/>
      <c r="O118" s="75"/>
      <c r="P118" s="75"/>
      <c r="Q118" s="75"/>
      <c r="R118" s="76">
        <f>IF(ABS(R45-'Group - Accounts (1)'!N28)&lt;0.001,0,R45-'Group - Accounts (1)'!N28)</f>
        <v>0</v>
      </c>
      <c r="S118" s="76">
        <f>IF(ABS(S45-'Group - Accounts (1)'!O28)&lt;0.001,0,S45-'Group - Accounts (1)'!O28)</f>
        <v>0</v>
      </c>
      <c r="T118" s="75"/>
      <c r="U118" s="75"/>
      <c r="V118" s="75"/>
      <c r="W118" s="75"/>
      <c r="X118" s="76">
        <f>IF(ABS(X21-'Group - Accounts (1)'!N28)&lt;0.001,0,X21-'Group - Accounts (1)'!N28)</f>
        <v>0</v>
      </c>
      <c r="Y118" s="76">
        <f>IF(ABS(Y21-'Group - Accounts (1)'!O28)&lt;0.001,0,Y21-'Group - Accounts (1)'!O28)</f>
        <v>0</v>
      </c>
      <c r="AA118" s="75"/>
      <c r="AB118" s="75"/>
      <c r="AC118" s="75"/>
      <c r="AD118" s="75"/>
      <c r="AE118" s="75"/>
      <c r="AF118" s="75"/>
      <c r="AG118" s="75"/>
      <c r="AH118" s="75"/>
      <c r="AI118" s="76">
        <f>IF(ABS(AI45-'Group - Accounts (1)'!V28)&lt;0.001,0,AI45-'Group - Accounts (1)'!V28)</f>
        <v>0</v>
      </c>
      <c r="AJ118" s="76">
        <f>IF(ABS(AJ45-'Group - Accounts (1)'!W28)&lt;0.001,0,AJ45-'Group - Accounts (1)'!W28)</f>
        <v>0</v>
      </c>
      <c r="AK118" s="75"/>
      <c r="AL118" s="75"/>
      <c r="AM118" s="75"/>
      <c r="AN118" s="75"/>
      <c r="AO118" s="76">
        <f>IF(ABS(AO21-'Group - Accounts (1)'!V28)&lt;0.001,0,AO21-'Group - Accounts (1)'!V28)</f>
        <v>0</v>
      </c>
      <c r="AP118" s="76">
        <f>IF(ABS(AP21-'Group - Accounts (1)'!W28)&lt;0.001,0,AP21-'Group - Accounts (1)'!W28)</f>
        <v>0</v>
      </c>
      <c r="AR118" s="75"/>
      <c r="AS118" s="75"/>
      <c r="AT118" s="75"/>
      <c r="AU118" s="75"/>
      <c r="AV118" s="75"/>
      <c r="AW118" s="75"/>
      <c r="AX118" s="75"/>
      <c r="AY118" s="75"/>
      <c r="AZ118" s="76">
        <f>IF(ABS(AZ45-'Group - Accounts (1)'!AC28)&lt;0.001,0,AZ45-'Group - Accounts (1)'!AC28)</f>
        <v>0</v>
      </c>
      <c r="BA118" s="76">
        <f>IF(ABS(BA45-'Group - Accounts (1)'!AD28)&lt;0.001,0,BA45-'Group - Accounts (1)'!AD28)</f>
        <v>0</v>
      </c>
      <c r="BB118" s="75"/>
      <c r="BC118" s="75"/>
      <c r="BD118" s="75"/>
      <c r="BE118" s="75"/>
      <c r="BF118" s="76">
        <f>IF(ABS(BF21-'Group - Accounts (1)'!AC28)&lt;0.001,0,BF21-'Group - Accounts (1)'!AC28)</f>
        <v>0</v>
      </c>
      <c r="BG118" s="76">
        <f>IF(ABS(BG21-'Group - Accounts (1)'!AD28)&lt;0.001,0,BG21-'Group - Accounts (1)'!AD28)</f>
        <v>0</v>
      </c>
      <c r="BI118" s="75"/>
      <c r="BJ118" s="75"/>
      <c r="BK118" s="75"/>
      <c r="BL118" s="75"/>
      <c r="BM118" s="75"/>
      <c r="BN118" s="75"/>
      <c r="BO118" s="75"/>
      <c r="BP118" s="75"/>
      <c r="BQ118" s="76">
        <f>IF(ABS(BQ45-'Group - Accounts (1)'!AK28)&lt;0.001,0,BQ45-'Group - Accounts (1)'!AK28)</f>
        <v>0</v>
      </c>
      <c r="BR118" s="76">
        <f>IF(ABS(BR45-'Group - Accounts (1)'!AL28)&lt;0.001,0,BR45-'Group - Accounts (1)'!AL28)</f>
        <v>0</v>
      </c>
      <c r="BS118" s="75"/>
      <c r="BT118" s="75"/>
      <c r="BU118" s="75"/>
      <c r="BV118" s="75"/>
      <c r="BW118" s="76">
        <f>IF(ABS(BW21-'Group - Accounts (1)'!AK28)&lt;0.001,0,BW21-'Group - Accounts (1)'!AK28)</f>
        <v>0</v>
      </c>
      <c r="BX118" s="76">
        <f>IF(ABS(BX21-'Group - Accounts (1)'!AL28)&lt;0.001,0,BX21-'Group - Accounts (1)'!AL28)</f>
        <v>0</v>
      </c>
    </row>
    <row r="119" spans="2:97" s="58" customFormat="1" ht="12.75" hidden="1" customHeight="1">
      <c r="B119" s="64"/>
      <c r="C119" s="64"/>
      <c r="D119" s="64"/>
      <c r="E119" s="64"/>
      <c r="F119" s="64"/>
      <c r="H119" s="65"/>
      <c r="J119" s="64"/>
      <c r="K119" s="64"/>
      <c r="L119" s="64"/>
      <c r="M119" s="64"/>
      <c r="N119" s="64"/>
      <c r="O119" s="64"/>
      <c r="P119" s="64"/>
      <c r="Q119" s="64"/>
      <c r="R119" s="64"/>
      <c r="S119" s="64"/>
      <c r="T119" s="64"/>
      <c r="U119" s="64"/>
      <c r="V119" s="64"/>
      <c r="W119" s="64"/>
      <c r="X119" s="64"/>
      <c r="Y119" s="64"/>
      <c r="AA119" s="64"/>
      <c r="AB119" s="64"/>
      <c r="AC119" s="64"/>
      <c r="AD119" s="64"/>
      <c r="AE119" s="64"/>
      <c r="AF119" s="64"/>
      <c r="AG119" s="64"/>
      <c r="AH119" s="64"/>
      <c r="AI119" s="64"/>
      <c r="AJ119" s="64"/>
      <c r="AK119" s="64"/>
      <c r="AL119" s="64"/>
      <c r="AM119" s="64"/>
      <c r="AN119" s="64"/>
      <c r="AO119" s="64"/>
      <c r="AP119" s="64"/>
      <c r="AR119" s="64"/>
      <c r="AS119" s="64"/>
      <c r="AT119" s="64"/>
      <c r="AU119" s="64"/>
      <c r="AV119" s="64"/>
      <c r="AW119" s="64"/>
      <c r="AX119" s="64"/>
      <c r="AY119" s="64"/>
      <c r="AZ119" s="64"/>
      <c r="BA119" s="64"/>
      <c r="BB119" s="64"/>
      <c r="BC119" s="64"/>
      <c r="BD119" s="64"/>
      <c r="BE119" s="64"/>
      <c r="BF119" s="64"/>
      <c r="BG119" s="64"/>
      <c r="BI119" s="64"/>
      <c r="BJ119" s="64"/>
      <c r="BK119" s="64"/>
      <c r="BL119" s="64"/>
      <c r="BM119" s="64"/>
      <c r="BN119" s="64"/>
      <c r="BO119" s="64"/>
      <c r="BP119" s="64"/>
      <c r="BQ119" s="64"/>
      <c r="BR119" s="64"/>
      <c r="BS119" s="64"/>
      <c r="BT119" s="64"/>
      <c r="BU119" s="64"/>
      <c r="BV119" s="64"/>
      <c r="BW119" s="64"/>
      <c r="BX119" s="64"/>
      <c r="CA119" s="60"/>
      <c r="CB119" s="60"/>
      <c r="CC119" s="60"/>
      <c r="CD119" s="60"/>
      <c r="CF119" s="60"/>
      <c r="CG119" s="60"/>
      <c r="CH119" s="60"/>
      <c r="CI119" s="60"/>
      <c r="CK119" s="60"/>
      <c r="CL119" s="60"/>
      <c r="CM119" s="60"/>
      <c r="CN119" s="60"/>
      <c r="CP119" s="60"/>
      <c r="CQ119" s="60"/>
      <c r="CR119" s="60"/>
      <c r="CS119" s="60"/>
    </row>
  </sheetData>
  <sheetProtection algorithmName="SHA-512" hashValue="sRkV9iV78MRXmIE4O9+5Q1I5DmFxA5od51VOq1j/MkYwKh7jPP5pNFBGS4O2ZQN3RDgpBru2sLKIa0F4AERgYA==" saltValue="ZHXKLNytJqXv+RMMoseuFw==" spinCount="100000" sheet="1" formatCells="0" selectLockedCells="1"/>
  <mergeCells count="8">
    <mergeCell ref="B54:H54"/>
    <mergeCell ref="F1:F5"/>
    <mergeCell ref="B6:F8"/>
    <mergeCell ref="H6:H8"/>
    <mergeCell ref="B28:F28"/>
    <mergeCell ref="B52:F52"/>
    <mergeCell ref="B30:F32"/>
    <mergeCell ref="H30:H32"/>
  </mergeCells>
  <conditionalFormatting sqref="BI74:BJ74 CA19:CD19 CF19:CI19 CM19:CN19 CP19:CS19 CA43:CB43 CN43 K68:M68 AB68:AD68 AS68:AU68 BJ68:BL68 BI78:BN79 CF43:CG43 CP43:CQ43 CD43 CI43 CS43 BM73:BV74 BI76:BV76 BQ78:BV78 BQ79:BX79 N68:Y70 AE68:AP70 AV68:BG70 BM68:BX70">
    <cfRule type="cellIs" dxfId="2634" priority="1587" operator="notBetween">
      <formula>-2</formula>
      <formula>2</formula>
    </cfRule>
  </conditionalFormatting>
  <conditionalFormatting sqref="H59:H60">
    <cfRule type="cellIs" dxfId="2633" priority="1586" operator="notEqual">
      <formula>0</formula>
    </cfRule>
  </conditionalFormatting>
  <conditionalFormatting sqref="AR88:AS91 BI88:BJ91 N86:W96 J97:W97 AE99:AF110 AE114:AF115 AE86:AN97 AV86:BE96 AR97:BE97 AV99:AW110 AV114:AW115 BM86:BV97 BM114:BN115 N99:Q110 N114:Q115 AX99:AY105 AX110:AY110 BM99:BP110">
    <cfRule type="cellIs" dxfId="2632" priority="1585" operator="notBetween">
      <formula>-0.9999999999</formula>
      <formula>0.9999999999</formula>
    </cfRule>
  </conditionalFormatting>
  <conditionalFormatting sqref="AR86:AS86">
    <cfRule type="cellIs" dxfId="2631" priority="1584" operator="notBetween">
      <formula>-0.9999999999</formula>
      <formula>0.9999999999</formula>
    </cfRule>
  </conditionalFormatting>
  <conditionalFormatting sqref="BI87:BJ87">
    <cfRule type="cellIs" dxfId="2630" priority="1581" operator="notBetween">
      <formula>-0.9999999999</formula>
      <formula>0.9999999999</formula>
    </cfRule>
  </conditionalFormatting>
  <conditionalFormatting sqref="AR92:AS92">
    <cfRule type="cellIs" dxfId="2629" priority="1580" operator="notBetween">
      <formula>-0.9999999999</formula>
      <formula>0.9999999999</formula>
    </cfRule>
  </conditionalFormatting>
  <conditionalFormatting sqref="BI86:BJ86">
    <cfRule type="cellIs" dxfId="2628" priority="1583" operator="notBetween">
      <formula>-0.9999999999</formula>
      <formula>0.9999999999</formula>
    </cfRule>
  </conditionalFormatting>
  <conditionalFormatting sqref="BI92:BJ92">
    <cfRule type="cellIs" dxfId="2627" priority="1579" operator="notBetween">
      <formula>-0.9999999999</formula>
      <formula>0.9999999999</formula>
    </cfRule>
  </conditionalFormatting>
  <conditionalFormatting sqref="AR87:AS87">
    <cfRule type="cellIs" dxfId="2626" priority="1582" operator="notBetween">
      <formula>-0.9999999999</formula>
      <formula>0.9999999999</formula>
    </cfRule>
  </conditionalFormatting>
  <conditionalFormatting sqref="BI93:BJ97">
    <cfRule type="cellIs" dxfId="2625" priority="1577" operator="notBetween">
      <formula>-0.9999999999</formula>
      <formula>0.9999999999</formula>
    </cfRule>
  </conditionalFormatting>
  <conditionalFormatting sqref="AR93:AS96">
    <cfRule type="cellIs" dxfId="2624" priority="1578" operator="notBetween">
      <formula>-0.9999999999</formula>
      <formula>0.9999999999</formula>
    </cfRule>
  </conditionalFormatting>
  <conditionalFormatting sqref="AR118:AS118 BI118:BJ118 BB118:BE118 BS118:BV118 AE118:AF118 AV118:AW118 BM118:BN118 N118:Q118">
    <cfRule type="cellIs" dxfId="2623" priority="1576" operator="notBetween">
      <formula>-0.0009999999</formula>
      <formula>0.0009999999</formula>
    </cfRule>
  </conditionalFormatting>
  <conditionalFormatting sqref="H61:H62">
    <cfRule type="cellIs" dxfId="2622" priority="1575" operator="notEqual">
      <formula>0</formula>
    </cfRule>
  </conditionalFormatting>
  <conditionalFormatting sqref="H64">
    <cfRule type="cellIs" dxfId="2621" priority="1574" operator="notEqual">
      <formula>"OK"</formula>
    </cfRule>
  </conditionalFormatting>
  <conditionalFormatting sqref="BW74:BX74">
    <cfRule type="cellIs" dxfId="2620" priority="1573" operator="notBetween">
      <formula>-2</formula>
      <formula>2</formula>
    </cfRule>
  </conditionalFormatting>
  <conditionalFormatting sqref="BF88:BG90">
    <cfRule type="cellIs" dxfId="2619" priority="1572" operator="notBetween">
      <formula>-0.9999999999</formula>
      <formula>0.9999999999</formula>
    </cfRule>
  </conditionalFormatting>
  <conditionalFormatting sqref="BF87:BG87">
    <cfRule type="cellIs" dxfId="2618" priority="1571" operator="notBetween">
      <formula>-0.9999999999</formula>
      <formula>0.9999999999</formula>
    </cfRule>
  </conditionalFormatting>
  <conditionalFormatting sqref="BF93:BG96">
    <cfRule type="cellIs" dxfId="2617" priority="1570" operator="notBetween">
      <formula>-0.9999999999</formula>
      <formula>0.9999999999</formula>
    </cfRule>
  </conditionalFormatting>
  <conditionalFormatting sqref="BW88:BX90">
    <cfRule type="cellIs" dxfId="2616" priority="1569" operator="notBetween">
      <formula>-0.9999999999</formula>
      <formula>0.9999999999</formula>
    </cfRule>
  </conditionalFormatting>
  <conditionalFormatting sqref="BW87:BX87">
    <cfRule type="cellIs" dxfId="2615" priority="1568" operator="notBetween">
      <formula>-0.9999999999</formula>
      <formula>0.9999999999</formula>
    </cfRule>
  </conditionalFormatting>
  <conditionalFormatting sqref="BW93:BX96">
    <cfRule type="cellIs" dxfId="2614" priority="1567" operator="notBetween">
      <formula>-0.9999999999</formula>
      <formula>0.9999999999</formula>
    </cfRule>
  </conditionalFormatting>
  <conditionalFormatting sqref="CA12:CB12">
    <cfRule type="cellIs" dxfId="2613" priority="1566" operator="notBetween">
      <formula>-2</formula>
      <formula>2</formula>
    </cfRule>
  </conditionalFormatting>
  <conditionalFormatting sqref="CA13:CB13">
    <cfRule type="cellIs" dxfId="2612" priority="1565" operator="notBetween">
      <formula>-2</formula>
      <formula>2</formula>
    </cfRule>
  </conditionalFormatting>
  <conditionalFormatting sqref="CA15:CB16 CA20:CB22">
    <cfRule type="cellIs" dxfId="2611" priority="1564" operator="notBetween">
      <formula>-2</formula>
      <formula>2</formula>
    </cfRule>
  </conditionalFormatting>
  <conditionalFormatting sqref="CA14:CB14">
    <cfRule type="cellIs" dxfId="2610" priority="1563" operator="notBetween">
      <formula>-2</formula>
      <formula>2</formula>
    </cfRule>
  </conditionalFormatting>
  <conditionalFormatting sqref="CD52 CD36">
    <cfRule type="cellIs" dxfId="2609" priority="1562" operator="notBetween">
      <formula>-2</formula>
      <formula>2</formula>
    </cfRule>
  </conditionalFormatting>
  <conditionalFormatting sqref="CD37">
    <cfRule type="cellIs" dxfId="2608" priority="1561" operator="notBetween">
      <formula>-2</formula>
      <formula>2</formula>
    </cfRule>
  </conditionalFormatting>
  <conditionalFormatting sqref="CD44:CD46 CD39:CD40">
    <cfRule type="cellIs" dxfId="2607" priority="1560" operator="notBetween">
      <formula>-2</formula>
      <formula>2</formula>
    </cfRule>
  </conditionalFormatting>
  <conditionalFormatting sqref="CD38">
    <cfRule type="cellIs" dxfId="2606" priority="1559" operator="notBetween">
      <formula>-2</formula>
      <formula>2</formula>
    </cfRule>
  </conditionalFormatting>
  <conditionalFormatting sqref="CF12:CG12">
    <cfRule type="cellIs" dxfId="2605" priority="1558" operator="notBetween">
      <formula>-2</formula>
      <formula>2</formula>
    </cfRule>
  </conditionalFormatting>
  <conditionalFormatting sqref="CF13:CG13">
    <cfRule type="cellIs" dxfId="2604" priority="1557" operator="notBetween">
      <formula>-2</formula>
      <formula>2</formula>
    </cfRule>
  </conditionalFormatting>
  <conditionalFormatting sqref="CF20:CG22 CF15:CG16">
    <cfRule type="cellIs" dxfId="2603" priority="1556" operator="notBetween">
      <formula>-2</formula>
      <formula>2</formula>
    </cfRule>
  </conditionalFormatting>
  <conditionalFormatting sqref="CF14:CG14">
    <cfRule type="cellIs" dxfId="2602" priority="1555" operator="notBetween">
      <formula>-2</formula>
      <formula>2</formula>
    </cfRule>
  </conditionalFormatting>
  <conditionalFormatting sqref="CI52 CI36">
    <cfRule type="cellIs" dxfId="2601" priority="1554" operator="notBetween">
      <formula>-2</formula>
      <formula>2</formula>
    </cfRule>
  </conditionalFormatting>
  <conditionalFormatting sqref="CI37">
    <cfRule type="cellIs" dxfId="2600" priority="1553" operator="notBetween">
      <formula>-2</formula>
      <formula>2</formula>
    </cfRule>
  </conditionalFormatting>
  <conditionalFormatting sqref="CI44:CI46 CI39:CI40">
    <cfRule type="cellIs" dxfId="2599" priority="1552" operator="notBetween">
      <formula>-2</formula>
      <formula>2</formula>
    </cfRule>
  </conditionalFormatting>
  <conditionalFormatting sqref="CI38">
    <cfRule type="cellIs" dxfId="2598" priority="1551" operator="notBetween">
      <formula>-2</formula>
      <formula>2</formula>
    </cfRule>
  </conditionalFormatting>
  <conditionalFormatting sqref="CK21:CL22">
    <cfRule type="cellIs" dxfId="2597" priority="1550" operator="notBetween">
      <formula>-2</formula>
      <formula>2</formula>
    </cfRule>
  </conditionalFormatting>
  <conditionalFormatting sqref="CN52 CN36">
    <cfRule type="cellIs" dxfId="2596" priority="1549" operator="notBetween">
      <formula>-2</formula>
      <formula>2</formula>
    </cfRule>
  </conditionalFormatting>
  <conditionalFormatting sqref="CN37">
    <cfRule type="cellIs" dxfId="2595" priority="1548" operator="notBetween">
      <formula>-2</formula>
      <formula>2</formula>
    </cfRule>
  </conditionalFormatting>
  <conditionalFormatting sqref="CN44:CN46 CN39:CN40">
    <cfRule type="cellIs" dxfId="2594" priority="1547" operator="notBetween">
      <formula>-2</formula>
      <formula>2</formula>
    </cfRule>
  </conditionalFormatting>
  <conditionalFormatting sqref="CN38">
    <cfRule type="cellIs" dxfId="2593" priority="1546" operator="notBetween">
      <formula>-2</formula>
      <formula>2</formula>
    </cfRule>
  </conditionalFormatting>
  <conditionalFormatting sqref="CP12:CQ12">
    <cfRule type="cellIs" dxfId="2592" priority="1545" operator="notBetween">
      <formula>-2</formula>
      <formula>2</formula>
    </cfRule>
  </conditionalFormatting>
  <conditionalFormatting sqref="CP13:CQ13">
    <cfRule type="cellIs" dxfId="2591" priority="1544" operator="notBetween">
      <formula>-2</formula>
      <formula>2</formula>
    </cfRule>
  </conditionalFormatting>
  <conditionalFormatting sqref="CP20:CQ22 CP15:CQ16">
    <cfRule type="cellIs" dxfId="2590" priority="1543" operator="notBetween">
      <formula>-2</formula>
      <formula>2</formula>
    </cfRule>
  </conditionalFormatting>
  <conditionalFormatting sqref="CP14:CQ14">
    <cfRule type="cellIs" dxfId="2589" priority="1542" operator="notBetween">
      <formula>-2</formula>
      <formula>2</formula>
    </cfRule>
  </conditionalFormatting>
  <conditionalFormatting sqref="CS52 CS36">
    <cfRule type="cellIs" dxfId="2588" priority="1541" operator="notBetween">
      <formula>-2</formula>
      <formula>2</formula>
    </cfRule>
  </conditionalFormatting>
  <conditionalFormatting sqref="CS37">
    <cfRule type="cellIs" dxfId="2587" priority="1540" operator="notBetween">
      <formula>-2</formula>
      <formula>2</formula>
    </cfRule>
  </conditionalFormatting>
  <conditionalFormatting sqref="CS44:CS46 CS39:CS40">
    <cfRule type="cellIs" dxfId="2586" priority="1539" operator="notBetween">
      <formula>-2</formula>
      <formula>2</formula>
    </cfRule>
  </conditionalFormatting>
  <conditionalFormatting sqref="CS38">
    <cfRule type="cellIs" dxfId="2585" priority="1538" operator="notBetween">
      <formula>-2</formula>
      <formula>2</formula>
    </cfRule>
  </conditionalFormatting>
  <conditionalFormatting sqref="BF91">
    <cfRule type="cellIs" dxfId="2584" priority="1537" operator="notBetween">
      <formula>-0.9999999999</formula>
      <formula>0.9999999999</formula>
    </cfRule>
  </conditionalFormatting>
  <conditionalFormatting sqref="BF92">
    <cfRule type="cellIs" dxfId="2583" priority="1536" operator="notBetween">
      <formula>-0.9999999999</formula>
      <formula>0.9999999999</formula>
    </cfRule>
  </conditionalFormatting>
  <conditionalFormatting sqref="BG91">
    <cfRule type="cellIs" dxfId="2582" priority="1535" operator="notBetween">
      <formula>-0.9999999999</formula>
      <formula>0.9999999999</formula>
    </cfRule>
  </conditionalFormatting>
  <conditionalFormatting sqref="BG92">
    <cfRule type="cellIs" dxfId="2581" priority="1534" operator="notBetween">
      <formula>-0.9999999999</formula>
      <formula>0.9999999999</formula>
    </cfRule>
  </conditionalFormatting>
  <conditionalFormatting sqref="BW91">
    <cfRule type="cellIs" dxfId="2580" priority="1533" operator="notBetween">
      <formula>-0.9999999999</formula>
      <formula>0.9999999999</formula>
    </cfRule>
  </conditionalFormatting>
  <conditionalFormatting sqref="BW92">
    <cfRule type="cellIs" dxfId="2579" priority="1532" operator="notBetween">
      <formula>-0.9999999999</formula>
      <formula>0.9999999999</formula>
    </cfRule>
  </conditionalFormatting>
  <conditionalFormatting sqref="BX91">
    <cfRule type="cellIs" dxfId="2578" priority="1531" operator="notBetween">
      <formula>-0.9999999999</formula>
      <formula>0.9999999999</formula>
    </cfRule>
  </conditionalFormatting>
  <conditionalFormatting sqref="BX92">
    <cfRule type="cellIs" dxfId="2577" priority="1530" operator="notBetween">
      <formula>-0.9999999999</formula>
      <formula>0.9999999999</formula>
    </cfRule>
  </conditionalFormatting>
  <conditionalFormatting sqref="BG97">
    <cfRule type="cellIs" dxfId="2576" priority="1529" operator="notBetween">
      <formula>-0.9999999999</formula>
      <formula>0.9999999999</formula>
    </cfRule>
  </conditionalFormatting>
  <conditionalFormatting sqref="BG97">
    <cfRule type="cellIs" dxfId="2575" priority="1528" operator="notBetween">
      <formula>-0.9999999999</formula>
      <formula>0.9999999999</formula>
    </cfRule>
  </conditionalFormatting>
  <conditionalFormatting sqref="BG97">
    <cfRule type="cellIs" dxfId="2574" priority="1527" operator="notBetween">
      <formula>-0.9999999999</formula>
      <formula>0.9999999999</formula>
    </cfRule>
  </conditionalFormatting>
  <conditionalFormatting sqref="BG97">
    <cfRule type="cellIs" dxfId="2573" priority="1526" operator="notBetween">
      <formula>-0.9999999999</formula>
      <formula>0.9999999999</formula>
    </cfRule>
  </conditionalFormatting>
  <conditionalFormatting sqref="BX97">
    <cfRule type="cellIs" dxfId="2572" priority="1525" operator="notBetween">
      <formula>-0.9999999999</formula>
      <formula>0.9999999999</formula>
    </cfRule>
  </conditionalFormatting>
  <conditionalFormatting sqref="BX97">
    <cfRule type="cellIs" dxfId="2571" priority="1524" operator="notBetween">
      <formula>-0.9999999999</formula>
      <formula>0.9999999999</formula>
    </cfRule>
  </conditionalFormatting>
  <conditionalFormatting sqref="BX97">
    <cfRule type="cellIs" dxfId="2570" priority="1523" operator="notBetween">
      <formula>-0.9999999999</formula>
      <formula>0.9999999999</formula>
    </cfRule>
  </conditionalFormatting>
  <conditionalFormatting sqref="BX97">
    <cfRule type="cellIs" dxfId="2569" priority="1522" operator="notBetween">
      <formula>-0.9999999999</formula>
      <formula>0.9999999999</formula>
    </cfRule>
  </conditionalFormatting>
  <conditionalFormatting sqref="BF118:BG118">
    <cfRule type="cellIs" dxfId="2568" priority="1521" operator="notBetween">
      <formula>-0.0009999999</formula>
      <formula>0.0009999999</formula>
    </cfRule>
  </conditionalFormatting>
  <conditionalFormatting sqref="BW118:BX118">
    <cfRule type="cellIs" dxfId="2567" priority="1520" operator="notBetween">
      <formula>-0.0009999999</formula>
      <formula>0.0009999999</formula>
    </cfRule>
  </conditionalFormatting>
  <conditionalFormatting sqref="BI73:BX73">
    <cfRule type="cellIs" dxfId="2566" priority="1516" operator="notBetween">
      <formula>-2</formula>
      <formula>2</formula>
    </cfRule>
  </conditionalFormatting>
  <conditionalFormatting sqref="CD20:CD22 CD15">
    <cfRule type="cellIs" dxfId="2565" priority="1457" operator="notBetween">
      <formula>-2</formula>
      <formula>2</formula>
    </cfRule>
  </conditionalFormatting>
  <conditionalFormatting sqref="J68:M68 AA68:AD68 AR68:AU68 BI68:BL68 N68:Y70 AE68:AP70 AV68:BG70 BM68:BX70">
    <cfRule type="cellIs" dxfId="2564" priority="1519" operator="greaterThan">
      <formula>0</formula>
    </cfRule>
  </conditionalFormatting>
  <conditionalFormatting sqref="H63">
    <cfRule type="cellIs" dxfId="2563" priority="1518" operator="notEqual">
      <formula>0</formula>
    </cfRule>
  </conditionalFormatting>
  <conditionalFormatting sqref="BI73:BJ73">
    <cfRule type="cellIs" dxfId="2562" priority="1517" operator="notBetween">
      <formula>-2</formula>
      <formula>2</formula>
    </cfRule>
  </conditionalFormatting>
  <conditionalFormatting sqref="BF86">
    <cfRule type="cellIs" dxfId="2561" priority="1515" operator="notBetween">
      <formula>-0.9999999999</formula>
      <formula>0.9999999999</formula>
    </cfRule>
  </conditionalFormatting>
  <conditionalFormatting sqref="BG86">
    <cfRule type="cellIs" dxfId="2560" priority="1514" operator="notBetween">
      <formula>-0.9999999999</formula>
      <formula>0.9999999999</formula>
    </cfRule>
  </conditionalFormatting>
  <conditionalFormatting sqref="BW86">
    <cfRule type="cellIs" dxfId="2559" priority="1513" operator="notBetween">
      <formula>-0.9999999999</formula>
      <formula>0.9999999999</formula>
    </cfRule>
  </conditionalFormatting>
  <conditionalFormatting sqref="BX86">
    <cfRule type="cellIs" dxfId="2558" priority="1512" operator="notBetween">
      <formula>-0.9999999999</formula>
      <formula>0.9999999999</formula>
    </cfRule>
  </conditionalFormatting>
  <conditionalFormatting sqref="AT88:AU91">
    <cfRule type="cellIs" dxfId="2557" priority="1511" operator="notBetween">
      <formula>-0.9999999999</formula>
      <formula>0.9999999999</formula>
    </cfRule>
  </conditionalFormatting>
  <conditionalFormatting sqref="AT86:AU86">
    <cfRule type="cellIs" dxfId="2556" priority="1510" operator="notBetween">
      <formula>-0.9999999999</formula>
      <formula>0.9999999999</formula>
    </cfRule>
  </conditionalFormatting>
  <conditionalFormatting sqref="AT92:AU92">
    <cfRule type="cellIs" dxfId="2555" priority="1508" operator="notBetween">
      <formula>-0.9999999999</formula>
      <formula>0.9999999999</formula>
    </cfRule>
  </conditionalFormatting>
  <conditionalFormatting sqref="AT87:AU87">
    <cfRule type="cellIs" dxfId="2554" priority="1509" operator="notBetween">
      <formula>-0.9999999999</formula>
      <formula>0.9999999999</formula>
    </cfRule>
  </conditionalFormatting>
  <conditionalFormatting sqref="AT93:AU96 AT97">
    <cfRule type="cellIs" dxfId="2553" priority="1507" operator="notBetween">
      <formula>-0.9999999999</formula>
      <formula>0.9999999999</formula>
    </cfRule>
  </conditionalFormatting>
  <conditionalFormatting sqref="AT118:AU118">
    <cfRule type="cellIs" dxfId="2552" priority="1506" operator="notBetween">
      <formula>-0.0009999999</formula>
      <formula>0.0009999999</formula>
    </cfRule>
  </conditionalFormatting>
  <conditionalFormatting sqref="BK74:BL74">
    <cfRule type="cellIs" dxfId="2551" priority="1505" operator="notBetween">
      <formula>-2</formula>
      <formula>2</formula>
    </cfRule>
  </conditionalFormatting>
  <conditionalFormatting sqref="BK88:BL91">
    <cfRule type="cellIs" dxfId="2550" priority="1504" operator="notBetween">
      <formula>-0.9999999999</formula>
      <formula>0.9999999999</formula>
    </cfRule>
  </conditionalFormatting>
  <conditionalFormatting sqref="BK87:BL87">
    <cfRule type="cellIs" dxfId="2549" priority="1502" operator="notBetween">
      <formula>-0.9999999999</formula>
      <formula>0.9999999999</formula>
    </cfRule>
  </conditionalFormatting>
  <conditionalFormatting sqref="BK86:BL86">
    <cfRule type="cellIs" dxfId="2548" priority="1503" operator="notBetween">
      <formula>-0.9999999999</formula>
      <formula>0.9999999999</formula>
    </cfRule>
  </conditionalFormatting>
  <conditionalFormatting sqref="BK92:BL92">
    <cfRule type="cellIs" dxfId="2547" priority="1501" operator="notBetween">
      <formula>-0.9999999999</formula>
      <formula>0.9999999999</formula>
    </cfRule>
  </conditionalFormatting>
  <conditionalFormatting sqref="BK93:BL97">
    <cfRule type="cellIs" dxfId="2546" priority="1500" operator="notBetween">
      <formula>-0.9999999999</formula>
      <formula>0.9999999999</formula>
    </cfRule>
  </conditionalFormatting>
  <conditionalFormatting sqref="BK118:BL118">
    <cfRule type="cellIs" dxfId="2545" priority="1499" operator="notBetween">
      <formula>-0.0009999999</formula>
      <formula>0.0009999999</formula>
    </cfRule>
  </conditionalFormatting>
  <conditionalFormatting sqref="BK73:BL73">
    <cfRule type="cellIs" dxfId="2544" priority="1498" operator="notBetween">
      <formula>-2</formula>
      <formula>2</formula>
    </cfRule>
  </conditionalFormatting>
  <conditionalFormatting sqref="BW76:BX76">
    <cfRule type="cellIs" dxfId="2543" priority="1497" operator="notBetween">
      <formula>-2</formula>
      <formula>2</formula>
    </cfRule>
  </conditionalFormatting>
  <conditionalFormatting sqref="CP52">
    <cfRule type="cellIs" dxfId="2542" priority="1464" operator="notBetween">
      <formula>-2</formula>
      <formula>2</formula>
    </cfRule>
  </conditionalFormatting>
  <conditionalFormatting sqref="CG52 CG36">
    <cfRule type="cellIs" dxfId="2541" priority="1486" operator="notBetween">
      <formula>-2</formula>
      <formula>2</formula>
    </cfRule>
  </conditionalFormatting>
  <conditionalFormatting sqref="CG37">
    <cfRule type="cellIs" dxfId="2540" priority="1485" operator="notBetween">
      <formula>-2</formula>
      <formula>2</formula>
    </cfRule>
  </conditionalFormatting>
  <conditionalFormatting sqref="CF37">
    <cfRule type="cellIs" dxfId="2539" priority="1481" operator="notBetween">
      <formula>-2</formula>
      <formula>2</formula>
    </cfRule>
  </conditionalFormatting>
  <conditionalFormatting sqref="CF44:CF46 CF39:CF40">
    <cfRule type="cellIs" dxfId="2538" priority="1480" operator="notBetween">
      <formula>-2</formula>
      <formula>2</formula>
    </cfRule>
  </conditionalFormatting>
  <conditionalFormatting sqref="CF38">
    <cfRule type="cellIs" dxfId="2537" priority="1479" operator="notBetween">
      <formula>-2</formula>
      <formula>2</formula>
    </cfRule>
  </conditionalFormatting>
  <conditionalFormatting sqref="CQ52 CQ36">
    <cfRule type="cellIs" dxfId="2536" priority="1468" operator="notBetween">
      <formula>-2</formula>
      <formula>2</formula>
    </cfRule>
  </conditionalFormatting>
  <conditionalFormatting sqref="CQ37">
    <cfRule type="cellIs" dxfId="2535" priority="1467" operator="notBetween">
      <formula>-2</formula>
      <formula>2</formula>
    </cfRule>
  </conditionalFormatting>
  <conditionalFormatting sqref="CL37">
    <cfRule type="cellIs" dxfId="2534" priority="1476" operator="notBetween">
      <formula>-2</formula>
      <formula>2</formula>
    </cfRule>
  </conditionalFormatting>
  <conditionalFormatting sqref="CD12">
    <cfRule type="cellIs" dxfId="2533" priority="1459" operator="notBetween">
      <formula>-2</formula>
      <formula>2</formula>
    </cfRule>
  </conditionalFormatting>
  <conditionalFormatting sqref="CL44:CL46 CL39:CL40">
    <cfRule type="cellIs" dxfId="2532" priority="1475" operator="notBetween">
      <formula>-2</formula>
      <formula>2</formula>
    </cfRule>
  </conditionalFormatting>
  <conditionalFormatting sqref="CL38">
    <cfRule type="cellIs" dxfId="2531" priority="1474" operator="notBetween">
      <formula>-2</formula>
      <formula>2</formula>
    </cfRule>
  </conditionalFormatting>
  <conditionalFormatting sqref="CP37">
    <cfRule type="cellIs" dxfId="2530" priority="1463" operator="notBetween">
      <formula>-2</formula>
      <formula>2</formula>
    </cfRule>
  </conditionalFormatting>
  <conditionalFormatting sqref="CP44:CP46 CP39:CP40">
    <cfRule type="cellIs" dxfId="2529" priority="1462" operator="notBetween">
      <formula>-2</formula>
      <formula>2</formula>
    </cfRule>
  </conditionalFormatting>
  <conditionalFormatting sqref="CP36">
    <cfRule type="cellIs" dxfId="2528" priority="1469" operator="notBetween">
      <formula>-2</formula>
      <formula>2</formula>
    </cfRule>
  </conditionalFormatting>
  <conditionalFormatting sqref="CL52 CL36">
    <cfRule type="cellIs" dxfId="2527" priority="1477" operator="notBetween">
      <formula>-2</formula>
      <formula>2</formula>
    </cfRule>
  </conditionalFormatting>
  <conditionalFormatting sqref="CK52">
    <cfRule type="cellIs" dxfId="2526" priority="1473" operator="notBetween">
      <formula>-2</formula>
      <formula>2</formula>
    </cfRule>
  </conditionalFormatting>
  <conditionalFormatting sqref="CB52 CB36">
    <cfRule type="cellIs" dxfId="2525" priority="1495" operator="notBetween">
      <formula>-2</formula>
      <formula>2</formula>
    </cfRule>
  </conditionalFormatting>
  <conditionalFormatting sqref="CB37">
    <cfRule type="cellIs" dxfId="2524" priority="1494" operator="notBetween">
      <formula>-2</formula>
      <formula>2</formula>
    </cfRule>
  </conditionalFormatting>
  <conditionalFormatting sqref="CA37">
    <cfRule type="cellIs" dxfId="2523" priority="1490" operator="notBetween">
      <formula>-2</formula>
      <formula>2</formula>
    </cfRule>
  </conditionalFormatting>
  <conditionalFormatting sqref="CA44:CA46 CA39:CA40">
    <cfRule type="cellIs" dxfId="2522" priority="1489" operator="notBetween">
      <formula>-2</formula>
      <formula>2</formula>
    </cfRule>
  </conditionalFormatting>
  <conditionalFormatting sqref="CA36">
    <cfRule type="cellIs" dxfId="2521" priority="1496" operator="notBetween">
      <formula>-2</formula>
      <formula>2</formula>
    </cfRule>
  </conditionalFormatting>
  <conditionalFormatting sqref="CB44:CB46 CB39:CB40">
    <cfRule type="cellIs" dxfId="2520" priority="1493" operator="notBetween">
      <formula>-2</formula>
      <formula>2</formula>
    </cfRule>
  </conditionalFormatting>
  <conditionalFormatting sqref="CB38">
    <cfRule type="cellIs" dxfId="2519" priority="1492" operator="notBetween">
      <formula>-2</formula>
      <formula>2</formula>
    </cfRule>
  </conditionalFormatting>
  <conditionalFormatting sqref="CA52">
    <cfRule type="cellIs" dxfId="2518" priority="1491" operator="notBetween">
      <formula>-2</formula>
      <formula>2</formula>
    </cfRule>
  </conditionalFormatting>
  <conditionalFormatting sqref="CA38">
    <cfRule type="cellIs" dxfId="2517" priority="1488" operator="notBetween">
      <formula>-2</formula>
      <formula>2</formula>
    </cfRule>
  </conditionalFormatting>
  <conditionalFormatting sqref="CF36">
    <cfRule type="cellIs" dxfId="2516" priority="1487" operator="notBetween">
      <formula>-2</formula>
      <formula>2</formula>
    </cfRule>
  </conditionalFormatting>
  <conditionalFormatting sqref="CG44:CG46 CG39:CG40">
    <cfRule type="cellIs" dxfId="2515" priority="1484" operator="notBetween">
      <formula>-2</formula>
      <formula>2</formula>
    </cfRule>
  </conditionalFormatting>
  <conditionalFormatting sqref="CG38">
    <cfRule type="cellIs" dxfId="2514" priority="1483" operator="notBetween">
      <formula>-2</formula>
      <formula>2</formula>
    </cfRule>
  </conditionalFormatting>
  <conditionalFormatting sqref="CK37">
    <cfRule type="cellIs" dxfId="2513" priority="1472" operator="notBetween">
      <formula>-2</formula>
      <formula>2</formula>
    </cfRule>
  </conditionalFormatting>
  <conditionalFormatting sqref="CK44:CK46 CK39:CK40">
    <cfRule type="cellIs" dxfId="2512" priority="1471" operator="notBetween">
      <formula>-2</formula>
      <formula>2</formula>
    </cfRule>
  </conditionalFormatting>
  <conditionalFormatting sqref="CF52">
    <cfRule type="cellIs" dxfId="2511" priority="1482" operator="notBetween">
      <formula>-2</formula>
      <formula>2</formula>
    </cfRule>
  </conditionalFormatting>
  <conditionalFormatting sqref="CK36">
    <cfRule type="cellIs" dxfId="2510" priority="1478" operator="notBetween">
      <formula>-2</formula>
      <formula>2</formula>
    </cfRule>
  </conditionalFormatting>
  <conditionalFormatting sqref="CK38">
    <cfRule type="cellIs" dxfId="2509" priority="1470" operator="notBetween">
      <formula>-2</formula>
      <formula>2</formula>
    </cfRule>
  </conditionalFormatting>
  <conditionalFormatting sqref="CQ44:CQ46 CQ39:CQ40">
    <cfRule type="cellIs" dxfId="2508" priority="1466" operator="notBetween">
      <formula>-2</formula>
      <formula>2</formula>
    </cfRule>
  </conditionalFormatting>
  <conditionalFormatting sqref="CQ38">
    <cfRule type="cellIs" dxfId="2507" priority="1465" operator="notBetween">
      <formula>-2</formula>
      <formula>2</formula>
    </cfRule>
  </conditionalFormatting>
  <conditionalFormatting sqref="CI12">
    <cfRule type="cellIs" dxfId="2506" priority="1451" operator="notBetween">
      <formula>-2</formula>
      <formula>2</formula>
    </cfRule>
  </conditionalFormatting>
  <conditionalFormatting sqref="CP38">
    <cfRule type="cellIs" dxfId="2505" priority="1461" operator="notBetween">
      <formula>-2</formula>
      <formula>2</formula>
    </cfRule>
  </conditionalFormatting>
  <conditionalFormatting sqref="CR12">
    <cfRule type="cellIs" dxfId="2504" priority="1436" operator="notBetween">
      <formula>-2</formula>
      <formula>2</formula>
    </cfRule>
  </conditionalFormatting>
  <conditionalFormatting sqref="CM12">
    <cfRule type="cellIs" dxfId="2503" priority="1444" operator="notBetween">
      <formula>-2</formula>
      <formula>2</formula>
    </cfRule>
  </conditionalFormatting>
  <conditionalFormatting sqref="CC13">
    <cfRule type="cellIs" dxfId="2502" priority="1455" operator="notBetween">
      <formula>-2</formula>
      <formula>2</formula>
    </cfRule>
  </conditionalFormatting>
  <conditionalFormatting sqref="CC20:CC22 CC15">
    <cfRule type="cellIs" dxfId="2501" priority="1454" operator="notBetween">
      <formula>-2</formula>
      <formula>2</formula>
    </cfRule>
  </conditionalFormatting>
  <conditionalFormatting sqref="CC14">
    <cfRule type="cellIs" dxfId="2500" priority="1453" operator="notBetween">
      <formula>-2</formula>
      <formula>2</formula>
    </cfRule>
  </conditionalFormatting>
  <conditionalFormatting sqref="CC12">
    <cfRule type="cellIs" dxfId="2499" priority="1460" operator="notBetween">
      <formula>-2</formula>
      <formula>2</formula>
    </cfRule>
  </conditionalFormatting>
  <conditionalFormatting sqref="CD13">
    <cfRule type="cellIs" dxfId="2498" priority="1458" operator="notBetween">
      <formula>-2</formula>
      <formula>2</formula>
    </cfRule>
  </conditionalFormatting>
  <conditionalFormatting sqref="CD14">
    <cfRule type="cellIs" dxfId="2497" priority="1456" operator="notBetween">
      <formula>-2</formula>
      <formula>2</formula>
    </cfRule>
  </conditionalFormatting>
  <conditionalFormatting sqref="BI69:BJ69 AR69:AS69 AA69:AB69 J69:K69">
    <cfRule type="cellIs" dxfId="2496" priority="1423" operator="notBetween">
      <formula>-2</formula>
      <formula>2</formula>
    </cfRule>
  </conditionalFormatting>
  <conditionalFormatting sqref="CH13">
    <cfRule type="cellIs" dxfId="2495" priority="1447" operator="notBetween">
      <formula>-2</formula>
      <formula>2</formula>
    </cfRule>
  </conditionalFormatting>
  <conditionalFormatting sqref="CH20:CH22 CH15:CH16">
    <cfRule type="cellIs" dxfId="2494" priority="1446" operator="notBetween">
      <formula>-2</formula>
      <formula>2</formula>
    </cfRule>
  </conditionalFormatting>
  <conditionalFormatting sqref="CH14">
    <cfRule type="cellIs" dxfId="2493" priority="1445" operator="notBetween">
      <formula>-2</formula>
      <formula>2</formula>
    </cfRule>
  </conditionalFormatting>
  <conditionalFormatting sqref="CH12">
    <cfRule type="cellIs" dxfId="2492" priority="1452" operator="notBetween">
      <formula>-2</formula>
      <formula>2</formula>
    </cfRule>
  </conditionalFormatting>
  <conditionalFormatting sqref="CI13">
    <cfRule type="cellIs" dxfId="2491" priority="1450" operator="notBetween">
      <formula>-2</formula>
      <formula>2</formula>
    </cfRule>
  </conditionalFormatting>
  <conditionalFormatting sqref="CI20:CI22 CI15:CI16">
    <cfRule type="cellIs" dxfId="2490" priority="1449" operator="notBetween">
      <formula>-2</formula>
      <formula>2</formula>
    </cfRule>
  </conditionalFormatting>
  <conditionalFormatting sqref="CI14">
    <cfRule type="cellIs" dxfId="2489" priority="1448" operator="notBetween">
      <formula>-2</formula>
      <formula>2</formula>
    </cfRule>
  </conditionalFormatting>
  <conditionalFormatting sqref="BJ69 AS69 AB69 K69">
    <cfRule type="cellIs" dxfId="2488" priority="1424" operator="notBetween">
      <formula>-2</formula>
      <formula>2</formula>
    </cfRule>
  </conditionalFormatting>
  <conditionalFormatting sqref="CM13">
    <cfRule type="cellIs" dxfId="2487" priority="1439" operator="notBetween">
      <formula>-2</formula>
      <formula>2</formula>
    </cfRule>
  </conditionalFormatting>
  <conditionalFormatting sqref="CM20:CM22 CM15:CM16">
    <cfRule type="cellIs" dxfId="2486" priority="1438" operator="notBetween">
      <formula>-2</formula>
      <formula>2</formula>
    </cfRule>
  </conditionalFormatting>
  <conditionalFormatting sqref="CM14">
    <cfRule type="cellIs" dxfId="2485" priority="1437" operator="notBetween">
      <formula>-2</formula>
      <formula>2</formula>
    </cfRule>
  </conditionalFormatting>
  <conditionalFormatting sqref="CN12">
    <cfRule type="cellIs" dxfId="2484" priority="1443" operator="notBetween">
      <formula>-2</formula>
      <formula>2</formula>
    </cfRule>
  </conditionalFormatting>
  <conditionalFormatting sqref="CN13">
    <cfRule type="cellIs" dxfId="2483" priority="1442" operator="notBetween">
      <formula>-2</formula>
      <formula>2</formula>
    </cfRule>
  </conditionalFormatting>
  <conditionalFormatting sqref="CN20:CN22 CN15:CN16">
    <cfRule type="cellIs" dxfId="2482" priority="1441" operator="notBetween">
      <formula>-2</formula>
      <formula>2</formula>
    </cfRule>
  </conditionalFormatting>
  <conditionalFormatting sqref="CN14">
    <cfRule type="cellIs" dxfId="2481" priority="1440" operator="notBetween">
      <formula>-2</formula>
      <formula>2</formula>
    </cfRule>
  </conditionalFormatting>
  <conditionalFormatting sqref="BI70:BJ70 AR70:AS70 AA70:AB70 J70:K70">
    <cfRule type="cellIs" dxfId="2480" priority="1407" operator="notBetween">
      <formula>-2</formula>
      <formula>2</formula>
    </cfRule>
  </conditionalFormatting>
  <conditionalFormatting sqref="CR13">
    <cfRule type="cellIs" dxfId="2479" priority="1431" operator="notBetween">
      <formula>-2</formula>
      <formula>2</formula>
    </cfRule>
  </conditionalFormatting>
  <conditionalFormatting sqref="CR20:CR22 CR15:CR16">
    <cfRule type="cellIs" dxfId="2478" priority="1430" operator="notBetween">
      <formula>-2</formula>
      <formula>2</formula>
    </cfRule>
  </conditionalFormatting>
  <conditionalFormatting sqref="CR14">
    <cfRule type="cellIs" dxfId="2477" priority="1429" operator="notBetween">
      <formula>-2</formula>
      <formula>2</formula>
    </cfRule>
  </conditionalFormatting>
  <conditionalFormatting sqref="CS12">
    <cfRule type="cellIs" dxfId="2476" priority="1435" operator="notBetween">
      <formula>-2</formula>
      <formula>2</formula>
    </cfRule>
  </conditionalFormatting>
  <conditionalFormatting sqref="CS13">
    <cfRule type="cellIs" dxfId="2475" priority="1434" operator="notBetween">
      <formula>-2</formula>
      <formula>2</formula>
    </cfRule>
  </conditionalFormatting>
  <conditionalFormatting sqref="CS20:CS22 CS15:CS16">
    <cfRule type="cellIs" dxfId="2474" priority="1433" operator="notBetween">
      <formula>-2</formula>
      <formula>2</formula>
    </cfRule>
  </conditionalFormatting>
  <conditionalFormatting sqref="CS14">
    <cfRule type="cellIs" dxfId="2473" priority="1432" operator="notBetween">
      <formula>-2</formula>
      <formula>2</formula>
    </cfRule>
  </conditionalFormatting>
  <conditionalFormatting sqref="BX67 BG67 Y67">
    <cfRule type="cellIs" dxfId="2472" priority="1425" operator="notBetween">
      <formula>-2</formula>
      <formula>2</formula>
    </cfRule>
  </conditionalFormatting>
  <conditionalFormatting sqref="BK70:BL70 AT70:AU70 AC70:AD70 L70:M70">
    <cfRule type="cellIs" dxfId="2471" priority="1401" operator="notBetween">
      <formula>-2</formula>
      <formula>2</formula>
    </cfRule>
  </conditionalFormatting>
  <conditionalFormatting sqref="BK70:BL70 AT70:AU70 AC70:AD70 L70:M70">
    <cfRule type="cellIs" dxfId="2470" priority="1403" operator="notBetween">
      <formula>-2</formula>
      <formula>2</formula>
    </cfRule>
  </conditionalFormatting>
  <conditionalFormatting sqref="BK70:BL70 AT70:AU70 AC70:AD70 L70:M70">
    <cfRule type="cellIs" dxfId="2469" priority="1404" operator="notBetween">
      <formula>-2</formula>
      <formula>2</formula>
    </cfRule>
  </conditionalFormatting>
  <conditionalFormatting sqref="BK70:BL70 AT70:AU70 AC70:AD70 L70:M70">
    <cfRule type="cellIs" dxfId="2468" priority="1402" operator="greaterThan">
      <formula>0</formula>
    </cfRule>
  </conditionalFormatting>
  <conditionalFormatting sqref="J67:Y67 AR67:BG67 BI67:BX67">
    <cfRule type="cellIs" dxfId="2467" priority="1428" operator="notBetween">
      <formula>-2</formula>
      <formula>2</formula>
    </cfRule>
  </conditionalFormatting>
  <conditionalFormatting sqref="BX67 BG67 Y67">
    <cfRule type="cellIs" dxfId="2466" priority="1427" operator="notBetween">
      <formula>-2</formula>
      <formula>2</formula>
    </cfRule>
  </conditionalFormatting>
  <conditionalFormatting sqref="J67:Y67 AR67:BG67 BI67:BX67">
    <cfRule type="cellIs" dxfId="2465" priority="1426" operator="greaterThan">
      <formula>0</formula>
    </cfRule>
  </conditionalFormatting>
  <conditionalFormatting sqref="BI69:BJ69 AR69:AS69 AA69:AB69 J69:K69">
    <cfRule type="cellIs" dxfId="2464" priority="1422" operator="greaterThan">
      <formula>0</formula>
    </cfRule>
  </conditionalFormatting>
  <conditionalFormatting sqref="BI69:BJ69 AR69:AS69 AA69:AB69 J69:K69">
    <cfRule type="cellIs" dxfId="2463" priority="1421" operator="notBetween">
      <formula>-2</formula>
      <formula>2</formula>
    </cfRule>
  </conditionalFormatting>
  <conditionalFormatting sqref="BL67 AU67 M67">
    <cfRule type="cellIs" dxfId="2462" priority="1420" operator="notBetween">
      <formula>-2</formula>
      <formula>2</formula>
    </cfRule>
  </conditionalFormatting>
  <conditionalFormatting sqref="BL67 AU67 M67">
    <cfRule type="cellIs" dxfId="2461" priority="1419" operator="greaterThan">
      <formula>0</formula>
    </cfRule>
  </conditionalFormatting>
  <conditionalFormatting sqref="BK69:BL69 AT69:AU69 AC69:AD69 L69:M69">
    <cfRule type="cellIs" dxfId="2460" priority="1417" operator="notBetween">
      <formula>-2</formula>
      <formula>2</formula>
    </cfRule>
  </conditionalFormatting>
  <conditionalFormatting sqref="BK69:BL69 AT69:AU69 AC69:AD69 L69:M69">
    <cfRule type="cellIs" dxfId="2459" priority="1418" operator="notBetween">
      <formula>-2</formula>
      <formula>2</formula>
    </cfRule>
  </conditionalFormatting>
  <conditionalFormatting sqref="BK69:BL69 AT69:AU69 AC69:AD69 L69:M69">
    <cfRule type="cellIs" dxfId="2458" priority="1416" operator="greaterThan">
      <formula>0</formula>
    </cfRule>
  </conditionalFormatting>
  <conditionalFormatting sqref="BK69:BL69 AT69:AU69 AC69:AD69 L69:M69">
    <cfRule type="cellIs" dxfId="2457" priority="1415" operator="notBetween">
      <formula>-2</formula>
      <formula>2</formula>
    </cfRule>
  </conditionalFormatting>
  <conditionalFormatting sqref="BW68:BX68 BF68:BG68 AO68:AP68 X68:Y68">
    <cfRule type="cellIs" dxfId="2456" priority="1414" operator="notBetween">
      <formula>-2</formula>
      <formula>2</formula>
    </cfRule>
  </conditionalFormatting>
  <conditionalFormatting sqref="BX68 BG68 AP68 Y68">
    <cfRule type="cellIs" dxfId="2455" priority="1413" operator="notBetween">
      <formula>-2</formula>
      <formula>2</formula>
    </cfRule>
  </conditionalFormatting>
  <conditionalFormatting sqref="BK68:BL68 AT68:AU68 AC68:AD68 L68:M68">
    <cfRule type="cellIs" dxfId="2454" priority="1412" operator="notBetween">
      <formula>-2</formula>
      <formula>2</formula>
    </cfRule>
  </conditionalFormatting>
  <conditionalFormatting sqref="BK68:BL68 AT68:AU68 AC68:AD68 L68:M68">
    <cfRule type="cellIs" dxfId="2453" priority="1411" operator="greaterThan">
      <formula>0</formula>
    </cfRule>
  </conditionalFormatting>
  <conditionalFormatting sqref="BK67 AT67 L67">
    <cfRule type="cellIs" dxfId="2452" priority="1410" operator="greaterThan">
      <formula>0</formula>
    </cfRule>
  </conditionalFormatting>
  <conditionalFormatting sqref="BW67 BU67 BS67 BO67 BM67 BF67 BD67 BB67 AX67 AV67 X67 V67 T67 P67 N67">
    <cfRule type="cellIs" dxfId="2451" priority="1409" operator="greaterThan">
      <formula>0</formula>
    </cfRule>
  </conditionalFormatting>
  <conditionalFormatting sqref="BJ70 AS70 AB70 K70">
    <cfRule type="cellIs" dxfId="2450" priority="1408" operator="notBetween">
      <formula>-2</formula>
      <formula>2</formula>
    </cfRule>
  </conditionalFormatting>
  <conditionalFormatting sqref="BI70:BJ70 AR70:AS70 AA70:AB70 J70:K70">
    <cfRule type="cellIs" dxfId="2449" priority="1406" operator="greaterThan">
      <formula>0</formula>
    </cfRule>
  </conditionalFormatting>
  <conditionalFormatting sqref="BI70:BJ70 AR70:AS70 AA70:AB70 J70:K70">
    <cfRule type="cellIs" dxfId="2448" priority="1405" operator="notBetween">
      <formula>-2</formula>
      <formula>2</formula>
    </cfRule>
  </conditionalFormatting>
  <conditionalFormatting sqref="AA101:AB104 AR101:AS104 BI101:BJ104">
    <cfRule type="cellIs" dxfId="2447" priority="1400" operator="notBetween">
      <formula>-0.9999999999</formula>
      <formula>0.9999999999</formula>
    </cfRule>
  </conditionalFormatting>
  <conditionalFormatting sqref="AA99:AB99">
    <cfRule type="cellIs" dxfId="2446" priority="1399" operator="notBetween">
      <formula>-0.9999999999</formula>
      <formula>0.9999999999</formula>
    </cfRule>
  </conditionalFormatting>
  <conditionalFormatting sqref="AR99:AS99">
    <cfRule type="cellIs" dxfId="2445" priority="1398" operator="notBetween">
      <formula>-0.9999999999</formula>
      <formula>0.9999999999</formula>
    </cfRule>
  </conditionalFormatting>
  <conditionalFormatting sqref="AA100:AB100">
    <cfRule type="cellIs" dxfId="2444" priority="1396" operator="notBetween">
      <formula>-0.9999999999</formula>
      <formula>0.9999999999</formula>
    </cfRule>
  </conditionalFormatting>
  <conditionalFormatting sqref="BI100:BJ100">
    <cfRule type="cellIs" dxfId="2443" priority="1394" operator="notBetween">
      <formula>-0.9999999999</formula>
      <formula>0.9999999999</formula>
    </cfRule>
  </conditionalFormatting>
  <conditionalFormatting sqref="AA105:AB105">
    <cfRule type="cellIs" dxfId="2442" priority="1393" operator="notBetween">
      <formula>-0.9999999999</formula>
      <formula>0.9999999999</formula>
    </cfRule>
  </conditionalFormatting>
  <conditionalFormatting sqref="AR105:AS105">
    <cfRule type="cellIs" dxfId="2441" priority="1392" operator="notBetween">
      <formula>-0.9999999999</formula>
      <formula>0.9999999999</formula>
    </cfRule>
  </conditionalFormatting>
  <conditionalFormatting sqref="BI99:BJ99">
    <cfRule type="cellIs" dxfId="2440" priority="1397" operator="notBetween">
      <formula>-0.9999999999</formula>
      <formula>0.9999999999</formula>
    </cfRule>
  </conditionalFormatting>
  <conditionalFormatting sqref="BI105:BJ105">
    <cfRule type="cellIs" dxfId="2439" priority="1391" operator="notBetween">
      <formula>-0.9999999999</formula>
      <formula>0.9999999999</formula>
    </cfRule>
  </conditionalFormatting>
  <conditionalFormatting sqref="AA106:AB110">
    <cfRule type="cellIs" dxfId="2438" priority="1390" operator="notBetween">
      <formula>-0.9999999999</formula>
      <formula>0.9999999999</formula>
    </cfRule>
  </conditionalFormatting>
  <conditionalFormatting sqref="AR100:AS100">
    <cfRule type="cellIs" dxfId="2437" priority="1395" operator="notBetween">
      <formula>-0.9999999999</formula>
      <formula>0.9999999999</formula>
    </cfRule>
  </conditionalFormatting>
  <conditionalFormatting sqref="BI106:BJ110">
    <cfRule type="cellIs" dxfId="2436" priority="1388" operator="notBetween">
      <formula>-0.9999999999</formula>
      <formula>0.9999999999</formula>
    </cfRule>
  </conditionalFormatting>
  <conditionalFormatting sqref="AR106:AS110">
    <cfRule type="cellIs" dxfId="2435" priority="1389" operator="notBetween">
      <formula>-0.9999999999</formula>
      <formula>0.9999999999</formula>
    </cfRule>
  </conditionalFormatting>
  <conditionalFormatting sqref="AC101:AD104">
    <cfRule type="cellIs" dxfId="2434" priority="1387" operator="notBetween">
      <formula>-0.9999999999</formula>
      <formula>0.9999999999</formula>
    </cfRule>
  </conditionalFormatting>
  <conditionalFormatting sqref="AC99:AD99">
    <cfRule type="cellIs" dxfId="2433" priority="1386" operator="notBetween">
      <formula>-0.9999999999</formula>
      <formula>0.9999999999</formula>
    </cfRule>
  </conditionalFormatting>
  <conditionalFormatting sqref="AC100:AD100">
    <cfRule type="cellIs" dxfId="2432" priority="1385" operator="notBetween">
      <formula>-0.9999999999</formula>
      <formula>0.9999999999</formula>
    </cfRule>
  </conditionalFormatting>
  <conditionalFormatting sqref="AC105:AD105">
    <cfRule type="cellIs" dxfId="2431" priority="1384" operator="notBetween">
      <formula>-0.9999999999</formula>
      <formula>0.9999999999</formula>
    </cfRule>
  </conditionalFormatting>
  <conditionalFormatting sqref="AC106:AD110">
    <cfRule type="cellIs" dxfId="2430" priority="1383" operator="notBetween">
      <formula>-0.9999999999</formula>
      <formula>0.9999999999</formula>
    </cfRule>
  </conditionalFormatting>
  <conditionalFormatting sqref="AT101:AU104">
    <cfRule type="cellIs" dxfId="2429" priority="1382" operator="notBetween">
      <formula>-0.9999999999</formula>
      <formula>0.9999999999</formula>
    </cfRule>
  </conditionalFormatting>
  <conditionalFormatting sqref="AT99:AU99">
    <cfRule type="cellIs" dxfId="2428" priority="1381" operator="notBetween">
      <formula>-0.9999999999</formula>
      <formula>0.9999999999</formula>
    </cfRule>
  </conditionalFormatting>
  <conditionalFormatting sqref="AT100:AU100">
    <cfRule type="cellIs" dxfId="2427" priority="1380" operator="notBetween">
      <formula>-0.9999999999</formula>
      <formula>0.9999999999</formula>
    </cfRule>
  </conditionalFormatting>
  <conditionalFormatting sqref="AT105:AU105">
    <cfRule type="cellIs" dxfId="2426" priority="1379" operator="notBetween">
      <formula>-0.9999999999</formula>
      <formula>0.9999999999</formula>
    </cfRule>
  </conditionalFormatting>
  <conditionalFormatting sqref="AT106:AU110">
    <cfRule type="cellIs" dxfId="2425" priority="1378" operator="notBetween">
      <formula>-0.9999999999</formula>
      <formula>0.9999999999</formula>
    </cfRule>
  </conditionalFormatting>
  <conditionalFormatting sqref="BK101:BL104">
    <cfRule type="cellIs" dxfId="2424" priority="1377" operator="notBetween">
      <formula>-0.9999999999</formula>
      <formula>0.9999999999</formula>
    </cfRule>
  </conditionalFormatting>
  <conditionalFormatting sqref="BK100:BL100">
    <cfRule type="cellIs" dxfId="2423" priority="1375" operator="notBetween">
      <formula>-0.9999999999</formula>
      <formula>0.9999999999</formula>
    </cfRule>
  </conditionalFormatting>
  <conditionalFormatting sqref="BK99:BL99">
    <cfRule type="cellIs" dxfId="2422" priority="1376" operator="notBetween">
      <formula>-0.9999999999</formula>
      <formula>0.9999999999</formula>
    </cfRule>
  </conditionalFormatting>
  <conditionalFormatting sqref="BK105:BL105">
    <cfRule type="cellIs" dxfId="2421" priority="1374" operator="notBetween">
      <formula>-0.9999999999</formula>
      <formula>0.9999999999</formula>
    </cfRule>
  </conditionalFormatting>
  <conditionalFormatting sqref="BK106:BL110">
    <cfRule type="cellIs" dxfId="2420" priority="1373" operator="notBetween">
      <formula>-0.9999999999</formula>
      <formula>0.9999999999</formula>
    </cfRule>
  </conditionalFormatting>
  <conditionalFormatting sqref="AO101:AP104">
    <cfRule type="cellIs" dxfId="2419" priority="1372" operator="notBetween">
      <formula>-0.9999999999</formula>
      <formula>0.9999999999</formula>
    </cfRule>
  </conditionalFormatting>
  <conditionalFormatting sqref="AO99">
    <cfRule type="cellIs" dxfId="2418" priority="1371" operator="notBetween">
      <formula>-0.9999999999</formula>
      <formula>0.9999999999</formula>
    </cfRule>
  </conditionalFormatting>
  <conditionalFormatting sqref="AO99:AP99">
    <cfRule type="cellIs" dxfId="2417" priority="1369" operator="notBetween">
      <formula>-0.9999999999</formula>
      <formula>0.9999999999</formula>
    </cfRule>
  </conditionalFormatting>
  <conditionalFormatting sqref="AP99">
    <cfRule type="cellIs" dxfId="2416" priority="1368" operator="notBetween">
      <formula>-0.9999999999</formula>
      <formula>0.9999999999</formula>
    </cfRule>
  </conditionalFormatting>
  <conditionalFormatting sqref="AP99">
    <cfRule type="cellIs" dxfId="2415" priority="1370" operator="notBetween">
      <formula>-0.9999999999</formula>
      <formula>0.9999999999</formula>
    </cfRule>
  </conditionalFormatting>
  <conditionalFormatting sqref="AP99">
    <cfRule type="cellIs" dxfId="2414" priority="1367" operator="notBetween">
      <formula>-0.9999999999</formula>
      <formula>0.9999999999</formula>
    </cfRule>
  </conditionalFormatting>
  <conditionalFormatting sqref="AP105">
    <cfRule type="cellIs" dxfId="2413" priority="1359" operator="notBetween">
      <formula>-0.9999999999</formula>
      <formula>0.9999999999</formula>
    </cfRule>
  </conditionalFormatting>
  <conditionalFormatting sqref="AP105">
    <cfRule type="cellIs" dxfId="2412" priority="1356" operator="notBetween">
      <formula>-0.9999999999</formula>
      <formula>0.9999999999</formula>
    </cfRule>
  </conditionalFormatting>
  <conditionalFormatting sqref="AP105">
    <cfRule type="cellIs" dxfId="2411" priority="1358" operator="notBetween">
      <formula>-0.9999999999</formula>
      <formula>0.9999999999</formula>
    </cfRule>
  </conditionalFormatting>
  <conditionalFormatting sqref="AP105">
    <cfRule type="cellIs" dxfId="2410" priority="1357" operator="notBetween">
      <formula>-0.9999999999</formula>
      <formula>0.9999999999</formula>
    </cfRule>
  </conditionalFormatting>
  <conditionalFormatting sqref="AP99">
    <cfRule type="cellIs" dxfId="2409" priority="1366" operator="notBetween">
      <formula>-0.9999999999</formula>
      <formula>0.9999999999</formula>
    </cfRule>
  </conditionalFormatting>
  <conditionalFormatting sqref="AP105">
    <cfRule type="cellIs" dxfId="2408" priority="1355" operator="notBetween">
      <formula>-0.9999999999</formula>
      <formula>0.9999999999</formula>
    </cfRule>
  </conditionalFormatting>
  <conditionalFormatting sqref="AP100">
    <cfRule type="cellIs" dxfId="2407" priority="1360" operator="notBetween">
      <formula>-0.9999999999</formula>
      <formula>0.9999999999</formula>
    </cfRule>
  </conditionalFormatting>
  <conditionalFormatting sqref="AP100">
    <cfRule type="cellIs" dxfId="2406" priority="1364" operator="notBetween">
      <formula>-0.9999999999</formula>
      <formula>0.9999999999</formula>
    </cfRule>
  </conditionalFormatting>
  <conditionalFormatting sqref="AO100">
    <cfRule type="cellIs" dxfId="2405" priority="1365" operator="notBetween">
      <formula>-0.9999999999</formula>
      <formula>0.9999999999</formula>
    </cfRule>
  </conditionalFormatting>
  <conditionalFormatting sqref="AO100:AP100">
    <cfRule type="cellIs" dxfId="2404" priority="1363" operator="notBetween">
      <formula>-0.9999999999</formula>
      <formula>0.9999999999</formula>
    </cfRule>
  </conditionalFormatting>
  <conditionalFormatting sqref="AP100">
    <cfRule type="cellIs" dxfId="2403" priority="1362" operator="notBetween">
      <formula>-0.9999999999</formula>
      <formula>0.9999999999</formula>
    </cfRule>
  </conditionalFormatting>
  <conditionalFormatting sqref="AP100">
    <cfRule type="cellIs" dxfId="2402" priority="1361" operator="notBetween">
      <formula>-0.9999999999</formula>
      <formula>0.9999999999</formula>
    </cfRule>
  </conditionalFormatting>
  <conditionalFormatting sqref="AP106:AP109">
    <cfRule type="cellIs" dxfId="2401" priority="1350" operator="notBetween">
      <formula>-0.9999999999</formula>
      <formula>0.9999999999</formula>
    </cfRule>
  </conditionalFormatting>
  <conditionalFormatting sqref="AP106:AP109">
    <cfRule type="cellIs" dxfId="2400" priority="1354" operator="notBetween">
      <formula>-0.9999999999</formula>
      <formula>0.9999999999</formula>
    </cfRule>
  </conditionalFormatting>
  <conditionalFormatting sqref="AP106:AP109">
    <cfRule type="cellIs" dxfId="2399" priority="1353" operator="notBetween">
      <formula>-0.9999999999</formula>
      <formula>0.9999999999</formula>
    </cfRule>
  </conditionalFormatting>
  <conditionalFormatting sqref="AP106:AP109">
    <cfRule type="cellIs" dxfId="2398" priority="1351" operator="notBetween">
      <formula>-0.9999999999</formula>
      <formula>0.9999999999</formula>
    </cfRule>
  </conditionalFormatting>
  <conditionalFormatting sqref="AP106:AP109">
    <cfRule type="cellIs" dxfId="2397" priority="1352" operator="notBetween">
      <formula>-0.9999999999</formula>
      <formula>0.9999999999</formula>
    </cfRule>
  </conditionalFormatting>
  <conditionalFormatting sqref="AP110">
    <cfRule type="cellIs" dxfId="2396" priority="1331" operator="notBetween">
      <formula>-0.9999999999</formula>
      <formula>0.9999999999</formula>
    </cfRule>
  </conditionalFormatting>
  <conditionalFormatting sqref="AK106:AL109">
    <cfRule type="cellIs" dxfId="2395" priority="1347" operator="notBetween">
      <formula>-0.9999999999</formula>
      <formula>0.9999999999</formula>
    </cfRule>
  </conditionalFormatting>
  <conditionalFormatting sqref="AM106:AN109">
    <cfRule type="cellIs" dxfId="2394" priority="1343" operator="notBetween">
      <formula>-0.9999999999</formula>
      <formula>0.9999999999</formula>
    </cfRule>
  </conditionalFormatting>
  <conditionalFormatting sqref="AK101:AL103">
    <cfRule type="cellIs" dxfId="2393" priority="1349" operator="notBetween">
      <formula>-0.9999999999</formula>
      <formula>0.9999999999</formula>
    </cfRule>
  </conditionalFormatting>
  <conditionalFormatting sqref="AM101:AN103">
    <cfRule type="cellIs" dxfId="2392" priority="1346" operator="notBetween">
      <formula>-0.9999999999</formula>
      <formula>0.9999999999</formula>
    </cfRule>
  </conditionalFormatting>
  <conditionalFormatting sqref="AK100:AL100">
    <cfRule type="cellIs" dxfId="2391" priority="1348" operator="notBetween">
      <formula>-0.9999999999</formula>
      <formula>0.9999999999</formula>
    </cfRule>
  </conditionalFormatting>
  <conditionalFormatting sqref="AM105:AN105">
    <cfRule type="cellIs" dxfId="2390" priority="1344" operator="notBetween">
      <formula>-0.9999999999</formula>
      <formula>0.9999999999</formula>
    </cfRule>
  </conditionalFormatting>
  <conditionalFormatting sqref="AM100:AN100">
    <cfRule type="cellIs" dxfId="2389" priority="1345" operator="notBetween">
      <formula>-0.9999999999</formula>
      <formula>0.9999999999</formula>
    </cfRule>
  </conditionalFormatting>
  <conditionalFormatting sqref="AK105">
    <cfRule type="cellIs" dxfId="2388" priority="1342" operator="notBetween">
      <formula>-0.9999999999</formula>
      <formula>0.9999999999</formula>
    </cfRule>
  </conditionalFormatting>
  <conditionalFormatting sqref="AK104">
    <cfRule type="cellIs" dxfId="2387" priority="1341" operator="notBetween">
      <formula>-0.9999999999</formula>
      <formula>0.9999999999</formula>
    </cfRule>
  </conditionalFormatting>
  <conditionalFormatting sqref="AL105">
    <cfRule type="cellIs" dxfId="2386" priority="1340" operator="notBetween">
      <formula>-0.9999999999</formula>
      <formula>0.9999999999</formula>
    </cfRule>
  </conditionalFormatting>
  <conditionalFormatting sqref="AL104">
    <cfRule type="cellIs" dxfId="2385" priority="1339" operator="notBetween">
      <formula>-0.9999999999</formula>
      <formula>0.9999999999</formula>
    </cfRule>
  </conditionalFormatting>
  <conditionalFormatting sqref="BT105">
    <cfRule type="cellIs" dxfId="2384" priority="1247" operator="notBetween">
      <formula>-0.9999999999</formula>
      <formula>0.9999999999</formula>
    </cfRule>
  </conditionalFormatting>
  <conditionalFormatting sqref="AL110">
    <cfRule type="cellIs" dxfId="2383" priority="1338" operator="notBetween">
      <formula>-0.9999999999</formula>
      <formula>0.9999999999</formula>
    </cfRule>
  </conditionalFormatting>
  <conditionalFormatting sqref="AL110">
    <cfRule type="cellIs" dxfId="2382" priority="1337" operator="notBetween">
      <formula>-0.9999999999</formula>
      <formula>0.9999999999</formula>
    </cfRule>
  </conditionalFormatting>
  <conditionalFormatting sqref="AL110">
    <cfRule type="cellIs" dxfId="2381" priority="1336" operator="notBetween">
      <formula>-0.9999999999</formula>
      <formula>0.9999999999</formula>
    </cfRule>
  </conditionalFormatting>
  <conditionalFormatting sqref="AL110">
    <cfRule type="cellIs" dxfId="2380" priority="1335" operator="notBetween">
      <formula>-0.9999999999</formula>
      <formula>0.9999999999</formula>
    </cfRule>
  </conditionalFormatting>
  <conditionalFormatting sqref="AP110">
    <cfRule type="cellIs" dxfId="2379" priority="1334" operator="notBetween">
      <formula>-0.9999999999</formula>
      <formula>0.9999999999</formula>
    </cfRule>
  </conditionalFormatting>
  <conditionalFormatting sqref="AP110">
    <cfRule type="cellIs" dxfId="2378" priority="1333" operator="notBetween">
      <formula>-0.9999999999</formula>
      <formula>0.9999999999</formula>
    </cfRule>
  </conditionalFormatting>
  <conditionalFormatting sqref="AP110">
    <cfRule type="cellIs" dxfId="2377" priority="1332" operator="notBetween">
      <formula>-0.9999999999</formula>
      <formula>0.9999999999</formula>
    </cfRule>
  </conditionalFormatting>
  <conditionalFormatting sqref="AK99:AL99">
    <cfRule type="cellIs" dxfId="2376" priority="1330" operator="notBetween">
      <formula>-0.9999999999</formula>
      <formula>0.9999999999</formula>
    </cfRule>
  </conditionalFormatting>
  <conditionalFormatting sqref="BF101:BG104">
    <cfRule type="cellIs" dxfId="2375" priority="1329" operator="notBetween">
      <formula>-0.9999999999</formula>
      <formula>0.9999999999</formula>
    </cfRule>
  </conditionalFormatting>
  <conditionalFormatting sqref="BF99">
    <cfRule type="cellIs" dxfId="2374" priority="1328" operator="notBetween">
      <formula>-0.9999999999</formula>
      <formula>0.9999999999</formula>
    </cfRule>
  </conditionalFormatting>
  <conditionalFormatting sqref="BF99:BG99">
    <cfRule type="cellIs" dxfId="2373" priority="1326" operator="notBetween">
      <formula>-0.9999999999</formula>
      <formula>0.9999999999</formula>
    </cfRule>
  </conditionalFormatting>
  <conditionalFormatting sqref="BG99">
    <cfRule type="cellIs" dxfId="2372" priority="1325" operator="notBetween">
      <formula>-0.9999999999</formula>
      <formula>0.9999999999</formula>
    </cfRule>
  </conditionalFormatting>
  <conditionalFormatting sqref="BG99">
    <cfRule type="cellIs" dxfId="2371" priority="1327" operator="notBetween">
      <formula>-0.9999999999</formula>
      <formula>0.9999999999</formula>
    </cfRule>
  </conditionalFormatting>
  <conditionalFormatting sqref="BG99">
    <cfRule type="cellIs" dxfId="2370" priority="1324" operator="notBetween">
      <formula>-0.9999999999</formula>
      <formula>0.9999999999</formula>
    </cfRule>
  </conditionalFormatting>
  <conditionalFormatting sqref="BG105">
    <cfRule type="cellIs" dxfId="2369" priority="1313" operator="notBetween">
      <formula>-0.9999999999</formula>
      <formula>0.9999999999</formula>
    </cfRule>
  </conditionalFormatting>
  <conditionalFormatting sqref="BG99">
    <cfRule type="cellIs" dxfId="2368" priority="1323" operator="notBetween">
      <formula>-0.9999999999</formula>
      <formula>0.9999999999</formula>
    </cfRule>
  </conditionalFormatting>
  <conditionalFormatting sqref="BG105">
    <cfRule type="cellIs" dxfId="2367" priority="1315" operator="notBetween">
      <formula>-0.9999999999</formula>
      <formula>0.9999999999</formula>
    </cfRule>
  </conditionalFormatting>
  <conditionalFormatting sqref="BG105">
    <cfRule type="cellIs" dxfId="2366" priority="1314" operator="notBetween">
      <formula>-0.9999999999</formula>
      <formula>0.9999999999</formula>
    </cfRule>
  </conditionalFormatting>
  <conditionalFormatting sqref="BG105">
    <cfRule type="cellIs" dxfId="2365" priority="1312" operator="notBetween">
      <formula>-0.9999999999</formula>
      <formula>0.9999999999</formula>
    </cfRule>
  </conditionalFormatting>
  <conditionalFormatting sqref="BG100">
    <cfRule type="cellIs" dxfId="2364" priority="1317" operator="notBetween">
      <formula>-0.9999999999</formula>
      <formula>0.9999999999</formula>
    </cfRule>
  </conditionalFormatting>
  <conditionalFormatting sqref="BG105">
    <cfRule type="cellIs" dxfId="2363" priority="1316" operator="notBetween">
      <formula>-0.9999999999</formula>
      <formula>0.9999999999</formula>
    </cfRule>
  </conditionalFormatting>
  <conditionalFormatting sqref="BG100">
    <cfRule type="cellIs" dxfId="2362" priority="1321" operator="notBetween">
      <formula>-0.9999999999</formula>
      <formula>0.9999999999</formula>
    </cfRule>
  </conditionalFormatting>
  <conditionalFormatting sqref="BF100">
    <cfRule type="cellIs" dxfId="2361" priority="1322" operator="notBetween">
      <formula>-0.9999999999</formula>
      <formula>0.9999999999</formula>
    </cfRule>
  </conditionalFormatting>
  <conditionalFormatting sqref="BF100:BG100">
    <cfRule type="cellIs" dxfId="2360" priority="1320" operator="notBetween">
      <formula>-0.9999999999</formula>
      <formula>0.9999999999</formula>
    </cfRule>
  </conditionalFormatting>
  <conditionalFormatting sqref="BG100">
    <cfRule type="cellIs" dxfId="2359" priority="1319" operator="notBetween">
      <formula>-0.9999999999</formula>
      <formula>0.9999999999</formula>
    </cfRule>
  </conditionalFormatting>
  <conditionalFormatting sqref="BG100">
    <cfRule type="cellIs" dxfId="2358" priority="1318" operator="notBetween">
      <formula>-0.9999999999</formula>
      <formula>0.9999999999</formula>
    </cfRule>
  </conditionalFormatting>
  <conditionalFormatting sqref="BG106:BG109">
    <cfRule type="cellIs" dxfId="2357" priority="1307" operator="notBetween">
      <formula>-0.9999999999</formula>
      <formula>0.9999999999</formula>
    </cfRule>
  </conditionalFormatting>
  <conditionalFormatting sqref="BG106:BG109">
    <cfRule type="cellIs" dxfId="2356" priority="1311" operator="notBetween">
      <formula>-0.9999999999</formula>
      <formula>0.9999999999</formula>
    </cfRule>
  </conditionalFormatting>
  <conditionalFormatting sqref="BG106:BG109">
    <cfRule type="cellIs" dxfId="2355" priority="1308" operator="notBetween">
      <formula>-0.9999999999</formula>
      <formula>0.9999999999</formula>
    </cfRule>
  </conditionalFormatting>
  <conditionalFormatting sqref="BG106:BG109">
    <cfRule type="cellIs" dxfId="2354" priority="1310" operator="notBetween">
      <formula>-0.9999999999</formula>
      <formula>0.9999999999</formula>
    </cfRule>
  </conditionalFormatting>
  <conditionalFormatting sqref="BG106:BG109">
    <cfRule type="cellIs" dxfId="2353" priority="1309" operator="notBetween">
      <formula>-0.9999999999</formula>
      <formula>0.9999999999</formula>
    </cfRule>
  </conditionalFormatting>
  <conditionalFormatting sqref="BB101:BC103">
    <cfRule type="cellIs" dxfId="2352" priority="1303" operator="notBetween">
      <formula>-0.9999999999</formula>
      <formula>0.9999999999</formula>
    </cfRule>
  </conditionalFormatting>
  <conditionalFormatting sqref="BD101:BE103">
    <cfRule type="cellIs" dxfId="2351" priority="1300" operator="notBetween">
      <formula>-0.9999999999</formula>
      <formula>0.9999999999</formula>
    </cfRule>
  </conditionalFormatting>
  <conditionalFormatting sqref="AZ101:BA103">
    <cfRule type="cellIs" dxfId="2350" priority="1306" operator="notBetween">
      <formula>-0.9999999999</formula>
      <formula>0.9999999999</formula>
    </cfRule>
  </conditionalFormatting>
  <conditionalFormatting sqref="AZ100:BA100">
    <cfRule type="cellIs" dxfId="2349" priority="1305" operator="notBetween">
      <formula>-0.9999999999</formula>
      <formula>0.9999999999</formula>
    </cfRule>
  </conditionalFormatting>
  <conditionalFormatting sqref="AX106:BA109">
    <cfRule type="cellIs" dxfId="2348" priority="1304" operator="notBetween">
      <formula>-0.9999999999</formula>
      <formula>0.9999999999</formula>
    </cfRule>
  </conditionalFormatting>
  <conditionalFormatting sqref="BB100:BC100">
    <cfRule type="cellIs" dxfId="2347" priority="1302" operator="notBetween">
      <formula>-0.9999999999</formula>
      <formula>0.9999999999</formula>
    </cfRule>
  </conditionalFormatting>
  <conditionalFormatting sqref="BB106:BC109">
    <cfRule type="cellIs" dxfId="2346" priority="1301" operator="notBetween">
      <formula>-0.9999999999</formula>
      <formula>0.9999999999</formula>
    </cfRule>
  </conditionalFormatting>
  <conditionalFormatting sqref="BX106:BX109">
    <cfRule type="cellIs" dxfId="2345" priority="1262" operator="notBetween">
      <formula>-0.9999999999</formula>
      <formula>0.9999999999</formula>
    </cfRule>
  </conditionalFormatting>
  <conditionalFormatting sqref="BD105:BE105">
    <cfRule type="cellIs" dxfId="2344" priority="1298" operator="notBetween">
      <formula>-0.9999999999</formula>
      <formula>0.9999999999</formula>
    </cfRule>
  </conditionalFormatting>
  <conditionalFormatting sqref="BD100:BE100">
    <cfRule type="cellIs" dxfId="2343" priority="1299" operator="notBetween">
      <formula>-0.9999999999</formula>
      <formula>0.9999999999</formula>
    </cfRule>
  </conditionalFormatting>
  <conditionalFormatting sqref="BD106:BE109">
    <cfRule type="cellIs" dxfId="2342" priority="1297" operator="notBetween">
      <formula>-0.9999999999</formula>
      <formula>0.9999999999</formula>
    </cfRule>
  </conditionalFormatting>
  <conditionalFormatting sqref="BB105">
    <cfRule type="cellIs" dxfId="2341" priority="1296" operator="notBetween">
      <formula>-0.9999999999</formula>
      <formula>0.9999999999</formula>
    </cfRule>
  </conditionalFormatting>
  <conditionalFormatting sqref="AZ104:BB104">
    <cfRule type="cellIs" dxfId="2340" priority="1295" operator="notBetween">
      <formula>-0.9999999999</formula>
      <formula>0.9999999999</formula>
    </cfRule>
  </conditionalFormatting>
  <conditionalFormatting sqref="AZ105:BA105">
    <cfRule type="cellIs" dxfId="2339" priority="1294" operator="notBetween">
      <formula>-0.9999999999</formula>
      <formula>0.9999999999</formula>
    </cfRule>
  </conditionalFormatting>
  <conditionalFormatting sqref="BC105">
    <cfRule type="cellIs" dxfId="2338" priority="1293" operator="notBetween">
      <formula>-0.9999999999</formula>
      <formula>0.9999999999</formula>
    </cfRule>
  </conditionalFormatting>
  <conditionalFormatting sqref="BC104">
    <cfRule type="cellIs" dxfId="2337" priority="1292" operator="notBetween">
      <formula>-0.9999999999</formula>
      <formula>0.9999999999</formula>
    </cfRule>
  </conditionalFormatting>
  <conditionalFormatting sqref="BC110">
    <cfRule type="cellIs" dxfId="2336" priority="1291" operator="notBetween">
      <formula>-0.9999999999</formula>
      <formula>0.9999999999</formula>
    </cfRule>
  </conditionalFormatting>
  <conditionalFormatting sqref="BC110">
    <cfRule type="cellIs" dxfId="2335" priority="1290" operator="notBetween">
      <formula>-0.9999999999</formula>
      <formula>0.9999999999</formula>
    </cfRule>
  </conditionalFormatting>
  <conditionalFormatting sqref="BC110">
    <cfRule type="cellIs" dxfId="2334" priority="1289" operator="notBetween">
      <formula>-0.9999999999</formula>
      <formula>0.9999999999</formula>
    </cfRule>
  </conditionalFormatting>
  <conditionalFormatting sqref="BC110">
    <cfRule type="cellIs" dxfId="2333" priority="1288" operator="notBetween">
      <formula>-0.9999999999</formula>
      <formula>0.9999999999</formula>
    </cfRule>
  </conditionalFormatting>
  <conditionalFormatting sqref="BG110">
    <cfRule type="cellIs" dxfId="2332" priority="1287" operator="notBetween">
      <formula>-0.9999999999</formula>
      <formula>0.9999999999</formula>
    </cfRule>
  </conditionalFormatting>
  <conditionalFormatting sqref="BG110">
    <cfRule type="cellIs" dxfId="2331" priority="1286" operator="notBetween">
      <formula>-0.9999999999</formula>
      <formula>0.9999999999</formula>
    </cfRule>
  </conditionalFormatting>
  <conditionalFormatting sqref="BG110">
    <cfRule type="cellIs" dxfId="2330" priority="1285" operator="notBetween">
      <formula>-0.9999999999</formula>
      <formula>0.9999999999</formula>
    </cfRule>
  </conditionalFormatting>
  <conditionalFormatting sqref="BG110">
    <cfRule type="cellIs" dxfId="2329" priority="1284" operator="notBetween">
      <formula>-0.9999999999</formula>
      <formula>0.9999999999</formula>
    </cfRule>
  </conditionalFormatting>
  <conditionalFormatting sqref="AZ99:BB99">
    <cfRule type="cellIs" dxfId="2328" priority="1283" operator="notBetween">
      <formula>-0.9999999999</formula>
      <formula>0.9999999999</formula>
    </cfRule>
  </conditionalFormatting>
  <conditionalFormatting sqref="BC99">
    <cfRule type="cellIs" dxfId="2327" priority="1282" operator="notBetween">
      <formula>-0.9999999999</formula>
      <formula>0.9999999999</formula>
    </cfRule>
  </conditionalFormatting>
  <conditionalFormatting sqref="BW101:BX104">
    <cfRule type="cellIs" dxfId="2326" priority="1281" operator="notBetween">
      <formula>-0.9999999999</formula>
      <formula>0.9999999999</formula>
    </cfRule>
  </conditionalFormatting>
  <conditionalFormatting sqref="BX100">
    <cfRule type="cellIs" dxfId="2325" priority="1271" operator="notBetween">
      <formula>-0.9999999999</formula>
      <formula>0.9999999999</formula>
    </cfRule>
  </conditionalFormatting>
  <conditionalFormatting sqref="BX99">
    <cfRule type="cellIs" dxfId="2324" priority="1279" operator="notBetween">
      <formula>-0.9999999999</formula>
      <formula>0.9999999999</formula>
    </cfRule>
  </conditionalFormatting>
  <conditionalFormatting sqref="BX105">
    <cfRule type="cellIs" dxfId="2323" priority="1268" operator="notBetween">
      <formula>-0.9999999999</formula>
      <formula>0.9999999999</formula>
    </cfRule>
  </conditionalFormatting>
  <conditionalFormatting sqref="BW99">
    <cfRule type="cellIs" dxfId="2322" priority="1280" operator="notBetween">
      <formula>-0.9999999999</formula>
      <formula>0.9999999999</formula>
    </cfRule>
  </conditionalFormatting>
  <conditionalFormatting sqref="BX99">
    <cfRule type="cellIs" dxfId="2321" priority="1276" operator="notBetween">
      <formula>-0.9999999999</formula>
      <formula>0.9999999999</formula>
    </cfRule>
  </conditionalFormatting>
  <conditionalFormatting sqref="BQ106:BR109">
    <cfRule type="cellIs" dxfId="2320" priority="1258" operator="notBetween">
      <formula>-0.9999999999</formula>
      <formula>0.9999999999</formula>
    </cfRule>
  </conditionalFormatting>
  <conditionalFormatting sqref="BX105">
    <cfRule type="cellIs" dxfId="2319" priority="1265" operator="notBetween">
      <formula>-0.9999999999</formula>
      <formula>0.9999999999</formula>
    </cfRule>
  </conditionalFormatting>
  <conditionalFormatting sqref="BW99:BX99">
    <cfRule type="cellIs" dxfId="2318" priority="1278" operator="notBetween">
      <formula>-0.9999999999</formula>
      <formula>0.9999999999</formula>
    </cfRule>
  </conditionalFormatting>
  <conditionalFormatting sqref="BX99">
    <cfRule type="cellIs" dxfId="2317" priority="1277" operator="notBetween">
      <formula>-0.9999999999</formula>
      <formula>0.9999999999</formula>
    </cfRule>
  </conditionalFormatting>
  <conditionalFormatting sqref="BX105">
    <cfRule type="cellIs" dxfId="2316" priority="1266" operator="notBetween">
      <formula>-0.9999999999</formula>
      <formula>0.9999999999</formula>
    </cfRule>
  </conditionalFormatting>
  <conditionalFormatting sqref="BX99">
    <cfRule type="cellIs" dxfId="2315" priority="1275" operator="notBetween">
      <formula>-0.9999999999</formula>
      <formula>0.9999999999</formula>
    </cfRule>
  </conditionalFormatting>
  <conditionalFormatting sqref="BX100">
    <cfRule type="cellIs" dxfId="2314" priority="1270" operator="notBetween">
      <formula>-0.9999999999</formula>
      <formula>0.9999999999</formula>
    </cfRule>
  </conditionalFormatting>
  <conditionalFormatting sqref="BX100">
    <cfRule type="cellIs" dxfId="2313" priority="1269" operator="notBetween">
      <formula>-0.9999999999</formula>
      <formula>0.9999999999</formula>
    </cfRule>
  </conditionalFormatting>
  <conditionalFormatting sqref="BX105">
    <cfRule type="cellIs" dxfId="2312" priority="1267" operator="notBetween">
      <formula>-0.9999999999</formula>
      <formula>0.9999999999</formula>
    </cfRule>
  </conditionalFormatting>
  <conditionalFormatting sqref="BX105">
    <cfRule type="cellIs" dxfId="2311" priority="1264" operator="notBetween">
      <formula>-0.9999999999</formula>
      <formula>0.9999999999</formula>
    </cfRule>
  </conditionalFormatting>
  <conditionalFormatting sqref="BX100">
    <cfRule type="cellIs" dxfId="2310" priority="1273" operator="notBetween">
      <formula>-0.9999999999</formula>
      <formula>0.9999999999</formula>
    </cfRule>
  </conditionalFormatting>
  <conditionalFormatting sqref="BW100">
    <cfRule type="cellIs" dxfId="2309" priority="1274" operator="notBetween">
      <formula>-0.9999999999</formula>
      <formula>0.9999999999</formula>
    </cfRule>
  </conditionalFormatting>
  <conditionalFormatting sqref="BW100:BX100">
    <cfRule type="cellIs" dxfId="2308" priority="1272" operator="notBetween">
      <formula>-0.9999999999</formula>
      <formula>0.9999999999</formula>
    </cfRule>
  </conditionalFormatting>
  <conditionalFormatting sqref="BX106:BX109">
    <cfRule type="cellIs" dxfId="2307" priority="1261" operator="notBetween">
      <formula>-0.9999999999</formula>
      <formula>0.9999999999</formula>
    </cfRule>
  </conditionalFormatting>
  <conditionalFormatting sqref="BX106:BX109">
    <cfRule type="cellIs" dxfId="2306" priority="1260" operator="notBetween">
      <formula>-0.9999999999</formula>
      <formula>0.9999999999</formula>
    </cfRule>
  </conditionalFormatting>
  <conditionalFormatting sqref="BX106:BX109">
    <cfRule type="cellIs" dxfId="2305" priority="1259" operator="notBetween">
      <formula>-0.9999999999</formula>
      <formula>0.9999999999</formula>
    </cfRule>
  </conditionalFormatting>
  <conditionalFormatting sqref="BX106:BX109">
    <cfRule type="cellIs" dxfId="2304" priority="1263" operator="notBetween">
      <formula>-0.9999999999</formula>
      <formula>0.9999999999</formula>
    </cfRule>
  </conditionalFormatting>
  <conditionalFormatting sqref="BU100:BV100">
    <cfRule type="cellIs" dxfId="2303" priority="1253" operator="notBetween">
      <formula>-0.9999999999</formula>
      <formula>0.9999999999</formula>
    </cfRule>
  </conditionalFormatting>
  <conditionalFormatting sqref="BS101:BT103">
    <cfRule type="cellIs" dxfId="2302" priority="1257" operator="notBetween">
      <formula>-0.9999999999</formula>
      <formula>0.9999999999</formula>
    </cfRule>
  </conditionalFormatting>
  <conditionalFormatting sqref="BS100:BT100">
    <cfRule type="cellIs" dxfId="2301" priority="1256" operator="notBetween">
      <formula>-0.9999999999</formula>
      <formula>0.9999999999</formula>
    </cfRule>
  </conditionalFormatting>
  <conditionalFormatting sqref="BS106:BT109">
    <cfRule type="cellIs" dxfId="2300" priority="1255" operator="notBetween">
      <formula>-0.9999999999</formula>
      <formula>0.9999999999</formula>
    </cfRule>
  </conditionalFormatting>
  <conditionalFormatting sqref="BU101:BV103">
    <cfRule type="cellIs" dxfId="2299" priority="1254" operator="notBetween">
      <formula>-0.9999999999</formula>
      <formula>0.9999999999</formula>
    </cfRule>
  </conditionalFormatting>
  <conditionalFormatting sqref="BU105:BV105">
    <cfRule type="cellIs" dxfId="2298" priority="1252" operator="notBetween">
      <formula>-0.9999999999</formula>
      <formula>0.9999999999</formula>
    </cfRule>
  </conditionalFormatting>
  <conditionalFormatting sqref="BU106:BV109">
    <cfRule type="cellIs" dxfId="2297" priority="1251" operator="notBetween">
      <formula>-0.9999999999</formula>
      <formula>0.9999999999</formula>
    </cfRule>
  </conditionalFormatting>
  <conditionalFormatting sqref="BS105">
    <cfRule type="cellIs" dxfId="2296" priority="1250" operator="notBetween">
      <formula>-0.9999999999</formula>
      <formula>0.9999999999</formula>
    </cfRule>
  </conditionalFormatting>
  <conditionalFormatting sqref="BS104">
    <cfRule type="cellIs" dxfId="2295" priority="1249" operator="notBetween">
      <formula>-0.9999999999</formula>
      <formula>0.9999999999</formula>
    </cfRule>
  </conditionalFormatting>
  <conditionalFormatting sqref="BQ105:BR105">
    <cfRule type="cellIs" dxfId="2294" priority="1248" operator="notBetween">
      <formula>-0.9999999999</formula>
      <formula>0.9999999999</formula>
    </cfRule>
  </conditionalFormatting>
  <conditionalFormatting sqref="BT104">
    <cfRule type="cellIs" dxfId="2293" priority="1246" operator="notBetween">
      <formula>-0.9999999999</formula>
      <formula>0.9999999999</formula>
    </cfRule>
  </conditionalFormatting>
  <conditionalFormatting sqref="BT110">
    <cfRule type="cellIs" dxfId="2292" priority="1245" operator="notBetween">
      <formula>-0.9999999999</formula>
      <formula>0.9999999999</formula>
    </cfRule>
  </conditionalFormatting>
  <conditionalFormatting sqref="BT110">
    <cfRule type="cellIs" dxfId="2291" priority="1244" operator="notBetween">
      <formula>-0.9999999999</formula>
      <formula>0.9999999999</formula>
    </cfRule>
  </conditionalFormatting>
  <conditionalFormatting sqref="BT110">
    <cfRule type="cellIs" dxfId="2290" priority="1243" operator="notBetween">
      <formula>-0.9999999999</formula>
      <formula>0.9999999999</formula>
    </cfRule>
  </conditionalFormatting>
  <conditionalFormatting sqref="BT110">
    <cfRule type="cellIs" dxfId="2289" priority="1242" operator="notBetween">
      <formula>-0.9999999999</formula>
      <formula>0.9999999999</formula>
    </cfRule>
  </conditionalFormatting>
  <conditionalFormatting sqref="BX110">
    <cfRule type="cellIs" dxfId="2288" priority="1241" operator="notBetween">
      <formula>-0.9999999999</formula>
      <formula>0.9999999999</formula>
    </cfRule>
  </conditionalFormatting>
  <conditionalFormatting sqref="BX110">
    <cfRule type="cellIs" dxfId="2287" priority="1240" operator="notBetween">
      <formula>-0.9999999999</formula>
      <formula>0.9999999999</formula>
    </cfRule>
  </conditionalFormatting>
  <conditionalFormatting sqref="BX110">
    <cfRule type="cellIs" dxfId="2286" priority="1239" operator="notBetween">
      <formula>-0.9999999999</formula>
      <formula>0.9999999999</formula>
    </cfRule>
  </conditionalFormatting>
  <conditionalFormatting sqref="BX110">
    <cfRule type="cellIs" dxfId="2285" priority="1238" operator="notBetween">
      <formula>-0.9999999999</formula>
      <formula>0.9999999999</formula>
    </cfRule>
  </conditionalFormatting>
  <conditionalFormatting sqref="BS99">
    <cfRule type="cellIs" dxfId="2284" priority="1237" operator="notBetween">
      <formula>-0.9999999999</formula>
      <formula>0.9999999999</formula>
    </cfRule>
  </conditionalFormatting>
  <conditionalFormatting sqref="BT99">
    <cfRule type="cellIs" dxfId="2283" priority="1236" operator="notBetween">
      <formula>-0.9999999999</formula>
      <formula>0.9999999999</formula>
    </cfRule>
  </conditionalFormatting>
  <conditionalFormatting sqref="BD112">
    <cfRule type="cellIs" dxfId="2282" priority="1186" operator="notBetween">
      <formula>-0.9999999999</formula>
      <formula>0.9999999999</formula>
    </cfRule>
  </conditionalFormatting>
  <conditionalFormatting sqref="BG113 BE113 BC113 AW113 AU113">
    <cfRule type="cellIs" dxfId="2281" priority="1169" operator="notBetween">
      <formula>-0.9999999999</formula>
      <formula>0.9999999999</formula>
    </cfRule>
  </conditionalFormatting>
  <conditionalFormatting sqref="BC112">
    <cfRule type="cellIs" dxfId="2280" priority="1199" operator="notBetween">
      <formula>-0.9999999999</formula>
      <formula>0.9999999999</formula>
    </cfRule>
  </conditionalFormatting>
  <conditionalFormatting sqref="BC112">
    <cfRule type="cellIs" dxfId="2279" priority="1201" operator="notBetween">
      <formula>-0.9999999999</formula>
      <formula>0.9999999999</formula>
    </cfRule>
  </conditionalFormatting>
  <conditionalFormatting sqref="BC112">
    <cfRule type="cellIs" dxfId="2278" priority="1200" operator="notBetween">
      <formula>-0.9999999999</formula>
      <formula>0.9999999999</formula>
    </cfRule>
  </conditionalFormatting>
  <conditionalFormatting sqref="AT115:AU115">
    <cfRule type="cellIs" dxfId="2277" priority="1229" operator="notBetween">
      <formula>-0.9999999999</formula>
      <formula>0.9999999999</formula>
    </cfRule>
  </conditionalFormatting>
  <conditionalFormatting sqref="BD115:BE115">
    <cfRule type="cellIs" dxfId="2276" priority="1228" operator="notBetween">
      <formula>-0.9999999999</formula>
      <formula>0.9999999999</formula>
    </cfRule>
  </conditionalFormatting>
  <conditionalFormatting sqref="BB115:BC115">
    <cfRule type="cellIs" dxfId="2275" priority="1227" operator="notBetween">
      <formula>-0.9999999999</formula>
      <formula>0.9999999999</formula>
    </cfRule>
  </conditionalFormatting>
  <conditionalFormatting sqref="BF115:BG115">
    <cfRule type="cellIs" dxfId="2274" priority="1226" operator="notBetween">
      <formula>-0.9999999999</formula>
      <formula>0.9999999999</formula>
    </cfRule>
  </conditionalFormatting>
  <conditionalFormatting sqref="AS112">
    <cfRule type="cellIs" dxfId="2273" priority="1225" operator="notBetween">
      <formula>-0.9999999999</formula>
      <formula>0.9999999999</formula>
    </cfRule>
  </conditionalFormatting>
  <conditionalFormatting sqref="AV112">
    <cfRule type="cellIs" dxfId="2272" priority="1204" operator="notBetween">
      <formula>-0.9999999999</formula>
      <formula>0.9999999999</formula>
    </cfRule>
  </conditionalFormatting>
  <conditionalFormatting sqref="BT112">
    <cfRule type="cellIs" dxfId="2271" priority="1127" operator="notBetween">
      <formula>-0.9999999999</formula>
      <formula>0.9999999999</formula>
    </cfRule>
  </conditionalFormatting>
  <conditionalFormatting sqref="BT112">
    <cfRule type="cellIs" dxfId="2270" priority="1126" operator="notBetween">
      <formula>-0.9999999999</formula>
      <formula>0.9999999999</formula>
    </cfRule>
  </conditionalFormatting>
  <conditionalFormatting sqref="BT112">
    <cfRule type="cellIs" dxfId="2269" priority="1125" operator="notBetween">
      <formula>-0.9999999999</formula>
      <formula>0.9999999999</formula>
    </cfRule>
  </conditionalFormatting>
  <conditionalFormatting sqref="BT112">
    <cfRule type="cellIs" dxfId="2268" priority="1124" operator="notBetween">
      <formula>-0.9999999999</formula>
      <formula>0.9999999999</formula>
    </cfRule>
  </conditionalFormatting>
  <conditionalFormatting sqref="BS112">
    <cfRule type="cellIs" dxfId="2267" priority="1123" operator="notBetween">
      <formula>-0.9999999999</formula>
      <formula>0.9999999999</formula>
    </cfRule>
  </conditionalFormatting>
  <conditionalFormatting sqref="BS112">
    <cfRule type="cellIs" dxfId="2266" priority="1122" operator="notBetween">
      <formula>-0.9999999999</formula>
      <formula>0.9999999999</formula>
    </cfRule>
  </conditionalFormatting>
  <conditionalFormatting sqref="BS112">
    <cfRule type="cellIs" dxfId="2265" priority="1121" operator="notBetween">
      <formula>-0.9999999999</formula>
      <formula>0.9999999999</formula>
    </cfRule>
  </conditionalFormatting>
  <conditionalFormatting sqref="BS112">
    <cfRule type="cellIs" dxfId="2264" priority="1120" operator="notBetween">
      <formula>-0.9999999999</formula>
      <formula>0.9999999999</formula>
    </cfRule>
  </conditionalFormatting>
  <conditionalFormatting sqref="BV112">
    <cfRule type="cellIs" dxfId="2263" priority="1119" operator="notBetween">
      <formula>-0.9999999999</formula>
      <formula>0.9999999999</formula>
    </cfRule>
  </conditionalFormatting>
  <conditionalFormatting sqref="BV112">
    <cfRule type="cellIs" dxfId="2262" priority="1118" operator="notBetween">
      <formula>-0.9999999999</formula>
      <formula>0.9999999999</formula>
    </cfRule>
  </conditionalFormatting>
  <conditionalFormatting sqref="BV112">
    <cfRule type="cellIs" dxfId="2261" priority="1117" operator="notBetween">
      <formula>-0.9999999999</formula>
      <formula>0.9999999999</formula>
    </cfRule>
  </conditionalFormatting>
  <conditionalFormatting sqref="BV112">
    <cfRule type="cellIs" dxfId="2260" priority="1116" operator="notBetween">
      <formula>-0.9999999999</formula>
      <formula>0.9999999999</formula>
    </cfRule>
  </conditionalFormatting>
  <conditionalFormatting sqref="BU112">
    <cfRule type="cellIs" dxfId="2259" priority="1115" operator="notBetween">
      <formula>-0.9999999999</formula>
      <formula>0.9999999999</formula>
    </cfRule>
  </conditionalFormatting>
  <conditionalFormatting sqref="BU112">
    <cfRule type="cellIs" dxfId="2258" priority="1114" operator="notBetween">
      <formula>-0.9999999999</formula>
      <formula>0.9999999999</formula>
    </cfRule>
  </conditionalFormatting>
  <conditionalFormatting sqref="BU112">
    <cfRule type="cellIs" dxfId="2257" priority="1113" operator="notBetween">
      <formula>-0.9999999999</formula>
      <formula>0.9999999999</formula>
    </cfRule>
  </conditionalFormatting>
  <conditionalFormatting sqref="BU112">
    <cfRule type="cellIs" dxfId="2256" priority="1112" operator="notBetween">
      <formula>-0.9999999999</formula>
      <formula>0.9999999999</formula>
    </cfRule>
  </conditionalFormatting>
  <conditionalFormatting sqref="BX112">
    <cfRule type="cellIs" dxfId="2255" priority="1111" operator="notBetween">
      <formula>-0.9999999999</formula>
      <formula>0.9999999999</formula>
    </cfRule>
  </conditionalFormatting>
  <conditionalFormatting sqref="BX112">
    <cfRule type="cellIs" dxfId="2254" priority="1110" operator="notBetween">
      <formula>-0.9999999999</formula>
      <formula>0.9999999999</formula>
    </cfRule>
  </conditionalFormatting>
  <conditionalFormatting sqref="BX112">
    <cfRule type="cellIs" dxfId="2253" priority="1109" operator="notBetween">
      <formula>-0.9999999999</formula>
      <formula>0.9999999999</formula>
    </cfRule>
  </conditionalFormatting>
  <conditionalFormatting sqref="BX112">
    <cfRule type="cellIs" dxfId="2252" priority="1108" operator="notBetween">
      <formula>-0.9999999999</formula>
      <formula>0.9999999999</formula>
    </cfRule>
  </conditionalFormatting>
  <conditionalFormatting sqref="BW112">
    <cfRule type="cellIs" dxfId="2251" priority="1107" operator="notBetween">
      <formula>-0.9999999999</formula>
      <formula>0.9999999999</formula>
    </cfRule>
  </conditionalFormatting>
  <conditionalFormatting sqref="BW112">
    <cfRule type="cellIs" dxfId="2250" priority="1106" operator="notBetween">
      <formula>-0.9999999999</formula>
      <formula>0.9999999999</formula>
    </cfRule>
  </conditionalFormatting>
  <conditionalFormatting sqref="BW112">
    <cfRule type="cellIs" dxfId="2249" priority="1105" operator="notBetween">
      <formula>-0.9999999999</formula>
      <formula>0.9999999999</formula>
    </cfRule>
  </conditionalFormatting>
  <conditionalFormatting sqref="BW112">
    <cfRule type="cellIs" dxfId="2248" priority="1104" operator="notBetween">
      <formula>-0.9999999999</formula>
      <formula>0.9999999999</formula>
    </cfRule>
  </conditionalFormatting>
  <conditionalFormatting sqref="BJ113">
    <cfRule type="cellIs" dxfId="2247" priority="1103" operator="notBetween">
      <formula>-0.9999999999</formula>
      <formula>0.9999999999</formula>
    </cfRule>
  </conditionalFormatting>
  <conditionalFormatting sqref="BJ113">
    <cfRule type="cellIs" dxfId="2246" priority="1102" operator="notBetween">
      <formula>-0.9999999999</formula>
      <formula>0.9999999999</formula>
    </cfRule>
  </conditionalFormatting>
  <conditionalFormatting sqref="BJ113">
    <cfRule type="cellIs" dxfId="2245" priority="1101" operator="notBetween">
      <formula>-0.9999999999</formula>
      <formula>0.9999999999</formula>
    </cfRule>
  </conditionalFormatting>
  <conditionalFormatting sqref="BJ113">
    <cfRule type="cellIs" dxfId="2244" priority="1100" operator="notBetween">
      <formula>-0.9999999999</formula>
      <formula>0.9999999999</formula>
    </cfRule>
  </conditionalFormatting>
  <conditionalFormatting sqref="BI113">
    <cfRule type="cellIs" dxfId="2243" priority="1099" operator="notBetween">
      <formula>-0.9999999999</formula>
      <formula>0.9999999999</formula>
    </cfRule>
  </conditionalFormatting>
  <conditionalFormatting sqref="BI113">
    <cfRule type="cellIs" dxfId="2242" priority="1098" operator="notBetween">
      <formula>-0.9999999999</formula>
      <formula>0.9999999999</formula>
    </cfRule>
  </conditionalFormatting>
  <conditionalFormatting sqref="BI113">
    <cfRule type="cellIs" dxfId="2241" priority="1097" operator="notBetween">
      <formula>-0.9999999999</formula>
      <formula>0.9999999999</formula>
    </cfRule>
  </conditionalFormatting>
  <conditionalFormatting sqref="BI113">
    <cfRule type="cellIs" dxfId="2240" priority="1096" operator="notBetween">
      <formula>-0.9999999999</formula>
      <formula>0.9999999999</formula>
    </cfRule>
  </conditionalFormatting>
  <conditionalFormatting sqref="BX113 BV113 BT113 BN113 BL113">
    <cfRule type="cellIs" dxfId="2239" priority="1095" operator="notBetween">
      <formula>-0.9999999999</formula>
      <formula>0.9999999999</formula>
    </cfRule>
  </conditionalFormatting>
  <conditionalFormatting sqref="BX113 BV113 BT113 BN113 BL113">
    <cfRule type="cellIs" dxfId="2238" priority="1094" operator="notBetween">
      <formula>-0.9999999999</formula>
      <formula>0.9999999999</formula>
    </cfRule>
  </conditionalFormatting>
  <conditionalFormatting sqref="BX113 BV113 BT113 BN113 BL113">
    <cfRule type="cellIs" dxfId="2237" priority="1093" operator="notBetween">
      <formula>-0.9999999999</formula>
      <formula>0.9999999999</formula>
    </cfRule>
  </conditionalFormatting>
  <conditionalFormatting sqref="BX113 BV113 BT113 BN113 BL113">
    <cfRule type="cellIs" dxfId="2236" priority="1092" operator="notBetween">
      <formula>-0.9999999999</formula>
      <formula>0.9999999999</formula>
    </cfRule>
  </conditionalFormatting>
  <conditionalFormatting sqref="BW113 BU113 BS113 BM113 BK113">
    <cfRule type="cellIs" dxfId="2235" priority="1091" operator="notBetween">
      <formula>-0.9999999999</formula>
      <formula>0.9999999999</formula>
    </cfRule>
  </conditionalFormatting>
  <conditionalFormatting sqref="BW113 BU113 BS113 BM113 BK113">
    <cfRule type="cellIs" dxfId="2234" priority="1090" operator="notBetween">
      <formula>-0.9999999999</formula>
      <formula>0.9999999999</formula>
    </cfRule>
  </conditionalFormatting>
  <conditionalFormatting sqref="BW113 BU113 BS113 BM113 BK113">
    <cfRule type="cellIs" dxfId="2233" priority="1089" operator="notBetween">
      <formula>-0.9999999999</formula>
      <formula>0.9999999999</formula>
    </cfRule>
  </conditionalFormatting>
  <conditionalFormatting sqref="BW113 BU113 BS113 BM113 BK113">
    <cfRule type="cellIs" dxfId="2232" priority="1088" operator="notBetween">
      <formula>-0.9999999999</formula>
      <formula>0.9999999999</formula>
    </cfRule>
  </conditionalFormatting>
  <conditionalFormatting sqref="AR114:AS114">
    <cfRule type="cellIs" dxfId="2231" priority="1235" operator="notBetween">
      <formula>-0.9999999999</formula>
      <formula>0.9999999999</formula>
    </cfRule>
  </conditionalFormatting>
  <conditionalFormatting sqref="AT114:AU114">
    <cfRule type="cellIs" dxfId="2230" priority="1234" operator="notBetween">
      <formula>-0.9999999999</formula>
      <formula>0.9999999999</formula>
    </cfRule>
  </conditionalFormatting>
  <conditionalFormatting sqref="BD114:BE114">
    <cfRule type="cellIs" dxfId="2229" priority="1233" operator="notBetween">
      <formula>-0.9999999999</formula>
      <formula>0.9999999999</formula>
    </cfRule>
  </conditionalFormatting>
  <conditionalFormatting sqref="BB114:BC114">
    <cfRule type="cellIs" dxfId="2228" priority="1232" operator="notBetween">
      <formula>-0.9999999999</formula>
      <formula>0.9999999999</formula>
    </cfRule>
  </conditionalFormatting>
  <conditionalFormatting sqref="BF114:BG114">
    <cfRule type="cellIs" dxfId="2227" priority="1231" operator="notBetween">
      <formula>-0.9999999999</formula>
      <formula>0.9999999999</formula>
    </cfRule>
  </conditionalFormatting>
  <conditionalFormatting sqref="AR115:AS115">
    <cfRule type="cellIs" dxfId="2226" priority="1230" operator="notBetween">
      <formula>-0.9999999999</formula>
      <formula>0.9999999999</formula>
    </cfRule>
  </conditionalFormatting>
  <conditionalFormatting sqref="AS112">
    <cfRule type="cellIs" dxfId="2225" priority="1224" operator="notBetween">
      <formula>-0.9999999999</formula>
      <formula>0.9999999999</formula>
    </cfRule>
  </conditionalFormatting>
  <conditionalFormatting sqref="AS112">
    <cfRule type="cellIs" dxfId="2224" priority="1223" operator="notBetween">
      <formula>-0.9999999999</formula>
      <formula>0.9999999999</formula>
    </cfRule>
  </conditionalFormatting>
  <conditionalFormatting sqref="AS112">
    <cfRule type="cellIs" dxfId="2223" priority="1222" operator="notBetween">
      <formula>-0.9999999999</formula>
      <formula>0.9999999999</formula>
    </cfRule>
  </conditionalFormatting>
  <conditionalFormatting sqref="AR112">
    <cfRule type="cellIs" dxfId="2222" priority="1221" operator="notBetween">
      <formula>-0.9999999999</formula>
      <formula>0.9999999999</formula>
    </cfRule>
  </conditionalFormatting>
  <conditionalFormatting sqref="AR112">
    <cfRule type="cellIs" dxfId="2221" priority="1220" operator="notBetween">
      <formula>-0.9999999999</formula>
      <formula>0.9999999999</formula>
    </cfRule>
  </conditionalFormatting>
  <conditionalFormatting sqref="AR112">
    <cfRule type="cellIs" dxfId="2220" priority="1219" operator="notBetween">
      <formula>-0.9999999999</formula>
      <formula>0.9999999999</formula>
    </cfRule>
  </conditionalFormatting>
  <conditionalFormatting sqref="AR112">
    <cfRule type="cellIs" dxfId="2219" priority="1218" operator="notBetween">
      <formula>-0.9999999999</formula>
      <formula>0.9999999999</formula>
    </cfRule>
  </conditionalFormatting>
  <conditionalFormatting sqref="AU112">
    <cfRule type="cellIs" dxfId="2218" priority="1217" operator="notBetween">
      <formula>-0.9999999999</formula>
      <formula>0.9999999999</formula>
    </cfRule>
  </conditionalFormatting>
  <conditionalFormatting sqref="AU112">
    <cfRule type="cellIs" dxfId="2217" priority="1216" operator="notBetween">
      <formula>-0.9999999999</formula>
      <formula>0.9999999999</formula>
    </cfRule>
  </conditionalFormatting>
  <conditionalFormatting sqref="AU112">
    <cfRule type="cellIs" dxfId="2216" priority="1215" operator="notBetween">
      <formula>-0.9999999999</formula>
      <formula>0.9999999999</formula>
    </cfRule>
  </conditionalFormatting>
  <conditionalFormatting sqref="AU112">
    <cfRule type="cellIs" dxfId="2215" priority="1214" operator="notBetween">
      <formula>-0.9999999999</formula>
      <formula>0.9999999999</formula>
    </cfRule>
  </conditionalFormatting>
  <conditionalFormatting sqref="AT112">
    <cfRule type="cellIs" dxfId="2214" priority="1213" operator="notBetween">
      <formula>-0.9999999999</formula>
      <formula>0.9999999999</formula>
    </cfRule>
  </conditionalFormatting>
  <conditionalFormatting sqref="AT112">
    <cfRule type="cellIs" dxfId="2213" priority="1212" operator="notBetween">
      <formula>-0.9999999999</formula>
      <formula>0.9999999999</formula>
    </cfRule>
  </conditionalFormatting>
  <conditionalFormatting sqref="AT112">
    <cfRule type="cellIs" dxfId="2212" priority="1211" operator="notBetween">
      <formula>-0.9999999999</formula>
      <formula>0.9999999999</formula>
    </cfRule>
  </conditionalFormatting>
  <conditionalFormatting sqref="AT112">
    <cfRule type="cellIs" dxfId="2211" priority="1210" operator="notBetween">
      <formula>-0.9999999999</formula>
      <formula>0.9999999999</formula>
    </cfRule>
  </conditionalFormatting>
  <conditionalFormatting sqref="AW112">
    <cfRule type="cellIs" dxfId="2210" priority="1209" operator="notBetween">
      <formula>-0.9999999999</formula>
      <formula>0.9999999999</formula>
    </cfRule>
  </conditionalFormatting>
  <conditionalFormatting sqref="AW112">
    <cfRule type="cellIs" dxfId="2209" priority="1208" operator="notBetween">
      <formula>-0.9999999999</formula>
      <formula>0.9999999999</formula>
    </cfRule>
  </conditionalFormatting>
  <conditionalFormatting sqref="AW112">
    <cfRule type="cellIs" dxfId="2208" priority="1207" operator="notBetween">
      <formula>-0.9999999999</formula>
      <formula>0.9999999999</formula>
    </cfRule>
  </conditionalFormatting>
  <conditionalFormatting sqref="AW112">
    <cfRule type="cellIs" dxfId="2207" priority="1206" operator="notBetween">
      <formula>-0.9999999999</formula>
      <formula>0.9999999999</formula>
    </cfRule>
  </conditionalFormatting>
  <conditionalFormatting sqref="AV112">
    <cfRule type="cellIs" dxfId="2206" priority="1205" operator="notBetween">
      <formula>-0.9999999999</formula>
      <formula>0.9999999999</formula>
    </cfRule>
  </conditionalFormatting>
  <conditionalFormatting sqref="AV112">
    <cfRule type="cellIs" dxfId="2205" priority="1203" operator="notBetween">
      <formula>-0.9999999999</formula>
      <formula>0.9999999999</formula>
    </cfRule>
  </conditionalFormatting>
  <conditionalFormatting sqref="AV112">
    <cfRule type="cellIs" dxfId="2204" priority="1202" operator="notBetween">
      <formula>-0.9999999999</formula>
      <formula>0.9999999999</formula>
    </cfRule>
  </conditionalFormatting>
  <conditionalFormatting sqref="BC112">
    <cfRule type="cellIs" dxfId="2203" priority="1198" operator="notBetween">
      <formula>-0.9999999999</formula>
      <formula>0.9999999999</formula>
    </cfRule>
  </conditionalFormatting>
  <conditionalFormatting sqref="BB112">
    <cfRule type="cellIs" dxfId="2202" priority="1197" operator="notBetween">
      <formula>-0.9999999999</formula>
      <formula>0.9999999999</formula>
    </cfRule>
  </conditionalFormatting>
  <conditionalFormatting sqref="BB112">
    <cfRule type="cellIs" dxfId="2201" priority="1196" operator="notBetween">
      <formula>-0.9999999999</formula>
      <formula>0.9999999999</formula>
    </cfRule>
  </conditionalFormatting>
  <conditionalFormatting sqref="BB112">
    <cfRule type="cellIs" dxfId="2200" priority="1195" operator="notBetween">
      <formula>-0.9999999999</formula>
      <formula>0.9999999999</formula>
    </cfRule>
  </conditionalFormatting>
  <conditionalFormatting sqref="BB112">
    <cfRule type="cellIs" dxfId="2199" priority="1194" operator="notBetween">
      <formula>-0.9999999999</formula>
      <formula>0.9999999999</formula>
    </cfRule>
  </conditionalFormatting>
  <conditionalFormatting sqref="BE112">
    <cfRule type="cellIs" dxfId="2198" priority="1193" operator="notBetween">
      <formula>-0.9999999999</formula>
      <formula>0.9999999999</formula>
    </cfRule>
  </conditionalFormatting>
  <conditionalFormatting sqref="BE112">
    <cfRule type="cellIs" dxfId="2197" priority="1192" operator="notBetween">
      <formula>-0.9999999999</formula>
      <formula>0.9999999999</formula>
    </cfRule>
  </conditionalFormatting>
  <conditionalFormatting sqref="BE112">
    <cfRule type="cellIs" dxfId="2196" priority="1191" operator="notBetween">
      <formula>-0.9999999999</formula>
      <formula>0.9999999999</formula>
    </cfRule>
  </conditionalFormatting>
  <conditionalFormatting sqref="BE112">
    <cfRule type="cellIs" dxfId="2195" priority="1190" operator="notBetween">
      <formula>-0.9999999999</formula>
      <formula>0.9999999999</formula>
    </cfRule>
  </conditionalFormatting>
  <conditionalFormatting sqref="BD112">
    <cfRule type="cellIs" dxfId="2194" priority="1189" operator="notBetween">
      <formula>-0.9999999999</formula>
      <formula>0.9999999999</formula>
    </cfRule>
  </conditionalFormatting>
  <conditionalFormatting sqref="BD112">
    <cfRule type="cellIs" dxfId="2193" priority="1188" operator="notBetween">
      <formula>-0.9999999999</formula>
      <formula>0.9999999999</formula>
    </cfRule>
  </conditionalFormatting>
  <conditionalFormatting sqref="BD112">
    <cfRule type="cellIs" dxfId="2192" priority="1187" operator="notBetween">
      <formula>-0.9999999999</formula>
      <formula>0.9999999999</formula>
    </cfRule>
  </conditionalFormatting>
  <conditionalFormatting sqref="BG112">
    <cfRule type="cellIs" dxfId="2191" priority="1185" operator="notBetween">
      <formula>-0.9999999999</formula>
      <formula>0.9999999999</formula>
    </cfRule>
  </conditionalFormatting>
  <conditionalFormatting sqref="BG112">
    <cfRule type="cellIs" dxfId="2190" priority="1184" operator="notBetween">
      <formula>-0.9999999999</formula>
      <formula>0.9999999999</formula>
    </cfRule>
  </conditionalFormatting>
  <conditionalFormatting sqref="BG112">
    <cfRule type="cellIs" dxfId="2189" priority="1183" operator="notBetween">
      <formula>-0.9999999999</formula>
      <formula>0.9999999999</formula>
    </cfRule>
  </conditionalFormatting>
  <conditionalFormatting sqref="BG112">
    <cfRule type="cellIs" dxfId="2188" priority="1182" operator="notBetween">
      <formula>-0.9999999999</formula>
      <formula>0.9999999999</formula>
    </cfRule>
  </conditionalFormatting>
  <conditionalFormatting sqref="BF112">
    <cfRule type="cellIs" dxfId="2187" priority="1181" operator="notBetween">
      <formula>-0.9999999999</formula>
      <formula>0.9999999999</formula>
    </cfRule>
  </conditionalFormatting>
  <conditionalFormatting sqref="BF112">
    <cfRule type="cellIs" dxfId="2186" priority="1180" operator="notBetween">
      <formula>-0.9999999999</formula>
      <formula>0.9999999999</formula>
    </cfRule>
  </conditionalFormatting>
  <conditionalFormatting sqref="BF112">
    <cfRule type="cellIs" dxfId="2185" priority="1179" operator="notBetween">
      <formula>-0.9999999999</formula>
      <formula>0.9999999999</formula>
    </cfRule>
  </conditionalFormatting>
  <conditionalFormatting sqref="BF112">
    <cfRule type="cellIs" dxfId="2184" priority="1178" operator="notBetween">
      <formula>-0.9999999999</formula>
      <formula>0.9999999999</formula>
    </cfRule>
  </conditionalFormatting>
  <conditionalFormatting sqref="AS113">
    <cfRule type="cellIs" dxfId="2183" priority="1177" operator="notBetween">
      <formula>-0.9999999999</formula>
      <formula>0.9999999999</formula>
    </cfRule>
  </conditionalFormatting>
  <conditionalFormatting sqref="AS113">
    <cfRule type="cellIs" dxfId="2182" priority="1176" operator="notBetween">
      <formula>-0.9999999999</formula>
      <formula>0.9999999999</formula>
    </cfRule>
  </conditionalFormatting>
  <conditionalFormatting sqref="AS113">
    <cfRule type="cellIs" dxfId="2181" priority="1175" operator="notBetween">
      <formula>-0.9999999999</formula>
      <formula>0.9999999999</formula>
    </cfRule>
  </conditionalFormatting>
  <conditionalFormatting sqref="AS113">
    <cfRule type="cellIs" dxfId="2180" priority="1174" operator="notBetween">
      <formula>-0.9999999999</formula>
      <formula>0.9999999999</formula>
    </cfRule>
  </conditionalFormatting>
  <conditionalFormatting sqref="AR113">
    <cfRule type="cellIs" dxfId="2179" priority="1173" operator="notBetween">
      <formula>-0.9999999999</formula>
      <formula>0.9999999999</formula>
    </cfRule>
  </conditionalFormatting>
  <conditionalFormatting sqref="AR113">
    <cfRule type="cellIs" dxfId="2178" priority="1172" operator="notBetween">
      <formula>-0.9999999999</formula>
      <formula>0.9999999999</formula>
    </cfRule>
  </conditionalFormatting>
  <conditionalFormatting sqref="AR113">
    <cfRule type="cellIs" dxfId="2177" priority="1171" operator="notBetween">
      <formula>-0.9999999999</formula>
      <formula>0.9999999999</formula>
    </cfRule>
  </conditionalFormatting>
  <conditionalFormatting sqref="AR113">
    <cfRule type="cellIs" dxfId="2176" priority="1170" operator="notBetween">
      <formula>-0.9999999999</formula>
      <formula>0.9999999999</formula>
    </cfRule>
  </conditionalFormatting>
  <conditionalFormatting sqref="BG113 BE113 BC113 AW113 AU113">
    <cfRule type="cellIs" dxfId="2175" priority="1168" operator="notBetween">
      <formula>-0.9999999999</formula>
      <formula>0.9999999999</formula>
    </cfRule>
  </conditionalFormatting>
  <conditionalFormatting sqref="BG113 BE113 BC113 AW113 AU113">
    <cfRule type="cellIs" dxfId="2174" priority="1167" operator="notBetween">
      <formula>-0.9999999999</formula>
      <formula>0.9999999999</formula>
    </cfRule>
  </conditionalFormatting>
  <conditionalFormatting sqref="BG113 BE113 BC113 AW113 AU113">
    <cfRule type="cellIs" dxfId="2173" priority="1166" operator="notBetween">
      <formula>-0.9999999999</formula>
      <formula>0.9999999999</formula>
    </cfRule>
  </conditionalFormatting>
  <conditionalFormatting sqref="BF113 BD113 BB113 AV113 AT113">
    <cfRule type="cellIs" dxfId="2172" priority="1165" operator="notBetween">
      <formula>-0.9999999999</formula>
      <formula>0.9999999999</formula>
    </cfRule>
  </conditionalFormatting>
  <conditionalFormatting sqref="BF113 BD113 BB113 AV113 AT113">
    <cfRule type="cellIs" dxfId="2171" priority="1164" operator="notBetween">
      <formula>-0.9999999999</formula>
      <formula>0.9999999999</formula>
    </cfRule>
  </conditionalFormatting>
  <conditionalFormatting sqref="BF113 BD113 BB113 AV113 AT113">
    <cfRule type="cellIs" dxfId="2170" priority="1163" operator="notBetween">
      <formula>-0.9999999999</formula>
      <formula>0.9999999999</formula>
    </cfRule>
  </conditionalFormatting>
  <conditionalFormatting sqref="BF113 BD113 BB113 AV113 AT113">
    <cfRule type="cellIs" dxfId="2169" priority="1162" operator="notBetween">
      <formula>-0.9999999999</formula>
      <formula>0.9999999999</formula>
    </cfRule>
  </conditionalFormatting>
  <conditionalFormatting sqref="BI114:BJ114">
    <cfRule type="cellIs" dxfId="2168" priority="1161" operator="notBetween">
      <formula>-0.9999999999</formula>
      <formula>0.9999999999</formula>
    </cfRule>
  </conditionalFormatting>
  <conditionalFormatting sqref="BK114:BL114">
    <cfRule type="cellIs" dxfId="2167" priority="1160" operator="notBetween">
      <formula>-0.9999999999</formula>
      <formula>0.9999999999</formula>
    </cfRule>
  </conditionalFormatting>
  <conditionalFormatting sqref="BU114:BV114">
    <cfRule type="cellIs" dxfId="2166" priority="1159" operator="notBetween">
      <formula>-0.9999999999</formula>
      <formula>0.9999999999</formula>
    </cfRule>
  </conditionalFormatting>
  <conditionalFormatting sqref="BS114:BT114">
    <cfRule type="cellIs" dxfId="2165" priority="1158" operator="notBetween">
      <formula>-0.9999999999</formula>
      <formula>0.9999999999</formula>
    </cfRule>
  </conditionalFormatting>
  <conditionalFormatting sqref="BW114:BX114">
    <cfRule type="cellIs" dxfId="2164" priority="1157" operator="notBetween">
      <formula>-0.9999999999</formula>
      <formula>0.9999999999</formula>
    </cfRule>
  </conditionalFormatting>
  <conditionalFormatting sqref="BI115:BJ115">
    <cfRule type="cellIs" dxfId="2163" priority="1156" operator="notBetween">
      <formula>-0.9999999999</formula>
      <formula>0.9999999999</formula>
    </cfRule>
  </conditionalFormatting>
  <conditionalFormatting sqref="BK115:BL115">
    <cfRule type="cellIs" dxfId="2162" priority="1155" operator="notBetween">
      <formula>-0.9999999999</formula>
      <formula>0.9999999999</formula>
    </cfRule>
  </conditionalFormatting>
  <conditionalFormatting sqref="BU115:BV115">
    <cfRule type="cellIs" dxfId="2161" priority="1154" operator="notBetween">
      <formula>-0.9999999999</formula>
      <formula>0.9999999999</formula>
    </cfRule>
  </conditionalFormatting>
  <conditionalFormatting sqref="BS115:BT115">
    <cfRule type="cellIs" dxfId="2160" priority="1153" operator="notBetween">
      <formula>-0.9999999999</formula>
      <formula>0.9999999999</formula>
    </cfRule>
  </conditionalFormatting>
  <conditionalFormatting sqref="BW115:BX115">
    <cfRule type="cellIs" dxfId="2159" priority="1152" operator="notBetween">
      <formula>-0.9999999999</formula>
      <formula>0.9999999999</formula>
    </cfRule>
  </conditionalFormatting>
  <conditionalFormatting sqref="BJ112">
    <cfRule type="cellIs" dxfId="2158" priority="1151" operator="notBetween">
      <formula>-0.9999999999</formula>
      <formula>0.9999999999</formula>
    </cfRule>
  </conditionalFormatting>
  <conditionalFormatting sqref="BJ112">
    <cfRule type="cellIs" dxfId="2157" priority="1150" operator="notBetween">
      <formula>-0.9999999999</formula>
      <formula>0.9999999999</formula>
    </cfRule>
  </conditionalFormatting>
  <conditionalFormatting sqref="BJ112">
    <cfRule type="cellIs" dxfId="2156" priority="1149" operator="notBetween">
      <formula>-0.9999999999</formula>
      <formula>0.9999999999</formula>
    </cfRule>
  </conditionalFormatting>
  <conditionalFormatting sqref="BJ112">
    <cfRule type="cellIs" dxfId="2155" priority="1148" operator="notBetween">
      <formula>-0.9999999999</formula>
      <formula>0.9999999999</formula>
    </cfRule>
  </conditionalFormatting>
  <conditionalFormatting sqref="BI112">
    <cfRule type="cellIs" dxfId="2154" priority="1147" operator="notBetween">
      <formula>-0.9999999999</formula>
      <formula>0.9999999999</formula>
    </cfRule>
  </conditionalFormatting>
  <conditionalFormatting sqref="BI112">
    <cfRule type="cellIs" dxfId="2153" priority="1146" operator="notBetween">
      <formula>-0.9999999999</formula>
      <formula>0.9999999999</formula>
    </cfRule>
  </conditionalFormatting>
  <conditionalFormatting sqref="BI112">
    <cfRule type="cellIs" dxfId="2152" priority="1145" operator="notBetween">
      <formula>-0.9999999999</formula>
      <formula>0.9999999999</formula>
    </cfRule>
  </conditionalFormatting>
  <conditionalFormatting sqref="BI112">
    <cfRule type="cellIs" dxfId="2151" priority="1144" operator="notBetween">
      <formula>-0.9999999999</formula>
      <formula>0.9999999999</formula>
    </cfRule>
  </conditionalFormatting>
  <conditionalFormatting sqref="BL112">
    <cfRule type="cellIs" dxfId="2150" priority="1143" operator="notBetween">
      <formula>-0.9999999999</formula>
      <formula>0.9999999999</formula>
    </cfRule>
  </conditionalFormatting>
  <conditionalFormatting sqref="BL112">
    <cfRule type="cellIs" dxfId="2149" priority="1142" operator="notBetween">
      <formula>-0.9999999999</formula>
      <formula>0.9999999999</formula>
    </cfRule>
  </conditionalFormatting>
  <conditionalFormatting sqref="BL112">
    <cfRule type="cellIs" dxfId="2148" priority="1141" operator="notBetween">
      <formula>-0.9999999999</formula>
      <formula>0.9999999999</formula>
    </cfRule>
  </conditionalFormatting>
  <conditionalFormatting sqref="BL112">
    <cfRule type="cellIs" dxfId="2147" priority="1140" operator="notBetween">
      <formula>-0.9999999999</formula>
      <formula>0.9999999999</formula>
    </cfRule>
  </conditionalFormatting>
  <conditionalFormatting sqref="BK112">
    <cfRule type="cellIs" dxfId="2146" priority="1139" operator="notBetween">
      <formula>-0.9999999999</formula>
      <formula>0.9999999999</formula>
    </cfRule>
  </conditionalFormatting>
  <conditionalFormatting sqref="BK112">
    <cfRule type="cellIs" dxfId="2145" priority="1138" operator="notBetween">
      <formula>-0.9999999999</formula>
      <formula>0.9999999999</formula>
    </cfRule>
  </conditionalFormatting>
  <conditionalFormatting sqref="BK112">
    <cfRule type="cellIs" dxfId="2144" priority="1137" operator="notBetween">
      <formula>-0.9999999999</formula>
      <formula>0.9999999999</formula>
    </cfRule>
  </conditionalFormatting>
  <conditionalFormatting sqref="BK112">
    <cfRule type="cellIs" dxfId="2143" priority="1136" operator="notBetween">
      <formula>-0.9999999999</formula>
      <formula>0.9999999999</formula>
    </cfRule>
  </conditionalFormatting>
  <conditionalFormatting sqref="BN112">
    <cfRule type="cellIs" dxfId="2142" priority="1135" operator="notBetween">
      <formula>-0.9999999999</formula>
      <formula>0.9999999999</formula>
    </cfRule>
  </conditionalFormatting>
  <conditionalFormatting sqref="BN112">
    <cfRule type="cellIs" dxfId="2141" priority="1134" operator="notBetween">
      <formula>-0.9999999999</formula>
      <formula>0.9999999999</formula>
    </cfRule>
  </conditionalFormatting>
  <conditionalFormatting sqref="BN112">
    <cfRule type="cellIs" dxfId="2140" priority="1133" operator="notBetween">
      <formula>-0.9999999999</formula>
      <formula>0.9999999999</formula>
    </cfRule>
  </conditionalFormatting>
  <conditionalFormatting sqref="BN112">
    <cfRule type="cellIs" dxfId="2139" priority="1132" operator="notBetween">
      <formula>-0.9999999999</formula>
      <formula>0.9999999999</formula>
    </cfRule>
  </conditionalFormatting>
  <conditionalFormatting sqref="BM112">
    <cfRule type="cellIs" dxfId="2138" priority="1131" operator="notBetween">
      <formula>-0.9999999999</formula>
      <formula>0.9999999999</formula>
    </cfRule>
  </conditionalFormatting>
  <conditionalFormatting sqref="BM112">
    <cfRule type="cellIs" dxfId="2137" priority="1130" operator="notBetween">
      <formula>-0.9999999999</formula>
      <formula>0.9999999999</formula>
    </cfRule>
  </conditionalFormatting>
  <conditionalFormatting sqref="BM112">
    <cfRule type="cellIs" dxfId="2136" priority="1129" operator="notBetween">
      <formula>-0.9999999999</formula>
      <formula>0.9999999999</formula>
    </cfRule>
  </conditionalFormatting>
  <conditionalFormatting sqref="BM112">
    <cfRule type="cellIs" dxfId="2135" priority="1128" operator="notBetween">
      <formula>-0.9999999999</formula>
      <formula>0.9999999999</formula>
    </cfRule>
  </conditionalFormatting>
  <conditionalFormatting sqref="CA18:CB18">
    <cfRule type="cellIs" dxfId="2134" priority="1087" operator="notBetween">
      <formula>-2</formula>
      <formula>2</formula>
    </cfRule>
  </conditionalFormatting>
  <conditionalFormatting sqref="CF18:CG18">
    <cfRule type="cellIs" dxfId="2133" priority="1086" operator="notBetween">
      <formula>-2</formula>
      <formula>2</formula>
    </cfRule>
  </conditionalFormatting>
  <conditionalFormatting sqref="CP18:CQ18">
    <cfRule type="cellIs" dxfId="2132" priority="1085" operator="notBetween">
      <formula>-2</formula>
      <formula>2</formula>
    </cfRule>
  </conditionalFormatting>
  <conditionalFormatting sqref="CS16">
    <cfRule type="cellIs" dxfId="2131" priority="943" operator="notBetween">
      <formula>-2</formula>
      <formula>2</formula>
    </cfRule>
  </conditionalFormatting>
  <conditionalFormatting sqref="CH18">
    <cfRule type="cellIs" dxfId="2130" priority="1083" operator="notBetween">
      <formula>-2</formula>
      <formula>2</formula>
    </cfRule>
  </conditionalFormatting>
  <conditionalFormatting sqref="CI18">
    <cfRule type="cellIs" dxfId="2129" priority="1084" operator="notBetween">
      <formula>-2</formula>
      <formula>2</formula>
    </cfRule>
  </conditionalFormatting>
  <conditionalFormatting sqref="CM18">
    <cfRule type="cellIs" dxfId="2128" priority="1081" operator="notBetween">
      <formula>-2</formula>
      <formula>2</formula>
    </cfRule>
  </conditionalFormatting>
  <conditionalFormatting sqref="CN18">
    <cfRule type="cellIs" dxfId="2127" priority="1082" operator="notBetween">
      <formula>-2</formula>
      <formula>2</formula>
    </cfRule>
  </conditionalFormatting>
  <conditionalFormatting sqref="CR18">
    <cfRule type="cellIs" dxfId="2126" priority="1079" operator="notBetween">
      <formula>-2</formula>
      <formula>2</formula>
    </cfRule>
  </conditionalFormatting>
  <conditionalFormatting sqref="CS18">
    <cfRule type="cellIs" dxfId="2125" priority="1080" operator="notBetween">
      <formula>-2</formula>
      <formula>2</formula>
    </cfRule>
  </conditionalFormatting>
  <conditionalFormatting sqref="CB23">
    <cfRule type="cellIs" dxfId="2124" priority="1078" operator="notBetween">
      <formula>-2</formula>
      <formula>2</formula>
    </cfRule>
  </conditionalFormatting>
  <conditionalFormatting sqref="CG23">
    <cfRule type="cellIs" dxfId="2123" priority="1077" operator="notBetween">
      <formula>-2</formula>
      <formula>2</formula>
    </cfRule>
  </conditionalFormatting>
  <conditionalFormatting sqref="CL23">
    <cfRule type="cellIs" dxfId="2122" priority="1076" operator="notBetween">
      <formula>-2</formula>
      <formula>2</formula>
    </cfRule>
  </conditionalFormatting>
  <conditionalFormatting sqref="CQ23">
    <cfRule type="cellIs" dxfId="2121" priority="1075" operator="notBetween">
      <formula>-2</formula>
      <formula>2</formula>
    </cfRule>
  </conditionalFormatting>
  <conditionalFormatting sqref="CB24">
    <cfRule type="cellIs" dxfId="2120" priority="1074" operator="notBetween">
      <formula>-2</formula>
      <formula>2</formula>
    </cfRule>
  </conditionalFormatting>
  <conditionalFormatting sqref="CG24">
    <cfRule type="cellIs" dxfId="2119" priority="1073" operator="notBetween">
      <formula>-2</formula>
      <formula>2</formula>
    </cfRule>
  </conditionalFormatting>
  <conditionalFormatting sqref="CL24">
    <cfRule type="cellIs" dxfId="2118" priority="1072" operator="notBetween">
      <formula>-2</formula>
      <formula>2</formula>
    </cfRule>
  </conditionalFormatting>
  <conditionalFormatting sqref="CQ24">
    <cfRule type="cellIs" dxfId="2117" priority="1071" operator="notBetween">
      <formula>-2</formula>
      <formula>2</formula>
    </cfRule>
  </conditionalFormatting>
  <conditionalFormatting sqref="CD23">
    <cfRule type="cellIs" dxfId="2116" priority="1070" operator="notBetween">
      <formula>-2</formula>
      <formula>2</formula>
    </cfRule>
  </conditionalFormatting>
  <conditionalFormatting sqref="CD24">
    <cfRule type="cellIs" dxfId="2115" priority="1069" operator="notBetween">
      <formula>-2</formula>
      <formula>2</formula>
    </cfRule>
  </conditionalFormatting>
  <conditionalFormatting sqref="CC23">
    <cfRule type="cellIs" dxfId="2114" priority="1068" operator="notBetween">
      <formula>-2</formula>
      <formula>2</formula>
    </cfRule>
  </conditionalFormatting>
  <conditionalFormatting sqref="CC24">
    <cfRule type="cellIs" dxfId="2113" priority="1067" operator="notBetween">
      <formula>-2</formula>
      <formula>2</formula>
    </cfRule>
  </conditionalFormatting>
  <conditionalFormatting sqref="CI23">
    <cfRule type="cellIs" dxfId="2112" priority="1066" operator="notBetween">
      <formula>-2</formula>
      <formula>2</formula>
    </cfRule>
  </conditionalFormatting>
  <conditionalFormatting sqref="CI24">
    <cfRule type="cellIs" dxfId="2111" priority="1065" operator="notBetween">
      <formula>-2</formula>
      <formula>2</formula>
    </cfRule>
  </conditionalFormatting>
  <conditionalFormatting sqref="CH23">
    <cfRule type="cellIs" dxfId="2110" priority="1064" operator="notBetween">
      <formula>-2</formula>
      <formula>2</formula>
    </cfRule>
  </conditionalFormatting>
  <conditionalFormatting sqref="CH24">
    <cfRule type="cellIs" dxfId="2109" priority="1063" operator="notBetween">
      <formula>-2</formula>
      <formula>2</formula>
    </cfRule>
  </conditionalFormatting>
  <conditionalFormatting sqref="CN23">
    <cfRule type="cellIs" dxfId="2108" priority="1062" operator="notBetween">
      <formula>-2</formula>
      <formula>2</formula>
    </cfRule>
  </conditionalFormatting>
  <conditionalFormatting sqref="CN24">
    <cfRule type="cellIs" dxfId="2107" priority="1061" operator="notBetween">
      <formula>-2</formula>
      <formula>2</formula>
    </cfRule>
  </conditionalFormatting>
  <conditionalFormatting sqref="CM23">
    <cfRule type="cellIs" dxfId="2106" priority="1060" operator="notBetween">
      <formula>-2</formula>
      <formula>2</formula>
    </cfRule>
  </conditionalFormatting>
  <conditionalFormatting sqref="CM24">
    <cfRule type="cellIs" dxfId="2105" priority="1059" operator="notBetween">
      <formula>-2</formula>
      <formula>2</formula>
    </cfRule>
  </conditionalFormatting>
  <conditionalFormatting sqref="CS23">
    <cfRule type="cellIs" dxfId="2104" priority="1058" operator="notBetween">
      <formula>-2</formula>
      <formula>2</formula>
    </cfRule>
  </conditionalFormatting>
  <conditionalFormatting sqref="CS24">
    <cfRule type="cellIs" dxfId="2103" priority="1057" operator="notBetween">
      <formula>-2</formula>
      <formula>2</formula>
    </cfRule>
  </conditionalFormatting>
  <conditionalFormatting sqref="CR23">
    <cfRule type="cellIs" dxfId="2102" priority="1056" operator="notBetween">
      <formula>-2</formula>
      <formula>2</formula>
    </cfRule>
  </conditionalFormatting>
  <conditionalFormatting sqref="CR24">
    <cfRule type="cellIs" dxfId="2101" priority="1055" operator="notBetween">
      <formula>-2</formula>
      <formula>2</formula>
    </cfRule>
  </conditionalFormatting>
  <conditionalFormatting sqref="CB47">
    <cfRule type="cellIs" dxfId="2100" priority="1037" operator="notBetween">
      <formula>-2</formula>
      <formula>2</formula>
    </cfRule>
  </conditionalFormatting>
  <conditionalFormatting sqref="CB48">
    <cfRule type="cellIs" dxfId="2099" priority="1036" operator="notBetween">
      <formula>-2</formula>
      <formula>2</formula>
    </cfRule>
  </conditionalFormatting>
  <conditionalFormatting sqref="CA47">
    <cfRule type="cellIs" dxfId="2098" priority="1035" operator="notBetween">
      <formula>-2</formula>
      <formula>2</formula>
    </cfRule>
  </conditionalFormatting>
  <conditionalFormatting sqref="CA48">
    <cfRule type="cellIs" dxfId="2097" priority="1034" operator="notBetween">
      <formula>-2</formula>
      <formula>2</formula>
    </cfRule>
  </conditionalFormatting>
  <conditionalFormatting sqref="CG47">
    <cfRule type="cellIs" dxfId="2096" priority="1033" operator="notBetween">
      <formula>-2</formula>
      <formula>2</formula>
    </cfRule>
  </conditionalFormatting>
  <conditionalFormatting sqref="CG48">
    <cfRule type="cellIs" dxfId="2095" priority="1032" operator="notBetween">
      <formula>-2</formula>
      <formula>2</formula>
    </cfRule>
  </conditionalFormatting>
  <conditionalFormatting sqref="CF47">
    <cfRule type="cellIs" dxfId="2094" priority="1031" operator="notBetween">
      <formula>-2</formula>
      <formula>2</formula>
    </cfRule>
  </conditionalFormatting>
  <conditionalFormatting sqref="CF48">
    <cfRule type="cellIs" dxfId="2093" priority="1030" operator="notBetween">
      <formula>-2</formula>
      <formula>2</formula>
    </cfRule>
  </conditionalFormatting>
  <conditionalFormatting sqref="CL47">
    <cfRule type="cellIs" dxfId="2092" priority="1029" operator="notBetween">
      <formula>-2</formula>
      <formula>2</formula>
    </cfRule>
  </conditionalFormatting>
  <conditionalFormatting sqref="CL48">
    <cfRule type="cellIs" dxfId="2091" priority="1028" operator="notBetween">
      <formula>-2</formula>
      <formula>2</formula>
    </cfRule>
  </conditionalFormatting>
  <conditionalFormatting sqref="CK47">
    <cfRule type="cellIs" dxfId="2090" priority="1027" operator="notBetween">
      <formula>-2</formula>
      <formula>2</formula>
    </cfRule>
  </conditionalFormatting>
  <conditionalFormatting sqref="CK48">
    <cfRule type="cellIs" dxfId="2089" priority="1026" operator="notBetween">
      <formula>-2</formula>
      <formula>2</formula>
    </cfRule>
  </conditionalFormatting>
  <conditionalFormatting sqref="CQ47">
    <cfRule type="cellIs" dxfId="2088" priority="1025" operator="notBetween">
      <formula>-2</formula>
      <formula>2</formula>
    </cfRule>
  </conditionalFormatting>
  <conditionalFormatting sqref="CQ48">
    <cfRule type="cellIs" dxfId="2087" priority="1024" operator="notBetween">
      <formula>-2</formula>
      <formula>2</formula>
    </cfRule>
  </conditionalFormatting>
  <conditionalFormatting sqref="CP47">
    <cfRule type="cellIs" dxfId="2086" priority="1023" operator="notBetween">
      <formula>-2</formula>
      <formula>2</formula>
    </cfRule>
  </conditionalFormatting>
  <conditionalFormatting sqref="CA42:CB42">
    <cfRule type="cellIs" dxfId="2085" priority="1054" operator="notBetween">
      <formula>-2</formula>
      <formula>2</formula>
    </cfRule>
  </conditionalFormatting>
  <conditionalFormatting sqref="CF42:CG42">
    <cfRule type="cellIs" dxfId="2084" priority="1053" operator="notBetween">
      <formula>-2</formula>
      <formula>2</formula>
    </cfRule>
  </conditionalFormatting>
  <conditionalFormatting sqref="CK42:CL42">
    <cfRule type="cellIs" dxfId="2083" priority="1052" operator="notBetween">
      <formula>-2</formula>
      <formula>2</formula>
    </cfRule>
  </conditionalFormatting>
  <conditionalFormatting sqref="CP42:CQ42">
    <cfRule type="cellIs" dxfId="2082" priority="1051" operator="notBetween">
      <formula>-2</formula>
      <formula>2</formula>
    </cfRule>
  </conditionalFormatting>
  <conditionalFormatting sqref="CK43:CL43">
    <cfRule type="cellIs" dxfId="2081" priority="1050" operator="notBetween">
      <formula>-2</formula>
      <formula>2</formula>
    </cfRule>
  </conditionalFormatting>
  <conditionalFormatting sqref="CD27">
    <cfRule type="cellIs" dxfId="2080" priority="908" operator="notBetween">
      <formula>-2</formula>
      <formula>2</formula>
    </cfRule>
  </conditionalFormatting>
  <conditionalFormatting sqref="CD42">
    <cfRule type="cellIs" dxfId="2079" priority="1049" operator="notBetween">
      <formula>-2</formula>
      <formula>2</formula>
    </cfRule>
  </conditionalFormatting>
  <conditionalFormatting sqref="CB27">
    <cfRule type="cellIs" dxfId="2078" priority="912" operator="notBetween">
      <formula>-2</formula>
      <formula>2</formula>
    </cfRule>
  </conditionalFormatting>
  <conditionalFormatting sqref="CI42">
    <cfRule type="cellIs" dxfId="2077" priority="1048" operator="notBetween">
      <formula>-2</formula>
      <formula>2</formula>
    </cfRule>
  </conditionalFormatting>
  <conditionalFormatting sqref="CN42">
    <cfRule type="cellIs" dxfId="2076" priority="1047" operator="notBetween">
      <formula>-2</formula>
      <formula>2</formula>
    </cfRule>
  </conditionalFormatting>
  <conditionalFormatting sqref="CS42">
    <cfRule type="cellIs" dxfId="2075" priority="1046" operator="notBetween">
      <formula>-2</formula>
      <formula>2</formula>
    </cfRule>
  </conditionalFormatting>
  <conditionalFormatting sqref="CD48">
    <cfRule type="cellIs" dxfId="2074" priority="1041" operator="notBetween">
      <formula>-2</formula>
      <formula>2</formula>
    </cfRule>
  </conditionalFormatting>
  <conditionalFormatting sqref="CI48">
    <cfRule type="cellIs" dxfId="2073" priority="1040" operator="notBetween">
      <formula>-2</formula>
      <formula>2</formula>
    </cfRule>
  </conditionalFormatting>
  <conditionalFormatting sqref="CD47">
    <cfRule type="cellIs" dxfId="2072" priority="1045" operator="notBetween">
      <formula>-2</formula>
      <formula>2</formula>
    </cfRule>
  </conditionalFormatting>
  <conditionalFormatting sqref="CN48">
    <cfRule type="cellIs" dxfId="2071" priority="1039" operator="notBetween">
      <formula>-2</formula>
      <formula>2</formula>
    </cfRule>
  </conditionalFormatting>
  <conditionalFormatting sqref="CH27">
    <cfRule type="cellIs" dxfId="2070" priority="905" operator="notBetween">
      <formula>-2</formula>
      <formula>2</formula>
    </cfRule>
  </conditionalFormatting>
  <conditionalFormatting sqref="CI47">
    <cfRule type="cellIs" dxfId="2069" priority="1044" operator="notBetween">
      <formula>-2</formula>
      <formula>2</formula>
    </cfRule>
  </conditionalFormatting>
  <conditionalFormatting sqref="CS48">
    <cfRule type="cellIs" dxfId="2068" priority="1038" operator="notBetween">
      <formula>-2</formula>
      <formula>2</formula>
    </cfRule>
  </conditionalFormatting>
  <conditionalFormatting sqref="CG27">
    <cfRule type="cellIs" dxfId="2067" priority="911" operator="notBetween">
      <formula>-2</formula>
      <formula>2</formula>
    </cfRule>
  </conditionalFormatting>
  <conditionalFormatting sqref="CN47">
    <cfRule type="cellIs" dxfId="2066" priority="1043" operator="notBetween">
      <formula>-2</formula>
      <formula>2</formula>
    </cfRule>
  </conditionalFormatting>
  <conditionalFormatting sqref="CS47">
    <cfRule type="cellIs" dxfId="2065" priority="1042" operator="notBetween">
      <formula>-2</formula>
      <formula>2</formula>
    </cfRule>
  </conditionalFormatting>
  <conditionalFormatting sqref="CP48">
    <cfRule type="cellIs" dxfId="2064" priority="1022" operator="notBetween">
      <formula>-2</formula>
      <formula>2</formula>
    </cfRule>
  </conditionalFormatting>
  <conditionalFormatting sqref="CC26">
    <cfRule type="cellIs" dxfId="2063" priority="1004" operator="notBetween">
      <formula>-2</formula>
      <formula>2</formula>
    </cfRule>
  </conditionalFormatting>
  <conditionalFormatting sqref="CQ26">
    <cfRule type="cellIs" dxfId="2062" priority="1006" operator="notBetween">
      <formula>-2</formula>
      <formula>2</formula>
    </cfRule>
  </conditionalFormatting>
  <conditionalFormatting sqref="CD26">
    <cfRule type="cellIs" dxfId="2061" priority="1005" operator="notBetween">
      <formula>-2</formula>
      <formula>2</formula>
    </cfRule>
  </conditionalFormatting>
  <conditionalFormatting sqref="CI26">
    <cfRule type="cellIs" dxfId="2060" priority="1003" operator="notBetween">
      <formula>-2</formula>
      <formula>2</formula>
    </cfRule>
  </conditionalFormatting>
  <conditionalFormatting sqref="CH26">
    <cfRule type="cellIs" dxfId="2059" priority="1002" operator="notBetween">
      <formula>-2</formula>
      <formula>2</formula>
    </cfRule>
  </conditionalFormatting>
  <conditionalFormatting sqref="CR26">
    <cfRule type="cellIs" dxfId="2058" priority="998" operator="notBetween">
      <formula>-2</formula>
      <formula>2</formula>
    </cfRule>
  </conditionalFormatting>
  <conditionalFormatting sqref="CD49">
    <cfRule type="cellIs" dxfId="2057" priority="997" operator="notBetween">
      <formula>-2</formula>
      <formula>2</formula>
    </cfRule>
  </conditionalFormatting>
  <conditionalFormatting sqref="CN26">
    <cfRule type="cellIs" dxfId="2056" priority="1001" operator="notBetween">
      <formula>-2</formula>
      <formula>2</formula>
    </cfRule>
  </conditionalFormatting>
  <conditionalFormatting sqref="CM26">
    <cfRule type="cellIs" dxfId="2055" priority="1000" operator="notBetween">
      <formula>-2</formula>
      <formula>2</formula>
    </cfRule>
  </conditionalFormatting>
  <conditionalFormatting sqref="CS26">
    <cfRule type="cellIs" dxfId="2054" priority="999" operator="notBetween">
      <formula>-2</formula>
      <formula>2</formula>
    </cfRule>
  </conditionalFormatting>
  <conditionalFormatting sqref="CI49">
    <cfRule type="cellIs" dxfId="2053" priority="996" operator="notBetween">
      <formula>-2</formula>
      <formula>2</formula>
    </cfRule>
  </conditionalFormatting>
  <conditionalFormatting sqref="CN49">
    <cfRule type="cellIs" dxfId="2052" priority="995" operator="notBetween">
      <formula>-2</formula>
      <formula>2</formula>
    </cfRule>
  </conditionalFormatting>
  <conditionalFormatting sqref="CB25">
    <cfRule type="cellIs" dxfId="2051" priority="1021" operator="notBetween">
      <formula>-2</formula>
      <formula>2</formula>
    </cfRule>
  </conditionalFormatting>
  <conditionalFormatting sqref="CG25">
    <cfRule type="cellIs" dxfId="2050" priority="1020" operator="notBetween">
      <formula>-2</formula>
      <formula>2</formula>
    </cfRule>
  </conditionalFormatting>
  <conditionalFormatting sqref="CL25">
    <cfRule type="cellIs" dxfId="2049" priority="1019" operator="notBetween">
      <formula>-2</formula>
      <formula>2</formula>
    </cfRule>
  </conditionalFormatting>
  <conditionalFormatting sqref="CQ25">
    <cfRule type="cellIs" dxfId="2048" priority="1018" operator="notBetween">
      <formula>-2</formula>
      <formula>2</formula>
    </cfRule>
  </conditionalFormatting>
  <conditionalFormatting sqref="CD25">
    <cfRule type="cellIs" dxfId="2047" priority="1017" operator="notBetween">
      <formula>-2</formula>
      <formula>2</formula>
    </cfRule>
  </conditionalFormatting>
  <conditionalFormatting sqref="CC25">
    <cfRule type="cellIs" dxfId="2046" priority="1016" operator="notBetween">
      <formula>-2</formula>
      <formula>2</formula>
    </cfRule>
  </conditionalFormatting>
  <conditionalFormatting sqref="CI25">
    <cfRule type="cellIs" dxfId="2045" priority="1015" operator="notBetween">
      <formula>-2</formula>
      <formula>2</formula>
    </cfRule>
  </conditionalFormatting>
  <conditionalFormatting sqref="CH25">
    <cfRule type="cellIs" dxfId="2044" priority="1014" operator="notBetween">
      <formula>-2</formula>
      <formula>2</formula>
    </cfRule>
  </conditionalFormatting>
  <conditionalFormatting sqref="CN25">
    <cfRule type="cellIs" dxfId="2043" priority="1013" operator="notBetween">
      <formula>-2</formula>
      <formula>2</formula>
    </cfRule>
  </conditionalFormatting>
  <conditionalFormatting sqref="CM25">
    <cfRule type="cellIs" dxfId="2042" priority="1012" operator="notBetween">
      <formula>-2</formula>
      <formula>2</formula>
    </cfRule>
  </conditionalFormatting>
  <conditionalFormatting sqref="CS25">
    <cfRule type="cellIs" dxfId="2041" priority="1011" operator="notBetween">
      <formula>-2</formula>
      <formula>2</formula>
    </cfRule>
  </conditionalFormatting>
  <conditionalFormatting sqref="CR25">
    <cfRule type="cellIs" dxfId="2040" priority="1010" operator="notBetween">
      <formula>-2</formula>
      <formula>2</formula>
    </cfRule>
  </conditionalFormatting>
  <conditionalFormatting sqref="CB26">
    <cfRule type="cellIs" dxfId="2039" priority="1009" operator="notBetween">
      <formula>-2</formula>
      <formula>2</formula>
    </cfRule>
  </conditionalFormatting>
  <conditionalFormatting sqref="CG26">
    <cfRule type="cellIs" dxfId="2038" priority="1008" operator="notBetween">
      <formula>-2</formula>
      <formula>2</formula>
    </cfRule>
  </conditionalFormatting>
  <conditionalFormatting sqref="CL26">
    <cfRule type="cellIs" dxfId="2037" priority="1007" operator="notBetween">
      <formula>-2</formula>
      <formula>2</formula>
    </cfRule>
  </conditionalFormatting>
  <conditionalFormatting sqref="CS49">
    <cfRule type="cellIs" dxfId="2036" priority="994" operator="notBetween">
      <formula>-2</formula>
      <formula>2</formula>
    </cfRule>
  </conditionalFormatting>
  <conditionalFormatting sqref="CB49">
    <cfRule type="cellIs" dxfId="2035" priority="993" operator="notBetween">
      <formula>-2</formula>
      <formula>2</formula>
    </cfRule>
  </conditionalFormatting>
  <conditionalFormatting sqref="CF49">
    <cfRule type="cellIs" dxfId="2034" priority="990" operator="notBetween">
      <formula>-2</formula>
      <formula>2</formula>
    </cfRule>
  </conditionalFormatting>
  <conditionalFormatting sqref="CL49">
    <cfRule type="cellIs" dxfId="2033" priority="989" operator="notBetween">
      <formula>-2</formula>
      <formula>2</formula>
    </cfRule>
  </conditionalFormatting>
  <conditionalFormatting sqref="CA49">
    <cfRule type="cellIs" dxfId="2032" priority="992" operator="notBetween">
      <formula>-2</formula>
      <formula>2</formula>
    </cfRule>
  </conditionalFormatting>
  <conditionalFormatting sqref="CG49">
    <cfRule type="cellIs" dxfId="2031" priority="991" operator="notBetween">
      <formula>-2</formula>
      <formula>2</formula>
    </cfRule>
  </conditionalFormatting>
  <conditionalFormatting sqref="CK49">
    <cfRule type="cellIs" dxfId="2030" priority="988" operator="notBetween">
      <formula>-2</formula>
      <formula>2</formula>
    </cfRule>
  </conditionalFormatting>
  <conditionalFormatting sqref="CQ49">
    <cfRule type="cellIs" dxfId="2029" priority="987" operator="notBetween">
      <formula>-2</formula>
      <formula>2</formula>
    </cfRule>
  </conditionalFormatting>
  <conditionalFormatting sqref="CP49">
    <cfRule type="cellIs" dxfId="2028" priority="986" operator="notBetween">
      <formula>-2</formula>
      <formula>2</formula>
    </cfRule>
  </conditionalFormatting>
  <conditionalFormatting sqref="CD50">
    <cfRule type="cellIs" dxfId="2027" priority="985" operator="notBetween">
      <formula>-2</formula>
      <formula>2</formula>
    </cfRule>
  </conditionalFormatting>
  <conditionalFormatting sqref="CI50">
    <cfRule type="cellIs" dxfId="2026" priority="984" operator="notBetween">
      <formula>-2</formula>
      <formula>2</formula>
    </cfRule>
  </conditionalFormatting>
  <conditionalFormatting sqref="CN50">
    <cfRule type="cellIs" dxfId="2025" priority="983" operator="notBetween">
      <formula>-2</formula>
      <formula>2</formula>
    </cfRule>
  </conditionalFormatting>
  <conditionalFormatting sqref="CS50">
    <cfRule type="cellIs" dxfId="2024" priority="982" operator="notBetween">
      <formula>-2</formula>
      <formula>2</formula>
    </cfRule>
  </conditionalFormatting>
  <conditionalFormatting sqref="CL50">
    <cfRule type="cellIs" dxfId="2023" priority="977" operator="notBetween">
      <formula>-2</formula>
      <formula>2</formula>
    </cfRule>
  </conditionalFormatting>
  <conditionalFormatting sqref="CB50">
    <cfRule type="cellIs" dxfId="2022" priority="981" operator="notBetween">
      <formula>-2</formula>
      <formula>2</formula>
    </cfRule>
  </conditionalFormatting>
  <conditionalFormatting sqref="CA50">
    <cfRule type="cellIs" dxfId="2021" priority="980" operator="notBetween">
      <formula>-2</formula>
      <formula>2</formula>
    </cfRule>
  </conditionalFormatting>
  <conditionalFormatting sqref="CG50">
    <cfRule type="cellIs" dxfId="2020" priority="979" operator="notBetween">
      <formula>-2</formula>
      <formula>2</formula>
    </cfRule>
  </conditionalFormatting>
  <conditionalFormatting sqref="CF50">
    <cfRule type="cellIs" dxfId="2019" priority="978" operator="notBetween">
      <formula>-2</formula>
      <formula>2</formula>
    </cfRule>
  </conditionalFormatting>
  <conditionalFormatting sqref="CK50">
    <cfRule type="cellIs" dxfId="2018" priority="976" operator="notBetween">
      <formula>-2</formula>
      <formula>2</formula>
    </cfRule>
  </conditionalFormatting>
  <conditionalFormatting sqref="CQ50">
    <cfRule type="cellIs" dxfId="2017" priority="975" operator="notBetween">
      <formula>-2</formula>
      <formula>2</formula>
    </cfRule>
  </conditionalFormatting>
  <conditionalFormatting sqref="CP50">
    <cfRule type="cellIs" dxfId="2016" priority="974" operator="notBetween">
      <formula>-2</formula>
      <formula>2</formula>
    </cfRule>
  </conditionalFormatting>
  <conditionalFormatting sqref="CA17:CB17">
    <cfRule type="cellIs" dxfId="2015" priority="973" operator="notBetween">
      <formula>-2</formula>
      <formula>2</formula>
    </cfRule>
  </conditionalFormatting>
  <conditionalFormatting sqref="CF17:CG17">
    <cfRule type="cellIs" dxfId="2014" priority="972" operator="notBetween">
      <formula>-2</formula>
      <formula>2</formula>
    </cfRule>
  </conditionalFormatting>
  <conditionalFormatting sqref="CP17:CQ17">
    <cfRule type="cellIs" dxfId="2013" priority="971" operator="notBetween">
      <formula>-2</formula>
      <formula>2</formula>
    </cfRule>
  </conditionalFormatting>
  <conditionalFormatting sqref="CC17">
    <cfRule type="cellIs" dxfId="2012" priority="969" operator="notBetween">
      <formula>-2</formula>
      <formula>2</formula>
    </cfRule>
  </conditionalFormatting>
  <conditionalFormatting sqref="CD17">
    <cfRule type="cellIs" dxfId="2011" priority="970" operator="notBetween">
      <formula>-2</formula>
      <formula>2</formula>
    </cfRule>
  </conditionalFormatting>
  <conditionalFormatting sqref="CH17">
    <cfRule type="cellIs" dxfId="2010" priority="967" operator="notBetween">
      <formula>-2</formula>
      <formula>2</formula>
    </cfRule>
  </conditionalFormatting>
  <conditionalFormatting sqref="CI17">
    <cfRule type="cellIs" dxfId="2009" priority="968" operator="notBetween">
      <formula>-2</formula>
      <formula>2</formula>
    </cfRule>
  </conditionalFormatting>
  <conditionalFormatting sqref="CM17">
    <cfRule type="cellIs" dxfId="2008" priority="965" operator="notBetween">
      <formula>-2</formula>
      <formula>2</formula>
    </cfRule>
  </conditionalFormatting>
  <conditionalFormatting sqref="CN17">
    <cfRule type="cellIs" dxfId="2007" priority="966" operator="notBetween">
      <formula>-2</formula>
      <formula>2</formula>
    </cfRule>
  </conditionalFormatting>
  <conditionalFormatting sqref="CR17">
    <cfRule type="cellIs" dxfId="2006" priority="963" operator="notBetween">
      <formula>-2</formula>
      <formula>2</formula>
    </cfRule>
  </conditionalFormatting>
  <conditionalFormatting sqref="CS17">
    <cfRule type="cellIs" dxfId="2005" priority="964" operator="notBetween">
      <formula>-2</formula>
      <formula>2</formula>
    </cfRule>
  </conditionalFormatting>
  <conditionalFormatting sqref="CA41:CB41">
    <cfRule type="cellIs" dxfId="2004" priority="962" operator="notBetween">
      <formula>-2</formula>
      <formula>2</formula>
    </cfRule>
  </conditionalFormatting>
  <conditionalFormatting sqref="CF41:CG41">
    <cfRule type="cellIs" dxfId="2003" priority="961" operator="notBetween">
      <formula>-2</formula>
      <formula>2</formula>
    </cfRule>
  </conditionalFormatting>
  <conditionalFormatting sqref="CK41:CL41">
    <cfRule type="cellIs" dxfId="2002" priority="960" operator="notBetween">
      <formula>-2</formula>
      <formula>2</formula>
    </cfRule>
  </conditionalFormatting>
  <conditionalFormatting sqref="CP41:CQ41">
    <cfRule type="cellIs" dxfId="2001" priority="959" operator="notBetween">
      <formula>-2</formula>
      <formula>2</formula>
    </cfRule>
  </conditionalFormatting>
  <conditionalFormatting sqref="CD41">
    <cfRule type="cellIs" dxfId="2000" priority="958" operator="notBetween">
      <formula>-2</formula>
      <formula>2</formula>
    </cfRule>
  </conditionalFormatting>
  <conditionalFormatting sqref="CI41">
    <cfRule type="cellIs" dxfId="1999" priority="957" operator="notBetween">
      <formula>-2</formula>
      <formula>2</formula>
    </cfRule>
  </conditionalFormatting>
  <conditionalFormatting sqref="CN41">
    <cfRule type="cellIs" dxfId="1998" priority="956" operator="notBetween">
      <formula>-2</formula>
      <formula>2</formula>
    </cfRule>
  </conditionalFormatting>
  <conditionalFormatting sqref="CS41">
    <cfRule type="cellIs" dxfId="1997" priority="955" operator="notBetween">
      <formula>-2</formula>
      <formula>2</formula>
    </cfRule>
  </conditionalFormatting>
  <conditionalFormatting sqref="BW78">
    <cfRule type="cellIs" dxfId="1996" priority="954" operator="notBetween">
      <formula>-2</formula>
      <formula>2</formula>
    </cfRule>
  </conditionalFormatting>
  <conditionalFormatting sqref="BK78:BL78">
    <cfRule type="cellIs" dxfId="1995" priority="953" operator="notBetween">
      <formula>-2</formula>
      <formula>2</formula>
    </cfRule>
  </conditionalFormatting>
  <conditionalFormatting sqref="BQ78:BX78">
    <cfRule type="cellIs" dxfId="1994" priority="952" operator="notBetween">
      <formula>-2</formula>
      <formula>2</formula>
    </cfRule>
  </conditionalFormatting>
  <conditionalFormatting sqref="CA17:CD17 CF17:CI17 CM17:CN17 CP17:CS17">
    <cfRule type="cellIs" dxfId="1993" priority="951" operator="notBetween">
      <formula>-2</formula>
      <formula>2</formula>
    </cfRule>
  </conditionalFormatting>
  <conditionalFormatting sqref="CA16:CB16">
    <cfRule type="cellIs" dxfId="1992" priority="950" operator="notBetween">
      <formula>-2</formula>
      <formula>2</formula>
    </cfRule>
  </conditionalFormatting>
  <conditionalFormatting sqref="CF16:CG16">
    <cfRule type="cellIs" dxfId="1991" priority="949" operator="notBetween">
      <formula>-2</formula>
      <formula>2</formula>
    </cfRule>
  </conditionalFormatting>
  <conditionalFormatting sqref="CP16:CQ16">
    <cfRule type="cellIs" dxfId="1990" priority="948" operator="notBetween">
      <formula>-2</formula>
      <formula>2</formula>
    </cfRule>
  </conditionalFormatting>
  <conditionalFormatting sqref="CH16">
    <cfRule type="cellIs" dxfId="1989" priority="946" operator="notBetween">
      <formula>-2</formula>
      <formula>2</formula>
    </cfRule>
  </conditionalFormatting>
  <conditionalFormatting sqref="CI16">
    <cfRule type="cellIs" dxfId="1988" priority="947" operator="notBetween">
      <formula>-2</formula>
      <formula>2</formula>
    </cfRule>
  </conditionalFormatting>
  <conditionalFormatting sqref="CM16">
    <cfRule type="cellIs" dxfId="1987" priority="944" operator="notBetween">
      <formula>-2</formula>
      <formula>2</formula>
    </cfRule>
  </conditionalFormatting>
  <conditionalFormatting sqref="CN16">
    <cfRule type="cellIs" dxfId="1986" priority="945" operator="notBetween">
      <formula>-2</formula>
      <formula>2</formula>
    </cfRule>
  </conditionalFormatting>
  <conditionalFormatting sqref="CR16">
    <cfRule type="cellIs" dxfId="1985" priority="942" operator="notBetween">
      <formula>-2</formula>
      <formula>2</formula>
    </cfRule>
  </conditionalFormatting>
  <conditionalFormatting sqref="CA15:CB15">
    <cfRule type="cellIs" dxfId="1984" priority="941" operator="notBetween">
      <formula>-2</formula>
      <formula>2</formula>
    </cfRule>
  </conditionalFormatting>
  <conditionalFormatting sqref="CF15:CG15">
    <cfRule type="cellIs" dxfId="1983" priority="940" operator="notBetween">
      <formula>-2</formula>
      <formula>2</formula>
    </cfRule>
  </conditionalFormatting>
  <conditionalFormatting sqref="CP15:CQ15">
    <cfRule type="cellIs" dxfId="1982" priority="939" operator="notBetween">
      <formula>-2</formula>
      <formula>2</formula>
    </cfRule>
  </conditionalFormatting>
  <conditionalFormatting sqref="CC15">
    <cfRule type="cellIs" dxfId="1981" priority="937" operator="notBetween">
      <formula>-2</formula>
      <formula>2</formula>
    </cfRule>
  </conditionalFormatting>
  <conditionalFormatting sqref="CD15">
    <cfRule type="cellIs" dxfId="1980" priority="938" operator="notBetween">
      <formula>-2</formula>
      <formula>2</formula>
    </cfRule>
  </conditionalFormatting>
  <conditionalFormatting sqref="CH15">
    <cfRule type="cellIs" dxfId="1979" priority="935" operator="notBetween">
      <formula>-2</formula>
      <formula>2</formula>
    </cfRule>
  </conditionalFormatting>
  <conditionalFormatting sqref="CI15">
    <cfRule type="cellIs" dxfId="1978" priority="936" operator="notBetween">
      <formula>-2</formula>
      <formula>2</formula>
    </cfRule>
  </conditionalFormatting>
  <conditionalFormatting sqref="CM15">
    <cfRule type="cellIs" dxfId="1977" priority="933" operator="notBetween">
      <formula>-2</formula>
      <formula>2</formula>
    </cfRule>
  </conditionalFormatting>
  <conditionalFormatting sqref="CN15">
    <cfRule type="cellIs" dxfId="1976" priority="934" operator="notBetween">
      <formula>-2</formula>
      <formula>2</formula>
    </cfRule>
  </conditionalFormatting>
  <conditionalFormatting sqref="CR15">
    <cfRule type="cellIs" dxfId="1975" priority="931" operator="notBetween">
      <formula>-2</formula>
      <formula>2</formula>
    </cfRule>
  </conditionalFormatting>
  <conditionalFormatting sqref="CS15">
    <cfRule type="cellIs" dxfId="1974" priority="932" operator="notBetween">
      <formula>-2</formula>
      <formula>2</formula>
    </cfRule>
  </conditionalFormatting>
  <conditionalFormatting sqref="CA41:CB41 CN41 CF41:CG41 CP41:CQ41 CD41 CI41 CS41">
    <cfRule type="cellIs" dxfId="1973" priority="930" operator="notBetween">
      <formula>-2</formula>
      <formula>2</formula>
    </cfRule>
  </conditionalFormatting>
  <conditionalFormatting sqref="CA40:CB40">
    <cfRule type="cellIs" dxfId="1972" priority="929" operator="notBetween">
      <formula>-2</formula>
      <formula>2</formula>
    </cfRule>
  </conditionalFormatting>
  <conditionalFormatting sqref="CF40:CG40">
    <cfRule type="cellIs" dxfId="1971" priority="928" operator="notBetween">
      <formula>-2</formula>
      <formula>2</formula>
    </cfRule>
  </conditionalFormatting>
  <conditionalFormatting sqref="CK40:CL40">
    <cfRule type="cellIs" dxfId="1970" priority="927" operator="notBetween">
      <formula>-2</formula>
      <formula>2</formula>
    </cfRule>
  </conditionalFormatting>
  <conditionalFormatting sqref="CP40:CQ40">
    <cfRule type="cellIs" dxfId="1969" priority="926" operator="notBetween">
      <formula>-2</formula>
      <formula>2</formula>
    </cfRule>
  </conditionalFormatting>
  <conditionalFormatting sqref="CK41:CL41">
    <cfRule type="cellIs" dxfId="1968" priority="925" operator="notBetween">
      <formula>-2</formula>
      <formula>2</formula>
    </cfRule>
  </conditionalFormatting>
  <conditionalFormatting sqref="CD40">
    <cfRule type="cellIs" dxfId="1967" priority="924" operator="notBetween">
      <formula>-2</formula>
      <formula>2</formula>
    </cfRule>
  </conditionalFormatting>
  <conditionalFormatting sqref="CI40">
    <cfRule type="cellIs" dxfId="1966" priority="923" operator="notBetween">
      <formula>-2</formula>
      <formula>2</formula>
    </cfRule>
  </conditionalFormatting>
  <conditionalFormatting sqref="CN40">
    <cfRule type="cellIs" dxfId="1965" priority="922" operator="notBetween">
      <formula>-2</formula>
      <formula>2</formula>
    </cfRule>
  </conditionalFormatting>
  <conditionalFormatting sqref="CS40">
    <cfRule type="cellIs" dxfId="1964" priority="921" operator="notBetween">
      <formula>-2</formula>
      <formula>2</formula>
    </cfRule>
  </conditionalFormatting>
  <conditionalFormatting sqref="CA39:CB39">
    <cfRule type="cellIs" dxfId="1963" priority="920" operator="notBetween">
      <formula>-2</formula>
      <formula>2</formula>
    </cfRule>
  </conditionalFormatting>
  <conditionalFormatting sqref="CF39:CG39">
    <cfRule type="cellIs" dxfId="1962" priority="919" operator="notBetween">
      <formula>-2</formula>
      <formula>2</formula>
    </cfRule>
  </conditionalFormatting>
  <conditionalFormatting sqref="CK39:CL39">
    <cfRule type="cellIs" dxfId="1961" priority="918" operator="notBetween">
      <formula>-2</formula>
      <formula>2</formula>
    </cfRule>
  </conditionalFormatting>
  <conditionalFormatting sqref="CP39:CQ39">
    <cfRule type="cellIs" dxfId="1960" priority="917" operator="notBetween">
      <formula>-2</formula>
      <formula>2</formula>
    </cfRule>
  </conditionalFormatting>
  <conditionalFormatting sqref="CD39">
    <cfRule type="cellIs" dxfId="1959" priority="916" operator="notBetween">
      <formula>-2</formula>
      <formula>2</formula>
    </cfRule>
  </conditionalFormatting>
  <conditionalFormatting sqref="CI39">
    <cfRule type="cellIs" dxfId="1958" priority="915" operator="notBetween">
      <formula>-2</formula>
      <formula>2</formula>
    </cfRule>
  </conditionalFormatting>
  <conditionalFormatting sqref="CN39">
    <cfRule type="cellIs" dxfId="1957" priority="914" operator="notBetween">
      <formula>-2</formula>
      <formula>2</formula>
    </cfRule>
  </conditionalFormatting>
  <conditionalFormatting sqref="CS39">
    <cfRule type="cellIs" dxfId="1956" priority="913" operator="notBetween">
      <formula>-2</formula>
      <formula>2</formula>
    </cfRule>
  </conditionalFormatting>
  <conditionalFormatting sqref="CL27">
    <cfRule type="cellIs" dxfId="1955" priority="910" operator="notBetween">
      <formula>-2</formula>
      <formula>2</formula>
    </cfRule>
  </conditionalFormatting>
  <conditionalFormatting sqref="CQ27">
    <cfRule type="cellIs" dxfId="1954" priority="909" operator="notBetween">
      <formula>-2</formula>
      <formula>2</formula>
    </cfRule>
  </conditionalFormatting>
  <conditionalFormatting sqref="CC27">
    <cfRule type="cellIs" dxfId="1953" priority="907" operator="notBetween">
      <formula>-2</formula>
      <formula>2</formula>
    </cfRule>
  </conditionalFormatting>
  <conditionalFormatting sqref="CI27">
    <cfRule type="cellIs" dxfId="1952" priority="906" operator="notBetween">
      <formula>-2</formula>
      <formula>2</formula>
    </cfRule>
  </conditionalFormatting>
  <conditionalFormatting sqref="CN27">
    <cfRule type="cellIs" dxfId="1951" priority="904" operator="notBetween">
      <formula>-2</formula>
      <formula>2</formula>
    </cfRule>
  </conditionalFormatting>
  <conditionalFormatting sqref="CM27">
    <cfRule type="cellIs" dxfId="1950" priority="903" operator="notBetween">
      <formula>-2</formula>
      <formula>2</formula>
    </cfRule>
  </conditionalFormatting>
  <conditionalFormatting sqref="CS27">
    <cfRule type="cellIs" dxfId="1949" priority="902" operator="notBetween">
      <formula>-2</formula>
      <formula>2</formula>
    </cfRule>
  </conditionalFormatting>
  <conditionalFormatting sqref="CR27">
    <cfRule type="cellIs" dxfId="1948" priority="901" operator="notBetween">
      <formula>-2</formula>
      <formula>2</formula>
    </cfRule>
  </conditionalFormatting>
  <conditionalFormatting sqref="CA51:CB51">
    <cfRule type="cellIs" dxfId="1947" priority="900" operator="notBetween">
      <formula>-2</formula>
      <formula>2</formula>
    </cfRule>
  </conditionalFormatting>
  <conditionalFormatting sqref="CF51:CG51">
    <cfRule type="cellIs" dxfId="1946" priority="899" operator="notBetween">
      <formula>-2</formula>
      <formula>2</formula>
    </cfRule>
  </conditionalFormatting>
  <conditionalFormatting sqref="CK51:CL51">
    <cfRule type="cellIs" dxfId="1945" priority="898" operator="notBetween">
      <formula>-2</formula>
      <formula>2</formula>
    </cfRule>
  </conditionalFormatting>
  <conditionalFormatting sqref="CP51:CQ51">
    <cfRule type="cellIs" dxfId="1944" priority="897" operator="notBetween">
      <formula>-2</formula>
      <formula>2</formula>
    </cfRule>
  </conditionalFormatting>
  <conditionalFormatting sqref="CD51">
    <cfRule type="cellIs" dxfId="1943" priority="896" operator="notBetween">
      <formula>-2</formula>
      <formula>2</formula>
    </cfRule>
  </conditionalFormatting>
  <conditionalFormatting sqref="CI51">
    <cfRule type="cellIs" dxfId="1942" priority="895" operator="notBetween">
      <formula>-2</formula>
      <formula>2</formula>
    </cfRule>
  </conditionalFormatting>
  <conditionalFormatting sqref="CN51">
    <cfRule type="cellIs" dxfId="1941" priority="894" operator="notBetween">
      <formula>-2</formula>
      <formula>2</formula>
    </cfRule>
  </conditionalFormatting>
  <conditionalFormatting sqref="CS51">
    <cfRule type="cellIs" dxfId="1940" priority="893" operator="notBetween">
      <formula>-2</formula>
      <formula>2</formula>
    </cfRule>
  </conditionalFormatting>
  <conditionalFormatting sqref="CR28">
    <cfRule type="cellIs" dxfId="1939" priority="887" operator="notBetween">
      <formula>-2</formula>
      <formula>2</formula>
    </cfRule>
  </conditionalFormatting>
  <conditionalFormatting sqref="CC28">
    <cfRule type="cellIs" dxfId="1938" priority="892" operator="notBetween">
      <formula>-2</formula>
      <formula>2</formula>
    </cfRule>
  </conditionalFormatting>
  <conditionalFormatting sqref="CD28">
    <cfRule type="cellIs" dxfId="1937" priority="891" operator="notBetween">
      <formula>-2</formula>
      <formula>2</formula>
    </cfRule>
  </conditionalFormatting>
  <conditionalFormatting sqref="CH28">
    <cfRule type="cellIs" dxfId="1936" priority="890" operator="notBetween">
      <formula>-2</formula>
      <formula>2</formula>
    </cfRule>
  </conditionalFormatting>
  <conditionalFormatting sqref="CI28">
    <cfRule type="cellIs" dxfId="1935" priority="889" operator="notBetween">
      <formula>-2</formula>
      <formula>2</formula>
    </cfRule>
  </conditionalFormatting>
  <conditionalFormatting sqref="CM28">
    <cfRule type="cellIs" dxfId="1934" priority="888" operator="notBetween">
      <formula>-2</formula>
      <formula>2</formula>
    </cfRule>
  </conditionalFormatting>
  <conditionalFormatting sqref="CN28">
    <cfRule type="cellIs" dxfId="1933" priority="1588" operator="notBetween">
      <formula>-2</formula>
      <formula>2</formula>
    </cfRule>
  </conditionalFormatting>
  <conditionalFormatting sqref="CS28">
    <cfRule type="cellIs" dxfId="1932" priority="886" operator="notBetween">
      <formula>-2</formula>
      <formula>2</formula>
    </cfRule>
  </conditionalFormatting>
  <conditionalFormatting sqref="CG28">
    <cfRule type="cellIs" dxfId="1931" priority="884" operator="notBetween">
      <formula>-2</formula>
      <formula>2</formula>
    </cfRule>
  </conditionalFormatting>
  <conditionalFormatting sqref="CQ28">
    <cfRule type="cellIs" dxfId="1930" priority="882" operator="notBetween">
      <formula>-2</formula>
      <formula>2</formula>
    </cfRule>
  </conditionalFormatting>
  <conditionalFormatting sqref="CL28">
    <cfRule type="cellIs" dxfId="1929" priority="883" operator="notBetween">
      <formula>-2</formula>
      <formula>2</formula>
    </cfRule>
  </conditionalFormatting>
  <conditionalFormatting sqref="CB28">
    <cfRule type="cellIs" dxfId="1928" priority="885" operator="notBetween">
      <formula>-2</formula>
      <formula>2</formula>
    </cfRule>
  </conditionalFormatting>
  <conditionalFormatting sqref="BC97">
    <cfRule type="cellIs" dxfId="1927" priority="881" operator="notBetween">
      <formula>-0.9999999999</formula>
      <formula>0.9999999999</formula>
    </cfRule>
  </conditionalFormatting>
  <conditionalFormatting sqref="BC97">
    <cfRule type="cellIs" dxfId="1926" priority="880" operator="notBetween">
      <formula>-0.9999999999</formula>
      <formula>0.9999999999</formula>
    </cfRule>
  </conditionalFormatting>
  <conditionalFormatting sqref="BC97">
    <cfRule type="cellIs" dxfId="1925" priority="879" operator="notBetween">
      <formula>-0.9999999999</formula>
      <formula>0.9999999999</formula>
    </cfRule>
  </conditionalFormatting>
  <conditionalFormatting sqref="BC97">
    <cfRule type="cellIs" dxfId="1924" priority="878" operator="notBetween">
      <formula>-0.9999999999</formula>
      <formula>0.9999999999</formula>
    </cfRule>
  </conditionalFormatting>
  <conditionalFormatting sqref="AY97:BA97">
    <cfRule type="cellIs" dxfId="1923" priority="877" operator="notBetween">
      <formula>-0.9999999999</formula>
      <formula>0.9999999999</formula>
    </cfRule>
  </conditionalFormatting>
  <conditionalFormatting sqref="AY97:BA97">
    <cfRule type="cellIs" dxfId="1922" priority="876" operator="notBetween">
      <formula>-0.9999999999</formula>
      <formula>0.9999999999</formula>
    </cfRule>
  </conditionalFormatting>
  <conditionalFormatting sqref="AY97:BA97">
    <cfRule type="cellIs" dxfId="1921" priority="875" operator="notBetween">
      <formula>-0.9999999999</formula>
      <formula>0.9999999999</formula>
    </cfRule>
  </conditionalFormatting>
  <conditionalFormatting sqref="AY97:BA97">
    <cfRule type="cellIs" dxfId="1920" priority="874" operator="notBetween">
      <formula>-0.9999999999</formula>
      <formula>0.9999999999</formula>
    </cfRule>
  </conditionalFormatting>
  <conditionalFormatting sqref="AS97">
    <cfRule type="cellIs" dxfId="1919" priority="847" operator="notBetween">
      <formula>-0.9999999999</formula>
      <formula>0.9999999999</formula>
    </cfRule>
  </conditionalFormatting>
  <conditionalFormatting sqref="AS97">
    <cfRule type="cellIs" dxfId="1918" priority="846" operator="notBetween">
      <formula>-0.9999999999</formula>
      <formula>0.9999999999</formula>
    </cfRule>
  </conditionalFormatting>
  <conditionalFormatting sqref="AS97">
    <cfRule type="cellIs" dxfId="1917" priority="845" operator="notBetween">
      <formula>-0.9999999999</formula>
      <formula>0.9999999999</formula>
    </cfRule>
  </conditionalFormatting>
  <conditionalFormatting sqref="AS97">
    <cfRule type="cellIs" dxfId="1916" priority="844" operator="notBetween">
      <formula>-0.9999999999</formula>
      <formula>0.9999999999</formula>
    </cfRule>
  </conditionalFormatting>
  <conditionalFormatting sqref="BB97">
    <cfRule type="cellIs" dxfId="1915" priority="873" operator="notBetween">
      <formula>-0.9999999999</formula>
      <formula>0.9999999999</formula>
    </cfRule>
  </conditionalFormatting>
  <conditionalFormatting sqref="AW97">
    <cfRule type="cellIs" dxfId="1914" priority="872" operator="notBetween">
      <formula>-0.9999999999</formula>
      <formula>0.9999999999</formula>
    </cfRule>
  </conditionalFormatting>
  <conditionalFormatting sqref="AW97">
    <cfRule type="cellIs" dxfId="1913" priority="871" operator="notBetween">
      <formula>-0.9999999999</formula>
      <formula>0.9999999999</formula>
    </cfRule>
  </conditionalFormatting>
  <conditionalFormatting sqref="AW97">
    <cfRule type="cellIs" dxfId="1912" priority="870" operator="notBetween">
      <formula>-0.9999999999</formula>
      <formula>0.9999999999</formula>
    </cfRule>
  </conditionalFormatting>
  <conditionalFormatting sqref="AW97">
    <cfRule type="cellIs" dxfId="1911" priority="869" operator="notBetween">
      <formula>-0.9999999999</formula>
      <formula>0.9999999999</formula>
    </cfRule>
  </conditionalFormatting>
  <conditionalFormatting sqref="AU97">
    <cfRule type="cellIs" dxfId="1910" priority="868" operator="notBetween">
      <formula>-0.9999999999</formula>
      <formula>0.9999999999</formula>
    </cfRule>
  </conditionalFormatting>
  <conditionalFormatting sqref="AU97">
    <cfRule type="cellIs" dxfId="1909" priority="867" operator="notBetween">
      <formula>-0.9999999999</formula>
      <formula>0.9999999999</formula>
    </cfRule>
  </conditionalFormatting>
  <conditionalFormatting sqref="AU97">
    <cfRule type="cellIs" dxfId="1908" priority="866" operator="notBetween">
      <formula>-0.9999999999</formula>
      <formula>0.9999999999</formula>
    </cfRule>
  </conditionalFormatting>
  <conditionalFormatting sqref="AU97">
    <cfRule type="cellIs" dxfId="1907" priority="865" operator="notBetween">
      <formula>-0.9999999999</formula>
      <formula>0.9999999999</formula>
    </cfRule>
  </conditionalFormatting>
  <conditionalFormatting sqref="AS97">
    <cfRule type="cellIs" dxfId="1906" priority="864" operator="notBetween">
      <formula>-0.9999999999</formula>
      <formula>0.9999999999</formula>
    </cfRule>
  </conditionalFormatting>
  <conditionalFormatting sqref="AS97">
    <cfRule type="cellIs" dxfId="1905" priority="863" operator="notBetween">
      <formula>-0.9999999999</formula>
      <formula>0.9999999999</formula>
    </cfRule>
  </conditionalFormatting>
  <conditionalFormatting sqref="AS97">
    <cfRule type="cellIs" dxfId="1904" priority="862" operator="notBetween">
      <formula>-0.9999999999</formula>
      <formula>0.9999999999</formula>
    </cfRule>
  </conditionalFormatting>
  <conditionalFormatting sqref="AS97">
    <cfRule type="cellIs" dxfId="1903" priority="861" operator="notBetween">
      <formula>-0.9999999999</formula>
      <formula>0.9999999999</formula>
    </cfRule>
  </conditionalFormatting>
  <conditionalFormatting sqref="AY97:BA97">
    <cfRule type="cellIs" dxfId="1902" priority="860" operator="notBetween">
      <formula>-0.9999999999</formula>
      <formula>0.9999999999</formula>
    </cfRule>
  </conditionalFormatting>
  <conditionalFormatting sqref="AY97:BA97">
    <cfRule type="cellIs" dxfId="1901" priority="859" operator="notBetween">
      <formula>-0.9999999999</formula>
      <formula>0.9999999999</formula>
    </cfRule>
  </conditionalFormatting>
  <conditionalFormatting sqref="AY97:BA97">
    <cfRule type="cellIs" dxfId="1900" priority="858" operator="notBetween">
      <formula>-0.9999999999</formula>
      <formula>0.9999999999</formula>
    </cfRule>
  </conditionalFormatting>
  <conditionalFormatting sqref="AY97:BA97">
    <cfRule type="cellIs" dxfId="1899" priority="857" operator="notBetween">
      <formula>-0.9999999999</formula>
      <formula>0.9999999999</formula>
    </cfRule>
  </conditionalFormatting>
  <conditionalFormatting sqref="AW97">
    <cfRule type="cellIs" dxfId="1898" priority="856" operator="notBetween">
      <formula>-0.9999999999</formula>
      <formula>0.9999999999</formula>
    </cfRule>
  </conditionalFormatting>
  <conditionalFormatting sqref="AW97">
    <cfRule type="cellIs" dxfId="1897" priority="855" operator="notBetween">
      <formula>-0.9999999999</formula>
      <formula>0.9999999999</formula>
    </cfRule>
  </conditionalFormatting>
  <conditionalFormatting sqref="AW97">
    <cfRule type="cellIs" dxfId="1896" priority="854" operator="notBetween">
      <formula>-0.9999999999</formula>
      <formula>0.9999999999</formula>
    </cfRule>
  </conditionalFormatting>
  <conditionalFormatting sqref="AW97">
    <cfRule type="cellIs" dxfId="1895" priority="853" operator="notBetween">
      <formula>-0.9999999999</formula>
      <formula>0.9999999999</formula>
    </cfRule>
  </conditionalFormatting>
  <conditionalFormatting sqref="AX97">
    <cfRule type="cellIs" dxfId="1894" priority="852" operator="notBetween">
      <formula>-0.9999999999</formula>
      <formula>0.9999999999</formula>
    </cfRule>
  </conditionalFormatting>
  <conditionalFormatting sqref="AU97">
    <cfRule type="cellIs" dxfId="1893" priority="851" operator="notBetween">
      <formula>-0.9999999999</formula>
      <formula>0.9999999999</formula>
    </cfRule>
  </conditionalFormatting>
  <conditionalFormatting sqref="AU97">
    <cfRule type="cellIs" dxfId="1892" priority="850" operator="notBetween">
      <formula>-0.9999999999</formula>
      <formula>0.9999999999</formula>
    </cfRule>
  </conditionalFormatting>
  <conditionalFormatting sqref="AU97">
    <cfRule type="cellIs" dxfId="1891" priority="849" operator="notBetween">
      <formula>-0.9999999999</formula>
      <formula>0.9999999999</formula>
    </cfRule>
  </conditionalFormatting>
  <conditionalFormatting sqref="AU97">
    <cfRule type="cellIs" dxfId="1890" priority="848" operator="notBetween">
      <formula>-0.9999999999</formula>
      <formula>0.9999999999</formula>
    </cfRule>
  </conditionalFormatting>
  <conditionalFormatting sqref="V112">
    <cfRule type="cellIs" dxfId="1889" priority="788" operator="notBetween">
      <formula>-0.9999999999</formula>
      <formula>0.9999999999</formula>
    </cfRule>
  </conditionalFormatting>
  <conditionalFormatting sqref="Y113 W113 U113 O113 M113 Q113:S113">
    <cfRule type="cellIs" dxfId="1888" priority="771" operator="notBetween">
      <formula>-0.9999999999</formula>
      <formula>0.9999999999</formula>
    </cfRule>
  </conditionalFormatting>
  <conditionalFormatting sqref="Q112:S112">
    <cfRule type="cellIs" dxfId="1887" priority="810" operator="notBetween">
      <formula>-0.9999999999</formula>
      <formula>0.9999999999</formula>
    </cfRule>
  </conditionalFormatting>
  <conditionalFormatting sqref="U112">
    <cfRule type="cellIs" dxfId="1886" priority="801" operator="notBetween">
      <formula>-0.9999999999</formula>
      <formula>0.9999999999</formula>
    </cfRule>
  </conditionalFormatting>
  <conditionalFormatting sqref="P112">
    <cfRule type="cellIs" dxfId="1885" priority="806" operator="notBetween">
      <formula>-0.9999999999</formula>
      <formula>0.9999999999</formula>
    </cfRule>
  </conditionalFormatting>
  <conditionalFormatting sqref="P112">
    <cfRule type="cellIs" dxfId="1884" priority="805" operator="notBetween">
      <formula>-0.9999999999</formula>
      <formula>0.9999999999</formula>
    </cfRule>
  </conditionalFormatting>
  <conditionalFormatting sqref="P112">
    <cfRule type="cellIs" dxfId="1883" priority="804" operator="notBetween">
      <formula>-0.9999999999</formula>
      <formula>0.9999999999</formula>
    </cfRule>
  </conditionalFormatting>
  <conditionalFormatting sqref="U112">
    <cfRule type="cellIs" dxfId="1882" priority="803" operator="notBetween">
      <formula>-0.9999999999</formula>
      <formula>0.9999999999</formula>
    </cfRule>
  </conditionalFormatting>
  <conditionalFormatting sqref="U112">
    <cfRule type="cellIs" dxfId="1881" priority="802" operator="notBetween">
      <formula>-0.9999999999</formula>
      <formula>0.9999999999</formula>
    </cfRule>
  </conditionalFormatting>
  <conditionalFormatting sqref="L115:M115">
    <cfRule type="cellIs" dxfId="1880" priority="838" operator="notBetween">
      <formula>-0.9999999999</formula>
      <formula>0.9999999999</formula>
    </cfRule>
  </conditionalFormatting>
  <conditionalFormatting sqref="T115:W115">
    <cfRule type="cellIs" dxfId="1879" priority="837" operator="notBetween">
      <formula>-0.9999999999</formula>
      <formula>0.9999999999</formula>
    </cfRule>
  </conditionalFormatting>
  <conditionalFormatting sqref="X115:Y115">
    <cfRule type="cellIs" dxfId="1878" priority="836" operator="notBetween">
      <formula>-0.9999999999</formula>
      <formula>0.9999999999</formula>
    </cfRule>
  </conditionalFormatting>
  <conditionalFormatting sqref="K112">
    <cfRule type="cellIs" dxfId="1877" priority="835" operator="notBetween">
      <formula>-0.9999999999</formula>
      <formula>0.9999999999</formula>
    </cfRule>
  </conditionalFormatting>
  <conditionalFormatting sqref="N112">
    <cfRule type="cellIs" dxfId="1876" priority="814" operator="notBetween">
      <formula>-0.9999999999</formula>
      <formula>0.9999999999</formula>
    </cfRule>
  </conditionalFormatting>
  <conditionalFormatting sqref="J114:K114">
    <cfRule type="cellIs" dxfId="1875" priority="843" operator="notBetween">
      <formula>-0.9999999999</formula>
      <formula>0.9999999999</formula>
    </cfRule>
  </conditionalFormatting>
  <conditionalFormatting sqref="L114:M114">
    <cfRule type="cellIs" dxfId="1874" priority="842" operator="notBetween">
      <formula>-0.9999999999</formula>
      <formula>0.9999999999</formula>
    </cfRule>
  </conditionalFormatting>
  <conditionalFormatting sqref="T114:W114">
    <cfRule type="cellIs" dxfId="1873" priority="841" operator="notBetween">
      <formula>-0.9999999999</formula>
      <formula>0.9999999999</formula>
    </cfRule>
  </conditionalFormatting>
  <conditionalFormatting sqref="X114:Y114">
    <cfRule type="cellIs" dxfId="1872" priority="840" operator="notBetween">
      <formula>-0.9999999999</formula>
      <formula>0.9999999999</formula>
    </cfRule>
  </conditionalFormatting>
  <conditionalFormatting sqref="J115:K115">
    <cfRule type="cellIs" dxfId="1871" priority="839" operator="notBetween">
      <formula>-0.9999999999</formula>
      <formula>0.9999999999</formula>
    </cfRule>
  </conditionalFormatting>
  <conditionalFormatting sqref="K112">
    <cfRule type="cellIs" dxfId="1870" priority="834" operator="notBetween">
      <formula>-0.9999999999</formula>
      <formula>0.9999999999</formula>
    </cfRule>
  </conditionalFormatting>
  <conditionalFormatting sqref="K112">
    <cfRule type="cellIs" dxfId="1869" priority="833" operator="notBetween">
      <formula>-0.9999999999</formula>
      <formula>0.9999999999</formula>
    </cfRule>
  </conditionalFormatting>
  <conditionalFormatting sqref="K112">
    <cfRule type="cellIs" dxfId="1868" priority="832" operator="notBetween">
      <formula>-0.9999999999</formula>
      <formula>0.9999999999</formula>
    </cfRule>
  </conditionalFormatting>
  <conditionalFormatting sqref="J112">
    <cfRule type="cellIs" dxfId="1867" priority="831" operator="notBetween">
      <formula>-0.9999999999</formula>
      <formula>0.9999999999</formula>
    </cfRule>
  </conditionalFormatting>
  <conditionalFormatting sqref="J112:K112">
    <cfRule type="cellIs" dxfId="1866" priority="830" operator="notBetween">
      <formula>-0.9999999999</formula>
      <formula>0.9999999999</formula>
    </cfRule>
  </conditionalFormatting>
  <conditionalFormatting sqref="J112:K112">
    <cfRule type="cellIs" dxfId="1865" priority="829" operator="notBetween">
      <formula>-0.9999999999</formula>
      <formula>0.9999999999</formula>
    </cfRule>
  </conditionalFormatting>
  <conditionalFormatting sqref="J112:K112">
    <cfRule type="cellIs" dxfId="1864" priority="828" operator="notBetween">
      <formula>-0.9999999999</formula>
      <formula>0.9999999999</formula>
    </cfRule>
  </conditionalFormatting>
  <conditionalFormatting sqref="M112">
    <cfRule type="cellIs" dxfId="1863" priority="827" operator="notBetween">
      <formula>-0.9999999999</formula>
      <formula>0.9999999999</formula>
    </cfRule>
  </conditionalFormatting>
  <conditionalFormatting sqref="M112">
    <cfRule type="cellIs" dxfId="1862" priority="826" operator="notBetween">
      <formula>-0.9999999999</formula>
      <formula>0.9999999999</formula>
    </cfRule>
  </conditionalFormatting>
  <conditionalFormatting sqref="M112">
    <cfRule type="cellIs" dxfId="1861" priority="825" operator="notBetween">
      <formula>-0.9999999999</formula>
      <formula>0.9999999999</formula>
    </cfRule>
  </conditionalFormatting>
  <conditionalFormatting sqref="M112">
    <cfRule type="cellIs" dxfId="1860" priority="824" operator="notBetween">
      <formula>-0.9999999999</formula>
      <formula>0.9999999999</formula>
    </cfRule>
  </conditionalFormatting>
  <conditionalFormatting sqref="L112">
    <cfRule type="cellIs" dxfId="1859" priority="823" operator="notBetween">
      <formula>-0.9999999999</formula>
      <formula>0.9999999999</formula>
    </cfRule>
  </conditionalFormatting>
  <conditionalFormatting sqref="L112">
    <cfRule type="cellIs" dxfId="1858" priority="822" operator="notBetween">
      <formula>-0.9999999999</formula>
      <formula>0.9999999999</formula>
    </cfRule>
  </conditionalFormatting>
  <conditionalFormatting sqref="L112">
    <cfRule type="cellIs" dxfId="1857" priority="821" operator="notBetween">
      <formula>-0.9999999999</formula>
      <formula>0.9999999999</formula>
    </cfRule>
  </conditionalFormatting>
  <conditionalFormatting sqref="L112">
    <cfRule type="cellIs" dxfId="1856" priority="820" operator="notBetween">
      <formula>-0.9999999999</formula>
      <formula>0.9999999999</formula>
    </cfRule>
  </conditionalFormatting>
  <conditionalFormatting sqref="O112">
    <cfRule type="cellIs" dxfId="1855" priority="819" operator="notBetween">
      <formula>-0.9999999999</formula>
      <formula>0.9999999999</formula>
    </cfRule>
  </conditionalFormatting>
  <conditionalFormatting sqref="O112">
    <cfRule type="cellIs" dxfId="1854" priority="818" operator="notBetween">
      <formula>-0.9999999999</formula>
      <formula>0.9999999999</formula>
    </cfRule>
  </conditionalFormatting>
  <conditionalFormatting sqref="O112">
    <cfRule type="cellIs" dxfId="1853" priority="817" operator="notBetween">
      <formula>-0.9999999999</formula>
      <formula>0.9999999999</formula>
    </cfRule>
  </conditionalFormatting>
  <conditionalFormatting sqref="O112">
    <cfRule type="cellIs" dxfId="1852" priority="816" operator="notBetween">
      <formula>-0.9999999999</formula>
      <formula>0.9999999999</formula>
    </cfRule>
  </conditionalFormatting>
  <conditionalFormatting sqref="N112">
    <cfRule type="cellIs" dxfId="1851" priority="815" operator="notBetween">
      <formula>-0.9999999999</formula>
      <formula>0.9999999999</formula>
    </cfRule>
  </conditionalFormatting>
  <conditionalFormatting sqref="N112">
    <cfRule type="cellIs" dxfId="1850" priority="813" operator="notBetween">
      <formula>-0.9999999999</formula>
      <formula>0.9999999999</formula>
    </cfRule>
  </conditionalFormatting>
  <conditionalFormatting sqref="N112">
    <cfRule type="cellIs" dxfId="1849" priority="812" operator="notBetween">
      <formula>-0.9999999999</formula>
      <formula>0.9999999999</formula>
    </cfRule>
  </conditionalFormatting>
  <conditionalFormatting sqref="Q112:S112">
    <cfRule type="cellIs" dxfId="1848" priority="811" operator="notBetween">
      <formula>-0.9999999999</formula>
      <formula>0.9999999999</formula>
    </cfRule>
  </conditionalFormatting>
  <conditionalFormatting sqref="Q112:S112">
    <cfRule type="cellIs" dxfId="1847" priority="809" operator="notBetween">
      <formula>-0.9999999999</formula>
      <formula>0.9999999999</formula>
    </cfRule>
  </conditionalFormatting>
  <conditionalFormatting sqref="Q112:S112">
    <cfRule type="cellIs" dxfId="1846" priority="808" operator="notBetween">
      <formula>-0.9999999999</formula>
      <formula>0.9999999999</formula>
    </cfRule>
  </conditionalFormatting>
  <conditionalFormatting sqref="P112">
    <cfRule type="cellIs" dxfId="1845" priority="807" operator="notBetween">
      <formula>-0.9999999999</formula>
      <formula>0.9999999999</formula>
    </cfRule>
  </conditionalFormatting>
  <conditionalFormatting sqref="U112">
    <cfRule type="cellIs" dxfId="1844" priority="800" operator="notBetween">
      <formula>-0.9999999999</formula>
      <formula>0.9999999999</formula>
    </cfRule>
  </conditionalFormatting>
  <conditionalFormatting sqref="T112">
    <cfRule type="cellIs" dxfId="1843" priority="799" operator="notBetween">
      <formula>-0.9999999999</formula>
      <formula>0.9999999999</formula>
    </cfRule>
  </conditionalFormatting>
  <conditionalFormatting sqref="T112">
    <cfRule type="cellIs" dxfId="1842" priority="798" operator="notBetween">
      <formula>-0.9999999999</formula>
      <formula>0.9999999999</formula>
    </cfRule>
  </conditionalFormatting>
  <conditionalFormatting sqref="T112">
    <cfRule type="cellIs" dxfId="1841" priority="797" operator="notBetween">
      <formula>-0.9999999999</formula>
      <formula>0.9999999999</formula>
    </cfRule>
  </conditionalFormatting>
  <conditionalFormatting sqref="T112">
    <cfRule type="cellIs" dxfId="1840" priority="796" operator="notBetween">
      <formula>-0.9999999999</formula>
      <formula>0.9999999999</formula>
    </cfRule>
  </conditionalFormatting>
  <conditionalFormatting sqref="W112">
    <cfRule type="cellIs" dxfId="1839" priority="795" operator="notBetween">
      <formula>-0.9999999999</formula>
      <formula>0.9999999999</formula>
    </cfRule>
  </conditionalFormatting>
  <conditionalFormatting sqref="W112">
    <cfRule type="cellIs" dxfId="1838" priority="794" operator="notBetween">
      <formula>-0.9999999999</formula>
      <formula>0.9999999999</formula>
    </cfRule>
  </conditionalFormatting>
  <conditionalFormatting sqref="W112">
    <cfRule type="cellIs" dxfId="1837" priority="793" operator="notBetween">
      <formula>-0.9999999999</formula>
      <formula>0.9999999999</formula>
    </cfRule>
  </conditionalFormatting>
  <conditionalFormatting sqref="W112">
    <cfRule type="cellIs" dxfId="1836" priority="792" operator="notBetween">
      <formula>-0.9999999999</formula>
      <formula>0.9999999999</formula>
    </cfRule>
  </conditionalFormatting>
  <conditionalFormatting sqref="V112">
    <cfRule type="cellIs" dxfId="1835" priority="791" operator="notBetween">
      <formula>-0.9999999999</formula>
      <formula>0.9999999999</formula>
    </cfRule>
  </conditionalFormatting>
  <conditionalFormatting sqref="V112">
    <cfRule type="cellIs" dxfId="1834" priority="790" operator="notBetween">
      <formula>-0.9999999999</formula>
      <formula>0.9999999999</formula>
    </cfRule>
  </conditionalFormatting>
  <conditionalFormatting sqref="V112">
    <cfRule type="cellIs" dxfId="1833" priority="789" operator="notBetween">
      <formula>-0.9999999999</formula>
      <formula>0.9999999999</formula>
    </cfRule>
  </conditionalFormatting>
  <conditionalFormatting sqref="Y112">
    <cfRule type="cellIs" dxfId="1832" priority="787" operator="notBetween">
      <formula>-0.9999999999</formula>
      <formula>0.9999999999</formula>
    </cfRule>
  </conditionalFormatting>
  <conditionalFormatting sqref="Y112">
    <cfRule type="cellIs" dxfId="1831" priority="786" operator="notBetween">
      <formula>-0.9999999999</formula>
      <formula>0.9999999999</formula>
    </cfRule>
  </conditionalFormatting>
  <conditionalFormatting sqref="Y112">
    <cfRule type="cellIs" dxfId="1830" priority="785" operator="notBetween">
      <formula>-0.9999999999</formula>
      <formula>0.9999999999</formula>
    </cfRule>
  </conditionalFormatting>
  <conditionalFormatting sqref="Y112">
    <cfRule type="cellIs" dxfId="1829" priority="784" operator="notBetween">
      <formula>-0.9999999999</formula>
      <formula>0.9999999999</formula>
    </cfRule>
  </conditionalFormatting>
  <conditionalFormatting sqref="X112">
    <cfRule type="cellIs" dxfId="1828" priority="783" operator="notBetween">
      <formula>-0.9999999999</formula>
      <formula>0.9999999999</formula>
    </cfRule>
  </conditionalFormatting>
  <conditionalFormatting sqref="X112">
    <cfRule type="cellIs" dxfId="1827" priority="782" operator="notBetween">
      <formula>-0.9999999999</formula>
      <formula>0.9999999999</formula>
    </cfRule>
  </conditionalFormatting>
  <conditionalFormatting sqref="X112">
    <cfRule type="cellIs" dxfId="1826" priority="781" operator="notBetween">
      <formula>-0.9999999999</formula>
      <formula>0.9999999999</formula>
    </cfRule>
  </conditionalFormatting>
  <conditionalFormatting sqref="X112">
    <cfRule type="cellIs" dxfId="1825" priority="780" operator="notBetween">
      <formula>-0.9999999999</formula>
      <formula>0.9999999999</formula>
    </cfRule>
  </conditionalFormatting>
  <conditionalFormatting sqref="K113">
    <cfRule type="cellIs" dxfId="1824" priority="779" operator="notBetween">
      <formula>-0.9999999999</formula>
      <formula>0.9999999999</formula>
    </cfRule>
  </conditionalFormatting>
  <conditionalFormatting sqref="K113">
    <cfRule type="cellIs" dxfId="1823" priority="778" operator="notBetween">
      <formula>-0.9999999999</formula>
      <formula>0.9999999999</formula>
    </cfRule>
  </conditionalFormatting>
  <conditionalFormatting sqref="K113">
    <cfRule type="cellIs" dxfId="1822" priority="777" operator="notBetween">
      <formula>-0.9999999999</formula>
      <formula>0.9999999999</formula>
    </cfRule>
  </conditionalFormatting>
  <conditionalFormatting sqref="K113">
    <cfRule type="cellIs" dxfId="1821" priority="776" operator="notBetween">
      <formula>-0.9999999999</formula>
      <formula>0.9999999999</formula>
    </cfRule>
  </conditionalFormatting>
  <conditionalFormatting sqref="J113:K113">
    <cfRule type="cellIs" dxfId="1820" priority="775" operator="notBetween">
      <formula>-0.9999999999</formula>
      <formula>0.9999999999</formula>
    </cfRule>
  </conditionalFormatting>
  <conditionalFormatting sqref="J113:K113">
    <cfRule type="cellIs" dxfId="1819" priority="774" operator="notBetween">
      <formula>-0.9999999999</formula>
      <formula>0.9999999999</formula>
    </cfRule>
  </conditionalFormatting>
  <conditionalFormatting sqref="J113:K113">
    <cfRule type="cellIs" dxfId="1818" priority="773" operator="notBetween">
      <formula>-0.9999999999</formula>
      <formula>0.9999999999</formula>
    </cfRule>
  </conditionalFormatting>
  <conditionalFormatting sqref="J113:K113">
    <cfRule type="cellIs" dxfId="1817" priority="772" operator="notBetween">
      <formula>-0.9999999999</formula>
      <formula>0.9999999999</formula>
    </cfRule>
  </conditionalFormatting>
  <conditionalFormatting sqref="Y113 W113 U113 O113 M113 Q113:S113">
    <cfRule type="cellIs" dxfId="1816" priority="770" operator="notBetween">
      <formula>-0.9999999999</formula>
      <formula>0.9999999999</formula>
    </cfRule>
  </conditionalFormatting>
  <conditionalFormatting sqref="Y113 W113 U113 O113 M113 Q113:S113">
    <cfRule type="cellIs" dxfId="1815" priority="769" operator="notBetween">
      <formula>-0.9999999999</formula>
      <formula>0.9999999999</formula>
    </cfRule>
  </conditionalFormatting>
  <conditionalFormatting sqref="Y113 W113 U113 O113 M113 Q113:S113">
    <cfRule type="cellIs" dxfId="1814" priority="768" operator="notBetween">
      <formula>-0.9999999999</formula>
      <formula>0.9999999999</formula>
    </cfRule>
  </conditionalFormatting>
  <conditionalFormatting sqref="X113 V113 T113 P113 N113 L113">
    <cfRule type="cellIs" dxfId="1813" priority="767" operator="notBetween">
      <formula>-0.9999999999</formula>
      <formula>0.9999999999</formula>
    </cfRule>
  </conditionalFormatting>
  <conditionalFormatting sqref="X113 V113 T113 P113 N113 L113">
    <cfRule type="cellIs" dxfId="1812" priority="766" operator="notBetween">
      <formula>-0.9999999999</formula>
      <formula>0.9999999999</formula>
    </cfRule>
  </conditionalFormatting>
  <conditionalFormatting sqref="X113 V113 T113 P113 N113 L113">
    <cfRule type="cellIs" dxfId="1811" priority="765" operator="notBetween">
      <formula>-0.9999999999</formula>
      <formula>0.9999999999</formula>
    </cfRule>
  </conditionalFormatting>
  <conditionalFormatting sqref="X113 V113 T113 P113 N113 L113">
    <cfRule type="cellIs" dxfId="1810" priority="764" operator="notBetween">
      <formula>-0.9999999999</formula>
      <formula>0.9999999999</formula>
    </cfRule>
  </conditionalFormatting>
  <conditionalFormatting sqref="R114:S114">
    <cfRule type="cellIs" dxfId="1809" priority="763" operator="notBetween">
      <formula>-0.9999999999</formula>
      <formula>0.9999999999</formula>
    </cfRule>
  </conditionalFormatting>
  <conditionalFormatting sqref="R114:S114">
    <cfRule type="cellIs" dxfId="1808" priority="762" operator="notBetween">
      <formula>-0.9999999999</formula>
      <formula>0.9999999999</formula>
    </cfRule>
  </conditionalFormatting>
  <conditionalFormatting sqref="R114:S114">
    <cfRule type="cellIs" dxfId="1807" priority="761" operator="notBetween">
      <formula>-0.9999999999</formula>
      <formula>0.9999999999</formula>
    </cfRule>
  </conditionalFormatting>
  <conditionalFormatting sqref="R114:S114">
    <cfRule type="cellIs" dxfId="1806" priority="760" operator="notBetween">
      <formula>-0.9999999999</formula>
      <formula>0.9999999999</formula>
    </cfRule>
  </conditionalFormatting>
  <conditionalFormatting sqref="R115:S115">
    <cfRule type="cellIs" dxfId="1805" priority="759" operator="notBetween">
      <formula>-0.9999999999</formula>
      <formula>0.9999999999</formula>
    </cfRule>
  </conditionalFormatting>
  <conditionalFormatting sqref="R115:S115">
    <cfRule type="cellIs" dxfId="1804" priority="758" operator="notBetween">
      <formula>-0.9999999999</formula>
      <formula>0.9999999999</formula>
    </cfRule>
  </conditionalFormatting>
  <conditionalFormatting sqref="R115:S115">
    <cfRule type="cellIs" dxfId="1803" priority="757" operator="notBetween">
      <formula>-0.9999999999</formula>
      <formula>0.9999999999</formula>
    </cfRule>
  </conditionalFormatting>
  <conditionalFormatting sqref="R115:S115">
    <cfRule type="cellIs" dxfId="1802" priority="756" operator="notBetween">
      <formula>-0.9999999999</formula>
      <formula>0.9999999999</formula>
    </cfRule>
  </conditionalFormatting>
  <conditionalFormatting sqref="AL112">
    <cfRule type="cellIs" dxfId="1801" priority="721" operator="notBetween">
      <formula>-0.9999999999</formula>
      <formula>0.9999999999</formula>
    </cfRule>
  </conditionalFormatting>
  <conditionalFormatting sqref="AL112">
    <cfRule type="cellIs" dxfId="1800" priority="720" operator="notBetween">
      <formula>-0.9999999999</formula>
      <formula>0.9999999999</formula>
    </cfRule>
  </conditionalFormatting>
  <conditionalFormatting sqref="AL112">
    <cfRule type="cellIs" dxfId="1799" priority="719" operator="notBetween">
      <formula>-0.9999999999</formula>
      <formula>0.9999999999</formula>
    </cfRule>
  </conditionalFormatting>
  <conditionalFormatting sqref="AL112">
    <cfRule type="cellIs" dxfId="1798" priority="718" operator="notBetween">
      <formula>-0.9999999999</formula>
      <formula>0.9999999999</formula>
    </cfRule>
  </conditionalFormatting>
  <conditionalFormatting sqref="AK112">
    <cfRule type="cellIs" dxfId="1797" priority="717" operator="notBetween">
      <formula>-0.9999999999</formula>
      <formula>0.9999999999</formula>
    </cfRule>
  </conditionalFormatting>
  <conditionalFormatting sqref="AK112">
    <cfRule type="cellIs" dxfId="1796" priority="716" operator="notBetween">
      <formula>-0.9999999999</formula>
      <formula>0.9999999999</formula>
    </cfRule>
  </conditionalFormatting>
  <conditionalFormatting sqref="AK112">
    <cfRule type="cellIs" dxfId="1795" priority="715" operator="notBetween">
      <formula>-0.9999999999</formula>
      <formula>0.9999999999</formula>
    </cfRule>
  </conditionalFormatting>
  <conditionalFormatting sqref="AK112">
    <cfRule type="cellIs" dxfId="1794" priority="714" operator="notBetween">
      <formula>-0.9999999999</formula>
      <formula>0.9999999999</formula>
    </cfRule>
  </conditionalFormatting>
  <conditionalFormatting sqref="AN112">
    <cfRule type="cellIs" dxfId="1793" priority="713" operator="notBetween">
      <formula>-0.9999999999</formula>
      <formula>0.9999999999</formula>
    </cfRule>
  </conditionalFormatting>
  <conditionalFormatting sqref="AN112">
    <cfRule type="cellIs" dxfId="1792" priority="712" operator="notBetween">
      <formula>-0.9999999999</formula>
      <formula>0.9999999999</formula>
    </cfRule>
  </conditionalFormatting>
  <conditionalFormatting sqref="AN112">
    <cfRule type="cellIs" dxfId="1791" priority="711" operator="notBetween">
      <formula>-0.9999999999</formula>
      <formula>0.9999999999</formula>
    </cfRule>
  </conditionalFormatting>
  <conditionalFormatting sqref="AN112">
    <cfRule type="cellIs" dxfId="1790" priority="710" operator="notBetween">
      <formula>-0.9999999999</formula>
      <formula>0.9999999999</formula>
    </cfRule>
  </conditionalFormatting>
  <conditionalFormatting sqref="AM112">
    <cfRule type="cellIs" dxfId="1789" priority="709" operator="notBetween">
      <formula>-0.9999999999</formula>
      <formula>0.9999999999</formula>
    </cfRule>
  </conditionalFormatting>
  <conditionalFormatting sqref="AM112">
    <cfRule type="cellIs" dxfId="1788" priority="708" operator="notBetween">
      <formula>-0.9999999999</formula>
      <formula>0.9999999999</formula>
    </cfRule>
  </conditionalFormatting>
  <conditionalFormatting sqref="AM112">
    <cfRule type="cellIs" dxfId="1787" priority="707" operator="notBetween">
      <formula>-0.9999999999</formula>
      <formula>0.9999999999</formula>
    </cfRule>
  </conditionalFormatting>
  <conditionalFormatting sqref="AM112">
    <cfRule type="cellIs" dxfId="1786" priority="706" operator="notBetween">
      <formula>-0.9999999999</formula>
      <formula>0.9999999999</formula>
    </cfRule>
  </conditionalFormatting>
  <conditionalFormatting sqref="AP112">
    <cfRule type="cellIs" dxfId="1785" priority="705" operator="notBetween">
      <formula>-0.9999999999</formula>
      <formula>0.9999999999</formula>
    </cfRule>
  </conditionalFormatting>
  <conditionalFormatting sqref="AP112">
    <cfRule type="cellIs" dxfId="1784" priority="704" operator="notBetween">
      <formula>-0.9999999999</formula>
      <formula>0.9999999999</formula>
    </cfRule>
  </conditionalFormatting>
  <conditionalFormatting sqref="AP112">
    <cfRule type="cellIs" dxfId="1783" priority="703" operator="notBetween">
      <formula>-0.9999999999</formula>
      <formula>0.9999999999</formula>
    </cfRule>
  </conditionalFormatting>
  <conditionalFormatting sqref="AP112">
    <cfRule type="cellIs" dxfId="1782" priority="702" operator="notBetween">
      <formula>-0.9999999999</formula>
      <formula>0.9999999999</formula>
    </cfRule>
  </conditionalFormatting>
  <conditionalFormatting sqref="AO112">
    <cfRule type="cellIs" dxfId="1781" priority="701" operator="notBetween">
      <formula>-0.9999999999</formula>
      <formula>0.9999999999</formula>
    </cfRule>
  </conditionalFormatting>
  <conditionalFormatting sqref="AO112">
    <cfRule type="cellIs" dxfId="1780" priority="700" operator="notBetween">
      <formula>-0.9999999999</formula>
      <formula>0.9999999999</formula>
    </cfRule>
  </conditionalFormatting>
  <conditionalFormatting sqref="AO112">
    <cfRule type="cellIs" dxfId="1779" priority="699" operator="notBetween">
      <formula>-0.9999999999</formula>
      <formula>0.9999999999</formula>
    </cfRule>
  </conditionalFormatting>
  <conditionalFormatting sqref="AO112">
    <cfRule type="cellIs" dxfId="1778" priority="698" operator="notBetween">
      <formula>-0.9999999999</formula>
      <formula>0.9999999999</formula>
    </cfRule>
  </conditionalFormatting>
  <conditionalFormatting sqref="AB113">
    <cfRule type="cellIs" dxfId="1777" priority="697" operator="notBetween">
      <formula>-0.9999999999</formula>
      <formula>0.9999999999</formula>
    </cfRule>
  </conditionalFormatting>
  <conditionalFormatting sqref="AB113">
    <cfRule type="cellIs" dxfId="1776" priority="696" operator="notBetween">
      <formula>-0.9999999999</formula>
      <formula>0.9999999999</formula>
    </cfRule>
  </conditionalFormatting>
  <conditionalFormatting sqref="AB113">
    <cfRule type="cellIs" dxfId="1775" priority="695" operator="notBetween">
      <formula>-0.9999999999</formula>
      <formula>0.9999999999</formula>
    </cfRule>
  </conditionalFormatting>
  <conditionalFormatting sqref="AB113">
    <cfRule type="cellIs" dxfId="1774" priority="694" operator="notBetween">
      <formula>-0.9999999999</formula>
      <formula>0.9999999999</formula>
    </cfRule>
  </conditionalFormatting>
  <conditionalFormatting sqref="AA113">
    <cfRule type="cellIs" dxfId="1773" priority="693" operator="notBetween">
      <formula>-0.9999999999</formula>
      <formula>0.9999999999</formula>
    </cfRule>
  </conditionalFormatting>
  <conditionalFormatting sqref="AA113">
    <cfRule type="cellIs" dxfId="1772" priority="692" operator="notBetween">
      <formula>-0.9999999999</formula>
      <formula>0.9999999999</formula>
    </cfRule>
  </conditionalFormatting>
  <conditionalFormatting sqref="AA113">
    <cfRule type="cellIs" dxfId="1771" priority="691" operator="notBetween">
      <formula>-0.9999999999</formula>
      <formula>0.9999999999</formula>
    </cfRule>
  </conditionalFormatting>
  <conditionalFormatting sqref="AA113">
    <cfRule type="cellIs" dxfId="1770" priority="690" operator="notBetween">
      <formula>-0.9999999999</formula>
      <formula>0.9999999999</formula>
    </cfRule>
  </conditionalFormatting>
  <conditionalFormatting sqref="AP113 AN113 AL113 AF113 AD113">
    <cfRule type="cellIs" dxfId="1769" priority="689" operator="notBetween">
      <formula>-0.9999999999</formula>
      <formula>0.9999999999</formula>
    </cfRule>
  </conditionalFormatting>
  <conditionalFormatting sqref="AP113 AN113 AL113 AF113 AD113">
    <cfRule type="cellIs" dxfId="1768" priority="688" operator="notBetween">
      <formula>-0.9999999999</formula>
      <formula>0.9999999999</formula>
    </cfRule>
  </conditionalFormatting>
  <conditionalFormatting sqref="AP113 AN113 AL113 AF113 AD113">
    <cfRule type="cellIs" dxfId="1767" priority="687" operator="notBetween">
      <formula>-0.9999999999</formula>
      <formula>0.9999999999</formula>
    </cfRule>
  </conditionalFormatting>
  <conditionalFormatting sqref="AP113 AN113 AL113 AF113 AD113">
    <cfRule type="cellIs" dxfId="1766" priority="686" operator="notBetween">
      <formula>-0.9999999999</formula>
      <formula>0.9999999999</formula>
    </cfRule>
  </conditionalFormatting>
  <conditionalFormatting sqref="AO113 AM113 AK113 AE113 AC113">
    <cfRule type="cellIs" dxfId="1765" priority="685" operator="notBetween">
      <formula>-0.9999999999</formula>
      <formula>0.9999999999</formula>
    </cfRule>
  </conditionalFormatting>
  <conditionalFormatting sqref="AO113 AM113 AK113 AE113 AC113">
    <cfRule type="cellIs" dxfId="1764" priority="684" operator="notBetween">
      <formula>-0.9999999999</formula>
      <formula>0.9999999999</formula>
    </cfRule>
  </conditionalFormatting>
  <conditionalFormatting sqref="AO113 AM113 AK113 AE113 AC113">
    <cfRule type="cellIs" dxfId="1763" priority="683" operator="notBetween">
      <formula>-0.9999999999</formula>
      <formula>0.9999999999</formula>
    </cfRule>
  </conditionalFormatting>
  <conditionalFormatting sqref="AO113 AM113 AK113 AE113 AC113">
    <cfRule type="cellIs" dxfId="1762" priority="682" operator="notBetween">
      <formula>-0.9999999999</formula>
      <formula>0.9999999999</formula>
    </cfRule>
  </conditionalFormatting>
  <conditionalFormatting sqref="AA114:AB114">
    <cfRule type="cellIs" dxfId="1761" priority="755" operator="notBetween">
      <formula>-0.9999999999</formula>
      <formula>0.9999999999</formula>
    </cfRule>
  </conditionalFormatting>
  <conditionalFormatting sqref="AC114:AD114">
    <cfRule type="cellIs" dxfId="1760" priority="754" operator="notBetween">
      <formula>-0.9999999999</formula>
      <formula>0.9999999999</formula>
    </cfRule>
  </conditionalFormatting>
  <conditionalFormatting sqref="AM114:AN114">
    <cfRule type="cellIs" dxfId="1759" priority="753" operator="notBetween">
      <formula>-0.9999999999</formula>
      <formula>0.9999999999</formula>
    </cfRule>
  </conditionalFormatting>
  <conditionalFormatting sqref="AK114:AL114">
    <cfRule type="cellIs" dxfId="1758" priority="752" operator="notBetween">
      <formula>-0.9999999999</formula>
      <formula>0.9999999999</formula>
    </cfRule>
  </conditionalFormatting>
  <conditionalFormatting sqref="AO114:AP114">
    <cfRule type="cellIs" dxfId="1757" priority="751" operator="notBetween">
      <formula>-0.9999999999</formula>
      <formula>0.9999999999</formula>
    </cfRule>
  </conditionalFormatting>
  <conditionalFormatting sqref="AA115:AB115">
    <cfRule type="cellIs" dxfId="1756" priority="750" operator="notBetween">
      <formula>-0.9999999999</formula>
      <formula>0.9999999999</formula>
    </cfRule>
  </conditionalFormatting>
  <conditionalFormatting sqref="AC115:AD115">
    <cfRule type="cellIs" dxfId="1755" priority="749" operator="notBetween">
      <formula>-0.9999999999</formula>
      <formula>0.9999999999</formula>
    </cfRule>
  </conditionalFormatting>
  <conditionalFormatting sqref="AM115:AN115">
    <cfRule type="cellIs" dxfId="1754" priority="748" operator="notBetween">
      <formula>-0.9999999999</formula>
      <formula>0.9999999999</formula>
    </cfRule>
  </conditionalFormatting>
  <conditionalFormatting sqref="AK115:AL115">
    <cfRule type="cellIs" dxfId="1753" priority="747" operator="notBetween">
      <formula>-0.9999999999</formula>
      <formula>0.9999999999</formula>
    </cfRule>
  </conditionalFormatting>
  <conditionalFormatting sqref="AO115:AP115">
    <cfRule type="cellIs" dxfId="1752" priority="746" operator="notBetween">
      <formula>-0.9999999999</formula>
      <formula>0.9999999999</formula>
    </cfRule>
  </conditionalFormatting>
  <conditionalFormatting sqref="AB112">
    <cfRule type="cellIs" dxfId="1751" priority="745" operator="notBetween">
      <formula>-0.9999999999</formula>
      <formula>0.9999999999</formula>
    </cfRule>
  </conditionalFormatting>
  <conditionalFormatting sqref="AB112">
    <cfRule type="cellIs" dxfId="1750" priority="744" operator="notBetween">
      <formula>-0.9999999999</formula>
      <formula>0.9999999999</formula>
    </cfRule>
  </conditionalFormatting>
  <conditionalFormatting sqref="AB112">
    <cfRule type="cellIs" dxfId="1749" priority="743" operator="notBetween">
      <formula>-0.9999999999</formula>
      <formula>0.9999999999</formula>
    </cfRule>
  </conditionalFormatting>
  <conditionalFormatting sqref="AB112">
    <cfRule type="cellIs" dxfId="1748" priority="742" operator="notBetween">
      <formula>-0.9999999999</formula>
      <formula>0.9999999999</formula>
    </cfRule>
  </conditionalFormatting>
  <conditionalFormatting sqref="AA112">
    <cfRule type="cellIs" dxfId="1747" priority="741" operator="notBetween">
      <formula>-0.9999999999</formula>
      <formula>0.9999999999</formula>
    </cfRule>
  </conditionalFormatting>
  <conditionalFormatting sqref="AA112">
    <cfRule type="cellIs" dxfId="1746" priority="740" operator="notBetween">
      <formula>-0.9999999999</formula>
      <formula>0.9999999999</formula>
    </cfRule>
  </conditionalFormatting>
  <conditionalFormatting sqref="AA112">
    <cfRule type="cellIs" dxfId="1745" priority="739" operator="notBetween">
      <formula>-0.9999999999</formula>
      <formula>0.9999999999</formula>
    </cfRule>
  </conditionalFormatting>
  <conditionalFormatting sqref="AA112">
    <cfRule type="cellIs" dxfId="1744" priority="738" operator="notBetween">
      <formula>-0.9999999999</formula>
      <formula>0.9999999999</formula>
    </cfRule>
  </conditionalFormatting>
  <conditionalFormatting sqref="AD112">
    <cfRule type="cellIs" dxfId="1743" priority="737" operator="notBetween">
      <formula>-0.9999999999</formula>
      <formula>0.9999999999</formula>
    </cfRule>
  </conditionalFormatting>
  <conditionalFormatting sqref="AD112">
    <cfRule type="cellIs" dxfId="1742" priority="736" operator="notBetween">
      <formula>-0.9999999999</formula>
      <formula>0.9999999999</formula>
    </cfRule>
  </conditionalFormatting>
  <conditionalFormatting sqref="AD112">
    <cfRule type="cellIs" dxfId="1741" priority="735" operator="notBetween">
      <formula>-0.9999999999</formula>
      <formula>0.9999999999</formula>
    </cfRule>
  </conditionalFormatting>
  <conditionalFormatting sqref="AD112">
    <cfRule type="cellIs" dxfId="1740" priority="734" operator="notBetween">
      <formula>-0.9999999999</formula>
      <formula>0.9999999999</formula>
    </cfRule>
  </conditionalFormatting>
  <conditionalFormatting sqref="AC112">
    <cfRule type="cellIs" dxfId="1739" priority="733" operator="notBetween">
      <formula>-0.9999999999</formula>
      <formula>0.9999999999</formula>
    </cfRule>
  </conditionalFormatting>
  <conditionalFormatting sqref="AC112">
    <cfRule type="cellIs" dxfId="1738" priority="732" operator="notBetween">
      <formula>-0.9999999999</formula>
      <formula>0.9999999999</formula>
    </cfRule>
  </conditionalFormatting>
  <conditionalFormatting sqref="AC112">
    <cfRule type="cellIs" dxfId="1737" priority="731" operator="notBetween">
      <formula>-0.9999999999</formula>
      <formula>0.9999999999</formula>
    </cfRule>
  </conditionalFormatting>
  <conditionalFormatting sqref="AC112">
    <cfRule type="cellIs" dxfId="1736" priority="730" operator="notBetween">
      <formula>-0.9999999999</formula>
      <formula>0.9999999999</formula>
    </cfRule>
  </conditionalFormatting>
  <conditionalFormatting sqref="AF112">
    <cfRule type="cellIs" dxfId="1735" priority="729" operator="notBetween">
      <formula>-0.9999999999</formula>
      <formula>0.9999999999</formula>
    </cfRule>
  </conditionalFormatting>
  <conditionalFormatting sqref="AF112">
    <cfRule type="cellIs" dxfId="1734" priority="728" operator="notBetween">
      <formula>-0.9999999999</formula>
      <formula>0.9999999999</formula>
    </cfRule>
  </conditionalFormatting>
  <conditionalFormatting sqref="AF112">
    <cfRule type="cellIs" dxfId="1733" priority="727" operator="notBetween">
      <formula>-0.9999999999</formula>
      <formula>0.9999999999</formula>
    </cfRule>
  </conditionalFormatting>
  <conditionalFormatting sqref="AF112">
    <cfRule type="cellIs" dxfId="1732" priority="726" operator="notBetween">
      <formula>-0.9999999999</formula>
      <formula>0.9999999999</formula>
    </cfRule>
  </conditionalFormatting>
  <conditionalFormatting sqref="AE112">
    <cfRule type="cellIs" dxfId="1731" priority="725" operator="notBetween">
      <formula>-0.9999999999</formula>
      <formula>0.9999999999</formula>
    </cfRule>
  </conditionalFormatting>
  <conditionalFormatting sqref="AE112">
    <cfRule type="cellIs" dxfId="1730" priority="724" operator="notBetween">
      <formula>-0.9999999999</formula>
      <formula>0.9999999999</formula>
    </cfRule>
  </conditionalFormatting>
  <conditionalFormatting sqref="AE112">
    <cfRule type="cellIs" dxfId="1729" priority="723" operator="notBetween">
      <formula>-0.9999999999</formula>
      <formula>0.9999999999</formula>
    </cfRule>
  </conditionalFormatting>
  <conditionalFormatting sqref="AE112">
    <cfRule type="cellIs" dxfId="1728" priority="722" operator="notBetween">
      <formula>-0.9999999999</formula>
      <formula>0.9999999999</formula>
    </cfRule>
  </conditionalFormatting>
  <conditionalFormatting sqref="J88:K91">
    <cfRule type="cellIs" dxfId="1727" priority="681" operator="notBetween">
      <formula>-0.9999999999</formula>
      <formula>0.9999999999</formula>
    </cfRule>
  </conditionalFormatting>
  <conditionalFormatting sqref="J86:K86">
    <cfRule type="cellIs" dxfId="1726" priority="680" operator="notBetween">
      <formula>-0.9999999999</formula>
      <formula>0.9999999999</formula>
    </cfRule>
  </conditionalFormatting>
  <conditionalFormatting sqref="J92:K92">
    <cfRule type="cellIs" dxfId="1725" priority="678" operator="notBetween">
      <formula>-0.9999999999</formula>
      <formula>0.9999999999</formula>
    </cfRule>
  </conditionalFormatting>
  <conditionalFormatting sqref="J87:K87">
    <cfRule type="cellIs" dxfId="1724" priority="679" operator="notBetween">
      <formula>-0.9999999999</formula>
      <formula>0.9999999999</formula>
    </cfRule>
  </conditionalFormatting>
  <conditionalFormatting sqref="J93:K96">
    <cfRule type="cellIs" dxfId="1723" priority="677" operator="notBetween">
      <formula>-0.9999999999</formula>
      <formula>0.9999999999</formula>
    </cfRule>
  </conditionalFormatting>
  <conditionalFormatting sqref="X88:Y90">
    <cfRule type="cellIs" dxfId="1722" priority="676" operator="notBetween">
      <formula>-0.9999999999</formula>
      <formula>0.9999999999</formula>
    </cfRule>
  </conditionalFormatting>
  <conditionalFormatting sqref="X87:Y87">
    <cfRule type="cellIs" dxfId="1721" priority="675" operator="notBetween">
      <formula>-0.9999999999</formula>
      <formula>0.9999999999</formula>
    </cfRule>
  </conditionalFormatting>
  <conditionalFormatting sqref="X93:Y96">
    <cfRule type="cellIs" dxfId="1720" priority="674" operator="notBetween">
      <formula>-0.9999999999</formula>
      <formula>0.9999999999</formula>
    </cfRule>
  </conditionalFormatting>
  <conditionalFormatting sqref="X91">
    <cfRule type="cellIs" dxfId="1719" priority="673" operator="notBetween">
      <formula>-0.9999999999</formula>
      <formula>0.9999999999</formula>
    </cfRule>
  </conditionalFormatting>
  <conditionalFormatting sqref="X92">
    <cfRule type="cellIs" dxfId="1718" priority="672" operator="notBetween">
      <formula>-0.9999999999</formula>
      <formula>0.9999999999</formula>
    </cfRule>
  </conditionalFormatting>
  <conditionalFormatting sqref="Y91">
    <cfRule type="cellIs" dxfId="1717" priority="671" operator="notBetween">
      <formula>-0.9999999999</formula>
      <formula>0.9999999999</formula>
    </cfRule>
  </conditionalFormatting>
  <conditionalFormatting sqref="Y92">
    <cfRule type="cellIs" dxfId="1716" priority="670" operator="notBetween">
      <formula>-0.9999999999</formula>
      <formula>0.9999999999</formula>
    </cfRule>
  </conditionalFormatting>
  <conditionalFormatting sqref="Y97">
    <cfRule type="cellIs" dxfId="1715" priority="669" operator="notBetween">
      <formula>-0.9999999999</formula>
      <formula>0.9999999999</formula>
    </cfRule>
  </conditionalFormatting>
  <conditionalFormatting sqref="Y97">
    <cfRule type="cellIs" dxfId="1714" priority="668" operator="notBetween">
      <formula>-0.9999999999</formula>
      <formula>0.9999999999</formula>
    </cfRule>
  </conditionalFormatting>
  <conditionalFormatting sqref="Y97">
    <cfRule type="cellIs" dxfId="1713" priority="667" operator="notBetween">
      <formula>-0.9999999999</formula>
      <formula>0.9999999999</formula>
    </cfRule>
  </conditionalFormatting>
  <conditionalFormatting sqref="Y97">
    <cfRule type="cellIs" dxfId="1712" priority="666" operator="notBetween">
      <formula>-0.9999999999</formula>
      <formula>0.9999999999</formula>
    </cfRule>
  </conditionalFormatting>
  <conditionalFormatting sqref="X86">
    <cfRule type="cellIs" dxfId="1711" priority="665" operator="notBetween">
      <formula>-0.9999999999</formula>
      <formula>0.9999999999</formula>
    </cfRule>
  </conditionalFormatting>
  <conditionalFormatting sqref="Y86">
    <cfRule type="cellIs" dxfId="1710" priority="664" operator="notBetween">
      <formula>-0.9999999999</formula>
      <formula>0.9999999999</formula>
    </cfRule>
  </conditionalFormatting>
  <conditionalFormatting sqref="L88:M91">
    <cfRule type="cellIs" dxfId="1709" priority="663" operator="notBetween">
      <formula>-0.9999999999</formula>
      <formula>0.9999999999</formula>
    </cfRule>
  </conditionalFormatting>
  <conditionalFormatting sqref="L86:M86">
    <cfRule type="cellIs" dxfId="1708" priority="662" operator="notBetween">
      <formula>-0.9999999999</formula>
      <formula>0.9999999999</formula>
    </cfRule>
  </conditionalFormatting>
  <conditionalFormatting sqref="L92:M92">
    <cfRule type="cellIs" dxfId="1707" priority="660" operator="notBetween">
      <formula>-0.9999999999</formula>
      <formula>0.9999999999</formula>
    </cfRule>
  </conditionalFormatting>
  <conditionalFormatting sqref="L87:M87">
    <cfRule type="cellIs" dxfId="1706" priority="661" operator="notBetween">
      <formula>-0.9999999999</formula>
      <formula>0.9999999999</formula>
    </cfRule>
  </conditionalFormatting>
  <conditionalFormatting sqref="L93:M96 L97">
    <cfRule type="cellIs" dxfId="1705" priority="659" operator="notBetween">
      <formula>-0.9999999999</formula>
      <formula>0.9999999999</formula>
    </cfRule>
  </conditionalFormatting>
  <conditionalFormatting sqref="U97">
    <cfRule type="cellIs" dxfId="1704" priority="658" operator="notBetween">
      <formula>-0.9999999999</formula>
      <formula>0.9999999999</formula>
    </cfRule>
  </conditionalFormatting>
  <conditionalFormatting sqref="U97">
    <cfRule type="cellIs" dxfId="1703" priority="657" operator="notBetween">
      <formula>-0.9999999999</formula>
      <formula>0.9999999999</formula>
    </cfRule>
  </conditionalFormatting>
  <conditionalFormatting sqref="U97">
    <cfRule type="cellIs" dxfId="1702" priority="656" operator="notBetween">
      <formula>-0.9999999999</formula>
      <formula>0.9999999999</formula>
    </cfRule>
  </conditionalFormatting>
  <conditionalFormatting sqref="U97">
    <cfRule type="cellIs" dxfId="1701" priority="655" operator="notBetween">
      <formula>-0.9999999999</formula>
      <formula>0.9999999999</formula>
    </cfRule>
  </conditionalFormatting>
  <conditionalFormatting sqref="Q97:S97">
    <cfRule type="cellIs" dxfId="1700" priority="654" operator="notBetween">
      <formula>-0.9999999999</formula>
      <formula>0.9999999999</formula>
    </cfRule>
  </conditionalFormatting>
  <conditionalFormatting sqref="Q97:S97">
    <cfRule type="cellIs" dxfId="1699" priority="653" operator="notBetween">
      <formula>-0.9999999999</formula>
      <formula>0.9999999999</formula>
    </cfRule>
  </conditionalFormatting>
  <conditionalFormatting sqref="Q97:S97">
    <cfRule type="cellIs" dxfId="1698" priority="652" operator="notBetween">
      <formula>-0.9999999999</formula>
      <formula>0.9999999999</formula>
    </cfRule>
  </conditionalFormatting>
  <conditionalFormatting sqref="Q97:S97">
    <cfRule type="cellIs" dxfId="1697" priority="651" operator="notBetween">
      <formula>-0.9999999999</formula>
      <formula>0.9999999999</formula>
    </cfRule>
  </conditionalFormatting>
  <conditionalFormatting sqref="K97">
    <cfRule type="cellIs" dxfId="1696" priority="624" operator="notBetween">
      <formula>-0.9999999999</formula>
      <formula>0.9999999999</formula>
    </cfRule>
  </conditionalFormatting>
  <conditionalFormatting sqref="K97">
    <cfRule type="cellIs" dxfId="1695" priority="623" operator="notBetween">
      <formula>-0.9999999999</formula>
      <formula>0.9999999999</formula>
    </cfRule>
  </conditionalFormatting>
  <conditionalFormatting sqref="K97">
    <cfRule type="cellIs" dxfId="1694" priority="622" operator="notBetween">
      <formula>-0.9999999999</formula>
      <formula>0.9999999999</formula>
    </cfRule>
  </conditionalFormatting>
  <conditionalFormatting sqref="K97">
    <cfRule type="cellIs" dxfId="1693" priority="621" operator="notBetween">
      <formula>-0.9999999999</formula>
      <formula>0.9999999999</formula>
    </cfRule>
  </conditionalFormatting>
  <conditionalFormatting sqref="T97">
    <cfRule type="cellIs" dxfId="1692" priority="650" operator="notBetween">
      <formula>-0.9999999999</formula>
      <formula>0.9999999999</formula>
    </cfRule>
  </conditionalFormatting>
  <conditionalFormatting sqref="O97">
    <cfRule type="cellIs" dxfId="1691" priority="649" operator="notBetween">
      <formula>-0.9999999999</formula>
      <formula>0.9999999999</formula>
    </cfRule>
  </conditionalFormatting>
  <conditionalFormatting sqref="O97">
    <cfRule type="cellIs" dxfId="1690" priority="648" operator="notBetween">
      <formula>-0.9999999999</formula>
      <formula>0.9999999999</formula>
    </cfRule>
  </conditionalFormatting>
  <conditionalFormatting sqref="O97">
    <cfRule type="cellIs" dxfId="1689" priority="647" operator="notBetween">
      <formula>-0.9999999999</formula>
      <formula>0.9999999999</formula>
    </cfRule>
  </conditionalFormatting>
  <conditionalFormatting sqref="O97">
    <cfRule type="cellIs" dxfId="1688" priority="646" operator="notBetween">
      <formula>-0.9999999999</formula>
      <formula>0.9999999999</formula>
    </cfRule>
  </conditionalFormatting>
  <conditionalFormatting sqref="M97">
    <cfRule type="cellIs" dxfId="1687" priority="645" operator="notBetween">
      <formula>-0.9999999999</formula>
      <formula>0.9999999999</formula>
    </cfRule>
  </conditionalFormatting>
  <conditionalFormatting sqref="M97">
    <cfRule type="cellIs" dxfId="1686" priority="644" operator="notBetween">
      <formula>-0.9999999999</formula>
      <formula>0.9999999999</formula>
    </cfRule>
  </conditionalFormatting>
  <conditionalFormatting sqref="M97">
    <cfRule type="cellIs" dxfId="1685" priority="643" operator="notBetween">
      <formula>-0.9999999999</formula>
      <formula>0.9999999999</formula>
    </cfRule>
  </conditionalFormatting>
  <conditionalFormatting sqref="M97">
    <cfRule type="cellIs" dxfId="1684" priority="642" operator="notBetween">
      <formula>-0.9999999999</formula>
      <formula>0.9999999999</formula>
    </cfRule>
  </conditionalFormatting>
  <conditionalFormatting sqref="K97">
    <cfRule type="cellIs" dxfId="1683" priority="641" operator="notBetween">
      <formula>-0.9999999999</formula>
      <formula>0.9999999999</formula>
    </cfRule>
  </conditionalFormatting>
  <conditionalFormatting sqref="K97">
    <cfRule type="cellIs" dxfId="1682" priority="640" operator="notBetween">
      <formula>-0.9999999999</formula>
      <formula>0.9999999999</formula>
    </cfRule>
  </conditionalFormatting>
  <conditionalFormatting sqref="K97">
    <cfRule type="cellIs" dxfId="1681" priority="639" operator="notBetween">
      <formula>-0.9999999999</formula>
      <formula>0.9999999999</formula>
    </cfRule>
  </conditionalFormatting>
  <conditionalFormatting sqref="K97">
    <cfRule type="cellIs" dxfId="1680" priority="638" operator="notBetween">
      <formula>-0.9999999999</formula>
      <formula>0.9999999999</formula>
    </cfRule>
  </conditionalFormatting>
  <conditionalFormatting sqref="Q97:S97">
    <cfRule type="cellIs" dxfId="1679" priority="637" operator="notBetween">
      <formula>-0.9999999999</formula>
      <formula>0.9999999999</formula>
    </cfRule>
  </conditionalFormatting>
  <conditionalFormatting sqref="Q97:S97">
    <cfRule type="cellIs" dxfId="1678" priority="636" operator="notBetween">
      <formula>-0.9999999999</formula>
      <formula>0.9999999999</formula>
    </cfRule>
  </conditionalFormatting>
  <conditionalFormatting sqref="Q97:S97">
    <cfRule type="cellIs" dxfId="1677" priority="635" operator="notBetween">
      <formula>-0.9999999999</formula>
      <formula>0.9999999999</formula>
    </cfRule>
  </conditionalFormatting>
  <conditionalFormatting sqref="Q97:S97">
    <cfRule type="cellIs" dxfId="1676" priority="634" operator="notBetween">
      <formula>-0.9999999999</formula>
      <formula>0.9999999999</formula>
    </cfRule>
  </conditionalFormatting>
  <conditionalFormatting sqref="O97">
    <cfRule type="cellIs" dxfId="1675" priority="633" operator="notBetween">
      <formula>-0.9999999999</formula>
      <formula>0.9999999999</formula>
    </cfRule>
  </conditionalFormatting>
  <conditionalFormatting sqref="O97">
    <cfRule type="cellIs" dxfId="1674" priority="632" operator="notBetween">
      <formula>-0.9999999999</formula>
      <formula>0.9999999999</formula>
    </cfRule>
  </conditionalFormatting>
  <conditionalFormatting sqref="O97">
    <cfRule type="cellIs" dxfId="1673" priority="631" operator="notBetween">
      <formula>-0.9999999999</formula>
      <formula>0.9999999999</formula>
    </cfRule>
  </conditionalFormatting>
  <conditionalFormatting sqref="O97">
    <cfRule type="cellIs" dxfId="1672" priority="630" operator="notBetween">
      <formula>-0.9999999999</formula>
      <formula>0.9999999999</formula>
    </cfRule>
  </conditionalFormatting>
  <conditionalFormatting sqref="P97">
    <cfRule type="cellIs" dxfId="1671" priority="629" operator="notBetween">
      <formula>-0.9999999999</formula>
      <formula>0.9999999999</formula>
    </cfRule>
  </conditionalFormatting>
  <conditionalFormatting sqref="M97">
    <cfRule type="cellIs" dxfId="1670" priority="628" operator="notBetween">
      <formula>-0.9999999999</formula>
      <formula>0.9999999999</formula>
    </cfRule>
  </conditionalFormatting>
  <conditionalFormatting sqref="M97">
    <cfRule type="cellIs" dxfId="1669" priority="627" operator="notBetween">
      <formula>-0.9999999999</formula>
      <formula>0.9999999999</formula>
    </cfRule>
  </conditionalFormatting>
  <conditionalFormatting sqref="M97">
    <cfRule type="cellIs" dxfId="1668" priority="626" operator="notBetween">
      <formula>-0.9999999999</formula>
      <formula>0.9999999999</formula>
    </cfRule>
  </conditionalFormatting>
  <conditionalFormatting sqref="M97">
    <cfRule type="cellIs" dxfId="1667" priority="625" operator="notBetween">
      <formula>-0.9999999999</formula>
      <formula>0.9999999999</formula>
    </cfRule>
  </conditionalFormatting>
  <conditionalFormatting sqref="AA88:AB91">
    <cfRule type="cellIs" dxfId="1666" priority="620" operator="notBetween">
      <formula>-0.9999999999</formula>
      <formula>0.9999999999</formula>
    </cfRule>
  </conditionalFormatting>
  <conditionalFormatting sqref="AA87:AB87">
    <cfRule type="cellIs" dxfId="1665" priority="618" operator="notBetween">
      <formula>-0.9999999999</formula>
      <formula>0.9999999999</formula>
    </cfRule>
  </conditionalFormatting>
  <conditionalFormatting sqref="AA86:AB86">
    <cfRule type="cellIs" dxfId="1664" priority="619" operator="notBetween">
      <formula>-0.9999999999</formula>
      <formula>0.9999999999</formula>
    </cfRule>
  </conditionalFormatting>
  <conditionalFormatting sqref="AA92:AB92">
    <cfRule type="cellIs" dxfId="1663" priority="617" operator="notBetween">
      <formula>-0.9999999999</formula>
      <formula>0.9999999999</formula>
    </cfRule>
  </conditionalFormatting>
  <conditionalFormatting sqref="AA93:AB97">
    <cfRule type="cellIs" dxfId="1662" priority="616" operator="notBetween">
      <formula>-0.9999999999</formula>
      <formula>0.9999999999</formula>
    </cfRule>
  </conditionalFormatting>
  <conditionalFormatting sqref="AO88:AP90">
    <cfRule type="cellIs" dxfId="1661" priority="615" operator="notBetween">
      <formula>-0.9999999999</formula>
      <formula>0.9999999999</formula>
    </cfRule>
  </conditionalFormatting>
  <conditionalFormatting sqref="AO87:AP87">
    <cfRule type="cellIs" dxfId="1660" priority="614" operator="notBetween">
      <formula>-0.9999999999</formula>
      <formula>0.9999999999</formula>
    </cfRule>
  </conditionalFormatting>
  <conditionalFormatting sqref="AO93:AP96">
    <cfRule type="cellIs" dxfId="1659" priority="613" operator="notBetween">
      <formula>-0.9999999999</formula>
      <formula>0.9999999999</formula>
    </cfRule>
  </conditionalFormatting>
  <conditionalFormatting sqref="AO91">
    <cfRule type="cellIs" dxfId="1658" priority="612" operator="notBetween">
      <formula>-0.9999999999</formula>
      <formula>0.9999999999</formula>
    </cfRule>
  </conditionalFormatting>
  <conditionalFormatting sqref="AO92">
    <cfRule type="cellIs" dxfId="1657" priority="611" operator="notBetween">
      <formula>-0.9999999999</formula>
      <formula>0.9999999999</formula>
    </cfRule>
  </conditionalFormatting>
  <conditionalFormatting sqref="AP91">
    <cfRule type="cellIs" dxfId="1656" priority="610" operator="notBetween">
      <formula>-0.9999999999</formula>
      <formula>0.9999999999</formula>
    </cfRule>
  </conditionalFormatting>
  <conditionalFormatting sqref="AP92">
    <cfRule type="cellIs" dxfId="1655" priority="609" operator="notBetween">
      <formula>-0.9999999999</formula>
      <formula>0.9999999999</formula>
    </cfRule>
  </conditionalFormatting>
  <conditionalFormatting sqref="AP97">
    <cfRule type="cellIs" dxfId="1654" priority="608" operator="notBetween">
      <formula>-0.9999999999</formula>
      <formula>0.9999999999</formula>
    </cfRule>
  </conditionalFormatting>
  <conditionalFormatting sqref="AP97">
    <cfRule type="cellIs" dxfId="1653" priority="607" operator="notBetween">
      <formula>-0.9999999999</formula>
      <formula>0.9999999999</formula>
    </cfRule>
  </conditionalFormatting>
  <conditionalFormatting sqref="AP97">
    <cfRule type="cellIs" dxfId="1652" priority="606" operator="notBetween">
      <formula>-0.9999999999</formula>
      <formula>0.9999999999</formula>
    </cfRule>
  </conditionalFormatting>
  <conditionalFormatting sqref="AP97">
    <cfRule type="cellIs" dxfId="1651" priority="605" operator="notBetween">
      <formula>-0.9999999999</formula>
      <formula>0.9999999999</formula>
    </cfRule>
  </conditionalFormatting>
  <conditionalFormatting sqref="AO86">
    <cfRule type="cellIs" dxfId="1650" priority="604" operator="notBetween">
      <formula>-0.9999999999</formula>
      <formula>0.9999999999</formula>
    </cfRule>
  </conditionalFormatting>
  <conditionalFormatting sqref="AP86">
    <cfRule type="cellIs" dxfId="1649" priority="603" operator="notBetween">
      <formula>-0.9999999999</formula>
      <formula>0.9999999999</formula>
    </cfRule>
  </conditionalFormatting>
  <conditionalFormatting sqref="AC88:AD91">
    <cfRule type="cellIs" dxfId="1648" priority="602" operator="notBetween">
      <formula>-0.9999999999</formula>
      <formula>0.9999999999</formula>
    </cfRule>
  </conditionalFormatting>
  <conditionalFormatting sqref="AC87:AD87">
    <cfRule type="cellIs" dxfId="1647" priority="600" operator="notBetween">
      <formula>-0.9999999999</formula>
      <formula>0.9999999999</formula>
    </cfRule>
  </conditionalFormatting>
  <conditionalFormatting sqref="AC86:AD86">
    <cfRule type="cellIs" dxfId="1646" priority="601" operator="notBetween">
      <formula>-0.9999999999</formula>
      <formula>0.9999999999</formula>
    </cfRule>
  </conditionalFormatting>
  <conditionalFormatting sqref="AC92:AD92">
    <cfRule type="cellIs" dxfId="1645" priority="599" operator="notBetween">
      <formula>-0.9999999999</formula>
      <formula>0.9999999999</formula>
    </cfRule>
  </conditionalFormatting>
  <conditionalFormatting sqref="AC93:AD97">
    <cfRule type="cellIs" dxfId="1644" priority="598" operator="notBetween">
      <formula>-0.9999999999</formula>
      <formula>0.9999999999</formula>
    </cfRule>
  </conditionalFormatting>
  <conditionalFormatting sqref="J101:K104">
    <cfRule type="cellIs" dxfId="1643" priority="597" operator="notBetween">
      <formula>-0.9999999999</formula>
      <formula>0.9999999999</formula>
    </cfRule>
  </conditionalFormatting>
  <conditionalFormatting sqref="J99:K99">
    <cfRule type="cellIs" dxfId="1642" priority="596" operator="notBetween">
      <formula>-0.9999999999</formula>
      <formula>0.9999999999</formula>
    </cfRule>
  </conditionalFormatting>
  <conditionalFormatting sqref="J105:K105">
    <cfRule type="cellIs" dxfId="1641" priority="594" operator="notBetween">
      <formula>-0.9999999999</formula>
      <formula>0.9999999999</formula>
    </cfRule>
  </conditionalFormatting>
  <conditionalFormatting sqref="J100:K100">
    <cfRule type="cellIs" dxfId="1640" priority="595" operator="notBetween">
      <formula>-0.9999999999</formula>
      <formula>0.9999999999</formula>
    </cfRule>
  </conditionalFormatting>
  <conditionalFormatting sqref="J106:K110">
    <cfRule type="cellIs" dxfId="1639" priority="593" operator="notBetween">
      <formula>-0.9999999999</formula>
      <formula>0.9999999999</formula>
    </cfRule>
  </conditionalFormatting>
  <conditionalFormatting sqref="L101:M104">
    <cfRule type="cellIs" dxfId="1638" priority="592" operator="notBetween">
      <formula>-0.9999999999</formula>
      <formula>0.9999999999</formula>
    </cfRule>
  </conditionalFormatting>
  <conditionalFormatting sqref="L99:M99">
    <cfRule type="cellIs" dxfId="1637" priority="591" operator="notBetween">
      <formula>-0.9999999999</formula>
      <formula>0.9999999999</formula>
    </cfRule>
  </conditionalFormatting>
  <conditionalFormatting sqref="L100:M100">
    <cfRule type="cellIs" dxfId="1636" priority="590" operator="notBetween">
      <formula>-0.9999999999</formula>
      <formula>0.9999999999</formula>
    </cfRule>
  </conditionalFormatting>
  <conditionalFormatting sqref="L105:M105">
    <cfRule type="cellIs" dxfId="1635" priority="589" operator="notBetween">
      <formula>-0.9999999999</formula>
      <formula>0.9999999999</formula>
    </cfRule>
  </conditionalFormatting>
  <conditionalFormatting sqref="L106:M110">
    <cfRule type="cellIs" dxfId="1634" priority="588" operator="notBetween">
      <formula>-0.9999999999</formula>
      <formula>0.9999999999</formula>
    </cfRule>
  </conditionalFormatting>
  <conditionalFormatting sqref="X101:Y104">
    <cfRule type="cellIs" dxfId="1633" priority="587" operator="notBetween">
      <formula>-0.9999999999</formula>
      <formula>0.9999999999</formula>
    </cfRule>
  </conditionalFormatting>
  <conditionalFormatting sqref="X99">
    <cfRule type="cellIs" dxfId="1632" priority="586" operator="notBetween">
      <formula>-0.9999999999</formula>
      <formula>0.9999999999</formula>
    </cfRule>
  </conditionalFormatting>
  <conditionalFormatting sqref="X99:Y99">
    <cfRule type="cellIs" dxfId="1631" priority="584" operator="notBetween">
      <formula>-0.9999999999</formula>
      <formula>0.9999999999</formula>
    </cfRule>
  </conditionalFormatting>
  <conditionalFormatting sqref="Y99">
    <cfRule type="cellIs" dxfId="1630" priority="583" operator="notBetween">
      <formula>-0.9999999999</formula>
      <formula>0.9999999999</formula>
    </cfRule>
  </conditionalFormatting>
  <conditionalFormatting sqref="Y99">
    <cfRule type="cellIs" dxfId="1629" priority="585" operator="notBetween">
      <formula>-0.9999999999</formula>
      <formula>0.9999999999</formula>
    </cfRule>
  </conditionalFormatting>
  <conditionalFormatting sqref="Y99">
    <cfRule type="cellIs" dxfId="1628" priority="582" operator="notBetween">
      <formula>-0.9999999999</formula>
      <formula>0.9999999999</formula>
    </cfRule>
  </conditionalFormatting>
  <conditionalFormatting sqref="Y105">
    <cfRule type="cellIs" dxfId="1627" priority="570" operator="notBetween">
      <formula>-0.9999999999</formula>
      <formula>0.9999999999</formula>
    </cfRule>
  </conditionalFormatting>
  <conditionalFormatting sqref="Y99">
    <cfRule type="cellIs" dxfId="1626" priority="581" operator="notBetween">
      <formula>-0.9999999999</formula>
      <formula>0.9999999999</formula>
    </cfRule>
  </conditionalFormatting>
  <conditionalFormatting sqref="X105:Y105">
    <cfRule type="cellIs" dxfId="1625" priority="572" operator="notBetween">
      <formula>-0.9999999999</formula>
      <formula>0.9999999999</formula>
    </cfRule>
  </conditionalFormatting>
  <conditionalFormatting sqref="Y105">
    <cfRule type="cellIs" dxfId="1624" priority="571" operator="notBetween">
      <formula>-0.9999999999</formula>
      <formula>0.9999999999</formula>
    </cfRule>
  </conditionalFormatting>
  <conditionalFormatting sqref="Y105">
    <cfRule type="cellIs" dxfId="1623" priority="569" operator="notBetween">
      <formula>-0.9999999999</formula>
      <formula>0.9999999999</formula>
    </cfRule>
  </conditionalFormatting>
  <conditionalFormatting sqref="Y100">
    <cfRule type="cellIs" dxfId="1622" priority="575" operator="notBetween">
      <formula>-0.9999999999</formula>
      <formula>0.9999999999</formula>
    </cfRule>
  </conditionalFormatting>
  <conditionalFormatting sqref="Y105">
    <cfRule type="cellIs" dxfId="1621" priority="573" operator="notBetween">
      <formula>-0.9999999999</formula>
      <formula>0.9999999999</formula>
    </cfRule>
  </conditionalFormatting>
  <conditionalFormatting sqref="X105">
    <cfRule type="cellIs" dxfId="1620" priority="574" operator="notBetween">
      <formula>-0.9999999999</formula>
      <formula>0.9999999999</formula>
    </cfRule>
  </conditionalFormatting>
  <conditionalFormatting sqref="Y100">
    <cfRule type="cellIs" dxfId="1619" priority="579" operator="notBetween">
      <formula>-0.9999999999</formula>
      <formula>0.9999999999</formula>
    </cfRule>
  </conditionalFormatting>
  <conditionalFormatting sqref="X100">
    <cfRule type="cellIs" dxfId="1618" priority="580" operator="notBetween">
      <formula>-0.9999999999</formula>
      <formula>0.9999999999</formula>
    </cfRule>
  </conditionalFormatting>
  <conditionalFormatting sqref="X100:Y100">
    <cfRule type="cellIs" dxfId="1617" priority="578" operator="notBetween">
      <formula>-0.9999999999</formula>
      <formula>0.9999999999</formula>
    </cfRule>
  </conditionalFormatting>
  <conditionalFormatting sqref="Y100">
    <cfRule type="cellIs" dxfId="1616" priority="577" operator="notBetween">
      <formula>-0.9999999999</formula>
      <formula>0.9999999999</formula>
    </cfRule>
  </conditionalFormatting>
  <conditionalFormatting sqref="Y100">
    <cfRule type="cellIs" dxfId="1615" priority="576" operator="notBetween">
      <formula>-0.9999999999</formula>
      <formula>0.9999999999</formula>
    </cfRule>
  </conditionalFormatting>
  <conditionalFormatting sqref="Y106:Y109">
    <cfRule type="cellIs" dxfId="1614" priority="564" operator="notBetween">
      <formula>-0.9999999999</formula>
      <formula>0.9999999999</formula>
    </cfRule>
  </conditionalFormatting>
  <conditionalFormatting sqref="Y106:Y109">
    <cfRule type="cellIs" dxfId="1613" priority="568" operator="notBetween">
      <formula>-0.9999999999</formula>
      <formula>0.9999999999</formula>
    </cfRule>
  </conditionalFormatting>
  <conditionalFormatting sqref="Y106:Y109">
    <cfRule type="cellIs" dxfId="1612" priority="565" operator="notBetween">
      <formula>-0.9999999999</formula>
      <formula>0.9999999999</formula>
    </cfRule>
  </conditionalFormatting>
  <conditionalFormatting sqref="Y106:Y109">
    <cfRule type="cellIs" dxfId="1611" priority="567" operator="notBetween">
      <formula>-0.9999999999</formula>
      <formula>0.9999999999</formula>
    </cfRule>
  </conditionalFormatting>
  <conditionalFormatting sqref="Y106:Y109">
    <cfRule type="cellIs" dxfId="1610" priority="566" operator="notBetween">
      <formula>-0.9999999999</formula>
      <formula>0.9999999999</formula>
    </cfRule>
  </conditionalFormatting>
  <conditionalFormatting sqref="T101:U103">
    <cfRule type="cellIs" dxfId="1609" priority="560" operator="notBetween">
      <formula>-0.9999999999</formula>
      <formula>0.9999999999</formula>
    </cfRule>
  </conditionalFormatting>
  <conditionalFormatting sqref="V101:W103">
    <cfRule type="cellIs" dxfId="1608" priority="557" operator="notBetween">
      <formula>-0.9999999999</formula>
      <formula>0.9999999999</formula>
    </cfRule>
  </conditionalFormatting>
  <conditionalFormatting sqref="R101:S103">
    <cfRule type="cellIs" dxfId="1607" priority="563" operator="notBetween">
      <formula>-0.9999999999</formula>
      <formula>0.9999999999</formula>
    </cfRule>
  </conditionalFormatting>
  <conditionalFormatting sqref="R100:S100">
    <cfRule type="cellIs" dxfId="1606" priority="562" operator="notBetween">
      <formula>-0.9999999999</formula>
      <formula>0.9999999999</formula>
    </cfRule>
  </conditionalFormatting>
  <conditionalFormatting sqref="R106:S109">
    <cfRule type="cellIs" dxfId="1605" priority="561" operator="notBetween">
      <formula>-0.9999999999</formula>
      <formula>0.9999999999</formula>
    </cfRule>
  </conditionalFormatting>
  <conditionalFormatting sqref="T100:U100">
    <cfRule type="cellIs" dxfId="1604" priority="559" operator="notBetween">
      <formula>-0.9999999999</formula>
      <formula>0.9999999999</formula>
    </cfRule>
  </conditionalFormatting>
  <conditionalFormatting sqref="T106:U109">
    <cfRule type="cellIs" dxfId="1603" priority="558" operator="notBetween">
      <formula>-0.9999999999</formula>
      <formula>0.9999999999</formula>
    </cfRule>
  </conditionalFormatting>
  <conditionalFormatting sqref="V105:W105">
    <cfRule type="cellIs" dxfId="1602" priority="555" operator="notBetween">
      <formula>-0.9999999999</formula>
      <formula>0.9999999999</formula>
    </cfRule>
  </conditionalFormatting>
  <conditionalFormatting sqref="V100:W100">
    <cfRule type="cellIs" dxfId="1601" priority="556" operator="notBetween">
      <formula>-0.9999999999</formula>
      <formula>0.9999999999</formula>
    </cfRule>
  </conditionalFormatting>
  <conditionalFormatting sqref="V106:W109">
    <cfRule type="cellIs" dxfId="1600" priority="554" operator="notBetween">
      <formula>-0.9999999999</formula>
      <formula>0.9999999999</formula>
    </cfRule>
  </conditionalFormatting>
  <conditionalFormatting sqref="T105">
    <cfRule type="cellIs" dxfId="1599" priority="553" operator="notBetween">
      <formula>-0.9999999999</formula>
      <formula>0.9999999999</formula>
    </cfRule>
  </conditionalFormatting>
  <conditionalFormatting sqref="R104:T104">
    <cfRule type="cellIs" dxfId="1598" priority="552" operator="notBetween">
      <formula>-0.9999999999</formula>
      <formula>0.9999999999</formula>
    </cfRule>
  </conditionalFormatting>
  <conditionalFormatting sqref="R105:S105">
    <cfRule type="cellIs" dxfId="1597" priority="551" operator="notBetween">
      <formula>-0.9999999999</formula>
      <formula>0.9999999999</formula>
    </cfRule>
  </conditionalFormatting>
  <conditionalFormatting sqref="U105">
    <cfRule type="cellIs" dxfId="1596" priority="550" operator="notBetween">
      <formula>-0.9999999999</formula>
      <formula>0.9999999999</formula>
    </cfRule>
  </conditionalFormatting>
  <conditionalFormatting sqref="U104">
    <cfRule type="cellIs" dxfId="1595" priority="549" operator="notBetween">
      <formula>-0.9999999999</formula>
      <formula>0.9999999999</formula>
    </cfRule>
  </conditionalFormatting>
  <conditionalFormatting sqref="X97">
    <cfRule type="cellIs" dxfId="1594" priority="398" operator="notBetween">
      <formula>-0.9999999999</formula>
      <formula>0.9999999999</formula>
    </cfRule>
  </conditionalFormatting>
  <conditionalFormatting sqref="R110:S110">
    <cfRule type="cellIs" dxfId="1593" priority="548" operator="notBetween">
      <formula>-0.9999999999</formula>
      <formula>0.9999999999</formula>
    </cfRule>
  </conditionalFormatting>
  <conditionalFormatting sqref="R110:S110">
    <cfRule type="cellIs" dxfId="1592" priority="547" operator="notBetween">
      <formula>-0.9999999999</formula>
      <formula>0.9999999999</formula>
    </cfRule>
  </conditionalFormatting>
  <conditionalFormatting sqref="R110:S110">
    <cfRule type="cellIs" dxfId="1591" priority="546" operator="notBetween">
      <formula>-0.9999999999</formula>
      <formula>0.9999999999</formula>
    </cfRule>
  </conditionalFormatting>
  <conditionalFormatting sqref="R110:S110">
    <cfRule type="cellIs" dxfId="1590" priority="545" operator="notBetween">
      <formula>-0.9999999999</formula>
      <formula>0.9999999999</formula>
    </cfRule>
  </conditionalFormatting>
  <conditionalFormatting sqref="U110">
    <cfRule type="cellIs" dxfId="1589" priority="544" operator="notBetween">
      <formula>-0.9999999999</formula>
      <formula>0.9999999999</formula>
    </cfRule>
  </conditionalFormatting>
  <conditionalFormatting sqref="U110">
    <cfRule type="cellIs" dxfId="1588" priority="543" operator="notBetween">
      <formula>-0.9999999999</formula>
      <formula>0.9999999999</formula>
    </cfRule>
  </conditionalFormatting>
  <conditionalFormatting sqref="U110">
    <cfRule type="cellIs" dxfId="1587" priority="542" operator="notBetween">
      <formula>-0.9999999999</formula>
      <formula>0.9999999999</formula>
    </cfRule>
  </conditionalFormatting>
  <conditionalFormatting sqref="U110">
    <cfRule type="cellIs" dxfId="1586" priority="541" operator="notBetween">
      <formula>-0.9999999999</formula>
      <formula>0.9999999999</formula>
    </cfRule>
  </conditionalFormatting>
  <conditionalFormatting sqref="Y110">
    <cfRule type="cellIs" dxfId="1585" priority="540" operator="notBetween">
      <formula>-0.9999999999</formula>
      <formula>0.9999999999</formula>
    </cfRule>
  </conditionalFormatting>
  <conditionalFormatting sqref="Y110">
    <cfRule type="cellIs" dxfId="1584" priority="539" operator="notBetween">
      <formula>-0.9999999999</formula>
      <formula>0.9999999999</formula>
    </cfRule>
  </conditionalFormatting>
  <conditionalFormatting sqref="Y110">
    <cfRule type="cellIs" dxfId="1583" priority="538" operator="notBetween">
      <formula>-0.9999999999</formula>
      <formula>0.9999999999</formula>
    </cfRule>
  </conditionalFormatting>
  <conditionalFormatting sqref="Y110">
    <cfRule type="cellIs" dxfId="1582" priority="537" operator="notBetween">
      <formula>-0.9999999999</formula>
      <formula>0.9999999999</formula>
    </cfRule>
  </conditionalFormatting>
  <conditionalFormatting sqref="R99:U99">
    <cfRule type="cellIs" dxfId="1581" priority="536" operator="notBetween">
      <formula>-0.9999999999</formula>
      <formula>0.9999999999</formula>
    </cfRule>
  </conditionalFormatting>
  <conditionalFormatting sqref="J118:K118 AA118:AB118 AK118:AN118 T118:W118">
    <cfRule type="cellIs" dxfId="1580" priority="535" operator="notBetween">
      <formula>-0.0009999999</formula>
      <formula>0.0009999999</formula>
    </cfRule>
  </conditionalFormatting>
  <conditionalFormatting sqref="X118:Y118">
    <cfRule type="cellIs" dxfId="1579" priority="534" operator="notBetween">
      <formula>-0.0009999999</formula>
      <formula>0.0009999999</formula>
    </cfRule>
  </conditionalFormatting>
  <conditionalFormatting sqref="AO118:AP118">
    <cfRule type="cellIs" dxfId="1578" priority="533" operator="notBetween">
      <formula>-0.0009999999</formula>
      <formula>0.0009999999</formula>
    </cfRule>
  </conditionalFormatting>
  <conditionalFormatting sqref="L118:M118">
    <cfRule type="cellIs" dxfId="1577" priority="532" operator="notBetween">
      <formula>-0.0009999999</formula>
      <formula>0.0009999999</formula>
    </cfRule>
  </conditionalFormatting>
  <conditionalFormatting sqref="AC118:AD118">
    <cfRule type="cellIs" dxfId="1576" priority="531" operator="notBetween">
      <formula>-0.0009999999</formula>
      <formula>0.0009999999</formula>
    </cfRule>
  </conditionalFormatting>
  <conditionalFormatting sqref="R118:S118">
    <cfRule type="cellIs" dxfId="1575" priority="530" operator="notBetween">
      <formula>-0.0009999999</formula>
      <formula>0.0009999999</formula>
    </cfRule>
  </conditionalFormatting>
  <conditionalFormatting sqref="CC16">
    <cfRule type="cellIs" dxfId="1574" priority="528" operator="notBetween">
      <formula>-2</formula>
      <formula>2</formula>
    </cfRule>
  </conditionalFormatting>
  <conditionalFormatting sqref="CD16">
    <cfRule type="cellIs" dxfId="1573" priority="529" operator="notBetween">
      <formula>-2</formula>
      <formula>2</formula>
    </cfRule>
  </conditionalFormatting>
  <conditionalFormatting sqref="CC16">
    <cfRule type="cellIs" dxfId="1572" priority="526" operator="notBetween">
      <formula>-2</formula>
      <formula>2</formula>
    </cfRule>
  </conditionalFormatting>
  <conditionalFormatting sqref="CD16">
    <cfRule type="cellIs" dxfId="1571" priority="527" operator="notBetween">
      <formula>-2</formula>
      <formula>2</formula>
    </cfRule>
  </conditionalFormatting>
  <conditionalFormatting sqref="CC18">
    <cfRule type="cellIs" dxfId="1570" priority="524" operator="notBetween">
      <formula>-2</formula>
      <formula>2</formula>
    </cfRule>
  </conditionalFormatting>
  <conditionalFormatting sqref="CD18">
    <cfRule type="cellIs" dxfId="1569" priority="525" operator="notBetween">
      <formula>-2</formula>
      <formula>2</formula>
    </cfRule>
  </conditionalFormatting>
  <conditionalFormatting sqref="CC18:CD18">
    <cfRule type="cellIs" dxfId="1568" priority="523" operator="notBetween">
      <formula>-2</formula>
      <formula>2</formula>
    </cfRule>
  </conditionalFormatting>
  <conditionalFormatting sqref="CA23">
    <cfRule type="cellIs" dxfId="1567" priority="522" operator="notBetween">
      <formula>-2</formula>
      <formula>2</formula>
    </cfRule>
  </conditionalFormatting>
  <conditionalFormatting sqref="CA24">
    <cfRule type="cellIs" dxfId="1566" priority="521" operator="notBetween">
      <formula>-2</formula>
      <formula>2</formula>
    </cfRule>
  </conditionalFormatting>
  <conditionalFormatting sqref="CA25">
    <cfRule type="cellIs" dxfId="1565" priority="520" operator="notBetween">
      <formula>-2</formula>
      <formula>2</formula>
    </cfRule>
  </conditionalFormatting>
  <conditionalFormatting sqref="CA26">
    <cfRule type="cellIs" dxfId="1564" priority="519" operator="notBetween">
      <formula>-2</formula>
      <formula>2</formula>
    </cfRule>
  </conditionalFormatting>
  <conditionalFormatting sqref="CA27">
    <cfRule type="cellIs" dxfId="1563" priority="518" operator="notBetween">
      <formula>-2</formula>
      <formula>2</formula>
    </cfRule>
  </conditionalFormatting>
  <conditionalFormatting sqref="CA28">
    <cfRule type="cellIs" dxfId="1562" priority="517" operator="notBetween">
      <formula>-2</formula>
      <formula>2</formula>
    </cfRule>
  </conditionalFormatting>
  <conditionalFormatting sqref="CF23">
    <cfRule type="cellIs" dxfId="1561" priority="516" operator="notBetween">
      <formula>-2</formula>
      <formula>2</formula>
    </cfRule>
  </conditionalFormatting>
  <conditionalFormatting sqref="CF24">
    <cfRule type="cellIs" dxfId="1560" priority="515" operator="notBetween">
      <formula>-2</formula>
      <formula>2</formula>
    </cfRule>
  </conditionalFormatting>
  <conditionalFormatting sqref="CF25">
    <cfRule type="cellIs" dxfId="1559" priority="514" operator="notBetween">
      <formula>-2</formula>
      <formula>2</formula>
    </cfRule>
  </conditionalFormatting>
  <conditionalFormatting sqref="CF26">
    <cfRule type="cellIs" dxfId="1558" priority="513" operator="notBetween">
      <formula>-2</formula>
      <formula>2</formula>
    </cfRule>
  </conditionalFormatting>
  <conditionalFormatting sqref="CF27">
    <cfRule type="cellIs" dxfId="1557" priority="512" operator="notBetween">
      <formula>-2</formula>
      <formula>2</formula>
    </cfRule>
  </conditionalFormatting>
  <conditionalFormatting sqref="CF28">
    <cfRule type="cellIs" dxfId="1556" priority="511" operator="notBetween">
      <formula>-2</formula>
      <formula>2</formula>
    </cfRule>
  </conditionalFormatting>
  <conditionalFormatting sqref="CK23">
    <cfRule type="cellIs" dxfId="1555" priority="510" operator="notBetween">
      <formula>-2</formula>
      <formula>2</formula>
    </cfRule>
  </conditionalFormatting>
  <conditionalFormatting sqref="CK24">
    <cfRule type="cellIs" dxfId="1554" priority="509" operator="notBetween">
      <formula>-2</formula>
      <formula>2</formula>
    </cfRule>
  </conditionalFormatting>
  <conditionalFormatting sqref="CK25">
    <cfRule type="cellIs" dxfId="1553" priority="508" operator="notBetween">
      <formula>-2</formula>
      <formula>2</formula>
    </cfRule>
  </conditionalFormatting>
  <conditionalFormatting sqref="CK26">
    <cfRule type="cellIs" dxfId="1552" priority="507" operator="notBetween">
      <formula>-2</formula>
      <formula>2</formula>
    </cfRule>
  </conditionalFormatting>
  <conditionalFormatting sqref="CK27">
    <cfRule type="cellIs" dxfId="1551" priority="506" operator="notBetween">
      <formula>-2</formula>
      <formula>2</formula>
    </cfRule>
  </conditionalFormatting>
  <conditionalFormatting sqref="CK28">
    <cfRule type="cellIs" dxfId="1550" priority="505" operator="notBetween">
      <formula>-2</formula>
      <formula>2</formula>
    </cfRule>
  </conditionalFormatting>
  <conditionalFormatting sqref="CP23">
    <cfRule type="cellIs" dxfId="1549" priority="504" operator="notBetween">
      <formula>-2</formula>
      <formula>2</formula>
    </cfRule>
  </conditionalFormatting>
  <conditionalFormatting sqref="CP24">
    <cfRule type="cellIs" dxfId="1548" priority="503" operator="notBetween">
      <formula>-2</formula>
      <formula>2</formula>
    </cfRule>
  </conditionalFormatting>
  <conditionalFormatting sqref="CP26">
    <cfRule type="cellIs" dxfId="1547" priority="501" operator="notBetween">
      <formula>-2</formula>
      <formula>2</formula>
    </cfRule>
  </conditionalFormatting>
  <conditionalFormatting sqref="CP25">
    <cfRule type="cellIs" dxfId="1546" priority="502" operator="notBetween">
      <formula>-2</formula>
      <formula>2</formula>
    </cfRule>
  </conditionalFormatting>
  <conditionalFormatting sqref="CP27">
    <cfRule type="cellIs" dxfId="1545" priority="500" operator="notBetween">
      <formula>-2</formula>
      <formula>2</formula>
    </cfRule>
  </conditionalFormatting>
  <conditionalFormatting sqref="CP28">
    <cfRule type="cellIs" dxfId="1544" priority="499" operator="notBetween">
      <formula>-2</formula>
      <formula>2</formula>
    </cfRule>
  </conditionalFormatting>
  <conditionalFormatting sqref="CC43">
    <cfRule type="cellIs" dxfId="1543" priority="498" operator="notBetween">
      <formula>-2</formula>
      <formula>2</formula>
    </cfRule>
  </conditionalFormatting>
  <conditionalFormatting sqref="CC52 CC36">
    <cfRule type="cellIs" dxfId="1542" priority="497" operator="notBetween">
      <formula>-2</formula>
      <formula>2</formula>
    </cfRule>
  </conditionalFormatting>
  <conditionalFormatting sqref="CC37">
    <cfRule type="cellIs" dxfId="1541" priority="496" operator="notBetween">
      <formula>-2</formula>
      <formula>2</formula>
    </cfRule>
  </conditionalFormatting>
  <conditionalFormatting sqref="CC44:CC46 CC39:CC40">
    <cfRule type="cellIs" dxfId="1540" priority="495" operator="notBetween">
      <formula>-2</formula>
      <formula>2</formula>
    </cfRule>
  </conditionalFormatting>
  <conditionalFormatting sqref="CC38">
    <cfRule type="cellIs" dxfId="1539" priority="494" operator="notBetween">
      <formula>-2</formula>
      <formula>2</formula>
    </cfRule>
  </conditionalFormatting>
  <conditionalFormatting sqref="CC42">
    <cfRule type="cellIs" dxfId="1538" priority="493" operator="notBetween">
      <formula>-2</formula>
      <formula>2</formula>
    </cfRule>
  </conditionalFormatting>
  <conditionalFormatting sqref="CC48">
    <cfRule type="cellIs" dxfId="1537" priority="491" operator="notBetween">
      <formula>-2</formula>
      <formula>2</formula>
    </cfRule>
  </conditionalFormatting>
  <conditionalFormatting sqref="CC47">
    <cfRule type="cellIs" dxfId="1536" priority="492" operator="notBetween">
      <formula>-2</formula>
      <formula>2</formula>
    </cfRule>
  </conditionalFormatting>
  <conditionalFormatting sqref="CC49">
    <cfRule type="cellIs" dxfId="1535" priority="490" operator="notBetween">
      <formula>-2</formula>
      <formula>2</formula>
    </cfRule>
  </conditionalFormatting>
  <conditionalFormatting sqref="CC50">
    <cfRule type="cellIs" dxfId="1534" priority="489" operator="notBetween">
      <formula>-2</formula>
      <formula>2</formula>
    </cfRule>
  </conditionalFormatting>
  <conditionalFormatting sqref="CC41">
    <cfRule type="cellIs" dxfId="1533" priority="488" operator="notBetween">
      <formula>-2</formula>
      <formula>2</formula>
    </cfRule>
  </conditionalFormatting>
  <conditionalFormatting sqref="CC41">
    <cfRule type="cellIs" dxfId="1532" priority="487" operator="notBetween">
      <formula>-2</formula>
      <formula>2</formula>
    </cfRule>
  </conditionalFormatting>
  <conditionalFormatting sqref="CC40">
    <cfRule type="cellIs" dxfId="1531" priority="486" operator="notBetween">
      <formula>-2</formula>
      <formula>2</formula>
    </cfRule>
  </conditionalFormatting>
  <conditionalFormatting sqref="CC39">
    <cfRule type="cellIs" dxfId="1530" priority="485" operator="notBetween">
      <formula>-2</formula>
      <formula>2</formula>
    </cfRule>
  </conditionalFormatting>
  <conditionalFormatting sqref="CC51">
    <cfRule type="cellIs" dxfId="1529" priority="484" operator="notBetween">
      <formula>-2</formula>
      <formula>2</formula>
    </cfRule>
  </conditionalFormatting>
  <conditionalFormatting sqref="CH43">
    <cfRule type="cellIs" dxfId="1528" priority="483" operator="notBetween">
      <formula>-2</formula>
      <formula>2</formula>
    </cfRule>
  </conditionalFormatting>
  <conditionalFormatting sqref="CH52 CH36">
    <cfRule type="cellIs" dxfId="1527" priority="482" operator="notBetween">
      <formula>-2</formula>
      <formula>2</formula>
    </cfRule>
  </conditionalFormatting>
  <conditionalFormatting sqref="CH37">
    <cfRule type="cellIs" dxfId="1526" priority="481" operator="notBetween">
      <formula>-2</formula>
      <formula>2</formula>
    </cfRule>
  </conditionalFormatting>
  <conditionalFormatting sqref="CH44:CH46 CH39:CH40">
    <cfRule type="cellIs" dxfId="1525" priority="480" operator="notBetween">
      <formula>-2</formula>
      <formula>2</formula>
    </cfRule>
  </conditionalFormatting>
  <conditionalFormatting sqref="CH38">
    <cfRule type="cellIs" dxfId="1524" priority="479" operator="notBetween">
      <formula>-2</formula>
      <formula>2</formula>
    </cfRule>
  </conditionalFormatting>
  <conditionalFormatting sqref="CH42">
    <cfRule type="cellIs" dxfId="1523" priority="478" operator="notBetween">
      <formula>-2</formula>
      <formula>2</formula>
    </cfRule>
  </conditionalFormatting>
  <conditionalFormatting sqref="CH48">
    <cfRule type="cellIs" dxfId="1522" priority="476" operator="notBetween">
      <formula>-2</formula>
      <formula>2</formula>
    </cfRule>
  </conditionalFormatting>
  <conditionalFormatting sqref="CH47">
    <cfRule type="cellIs" dxfId="1521" priority="477" operator="notBetween">
      <formula>-2</formula>
      <formula>2</formula>
    </cfRule>
  </conditionalFormatting>
  <conditionalFormatting sqref="CH49">
    <cfRule type="cellIs" dxfId="1520" priority="475" operator="notBetween">
      <formula>-2</formula>
      <formula>2</formula>
    </cfRule>
  </conditionalFormatting>
  <conditionalFormatting sqref="CH50">
    <cfRule type="cellIs" dxfId="1519" priority="474" operator="notBetween">
      <formula>-2</formula>
      <formula>2</formula>
    </cfRule>
  </conditionalFormatting>
  <conditionalFormatting sqref="CH41">
    <cfRule type="cellIs" dxfId="1518" priority="473" operator="notBetween">
      <formula>-2</formula>
      <formula>2</formula>
    </cfRule>
  </conditionalFormatting>
  <conditionalFormatting sqref="CH41">
    <cfRule type="cellIs" dxfId="1517" priority="472" operator="notBetween">
      <formula>-2</formula>
      <formula>2</formula>
    </cfRule>
  </conditionalFormatting>
  <conditionalFormatting sqref="CH40">
    <cfRule type="cellIs" dxfId="1516" priority="471" operator="notBetween">
      <formula>-2</formula>
      <formula>2</formula>
    </cfRule>
  </conditionalFormatting>
  <conditionalFormatting sqref="CH39">
    <cfRule type="cellIs" dxfId="1515" priority="470" operator="notBetween">
      <formula>-2</formula>
      <formula>2</formula>
    </cfRule>
  </conditionalFormatting>
  <conditionalFormatting sqref="CH51">
    <cfRule type="cellIs" dxfId="1514" priority="469" operator="notBetween">
      <formula>-2</formula>
      <formula>2</formula>
    </cfRule>
  </conditionalFormatting>
  <conditionalFormatting sqref="CM43">
    <cfRule type="cellIs" dxfId="1513" priority="468" operator="notBetween">
      <formula>-2</formula>
      <formula>2</formula>
    </cfRule>
  </conditionalFormatting>
  <conditionalFormatting sqref="CM52 CM36">
    <cfRule type="cellIs" dxfId="1512" priority="467" operator="notBetween">
      <formula>-2</formula>
      <formula>2</formula>
    </cfRule>
  </conditionalFormatting>
  <conditionalFormatting sqref="CM37">
    <cfRule type="cellIs" dxfId="1511" priority="466" operator="notBetween">
      <formula>-2</formula>
      <formula>2</formula>
    </cfRule>
  </conditionalFormatting>
  <conditionalFormatting sqref="CM44:CM46 CM39:CM40">
    <cfRule type="cellIs" dxfId="1510" priority="465" operator="notBetween">
      <formula>-2</formula>
      <formula>2</formula>
    </cfRule>
  </conditionalFormatting>
  <conditionalFormatting sqref="CM38">
    <cfRule type="cellIs" dxfId="1509" priority="464" operator="notBetween">
      <formula>-2</formula>
      <formula>2</formula>
    </cfRule>
  </conditionalFormatting>
  <conditionalFormatting sqref="CM42">
    <cfRule type="cellIs" dxfId="1508" priority="463" operator="notBetween">
      <formula>-2</formula>
      <formula>2</formula>
    </cfRule>
  </conditionalFormatting>
  <conditionalFormatting sqref="CM48">
    <cfRule type="cellIs" dxfId="1507" priority="461" operator="notBetween">
      <formula>-2</formula>
      <formula>2</formula>
    </cfRule>
  </conditionalFormatting>
  <conditionalFormatting sqref="CM47">
    <cfRule type="cellIs" dxfId="1506" priority="462" operator="notBetween">
      <formula>-2</formula>
      <formula>2</formula>
    </cfRule>
  </conditionalFormatting>
  <conditionalFormatting sqref="CM49">
    <cfRule type="cellIs" dxfId="1505" priority="460" operator="notBetween">
      <formula>-2</formula>
      <formula>2</formula>
    </cfRule>
  </conditionalFormatting>
  <conditionalFormatting sqref="CM50">
    <cfRule type="cellIs" dxfId="1504" priority="459" operator="notBetween">
      <formula>-2</formula>
      <formula>2</formula>
    </cfRule>
  </conditionalFormatting>
  <conditionalFormatting sqref="CM41">
    <cfRule type="cellIs" dxfId="1503" priority="458" operator="notBetween">
      <formula>-2</formula>
      <formula>2</formula>
    </cfRule>
  </conditionalFormatting>
  <conditionalFormatting sqref="CM41">
    <cfRule type="cellIs" dxfId="1502" priority="457" operator="notBetween">
      <formula>-2</formula>
      <formula>2</formula>
    </cfRule>
  </conditionalFormatting>
  <conditionalFormatting sqref="CM40">
    <cfRule type="cellIs" dxfId="1501" priority="456" operator="notBetween">
      <formula>-2</formula>
      <formula>2</formula>
    </cfRule>
  </conditionalFormatting>
  <conditionalFormatting sqref="CM39">
    <cfRule type="cellIs" dxfId="1500" priority="455" operator="notBetween">
      <formula>-2</formula>
      <formula>2</formula>
    </cfRule>
  </conditionalFormatting>
  <conditionalFormatting sqref="CM51">
    <cfRule type="cellIs" dxfId="1499" priority="454" operator="notBetween">
      <formula>-2</formula>
      <formula>2</formula>
    </cfRule>
  </conditionalFormatting>
  <conditionalFormatting sqref="CR43">
    <cfRule type="cellIs" dxfId="1498" priority="453" operator="notBetween">
      <formula>-2</formula>
      <formula>2</formula>
    </cfRule>
  </conditionalFormatting>
  <conditionalFormatting sqref="CR52 CR36">
    <cfRule type="cellIs" dxfId="1497" priority="452" operator="notBetween">
      <formula>-2</formula>
      <formula>2</formula>
    </cfRule>
  </conditionalFormatting>
  <conditionalFormatting sqref="CR37">
    <cfRule type="cellIs" dxfId="1496" priority="451" operator="notBetween">
      <formula>-2</formula>
      <formula>2</formula>
    </cfRule>
  </conditionalFormatting>
  <conditionalFormatting sqref="CR44:CR46 CR39:CR40">
    <cfRule type="cellIs" dxfId="1495" priority="450" operator="notBetween">
      <formula>-2</formula>
      <formula>2</formula>
    </cfRule>
  </conditionalFormatting>
  <conditionalFormatting sqref="CR38">
    <cfRule type="cellIs" dxfId="1494" priority="449" operator="notBetween">
      <formula>-2</formula>
      <formula>2</formula>
    </cfRule>
  </conditionalFormatting>
  <conditionalFormatting sqref="CR42">
    <cfRule type="cellIs" dxfId="1493" priority="448" operator="notBetween">
      <formula>-2</formula>
      <formula>2</formula>
    </cfRule>
  </conditionalFormatting>
  <conditionalFormatting sqref="CR48">
    <cfRule type="cellIs" dxfId="1492" priority="446" operator="notBetween">
      <formula>-2</formula>
      <formula>2</formula>
    </cfRule>
  </conditionalFormatting>
  <conditionalFormatting sqref="CR47">
    <cfRule type="cellIs" dxfId="1491" priority="447" operator="notBetween">
      <formula>-2</formula>
      <formula>2</formula>
    </cfRule>
  </conditionalFormatting>
  <conditionalFormatting sqref="CR49">
    <cfRule type="cellIs" dxfId="1490" priority="445" operator="notBetween">
      <formula>-2</formula>
      <formula>2</formula>
    </cfRule>
  </conditionalFormatting>
  <conditionalFormatting sqref="CR50">
    <cfRule type="cellIs" dxfId="1489" priority="444" operator="notBetween">
      <formula>-2</formula>
      <formula>2</formula>
    </cfRule>
  </conditionalFormatting>
  <conditionalFormatting sqref="CR41">
    <cfRule type="cellIs" dxfId="1488" priority="443" operator="notBetween">
      <formula>-2</formula>
      <formula>2</formula>
    </cfRule>
  </conditionalFormatting>
  <conditionalFormatting sqref="CR41">
    <cfRule type="cellIs" dxfId="1487" priority="442" operator="notBetween">
      <formula>-2</formula>
      <formula>2</formula>
    </cfRule>
  </conditionalFormatting>
  <conditionalFormatting sqref="CR40">
    <cfRule type="cellIs" dxfId="1486" priority="441" operator="notBetween">
      <formula>-2</formula>
      <formula>2</formula>
    </cfRule>
  </conditionalFormatting>
  <conditionalFormatting sqref="CR39">
    <cfRule type="cellIs" dxfId="1485" priority="440" operator="notBetween">
      <formula>-2</formula>
      <formula>2</formula>
    </cfRule>
  </conditionalFormatting>
  <conditionalFormatting sqref="CR51">
    <cfRule type="cellIs" dxfId="1484" priority="439" operator="notBetween">
      <formula>-2</formula>
      <formula>2</formula>
    </cfRule>
  </conditionalFormatting>
  <conditionalFormatting sqref="AR74:AS74 AR76:BE76 AR78:AW79 AV73:BE74 AZ78:BE78 AZ79:BG79">
    <cfRule type="cellIs" dxfId="1483" priority="438" operator="notBetween">
      <formula>-2</formula>
      <formula>2</formula>
    </cfRule>
  </conditionalFormatting>
  <conditionalFormatting sqref="BF74:BG74">
    <cfRule type="cellIs" dxfId="1482" priority="437" operator="notBetween">
      <formula>-2</formula>
      <formula>2</formula>
    </cfRule>
  </conditionalFormatting>
  <conditionalFormatting sqref="AR73:BG73">
    <cfRule type="cellIs" dxfId="1481" priority="435" operator="notBetween">
      <formula>-2</formula>
      <formula>2</formula>
    </cfRule>
  </conditionalFormatting>
  <conditionalFormatting sqref="AR73:AS73">
    <cfRule type="cellIs" dxfId="1480" priority="436" operator="notBetween">
      <formula>-2</formula>
      <formula>2</formula>
    </cfRule>
  </conditionalFormatting>
  <conditionalFormatting sqref="AT74:AU74">
    <cfRule type="cellIs" dxfId="1479" priority="434" operator="notBetween">
      <formula>-2</formula>
      <formula>2</formula>
    </cfRule>
  </conditionalFormatting>
  <conditionalFormatting sqref="AT73:AU73">
    <cfRule type="cellIs" dxfId="1478" priority="433" operator="notBetween">
      <formula>-2</formula>
      <formula>2</formula>
    </cfRule>
  </conditionalFormatting>
  <conditionalFormatting sqref="BF76:BG76">
    <cfRule type="cellIs" dxfId="1477" priority="432" operator="notBetween">
      <formula>-2</formula>
      <formula>2</formula>
    </cfRule>
  </conditionalFormatting>
  <conditionalFormatting sqref="BF78">
    <cfRule type="cellIs" dxfId="1476" priority="431" operator="notBetween">
      <formula>-2</formula>
      <formula>2</formula>
    </cfRule>
  </conditionalFormatting>
  <conditionalFormatting sqref="AT78:AU78">
    <cfRule type="cellIs" dxfId="1475" priority="430" operator="notBetween">
      <formula>-2</formula>
      <formula>2</formula>
    </cfRule>
  </conditionalFormatting>
  <conditionalFormatting sqref="AZ78:BG78">
    <cfRule type="cellIs" dxfId="1474" priority="429" operator="notBetween">
      <formula>-2</formula>
      <formula>2</formula>
    </cfRule>
  </conditionalFormatting>
  <conditionalFormatting sqref="AA74:AB74 AE73:AF74 AA76:AN76 AK79:AP79 AK78:AN78 AA78:AH79">
    <cfRule type="cellIs" dxfId="1473" priority="428" operator="notBetween">
      <formula>-2</formula>
      <formula>2</formula>
    </cfRule>
  </conditionalFormatting>
  <conditionalFormatting sqref="AA73:AP73">
    <cfRule type="cellIs" dxfId="1472" priority="426" operator="notBetween">
      <formula>-2</formula>
      <formula>2</formula>
    </cfRule>
  </conditionalFormatting>
  <conditionalFormatting sqref="AA73:AP73">
    <cfRule type="cellIs" dxfId="1471" priority="427" operator="notBetween">
      <formula>-2</formula>
      <formula>2</formula>
    </cfRule>
  </conditionalFormatting>
  <conditionalFormatting sqref="AC74:AD74">
    <cfRule type="cellIs" dxfId="1470" priority="425" operator="notBetween">
      <formula>-2</formula>
      <formula>2</formula>
    </cfRule>
  </conditionalFormatting>
  <conditionalFormatting sqref="AC73:AD73">
    <cfRule type="cellIs" dxfId="1469" priority="424" operator="notBetween">
      <formula>-2</formula>
      <formula>2</formula>
    </cfRule>
  </conditionalFormatting>
  <conditionalFormatting sqref="AO76:AP76">
    <cfRule type="cellIs" dxfId="1468" priority="423" operator="notBetween">
      <formula>-2</formula>
      <formula>2</formula>
    </cfRule>
  </conditionalFormatting>
  <conditionalFormatting sqref="AO78">
    <cfRule type="cellIs" dxfId="1467" priority="422" operator="notBetween">
      <formula>-2</formula>
      <formula>2</formula>
    </cfRule>
  </conditionalFormatting>
  <conditionalFormatting sqref="AC78:AD78">
    <cfRule type="cellIs" dxfId="1466" priority="421" operator="notBetween">
      <formula>-2</formula>
      <formula>2</formula>
    </cfRule>
  </conditionalFormatting>
  <conditionalFormatting sqref="AG78:AP78">
    <cfRule type="cellIs" dxfId="1465" priority="420" operator="notBetween">
      <formula>-2</formula>
      <formula>2</formula>
    </cfRule>
  </conditionalFormatting>
  <conditionalFormatting sqref="J74:K74 J76:W76 J78:O79 N73:W74 T79:Y79 T78:W78">
    <cfRule type="cellIs" dxfId="1464" priority="419" operator="notBetween">
      <formula>-2</formula>
      <formula>2</formula>
    </cfRule>
  </conditionalFormatting>
  <conditionalFormatting sqref="X74:Y74">
    <cfRule type="cellIs" dxfId="1463" priority="418" operator="notBetween">
      <formula>-2</formula>
      <formula>2</formula>
    </cfRule>
  </conditionalFormatting>
  <conditionalFormatting sqref="J73:Y73">
    <cfRule type="cellIs" dxfId="1462" priority="416" operator="notBetween">
      <formula>-2</formula>
      <formula>2</formula>
    </cfRule>
  </conditionalFormatting>
  <conditionalFormatting sqref="J73:Y73">
    <cfRule type="cellIs" dxfId="1461" priority="417" operator="notBetween">
      <formula>-2</formula>
      <formula>2</formula>
    </cfRule>
  </conditionalFormatting>
  <conditionalFormatting sqref="L74:M74">
    <cfRule type="cellIs" dxfId="1460" priority="415" operator="notBetween">
      <formula>-2</formula>
      <formula>2</formula>
    </cfRule>
  </conditionalFormatting>
  <conditionalFormatting sqref="L73:M73">
    <cfRule type="cellIs" dxfId="1459" priority="414" operator="notBetween">
      <formula>-2</formula>
      <formula>2</formula>
    </cfRule>
  </conditionalFormatting>
  <conditionalFormatting sqref="X76:Y76">
    <cfRule type="cellIs" dxfId="1458" priority="413" operator="notBetween">
      <formula>-2</formula>
      <formula>2</formula>
    </cfRule>
  </conditionalFormatting>
  <conditionalFormatting sqref="X78">
    <cfRule type="cellIs" dxfId="1457" priority="412" operator="notBetween">
      <formula>-2</formula>
      <formula>2</formula>
    </cfRule>
  </conditionalFormatting>
  <conditionalFormatting sqref="L78:M78">
    <cfRule type="cellIs" dxfId="1456" priority="411" operator="notBetween">
      <formula>-2</formula>
      <formula>2</formula>
    </cfRule>
  </conditionalFormatting>
  <conditionalFormatting sqref="T78:Y78">
    <cfRule type="cellIs" dxfId="1455" priority="410" operator="notBetween">
      <formula>-2</formula>
      <formula>2</formula>
    </cfRule>
  </conditionalFormatting>
  <conditionalFormatting sqref="AP67">
    <cfRule type="cellIs" dxfId="1454" priority="406" operator="notBetween">
      <formula>-2</formula>
      <formula>2</formula>
    </cfRule>
  </conditionalFormatting>
  <conditionalFormatting sqref="AA67:AP67">
    <cfRule type="cellIs" dxfId="1453" priority="409" operator="notBetween">
      <formula>-2</formula>
      <formula>2</formula>
    </cfRule>
  </conditionalFormatting>
  <conditionalFormatting sqref="AP67">
    <cfRule type="cellIs" dxfId="1452" priority="408" operator="notBetween">
      <formula>-2</formula>
      <formula>2</formula>
    </cfRule>
  </conditionalFormatting>
  <conditionalFormatting sqref="AA67:AP67">
    <cfRule type="cellIs" dxfId="1451" priority="407" operator="greaterThan">
      <formula>0</formula>
    </cfRule>
  </conditionalFormatting>
  <conditionalFormatting sqref="AD67">
    <cfRule type="cellIs" dxfId="1450" priority="405" operator="notBetween">
      <formula>-2</formula>
      <formula>2</formula>
    </cfRule>
  </conditionalFormatting>
  <conditionalFormatting sqref="AD67">
    <cfRule type="cellIs" dxfId="1449" priority="404" operator="greaterThan">
      <formula>0</formula>
    </cfRule>
  </conditionalFormatting>
  <conditionalFormatting sqref="AC67">
    <cfRule type="cellIs" dxfId="1448" priority="403" operator="greaterThan">
      <formula>0</formula>
    </cfRule>
  </conditionalFormatting>
  <conditionalFormatting sqref="AO67 AM67 AK67 AG67 AE67">
    <cfRule type="cellIs" dxfId="1447" priority="402" operator="greaterThan">
      <formula>0</formula>
    </cfRule>
  </conditionalFormatting>
  <conditionalFormatting sqref="BW110">
    <cfRule type="cellIs" dxfId="1446" priority="266" operator="notBetween">
      <formula>-0.9999999999</formula>
      <formula>0.9999999999</formula>
    </cfRule>
  </conditionalFormatting>
  <conditionalFormatting sqref="BW110">
    <cfRule type="cellIs" dxfId="1445" priority="265" operator="notBetween">
      <formula>-0.9999999999</formula>
      <formula>0.9999999999</formula>
    </cfRule>
  </conditionalFormatting>
  <conditionalFormatting sqref="BW110">
    <cfRule type="cellIs" dxfId="1444" priority="264" operator="notBetween">
      <formula>-0.9999999999</formula>
      <formula>0.9999999999</formula>
    </cfRule>
  </conditionalFormatting>
  <conditionalFormatting sqref="BW110">
    <cfRule type="cellIs" dxfId="1443" priority="263" operator="notBetween">
      <formula>-0.9999999999</formula>
      <formula>0.9999999999</formula>
    </cfRule>
  </conditionalFormatting>
  <conditionalFormatting sqref="BF106:BF109">
    <cfRule type="cellIs" dxfId="1442" priority="282" operator="notBetween">
      <formula>-0.9999999999</formula>
      <formula>0.9999999999</formula>
    </cfRule>
  </conditionalFormatting>
  <conditionalFormatting sqref="BF106:BF109">
    <cfRule type="cellIs" dxfId="1441" priority="281" operator="notBetween">
      <formula>-0.9999999999</formula>
      <formula>0.9999999999</formula>
    </cfRule>
  </conditionalFormatting>
  <conditionalFormatting sqref="BF110">
    <cfRule type="cellIs" dxfId="1440" priority="280" operator="notBetween">
      <formula>-0.9999999999</formula>
      <formula>0.9999999999</formula>
    </cfRule>
  </conditionalFormatting>
  <conditionalFormatting sqref="BF110">
    <cfRule type="cellIs" dxfId="1439" priority="279" operator="notBetween">
      <formula>-0.9999999999</formula>
      <formula>0.9999999999</formula>
    </cfRule>
  </conditionalFormatting>
  <conditionalFormatting sqref="X97">
    <cfRule type="cellIs" dxfId="1438" priority="401" operator="notBetween">
      <formula>-0.9999999999</formula>
      <formula>0.9999999999</formula>
    </cfRule>
  </conditionalFormatting>
  <conditionalFormatting sqref="X97">
    <cfRule type="cellIs" dxfId="1437" priority="400" operator="notBetween">
      <formula>-0.9999999999</formula>
      <formula>0.9999999999</formula>
    </cfRule>
  </conditionalFormatting>
  <conditionalFormatting sqref="X97">
    <cfRule type="cellIs" dxfId="1436" priority="399" operator="notBetween">
      <formula>-0.9999999999</formula>
      <formula>0.9999999999</formula>
    </cfRule>
  </conditionalFormatting>
  <conditionalFormatting sqref="AO97">
    <cfRule type="cellIs" dxfId="1435" priority="397" operator="notBetween">
      <formula>-0.9999999999</formula>
      <formula>0.9999999999</formula>
    </cfRule>
  </conditionalFormatting>
  <conditionalFormatting sqref="AO97">
    <cfRule type="cellIs" dxfId="1434" priority="396" operator="notBetween">
      <formula>-0.9999999999</formula>
      <formula>0.9999999999</formula>
    </cfRule>
  </conditionalFormatting>
  <conditionalFormatting sqref="AO97">
    <cfRule type="cellIs" dxfId="1433" priority="395" operator="notBetween">
      <formula>-0.9999999999</formula>
      <formula>0.9999999999</formula>
    </cfRule>
  </conditionalFormatting>
  <conditionalFormatting sqref="AO97">
    <cfRule type="cellIs" dxfId="1432" priority="394" operator="notBetween">
      <formula>-0.9999999999</formula>
      <formula>0.9999999999</formula>
    </cfRule>
  </conditionalFormatting>
  <conditionalFormatting sqref="BF97">
    <cfRule type="cellIs" dxfId="1431" priority="393" operator="notBetween">
      <formula>-0.9999999999</formula>
      <formula>0.9999999999</formula>
    </cfRule>
  </conditionalFormatting>
  <conditionalFormatting sqref="BF97">
    <cfRule type="cellIs" dxfId="1430" priority="392" operator="notBetween">
      <formula>-0.9999999999</formula>
      <formula>0.9999999999</formula>
    </cfRule>
  </conditionalFormatting>
  <conditionalFormatting sqref="BF97">
    <cfRule type="cellIs" dxfId="1429" priority="391" operator="notBetween">
      <formula>-0.9999999999</formula>
      <formula>0.9999999999</formula>
    </cfRule>
  </conditionalFormatting>
  <conditionalFormatting sqref="BF97">
    <cfRule type="cellIs" dxfId="1428" priority="390" operator="notBetween">
      <formula>-0.9999999999</formula>
      <formula>0.9999999999</formula>
    </cfRule>
  </conditionalFormatting>
  <conditionalFormatting sqref="BW97">
    <cfRule type="cellIs" dxfId="1427" priority="389" operator="notBetween">
      <formula>-0.9999999999</formula>
      <formula>0.9999999999</formula>
    </cfRule>
  </conditionalFormatting>
  <conditionalFormatting sqref="BW97">
    <cfRule type="cellIs" dxfId="1426" priority="388" operator="notBetween">
      <formula>-0.9999999999</formula>
      <formula>0.9999999999</formula>
    </cfRule>
  </conditionalFormatting>
  <conditionalFormatting sqref="BW97">
    <cfRule type="cellIs" dxfId="1425" priority="387" operator="notBetween">
      <formula>-0.9999999999</formula>
      <formula>0.9999999999</formula>
    </cfRule>
  </conditionalFormatting>
  <conditionalFormatting sqref="BW97">
    <cfRule type="cellIs" dxfId="1424" priority="386" operator="notBetween">
      <formula>-0.9999999999</formula>
      <formula>0.9999999999</formula>
    </cfRule>
  </conditionalFormatting>
  <conditionalFormatting sqref="T110">
    <cfRule type="cellIs" dxfId="1423" priority="385" operator="notBetween">
      <formula>-0.9999999999</formula>
      <formula>0.9999999999</formula>
    </cfRule>
  </conditionalFormatting>
  <conditionalFormatting sqref="T110">
    <cfRule type="cellIs" dxfId="1422" priority="384" operator="notBetween">
      <formula>-0.9999999999</formula>
      <formula>0.9999999999</formula>
    </cfRule>
  </conditionalFormatting>
  <conditionalFormatting sqref="T110">
    <cfRule type="cellIs" dxfId="1421" priority="383" operator="notBetween">
      <formula>-0.9999999999</formula>
      <formula>0.9999999999</formula>
    </cfRule>
  </conditionalFormatting>
  <conditionalFormatting sqref="T110">
    <cfRule type="cellIs" dxfId="1420" priority="382" operator="notBetween">
      <formula>-0.9999999999</formula>
      <formula>0.9999999999</formula>
    </cfRule>
  </conditionalFormatting>
  <conditionalFormatting sqref="AN99">
    <cfRule type="cellIs" dxfId="1419" priority="350" operator="notBetween">
      <formula>-0.9999999999</formula>
      <formula>0.9999999999</formula>
    </cfRule>
  </conditionalFormatting>
  <conditionalFormatting sqref="AN99">
    <cfRule type="cellIs" dxfId="1418" priority="349" operator="notBetween">
      <formula>-0.9999999999</formula>
      <formula>0.9999999999</formula>
    </cfRule>
  </conditionalFormatting>
  <conditionalFormatting sqref="AN99">
    <cfRule type="cellIs" dxfId="1417" priority="348" operator="notBetween">
      <formula>-0.9999999999</formula>
      <formula>0.9999999999</formula>
    </cfRule>
  </conditionalFormatting>
  <conditionalFormatting sqref="AN110">
    <cfRule type="cellIs" dxfId="1416" priority="347" operator="notBetween">
      <formula>-0.9999999999</formula>
      <formula>0.9999999999</formula>
    </cfRule>
  </conditionalFormatting>
  <conditionalFormatting sqref="AO110">
    <cfRule type="cellIs" dxfId="1415" priority="381" operator="notBetween">
      <formula>-0.9999999999</formula>
      <formula>0.9999999999</formula>
    </cfRule>
  </conditionalFormatting>
  <conditionalFormatting sqref="AO110">
    <cfRule type="cellIs" dxfId="1414" priority="380" operator="notBetween">
      <formula>-0.9999999999</formula>
      <formula>0.9999999999</formula>
    </cfRule>
  </conditionalFormatting>
  <conditionalFormatting sqref="AO110">
    <cfRule type="cellIs" dxfId="1413" priority="379" operator="notBetween">
      <formula>-0.9999999999</formula>
      <formula>0.9999999999</formula>
    </cfRule>
  </conditionalFormatting>
  <conditionalFormatting sqref="AO110">
    <cfRule type="cellIs" dxfId="1412" priority="378" operator="notBetween">
      <formula>-0.9999999999</formula>
      <formula>0.9999999999</formula>
    </cfRule>
  </conditionalFormatting>
  <conditionalFormatting sqref="AK110">
    <cfRule type="cellIs" dxfId="1411" priority="377" operator="notBetween">
      <formula>-0.9999999999</formula>
      <formula>0.9999999999</formula>
    </cfRule>
  </conditionalFormatting>
  <conditionalFormatting sqref="AK110">
    <cfRule type="cellIs" dxfId="1410" priority="376" operator="notBetween">
      <formula>-0.9999999999</formula>
      <formula>0.9999999999</formula>
    </cfRule>
  </conditionalFormatting>
  <conditionalFormatting sqref="AK110">
    <cfRule type="cellIs" dxfId="1409" priority="375" operator="notBetween">
      <formula>-0.9999999999</formula>
      <formula>0.9999999999</formula>
    </cfRule>
  </conditionalFormatting>
  <conditionalFormatting sqref="AK110">
    <cfRule type="cellIs" dxfId="1408" priority="374" operator="notBetween">
      <formula>-0.9999999999</formula>
      <formula>0.9999999999</formula>
    </cfRule>
  </conditionalFormatting>
  <conditionalFormatting sqref="W104">
    <cfRule type="cellIs" dxfId="1407" priority="363" operator="notBetween">
      <formula>-0.9999999999</formula>
      <formula>0.9999999999</formula>
    </cfRule>
  </conditionalFormatting>
  <conditionalFormatting sqref="W110">
    <cfRule type="cellIs" dxfId="1406" priority="362" operator="notBetween">
      <formula>-0.9999999999</formula>
      <formula>0.9999999999</formula>
    </cfRule>
  </conditionalFormatting>
  <conditionalFormatting sqref="W110">
    <cfRule type="cellIs" dxfId="1405" priority="361" operator="notBetween">
      <formula>-0.9999999999</formula>
      <formula>0.9999999999</formula>
    </cfRule>
  </conditionalFormatting>
  <conditionalFormatting sqref="W110">
    <cfRule type="cellIs" dxfId="1404" priority="360" operator="notBetween">
      <formula>-0.9999999999</formula>
      <formula>0.9999999999</formula>
    </cfRule>
  </conditionalFormatting>
  <conditionalFormatting sqref="BB110">
    <cfRule type="cellIs" dxfId="1403" priority="373" operator="notBetween">
      <formula>-0.9999999999</formula>
      <formula>0.9999999999</formula>
    </cfRule>
  </conditionalFormatting>
  <conditionalFormatting sqref="BB110">
    <cfRule type="cellIs" dxfId="1402" priority="372" operator="notBetween">
      <formula>-0.9999999999</formula>
      <formula>0.9999999999</formula>
    </cfRule>
  </conditionalFormatting>
  <conditionalFormatting sqref="BB110">
    <cfRule type="cellIs" dxfId="1401" priority="371" operator="notBetween">
      <formula>-0.9999999999</formula>
      <formula>0.9999999999</formula>
    </cfRule>
  </conditionalFormatting>
  <conditionalFormatting sqref="BB110">
    <cfRule type="cellIs" dxfId="1400" priority="370" operator="notBetween">
      <formula>-0.9999999999</formula>
      <formula>0.9999999999</formula>
    </cfRule>
  </conditionalFormatting>
  <conditionalFormatting sqref="V99:W99">
    <cfRule type="cellIs" dxfId="1399" priority="365" operator="notBetween">
      <formula>-0.9999999999</formula>
      <formula>0.9999999999</formula>
    </cfRule>
  </conditionalFormatting>
  <conditionalFormatting sqref="V104">
    <cfRule type="cellIs" dxfId="1398" priority="364" operator="notBetween">
      <formula>-0.9999999999</formula>
      <formula>0.9999999999</formula>
    </cfRule>
  </conditionalFormatting>
  <conditionalFormatting sqref="BS110">
    <cfRule type="cellIs" dxfId="1397" priority="369" operator="notBetween">
      <formula>-0.9999999999</formula>
      <formula>0.9999999999</formula>
    </cfRule>
  </conditionalFormatting>
  <conditionalFormatting sqref="BS110">
    <cfRule type="cellIs" dxfId="1396" priority="368" operator="notBetween">
      <formula>-0.9999999999</formula>
      <formula>0.9999999999</formula>
    </cfRule>
  </conditionalFormatting>
  <conditionalFormatting sqref="BS110">
    <cfRule type="cellIs" dxfId="1395" priority="367" operator="notBetween">
      <formula>-0.9999999999</formula>
      <formula>0.9999999999</formula>
    </cfRule>
  </conditionalFormatting>
  <conditionalFormatting sqref="BS110">
    <cfRule type="cellIs" dxfId="1394" priority="366" operator="notBetween">
      <formula>-0.9999999999</formula>
      <formula>0.9999999999</formula>
    </cfRule>
  </conditionalFormatting>
  <conditionalFormatting sqref="W110">
    <cfRule type="cellIs" dxfId="1393" priority="359" operator="notBetween">
      <formula>-0.9999999999</formula>
      <formula>0.9999999999</formula>
    </cfRule>
  </conditionalFormatting>
  <conditionalFormatting sqref="V110">
    <cfRule type="cellIs" dxfId="1392" priority="358" operator="notBetween">
      <formula>-0.9999999999</formula>
      <formula>0.9999999999</formula>
    </cfRule>
  </conditionalFormatting>
  <conditionalFormatting sqref="V110">
    <cfRule type="cellIs" dxfId="1391" priority="357" operator="notBetween">
      <formula>-0.9999999999</formula>
      <formula>0.9999999999</formula>
    </cfRule>
  </conditionalFormatting>
  <conditionalFormatting sqref="V110">
    <cfRule type="cellIs" dxfId="1390" priority="356" operator="notBetween">
      <formula>-0.9999999999</formula>
      <formula>0.9999999999</formula>
    </cfRule>
  </conditionalFormatting>
  <conditionalFormatting sqref="V110">
    <cfRule type="cellIs" dxfId="1389" priority="355" operator="notBetween">
      <formula>-0.9999999999</formula>
      <formula>0.9999999999</formula>
    </cfRule>
  </conditionalFormatting>
  <conditionalFormatting sqref="AM104:AN104">
    <cfRule type="cellIs" dxfId="1388" priority="354" operator="notBetween">
      <formula>-0.9999999999</formula>
      <formula>0.9999999999</formula>
    </cfRule>
  </conditionalFormatting>
  <conditionalFormatting sqref="AM99">
    <cfRule type="cellIs" dxfId="1387" priority="353" operator="notBetween">
      <formula>-0.9999999999</formula>
      <formula>0.9999999999</formula>
    </cfRule>
  </conditionalFormatting>
  <conditionalFormatting sqref="AM99:AN99">
    <cfRule type="cellIs" dxfId="1386" priority="351" operator="notBetween">
      <formula>-0.9999999999</formula>
      <formula>0.9999999999</formula>
    </cfRule>
  </conditionalFormatting>
  <conditionalFormatting sqref="AN99">
    <cfRule type="cellIs" dxfId="1385" priority="352" operator="notBetween">
      <formula>-0.9999999999</formula>
      <formula>0.9999999999</formula>
    </cfRule>
  </conditionalFormatting>
  <conditionalFormatting sqref="AN110">
    <cfRule type="cellIs" dxfId="1384" priority="346" operator="notBetween">
      <formula>-0.9999999999</formula>
      <formula>0.9999999999</formula>
    </cfRule>
  </conditionalFormatting>
  <conditionalFormatting sqref="AN110">
    <cfRule type="cellIs" dxfId="1383" priority="345" operator="notBetween">
      <formula>-0.9999999999</formula>
      <formula>0.9999999999</formula>
    </cfRule>
  </conditionalFormatting>
  <conditionalFormatting sqref="AN110">
    <cfRule type="cellIs" dxfId="1382" priority="344" operator="notBetween">
      <formula>-0.9999999999</formula>
      <formula>0.9999999999</formula>
    </cfRule>
  </conditionalFormatting>
  <conditionalFormatting sqref="AM110">
    <cfRule type="cellIs" dxfId="1381" priority="343" operator="notBetween">
      <formula>-0.9999999999</formula>
      <formula>0.9999999999</formula>
    </cfRule>
  </conditionalFormatting>
  <conditionalFormatting sqref="AM110">
    <cfRule type="cellIs" dxfId="1380" priority="342" operator="notBetween">
      <formula>-0.9999999999</formula>
      <formula>0.9999999999</formula>
    </cfRule>
  </conditionalFormatting>
  <conditionalFormatting sqref="AM110">
    <cfRule type="cellIs" dxfId="1379" priority="341" operator="notBetween">
      <formula>-0.9999999999</formula>
      <formula>0.9999999999</formula>
    </cfRule>
  </conditionalFormatting>
  <conditionalFormatting sqref="AM110">
    <cfRule type="cellIs" dxfId="1378" priority="340" operator="notBetween">
      <formula>-0.9999999999</formula>
      <formula>0.9999999999</formula>
    </cfRule>
  </conditionalFormatting>
  <conditionalFormatting sqref="BE110">
    <cfRule type="cellIs" dxfId="1377" priority="339" operator="notBetween">
      <formula>-0.9999999999</formula>
      <formula>0.9999999999</formula>
    </cfRule>
  </conditionalFormatting>
  <conditionalFormatting sqref="BE110">
    <cfRule type="cellIs" dxfId="1376" priority="338" operator="notBetween">
      <formula>-0.9999999999</formula>
      <formula>0.9999999999</formula>
    </cfRule>
  </conditionalFormatting>
  <conditionalFormatting sqref="BE110">
    <cfRule type="cellIs" dxfId="1375" priority="337" operator="notBetween">
      <formula>-0.9999999999</formula>
      <formula>0.9999999999</formula>
    </cfRule>
  </conditionalFormatting>
  <conditionalFormatting sqref="BE110">
    <cfRule type="cellIs" dxfId="1374" priority="336" operator="notBetween">
      <formula>-0.9999999999</formula>
      <formula>0.9999999999</formula>
    </cfRule>
  </conditionalFormatting>
  <conditionalFormatting sqref="BD110">
    <cfRule type="cellIs" dxfId="1373" priority="335" operator="notBetween">
      <formula>-0.9999999999</formula>
      <formula>0.9999999999</formula>
    </cfRule>
  </conditionalFormatting>
  <conditionalFormatting sqref="BD110">
    <cfRule type="cellIs" dxfId="1372" priority="334" operator="notBetween">
      <formula>-0.9999999999</formula>
      <formula>0.9999999999</formula>
    </cfRule>
  </conditionalFormatting>
  <conditionalFormatting sqref="BD110">
    <cfRule type="cellIs" dxfId="1371" priority="333" operator="notBetween">
      <formula>-0.9999999999</formula>
      <formula>0.9999999999</formula>
    </cfRule>
  </conditionalFormatting>
  <conditionalFormatting sqref="BD110">
    <cfRule type="cellIs" dxfId="1370" priority="332" operator="notBetween">
      <formula>-0.9999999999</formula>
      <formula>0.9999999999</formula>
    </cfRule>
  </conditionalFormatting>
  <conditionalFormatting sqref="BW106:BW109">
    <cfRule type="cellIs" dxfId="1369" priority="270" operator="notBetween">
      <formula>-0.9999999999</formula>
      <formula>0.9999999999</formula>
    </cfRule>
  </conditionalFormatting>
  <conditionalFormatting sqref="BW106:BW109">
    <cfRule type="cellIs" dxfId="1368" priority="269" operator="notBetween">
      <formula>-0.9999999999</formula>
      <formula>0.9999999999</formula>
    </cfRule>
  </conditionalFormatting>
  <conditionalFormatting sqref="BW106:BW109">
    <cfRule type="cellIs" dxfId="1367" priority="268" operator="notBetween">
      <formula>-0.9999999999</formula>
      <formula>0.9999999999</formula>
    </cfRule>
  </conditionalFormatting>
  <conditionalFormatting sqref="BW106:BW109">
    <cfRule type="cellIs" dxfId="1366" priority="267" operator="notBetween">
      <formula>-0.9999999999</formula>
      <formula>0.9999999999</formula>
    </cfRule>
  </conditionalFormatting>
  <conditionalFormatting sqref="BV110">
    <cfRule type="cellIs" dxfId="1365" priority="331" operator="notBetween">
      <formula>-0.9999999999</formula>
      <formula>0.9999999999</formula>
    </cfRule>
  </conditionalFormatting>
  <conditionalFormatting sqref="BV110">
    <cfRule type="cellIs" dxfId="1364" priority="330" operator="notBetween">
      <formula>-0.9999999999</formula>
      <formula>0.9999999999</formula>
    </cfRule>
  </conditionalFormatting>
  <conditionalFormatting sqref="BV110">
    <cfRule type="cellIs" dxfId="1363" priority="329" operator="notBetween">
      <formula>-0.9999999999</formula>
      <formula>0.9999999999</formula>
    </cfRule>
  </conditionalFormatting>
  <conditionalFormatting sqref="BV110">
    <cfRule type="cellIs" dxfId="1362" priority="328" operator="notBetween">
      <formula>-0.9999999999</formula>
      <formula>0.9999999999</formula>
    </cfRule>
  </conditionalFormatting>
  <conditionalFormatting sqref="BU110">
    <cfRule type="cellIs" dxfId="1361" priority="327" operator="notBetween">
      <formula>-0.9999999999</formula>
      <formula>0.9999999999</formula>
    </cfRule>
  </conditionalFormatting>
  <conditionalFormatting sqref="BU110">
    <cfRule type="cellIs" dxfId="1360" priority="326" operator="notBetween">
      <formula>-0.9999999999</formula>
      <formula>0.9999999999</formula>
    </cfRule>
  </conditionalFormatting>
  <conditionalFormatting sqref="BU110">
    <cfRule type="cellIs" dxfId="1359" priority="325" operator="notBetween">
      <formula>-0.9999999999</formula>
      <formula>0.9999999999</formula>
    </cfRule>
  </conditionalFormatting>
  <conditionalFormatting sqref="BU110">
    <cfRule type="cellIs" dxfId="1358" priority="324" operator="notBetween">
      <formula>-0.9999999999</formula>
      <formula>0.9999999999</formula>
    </cfRule>
  </conditionalFormatting>
  <conditionalFormatting sqref="BV99">
    <cfRule type="cellIs" dxfId="1357" priority="322" operator="notBetween">
      <formula>-0.9999999999</formula>
      <formula>0.9999999999</formula>
    </cfRule>
  </conditionalFormatting>
  <conditionalFormatting sqref="BU99">
    <cfRule type="cellIs" dxfId="1356" priority="323" operator="notBetween">
      <formula>-0.9999999999</formula>
      <formula>0.9999999999</formula>
    </cfRule>
  </conditionalFormatting>
  <conditionalFormatting sqref="BV99">
    <cfRule type="cellIs" dxfId="1355" priority="319" operator="notBetween">
      <formula>-0.9999999999</formula>
      <formula>0.9999999999</formula>
    </cfRule>
  </conditionalFormatting>
  <conditionalFormatting sqref="BU99:BV99">
    <cfRule type="cellIs" dxfId="1354" priority="321" operator="notBetween">
      <formula>-0.9999999999</formula>
      <formula>0.9999999999</formula>
    </cfRule>
  </conditionalFormatting>
  <conditionalFormatting sqref="BV99">
    <cfRule type="cellIs" dxfId="1353" priority="320" operator="notBetween">
      <formula>-0.9999999999</formula>
      <formula>0.9999999999</formula>
    </cfRule>
  </conditionalFormatting>
  <conditionalFormatting sqref="BV99">
    <cfRule type="cellIs" dxfId="1352" priority="318" operator="notBetween">
      <formula>-0.9999999999</formula>
      <formula>0.9999999999</formula>
    </cfRule>
  </conditionalFormatting>
  <conditionalFormatting sqref="BD99">
    <cfRule type="cellIs" dxfId="1351" priority="317" operator="notBetween">
      <formula>-0.9999999999</formula>
      <formula>0.9999999999</formula>
    </cfRule>
  </conditionalFormatting>
  <conditionalFormatting sqref="BD99:BE99">
    <cfRule type="cellIs" dxfId="1350" priority="315" operator="notBetween">
      <formula>-0.9999999999</formula>
      <formula>0.9999999999</formula>
    </cfRule>
  </conditionalFormatting>
  <conditionalFormatting sqref="BE99">
    <cfRule type="cellIs" dxfId="1349" priority="314" operator="notBetween">
      <formula>-0.9999999999</formula>
      <formula>0.9999999999</formula>
    </cfRule>
  </conditionalFormatting>
  <conditionalFormatting sqref="BE99">
    <cfRule type="cellIs" dxfId="1348" priority="316" operator="notBetween">
      <formula>-0.9999999999</formula>
      <formula>0.9999999999</formula>
    </cfRule>
  </conditionalFormatting>
  <conditionalFormatting sqref="BE99">
    <cfRule type="cellIs" dxfId="1347" priority="313" operator="notBetween">
      <formula>-0.9999999999</formula>
      <formula>0.9999999999</formula>
    </cfRule>
  </conditionalFormatting>
  <conditionalFormatting sqref="BE99">
    <cfRule type="cellIs" dxfId="1346" priority="312" operator="notBetween">
      <formula>-0.9999999999</formula>
      <formula>0.9999999999</formula>
    </cfRule>
  </conditionalFormatting>
  <conditionalFormatting sqref="BU104:BV104">
    <cfRule type="cellIs" dxfId="1345" priority="311" operator="notBetween">
      <formula>-0.9999999999</formula>
      <formula>0.9999999999</formula>
    </cfRule>
  </conditionalFormatting>
  <conditionalFormatting sqref="BD104:BE104">
    <cfRule type="cellIs" dxfId="1344" priority="310" operator="notBetween">
      <formula>-0.9999999999</formula>
      <formula>0.9999999999</formula>
    </cfRule>
  </conditionalFormatting>
  <conditionalFormatting sqref="X106:X109">
    <cfRule type="cellIs" dxfId="1343" priority="305" operator="notBetween">
      <formula>-0.9999999999</formula>
      <formula>0.9999999999</formula>
    </cfRule>
  </conditionalFormatting>
  <conditionalFormatting sqref="X106:X109">
    <cfRule type="cellIs" dxfId="1342" priority="309" operator="notBetween">
      <formula>-0.9999999999</formula>
      <formula>0.9999999999</formula>
    </cfRule>
  </conditionalFormatting>
  <conditionalFormatting sqref="X106:X109">
    <cfRule type="cellIs" dxfId="1341" priority="306" operator="notBetween">
      <formula>-0.9999999999</formula>
      <formula>0.9999999999</formula>
    </cfRule>
  </conditionalFormatting>
  <conditionalFormatting sqref="X106:X109">
    <cfRule type="cellIs" dxfId="1340" priority="308" operator="notBetween">
      <formula>-0.9999999999</formula>
      <formula>0.9999999999</formula>
    </cfRule>
  </conditionalFormatting>
  <conditionalFormatting sqref="X106:X109">
    <cfRule type="cellIs" dxfId="1339" priority="307" operator="notBetween">
      <formula>-0.9999999999</formula>
      <formula>0.9999999999</formula>
    </cfRule>
  </conditionalFormatting>
  <conditionalFormatting sqref="X110">
    <cfRule type="cellIs" dxfId="1338" priority="304" operator="notBetween">
      <formula>-0.9999999999</formula>
      <formula>0.9999999999</formula>
    </cfRule>
  </conditionalFormatting>
  <conditionalFormatting sqref="X110">
    <cfRule type="cellIs" dxfId="1337" priority="303" operator="notBetween">
      <formula>-0.9999999999</formula>
      <formula>0.9999999999</formula>
    </cfRule>
  </conditionalFormatting>
  <conditionalFormatting sqref="X110">
    <cfRule type="cellIs" dxfId="1336" priority="302" operator="notBetween">
      <formula>-0.9999999999</formula>
      <formula>0.9999999999</formula>
    </cfRule>
  </conditionalFormatting>
  <conditionalFormatting sqref="X110">
    <cfRule type="cellIs" dxfId="1335" priority="301" operator="notBetween">
      <formula>-0.9999999999</formula>
      <formula>0.9999999999</formula>
    </cfRule>
  </conditionalFormatting>
  <conditionalFormatting sqref="AO105">
    <cfRule type="cellIs" dxfId="1334" priority="300" operator="notBetween">
      <formula>-0.9999999999</formula>
      <formula>0.9999999999</formula>
    </cfRule>
  </conditionalFormatting>
  <conditionalFormatting sqref="AO105">
    <cfRule type="cellIs" dxfId="1333" priority="297" operator="notBetween">
      <formula>-0.9999999999</formula>
      <formula>0.9999999999</formula>
    </cfRule>
  </conditionalFormatting>
  <conditionalFormatting sqref="AO105">
    <cfRule type="cellIs" dxfId="1332" priority="299" operator="notBetween">
      <formula>-0.9999999999</formula>
      <formula>0.9999999999</formula>
    </cfRule>
  </conditionalFormatting>
  <conditionalFormatting sqref="AO105">
    <cfRule type="cellIs" dxfId="1331" priority="298" operator="notBetween">
      <formula>-0.9999999999</formula>
      <formula>0.9999999999</formula>
    </cfRule>
  </conditionalFormatting>
  <conditionalFormatting sqref="AO105">
    <cfRule type="cellIs" dxfId="1330" priority="296" operator="notBetween">
      <formula>-0.9999999999</formula>
      <formula>0.9999999999</formula>
    </cfRule>
  </conditionalFormatting>
  <conditionalFormatting sqref="AO106:AO109">
    <cfRule type="cellIs" dxfId="1329" priority="291" operator="notBetween">
      <formula>-0.9999999999</formula>
      <formula>0.9999999999</formula>
    </cfRule>
  </conditionalFormatting>
  <conditionalFormatting sqref="AO106:AO109">
    <cfRule type="cellIs" dxfId="1328" priority="295" operator="notBetween">
      <formula>-0.9999999999</formula>
      <formula>0.9999999999</formula>
    </cfRule>
  </conditionalFormatting>
  <conditionalFormatting sqref="AO106:AO109">
    <cfRule type="cellIs" dxfId="1327" priority="294" operator="notBetween">
      <formula>-0.9999999999</formula>
      <formula>0.9999999999</formula>
    </cfRule>
  </conditionalFormatting>
  <conditionalFormatting sqref="AO106:AO109">
    <cfRule type="cellIs" dxfId="1326" priority="292" operator="notBetween">
      <formula>-0.9999999999</formula>
      <formula>0.9999999999</formula>
    </cfRule>
  </conditionalFormatting>
  <conditionalFormatting sqref="AO106:AO109">
    <cfRule type="cellIs" dxfId="1325" priority="293" operator="notBetween">
      <formula>-0.9999999999</formula>
      <formula>0.9999999999</formula>
    </cfRule>
  </conditionalFormatting>
  <conditionalFormatting sqref="BW106:BW109">
    <cfRule type="cellIs" dxfId="1324" priority="271" operator="notBetween">
      <formula>-0.9999999999</formula>
      <formula>0.9999999999</formula>
    </cfRule>
  </conditionalFormatting>
  <conditionalFormatting sqref="BW105">
    <cfRule type="cellIs" dxfId="1323" priority="272" operator="notBetween">
      <formula>-0.9999999999</formula>
      <formula>0.9999999999</formula>
    </cfRule>
  </conditionalFormatting>
  <conditionalFormatting sqref="BF105">
    <cfRule type="cellIs" dxfId="1322" priority="287" operator="notBetween">
      <formula>-0.9999999999</formula>
      <formula>0.9999999999</formula>
    </cfRule>
  </conditionalFormatting>
  <conditionalFormatting sqref="BF105">
    <cfRule type="cellIs" dxfId="1321" priority="289" operator="notBetween">
      <formula>-0.9999999999</formula>
      <formula>0.9999999999</formula>
    </cfRule>
  </conditionalFormatting>
  <conditionalFormatting sqref="BF105">
    <cfRule type="cellIs" dxfId="1320" priority="288" operator="notBetween">
      <formula>-0.9999999999</formula>
      <formula>0.9999999999</formula>
    </cfRule>
  </conditionalFormatting>
  <conditionalFormatting sqref="BF105">
    <cfRule type="cellIs" dxfId="1319" priority="286" operator="notBetween">
      <formula>-0.9999999999</formula>
      <formula>0.9999999999</formula>
    </cfRule>
  </conditionalFormatting>
  <conditionalFormatting sqref="BF105">
    <cfRule type="cellIs" dxfId="1318" priority="290" operator="notBetween">
      <formula>-0.9999999999</formula>
      <formula>0.9999999999</formula>
    </cfRule>
  </conditionalFormatting>
  <conditionalFormatting sqref="BF106:BF109">
    <cfRule type="cellIs" dxfId="1317" priority="285" operator="notBetween">
      <formula>-0.9999999999</formula>
      <formula>0.9999999999</formula>
    </cfRule>
  </conditionalFormatting>
  <conditionalFormatting sqref="BF106:BF109">
    <cfRule type="cellIs" dxfId="1316" priority="284" operator="notBetween">
      <formula>-0.9999999999</formula>
      <formula>0.9999999999</formula>
    </cfRule>
  </conditionalFormatting>
  <conditionalFormatting sqref="BF106:BF109">
    <cfRule type="cellIs" dxfId="1315" priority="283" operator="notBetween">
      <formula>-0.9999999999</formula>
      <formula>0.9999999999</formula>
    </cfRule>
  </conditionalFormatting>
  <conditionalFormatting sqref="BF110">
    <cfRule type="cellIs" dxfId="1314" priority="278" operator="notBetween">
      <formula>-0.9999999999</formula>
      <formula>0.9999999999</formula>
    </cfRule>
  </conditionalFormatting>
  <conditionalFormatting sqref="BF110">
    <cfRule type="cellIs" dxfId="1313" priority="277" operator="notBetween">
      <formula>-0.9999999999</formula>
      <formula>0.9999999999</formula>
    </cfRule>
  </conditionalFormatting>
  <conditionalFormatting sqref="BW105">
    <cfRule type="cellIs" dxfId="1312" priority="276" operator="notBetween">
      <formula>-0.9999999999</formula>
      <formula>0.9999999999</formula>
    </cfRule>
  </conditionalFormatting>
  <conditionalFormatting sqref="BW105">
    <cfRule type="cellIs" dxfId="1311" priority="273" operator="notBetween">
      <formula>-0.9999999999</formula>
      <formula>0.9999999999</formula>
    </cfRule>
  </conditionalFormatting>
  <conditionalFormatting sqref="BW105">
    <cfRule type="cellIs" dxfId="1310" priority="274" operator="notBetween">
      <formula>-0.9999999999</formula>
      <formula>0.9999999999</formula>
    </cfRule>
  </conditionalFormatting>
  <conditionalFormatting sqref="BW105">
    <cfRule type="cellIs" dxfId="1309" priority="275" operator="notBetween">
      <formula>-0.9999999999</formula>
      <formula>0.9999999999</formula>
    </cfRule>
  </conditionalFormatting>
  <conditionalFormatting sqref="AG99:AH110 AG114:AH115">
    <cfRule type="cellIs" dxfId="1308" priority="262" operator="notBetween">
      <formula>-0.9999999999</formula>
      <formula>0.9999999999</formula>
    </cfRule>
  </conditionalFormatting>
  <conditionalFormatting sqref="AG118:AH118">
    <cfRule type="cellIs" dxfId="1307" priority="261" operator="notBetween">
      <formula>-0.0009999999</formula>
      <formula>0.0009999999</formula>
    </cfRule>
  </conditionalFormatting>
  <conditionalFormatting sqref="AH113:AJ113">
    <cfRule type="cellIs" dxfId="1306" priority="252" operator="notBetween">
      <formula>-0.9999999999</formula>
      <formula>0.9999999999</formula>
    </cfRule>
  </conditionalFormatting>
  <conditionalFormatting sqref="AH112:AJ112">
    <cfRule type="cellIs" dxfId="1305" priority="259" operator="notBetween">
      <formula>-0.9999999999</formula>
      <formula>0.9999999999</formula>
    </cfRule>
  </conditionalFormatting>
  <conditionalFormatting sqref="AG112">
    <cfRule type="cellIs" dxfId="1304" priority="255" operator="notBetween">
      <formula>-0.9999999999</formula>
      <formula>0.9999999999</formula>
    </cfRule>
  </conditionalFormatting>
  <conditionalFormatting sqref="AG112">
    <cfRule type="cellIs" dxfId="1303" priority="254" operator="notBetween">
      <formula>-0.9999999999</formula>
      <formula>0.9999999999</formula>
    </cfRule>
  </conditionalFormatting>
  <conditionalFormatting sqref="AG112">
    <cfRule type="cellIs" dxfId="1302" priority="253" operator="notBetween">
      <formula>-0.9999999999</formula>
      <formula>0.9999999999</formula>
    </cfRule>
  </conditionalFormatting>
  <conditionalFormatting sqref="AH112:AJ112">
    <cfRule type="cellIs" dxfId="1301" priority="260" operator="notBetween">
      <formula>-0.9999999999</formula>
      <formula>0.9999999999</formula>
    </cfRule>
  </conditionalFormatting>
  <conditionalFormatting sqref="AH112:AJ112">
    <cfRule type="cellIs" dxfId="1300" priority="258" operator="notBetween">
      <formula>-0.9999999999</formula>
      <formula>0.9999999999</formula>
    </cfRule>
  </conditionalFormatting>
  <conditionalFormatting sqref="AH112:AJ112">
    <cfRule type="cellIs" dxfId="1299" priority="257" operator="notBetween">
      <formula>-0.9999999999</formula>
      <formula>0.9999999999</formula>
    </cfRule>
  </conditionalFormatting>
  <conditionalFormatting sqref="AG112">
    <cfRule type="cellIs" dxfId="1298" priority="256" operator="notBetween">
      <formula>-0.9999999999</formula>
      <formula>0.9999999999</formula>
    </cfRule>
  </conditionalFormatting>
  <conditionalFormatting sqref="AH113:AJ113">
    <cfRule type="cellIs" dxfId="1297" priority="251" operator="notBetween">
      <formula>-0.9999999999</formula>
      <formula>0.9999999999</formula>
    </cfRule>
  </conditionalFormatting>
  <conditionalFormatting sqref="AH113:AJ113">
    <cfRule type="cellIs" dxfId="1296" priority="250" operator="notBetween">
      <formula>-0.9999999999</formula>
      <formula>0.9999999999</formula>
    </cfRule>
  </conditionalFormatting>
  <conditionalFormatting sqref="AH113:AJ113">
    <cfRule type="cellIs" dxfId="1295" priority="249" operator="notBetween">
      <formula>-0.9999999999</formula>
      <formula>0.9999999999</formula>
    </cfRule>
  </conditionalFormatting>
  <conditionalFormatting sqref="AG113">
    <cfRule type="cellIs" dxfId="1294" priority="248" operator="notBetween">
      <formula>-0.9999999999</formula>
      <formula>0.9999999999</formula>
    </cfRule>
  </conditionalFormatting>
  <conditionalFormatting sqref="AG113">
    <cfRule type="cellIs" dxfId="1293" priority="247" operator="notBetween">
      <formula>-0.9999999999</formula>
      <formula>0.9999999999</formula>
    </cfRule>
  </conditionalFormatting>
  <conditionalFormatting sqref="AG113">
    <cfRule type="cellIs" dxfId="1292" priority="246" operator="notBetween">
      <formula>-0.9999999999</formula>
      <formula>0.9999999999</formula>
    </cfRule>
  </conditionalFormatting>
  <conditionalFormatting sqref="AG113">
    <cfRule type="cellIs" dxfId="1291" priority="245" operator="notBetween">
      <formula>-0.9999999999</formula>
      <formula>0.9999999999</formula>
    </cfRule>
  </conditionalFormatting>
  <conditionalFormatting sqref="AI114:AJ114">
    <cfRule type="cellIs" dxfId="1290" priority="244" operator="notBetween">
      <formula>-0.9999999999</formula>
      <formula>0.9999999999</formula>
    </cfRule>
  </conditionalFormatting>
  <conditionalFormatting sqref="AI114:AJ114">
    <cfRule type="cellIs" dxfId="1289" priority="243" operator="notBetween">
      <formula>-0.9999999999</formula>
      <formula>0.9999999999</formula>
    </cfRule>
  </conditionalFormatting>
  <conditionalFormatting sqref="AI114:AJ114">
    <cfRule type="cellIs" dxfId="1288" priority="242" operator="notBetween">
      <formula>-0.9999999999</formula>
      <formula>0.9999999999</formula>
    </cfRule>
  </conditionalFormatting>
  <conditionalFormatting sqref="AI114:AJ114">
    <cfRule type="cellIs" dxfId="1287" priority="241" operator="notBetween">
      <formula>-0.9999999999</formula>
      <formula>0.9999999999</formula>
    </cfRule>
  </conditionalFormatting>
  <conditionalFormatting sqref="AI115:AJ115">
    <cfRule type="cellIs" dxfId="1286" priority="240" operator="notBetween">
      <formula>-0.9999999999</formula>
      <formula>0.9999999999</formula>
    </cfRule>
  </conditionalFormatting>
  <conditionalFormatting sqref="AI115:AJ115">
    <cfRule type="cellIs" dxfId="1285" priority="239" operator="notBetween">
      <formula>-0.9999999999</formula>
      <formula>0.9999999999</formula>
    </cfRule>
  </conditionalFormatting>
  <conditionalFormatting sqref="AI115:AJ115">
    <cfRule type="cellIs" dxfId="1284" priority="238" operator="notBetween">
      <formula>-0.9999999999</formula>
      <formula>0.9999999999</formula>
    </cfRule>
  </conditionalFormatting>
  <conditionalFormatting sqref="AI115:AJ115">
    <cfRule type="cellIs" dxfId="1283" priority="237" operator="notBetween">
      <formula>-0.9999999999</formula>
      <formula>0.9999999999</formula>
    </cfRule>
  </conditionalFormatting>
  <conditionalFormatting sqref="AI101:AJ103">
    <cfRule type="cellIs" dxfId="1282" priority="236" operator="notBetween">
      <formula>-0.9999999999</formula>
      <formula>0.9999999999</formula>
    </cfRule>
  </conditionalFormatting>
  <conditionalFormatting sqref="AI100:AJ100">
    <cfRule type="cellIs" dxfId="1281" priority="235" operator="notBetween">
      <formula>-0.9999999999</formula>
      <formula>0.9999999999</formula>
    </cfRule>
  </conditionalFormatting>
  <conditionalFormatting sqref="AI106:AJ109">
    <cfRule type="cellIs" dxfId="1280" priority="234" operator="notBetween">
      <formula>-0.9999999999</formula>
      <formula>0.9999999999</formula>
    </cfRule>
  </conditionalFormatting>
  <conditionalFormatting sqref="AI104:AJ104">
    <cfRule type="cellIs" dxfId="1279" priority="233" operator="notBetween">
      <formula>-0.9999999999</formula>
      <formula>0.9999999999</formula>
    </cfRule>
  </conditionalFormatting>
  <conditionalFormatting sqref="AI105:AJ105">
    <cfRule type="cellIs" dxfId="1278" priority="232" operator="notBetween">
      <formula>-0.9999999999</formula>
      <formula>0.9999999999</formula>
    </cfRule>
  </conditionalFormatting>
  <conditionalFormatting sqref="AI99:AJ99">
    <cfRule type="cellIs" dxfId="1277" priority="231" operator="notBetween">
      <formula>-0.9999999999</formula>
      <formula>0.9999999999</formula>
    </cfRule>
  </conditionalFormatting>
  <conditionalFormatting sqref="AI118:AJ118">
    <cfRule type="cellIs" dxfId="1276" priority="230" operator="notBetween">
      <formula>-0.0009999999</formula>
      <formula>0.0009999999</formula>
    </cfRule>
  </conditionalFormatting>
  <conditionalFormatting sqref="AX114:AY115">
    <cfRule type="cellIs" dxfId="1275" priority="229" operator="notBetween">
      <formula>-0.9999999999</formula>
      <formula>0.9999999999</formula>
    </cfRule>
  </conditionalFormatting>
  <conditionalFormatting sqref="AX118:AY118">
    <cfRule type="cellIs" dxfId="1274" priority="228" operator="notBetween">
      <formula>-0.0009999999</formula>
      <formula>0.0009999999</formula>
    </cfRule>
  </conditionalFormatting>
  <conditionalFormatting sqref="AY113:BA113">
    <cfRule type="cellIs" dxfId="1273" priority="219" operator="notBetween">
      <formula>-0.9999999999</formula>
      <formula>0.9999999999</formula>
    </cfRule>
  </conditionalFormatting>
  <conditionalFormatting sqref="AY112:BA112">
    <cfRule type="cellIs" dxfId="1272" priority="226" operator="notBetween">
      <formula>-0.9999999999</formula>
      <formula>0.9999999999</formula>
    </cfRule>
  </conditionalFormatting>
  <conditionalFormatting sqref="AX112">
    <cfRule type="cellIs" dxfId="1271" priority="222" operator="notBetween">
      <formula>-0.9999999999</formula>
      <formula>0.9999999999</formula>
    </cfRule>
  </conditionalFormatting>
  <conditionalFormatting sqref="AX112">
    <cfRule type="cellIs" dxfId="1270" priority="221" operator="notBetween">
      <formula>-0.9999999999</formula>
      <formula>0.9999999999</formula>
    </cfRule>
  </conditionalFormatting>
  <conditionalFormatting sqref="AX112">
    <cfRule type="cellIs" dxfId="1269" priority="220" operator="notBetween">
      <formula>-0.9999999999</formula>
      <formula>0.9999999999</formula>
    </cfRule>
  </conditionalFormatting>
  <conditionalFormatting sqref="AY112:BA112">
    <cfRule type="cellIs" dxfId="1268" priority="227" operator="notBetween">
      <formula>-0.9999999999</formula>
      <formula>0.9999999999</formula>
    </cfRule>
  </conditionalFormatting>
  <conditionalFormatting sqref="AY112:BA112">
    <cfRule type="cellIs" dxfId="1267" priority="225" operator="notBetween">
      <formula>-0.9999999999</formula>
      <formula>0.9999999999</formula>
    </cfRule>
  </conditionalFormatting>
  <conditionalFormatting sqref="AY112:BA112">
    <cfRule type="cellIs" dxfId="1266" priority="224" operator="notBetween">
      <formula>-0.9999999999</formula>
      <formula>0.9999999999</formula>
    </cfRule>
  </conditionalFormatting>
  <conditionalFormatting sqref="AX112">
    <cfRule type="cellIs" dxfId="1265" priority="223" operator="notBetween">
      <formula>-0.9999999999</formula>
      <formula>0.9999999999</formula>
    </cfRule>
  </conditionalFormatting>
  <conditionalFormatting sqref="AY113:BA113">
    <cfRule type="cellIs" dxfId="1264" priority="218" operator="notBetween">
      <formula>-0.9999999999</formula>
      <formula>0.9999999999</formula>
    </cfRule>
  </conditionalFormatting>
  <conditionalFormatting sqref="AY113:BA113">
    <cfRule type="cellIs" dxfId="1263" priority="217" operator="notBetween">
      <formula>-0.9999999999</formula>
      <formula>0.9999999999</formula>
    </cfRule>
  </conditionalFormatting>
  <conditionalFormatting sqref="AY113:BA113">
    <cfRule type="cellIs" dxfId="1262" priority="216" operator="notBetween">
      <formula>-0.9999999999</formula>
      <formula>0.9999999999</formula>
    </cfRule>
  </conditionalFormatting>
  <conditionalFormatting sqref="AX113">
    <cfRule type="cellIs" dxfId="1261" priority="215" operator="notBetween">
      <formula>-0.9999999999</formula>
      <formula>0.9999999999</formula>
    </cfRule>
  </conditionalFormatting>
  <conditionalFormatting sqref="AX113">
    <cfRule type="cellIs" dxfId="1260" priority="214" operator="notBetween">
      <formula>-0.9999999999</formula>
      <formula>0.9999999999</formula>
    </cfRule>
  </conditionalFormatting>
  <conditionalFormatting sqref="AX113">
    <cfRule type="cellIs" dxfId="1259" priority="213" operator="notBetween">
      <formula>-0.9999999999</formula>
      <formula>0.9999999999</formula>
    </cfRule>
  </conditionalFormatting>
  <conditionalFormatting sqref="AX113">
    <cfRule type="cellIs" dxfId="1258" priority="212" operator="notBetween">
      <formula>-0.9999999999</formula>
      <formula>0.9999999999</formula>
    </cfRule>
  </conditionalFormatting>
  <conditionalFormatting sqref="AZ114:BA114">
    <cfRule type="cellIs" dxfId="1257" priority="211" operator="notBetween">
      <formula>-0.9999999999</formula>
      <formula>0.9999999999</formula>
    </cfRule>
  </conditionalFormatting>
  <conditionalFormatting sqref="AZ114:BA114">
    <cfRule type="cellIs" dxfId="1256" priority="210" operator="notBetween">
      <formula>-0.9999999999</formula>
      <formula>0.9999999999</formula>
    </cfRule>
  </conditionalFormatting>
  <conditionalFormatting sqref="AZ114:BA114">
    <cfRule type="cellIs" dxfId="1255" priority="209" operator="notBetween">
      <formula>-0.9999999999</formula>
      <formula>0.9999999999</formula>
    </cfRule>
  </conditionalFormatting>
  <conditionalFormatting sqref="AZ114:BA114">
    <cfRule type="cellIs" dxfId="1254" priority="208" operator="notBetween">
      <formula>-0.9999999999</formula>
      <formula>0.9999999999</formula>
    </cfRule>
  </conditionalFormatting>
  <conditionalFormatting sqref="AZ115:BA115">
    <cfRule type="cellIs" dxfId="1253" priority="207" operator="notBetween">
      <formula>-0.9999999999</formula>
      <formula>0.9999999999</formula>
    </cfRule>
  </conditionalFormatting>
  <conditionalFormatting sqref="AZ115:BA115">
    <cfRule type="cellIs" dxfId="1252" priority="206" operator="notBetween">
      <formula>-0.9999999999</formula>
      <formula>0.9999999999</formula>
    </cfRule>
  </conditionalFormatting>
  <conditionalFormatting sqref="AZ115:BA115">
    <cfRule type="cellIs" dxfId="1251" priority="205" operator="notBetween">
      <formula>-0.9999999999</formula>
      <formula>0.9999999999</formula>
    </cfRule>
  </conditionalFormatting>
  <conditionalFormatting sqref="AZ115:BA115">
    <cfRule type="cellIs" dxfId="1250" priority="204" operator="notBetween">
      <formula>-0.9999999999</formula>
      <formula>0.9999999999</formula>
    </cfRule>
  </conditionalFormatting>
  <conditionalFormatting sqref="AZ118:BA118">
    <cfRule type="cellIs" dxfId="1249" priority="203" operator="notBetween">
      <formula>-0.0009999999</formula>
      <formula>0.0009999999</formula>
    </cfRule>
  </conditionalFormatting>
  <conditionalFormatting sqref="BO114:BP115">
    <cfRule type="cellIs" dxfId="1248" priority="202" operator="notBetween">
      <formula>-0.9999999999</formula>
      <formula>0.9999999999</formula>
    </cfRule>
  </conditionalFormatting>
  <conditionalFormatting sqref="BO118:BP118">
    <cfRule type="cellIs" dxfId="1247" priority="201" operator="notBetween">
      <formula>-0.0009999999</formula>
      <formula>0.0009999999</formula>
    </cfRule>
  </conditionalFormatting>
  <conditionalFormatting sqref="BP113:BR113">
    <cfRule type="cellIs" dxfId="1246" priority="192" operator="notBetween">
      <formula>-0.9999999999</formula>
      <formula>0.9999999999</formula>
    </cfRule>
  </conditionalFormatting>
  <conditionalFormatting sqref="BP112:BR112">
    <cfRule type="cellIs" dxfId="1245" priority="199" operator="notBetween">
      <formula>-0.9999999999</formula>
      <formula>0.9999999999</formula>
    </cfRule>
  </conditionalFormatting>
  <conditionalFormatting sqref="BO112">
    <cfRule type="cellIs" dxfId="1244" priority="195" operator="notBetween">
      <formula>-0.9999999999</formula>
      <formula>0.9999999999</formula>
    </cfRule>
  </conditionalFormatting>
  <conditionalFormatting sqref="BO112">
    <cfRule type="cellIs" dxfId="1243" priority="194" operator="notBetween">
      <formula>-0.9999999999</formula>
      <formula>0.9999999999</formula>
    </cfRule>
  </conditionalFormatting>
  <conditionalFormatting sqref="BO112">
    <cfRule type="cellIs" dxfId="1242" priority="193" operator="notBetween">
      <formula>-0.9999999999</formula>
      <formula>0.9999999999</formula>
    </cfRule>
  </conditionalFormatting>
  <conditionalFormatting sqref="BP112:BR112">
    <cfRule type="cellIs" dxfId="1241" priority="200" operator="notBetween">
      <formula>-0.9999999999</formula>
      <formula>0.9999999999</formula>
    </cfRule>
  </conditionalFormatting>
  <conditionalFormatting sqref="BP112:BR112">
    <cfRule type="cellIs" dxfId="1240" priority="198" operator="notBetween">
      <formula>-0.9999999999</formula>
      <formula>0.9999999999</formula>
    </cfRule>
  </conditionalFormatting>
  <conditionalFormatting sqref="BP112:BR112">
    <cfRule type="cellIs" dxfId="1239" priority="197" operator="notBetween">
      <formula>-0.9999999999</formula>
      <formula>0.9999999999</formula>
    </cfRule>
  </conditionalFormatting>
  <conditionalFormatting sqref="BO112">
    <cfRule type="cellIs" dxfId="1238" priority="196" operator="notBetween">
      <formula>-0.9999999999</formula>
      <formula>0.9999999999</formula>
    </cfRule>
  </conditionalFormatting>
  <conditionalFormatting sqref="BP113:BR113">
    <cfRule type="cellIs" dxfId="1237" priority="191" operator="notBetween">
      <formula>-0.9999999999</formula>
      <formula>0.9999999999</formula>
    </cfRule>
  </conditionalFormatting>
  <conditionalFormatting sqref="BP113:BR113">
    <cfRule type="cellIs" dxfId="1236" priority="190" operator="notBetween">
      <formula>-0.9999999999</formula>
      <formula>0.9999999999</formula>
    </cfRule>
  </conditionalFormatting>
  <conditionalFormatting sqref="BP113:BR113">
    <cfRule type="cellIs" dxfId="1235" priority="189" operator="notBetween">
      <formula>-0.9999999999</formula>
      <formula>0.9999999999</formula>
    </cfRule>
  </conditionalFormatting>
  <conditionalFormatting sqref="BO113">
    <cfRule type="cellIs" dxfId="1234" priority="188" operator="notBetween">
      <formula>-0.9999999999</formula>
      <formula>0.9999999999</formula>
    </cfRule>
  </conditionalFormatting>
  <conditionalFormatting sqref="BO113">
    <cfRule type="cellIs" dxfId="1233" priority="187" operator="notBetween">
      <formula>-0.9999999999</formula>
      <formula>0.9999999999</formula>
    </cfRule>
  </conditionalFormatting>
  <conditionalFormatting sqref="BO113">
    <cfRule type="cellIs" dxfId="1232" priority="186" operator="notBetween">
      <formula>-0.9999999999</formula>
      <formula>0.9999999999</formula>
    </cfRule>
  </conditionalFormatting>
  <conditionalFormatting sqref="BO113">
    <cfRule type="cellIs" dxfId="1231" priority="185" operator="notBetween">
      <formula>-0.9999999999</formula>
      <formula>0.9999999999</formula>
    </cfRule>
  </conditionalFormatting>
  <conditionalFormatting sqref="BQ114:BR114">
    <cfRule type="cellIs" dxfId="1230" priority="184" operator="notBetween">
      <formula>-0.9999999999</formula>
      <formula>0.9999999999</formula>
    </cfRule>
  </conditionalFormatting>
  <conditionalFormatting sqref="BQ114:BR114">
    <cfRule type="cellIs" dxfId="1229" priority="183" operator="notBetween">
      <formula>-0.9999999999</formula>
      <formula>0.9999999999</formula>
    </cfRule>
  </conditionalFormatting>
  <conditionalFormatting sqref="BQ114:BR114">
    <cfRule type="cellIs" dxfId="1228" priority="182" operator="notBetween">
      <formula>-0.9999999999</formula>
      <formula>0.9999999999</formula>
    </cfRule>
  </conditionalFormatting>
  <conditionalFormatting sqref="BQ114:BR114">
    <cfRule type="cellIs" dxfId="1227" priority="181" operator="notBetween">
      <formula>-0.9999999999</formula>
      <formula>0.9999999999</formula>
    </cfRule>
  </conditionalFormatting>
  <conditionalFormatting sqref="BQ115:BR115">
    <cfRule type="cellIs" dxfId="1226" priority="180" operator="notBetween">
      <formula>-0.9999999999</formula>
      <formula>0.9999999999</formula>
    </cfRule>
  </conditionalFormatting>
  <conditionalFormatting sqref="BQ115:BR115">
    <cfRule type="cellIs" dxfId="1225" priority="179" operator="notBetween">
      <formula>-0.9999999999</formula>
      <formula>0.9999999999</formula>
    </cfRule>
  </conditionalFormatting>
  <conditionalFormatting sqref="BQ115:BR115">
    <cfRule type="cellIs" dxfId="1224" priority="178" operator="notBetween">
      <formula>-0.9999999999</formula>
      <formula>0.9999999999</formula>
    </cfRule>
  </conditionalFormatting>
  <conditionalFormatting sqref="BQ115:BR115">
    <cfRule type="cellIs" dxfId="1223" priority="177" operator="notBetween">
      <formula>-0.9999999999</formula>
      <formula>0.9999999999</formula>
    </cfRule>
  </conditionalFormatting>
  <conditionalFormatting sqref="BQ118:BR118">
    <cfRule type="cellIs" dxfId="1222" priority="176" operator="notBetween">
      <formula>-0.0009999999</formula>
      <formula>0.0009999999</formula>
    </cfRule>
  </conditionalFormatting>
  <conditionalFormatting sqref="R78:S79 T78:Y78">
    <cfRule type="cellIs" dxfId="1221" priority="175" operator="notBetween">
      <formula>-2</formula>
      <formula>2</formula>
    </cfRule>
  </conditionalFormatting>
  <conditionalFormatting sqref="R78:Y78">
    <cfRule type="cellIs" dxfId="1220" priority="174" operator="notBetween">
      <formula>-2</formula>
      <formula>2</formula>
    </cfRule>
  </conditionalFormatting>
  <conditionalFormatting sqref="AI110:AJ110">
    <cfRule type="cellIs" dxfId="1219" priority="173" operator="notBetween">
      <formula>-0.9999999999</formula>
      <formula>0.9999999999</formula>
    </cfRule>
  </conditionalFormatting>
  <conditionalFormatting sqref="AI110:AJ110">
    <cfRule type="cellIs" dxfId="1218" priority="172" operator="notBetween">
      <formula>-0.9999999999</formula>
      <formula>0.9999999999</formula>
    </cfRule>
  </conditionalFormatting>
  <conditionalFormatting sqref="AI110:AJ110">
    <cfRule type="cellIs" dxfId="1217" priority="171" operator="notBetween">
      <formula>-0.9999999999</formula>
      <formula>0.9999999999</formula>
    </cfRule>
  </conditionalFormatting>
  <conditionalFormatting sqref="AI110:AJ110">
    <cfRule type="cellIs" dxfId="1216" priority="170" operator="notBetween">
      <formula>-0.9999999999</formula>
      <formula>0.9999999999</formula>
    </cfRule>
  </conditionalFormatting>
  <conditionalFormatting sqref="AZ110:BA110">
    <cfRule type="cellIs" dxfId="1215" priority="169" operator="notBetween">
      <formula>-0.9999999999</formula>
      <formula>0.9999999999</formula>
    </cfRule>
  </conditionalFormatting>
  <conditionalFormatting sqref="AZ110:BA110">
    <cfRule type="cellIs" dxfId="1214" priority="168" operator="notBetween">
      <formula>-0.9999999999</formula>
      <formula>0.9999999999</formula>
    </cfRule>
  </conditionalFormatting>
  <conditionalFormatting sqref="AZ110:BA110">
    <cfRule type="cellIs" dxfId="1213" priority="167" operator="notBetween">
      <formula>-0.9999999999</formula>
      <formula>0.9999999999</formula>
    </cfRule>
  </conditionalFormatting>
  <conditionalFormatting sqref="AZ110:BA110">
    <cfRule type="cellIs" dxfId="1212" priority="166" operator="notBetween">
      <formula>-0.9999999999</formula>
      <formula>0.9999999999</formula>
    </cfRule>
  </conditionalFormatting>
  <conditionalFormatting sqref="BQ110:BR110">
    <cfRule type="cellIs" dxfId="1211" priority="165" operator="notBetween">
      <formula>-0.9999999999</formula>
      <formula>0.9999999999</formula>
    </cfRule>
  </conditionalFormatting>
  <conditionalFormatting sqref="BQ110:BR110">
    <cfRule type="cellIs" dxfId="1210" priority="164" operator="notBetween">
      <formula>-0.9999999999</formula>
      <formula>0.9999999999</formula>
    </cfRule>
  </conditionalFormatting>
  <conditionalFormatting sqref="BQ110:BR110">
    <cfRule type="cellIs" dxfId="1209" priority="163" operator="notBetween">
      <formula>-0.9999999999</formula>
      <formula>0.9999999999</formula>
    </cfRule>
  </conditionalFormatting>
  <conditionalFormatting sqref="BQ110:BR110">
    <cfRule type="cellIs" dxfId="1208" priority="162" operator="notBetween">
      <formula>-0.9999999999</formula>
      <formula>0.9999999999</formula>
    </cfRule>
  </conditionalFormatting>
  <conditionalFormatting sqref="BQ101:BR103">
    <cfRule type="cellIs" dxfId="1207" priority="161" operator="notBetween">
      <formula>-0.9999999999</formula>
      <formula>0.9999999999</formula>
    </cfRule>
  </conditionalFormatting>
  <conditionalFormatting sqref="BQ100:BR100">
    <cfRule type="cellIs" dxfId="1206" priority="160" operator="notBetween">
      <formula>-0.9999999999</formula>
      <formula>0.9999999999</formula>
    </cfRule>
  </conditionalFormatting>
  <conditionalFormatting sqref="BQ104:BR104">
    <cfRule type="cellIs" dxfId="1205" priority="159" operator="notBetween">
      <formula>-0.9999999999</formula>
      <formula>0.9999999999</formula>
    </cfRule>
  </conditionalFormatting>
  <conditionalFormatting sqref="BQ99:BR99">
    <cfRule type="cellIs" dxfId="1204" priority="158" operator="notBetween">
      <formula>-0.9999999999</formula>
      <formula>0.9999999999</formula>
    </cfRule>
  </conditionalFormatting>
  <conditionalFormatting sqref="AG73:AN74">
    <cfRule type="cellIs" dxfId="1203" priority="157" operator="notBetween">
      <formula>-2</formula>
      <formula>2</formula>
    </cfRule>
  </conditionalFormatting>
  <conditionalFormatting sqref="AO74:AP74">
    <cfRule type="cellIs" dxfId="1202" priority="156" operator="notBetween">
      <formula>-2</formula>
      <formula>2</formula>
    </cfRule>
  </conditionalFormatting>
  <conditionalFormatting sqref="AG73:AP73">
    <cfRule type="cellIs" dxfId="1201" priority="155" operator="notBetween">
      <formula>-2</formula>
      <formula>2</formula>
    </cfRule>
  </conditionalFormatting>
  <conditionalFormatting sqref="AI78:AJ79">
    <cfRule type="cellIs" dxfId="1200" priority="154" operator="notBetween">
      <formula>-2</formula>
      <formula>2</formula>
    </cfRule>
  </conditionalFormatting>
  <conditionalFormatting sqref="AI78:AJ78">
    <cfRule type="cellIs" dxfId="1199" priority="153" operator="notBetween">
      <formula>-2</formula>
      <formula>2</formula>
    </cfRule>
  </conditionalFormatting>
  <conditionalFormatting sqref="P78:Q79">
    <cfRule type="cellIs" dxfId="1198" priority="152" operator="notBetween">
      <formula>-2</formula>
      <formula>2</formula>
    </cfRule>
  </conditionalFormatting>
  <conditionalFormatting sqref="P78:Q78">
    <cfRule type="cellIs" dxfId="1197" priority="151" operator="notBetween">
      <formula>-2</formula>
      <formula>2</formula>
    </cfRule>
  </conditionalFormatting>
  <conditionalFormatting sqref="AX78:AY79">
    <cfRule type="cellIs" dxfId="1196" priority="150" operator="notBetween">
      <formula>-2</formula>
      <formula>2</formula>
    </cfRule>
  </conditionalFormatting>
  <conditionalFormatting sqref="AX78:AY78">
    <cfRule type="cellIs" dxfId="1195" priority="149" operator="notBetween">
      <formula>-2</formula>
      <formula>2</formula>
    </cfRule>
  </conditionalFormatting>
  <conditionalFormatting sqref="BO78:BP79">
    <cfRule type="cellIs" dxfId="1194" priority="148" operator="notBetween">
      <formula>-2</formula>
      <formula>2</formula>
    </cfRule>
  </conditionalFormatting>
  <conditionalFormatting sqref="BO78:BP78">
    <cfRule type="cellIs" dxfId="1193" priority="147" operator="notBetween">
      <formula>-2</formula>
      <formula>2</formula>
    </cfRule>
  </conditionalFormatting>
  <conditionalFormatting sqref="CK19:CL19">
    <cfRule type="cellIs" dxfId="1192" priority="146" operator="notBetween">
      <formula>-2</formula>
      <formula>2</formula>
    </cfRule>
  </conditionalFormatting>
  <conditionalFormatting sqref="CK12:CL12">
    <cfRule type="cellIs" dxfId="1191" priority="145" operator="notBetween">
      <formula>-2</formula>
      <formula>2</formula>
    </cfRule>
  </conditionalFormatting>
  <conditionalFormatting sqref="CK13:CL13">
    <cfRule type="cellIs" dxfId="1190" priority="144" operator="notBetween">
      <formula>-2</formula>
      <formula>2</formula>
    </cfRule>
  </conditionalFormatting>
  <conditionalFormatting sqref="CK20:CL20 CK15:CL16">
    <cfRule type="cellIs" dxfId="1189" priority="143" operator="notBetween">
      <formula>-2</formula>
      <formula>2</formula>
    </cfRule>
  </conditionalFormatting>
  <conditionalFormatting sqref="CK14:CL14">
    <cfRule type="cellIs" dxfId="1188" priority="142" operator="notBetween">
      <formula>-2</formula>
      <formula>2</formula>
    </cfRule>
  </conditionalFormatting>
  <conditionalFormatting sqref="CK18:CL18">
    <cfRule type="cellIs" dxfId="1187" priority="141" operator="notBetween">
      <formula>-2</formula>
      <formula>2</formula>
    </cfRule>
  </conditionalFormatting>
  <conditionalFormatting sqref="CK17:CL17">
    <cfRule type="cellIs" dxfId="1186" priority="140" operator="notBetween">
      <formula>-2</formula>
      <formula>2</formula>
    </cfRule>
  </conditionalFormatting>
  <conditionalFormatting sqref="CK17:CL17">
    <cfRule type="cellIs" dxfId="1185" priority="139" operator="notBetween">
      <formula>-2</formula>
      <formula>2</formula>
    </cfRule>
  </conditionalFormatting>
  <conditionalFormatting sqref="CK16:CL16">
    <cfRule type="cellIs" dxfId="1184" priority="138" operator="notBetween">
      <formula>-2</formula>
      <formula>2</formula>
    </cfRule>
  </conditionalFormatting>
  <conditionalFormatting sqref="CK15:CL15">
    <cfRule type="cellIs" dxfId="1183" priority="137" operator="notBetween">
      <formula>-2</formula>
      <formula>2</formula>
    </cfRule>
  </conditionalFormatting>
  <conditionalFormatting sqref="J82:K83 AA82:AB83">
    <cfRule type="cellIs" dxfId="1182" priority="131" operator="notBetween">
      <formula>-0.0009999999</formula>
      <formula>0.0009999999</formula>
    </cfRule>
  </conditionalFormatting>
  <conditionalFormatting sqref="N83:Q83 AE83:AH83 AV83:AY83 BM83:BP83">
    <cfRule type="cellIs" dxfId="1181" priority="110" operator="notBetween">
      <formula>-0.0009999999</formula>
      <formula>0.0009999999</formula>
    </cfRule>
  </conditionalFormatting>
  <conditionalFormatting sqref="J83:K83 T83:W83 AA83:AB83 AK83:AN83">
    <cfRule type="cellIs" dxfId="1180" priority="105" operator="notBetween">
      <formula>-0.0009999999</formula>
      <formula>0.0009999999</formula>
    </cfRule>
  </conditionalFormatting>
  <conditionalFormatting sqref="J82:K83">
    <cfRule type="cellIs" dxfId="1179" priority="86" operator="notBetween">
      <formula>-0.0009999999</formula>
      <formula>0.0009999999</formula>
    </cfRule>
  </conditionalFormatting>
  <conditionalFormatting sqref="X83">
    <cfRule type="cellIs" dxfId="1178" priority="85" operator="notBetween">
      <formula>-0.0009999999</formula>
      <formula>0.0009999999</formula>
    </cfRule>
  </conditionalFormatting>
  <conditionalFormatting sqref="L83:M83">
    <cfRule type="cellIs" dxfId="1177" priority="84" operator="notBetween">
      <formula>-0.0009999999</formula>
      <formula>0.0009999999</formula>
    </cfRule>
  </conditionalFormatting>
  <conditionalFormatting sqref="R83:S83">
    <cfRule type="cellIs" dxfId="1176" priority="83" operator="notBetween">
      <formula>-0.0009999999</formula>
      <formula>0.0009999999</formula>
    </cfRule>
  </conditionalFormatting>
  <conditionalFormatting sqref="J83:Y83">
    <cfRule type="cellIs" dxfId="1175" priority="82" operator="notBetween">
      <formula>-0.0009999999</formula>
      <formula>0.0009999999</formula>
    </cfRule>
  </conditionalFormatting>
  <conditionalFormatting sqref="N82:Q83">
    <cfRule type="cellIs" dxfId="1174" priority="81" operator="notBetween">
      <formula>-0.0009999999</formula>
      <formula>0.0009999999</formula>
    </cfRule>
  </conditionalFormatting>
  <conditionalFormatting sqref="T82:W83">
    <cfRule type="cellIs" dxfId="1173" priority="80" operator="notBetween">
      <formula>-0.0009999999</formula>
      <formula>0.0009999999</formula>
    </cfRule>
  </conditionalFormatting>
  <conditionalFormatting sqref="X82:X83">
    <cfRule type="cellIs" dxfId="1172" priority="79" operator="notBetween">
      <formula>-0.0009999999</formula>
      <formula>0.0009999999</formula>
    </cfRule>
  </conditionalFormatting>
  <conditionalFormatting sqref="L82:M83">
    <cfRule type="cellIs" dxfId="1171" priority="78" operator="notBetween">
      <formula>-0.0009999999</formula>
      <formula>0.0009999999</formula>
    </cfRule>
  </conditionalFormatting>
  <conditionalFormatting sqref="R82:S83">
    <cfRule type="cellIs" dxfId="1170" priority="77" operator="notBetween">
      <formula>-0.0009999999</formula>
      <formula>0.0009999999</formula>
    </cfRule>
  </conditionalFormatting>
  <conditionalFormatting sqref="L82:Y83">
    <cfRule type="cellIs" dxfId="1169" priority="76" operator="notBetween">
      <formula>-0.0009999999</formula>
      <formula>0.0009999999</formula>
    </cfRule>
  </conditionalFormatting>
  <conditionalFormatting sqref="AA82:AB83">
    <cfRule type="cellIs" dxfId="1168" priority="38" operator="notBetween">
      <formula>-0.0009999999</formula>
      <formula>0.0009999999</formula>
    </cfRule>
  </conditionalFormatting>
  <conditionalFormatting sqref="AO83">
    <cfRule type="cellIs" dxfId="1167" priority="37" operator="notBetween">
      <formula>-0.0009999999</formula>
      <formula>0.0009999999</formula>
    </cfRule>
  </conditionalFormatting>
  <conditionalFormatting sqref="AC83:AD83">
    <cfRule type="cellIs" dxfId="1166" priority="36" operator="notBetween">
      <formula>-0.0009999999</formula>
      <formula>0.0009999999</formula>
    </cfRule>
  </conditionalFormatting>
  <conditionalFormatting sqref="AI83:AJ83">
    <cfRule type="cellIs" dxfId="1165" priority="35" operator="notBetween">
      <formula>-0.0009999999</formula>
      <formula>0.0009999999</formula>
    </cfRule>
  </conditionalFormatting>
  <conditionalFormatting sqref="AA83:AP83">
    <cfRule type="cellIs" dxfId="1164" priority="34" operator="notBetween">
      <formula>-0.0009999999</formula>
      <formula>0.0009999999</formula>
    </cfRule>
  </conditionalFormatting>
  <conditionalFormatting sqref="AE82:AH83">
    <cfRule type="cellIs" dxfId="1163" priority="33" operator="notBetween">
      <formula>-0.0009999999</formula>
      <formula>0.0009999999</formula>
    </cfRule>
  </conditionalFormatting>
  <conditionalFormatting sqref="AK82:AN83">
    <cfRule type="cellIs" dxfId="1162" priority="32" operator="notBetween">
      <formula>-0.0009999999</formula>
      <formula>0.0009999999</formula>
    </cfRule>
  </conditionalFormatting>
  <conditionalFormatting sqref="AO82:AO83">
    <cfRule type="cellIs" dxfId="1161" priority="31" operator="notBetween">
      <formula>-0.0009999999</formula>
      <formula>0.0009999999</formula>
    </cfRule>
  </conditionalFormatting>
  <conditionalFormatting sqref="AC82:AD83">
    <cfRule type="cellIs" dxfId="1160" priority="30" operator="notBetween">
      <formula>-0.0009999999</formula>
      <formula>0.0009999999</formula>
    </cfRule>
  </conditionalFormatting>
  <conditionalFormatting sqref="AI82:AJ83">
    <cfRule type="cellIs" dxfId="1159" priority="29" operator="notBetween">
      <formula>-0.0009999999</formula>
      <formula>0.0009999999</formula>
    </cfRule>
  </conditionalFormatting>
  <conditionalFormatting sqref="AC82:AP83">
    <cfRule type="cellIs" dxfId="1158" priority="28" operator="notBetween">
      <formula>-0.0009999999</formula>
      <formula>0.0009999999</formula>
    </cfRule>
  </conditionalFormatting>
  <conditionalFormatting sqref="AR82:AS83">
    <cfRule type="cellIs" dxfId="1157" priority="27" operator="notBetween">
      <formula>-0.0009999999</formula>
      <formula>0.0009999999</formula>
    </cfRule>
  </conditionalFormatting>
  <conditionalFormatting sqref="AR83:AS83 BB83:BE83">
    <cfRule type="cellIs" dxfId="1156" priority="26" operator="notBetween">
      <formula>-0.0009999999</formula>
      <formula>0.0009999999</formula>
    </cfRule>
  </conditionalFormatting>
  <conditionalFormatting sqref="AR82:AS83">
    <cfRule type="cellIs" dxfId="1155" priority="25" operator="notBetween">
      <formula>-0.0009999999</formula>
      <formula>0.0009999999</formula>
    </cfRule>
  </conditionalFormatting>
  <conditionalFormatting sqref="BF83">
    <cfRule type="cellIs" dxfId="1154" priority="24" operator="notBetween">
      <formula>-0.0009999999</formula>
      <formula>0.0009999999</formula>
    </cfRule>
  </conditionalFormatting>
  <conditionalFormatting sqref="AT83:AU83">
    <cfRule type="cellIs" dxfId="1153" priority="23" operator="notBetween">
      <formula>-0.0009999999</formula>
      <formula>0.0009999999</formula>
    </cfRule>
  </conditionalFormatting>
  <conditionalFormatting sqref="AZ83:BA83">
    <cfRule type="cellIs" dxfId="1152" priority="22" operator="notBetween">
      <formula>-0.0009999999</formula>
      <formula>0.0009999999</formula>
    </cfRule>
  </conditionalFormatting>
  <conditionalFormatting sqref="AR83:BG83">
    <cfRule type="cellIs" dxfId="1151" priority="21" operator="notBetween">
      <formula>-0.0009999999</formula>
      <formula>0.0009999999</formula>
    </cfRule>
  </conditionalFormatting>
  <conditionalFormatting sqref="AV82:AY83">
    <cfRule type="cellIs" dxfId="1150" priority="20" operator="notBetween">
      <formula>-0.0009999999</formula>
      <formula>0.0009999999</formula>
    </cfRule>
  </conditionalFormatting>
  <conditionalFormatting sqref="BB82:BE83">
    <cfRule type="cellIs" dxfId="1149" priority="19" operator="notBetween">
      <formula>-0.0009999999</formula>
      <formula>0.0009999999</formula>
    </cfRule>
  </conditionalFormatting>
  <conditionalFormatting sqref="BF82:BF83">
    <cfRule type="cellIs" dxfId="1148" priority="18" operator="notBetween">
      <formula>-0.0009999999</formula>
      <formula>0.0009999999</formula>
    </cfRule>
  </conditionalFormatting>
  <conditionalFormatting sqref="AT82:AU83">
    <cfRule type="cellIs" dxfId="1147" priority="17" operator="notBetween">
      <formula>-0.0009999999</formula>
      <formula>0.0009999999</formula>
    </cfRule>
  </conditionalFormatting>
  <conditionalFormatting sqref="AZ82:BA83">
    <cfRule type="cellIs" dxfId="1146" priority="16" operator="notBetween">
      <formula>-0.0009999999</formula>
      <formula>0.0009999999</formula>
    </cfRule>
  </conditionalFormatting>
  <conditionalFormatting sqref="AT82:BG83">
    <cfRule type="cellIs" dxfId="1145" priority="15" operator="notBetween">
      <formula>-0.0009999999</formula>
      <formula>0.0009999999</formula>
    </cfRule>
  </conditionalFormatting>
  <conditionalFormatting sqref="BI82:BJ83">
    <cfRule type="cellIs" dxfId="1144" priority="14" operator="notBetween">
      <formula>-0.0009999999</formula>
      <formula>0.0009999999</formula>
    </cfRule>
  </conditionalFormatting>
  <conditionalFormatting sqref="BI83:BJ83 BS83:BV83">
    <cfRule type="cellIs" dxfId="1143" priority="13" operator="notBetween">
      <formula>-0.0009999999</formula>
      <formula>0.0009999999</formula>
    </cfRule>
  </conditionalFormatting>
  <conditionalFormatting sqref="BI82:BJ83">
    <cfRule type="cellIs" dxfId="1142" priority="12" operator="notBetween">
      <formula>-0.0009999999</formula>
      <formula>0.0009999999</formula>
    </cfRule>
  </conditionalFormatting>
  <conditionalFormatting sqref="BW83">
    <cfRule type="cellIs" dxfId="1141" priority="11" operator="notBetween">
      <formula>-0.0009999999</formula>
      <formula>0.0009999999</formula>
    </cfRule>
  </conditionalFormatting>
  <conditionalFormatting sqref="BK83:BL83">
    <cfRule type="cellIs" dxfId="1140" priority="10" operator="notBetween">
      <formula>-0.0009999999</formula>
      <formula>0.0009999999</formula>
    </cfRule>
  </conditionalFormatting>
  <conditionalFormatting sqref="BQ83:BR83">
    <cfRule type="cellIs" dxfId="1139" priority="9" operator="notBetween">
      <formula>-0.0009999999</formula>
      <formula>0.0009999999</formula>
    </cfRule>
  </conditionalFormatting>
  <conditionalFormatting sqref="BI83:BX83">
    <cfRule type="cellIs" dxfId="1138" priority="8" operator="notBetween">
      <formula>-0.0009999999</formula>
      <formula>0.0009999999</formula>
    </cfRule>
  </conditionalFormatting>
  <conditionalFormatting sqref="BM82:BP83">
    <cfRule type="cellIs" dxfId="1137" priority="7" operator="notBetween">
      <formula>-0.0009999999</formula>
      <formula>0.0009999999</formula>
    </cfRule>
  </conditionalFormatting>
  <conditionalFormatting sqref="BS82:BV83">
    <cfRule type="cellIs" dxfId="1136" priority="6" operator="notBetween">
      <formula>-0.0009999999</formula>
      <formula>0.0009999999</formula>
    </cfRule>
  </conditionalFormatting>
  <conditionalFormatting sqref="BW82:BW83">
    <cfRule type="cellIs" dxfId="1135" priority="5" operator="notBetween">
      <formula>-0.0009999999</formula>
      <formula>0.0009999999</formula>
    </cfRule>
  </conditionalFormatting>
  <conditionalFormatting sqref="BK82:BL83">
    <cfRule type="cellIs" dxfId="1134" priority="4" operator="notBetween">
      <formula>-0.0009999999</formula>
      <formula>0.0009999999</formula>
    </cfRule>
  </conditionalFormatting>
  <conditionalFormatting sqref="BQ82:BR83">
    <cfRule type="cellIs" dxfId="1133" priority="3" operator="notBetween">
      <formula>-0.0009999999</formula>
      <formula>0.0009999999</formula>
    </cfRule>
  </conditionalFormatting>
  <conditionalFormatting sqref="BK82:BX83">
    <cfRule type="cellIs" dxfId="1132" priority="2" operator="notBetween">
      <formula>-0.0009999999</formula>
      <formula>0.0009999999</formula>
    </cfRule>
  </conditionalFormatting>
  <hyperlinks>
    <hyperlink ref="A1" location="'Front page'!A1" display="'Front page'!A1" xr:uid="{00000000-0004-0000-0600-000000000000}"/>
  </hyperlinks>
  <pageMargins left="0.39370078740157483" right="0.39370078740157483" top="0.39370078740157483" bottom="0.39370078740157483" header="0.27559055118110237" footer="0.27559055118110237"/>
  <pageSetup paperSize="9" scale="60" fitToWidth="4" fitToHeight="2" orientation="landscape" r:id="rId1"/>
  <headerFooter alignWithMargins="0">
    <oddFooter>&amp;L&amp;"Arial,Normal"&amp;10Orange - investor relations department&amp;R&amp;"Arial,Normal"&amp;10&amp;P / &amp;N&amp;C&amp;"Calibri"&amp;11&amp;K000000&amp;"Arial,Normal"&amp;10&amp;F - &amp;A</oddFooter>
  </headerFooter>
  <colBreaks count="3" manualBreakCount="3">
    <brk id="25" max="53" man="1"/>
    <brk id="42" max="53" man="1"/>
    <brk id="59" max="53" man="1"/>
  </colBreaks>
  <drawing r:id="rId2"/>
  <legacyDrawing r:id="rId3"/>
  <controls>
    <mc:AlternateContent xmlns:mc="http://schemas.openxmlformats.org/markup-compatibility/2006">
      <mc:Choice Requires="x14">
        <control shapeId="7782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7825" r:id="rId4" name="CustomMemberDispatchertb1"/>
      </mc:Fallback>
    </mc:AlternateContent>
  </controls>
</worksheet>
</file>

<file path=docMetadata/LabelInfo.xml><?xml version="1.0" encoding="utf-8"?>
<clbl:labelList xmlns:clbl="http://schemas.microsoft.com/office/2020/mipLabelMetadata">
  <clbl:label id="{07222825-62ea-40f3-96b5-5375c07996e2}" enabled="1" method="Privileged" siteId="{90c7a20a-f34b-40bf-bc48-b9253b6f5d20}" contentBits="0" removed="0"/>
  <clbl:label id="{e6c818a6-e1a0-4a6e-a969-20d857c5dc62}" enabled="1" method="Standard" siteId="{90c7a20a-f34b-40bf-bc48-b9253b6f5d20}"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62</vt:i4>
      </vt:variant>
    </vt:vector>
  </HeadingPairs>
  <TitlesOfParts>
    <vt:vector size="85" baseType="lpstr">
      <vt:lpstr>CTRL</vt:lpstr>
      <vt:lpstr>Front page</vt:lpstr>
      <vt:lpstr>Glossary</vt:lpstr>
      <vt:lpstr>Additional information</vt:lpstr>
      <vt:lpstr>Group - Accounts (1)</vt:lpstr>
      <vt:lpstr>Group - Accounts (2)</vt:lpstr>
      <vt:lpstr>Group - Accounts (3)</vt:lpstr>
      <vt:lpstr>Group - Comparable basis</vt:lpstr>
      <vt:lpstr>Group - Segment report</vt:lpstr>
      <vt:lpstr>Telecom - Financial</vt:lpstr>
      <vt:lpstr>Telecom - KPIs</vt:lpstr>
      <vt:lpstr>Orange - Market France KPIs</vt:lpstr>
      <vt:lpstr>France - Financial</vt:lpstr>
      <vt:lpstr>France - KPIs</vt:lpstr>
      <vt:lpstr>Europe (excl Spain) - Financial</vt:lpstr>
      <vt:lpstr>Europe (excl Spain) - KPIs</vt:lpstr>
      <vt:lpstr>A&amp;ME - Financial</vt:lpstr>
      <vt:lpstr>A&amp;ME - KPIs</vt:lpstr>
      <vt:lpstr>Orange Business - Financial</vt:lpstr>
      <vt:lpstr>Orange Business - KPIs</vt:lpstr>
      <vt:lpstr>Totem - Financial</vt:lpstr>
      <vt:lpstr>IC&amp;SS - Financial</vt:lpstr>
      <vt:lpstr>Spain (DiscOp)</vt:lpstr>
      <vt:lpstr>'A&amp;ME - Financial'!Impression_des_titres</vt:lpstr>
      <vt:lpstr>'A&amp;ME - KPIs'!Impression_des_titres</vt:lpstr>
      <vt:lpstr>'Additional information'!Impression_des_titres</vt:lpstr>
      <vt:lpstr>'Europe (excl Spain) - Financial'!Impression_des_titres</vt:lpstr>
      <vt:lpstr>'Europe (excl Spain) - KPIs'!Impression_des_titres</vt:lpstr>
      <vt:lpstr>'France - Financial'!Impression_des_titres</vt:lpstr>
      <vt:lpstr>'France - KPIs'!Impression_des_titres</vt:lpstr>
      <vt:lpstr>Glossary!Impression_des_titres</vt:lpstr>
      <vt:lpstr>'Group - Accounts (1)'!Impression_des_titres</vt:lpstr>
      <vt:lpstr>'Group - Accounts (2)'!Impression_des_titres</vt:lpstr>
      <vt:lpstr>'Group - Comparable basis'!Impression_des_titres</vt:lpstr>
      <vt:lpstr>'Group - Segment report'!Impression_des_titres</vt:lpstr>
      <vt:lpstr>'IC&amp;SS - Financial'!Impression_des_titres</vt:lpstr>
      <vt:lpstr>'Orange - Market France KPIs'!Impression_des_titres</vt:lpstr>
      <vt:lpstr>'Orange Business - Financial'!Impression_des_titres</vt:lpstr>
      <vt:lpstr>'Orange Business - KPIs'!Impression_des_titres</vt:lpstr>
      <vt:lpstr>'Spain (DiscOp)'!Impression_des_titres</vt:lpstr>
      <vt:lpstr>'Telecom - Financial'!Impression_des_titres</vt:lpstr>
      <vt:lpstr>'Telecom - KPIs'!Impression_des_titres</vt:lpstr>
      <vt:lpstr>'Totem - Financial'!Impression_des_titres</vt:lpstr>
      <vt:lpstr>CTRL!Print_Area</vt:lpstr>
      <vt:lpstr>'Additional information'!PubliBelgique</vt:lpstr>
      <vt:lpstr>'Totem - Financial'!PubliBelgique</vt:lpstr>
      <vt:lpstr>PubliBelgique</vt:lpstr>
      <vt:lpstr>'Additional information'!PubliGroupe</vt:lpstr>
      <vt:lpstr>'Totem - Financial'!PubliGroupe</vt:lpstr>
      <vt:lpstr>PubliGroupe</vt:lpstr>
      <vt:lpstr>'Additional information'!PubliJordanie</vt:lpstr>
      <vt:lpstr>'Totem - Financial'!PubliJordanie</vt:lpstr>
      <vt:lpstr>PubliJordanie</vt:lpstr>
      <vt:lpstr>PubliOrangeCIV</vt:lpstr>
      <vt:lpstr>'Additional information'!PubliPologne</vt:lpstr>
      <vt:lpstr>'Totem - Financial'!PubliPologne</vt:lpstr>
      <vt:lpstr>PubliPologne</vt:lpstr>
      <vt:lpstr>'Additional information'!PubliSonatel</vt:lpstr>
      <vt:lpstr>'Totem - Financial'!PubliSonatel</vt:lpstr>
      <vt:lpstr>PubliSonatel</vt:lpstr>
      <vt:lpstr>'Additional information'!TRIMESTRE</vt:lpstr>
      <vt:lpstr>'Totem - Financial'!TRIMESTRE</vt:lpstr>
      <vt:lpstr>TRIMESTRE</vt:lpstr>
      <vt:lpstr>'A&amp;ME - Financial'!Zone_d_impression</vt:lpstr>
      <vt:lpstr>'A&amp;ME - KPIs'!Zone_d_impression</vt:lpstr>
      <vt:lpstr>'Additional information'!Zone_d_impression</vt:lpstr>
      <vt:lpstr>'Europe (excl Spain) - Financial'!Zone_d_impression</vt:lpstr>
      <vt:lpstr>'Europe (excl Spain) - KPIs'!Zone_d_impression</vt:lpstr>
      <vt:lpstr>'France - Financial'!Zone_d_impression</vt:lpstr>
      <vt:lpstr>'France - KPIs'!Zone_d_impression</vt:lpstr>
      <vt:lpstr>'Front page'!Zone_d_impression</vt:lpstr>
      <vt:lpstr>Glossary!Zone_d_impression</vt:lpstr>
      <vt:lpstr>'Group - Accounts (1)'!Zone_d_impression</vt:lpstr>
      <vt:lpstr>'Group - Accounts (2)'!Zone_d_impression</vt:lpstr>
      <vt:lpstr>'Group - Accounts (3)'!Zone_d_impression</vt:lpstr>
      <vt:lpstr>'Group - Comparable basis'!Zone_d_impression</vt:lpstr>
      <vt:lpstr>'Group - Segment report'!Zone_d_impression</vt:lpstr>
      <vt:lpstr>'IC&amp;SS - Financial'!Zone_d_impression</vt:lpstr>
      <vt:lpstr>'Orange - Market France KPIs'!Zone_d_impression</vt:lpstr>
      <vt:lpstr>'Orange Business - Financial'!Zone_d_impression</vt:lpstr>
      <vt:lpstr>'Orange Business - KPIs'!Zone_d_impression</vt:lpstr>
      <vt:lpstr>'Spain (DiscOp)'!Zone_d_impression</vt:lpstr>
      <vt:lpstr>'Telecom - Financial'!Zone_d_impression</vt:lpstr>
      <vt:lpstr>'Telecom - KPIs'!Zone_d_impression</vt:lpstr>
      <vt:lpstr>'Totem - Financial'!Zone_d_impression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Orange</dc:creator>
  <cp:lastModifiedBy>LEVESQUE Damien FINANCES</cp:lastModifiedBy>
  <cp:lastPrinted>2024-07-22T19:32:37Z</cp:lastPrinted>
  <dcterms:created xsi:type="dcterms:W3CDTF">2013-04-22T19:24:28Z</dcterms:created>
  <dcterms:modified xsi:type="dcterms:W3CDTF">2024-07-22T22:45:18Z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7222825-62ea-40f3-96b5-5375c07996e2_Enabled">
    <vt:lpwstr>true</vt:lpwstr>
  </property>
  <property fmtid="{D5CDD505-2E9C-101B-9397-08002B2CF9AE}" pid="4" name="MSIP_Label_07222825-62ea-40f3-96b5-5375c07996e2_SetDate">
    <vt:lpwstr>2022-02-04T09:38:29Z</vt:lpwstr>
  </property>
  <property fmtid="{D5CDD505-2E9C-101B-9397-08002B2CF9AE}" pid="5" name="MSIP_Label_07222825-62ea-40f3-96b5-5375c07996e2_Method">
    <vt:lpwstr>Privileged</vt:lpwstr>
  </property>
  <property fmtid="{D5CDD505-2E9C-101B-9397-08002B2CF9AE}" pid="6" name="MSIP_Label_07222825-62ea-40f3-96b5-5375c07996e2_Name">
    <vt:lpwstr>unrestricted_parent.2</vt:lpwstr>
  </property>
  <property fmtid="{D5CDD505-2E9C-101B-9397-08002B2CF9AE}" pid="7" name="MSIP_Label_07222825-62ea-40f3-96b5-5375c07996e2_SiteId">
    <vt:lpwstr>90c7a20a-f34b-40bf-bc48-b9253b6f5d20</vt:lpwstr>
  </property>
  <property fmtid="{D5CDD505-2E9C-101B-9397-08002B2CF9AE}" pid="8" name="MSIP_Label_07222825-62ea-40f3-96b5-5375c07996e2_ActionId">
    <vt:lpwstr>755b9c59-e49f-40df-a750-344d3a92abda</vt:lpwstr>
  </property>
  <property fmtid="{D5CDD505-2E9C-101B-9397-08002B2CF9AE}" pid="9" name="MSIP_Label_07222825-62ea-40f3-96b5-5375c07996e2_ContentBits">
    <vt:lpwstr>0</vt:lpwstr>
  </property>
</Properties>
</file>